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fkyAwalulHuda\Documents\Kerjaan\Asset &amp; Building Data\Fixed Asset\2026\"/>
    </mc:Choice>
  </mc:AlternateContent>
  <xr:revisionPtr revIDLastSave="0" documentId="13_ncr:1_{58B13020-6DE9-418E-8546-5BDC7E6DCC0C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B" sheetId="24" state="hidden" r:id="rId1"/>
    <sheet name="TOTAL" sheetId="1" r:id="rId2"/>
    <sheet name="FA_2026" sheetId="2" r:id="rId3"/>
    <sheet name="Sheet1" sheetId="29" state="hidden" r:id="rId4"/>
    <sheet name="Disposal 2026" sheetId="14" r:id="rId5"/>
    <sheet name="List Approval 2026" sheetId="31" r:id="rId6"/>
    <sheet name="List Approval 2025" sheetId="30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0">#N/A</definedName>
    <definedName name="\a">#REF!</definedName>
    <definedName name="\c">#REF!</definedName>
    <definedName name="\p">#REF!</definedName>
    <definedName name="\q">[1]FRYPROD!#REF!</definedName>
    <definedName name="___RSE2">'[2]CMA Calculations'!$H$1066</definedName>
    <definedName name="__DAT1">"$#REF!.$A$1:$A$394"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"$#REF!.$B$1:$B$394"</definedName>
    <definedName name="__DAT3">"$#REF!.$#REF!$#REF!:$#REF!$#REF!"</definedName>
    <definedName name="__DAT6">#REF!</definedName>
    <definedName name="__DAT7">#REF!</definedName>
    <definedName name="__DAT8">#REF!</definedName>
    <definedName name="__DAT9">#REF!</definedName>
    <definedName name="__NPW1">'[3]Permanent info'!$E$5</definedName>
    <definedName name="__NPW10">'[3]Permanent info'!$R$5</definedName>
    <definedName name="__NPW11">'[3]Permanent info'!$S$5</definedName>
    <definedName name="__NPW2">'[3]Permanent info'!$G$5</definedName>
    <definedName name="__NPW3">'[3]Permanent info'!$H$5</definedName>
    <definedName name="__NPW4">'[3]Permanent info'!$I$5</definedName>
    <definedName name="__NPW5">'[3]Permanent info'!$K$5</definedName>
    <definedName name="__NPW6">'[3]Permanent info'!$L$5</definedName>
    <definedName name="__NPW7">'[3]Permanent info'!$M$5</definedName>
    <definedName name="__NPW8">'[3]Permanent info'!$O$5</definedName>
    <definedName name="__NPW9">'[3]Permanent info'!$Q$5</definedName>
    <definedName name="__poc01">#REF!</definedName>
    <definedName name="__poc02">#REF!</definedName>
    <definedName name="__poc03">#REF!</definedName>
    <definedName name="__poc04">#REF!</definedName>
    <definedName name="__poc05">#REF!</definedName>
    <definedName name="__PPH25">#REF!</definedName>
    <definedName name="__RSE2">'[2]CMA Calculations'!$H$1066</definedName>
    <definedName name="__vib01">#REF!</definedName>
    <definedName name="__vib02">#REF!</definedName>
    <definedName name="__vib03">#REF!</definedName>
    <definedName name="__vib04">#REF!</definedName>
    <definedName name="__vib05">#REF!</definedName>
    <definedName name="__vib06">#REF!</definedName>
    <definedName name="__vib07">#REF!</definedName>
    <definedName name="__WS1">#REF!</definedName>
    <definedName name="__WS2">#REF!</definedName>
    <definedName name="_1">#REF!</definedName>
    <definedName name="_15">#REF!</definedName>
    <definedName name="_15_2">#REF!</definedName>
    <definedName name="_3">#REF!</definedName>
    <definedName name="_CDD763">#REF!</definedName>
    <definedName name="_DAT1">"$#REF!.$A$1:$A$394"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2">"$#REF!.$B$1:$B$394"</definedName>
    <definedName name="_DAT3">"$#REF!.$#REF!$#REF!:$#REF!$#REF!"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#REF!</definedName>
    <definedName name="_xlnm._FilterDatabase" localSheetId="4" hidden="1">'Disposal 2026'!$A$8:$U$138</definedName>
    <definedName name="_xlnm._FilterDatabase" localSheetId="2" hidden="1">FA_2026!$A$9:$BL$1174</definedName>
    <definedName name="_xlnm._FilterDatabase" localSheetId="6" hidden="1">'List Approval 2025'!$A$7:$X$221</definedName>
    <definedName name="_xlnm._FilterDatabase" localSheetId="5" hidden="1">'List Approval 2026'!$A$7:$X$15</definedName>
    <definedName name="_xlnm._FilterDatabase" hidden="1">#REF!</definedName>
    <definedName name="_GOTO_N1_">#REF!</definedName>
    <definedName name="_Key1" localSheetId="4" hidden="1">#REF!</definedName>
    <definedName name="_Key1" hidden="1">#REF!</definedName>
    <definedName name="_Key2" hidden="1">#REF!</definedName>
    <definedName name="_MEI2" hidden="1">#REF!</definedName>
    <definedName name="_NPW1">'[3]Permanent info'!$E$5</definedName>
    <definedName name="_NPW10">'[3]Permanent info'!$R$5</definedName>
    <definedName name="_NPW11">'[3]Permanent info'!$S$5</definedName>
    <definedName name="_NPW2">'[3]Permanent info'!$G$5</definedName>
    <definedName name="_NPW3">'[3]Permanent info'!$H$5</definedName>
    <definedName name="_NPW4">'[3]Permanent info'!$I$5</definedName>
    <definedName name="_NPW5">'[3]Permanent info'!$K$5</definedName>
    <definedName name="_NPW6">'[3]Permanent info'!$L$5</definedName>
    <definedName name="_NPW7">'[3]Permanent info'!$M$5</definedName>
    <definedName name="_NPW8">'[3]Permanent info'!$O$5</definedName>
    <definedName name="_NPW9">'[3]Permanent info'!$Q$5</definedName>
    <definedName name="_Order1" hidden="1">255</definedName>
    <definedName name="_Order2" hidden="1">255</definedName>
    <definedName name="_poc01">#REF!</definedName>
    <definedName name="_poc02">#REF!</definedName>
    <definedName name="_poc03">#REF!</definedName>
    <definedName name="_poc04">#REF!</definedName>
    <definedName name="_poc05">#REF!</definedName>
    <definedName name="_PPh21">#REF!</definedName>
    <definedName name="_PPH23">#REF!</definedName>
    <definedName name="_PPH25">#REF!</definedName>
    <definedName name="_PPh26">#REF!</definedName>
    <definedName name="_R214385">#REF!</definedName>
    <definedName name="_Regression_Int">1</definedName>
    <definedName name="_RSE1">#REF!</definedName>
    <definedName name="_RSE2">#N/A</definedName>
    <definedName name="_RSE3">'[4]CMA Calculations- Figure 5440.1'!$H$296</definedName>
    <definedName name="_Sort" hidden="1">#REF!</definedName>
    <definedName name="_vib01">#REF!</definedName>
    <definedName name="_vib02">#REF!</definedName>
    <definedName name="_vib03">#REF!</definedName>
    <definedName name="_vib04">#REF!</definedName>
    <definedName name="_vib05">#REF!</definedName>
    <definedName name="_vib06">#REF!</definedName>
    <definedName name="_vib07">#REF!</definedName>
    <definedName name="_WH128">#N/A</definedName>
    <definedName name="_wm1" hidden="1">#REF!</definedName>
    <definedName name="_WS1">#REF!</definedName>
    <definedName name="_WS2">#REF!</definedName>
    <definedName name="a" localSheetId="4">#REF!</definedName>
    <definedName name="a">#REF!</definedName>
    <definedName name="A\">#N/A</definedName>
    <definedName name="aa">#REF!</definedName>
    <definedName name="aaa">[5]Summary!$F$19</definedName>
    <definedName name="aaaa" hidden="1">#REF!</definedName>
    <definedName name="AAAAA">#REF!</definedName>
    <definedName name="aaed" localSheetId="4" hidden="1">{#N/A,#N/A,FALSE,"Aging Summary";#N/A,#N/A,FALSE,"Ratio Analysis";#N/A,#N/A,FALSE,"Test 120 Day Accts";#N/A,#N/A,FALSE,"Tickmarks"}</definedName>
    <definedName name="aaed" localSheetId="2" hidden="1">{#N/A,#N/A,FALSE,"Aging Summary";#N/A,#N/A,FALSE,"Ratio Analysis";#N/A,#N/A,FALSE,"Test 120 Day Accts";#N/A,#N/A,FALSE,"Tickmarks"}</definedName>
    <definedName name="aaed" hidden="1">{#N/A,#N/A,FALSE,"Aging Summary";#N/A,#N/A,FALSE,"Ratio Analysis";#N/A,#N/A,FALSE,"Test 120 Day Accts";#N/A,#N/A,FALSE,"Tickmarks"}</definedName>
    <definedName name="aal">#REF!</definedName>
    <definedName name="ab">[6]adj!$A$8:$K$303</definedName>
    <definedName name="ABC">#REF!</definedName>
    <definedName name="accout">[7]ACCOUNT!$A$1:$C$65536</definedName>
    <definedName name="accrual">#REF!</definedName>
    <definedName name="accrual2">[8]GeneralInfo!$F$19</definedName>
    <definedName name="ad">[8]GeneralInfo!$I$7</definedName>
    <definedName name="address01">#REF!</definedName>
    <definedName name="address02">#REF!</definedName>
    <definedName name="address03">#REF!</definedName>
    <definedName name="address2">[8]GeneralInfo!$I$6</definedName>
    <definedName name="ADE" hidden="1">#REF!</definedName>
    <definedName name="adi">#REF!</definedName>
    <definedName name="adjustment" localSheetId="4">#REF!</definedName>
    <definedName name="adjustment">#REF!</definedName>
    <definedName name="AE">#REF!</definedName>
    <definedName name="aegaeg">#REF!</definedName>
    <definedName name="aejgla">'[9]List Disposal FA'!$J$8</definedName>
    <definedName name="af">[9]Mutation!$K$33</definedName>
    <definedName name="afa">'[9]List Addition FA'!$H$100</definedName>
    <definedName name="afag" localSheetId="2">'[9]List Addition FA'!#REF!</definedName>
    <definedName name="afag">'[9]List Addition FA'!#REF!</definedName>
    <definedName name="afalf" localSheetId="2">'[9]List Disposal FA'!#REF!</definedName>
    <definedName name="afalf">'[9]List Disposal FA'!#REF!</definedName>
    <definedName name="afd">#REF!</definedName>
    <definedName name="afejhfe">#REF!</definedName>
    <definedName name="afkejgfka">#REF!</definedName>
    <definedName name="ag">#REF!</definedName>
    <definedName name="agde" localSheetId="2">'[9]List Disposal FA'!#REF!</definedName>
    <definedName name="agde">'[9]List Disposal FA'!#REF!</definedName>
    <definedName name="Age">#REF!</definedName>
    <definedName name="agea">#REF!</definedName>
    <definedName name="ageda" localSheetId="2">'[9]List Disposal FA'!#REF!</definedName>
    <definedName name="ageda">'[9]List Disposal FA'!#REF!</definedName>
    <definedName name="ageegag">#REF!</definedName>
    <definedName name="ageegk">[10]Rollforward!$M$12</definedName>
    <definedName name="agegag" localSheetId="2">'[9]List Disposal FA'!#REF!</definedName>
    <definedName name="agegag">'[9]List Disposal FA'!#REF!</definedName>
    <definedName name="ageggage">'[9]List Disposal FA'!$N$15</definedName>
    <definedName name="agegk">#REF!</definedName>
    <definedName name="agejgh" localSheetId="2">'[9]List Disposal FA'!#REF!</definedName>
    <definedName name="agejgh">'[9]List Disposal FA'!#REF!</definedName>
    <definedName name="agfegao">[10]Rollforward!$M$11</definedName>
    <definedName name="agjle" localSheetId="2">'[9]List Disposal FA'!#REF!</definedName>
    <definedName name="agjle">'[9]List Disposal FA'!#REF!</definedName>
    <definedName name="agkghkeuhga" localSheetId="2">'[10]Tie Up Exp'!#REF!</definedName>
    <definedName name="agkghkeuhga">'[10]Tie Up Exp'!#REF!</definedName>
    <definedName name="aglag" localSheetId="2">'[9]List Disposal FA'!#REF!</definedName>
    <definedName name="aglag">'[9]List Disposal FA'!#REF!</definedName>
    <definedName name="aiejlag">#REF!</definedName>
    <definedName name="aighjeig">#REF!</definedName>
    <definedName name="akegfhekg">#REF!</definedName>
    <definedName name="akgdekgekggfloe">#REF!</definedName>
    <definedName name="akgeghloea">#REF!</definedName>
    <definedName name="akgfegaeu">#REF!</definedName>
    <definedName name="Akun">#REF!</definedName>
    <definedName name="aleigjla">#REF!</definedName>
    <definedName name="algegiea" localSheetId="2">'[9]List Disposal FA'!#REF!</definedName>
    <definedName name="algegiea">'[9]List Disposal FA'!#REF!</definedName>
    <definedName name="algei" localSheetId="2">'[9]List of FA-Dec'!#REF!</definedName>
    <definedName name="algei">'[9]List of FA-Dec'!#REF!</definedName>
    <definedName name="algeig">'[9]List Disposal FA'!$J$9</definedName>
    <definedName name="algieg">#REF!</definedName>
    <definedName name="algjei" localSheetId="2">'[9]List Disposal FA'!#REF!</definedName>
    <definedName name="algjei">'[9]List Disposal FA'!#REF!</definedName>
    <definedName name="alglag" localSheetId="2">'[9]List Disposal FA'!#REF!</definedName>
    <definedName name="alglag">'[9]List Disposal FA'!#REF!</definedName>
    <definedName name="alglei">#REF!</definedName>
    <definedName name="alkgjeoig" localSheetId="2">'[10]Tie Up Exp'!#REF!</definedName>
    <definedName name="alkgjeoig">'[10]Tie Up Exp'!#REF!</definedName>
    <definedName name="amin">#REF!</definedName>
    <definedName name="ankglag" localSheetId="2">'[9]List Disposal FA'!#REF!</definedName>
    <definedName name="ankglag">'[9]List Disposal FA'!#REF!</definedName>
    <definedName name="AP">#REF!</definedName>
    <definedName name="APSUMMARY" localSheetId="4">#REF!</definedName>
    <definedName name="APSUMMARY">#REF!</definedName>
    <definedName name="AQ" hidden="1">#REF!</definedName>
    <definedName name="ARA_Threshold">#REF!</definedName>
    <definedName name="ARP_Threshold">#REF!</definedName>
    <definedName name="ars">#REF!</definedName>
    <definedName name="as">#REF!</definedName>
    <definedName name="AS2DocOpenMode" hidden="1">"AS2DocumentEdit"</definedName>
    <definedName name="AS2LinkLS" localSheetId="4" hidden="1">[11]Links!A1</definedName>
    <definedName name="AS2LinkLS" hidden="1">[12]Links!A1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fei">#REF!</definedName>
    <definedName name="ASU" hidden="1">#REF!</definedName>
    <definedName name="ASUMSI">#REF!</definedName>
    <definedName name="ATC_5">#REF!</definedName>
    <definedName name="attachVI" localSheetId="4">#REF!</definedName>
    <definedName name="attachVI">#REF!</definedName>
    <definedName name="AttVI" localSheetId="4">[13]A!$A$16:$AA$233</definedName>
    <definedName name="AttVI">[14]A!$A$16:$AA$233</definedName>
    <definedName name="average">#REF!</definedName>
    <definedName name="AW" hidden="1">#REF!</definedName>
    <definedName name="awif">#REF!</definedName>
    <definedName name="Aws">#REF!</definedName>
    <definedName name="B">#REF!</definedName>
    <definedName name="BADDEBT" localSheetId="4">[15]Marshal!#REF!</definedName>
    <definedName name="BADDEBT">[16]Marshal!#REF!</definedName>
    <definedName name="balancesheets">#REF!</definedName>
    <definedName name="BANGUNAN">#REF!</definedName>
    <definedName name="bank">#REF!</definedName>
    <definedName name="BANKCHARGES">#REF!</definedName>
    <definedName name="baru">#N/A</definedName>
    <definedName name="bbb">#REF!</definedName>
    <definedName name="bEAmASUK">#REF!</definedName>
    <definedName name="BG" hidden="1">#REF!</definedName>
    <definedName name="BG_Del" hidden="1">15</definedName>
    <definedName name="BG_Ins" hidden="1">4</definedName>
    <definedName name="BG_Mod" hidden="1">6</definedName>
    <definedName name="BIK">[3]Marshal!#REF!</definedName>
    <definedName name="bikexpenses">#REF!</definedName>
    <definedName name="bikxpenses">[17]Marshal!$P$207</definedName>
    <definedName name="BLDG">#REF!</definedName>
    <definedName name="bookyear">#REF!</definedName>
    <definedName name="Brid_IDR_Rate">[18]Assumption!$E$62</definedName>
    <definedName name="BS">#REF!</definedName>
    <definedName name="BULAN">'[19]hitung ulang JEPANG'!$I$53:$L$64</definedName>
    <definedName name="BusinessIncome">'[20]FE-1770-I'!$AE$35</definedName>
    <definedName name="businesstype">#REF!</definedName>
    <definedName name="C_">#REF!</definedName>
    <definedName name="caforward">#REF!</definedName>
    <definedName name="calendar">#REF!</definedName>
    <definedName name="Cap" hidden="1">#REF!</definedName>
    <definedName name="CAPEX" hidden="1">#REF!</definedName>
    <definedName name="CAPGAINS">'[21]Marshal -1'!#REF!</definedName>
    <definedName name="CAPLOSS" localSheetId="4">[15]Marshal!#REF!</definedName>
    <definedName name="CAPLOSS">[16]Marshal!#REF!</definedName>
    <definedName name="cash">#REF!</definedName>
    <definedName name="cc" hidden="1">#REF!</definedName>
    <definedName name="CHK">#REF!</definedName>
    <definedName name="civ" hidden="1">#REF!</definedName>
    <definedName name="co_name">[22]co_data!$G$5</definedName>
    <definedName name="COBA">#REF!</definedName>
    <definedName name="COGS">#REF!</definedName>
    <definedName name="com_list">[23]COMLIST!$A$2:$C$85</definedName>
    <definedName name="comb">#REF!</definedName>
    <definedName name="comb1">[24]adj!$A$8:$K$391</definedName>
    <definedName name="COMBINE">#N/A</definedName>
    <definedName name="Company">#REF!</definedName>
    <definedName name="companyofficer">#REF!</definedName>
    <definedName name="computer">#REF!</definedName>
    <definedName name="cooperation">#REF!</definedName>
    <definedName name="CP_IDR_Rate">[18]Assumption!$E$64</definedName>
    <definedName name="CP_USD_Rate">[18]Assumption!$E$65</definedName>
    <definedName name="_xlnm.Criteria">#REF!</definedName>
    <definedName name="CUSTOM">#REF!</definedName>
    <definedName name="CX" hidden="1">'[25]#REF'!#REF!</definedName>
    <definedName name="CY_Cash_Div_Dec">'[26]Income Statement'!#REF!</definedName>
    <definedName name="CY_CASH_DIVIDENDS_DECLARED__per_common_share">'[26]Income Statement'!#REF!</definedName>
    <definedName name="CY_Earnings_per_share">[26]Ratios!#REF!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LT_Debt">'[26]Balance Sheet'!#REF!</definedName>
    <definedName name="CY_Market_Value_of_Equity">'[26]Income Statement'!#REF!</definedName>
    <definedName name="CY_Other_LT_Assets">'[26]Balance Sheet'!#REF!</definedName>
    <definedName name="CY_Tangible_Net_Worth">'[26]Income Statement'!#REF!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_Weighted_Average">'[26]Income Statement'!#REF!</definedName>
    <definedName name="CY_Working_Capital">'[26]Income Statement'!#REF!</definedName>
    <definedName name="D">#REF!</definedName>
    <definedName name="DAT1___0">#REF!</definedName>
    <definedName name="DAT2___0">#REF!</definedName>
    <definedName name="DAT3___0">#REF!</definedName>
    <definedName name="DATA">#REF!</definedName>
    <definedName name="_xlnm.Database" localSheetId="4">#REF!</definedName>
    <definedName name="_xlnm.Database">#REF!</definedName>
    <definedName name="dbm">#REF!</definedName>
    <definedName name="DCUNEARNED1">#REF!</definedName>
    <definedName name="DCUNEARNED2">'[27]fiscal depr(E)'!#REF!</definedName>
    <definedName name="dd" localSheetId="4" hidden="1">{#N/A,#N/A,FALSE,"MATERIAL"}</definedName>
    <definedName name="dd" hidden="1">{#N/A,#N/A,FALSE,"MATERIAL"}</definedName>
    <definedName name="ddiee" localSheetId="4">'[28]Permanent info'!$E$7</definedName>
    <definedName name="ddiee">'[29]Permanent info'!$E$7</definedName>
    <definedName name="DEBTOR">'[30]Account Code'!#REF!:'[30]Account Code'!$B$43</definedName>
    <definedName name="DEBTOR98">'[31]Account Code'!$A$2:$B$42</definedName>
    <definedName name="Deferred">[32]GeneralInfo!$I$5</definedName>
    <definedName name="Dependant">'[20]FE-1770.P1'!$AA$70</definedName>
    <definedName name="depr">[17]Marshal!$K$207</definedName>
    <definedName name="depreciation">#REF!</definedName>
    <definedName name="DEPRECIATION0">#REF!</definedName>
    <definedName name="depreciationcalculation">#REF!</definedName>
    <definedName name="Depreop">#REF!</definedName>
    <definedName name="Deprepro">#REF!</definedName>
    <definedName name="deptname">'[33]NAMA DEPT'!$B$2:$B$146</definedName>
    <definedName name="desember">#REF!</definedName>
    <definedName name="DESEMBR">#REF!</definedName>
    <definedName name="dfdf">[34]GeneralInfo!$I$5</definedName>
    <definedName name="dfdfdfdfth">[34]GeneralInfo!$I$5</definedName>
    <definedName name="DFUNEARNED1">'[27]fiscal depr(E)'!#REF!</definedName>
    <definedName name="DFUNEARNED2">'[27]fiscal depr(E)'!#REF!</definedName>
    <definedName name="dividen">[17]Marshal!$D$215</definedName>
    <definedName name="dividend">#REF!</definedName>
    <definedName name="DL">#REF!</definedName>
    <definedName name="DO">[35]Family!$J$5</definedName>
    <definedName name="DONATIONS">#REF!</definedName>
    <definedName name="ds" localSheetId="4" hidden="1">{#N/A,#N/A,FALSE,"MATERIAL"}</definedName>
    <definedName name="ds" hidden="1">{#N/A,#N/A,FALSE,"MATERIAL"}</definedName>
    <definedName name="dt">[36]rate!$B$3:$B$24</definedName>
    <definedName name="ebittax" localSheetId="4">#REF!</definedName>
    <definedName name="ebittax">#REF!</definedName>
    <definedName name="EBT">[37]Marshal!$E$138</definedName>
    <definedName name="EDIT__HOME__R_3__DEL__?___BRANCH_\P">'[38]PEMAKAIAN PAKAN &amp; OBAT'!#REF!</definedName>
    <definedName name="EDY">#REF!</definedName>
    <definedName name="EDYQ">#REF!</definedName>
    <definedName name="egaeg">#REF!</definedName>
    <definedName name="egaega">#REF!</definedName>
    <definedName name="eko" hidden="1">#REF!</definedName>
    <definedName name="Elec_PerPond">'[39]ASSUM-COMB-Prop'!#REF!</definedName>
    <definedName name="ELECT">#REF!</definedName>
    <definedName name="Employee">#REF!</definedName>
    <definedName name="EmploymentIncome">'[20]FE-1770-I'!$AB$70</definedName>
    <definedName name="endyear">#REF!</definedName>
    <definedName name="english">#REF!</definedName>
    <definedName name="ENTERTAIN">#REF!</definedName>
    <definedName name="ert" localSheetId="4">[40]GeneralInfo!$T$73</definedName>
    <definedName name="ert">[41]GeneralInfo!$T$73</definedName>
    <definedName name="Excel_BuiltIn_Print_Area_18_1">#REF!</definedName>
    <definedName name="Excel_BuiltIn_Print_Area_4">#REF!</definedName>
    <definedName name="exittax">#REF!</definedName>
    <definedName name="exittaxtotal">#REF!</definedName>
    <definedName name="EXP" hidden="1">#REF!</definedName>
    <definedName name="_xlnm.Extract">#REF!</definedName>
    <definedName name="FA">#REF!</definedName>
    <definedName name="fagf">#REF!</definedName>
    <definedName name="fakefjuhg" localSheetId="2">'[10]Tie Up Exp'!#REF!</definedName>
    <definedName name="fakefjuhg">'[10]Tie Up Exp'!#REF!</definedName>
    <definedName name="fakgjei">#REF!</definedName>
    <definedName name="FCR">'[39]ASSUM-COMB-Prop'!#REF!</definedName>
    <definedName name="fd" hidden="1">#REF!</definedName>
    <definedName name="February">#REF!</definedName>
    <definedName name="feleigie">#REF!</definedName>
    <definedName name="FFF">#REF!</definedName>
    <definedName name="fgfgfgff">[34]GeneralInfo!$I$5</definedName>
    <definedName name="fifo">#REF!</definedName>
    <definedName name="FILE">"SS"</definedName>
    <definedName name="FIN">#REF!</definedName>
    <definedName name="fiscalprofit">[17]Marshal!$D$221</definedName>
    <definedName name="fiscalprofits">#REF!</definedName>
    <definedName name="Fiskal" hidden="1">#REF!</definedName>
    <definedName name="FIVEPLAN">#REF!</definedName>
    <definedName name="FO_Insp._Leader">#REF!</definedName>
    <definedName name="FOH">#REF!</definedName>
    <definedName name="foundation">#REF!</definedName>
    <definedName name="fries_density">'[39]ASSUM-COMB-Prop'!#REF!</definedName>
    <definedName name="fs">#REF!</definedName>
    <definedName name="fxrate">#REF!</definedName>
    <definedName name="g" localSheetId="4">#REF!</definedName>
    <definedName name="g">#REF!</definedName>
    <definedName name="GA">#REF!</definedName>
    <definedName name="gain">[17]Marshal!$D$218</definedName>
    <definedName name="gains">#REF!</definedName>
    <definedName name="Gaji">#REF!</definedName>
    <definedName name="gak">#REF!</definedName>
    <definedName name="gakga" localSheetId="2">'[9]List Addition FA'!#REF!</definedName>
    <definedName name="gakga">'[9]List Addition FA'!#REF!</definedName>
    <definedName name="GENERALEXP.">#REF!</definedName>
    <definedName name="gg" hidden="1">"AS2DocumentBrowse"</definedName>
    <definedName name="ggg">'[9]List Addition FA'!$H$16</definedName>
    <definedName name="GOVTBORNE">#REF!</definedName>
    <definedName name="gsgg">#REF!</definedName>
    <definedName name="GT">#REF!</definedName>
    <definedName name="H">#REF!</definedName>
    <definedName name="hagei" localSheetId="2">'[9]List Disposal FA'!#REF!</definedName>
    <definedName name="hagei">'[9]List Disposal FA'!#REF!</definedName>
    <definedName name="hahaha" localSheetId="4">#REF!</definedName>
    <definedName name="hahaha">#REF!</definedName>
    <definedName name="HandCharges">#REF!</definedName>
    <definedName name="HEADER">#REF!</definedName>
    <definedName name="HINSYU">#REF!</definedName>
    <definedName name="hjhih" hidden="1">33</definedName>
    <definedName name="homeaddress">#REF!</definedName>
    <definedName name="homephone">#REF!</definedName>
    <definedName name="HSL">#REF!</definedName>
    <definedName name="ia">#REF!</definedName>
    <definedName name="IDR">#REF!</definedName>
    <definedName name="ijkjo">#REF!</definedName>
    <definedName name="iktisarcabang">#REF!</definedName>
    <definedName name="iktisarpemegangsaham">#REF!</definedName>
    <definedName name="iktisarpenerima">#REF!</definedName>
    <definedName name="iktisarpengurus">#REF!</definedName>
    <definedName name="iktisarpph22">#REF!</definedName>
    <definedName name="iktisarpph23">#REF!</definedName>
    <definedName name="iktisarpph24">#REF!</definedName>
    <definedName name="iktisarpph25">#REF!</definedName>
    <definedName name="iktisarpphgvb">#REF!</definedName>
    <definedName name="inboundincomes">#REF!</definedName>
    <definedName name="INC_STM">#REF!</definedName>
    <definedName name="indonesian">#REF!</definedName>
    <definedName name="industry">#REF!</definedName>
    <definedName name="int">#REF!</definedName>
    <definedName name="interes">[17]Marshal!$D$214</definedName>
    <definedName name="interest">#REF!</definedName>
    <definedName name="INTONLOAN">#REF!</definedName>
    <definedName name="investmentfund">#REF!</definedName>
    <definedName name="Invoice">#REF!</definedName>
    <definedName name="Invoice_Additional_Costs">#REF!</definedName>
    <definedName name="Invoice_Comments">#REF!</definedName>
    <definedName name="Invoice_Lines">#REF!</definedName>
    <definedName name="Invoice_Payment_Schedules">#REF!</definedName>
    <definedName name="Invoice_Receipts">#REF!</definedName>
    <definedName name="ipp">#REF!</definedName>
    <definedName name="irrc">#REF!</definedName>
    <definedName name="irrc_">[17]Marshal!$N$207</definedName>
    <definedName name="IrregularIncome">'[42]Irregular Income'!$D$37</definedName>
    <definedName name="irrsc">#REF!</definedName>
    <definedName name="istf">[17]Marshal!$F$201</definedName>
    <definedName name="istft">#REF!</definedName>
    <definedName name="January">#REF!</definedName>
    <definedName name="jgalgie" localSheetId="2">'[9]List Disposal FA'!#REF!</definedName>
    <definedName name="jgalgie">'[9]List Disposal FA'!#REF!</definedName>
    <definedName name="jjj" hidden="1">#REF!</definedName>
    <definedName name="jkjiji">#REF!</definedName>
    <definedName name="jkt" localSheetId="4">#REF!</definedName>
    <definedName name="jkt">#REF!</definedName>
    <definedName name="joy">#REF!</definedName>
    <definedName name="ka">#REF!</definedName>
    <definedName name="keiafjagf">[10]Rollforward!$M$9</definedName>
    <definedName name="Kurs_Var">[18]Assumption!#REF!</definedName>
    <definedName name="KWH_Amount">'[39]ASSUM-COMB-Prop'!#REF!</definedName>
    <definedName name="L_AcctDes" localSheetId="4">[11]Links!$E$1:$E$65536</definedName>
    <definedName name="L_AcctDes">[12]Links!$E$1:$E$65536</definedName>
    <definedName name="L_Adjust" localSheetId="4">[11]Links!$H$1:$H$65536</definedName>
    <definedName name="L_Adjust">[12]Links!$H$1:$H$65536</definedName>
    <definedName name="L_Adjust_GT" localSheetId="4">[11]Links!$H$589</definedName>
    <definedName name="L_Adjust_GT">[12]Links!$H$589</definedName>
    <definedName name="L_AJE_Tot" localSheetId="4">[11]Links!$G$1:$G$65536</definedName>
    <definedName name="L_AJE_Tot">[12]Links!$G$1:$G$65536</definedName>
    <definedName name="L_AJE_Tot_GT" localSheetId="4">[11]Links!$G$589</definedName>
    <definedName name="L_AJE_Tot_GT">[12]Links!$G$589</definedName>
    <definedName name="L_CompNum" localSheetId="4">[11]Links!$B$1:$B$65536</definedName>
    <definedName name="L_CompNum">[12]Links!$B$1:$B$65536</definedName>
    <definedName name="L_CY_Beg" localSheetId="4">[11]Links!$F$1:$F$65536</definedName>
    <definedName name="L_CY_Beg">[12]Links!$F$1:$F$65536</definedName>
    <definedName name="L_CY_Beg_GT" localSheetId="4">[11]Links!$F$589</definedName>
    <definedName name="L_CY_Beg_GT">[12]Links!$F$589</definedName>
    <definedName name="L_CY_End" localSheetId="4">[11]Links!$J$1:$J$65536</definedName>
    <definedName name="L_CY_End">[12]Links!$J$1:$J$65536</definedName>
    <definedName name="L_CY_End_GT" localSheetId="4">[11]Links!$J$589</definedName>
    <definedName name="L_CY_End_GT">[12]Links!$J$589</definedName>
    <definedName name="L_GrpNum" localSheetId="4">[11]Links!$C$1:$C$65536</definedName>
    <definedName name="L_GrpNum">[12]Links!$C$1:$C$65536</definedName>
    <definedName name="L_Headings" localSheetId="4">[11]Links!$A$1:$IV$1</definedName>
    <definedName name="L_Headings">[12]Links!$A$1:$IV$1</definedName>
    <definedName name="L_KeyValue" localSheetId="4">[11]Links!$A$1:$A$65536</definedName>
    <definedName name="L_KeyValue">[12]Links!$A$1:$A$65536</definedName>
    <definedName name="L_PY_End" localSheetId="4">[11]Links!$K$1:$K$65536</definedName>
    <definedName name="L_PY_End">[12]Links!$K$1:$K$65536</definedName>
    <definedName name="L_PY_End_GT" localSheetId="4">[11]Links!$K$589</definedName>
    <definedName name="L_PY_End_GT">[12]Links!$K$589</definedName>
    <definedName name="L_RJE_Tot" localSheetId="4">[11]Links!$I$1:$I$65536</definedName>
    <definedName name="L_RJE_Tot">[12]Links!$I$1:$I$65536</definedName>
    <definedName name="L_RJE_Tot_GT" localSheetId="4">[11]Links!$I$589</definedName>
    <definedName name="L_RJE_Tot_GT">[12]Links!$I$589</definedName>
    <definedName name="L_RowNum" localSheetId="4">[11]Links!$D$1:$D$65536</definedName>
    <definedName name="L_RowNum">[12]Links!$D$1:$D$65536</definedName>
    <definedName name="lagjeiojg" localSheetId="2">'[10]Tie Up Exp'!#REF!</definedName>
    <definedName name="lagjeiojg">'[10]Tie Up Exp'!#REF!</definedName>
    <definedName name="lahlfeigf">#REF!</definedName>
    <definedName name="LED" hidden="1">#REF!</definedName>
    <definedName name="List_Of_ReasonCodes">[43]Setup!$B$25:$B$50</definedName>
    <definedName name="lkega" localSheetId="2">'[10]Tie Up Exp'!#REF!</definedName>
    <definedName name="lkega">'[10]Tie Up Exp'!#REF!</definedName>
    <definedName name="LKP" localSheetId="4">[44]GeneralInfo!$T$73</definedName>
    <definedName name="LKP">[45]GeneralInfo!$T$73</definedName>
    <definedName name="location">'[46]Table Array'!$B$3:$C$24</definedName>
    <definedName name="lossondisposals">[17]Marshal!$O$207</definedName>
    <definedName name="lossonfadisposal">#REF!</definedName>
    <definedName name="lti" localSheetId="4" hidden="1">{#N/A,#N/A,FALSE,"MATERIAL"}</definedName>
    <definedName name="lti" hidden="1">{#N/A,#N/A,FALSE,"MATERIAL"}</definedName>
    <definedName name="m">'[47]Account Code'!$A$2:$B$42</definedName>
    <definedName name="Maithland">'[48]Permanent info'!$E$7</definedName>
    <definedName name="manual">#REF!</definedName>
    <definedName name="Marital">'[20]FE-1770.P1'!$V$70</definedName>
    <definedName name="MATERIAL">#REF!</definedName>
    <definedName name="Materiality">#REF!</definedName>
    <definedName name="Medical">#REF!</definedName>
    <definedName name="MENU">#REF!</definedName>
    <definedName name="MENUA">#REF!</definedName>
    <definedName name="MgmtFees">#REF!</definedName>
    <definedName name="MINOLTA">#REF!</definedName>
    <definedName name="MK_Lampau">#REF!</definedName>
    <definedName name="MK_Total">#REF!</definedName>
    <definedName name="MK_YAD">#REF!</definedName>
    <definedName name="MKT">#REF!</definedName>
    <definedName name="mn" localSheetId="4" hidden="1">{#N/A,#N/A,FALSE,"MATERIAL"}</definedName>
    <definedName name="mn" hidden="1">{#N/A,#N/A,FALSE,"MATERIAL"}</definedName>
    <definedName name="Monetary_Precision">#REF!</definedName>
    <definedName name="MONTH">[19]LOOKUP!$I$53:$L$64</definedName>
    <definedName name="Month_Default">#REF!</definedName>
    <definedName name="Monthly_Change">#REF!</definedName>
    <definedName name="monthlypph25">#REF!</definedName>
    <definedName name="monthlypph25_">[17]Marshal!$G$216</definedName>
    <definedName name="MP0" hidden="1">#REF!</definedName>
    <definedName name="MPLAN" hidden="1">#REF!</definedName>
    <definedName name="MPP">#REF!</definedName>
    <definedName name="MPP_EXPLAINATION">#REF!</definedName>
    <definedName name="mrb" hidden="1">#REF!</definedName>
    <definedName name="Mth_Default">[49]SUMMARY!#REF!</definedName>
    <definedName name="MV">#REF!</definedName>
    <definedName name="n" hidden="1">#REF!</definedName>
    <definedName name="NAGASEJPN">#REF!</definedName>
    <definedName name="NAGASESIN">#REF!</definedName>
    <definedName name="nai">#REF!</definedName>
    <definedName name="nai_">[17]Marshal!$F$202</definedName>
    <definedName name="nalvag" localSheetId="2">'[9]List Disposal FA'!#REF!</definedName>
    <definedName name="nalvag">'[9]List Disposal FA'!#REF!</definedName>
    <definedName name="nama">'[50]Permanent info'!$E$7</definedName>
    <definedName name="name">#REF!</definedName>
    <definedName name="NETINCOME" localSheetId="4">#REF!</definedName>
    <definedName name="NETINCOME">#REF!</definedName>
    <definedName name="NEW" localSheetId="4" hidden="1">{#N/A,#N/A,FALSE,"MATERIAL"}</definedName>
    <definedName name="NEW" hidden="1">{#N/A,#N/A,FALSE,"MATERIAL"}</definedName>
    <definedName name="Newdepr">#REF!</definedName>
    <definedName name="nkk">#REF!</definedName>
    <definedName name="nm">#N/A</definedName>
    <definedName name="nnnn">'[51]PPh 23,4(2),15, 26'!$J$28</definedName>
    <definedName name="nnvjav" localSheetId="2">'[9]List Disposal FA'!#REF!</definedName>
    <definedName name="nnvjav">'[9]List Disposal FA'!#REF!</definedName>
    <definedName name="NPWP">#REF!</definedName>
    <definedName name="NPWPALL">'[52]Permanent info'!$W$5</definedName>
    <definedName name="Number_of_Selections">'[2]CMA Calculations'!$F$1066</definedName>
    <definedName name="o" hidden="1">'[53]PL (MONTHLY)'!#REF!</definedName>
    <definedName name="OA">'[54]K2-FA'!#REF!</definedName>
    <definedName name="obyek">#REF!</definedName>
    <definedName name="OE">#REF!</definedName>
    <definedName name="officephone">#REF!</definedName>
    <definedName name="offset">#REF!</definedName>
    <definedName name="old">'[55]Permanent info'!$E$7</definedName>
    <definedName name="oohj">#REF!</definedName>
    <definedName name="OP_Int" hidden="1">#REF!</definedName>
    <definedName name="OP_plsm" hidden="1">#REF!</definedName>
    <definedName name="OP_proj" hidden="1">#REF!</definedName>
    <definedName name="opaid" localSheetId="4">'[56]FE-1771$.P1'!$AL$107</definedName>
    <definedName name="opaid">'[57]FE-1771$.P1'!$AL$107</definedName>
    <definedName name="oper" hidden="1">#REF!</definedName>
    <definedName name="opopoi">#REF!</definedName>
    <definedName name="opopopo">#REF!</definedName>
    <definedName name="ops">#REF!</definedName>
    <definedName name="ORG" hidden="1">#REF!</definedName>
    <definedName name="OTHEREXP" localSheetId="4">[15]Marshal!#REF!</definedName>
    <definedName name="OTHEREXP">[16]Marshal!#REF!</definedName>
    <definedName name="otherexpense">[17]Marshal!$Q$207</definedName>
    <definedName name="otherexpenses">#REF!</definedName>
    <definedName name="OtherIncome">'[20]FE-1770-I'!$AA$98</definedName>
    <definedName name="otherincomes">#REF!</definedName>
    <definedName name="others">#REF!</definedName>
    <definedName name="othertype">#REF!</definedName>
    <definedName name="outboundincomes">#REF!</definedName>
    <definedName name="OutboundNetIncome">'[20]FE-1770-II'!$Q$69</definedName>
    <definedName name="OUTPUT" localSheetId="1">#REF!</definedName>
    <definedName name="OUTPUT">#REF!</definedName>
    <definedName name="overpaidtax">#REF!</definedName>
    <definedName name="Overtime">#REF!</definedName>
    <definedName name="oyt" localSheetId="4">[40]Marshal!$S$136</definedName>
    <definedName name="oyt">[41]Marshal!$S$136</definedName>
    <definedName name="p" localSheetId="4">#REF!</definedName>
    <definedName name="p">#REF!</definedName>
    <definedName name="Packaging">#REF!</definedName>
    <definedName name="page1">#REF!</definedName>
    <definedName name="paymentdatepph29">#REF!</definedName>
    <definedName name="PENJ" hidden="1">#REF!</definedName>
    <definedName name="PENJ.MPP">#REF!</definedName>
    <definedName name="PensionAge">#REF!</definedName>
    <definedName name="pensionfund">#REF!</definedName>
    <definedName name="PERSONELCOST" localSheetId="4">[15]Marshal!#REF!</definedName>
    <definedName name="PERSONELCOST">[16]Marshal!#REF!</definedName>
    <definedName name="personnelcost">#REF!</definedName>
    <definedName name="personnelcost_">[17]Marshal!$J$207</definedName>
    <definedName name="PETTYCASH">#REF!</definedName>
    <definedName name="Plant" hidden="1">#REF!</definedName>
    <definedName name="plantation">'[58]K2-FA'!#REF!</definedName>
    <definedName name="plk" localSheetId="4">#REF!</definedName>
    <definedName name="plk">#REF!</definedName>
    <definedName name="PME">#REF!</definedName>
    <definedName name="PN" hidden="1">#REF!</definedName>
    <definedName name="PNSPrice">#REF!</definedName>
    <definedName name="Pond_Sold">[18]Assumption!#REF!</definedName>
    <definedName name="popi">#REF!</definedName>
    <definedName name="popipip">#REF!</definedName>
    <definedName name="popop">#REF!</definedName>
    <definedName name="POSCODE">'[20]FE-1770.P1'!$AY$29</definedName>
    <definedName name="Postage">#REF!</definedName>
    <definedName name="pp">#REF!</definedName>
    <definedName name="PPD" hidden="1">#REF!</definedName>
    <definedName name="ppda" hidden="1">#REF!</definedName>
    <definedName name="PPh21total">'[20]FE-1770-II'!$I$42</definedName>
    <definedName name="PPh22total">#REF!</definedName>
    <definedName name="PPh23total">#REF!</definedName>
    <definedName name="pph24refund">#REF!</definedName>
    <definedName name="PPh24total">#REF!</definedName>
    <definedName name="pph25calculation">#REF!</definedName>
    <definedName name="pph25calculation01">#REF!</definedName>
    <definedName name="pph25calculation02">#REF!</definedName>
    <definedName name="pph25calculation02amt">#REF!</definedName>
    <definedName name="pph25exstp">#REF!</definedName>
    <definedName name="pph25total">#REF!</definedName>
    <definedName name="PPhGvBtotal">#REF!</definedName>
    <definedName name="pphlnbtotal">#REF!</definedName>
    <definedName name="PPHPS22">'[59]F1771-2'!$E$36</definedName>
    <definedName name="PPHPS23">'[60]F1771-IV'!$G$36</definedName>
    <definedName name="PPHPS24">'[60]F1771-V'!$R$31</definedName>
    <definedName name="PPHPS25">#REF!</definedName>
    <definedName name="PPN">#REF!</definedName>
    <definedName name="ppo">#REF!</definedName>
    <definedName name="Pre_tax_materiality">#REF!</definedName>
    <definedName name="Prepayment">#REF!</definedName>
    <definedName name="_xlnm.Print_Area" localSheetId="4">'Disposal 2026'!$A$1:$U$8</definedName>
    <definedName name="_xlnm.Print_Area" localSheetId="2">FA_2026!$A$1:$AR$1173</definedName>
    <definedName name="_xlnm.Print_Area" localSheetId="6">'List Approval 2025'!$A$1:$X$229</definedName>
    <definedName name="_xlnm.Print_Area" localSheetId="5">'List Approval 2026'!$A$1:$X$60</definedName>
    <definedName name="_xlnm.Print_Area" localSheetId="1">TOTAL!$A$1:$K$41</definedName>
    <definedName name="_xlnm.Print_Area">#REF!</definedName>
    <definedName name="Print_Area_MI">#REF!</definedName>
    <definedName name="_xlnm.Print_Titles" localSheetId="2">FA_2026!$A:$L,FA_2026!$7:$8</definedName>
    <definedName name="_xlnm.Print_Titles" localSheetId="6">'List Approval 2025'!$1:$6</definedName>
    <definedName name="_xlnm.Print_Titles" localSheetId="5">'List Approval 2026'!$1:$6</definedName>
    <definedName name="_xlnm.Print_Titles">#REF!</definedName>
    <definedName name="Print_Titles_MI" localSheetId="4">#REF!</definedName>
    <definedName name="Print_Titles_MI">#REF!</definedName>
    <definedName name="PRINT1">#REF!</definedName>
    <definedName name="PRINT2">#REF!</definedName>
    <definedName name="PrintArea" localSheetId="4">#REF!</definedName>
    <definedName name="PrintArea">#REF!</definedName>
    <definedName name="PRN">#REF!</definedName>
    <definedName name="PROD">#REF!</definedName>
    <definedName name="ProductionSuppl.">#REF!</definedName>
    <definedName name="provision">[17]Marshal!$L$207</definedName>
    <definedName name="provisions">#REF!</definedName>
    <definedName name="proxy">#REF!</definedName>
    <definedName name="pt">#REF!</definedName>
    <definedName name="PT._WANG_SARIMULTI_UTAMA_CORP.">#REF!</definedName>
    <definedName name="Purchase_Order_Lines">#REF!</definedName>
    <definedName name="PY_all_Equity">#REF!</definedName>
    <definedName name="PY_all_Income">#REF!</definedName>
    <definedName name="PY_all_RetEarn">#REF!</definedName>
    <definedName name="PY_Cash_Div_Dec">'[26]Income Statement'!#REF!</definedName>
    <definedName name="PY_CASH_DIVIDENDS_DECLARED__per_common_share">'[26]Income Statement'!#REF!</definedName>
    <definedName name="PY_Earnings_per_share">[26]Ratios!#REF!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LT_Debt">'[26]Balance Sheet'!#REF!</definedName>
    <definedName name="PY_Market_Value_of_Equity">'[26]Income Statement'!#REF!</definedName>
    <definedName name="PY_Other_LT_Assets">'[26]Balance Sheet'!#REF!</definedName>
    <definedName name="PY_Tangible_Net_Worth">'[26]Income Statement'!#REF!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_Weighted_Average">'[26]Income Statement'!#REF!</definedName>
    <definedName name="PY_Working_Capital">'[26]Income Statement'!#REF!</definedName>
    <definedName name="PY2_Cash_Div_Dec">'[26]Income Statement'!#REF!</definedName>
    <definedName name="PY2_CASH_DIVIDENDS_DECLARED__per_common_share">'[26]Income Statement'!#REF!</definedName>
    <definedName name="PY2_Earnings_per_share">[26]Ratios!#REF!</definedName>
    <definedName name="PY2_LT_Debt">'[26]Balance Sheet'!#REF!</definedName>
    <definedName name="PY2_Market_Value_of_Equity">'[26]Income Statement'!#REF!</definedName>
    <definedName name="PY2_Other_LT_Assets">'[26]Balance Sheet'!#REF!</definedName>
    <definedName name="PY2_Tangible_Net_Worth">'[26]Income Statement'!#REF!</definedName>
    <definedName name="PY2_Weighted_Average">'[26]Income Statement'!#REF!</definedName>
    <definedName name="PY2_Working_Capital">'[26]Income Statement'!#REF!</definedName>
    <definedName name="q">[61]Links!$G$1:$G$65536</definedName>
    <definedName name="R_">#REF!</definedName>
    <definedName name="RAMLI">1</definedName>
    <definedName name="RATE">#REF!</definedName>
    <definedName name="Rate_IDR_Dep">[18]Assumption!$E$49</definedName>
    <definedName name="RawMaterial">#REF!</definedName>
    <definedName name="RB">#REF!</definedName>
    <definedName name="RE">#REF!</definedName>
    <definedName name="REAL0897.XLS" hidden="1">#REF!</definedName>
    <definedName name="real997" hidden="1">#REF!</definedName>
    <definedName name="real997.xls" hidden="1">#REF!</definedName>
    <definedName name="ReasonCode">OFFSET([43]Setup!$B$25:$B$43,COUNTA(#REF!),1)</definedName>
    <definedName name="RECOM">[23]DEFINITION!$B$3</definedName>
    <definedName name="refund">#REF!</definedName>
    <definedName name="Rekap" hidden="1">#REF!</definedName>
    <definedName name="rental">[17]Marshal!$D$217</definedName>
    <definedName name="rentals">#REF!</definedName>
    <definedName name="Repair">#REF!</definedName>
    <definedName name="REPERNAME">[23]DEFINITION!$C$2</definedName>
    <definedName name="Report" localSheetId="4">#REF!</definedName>
    <definedName name="Report">#REF!</definedName>
    <definedName name="rev" hidden="1">#REF!</definedName>
    <definedName name="roa">#REF!</definedName>
    <definedName name="Rosita_Hariani">#REF!</definedName>
    <definedName name="royalties">#REF!</definedName>
    <definedName name="RSE">'[62]CMA - for test beginning'!#REF!</definedName>
    <definedName name="rupiah">#REF!</definedName>
    <definedName name="S">#REF!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al_inc">#REF!</definedName>
    <definedName name="Salary">#REF!</definedName>
    <definedName name="SalaryInc">#REF!</definedName>
    <definedName name="SALES">'[63]APRIL''02'!#REF!</definedName>
    <definedName name="SAPBEXrevision" hidden="1">1</definedName>
    <definedName name="SAPBEXsysID" hidden="1">"BP1"</definedName>
    <definedName name="SAPBEXwbID" hidden="1">"42KR46T16E0MR2GXUBCCYT2IU"</definedName>
    <definedName name="SDE" hidden="1">#REF!</definedName>
    <definedName name="SEL">#REF!</definedName>
    <definedName name="SelfPaidTax">'[42]FE-1770.P1'!$AL$103</definedName>
    <definedName name="semua">#REF!</definedName>
    <definedName name="SEPT02" hidden="1">#REF!</definedName>
    <definedName name="service">#REF!</definedName>
    <definedName name="sh" localSheetId="4" hidden="1">{#N/A,#N/A,FALSE,"MATERIAL"}</definedName>
    <definedName name="sh" hidden="1">{#N/A,#N/A,FALSE,"MATERIAL"}</definedName>
    <definedName name="signdate">#REF!</definedName>
    <definedName name="signername">#REF!</definedName>
    <definedName name="signplace">#REF!</definedName>
    <definedName name="SL">#REF!</definedName>
    <definedName name="slm">#REF!</definedName>
    <definedName name="solver_adj" hidden="1">'[53]PL (MONTHLY)'!#REF!</definedName>
    <definedName name="solver_lin" hidden="1">0</definedName>
    <definedName name="solver_num" hidden="1">0</definedName>
    <definedName name="solver_opt" hidden="1">'[53]PL (MONTHLY)'!#REF!</definedName>
    <definedName name="solver_tmp" hidden="1">'[53]PL (MONTHLY)'!#REF!</definedName>
    <definedName name="solver_typ" hidden="1">3</definedName>
    <definedName name="solver_val" hidden="1">0</definedName>
    <definedName name="SONYIND">#REF!</definedName>
    <definedName name="SOSHIN">#REF!</definedName>
    <definedName name="SPEC" localSheetId="4">#REF!</definedName>
    <definedName name="SPEC">#REF!</definedName>
    <definedName name="ss" localSheetId="4" hidden="1">{#N/A,#N/A,FALSE,"MATERIAL"}</definedName>
    <definedName name="ss" hidden="1">{#N/A,#N/A,FALSE,"MATERIAL"}</definedName>
    <definedName name="ssppph29">#REF!</definedName>
    <definedName name="SSSS" hidden="1">#REF!</definedName>
    <definedName name="STAFFWELFARE">#REF!</definedName>
    <definedName name="STANDARD_ROW" localSheetId="2">#REF!</definedName>
    <definedName name="STANDARD_ROW" localSheetId="1">#REF!</definedName>
    <definedName name="STANDARD_ROW">#REF!</definedName>
    <definedName name="startyear">#REF!</definedName>
    <definedName name="Stationaries">#REF!</definedName>
    <definedName name="STFTI">[3]Marshal!#REF!</definedName>
    <definedName name="Struktur_globalcsd" hidden="1">#REF!</definedName>
    <definedName name="SUMM">#REF!</definedName>
    <definedName name="summarybranches">#REF!</definedName>
    <definedName name="summaryofficers">#REF!</definedName>
    <definedName name="summarypph22">#REF!</definedName>
    <definedName name="summarypph23">#REF!</definedName>
    <definedName name="summarypph24">#REF!</definedName>
    <definedName name="summarypph25">#REF!</definedName>
    <definedName name="summarypphgvb">#REF!</definedName>
    <definedName name="summaryrecipients">#REF!</definedName>
    <definedName name="summaryshareholders">#REF!</definedName>
    <definedName name="SUPPLIER">'[64]ACCOUNT NO'!#REF!</definedName>
    <definedName name="SUPPLIES">#REF!</definedName>
    <definedName name="susan">"Comment 15"</definedName>
    <definedName name="Syn_USD_Rate">[18]Assumption!$E$59</definedName>
    <definedName name="T">#REF!</definedName>
    <definedName name="Tabel2">#REF!</definedName>
    <definedName name="Tabel3">#REF!</definedName>
    <definedName name="TabelCr">#REF!</definedName>
    <definedName name="TabelDr">#REF!</definedName>
    <definedName name="TAX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axableincome">#REF!</definedName>
    <definedName name="taxdue">#REF!</definedName>
    <definedName name="TaxDueMinusTaxCredits">'[42]FE-1770.P1'!$AL$89</definedName>
    <definedName name="taxdueorpaidabroad">#REF!</definedName>
    <definedName name="taxlosstotal">#REF!</definedName>
    <definedName name="TBS">#REF!</definedName>
    <definedName name="teaajgl">[10]Rollforward!$M$10</definedName>
    <definedName name="Telephone">#REF!</definedName>
    <definedName name="TEST0">"$#REF!.$A$1:$B$394"</definedName>
    <definedName name="TEST0___0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8">#REF!</definedName>
    <definedName name="TEST9">#REF!</definedName>
    <definedName name="TESTHKEY">"$#REF!.$#REF!$#REF!"</definedName>
    <definedName name="TESTHKEY___0">#REF!</definedName>
    <definedName name="TESTKEYS">"$#REF!.$A$1:$B$394"</definedName>
    <definedName name="TESTKEYS___0">#REF!</definedName>
    <definedName name="TESTVKEY">"$#REF!.$#REF!$#REF!:$#REF!$#REF!"</definedName>
    <definedName name="text" localSheetId="4">#REF!</definedName>
    <definedName name="text">#REF!</definedName>
    <definedName name="TextRefCopy1" localSheetId="1">#REF!</definedName>
    <definedName name="TextRefCopy1">#REF!</definedName>
    <definedName name="TextRefCopy10">#REF!</definedName>
    <definedName name="TextRefCopy11">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#REF!</definedName>
    <definedName name="TextRefCopy117">[65]Mutation!$K$33</definedName>
    <definedName name="TextRefCopy118">#REF!</definedName>
    <definedName name="TextRefCopy119" localSheetId="2">'[65]List Addition FA'!#REF!</definedName>
    <definedName name="TextRefCopy119">'[65]List Addition FA'!#REF!</definedName>
    <definedName name="TextRefCopy12">#REF!</definedName>
    <definedName name="TextRefCopy120">'[65]List Addition FA'!$H$100</definedName>
    <definedName name="TextRefCopy121" localSheetId="2">'[65]List Addition FA'!#REF!</definedName>
    <definedName name="TextRefCopy121">'[65]List Addition FA'!#REF!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 localSheetId="2">'[65]List Addition FA'!#REF!</definedName>
    <definedName name="TextRefCopy126">'[65]List Addition FA'!#REF!</definedName>
    <definedName name="TextRefCopy127" localSheetId="2">'[65]List Disposal FA'!#REF!</definedName>
    <definedName name="TextRefCopy127">'[65]List Disposal FA'!#REF!</definedName>
    <definedName name="TextRefCopy128">#REF!</definedName>
    <definedName name="TextRefCopy129" localSheetId="2">'[65]List Disposal FA'!#REF!</definedName>
    <definedName name="TextRefCopy129">'[65]List Disposal FA'!#REF!</definedName>
    <definedName name="TextRefCopy13">#REF!</definedName>
    <definedName name="TextRefCopy130">#REF!</definedName>
    <definedName name="TextRefCopy131">#REF!</definedName>
    <definedName name="TextRefCopy132" localSheetId="2">'[65]List Disposal FA'!#REF!</definedName>
    <definedName name="TextRefCopy132">'[65]List Disposal FA'!#REF!</definedName>
    <definedName name="TextRefCopy133" localSheetId="2">'[65]List Disposal FA'!#REF!</definedName>
    <definedName name="TextRefCopy133">'[65]List Disposal FA'!#REF!</definedName>
    <definedName name="TextRefCopy134" localSheetId="2">'[65]List Disposal FA'!#REF!</definedName>
    <definedName name="TextRefCopy134">'[65]List Disposal FA'!#REF!</definedName>
    <definedName name="TextRefCopy135">#REF!</definedName>
    <definedName name="TextRefCopy136" localSheetId="2">'[65]List Disposal FA'!#REF!</definedName>
    <definedName name="TextRefCopy136">'[65]List Disposal FA'!#REF!</definedName>
    <definedName name="TextRefCopy137">#REF!</definedName>
    <definedName name="TextRefCopy139" localSheetId="2">'[65]List Disposal FA'!#REF!</definedName>
    <definedName name="TextRefCopy139">'[65]List Disposal FA'!#REF!</definedName>
    <definedName name="TextRefCopy14">#REF!</definedName>
    <definedName name="TextRefCopy141">'[65]List Disposal FA'!$J$8</definedName>
    <definedName name="TextRefCopy142" localSheetId="2">'[65]List Disposal FA'!#REF!</definedName>
    <definedName name="TextRefCopy142">'[65]List Disposal FA'!#REF!</definedName>
    <definedName name="TextRefCopy144" localSheetId="2">'[65]List Disposal FA'!#REF!</definedName>
    <definedName name="TextRefCopy144">'[65]List Disposal FA'!#REF!</definedName>
    <definedName name="TextRefCopy146" localSheetId="2">'[65]List of FA-Dec'!#REF!</definedName>
    <definedName name="TextRefCopy146">'[65]List of FA-Dec'!#REF!</definedName>
    <definedName name="TextRefCopy147">'[65]List Disposal FA'!$J$9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 localSheetId="4">#REF!</definedName>
    <definedName name="TextRefCopy2">#REF!</definedName>
    <definedName name="TextRefCopy20">#REF!</definedName>
    <definedName name="TextRefCopy21">#REF!</definedName>
    <definedName name="TextRefCopy22" localSheetId="2">'[65]List Disposal FA'!#REF!</definedName>
    <definedName name="TextRefCopy22">'[65]List Disposal FA'!#REF!</definedName>
    <definedName name="TextRefCopy23">#REF!</definedName>
    <definedName name="TextRefCopy24">#REF!</definedName>
    <definedName name="TextRefCopy25">#REF!</definedName>
    <definedName name="TextRefCopy26">[62]Tickmarks!#REF!</definedName>
    <definedName name="TextRefCopy27">#REF!</definedName>
    <definedName name="TextRefCopy28" localSheetId="2">'[65]List Disposal FA'!#REF!</definedName>
    <definedName name="TextRefCopy28">'[65]List Disposal FA'!#REF!</definedName>
    <definedName name="TextRefCopy29">#REF!</definedName>
    <definedName name="TextRefCopy3" localSheetId="4">#REF!</definedName>
    <definedName name="TextRefCopy3">#REF!</definedName>
    <definedName name="TextRefCopy30" localSheetId="2">'[65]List Disposal FA'!#REF!</definedName>
    <definedName name="TextRefCopy30">'[65]List Disposal FA'!#REF!</definedName>
    <definedName name="TextRefCopy31" localSheetId="2">'[65]List Disposal FA'!#REF!</definedName>
    <definedName name="TextRefCopy31">'[65]List Disposal FA'!#REF!</definedName>
    <definedName name="TextRefCopy32">#REF!</definedName>
    <definedName name="TextRefCopy33">#REF!</definedName>
    <definedName name="TextRefCopy34" localSheetId="2">'[65]List Disposal FA'!#REF!</definedName>
    <definedName name="TextRefCopy34">'[65]List Disposal FA'!#REF!</definedName>
    <definedName name="TextRefCopy35">#REF!</definedName>
    <definedName name="TextRefCopy36" localSheetId="2">'[65]List Disposal FA'!#REF!</definedName>
    <definedName name="TextRefCopy36">'[65]List Disposal FA'!#REF!</definedName>
    <definedName name="TextRefCopy37">#REF!</definedName>
    <definedName name="TextRefCopy38" localSheetId="2">'[65]List Disposal FA'!#REF!</definedName>
    <definedName name="TextRefCopy38">'[65]List Disposal FA'!#REF!</definedName>
    <definedName name="TextRefCopy39" localSheetId="2">'[65]List Disposal FA'!#REF!</definedName>
    <definedName name="TextRefCopy39">'[65]List Disposal FA'!#REF!</definedName>
    <definedName name="TextRefCopy4" localSheetId="1">#REF!</definedName>
    <definedName name="TextRefCopy4">[66]Summary!$F$19</definedName>
    <definedName name="TextRefCopy40">#REF!</definedName>
    <definedName name="TextRefCopy41" localSheetId="2">'[65]List Disposal FA'!#REF!</definedName>
    <definedName name="TextRefCopy41">'[65]List Disposal FA'!#REF!</definedName>
    <definedName name="TextRefCopy42">#REF!</definedName>
    <definedName name="TextRefCopy43">#REF!</definedName>
    <definedName name="TextRefCopy44">'[67]Test Depre'!$E$66</definedName>
    <definedName name="TextRefCopy45">#REF!</definedName>
    <definedName name="TextRefCopy47">#REF!</definedName>
    <definedName name="TextRefCopy48" localSheetId="2">'[65]List Disposal FA'!#REF!</definedName>
    <definedName name="TextRefCopy48">'[65]List Disposal FA'!#REF!</definedName>
    <definedName name="TextRefCopy49">#REF!</definedName>
    <definedName name="TextRefCopy5" localSheetId="1">#REF!</definedName>
    <definedName name="TextRefCopy5">#REF!</definedName>
    <definedName name="TextRefCopy51" localSheetId="2">'[68]List &amp; TOD Disposal'!#REF!</definedName>
    <definedName name="TextRefCopy51">'[68]List &amp; TOD Disposal'!#REF!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 localSheetId="1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 localSheetId="1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 localSheetId="1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9">#REF!</definedName>
    <definedName name="TextRefCopy91">#REF!</definedName>
    <definedName name="TextRefCopy94" localSheetId="2">[10]Rollforward!#REF!</definedName>
    <definedName name="TextRefCopy94">[10]Rollforward!#REF!</definedName>
    <definedName name="TextRefCopy95" localSheetId="2">[10]Rollforward!#REF!</definedName>
    <definedName name="TextRefCopy95">[10]Rollforward!#REF!</definedName>
    <definedName name="TextRefCopyRangeCount" hidden="1">8</definedName>
    <definedName name="TIMEJOB">HOUR(NOW()-TIME(8,0,0))*60+MINUTE(NOW()-TIME(8,0,0))</definedName>
    <definedName name="topmanager">#REF!</definedName>
    <definedName name="Tot_knw_Xfoot">#REF!</definedName>
    <definedName name="Tot_lik_Xfoot">#REF!</definedName>
    <definedName name="Total_Amount">'[2]CMA Calculations'!$D$1066</definedName>
    <definedName name="Total_Population2">'[4]CMA Calculations- Figure 5440.1'!$D$296</definedName>
    <definedName name="totalamount" hidden="1">#REF!</definedName>
    <definedName name="TRADING">#REF!</definedName>
    <definedName name="Transport">#REF!</definedName>
    <definedName name="TRAVELLING">#REF!</definedName>
    <definedName name="turnover">#REF!</definedName>
    <definedName name="U">#REF!</definedName>
    <definedName name="uncollectibles">#REF!</definedName>
    <definedName name="UnrealisedExchg.">#REF!</definedName>
    <definedName name="Upkeep">#REF!</definedName>
    <definedName name="US">#REF!</definedName>
    <definedName name="usd">#REF!</definedName>
    <definedName name="v">#REF!</definedName>
    <definedName name="va" localSheetId="2">'[9]List Addition FA'!#REF!</definedName>
    <definedName name="va">'[9]List Addition FA'!#REF!</definedName>
    <definedName name="val_bop">[69]data_val!$B$5</definedName>
    <definedName name="val_eop1">[69]data_val!$B$6</definedName>
    <definedName name="Val_Reason_Code">[70]GL40!#REF!</definedName>
    <definedName name="vc">#REF!</definedName>
    <definedName name="vfd">#REF!</definedName>
    <definedName name="viai01">#REF!</definedName>
    <definedName name="viai02">#REF!</definedName>
    <definedName name="viai03">#REF!</definedName>
    <definedName name="viai04">#REF!</definedName>
    <definedName name="viai05">#REF!</definedName>
    <definedName name="viai06">#REF!</definedName>
    <definedName name="viai07">#REF!</definedName>
    <definedName name="viai08">#REF!</definedName>
    <definedName name="viai09">#REF!</definedName>
    <definedName name="viai10">#REF!</definedName>
    <definedName name="viai11">#REF!</definedName>
    <definedName name="viai12">#REF!</definedName>
    <definedName name="viai13">#REF!</definedName>
    <definedName name="viai14">#REF!</definedName>
    <definedName name="viai15">#REF!</definedName>
    <definedName name="viai16">#REF!</definedName>
    <definedName name="viaitotal">#REF!</definedName>
    <definedName name="viap11">#REF!</definedName>
    <definedName name="viap12">#REF!</definedName>
    <definedName name="viap13">#REF!</definedName>
    <definedName name="viap14">#REF!</definedName>
    <definedName name="viap15">#REF!</definedName>
    <definedName name="viap16">#REF!</definedName>
    <definedName name="viar01">#REF!</definedName>
    <definedName name="viar02">#REF!</definedName>
    <definedName name="viar03">#REF!</definedName>
    <definedName name="viar04">#REF!</definedName>
    <definedName name="viar05">#REF!</definedName>
    <definedName name="viar06">#REF!</definedName>
    <definedName name="viar07">#REF!</definedName>
    <definedName name="viar08">#REF!</definedName>
    <definedName name="viar09">#REF!</definedName>
    <definedName name="viar10">#REF!</definedName>
    <definedName name="viar11">#REF!</definedName>
    <definedName name="viar12">#REF!</definedName>
    <definedName name="viar13">#REF!</definedName>
    <definedName name="viar14">#REF!</definedName>
    <definedName name="viar15">#REF!</definedName>
    <definedName name="viar16">#REF!</definedName>
    <definedName name="viaw01">#REF!</definedName>
    <definedName name="viaw02">#REF!</definedName>
    <definedName name="viaw03">#REF!</definedName>
    <definedName name="viaw04">#REF!</definedName>
    <definedName name="viaw05">#REF!</definedName>
    <definedName name="viaw06">#REF!</definedName>
    <definedName name="viaw07">#REF!</definedName>
    <definedName name="viaw08">#REF!</definedName>
    <definedName name="viaw09">#REF!</definedName>
    <definedName name="viaw10">#REF!</definedName>
    <definedName name="viaw11">#REF!</definedName>
    <definedName name="viaw12">#REF!</definedName>
    <definedName name="viaw13">#REF!</definedName>
    <definedName name="viaw14">#REF!</definedName>
    <definedName name="viaw15">#REF!</definedName>
    <definedName name="viaw16">#REF!</definedName>
    <definedName name="vibtotal">#REF!</definedName>
    <definedName name="W">#REF!</definedName>
    <definedName name="WaterElec.">#REF!</definedName>
    <definedName name="WER">#REF!</definedName>
    <definedName name="wp" localSheetId="4" hidden="1">{#N/A,#N/A,FALSE,"Aging Summary";#N/A,#N/A,FALSE,"Ratio Analysis";#N/A,#N/A,FALSE,"Test 120 Day Accts";#N/A,#N/A,FALSE,"Tickmarks"}</definedName>
    <definedName name="wp" hidden="1">{#N/A,#N/A,FALSE,"Aging Summary";#N/A,#N/A,FALSE,"Ratio Analysis";#N/A,#N/A,FALSE,"Test 120 Day Accts";#N/A,#N/A,FALSE,"Tickmarks"}</definedName>
    <definedName name="wpname" localSheetId="4">[71]GeneralInfo!$I$5</definedName>
    <definedName name="wpname">[72]GeneralInfo!$I$5</definedName>
    <definedName name="wrn.ACCOUNT._.PAYABLE." localSheetId="4" hidden="1">{#N/A,#N/A,FALSE,"MATERIAL"}</definedName>
    <definedName name="wrn.ACCOUNT._.PAYABLE." hidden="1">{#N/A,#N/A,FALSE,"MATERIAL"}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SFL">#REF!</definedName>
    <definedName name="WSFR">#REF!</definedName>
    <definedName name="WSHED">#REF!</definedName>
    <definedName name="x">'[73]Permanent info'!$E$7</definedName>
    <definedName name="XREF_COLUMN_1" hidden="1">[74]Off.Equip!#REF!</definedName>
    <definedName name="XREF_COLUMN_11" hidden="1">[75]Vehicle!#REF!</definedName>
    <definedName name="XREF_COLUMN_17" hidden="1">#REF!</definedName>
    <definedName name="XREF_COLUMN_2" hidden="1">[74]Off.Equip!#REF!</definedName>
    <definedName name="XREF_COLUMN_3" hidden="1">[74]Computer!#REF!</definedName>
    <definedName name="XREF_COLUMN_4" hidden="1">[74]Computer!#REF!</definedName>
    <definedName name="XREF_COLUMN_5" hidden="1">'[74]Demo '!#REF!</definedName>
    <definedName name="XREF_COLUMN_6" hidden="1">'[74]Demo '!#REF!</definedName>
    <definedName name="XREF_COLUMN_7" hidden="1">[74]Off.Impr!#REF!</definedName>
    <definedName name="XRefActiveRow" hidden="1">#REF!</definedName>
    <definedName name="XRefColumnsCount" hidden="1">17</definedName>
    <definedName name="XRefCopy1" hidden="1">#REF!</definedName>
    <definedName name="XRefCopy10" hidden="1">[75]Vehicle!#REF!</definedName>
    <definedName name="XRefCopy10Row" hidden="1">#REF!</definedName>
    <definedName name="XRefCopy11" hidden="1">[75]Tools!#REF!</definedName>
    <definedName name="XRefCopy11Row" hidden="1">#REF!</definedName>
    <definedName name="XRefCopy12" hidden="1">[75]Building!#REF!</definedName>
    <definedName name="XRefCopy12Row" hidden="1">#REF!</definedName>
    <definedName name="XRefCopy13" hidden="1">'[75]Machinery&amp;Equip'!#REF!</definedName>
    <definedName name="XRefCopy13Row" hidden="1">#REF!</definedName>
    <definedName name="XRefCopy14" hidden="1">[75]Vehicle!#REF!</definedName>
    <definedName name="XRefCopy14Row" hidden="1">#REF!</definedName>
    <definedName name="XRefCopy16Row" hidden="1">#REF!</definedName>
    <definedName name="XRefCopy17" hidden="1">#REF!</definedName>
    <definedName name="XRefCopy18" hidden="1">#REF!</definedName>
    <definedName name="XRefCopy18Row" hidden="1">#REF!</definedName>
    <definedName name="XRefCopy19" hidden="1">#REF!</definedName>
    <definedName name="XRefCopy1Row" hidden="1">#REF!</definedName>
    <definedName name="XRefCopy2Row" hidden="1">#REF!</definedName>
    <definedName name="XRefCopy3Row" hidden="1">#REF!</definedName>
    <definedName name="XRefCopy4Row" hidden="1">#REF!</definedName>
    <definedName name="XRefCopy5Row" hidden="1">#REF!</definedName>
    <definedName name="XRefCopy6Row" hidden="1">#REF!</definedName>
    <definedName name="XRefCopy7Row" hidden="1">#REF!</definedName>
    <definedName name="XRefCopy8" hidden="1">[75]Building!#REF!</definedName>
    <definedName name="XRefCopy8Row" hidden="1">#REF!</definedName>
    <definedName name="XRefCopy9" hidden="1">'[75]Machinery&amp;Equip'!#REF!</definedName>
    <definedName name="XRefCopy9Row" hidden="1">#REF!</definedName>
    <definedName name="XRefCopyRangeCount" hidden="1">1</definedName>
    <definedName name="XRefPaste1" hidden="1">[75]Land!#REF!</definedName>
    <definedName name="XRefPaste1Row" hidden="1">#REF!</definedName>
    <definedName name="XRefPasteRangeCount" hidden="1">1</definedName>
    <definedName name="xx" hidden="1">#REF!</definedName>
    <definedName name="xxxx" localSheetId="4">[40]GeneralInfo!$T$76</definedName>
    <definedName name="xxxx">[41]GeneralInfo!$T$76</definedName>
    <definedName name="Year0">'[20]FE-1770.P1'!#REF!</definedName>
    <definedName name="Z">'[76]Account Code'!$A$2:$B$42</definedName>
    <definedName name="会社名英文">[77]●資料一覧表!#REF!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31" l="1"/>
  <c r="L29" i="31"/>
  <c r="E29" i="31"/>
  <c r="L39" i="31"/>
  <c r="E39" i="31"/>
  <c r="E53" i="31"/>
  <c r="E52" i="31"/>
  <c r="E51" i="31"/>
  <c r="E50" i="31"/>
  <c r="E49" i="31"/>
  <c r="L53" i="31" l="1"/>
  <c r="L52" i="31"/>
  <c r="L51" i="31"/>
  <c r="L50" i="31"/>
  <c r="L49" i="31"/>
  <c r="AB931" i="2"/>
  <c r="T931" i="2"/>
  <c r="W931" i="2" l="1"/>
  <c r="X931" i="2" s="1"/>
  <c r="Y931" i="2" s="1"/>
  <c r="AO931" i="2"/>
  <c r="AP931" i="2" s="1"/>
  <c r="AB1145" i="2"/>
  <c r="AB1150" i="2"/>
  <c r="AB1149" i="2"/>
  <c r="AB1148" i="2"/>
  <c r="AB1147" i="2"/>
  <c r="AB1146" i="2"/>
  <c r="AB1142" i="2"/>
  <c r="AB1141" i="2"/>
  <c r="AB1140" i="2"/>
  <c r="AB1138" i="2"/>
  <c r="AB1137" i="2"/>
  <c r="AB1136" i="2"/>
  <c r="AB1135" i="2"/>
  <c r="AB1134" i="2"/>
  <c r="AB1133" i="2"/>
  <c r="AB1132" i="2"/>
  <c r="AB1131" i="2"/>
  <c r="AB1130" i="2"/>
  <c r="AB1129" i="2"/>
  <c r="AB1128" i="2"/>
  <c r="AB1127" i="2"/>
  <c r="AB1126" i="2"/>
  <c r="AB1125" i="2"/>
  <c r="AB1124" i="2"/>
  <c r="AB1123" i="2"/>
  <c r="AB1122" i="2"/>
  <c r="AB1121" i="2"/>
  <c r="AB1120" i="2"/>
  <c r="AB1119" i="2"/>
  <c r="AB1118" i="2"/>
  <c r="AB1117" i="2"/>
  <c r="AB1116" i="2"/>
  <c r="AB1115" i="2"/>
  <c r="AB1114" i="2"/>
  <c r="AB1113" i="2"/>
  <c r="AB1112" i="2"/>
  <c r="AB1111" i="2"/>
  <c r="AB1110" i="2"/>
  <c r="AB1109" i="2"/>
  <c r="AB1108" i="2"/>
  <c r="AB1107" i="2"/>
  <c r="AB1106" i="2"/>
  <c r="AB1105" i="2"/>
  <c r="AB1104" i="2"/>
  <c r="AB1103" i="2"/>
  <c r="AB1102" i="2"/>
  <c r="AB1101" i="2"/>
  <c r="AB1100" i="2"/>
  <c r="AB1099" i="2"/>
  <c r="AB1098" i="2"/>
  <c r="AB1097" i="2"/>
  <c r="AB1096" i="2"/>
  <c r="AB1095" i="2"/>
  <c r="AB1094" i="2"/>
  <c r="AB1093" i="2"/>
  <c r="AB1092" i="2"/>
  <c r="AB1091" i="2"/>
  <c r="AB1090" i="2"/>
  <c r="AB1089" i="2"/>
  <c r="AB1088" i="2"/>
  <c r="AB1087" i="2"/>
  <c r="AB1086" i="2"/>
  <c r="AB1085" i="2"/>
  <c r="AB1084" i="2"/>
  <c r="AB1083" i="2"/>
  <c r="AB1082" i="2"/>
  <c r="AB1081" i="2"/>
  <c r="AB1080" i="2"/>
  <c r="AB1079" i="2"/>
  <c r="AB1078" i="2"/>
  <c r="AB1077" i="2"/>
  <c r="AB1076" i="2"/>
  <c r="AB1075" i="2"/>
  <c r="AB1074" i="2"/>
  <c r="AB1073" i="2"/>
  <c r="AB1072" i="2"/>
  <c r="AB1071" i="2"/>
  <c r="AB1070" i="2"/>
  <c r="AB1069" i="2"/>
  <c r="AB1068" i="2"/>
  <c r="AB1067" i="2"/>
  <c r="AB1066" i="2"/>
  <c r="AB1065" i="2"/>
  <c r="AB1064" i="2"/>
  <c r="AB1063" i="2"/>
  <c r="AB1062" i="2"/>
  <c r="AB1061" i="2"/>
  <c r="AB1060" i="2"/>
  <c r="AB1059" i="2"/>
  <c r="AB1058" i="2"/>
  <c r="AB1057" i="2"/>
  <c r="AB1056" i="2"/>
  <c r="AB1055" i="2"/>
  <c r="AB1054" i="2"/>
  <c r="AB1053" i="2"/>
  <c r="AB1052" i="2"/>
  <c r="AB1051" i="2"/>
  <c r="AB1050" i="2"/>
  <c r="AB1049" i="2"/>
  <c r="AB1048" i="2"/>
  <c r="AB1047" i="2"/>
  <c r="AB1046" i="2"/>
  <c r="AB1045" i="2"/>
  <c r="AB1044" i="2"/>
  <c r="AB1043" i="2"/>
  <c r="AB1042" i="2"/>
  <c r="AB1041" i="2"/>
  <c r="AB1040" i="2"/>
  <c r="AB1039" i="2"/>
  <c r="AB1038" i="2"/>
  <c r="AB1037" i="2"/>
  <c r="AB1036" i="2"/>
  <c r="AB1035" i="2"/>
  <c r="AB1034" i="2"/>
  <c r="AB1033" i="2"/>
  <c r="AB1032" i="2"/>
  <c r="AB1031" i="2"/>
  <c r="AB1030" i="2"/>
  <c r="AB1029" i="2"/>
  <c r="AB1028" i="2"/>
  <c r="AB1027" i="2"/>
  <c r="AB1026" i="2"/>
  <c r="AB1025" i="2"/>
  <c r="AB1024" i="2"/>
  <c r="AB1023" i="2"/>
  <c r="AB1022" i="2"/>
  <c r="AB1021" i="2"/>
  <c r="AB1020" i="2"/>
  <c r="AB1019" i="2"/>
  <c r="AB1018" i="2"/>
  <c r="AB1017" i="2"/>
  <c r="AB1016" i="2"/>
  <c r="AB1015" i="2"/>
  <c r="AB1014" i="2"/>
  <c r="AB1013" i="2"/>
  <c r="AB1012" i="2"/>
  <c r="AB1011" i="2"/>
  <c r="AB1010" i="2"/>
  <c r="AB1009" i="2"/>
  <c r="AB1008" i="2"/>
  <c r="AB1007" i="2"/>
  <c r="AB1006" i="2"/>
  <c r="AB1005" i="2"/>
  <c r="AB1004" i="2"/>
  <c r="AB1003" i="2"/>
  <c r="AB1002" i="2"/>
  <c r="AB1001" i="2"/>
  <c r="AB1000" i="2"/>
  <c r="AB999" i="2"/>
  <c r="AB998" i="2"/>
  <c r="AB997" i="2"/>
  <c r="AB996" i="2"/>
  <c r="AB995" i="2"/>
  <c r="AB994" i="2"/>
  <c r="AB993" i="2"/>
  <c r="AB992" i="2"/>
  <c r="AB991" i="2"/>
  <c r="AB990" i="2"/>
  <c r="AB989" i="2"/>
  <c r="AB988" i="2"/>
  <c r="AB987" i="2"/>
  <c r="AB986" i="2"/>
  <c r="AB985" i="2"/>
  <c r="AB984" i="2"/>
  <c r="AB983" i="2"/>
  <c r="AB982" i="2"/>
  <c r="AB981" i="2"/>
  <c r="AB980" i="2"/>
  <c r="AB979" i="2"/>
  <c r="AB978" i="2"/>
  <c r="AB977" i="2"/>
  <c r="AB976" i="2"/>
  <c r="AB975" i="2"/>
  <c r="AB974" i="2"/>
  <c r="AB973" i="2"/>
  <c r="AB972" i="2"/>
  <c r="AB971" i="2"/>
  <c r="AB970" i="2"/>
  <c r="AB969" i="2"/>
  <c r="AB968" i="2"/>
  <c r="AB967" i="2"/>
  <c r="AB966" i="2"/>
  <c r="AB965" i="2"/>
  <c r="AB964" i="2"/>
  <c r="AB963" i="2"/>
  <c r="AB962" i="2"/>
  <c r="AB961" i="2"/>
  <c r="AB960" i="2"/>
  <c r="AB959" i="2"/>
  <c r="AB958" i="2"/>
  <c r="AB957" i="2"/>
  <c r="AB956" i="2"/>
  <c r="AB955" i="2"/>
  <c r="AB954" i="2"/>
  <c r="AB953" i="2"/>
  <c r="AB952" i="2"/>
  <c r="AB951" i="2"/>
  <c r="AB950" i="2"/>
  <c r="AB949" i="2"/>
  <c r="AB948" i="2"/>
  <c r="AB947" i="2"/>
  <c r="AB946" i="2"/>
  <c r="AB945" i="2"/>
  <c r="AB944" i="2"/>
  <c r="AB943" i="2"/>
  <c r="AB942" i="2"/>
  <c r="AB941" i="2"/>
  <c r="AB940" i="2"/>
  <c r="AB939" i="2"/>
  <c r="AB938" i="2"/>
  <c r="AB930" i="2"/>
  <c r="AB929" i="2"/>
  <c r="AB928" i="2"/>
  <c r="AB927" i="2"/>
  <c r="AB926" i="2"/>
  <c r="AB925" i="2"/>
  <c r="AB921" i="2"/>
  <c r="AB920" i="2"/>
  <c r="AB919" i="2"/>
  <c r="AB918" i="2"/>
  <c r="AB917" i="2"/>
  <c r="AB916" i="2"/>
  <c r="AB915" i="2"/>
  <c r="AB914" i="2"/>
  <c r="AB913" i="2"/>
  <c r="AB912" i="2"/>
  <c r="AB911" i="2"/>
  <c r="AB910" i="2"/>
  <c r="AB909" i="2"/>
  <c r="AB908" i="2"/>
  <c r="AB907" i="2"/>
  <c r="AB906" i="2"/>
  <c r="AB905" i="2"/>
  <c r="AB904" i="2"/>
  <c r="AB903" i="2"/>
  <c r="AB902" i="2"/>
  <c r="AB901" i="2"/>
  <c r="AB900" i="2"/>
  <c r="AB899" i="2"/>
  <c r="AB898" i="2"/>
  <c r="AB897" i="2"/>
  <c r="AB896" i="2"/>
  <c r="AB895" i="2"/>
  <c r="AB894" i="2"/>
  <c r="AB893" i="2"/>
  <c r="AB892" i="2"/>
  <c r="AB891" i="2"/>
  <c r="AB890" i="2"/>
  <c r="AB889" i="2"/>
  <c r="AB888" i="2"/>
  <c r="AB887" i="2"/>
  <c r="AB886" i="2"/>
  <c r="AB885" i="2"/>
  <c r="AB884" i="2"/>
  <c r="AB883" i="2"/>
  <c r="AB882" i="2"/>
  <c r="AB881" i="2"/>
  <c r="AB880" i="2"/>
  <c r="AB879" i="2"/>
  <c r="AB878" i="2"/>
  <c r="AB877" i="2"/>
  <c r="AB876" i="2"/>
  <c r="AB875" i="2"/>
  <c r="AB874" i="2"/>
  <c r="AB873" i="2"/>
  <c r="AB872" i="2"/>
  <c r="AB871" i="2"/>
  <c r="AB870" i="2"/>
  <c r="AB869" i="2"/>
  <c r="AB868" i="2"/>
  <c r="AB867" i="2"/>
  <c r="AB866" i="2"/>
  <c r="AB865" i="2"/>
  <c r="AB864" i="2"/>
  <c r="AB863" i="2"/>
  <c r="AB862" i="2"/>
  <c r="AB861" i="2"/>
  <c r="AB860" i="2"/>
  <c r="AB859" i="2"/>
  <c r="AB858" i="2"/>
  <c r="AB857" i="2"/>
  <c r="AB856" i="2"/>
  <c r="AB855" i="2"/>
  <c r="AB854" i="2"/>
  <c r="AB853" i="2"/>
  <c r="AB852" i="2"/>
  <c r="AB851" i="2"/>
  <c r="AB850" i="2"/>
  <c r="AB849" i="2"/>
  <c r="AB848" i="2"/>
  <c r="AB847" i="2"/>
  <c r="AB846" i="2"/>
  <c r="AB845" i="2"/>
  <c r="AB844" i="2"/>
  <c r="AB843" i="2"/>
  <c r="AB842" i="2"/>
  <c r="AB841" i="2"/>
  <c r="AB840" i="2"/>
  <c r="AB839" i="2"/>
  <c r="AB838" i="2"/>
  <c r="AB837" i="2"/>
  <c r="AB836" i="2"/>
  <c r="AB835" i="2"/>
  <c r="AB834" i="2"/>
  <c r="AB833" i="2"/>
  <c r="AB832" i="2"/>
  <c r="AB831" i="2"/>
  <c r="AB830" i="2"/>
  <c r="AB829" i="2"/>
  <c r="AB828" i="2"/>
  <c r="AB827" i="2"/>
  <c r="AB826" i="2"/>
  <c r="AB825" i="2"/>
  <c r="AB824" i="2"/>
  <c r="AB823" i="2"/>
  <c r="AB822" i="2"/>
  <c r="AB821" i="2"/>
  <c r="AB820" i="2"/>
  <c r="AB819" i="2"/>
  <c r="AB818" i="2"/>
  <c r="AB817" i="2"/>
  <c r="AB816" i="2"/>
  <c r="AB815" i="2"/>
  <c r="AB814" i="2"/>
  <c r="AB813" i="2"/>
  <c r="AB812" i="2"/>
  <c r="AB811" i="2"/>
  <c r="AB810" i="2"/>
  <c r="AB809" i="2"/>
  <c r="AB808" i="2"/>
  <c r="AB807" i="2"/>
  <c r="AB806" i="2"/>
  <c r="AB805" i="2"/>
  <c r="AB804" i="2"/>
  <c r="AB803" i="2"/>
  <c r="AB802" i="2"/>
  <c r="AB801" i="2"/>
  <c r="AB800" i="2"/>
  <c r="AB799" i="2"/>
  <c r="AB798" i="2"/>
  <c r="AB797" i="2"/>
  <c r="AB796" i="2"/>
  <c r="AB795" i="2"/>
  <c r="AB794" i="2"/>
  <c r="AB793" i="2"/>
  <c r="AB792" i="2"/>
  <c r="AB791" i="2"/>
  <c r="AB790" i="2"/>
  <c r="AB789" i="2"/>
  <c r="AB788" i="2"/>
  <c r="AB787" i="2"/>
  <c r="AB786" i="2"/>
  <c r="AB785" i="2"/>
  <c r="AB784" i="2"/>
  <c r="AB783" i="2"/>
  <c r="AB782" i="2"/>
  <c r="AB781" i="2"/>
  <c r="AB780" i="2"/>
  <c r="AB779" i="2"/>
  <c r="AB778" i="2"/>
  <c r="AB777" i="2"/>
  <c r="AB776" i="2"/>
  <c r="AB775" i="2"/>
  <c r="AB774" i="2"/>
  <c r="AB773" i="2"/>
  <c r="AB772" i="2"/>
  <c r="AB771" i="2"/>
  <c r="AB770" i="2"/>
  <c r="AB769" i="2"/>
  <c r="AB768" i="2"/>
  <c r="AB767" i="2"/>
  <c r="AB766" i="2"/>
  <c r="AB765" i="2"/>
  <c r="AB764" i="2"/>
  <c r="AB763" i="2"/>
  <c r="AB762" i="2"/>
  <c r="AB761" i="2"/>
  <c r="AB760" i="2"/>
  <c r="AB759" i="2"/>
  <c r="AB758" i="2"/>
  <c r="AB757" i="2"/>
  <c r="AB756" i="2"/>
  <c r="AB755" i="2"/>
  <c r="AB754" i="2"/>
  <c r="AB753" i="2"/>
  <c r="AB752" i="2"/>
  <c r="AB751" i="2"/>
  <c r="AB750" i="2"/>
  <c r="AB749" i="2"/>
  <c r="AB748" i="2"/>
  <c r="AB747" i="2"/>
  <c r="AB746" i="2"/>
  <c r="AB745" i="2"/>
  <c r="AB744" i="2"/>
  <c r="AB743" i="2"/>
  <c r="AB742" i="2"/>
  <c r="AB741" i="2"/>
  <c r="AB740" i="2"/>
  <c r="AB739" i="2"/>
  <c r="AB738" i="2"/>
  <c r="AB737" i="2"/>
  <c r="AB736" i="2"/>
  <c r="AB735" i="2"/>
  <c r="AB734" i="2"/>
  <c r="AB733" i="2"/>
  <c r="AB732" i="2"/>
  <c r="AB731" i="2"/>
  <c r="AB730" i="2"/>
  <c r="AB729" i="2"/>
  <c r="AB728" i="2"/>
  <c r="AB727" i="2"/>
  <c r="AB726" i="2"/>
  <c r="AB725" i="2"/>
  <c r="AB724" i="2"/>
  <c r="AB723" i="2"/>
  <c r="AB722" i="2"/>
  <c r="AB721" i="2"/>
  <c r="AB720" i="2"/>
  <c r="AB719" i="2"/>
  <c r="AB718" i="2"/>
  <c r="AB717" i="2"/>
  <c r="AB716" i="2"/>
  <c r="AB715" i="2"/>
  <c r="AB714" i="2"/>
  <c r="AB713" i="2"/>
  <c r="AB712" i="2"/>
  <c r="AB711" i="2"/>
  <c r="AB710" i="2"/>
  <c r="AB709" i="2"/>
  <c r="AB708" i="2"/>
  <c r="AB707" i="2"/>
  <c r="AB706" i="2"/>
  <c r="AB705" i="2"/>
  <c r="AB704" i="2"/>
  <c r="AB703" i="2"/>
  <c r="AB702" i="2"/>
  <c r="AB701" i="2"/>
  <c r="AB700" i="2"/>
  <c r="AB699" i="2"/>
  <c r="AB698" i="2"/>
  <c r="AB697" i="2"/>
  <c r="AB696" i="2"/>
  <c r="AB695" i="2"/>
  <c r="AB694" i="2"/>
  <c r="AB693" i="2"/>
  <c r="AB692" i="2"/>
  <c r="AB691" i="2"/>
  <c r="AB690" i="2"/>
  <c r="AB689" i="2"/>
  <c r="AB688" i="2"/>
  <c r="AB687" i="2"/>
  <c r="AB686" i="2"/>
  <c r="AB685" i="2"/>
  <c r="AB684" i="2"/>
  <c r="AB683" i="2"/>
  <c r="AB682" i="2"/>
  <c r="AB681" i="2"/>
  <c r="AB680" i="2"/>
  <c r="AB679" i="2"/>
  <c r="AB678" i="2"/>
  <c r="AB677" i="2"/>
  <c r="AB676" i="2"/>
  <c r="AB675" i="2"/>
  <c r="AB674" i="2"/>
  <c r="AB673" i="2"/>
  <c r="AB672" i="2"/>
  <c r="AB671" i="2"/>
  <c r="AB670" i="2"/>
  <c r="AB669" i="2"/>
  <c r="AB668" i="2"/>
  <c r="AB667" i="2"/>
  <c r="AB666" i="2"/>
  <c r="AB665" i="2"/>
  <c r="AB664" i="2"/>
  <c r="AB663" i="2"/>
  <c r="AB662" i="2"/>
  <c r="AB661" i="2"/>
  <c r="AB660" i="2"/>
  <c r="AB659" i="2"/>
  <c r="AB658" i="2"/>
  <c r="AB657" i="2"/>
  <c r="AB656" i="2"/>
  <c r="AB655" i="2"/>
  <c r="AB654" i="2"/>
  <c r="AB653" i="2"/>
  <c r="AB652" i="2"/>
  <c r="AB651" i="2"/>
  <c r="AB650" i="2"/>
  <c r="AB649" i="2"/>
  <c r="AB648" i="2"/>
  <c r="AB647" i="2"/>
  <c r="AB646" i="2"/>
  <c r="AB645" i="2"/>
  <c r="AB644" i="2"/>
  <c r="AB643" i="2"/>
  <c r="AB642" i="2"/>
  <c r="AB641" i="2"/>
  <c r="AB640" i="2"/>
  <c r="AB639" i="2"/>
  <c r="AB638" i="2"/>
  <c r="AB637" i="2"/>
  <c r="AB636" i="2"/>
  <c r="AB635" i="2"/>
  <c r="AB634" i="2"/>
  <c r="AB633" i="2"/>
  <c r="AB632" i="2"/>
  <c r="AB631" i="2"/>
  <c r="AB630" i="2"/>
  <c r="AB629" i="2"/>
  <c r="AB628" i="2"/>
  <c r="AB627" i="2"/>
  <c r="AB626" i="2"/>
  <c r="AB625" i="2"/>
  <c r="AB624" i="2"/>
  <c r="AB623" i="2"/>
  <c r="AB622" i="2"/>
  <c r="AB621" i="2"/>
  <c r="AB620" i="2"/>
  <c r="AB619" i="2"/>
  <c r="AB618" i="2"/>
  <c r="AB617" i="2"/>
  <c r="AB616" i="2"/>
  <c r="AB615" i="2"/>
  <c r="AB614" i="2"/>
  <c r="AB613" i="2"/>
  <c r="AB612" i="2"/>
  <c r="AB611" i="2"/>
  <c r="AB610" i="2"/>
  <c r="AB609" i="2"/>
  <c r="AB608" i="2"/>
  <c r="AB607" i="2"/>
  <c r="AB606" i="2"/>
  <c r="AB605" i="2"/>
  <c r="AB604" i="2"/>
  <c r="AB603" i="2"/>
  <c r="AB602" i="2"/>
  <c r="AB601" i="2"/>
  <c r="AB600" i="2"/>
  <c r="AB599" i="2"/>
  <c r="AB598" i="2"/>
  <c r="AB597" i="2"/>
  <c r="AB596" i="2"/>
  <c r="AB595" i="2"/>
  <c r="AB594" i="2"/>
  <c r="AB593" i="2"/>
  <c r="AB592" i="2"/>
  <c r="AB591" i="2"/>
  <c r="AB590" i="2"/>
  <c r="AB589" i="2"/>
  <c r="AB588" i="2"/>
  <c r="AB587" i="2"/>
  <c r="AB586" i="2"/>
  <c r="AB585" i="2"/>
  <c r="AB584" i="2"/>
  <c r="AB583" i="2"/>
  <c r="AB582" i="2"/>
  <c r="AB581" i="2"/>
  <c r="AB580" i="2"/>
  <c r="AB579" i="2"/>
  <c r="AB578" i="2"/>
  <c r="AB577" i="2"/>
  <c r="AB576" i="2"/>
  <c r="AB575" i="2"/>
  <c r="AB574" i="2"/>
  <c r="AB573" i="2"/>
  <c r="AB572" i="2"/>
  <c r="AB571" i="2"/>
  <c r="AB570" i="2"/>
  <c r="AB569" i="2"/>
  <c r="AB568" i="2"/>
  <c r="AB567" i="2"/>
  <c r="AB566" i="2"/>
  <c r="AB565" i="2"/>
  <c r="AB564" i="2"/>
  <c r="AB563" i="2"/>
  <c r="AB562" i="2"/>
  <c r="AB561" i="2"/>
  <c r="AB560" i="2"/>
  <c r="AB559" i="2"/>
  <c r="AB558" i="2"/>
  <c r="AB557" i="2"/>
  <c r="AB556" i="2"/>
  <c r="AB555" i="2"/>
  <c r="AB554" i="2"/>
  <c r="AB553" i="2"/>
  <c r="AB552" i="2"/>
  <c r="AB551" i="2"/>
  <c r="AB550" i="2"/>
  <c r="AB549" i="2"/>
  <c r="AB548" i="2"/>
  <c r="AB547" i="2"/>
  <c r="AB546" i="2"/>
  <c r="AB545" i="2"/>
  <c r="AB544" i="2"/>
  <c r="AB543" i="2"/>
  <c r="AB542" i="2"/>
  <c r="AB541" i="2"/>
  <c r="AB540" i="2"/>
  <c r="AB539" i="2"/>
  <c r="AB538" i="2"/>
  <c r="AB537" i="2"/>
  <c r="AB536" i="2"/>
  <c r="AB535" i="2"/>
  <c r="AB534" i="2"/>
  <c r="AB533" i="2"/>
  <c r="AB532" i="2"/>
  <c r="AB531" i="2"/>
  <c r="AB530" i="2"/>
  <c r="AB529" i="2"/>
  <c r="AB528" i="2"/>
  <c r="AB527" i="2"/>
  <c r="AB526" i="2"/>
  <c r="AB525" i="2"/>
  <c r="AB524" i="2"/>
  <c r="AB523" i="2"/>
  <c r="AB403" i="2"/>
  <c r="AB400" i="2"/>
  <c r="AB399" i="2"/>
  <c r="AB398" i="2"/>
  <c r="AB397" i="2"/>
  <c r="AB396" i="2"/>
  <c r="AB395" i="2"/>
  <c r="AB394" i="2"/>
  <c r="AB393" i="2"/>
  <c r="AB392" i="2"/>
  <c r="AB391" i="2"/>
  <c r="AB390" i="2"/>
  <c r="AB389" i="2"/>
  <c r="AB388" i="2"/>
  <c r="AB387" i="2"/>
  <c r="AB386" i="2"/>
  <c r="AB385" i="2"/>
  <c r="AB384" i="2"/>
  <c r="AB383" i="2"/>
  <c r="AB382" i="2"/>
  <c r="AB381" i="2"/>
  <c r="AB380" i="2"/>
  <c r="AB379" i="2"/>
  <c r="AB378" i="2"/>
  <c r="AB377" i="2"/>
  <c r="AB376" i="2"/>
  <c r="AB375" i="2"/>
  <c r="AB374" i="2"/>
  <c r="AB373" i="2"/>
  <c r="AB372" i="2"/>
  <c r="AB371" i="2"/>
  <c r="AB370" i="2"/>
  <c r="AB369" i="2"/>
  <c r="AB368" i="2"/>
  <c r="AB367" i="2"/>
  <c r="AB366" i="2"/>
  <c r="AB365" i="2"/>
  <c r="AB364" i="2"/>
  <c r="AB363" i="2"/>
  <c r="AB362" i="2"/>
  <c r="AB361" i="2"/>
  <c r="AB360" i="2"/>
  <c r="AB359" i="2"/>
  <c r="AB358" i="2"/>
  <c r="AB357" i="2"/>
  <c r="AB356" i="2"/>
  <c r="AB355" i="2"/>
  <c r="AB354" i="2"/>
  <c r="AB353" i="2"/>
  <c r="AB352" i="2"/>
  <c r="AB351" i="2"/>
  <c r="AB350" i="2"/>
  <c r="AB349" i="2"/>
  <c r="AB348" i="2"/>
  <c r="AB347" i="2"/>
  <c r="AB346" i="2"/>
  <c r="AB345" i="2"/>
  <c r="AB344" i="2"/>
  <c r="AB343" i="2"/>
  <c r="AB342" i="2"/>
  <c r="AB341" i="2"/>
  <c r="AB340" i="2"/>
  <c r="AB339" i="2"/>
  <c r="AB338" i="2"/>
  <c r="AB337" i="2"/>
  <c r="AB336" i="2"/>
  <c r="AB335" i="2"/>
  <c r="AB334" i="2"/>
  <c r="AB333" i="2"/>
  <c r="AB332" i="2"/>
  <c r="AB331" i="2"/>
  <c r="AB330" i="2"/>
  <c r="AB329" i="2"/>
  <c r="AB328" i="2"/>
  <c r="AB327" i="2"/>
  <c r="AB326" i="2"/>
  <c r="AB325" i="2"/>
  <c r="AB324" i="2"/>
  <c r="AB323" i="2"/>
  <c r="AB322" i="2"/>
  <c r="AB321" i="2"/>
  <c r="AB320" i="2"/>
  <c r="AB319" i="2"/>
  <c r="AB318" i="2"/>
  <c r="AB317" i="2"/>
  <c r="AB316" i="2"/>
  <c r="AB315" i="2"/>
  <c r="AB314" i="2"/>
  <c r="AB313" i="2"/>
  <c r="AB312" i="2"/>
  <c r="AB311" i="2"/>
  <c r="AB310" i="2"/>
  <c r="AB309" i="2"/>
  <c r="AB308" i="2"/>
  <c r="AB307" i="2"/>
  <c r="AB306" i="2"/>
  <c r="AB305" i="2"/>
  <c r="AB304" i="2"/>
  <c r="AB303" i="2"/>
  <c r="AB302" i="2"/>
  <c r="AB301" i="2"/>
  <c r="AB300" i="2"/>
  <c r="AB299" i="2"/>
  <c r="AB298" i="2"/>
  <c r="AB297" i="2"/>
  <c r="AB296" i="2"/>
  <c r="AB295" i="2"/>
  <c r="AB294" i="2"/>
  <c r="AB293" i="2"/>
  <c r="AB292" i="2"/>
  <c r="AB291" i="2"/>
  <c r="AB290" i="2"/>
  <c r="AB289" i="2"/>
  <c r="AB288" i="2"/>
  <c r="AB287" i="2"/>
  <c r="AB286" i="2"/>
  <c r="AB285" i="2"/>
  <c r="AB284" i="2"/>
  <c r="AB283" i="2"/>
  <c r="AB282" i="2"/>
  <c r="AB281" i="2"/>
  <c r="AB280" i="2"/>
  <c r="AB279" i="2"/>
  <c r="AB278" i="2"/>
  <c r="AB277" i="2"/>
  <c r="AB276" i="2"/>
  <c r="AB275" i="2"/>
  <c r="AB274" i="2"/>
  <c r="AB273" i="2"/>
  <c r="AB272" i="2"/>
  <c r="AB271" i="2"/>
  <c r="AB270" i="2"/>
  <c r="AB269" i="2"/>
  <c r="AB268" i="2"/>
  <c r="AB267" i="2"/>
  <c r="AB266" i="2"/>
  <c r="AB265" i="2"/>
  <c r="AB264" i="2"/>
  <c r="AB263" i="2"/>
  <c r="AB262" i="2"/>
  <c r="AB261" i="2"/>
  <c r="AB260" i="2"/>
  <c r="AB259" i="2"/>
  <c r="AB258" i="2"/>
  <c r="AB257" i="2"/>
  <c r="AB256" i="2"/>
  <c r="AB255" i="2"/>
  <c r="AB254" i="2"/>
  <c r="AB253" i="2"/>
  <c r="AB252" i="2"/>
  <c r="AB251" i="2"/>
  <c r="AB250" i="2"/>
  <c r="AB249" i="2"/>
  <c r="AB248" i="2"/>
  <c r="AB247" i="2"/>
  <c r="AB246" i="2"/>
  <c r="AB245" i="2"/>
  <c r="AB244" i="2"/>
  <c r="AB243" i="2"/>
  <c r="AB242" i="2"/>
  <c r="AB241" i="2"/>
  <c r="AB240" i="2"/>
  <c r="AB239" i="2"/>
  <c r="AB238" i="2"/>
  <c r="AB237" i="2"/>
  <c r="AB236" i="2"/>
  <c r="AB235" i="2"/>
  <c r="AB234" i="2"/>
  <c r="AB233" i="2"/>
  <c r="AB232" i="2"/>
  <c r="AB231" i="2"/>
  <c r="AB230" i="2"/>
  <c r="AB229" i="2"/>
  <c r="AB228" i="2"/>
  <c r="AB227" i="2"/>
  <c r="AB226" i="2"/>
  <c r="AB225" i="2"/>
  <c r="AB224" i="2"/>
  <c r="AB223" i="2"/>
  <c r="AB222" i="2"/>
  <c r="AB221" i="2"/>
  <c r="AB220" i="2"/>
  <c r="AB219" i="2"/>
  <c r="AB218" i="2"/>
  <c r="AB217" i="2"/>
  <c r="AB216" i="2"/>
  <c r="AB215" i="2"/>
  <c r="AB214" i="2"/>
  <c r="AB213" i="2"/>
  <c r="AB212" i="2"/>
  <c r="AB211" i="2"/>
  <c r="AB210" i="2"/>
  <c r="AB209" i="2"/>
  <c r="AB208" i="2"/>
  <c r="AB207" i="2"/>
  <c r="AB206" i="2"/>
  <c r="AB205" i="2"/>
  <c r="AB204" i="2"/>
  <c r="AB203" i="2"/>
  <c r="AB202" i="2"/>
  <c r="AB201" i="2"/>
  <c r="AB200" i="2"/>
  <c r="AB199" i="2"/>
  <c r="AB198" i="2"/>
  <c r="AB197" i="2"/>
  <c r="AB196" i="2"/>
  <c r="AB195" i="2"/>
  <c r="AB194" i="2"/>
  <c r="AB193" i="2"/>
  <c r="AB192" i="2"/>
  <c r="AB191" i="2"/>
  <c r="AB190" i="2"/>
  <c r="AB189" i="2"/>
  <c r="AB188" i="2"/>
  <c r="AB187" i="2"/>
  <c r="AB186" i="2"/>
  <c r="AB185" i="2"/>
  <c r="AB184" i="2"/>
  <c r="AB183" i="2"/>
  <c r="AB182" i="2"/>
  <c r="AB181" i="2"/>
  <c r="AB180" i="2"/>
  <c r="AB179" i="2"/>
  <c r="AB178" i="2"/>
  <c r="AB177" i="2"/>
  <c r="AB176" i="2"/>
  <c r="AB175" i="2"/>
  <c r="AB174" i="2"/>
  <c r="AB173" i="2"/>
  <c r="AB172" i="2"/>
  <c r="AB171" i="2"/>
  <c r="AB170" i="2"/>
  <c r="AB169" i="2"/>
  <c r="AB168" i="2"/>
  <c r="AB167" i="2"/>
  <c r="AB166" i="2"/>
  <c r="AB165" i="2"/>
  <c r="AB164" i="2"/>
  <c r="AB163" i="2"/>
  <c r="AB162" i="2"/>
  <c r="AB161" i="2"/>
  <c r="AB160" i="2"/>
  <c r="AB159" i="2"/>
  <c r="AB158" i="2"/>
  <c r="AB157" i="2"/>
  <c r="AB156" i="2"/>
  <c r="AB155" i="2"/>
  <c r="AB154" i="2"/>
  <c r="AB153" i="2"/>
  <c r="AB152" i="2"/>
  <c r="AB151" i="2"/>
  <c r="AB150" i="2"/>
  <c r="AB149" i="2"/>
  <c r="AB146" i="2"/>
  <c r="AB145" i="2"/>
  <c r="AB144" i="2"/>
  <c r="AB143" i="2"/>
  <c r="AB142" i="2"/>
  <c r="AB141" i="2"/>
  <c r="AB140" i="2"/>
  <c r="AB139" i="2"/>
  <c r="AB138" i="2"/>
  <c r="AB137" i="2"/>
  <c r="AB136" i="2"/>
  <c r="AB135" i="2"/>
  <c r="AB134" i="2"/>
  <c r="AB133" i="2"/>
  <c r="AB132" i="2"/>
  <c r="AB131" i="2"/>
  <c r="AB130" i="2"/>
  <c r="AB129" i="2"/>
  <c r="AB128" i="2"/>
  <c r="AB127" i="2"/>
  <c r="AB126" i="2"/>
  <c r="AB125" i="2"/>
  <c r="AB124" i="2"/>
  <c r="AB123" i="2"/>
  <c r="AB122" i="2"/>
  <c r="AB121" i="2"/>
  <c r="AB120" i="2"/>
  <c r="AB119" i="2"/>
  <c r="AB118" i="2"/>
  <c r="AB117" i="2"/>
  <c r="AB116" i="2"/>
  <c r="AB115" i="2"/>
  <c r="AB114" i="2"/>
  <c r="AB113" i="2"/>
  <c r="AB112" i="2"/>
  <c r="AB111" i="2"/>
  <c r="AB110" i="2"/>
  <c r="AB109" i="2"/>
  <c r="AB108" i="2"/>
  <c r="AB107" i="2"/>
  <c r="AB106" i="2"/>
  <c r="AB105" i="2"/>
  <c r="AB104" i="2"/>
  <c r="AB103" i="2"/>
  <c r="AB102" i="2"/>
  <c r="AB101" i="2"/>
  <c r="AB100" i="2"/>
  <c r="AB99" i="2"/>
  <c r="AB98" i="2"/>
  <c r="AB97" i="2"/>
  <c r="AB96" i="2"/>
  <c r="AB95" i="2"/>
  <c r="AB94" i="2"/>
  <c r="AB93" i="2"/>
  <c r="AB92" i="2"/>
  <c r="AB91" i="2"/>
  <c r="AB90" i="2"/>
  <c r="AB89" i="2"/>
  <c r="AB88" i="2"/>
  <c r="AB87" i="2"/>
  <c r="AB86" i="2"/>
  <c r="AB85" i="2"/>
  <c r="AB84" i="2"/>
  <c r="AB83" i="2"/>
  <c r="AB82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M33" i="31"/>
  <c r="E33" i="31"/>
  <c r="L33" i="31"/>
  <c r="L48" i="31" l="1"/>
  <c r="L47" i="31"/>
  <c r="L46" i="31"/>
  <c r="L45" i="31"/>
  <c r="E48" i="31"/>
  <c r="E47" i="31"/>
  <c r="E46" i="31"/>
  <c r="E45" i="31"/>
  <c r="L44" i="31"/>
  <c r="E44" i="31"/>
  <c r="U37" i="14"/>
  <c r="U36" i="14"/>
  <c r="U35" i="14"/>
  <c r="U34" i="14"/>
  <c r="U33" i="14"/>
  <c r="E38" i="31"/>
  <c r="E37" i="31"/>
  <c r="E36" i="31"/>
  <c r="E35" i="31"/>
  <c r="E34" i="31"/>
  <c r="L38" i="31"/>
  <c r="L37" i="31"/>
  <c r="L36" i="31"/>
  <c r="L35" i="31"/>
  <c r="L34" i="31"/>
  <c r="L43" i="31"/>
  <c r="E43" i="31"/>
  <c r="L42" i="31"/>
  <c r="L41" i="31"/>
  <c r="E42" i="31"/>
  <c r="E41" i="31"/>
  <c r="U136" i="14"/>
  <c r="P136" i="14"/>
  <c r="N136" i="14"/>
  <c r="M136" i="14"/>
  <c r="L136" i="14"/>
  <c r="K136" i="14"/>
  <c r="J136" i="14"/>
  <c r="I136" i="14"/>
  <c r="H136" i="14"/>
  <c r="G136" i="14"/>
  <c r="F136" i="14"/>
  <c r="E136" i="14"/>
  <c r="D136" i="14"/>
  <c r="B136" i="14"/>
  <c r="U135" i="14"/>
  <c r="P135" i="14"/>
  <c r="N135" i="14"/>
  <c r="M135" i="14"/>
  <c r="L135" i="14"/>
  <c r="K135" i="14"/>
  <c r="J135" i="14"/>
  <c r="I135" i="14"/>
  <c r="H135" i="14"/>
  <c r="G135" i="14"/>
  <c r="F135" i="14"/>
  <c r="E135" i="14"/>
  <c r="D135" i="14"/>
  <c r="B135" i="14"/>
  <c r="U134" i="14"/>
  <c r="P134" i="14"/>
  <c r="N134" i="14"/>
  <c r="M134" i="14"/>
  <c r="L134" i="14"/>
  <c r="K134" i="14"/>
  <c r="J134" i="14"/>
  <c r="I134" i="14"/>
  <c r="H134" i="14"/>
  <c r="G134" i="14"/>
  <c r="F134" i="14"/>
  <c r="E134" i="14"/>
  <c r="D134" i="14"/>
  <c r="B134" i="14"/>
  <c r="U133" i="14"/>
  <c r="P133" i="14"/>
  <c r="N133" i="14"/>
  <c r="M133" i="14"/>
  <c r="L133" i="14"/>
  <c r="K133" i="14"/>
  <c r="J133" i="14"/>
  <c r="I133" i="14"/>
  <c r="H133" i="14"/>
  <c r="G133" i="14"/>
  <c r="F133" i="14"/>
  <c r="E133" i="14"/>
  <c r="D133" i="14"/>
  <c r="B133" i="14"/>
  <c r="U132" i="14"/>
  <c r="P132" i="14"/>
  <c r="N132" i="14"/>
  <c r="M132" i="14"/>
  <c r="L132" i="14"/>
  <c r="K132" i="14"/>
  <c r="J132" i="14"/>
  <c r="I132" i="14"/>
  <c r="H132" i="14"/>
  <c r="G132" i="14"/>
  <c r="F132" i="14"/>
  <c r="E132" i="14"/>
  <c r="D132" i="14"/>
  <c r="B132" i="14"/>
  <c r="U131" i="14"/>
  <c r="P131" i="14"/>
  <c r="N131" i="14"/>
  <c r="M131" i="14"/>
  <c r="L131" i="14"/>
  <c r="K131" i="14"/>
  <c r="J131" i="14"/>
  <c r="I131" i="14"/>
  <c r="H131" i="14"/>
  <c r="G131" i="14"/>
  <c r="F131" i="14"/>
  <c r="E131" i="14"/>
  <c r="D131" i="14"/>
  <c r="B131" i="14"/>
  <c r="U130" i="14"/>
  <c r="P130" i="14"/>
  <c r="N130" i="14"/>
  <c r="M130" i="14"/>
  <c r="L130" i="14"/>
  <c r="K130" i="14"/>
  <c r="J130" i="14"/>
  <c r="I130" i="14"/>
  <c r="H130" i="14"/>
  <c r="G130" i="14"/>
  <c r="F130" i="14"/>
  <c r="E130" i="14"/>
  <c r="D130" i="14"/>
  <c r="B130" i="14"/>
  <c r="U129" i="14"/>
  <c r="P129" i="14"/>
  <c r="N129" i="14"/>
  <c r="M129" i="14"/>
  <c r="L129" i="14"/>
  <c r="K129" i="14"/>
  <c r="J129" i="14"/>
  <c r="I129" i="14"/>
  <c r="H129" i="14"/>
  <c r="G129" i="14"/>
  <c r="F129" i="14"/>
  <c r="E129" i="14"/>
  <c r="D129" i="14"/>
  <c r="B129" i="14"/>
  <c r="U128" i="14"/>
  <c r="P128" i="14"/>
  <c r="N128" i="14"/>
  <c r="M128" i="14"/>
  <c r="L128" i="14"/>
  <c r="K128" i="14"/>
  <c r="J128" i="14"/>
  <c r="I128" i="14"/>
  <c r="H128" i="14"/>
  <c r="G128" i="14"/>
  <c r="F128" i="14"/>
  <c r="E128" i="14"/>
  <c r="D128" i="14"/>
  <c r="B128" i="14"/>
  <c r="U127" i="14"/>
  <c r="P127" i="14"/>
  <c r="N127" i="14"/>
  <c r="M127" i="14"/>
  <c r="L127" i="14"/>
  <c r="K127" i="14"/>
  <c r="J127" i="14"/>
  <c r="I127" i="14"/>
  <c r="H127" i="14"/>
  <c r="G127" i="14"/>
  <c r="F127" i="14"/>
  <c r="E127" i="14"/>
  <c r="D127" i="14"/>
  <c r="B127" i="14"/>
  <c r="U126" i="14"/>
  <c r="P126" i="14"/>
  <c r="N126" i="14"/>
  <c r="M126" i="14"/>
  <c r="L126" i="14"/>
  <c r="K126" i="14"/>
  <c r="J126" i="14"/>
  <c r="I126" i="14"/>
  <c r="H126" i="14"/>
  <c r="G126" i="14"/>
  <c r="F126" i="14"/>
  <c r="E126" i="14"/>
  <c r="D126" i="14"/>
  <c r="B126" i="14"/>
  <c r="U125" i="14"/>
  <c r="P125" i="14"/>
  <c r="N125" i="14"/>
  <c r="M125" i="14"/>
  <c r="L125" i="14"/>
  <c r="K125" i="14"/>
  <c r="J125" i="14"/>
  <c r="I125" i="14"/>
  <c r="H125" i="14"/>
  <c r="G125" i="14"/>
  <c r="F125" i="14"/>
  <c r="E125" i="14"/>
  <c r="D125" i="14"/>
  <c r="B125" i="14"/>
  <c r="U124" i="14"/>
  <c r="P124" i="14"/>
  <c r="N124" i="14"/>
  <c r="M124" i="14"/>
  <c r="L124" i="14"/>
  <c r="K124" i="14"/>
  <c r="J124" i="14"/>
  <c r="I124" i="14"/>
  <c r="H124" i="14"/>
  <c r="G124" i="14"/>
  <c r="F124" i="14"/>
  <c r="E124" i="14"/>
  <c r="D124" i="14"/>
  <c r="B124" i="14"/>
  <c r="U123" i="14"/>
  <c r="P123" i="14"/>
  <c r="N123" i="14"/>
  <c r="M123" i="14"/>
  <c r="L123" i="14"/>
  <c r="K123" i="14"/>
  <c r="J123" i="14"/>
  <c r="I123" i="14"/>
  <c r="H123" i="14"/>
  <c r="G123" i="14"/>
  <c r="F123" i="14"/>
  <c r="E123" i="14"/>
  <c r="D123" i="14"/>
  <c r="B123" i="14"/>
  <c r="U122" i="14"/>
  <c r="P122" i="14"/>
  <c r="N122" i="14"/>
  <c r="M122" i="14"/>
  <c r="L122" i="14"/>
  <c r="K122" i="14"/>
  <c r="J122" i="14"/>
  <c r="I122" i="14"/>
  <c r="H122" i="14"/>
  <c r="G122" i="14"/>
  <c r="F122" i="14"/>
  <c r="E122" i="14"/>
  <c r="D122" i="14"/>
  <c r="B122" i="14"/>
  <c r="U121" i="14"/>
  <c r="P121" i="14"/>
  <c r="N121" i="14"/>
  <c r="M121" i="14"/>
  <c r="L121" i="14"/>
  <c r="K121" i="14"/>
  <c r="J121" i="14"/>
  <c r="I121" i="14"/>
  <c r="H121" i="14"/>
  <c r="G121" i="14"/>
  <c r="F121" i="14"/>
  <c r="E121" i="14"/>
  <c r="D121" i="14"/>
  <c r="B121" i="14"/>
  <c r="U120" i="14"/>
  <c r="P120" i="14"/>
  <c r="N120" i="14"/>
  <c r="M120" i="14"/>
  <c r="L120" i="14"/>
  <c r="K120" i="14"/>
  <c r="J120" i="14"/>
  <c r="I120" i="14"/>
  <c r="H120" i="14"/>
  <c r="G120" i="14"/>
  <c r="F120" i="14"/>
  <c r="E120" i="14"/>
  <c r="D120" i="14"/>
  <c r="B120" i="14"/>
  <c r="U119" i="14"/>
  <c r="P119" i="14"/>
  <c r="N119" i="14"/>
  <c r="M119" i="14"/>
  <c r="L119" i="14"/>
  <c r="K119" i="14"/>
  <c r="J119" i="14"/>
  <c r="I119" i="14"/>
  <c r="H119" i="14"/>
  <c r="G119" i="14"/>
  <c r="F119" i="14"/>
  <c r="E119" i="14"/>
  <c r="D119" i="14"/>
  <c r="B119" i="14"/>
  <c r="U118" i="14"/>
  <c r="P118" i="14"/>
  <c r="N118" i="14"/>
  <c r="M118" i="14"/>
  <c r="L118" i="14"/>
  <c r="K118" i="14"/>
  <c r="J118" i="14"/>
  <c r="I118" i="14"/>
  <c r="H118" i="14"/>
  <c r="G118" i="14"/>
  <c r="F118" i="14"/>
  <c r="E118" i="14"/>
  <c r="D118" i="14"/>
  <c r="B118" i="14"/>
  <c r="U117" i="14"/>
  <c r="P117" i="14"/>
  <c r="N117" i="14"/>
  <c r="M117" i="14"/>
  <c r="L117" i="14"/>
  <c r="K117" i="14"/>
  <c r="J117" i="14"/>
  <c r="I117" i="14"/>
  <c r="H117" i="14"/>
  <c r="G117" i="14"/>
  <c r="F117" i="14"/>
  <c r="E117" i="14"/>
  <c r="D117" i="14"/>
  <c r="B117" i="14"/>
  <c r="U116" i="14"/>
  <c r="P116" i="14"/>
  <c r="N116" i="14"/>
  <c r="M116" i="14"/>
  <c r="L116" i="14"/>
  <c r="K116" i="14"/>
  <c r="J116" i="14"/>
  <c r="I116" i="14"/>
  <c r="H116" i="14"/>
  <c r="G116" i="14"/>
  <c r="F116" i="14"/>
  <c r="E116" i="14"/>
  <c r="D116" i="14"/>
  <c r="B116" i="14"/>
  <c r="U115" i="14"/>
  <c r="P115" i="14"/>
  <c r="N115" i="14"/>
  <c r="M115" i="14"/>
  <c r="L115" i="14"/>
  <c r="K115" i="14"/>
  <c r="J115" i="14"/>
  <c r="I115" i="14"/>
  <c r="H115" i="14"/>
  <c r="G115" i="14"/>
  <c r="F115" i="14"/>
  <c r="E115" i="14"/>
  <c r="D115" i="14"/>
  <c r="B115" i="14"/>
  <c r="U114" i="14"/>
  <c r="P114" i="14"/>
  <c r="N114" i="14"/>
  <c r="M114" i="14"/>
  <c r="L114" i="14"/>
  <c r="K114" i="14"/>
  <c r="J114" i="14"/>
  <c r="I114" i="14"/>
  <c r="H114" i="14"/>
  <c r="G114" i="14"/>
  <c r="F114" i="14"/>
  <c r="E114" i="14"/>
  <c r="D114" i="14"/>
  <c r="B114" i="14"/>
  <c r="U113" i="14"/>
  <c r="P113" i="14"/>
  <c r="N113" i="14"/>
  <c r="M113" i="14"/>
  <c r="L113" i="14"/>
  <c r="K113" i="14"/>
  <c r="J113" i="14"/>
  <c r="I113" i="14"/>
  <c r="H113" i="14"/>
  <c r="G113" i="14"/>
  <c r="F113" i="14"/>
  <c r="E113" i="14"/>
  <c r="D113" i="14"/>
  <c r="B113" i="14"/>
  <c r="U112" i="14"/>
  <c r="P112" i="14"/>
  <c r="N112" i="14"/>
  <c r="M112" i="14"/>
  <c r="L112" i="14"/>
  <c r="K112" i="14"/>
  <c r="J112" i="14"/>
  <c r="I112" i="14"/>
  <c r="H112" i="14"/>
  <c r="G112" i="14"/>
  <c r="F112" i="14"/>
  <c r="E112" i="14"/>
  <c r="D112" i="14"/>
  <c r="B112" i="14"/>
  <c r="U111" i="14"/>
  <c r="P111" i="14"/>
  <c r="N111" i="14"/>
  <c r="M111" i="14"/>
  <c r="L111" i="14"/>
  <c r="K111" i="14"/>
  <c r="J111" i="14"/>
  <c r="I111" i="14"/>
  <c r="H111" i="14"/>
  <c r="G111" i="14"/>
  <c r="F111" i="14"/>
  <c r="E111" i="14"/>
  <c r="D111" i="14"/>
  <c r="B111" i="14"/>
  <c r="U110" i="14"/>
  <c r="P110" i="14"/>
  <c r="N110" i="14"/>
  <c r="M110" i="14"/>
  <c r="L110" i="14"/>
  <c r="K110" i="14"/>
  <c r="J110" i="14"/>
  <c r="I110" i="14"/>
  <c r="H110" i="14"/>
  <c r="G110" i="14"/>
  <c r="F110" i="14"/>
  <c r="E110" i="14"/>
  <c r="D110" i="14"/>
  <c r="B110" i="14"/>
  <c r="U109" i="14"/>
  <c r="P109" i="14"/>
  <c r="N109" i="14"/>
  <c r="M109" i="14"/>
  <c r="L109" i="14"/>
  <c r="K109" i="14"/>
  <c r="J109" i="14"/>
  <c r="I109" i="14"/>
  <c r="H109" i="14"/>
  <c r="G109" i="14"/>
  <c r="F109" i="14"/>
  <c r="E109" i="14"/>
  <c r="D109" i="14"/>
  <c r="B109" i="14"/>
  <c r="U108" i="14"/>
  <c r="P108" i="14"/>
  <c r="N108" i="14"/>
  <c r="M108" i="14"/>
  <c r="L108" i="14"/>
  <c r="K108" i="14"/>
  <c r="J108" i="14"/>
  <c r="I108" i="14"/>
  <c r="H108" i="14"/>
  <c r="G108" i="14"/>
  <c r="F108" i="14"/>
  <c r="E108" i="14"/>
  <c r="D108" i="14"/>
  <c r="B108" i="14"/>
  <c r="U107" i="14"/>
  <c r="P107" i="14"/>
  <c r="N107" i="14"/>
  <c r="M107" i="14"/>
  <c r="L107" i="14"/>
  <c r="K107" i="14"/>
  <c r="J107" i="14"/>
  <c r="I107" i="14"/>
  <c r="H107" i="14"/>
  <c r="G107" i="14"/>
  <c r="F107" i="14"/>
  <c r="E107" i="14"/>
  <c r="D107" i="14"/>
  <c r="B107" i="14"/>
  <c r="U106" i="14"/>
  <c r="P106" i="14"/>
  <c r="N106" i="14"/>
  <c r="M106" i="14"/>
  <c r="L106" i="14"/>
  <c r="K106" i="14"/>
  <c r="J106" i="14"/>
  <c r="I106" i="14"/>
  <c r="H106" i="14"/>
  <c r="G106" i="14"/>
  <c r="F106" i="14"/>
  <c r="E106" i="14"/>
  <c r="D106" i="14"/>
  <c r="B106" i="14"/>
  <c r="U105" i="14"/>
  <c r="P105" i="14"/>
  <c r="N105" i="14"/>
  <c r="M105" i="14"/>
  <c r="L105" i="14"/>
  <c r="K105" i="14"/>
  <c r="J105" i="14"/>
  <c r="I105" i="14"/>
  <c r="H105" i="14"/>
  <c r="G105" i="14"/>
  <c r="F105" i="14"/>
  <c r="E105" i="14"/>
  <c r="D105" i="14"/>
  <c r="B105" i="14"/>
  <c r="U104" i="14"/>
  <c r="P104" i="14"/>
  <c r="N104" i="14"/>
  <c r="M104" i="14"/>
  <c r="L104" i="14"/>
  <c r="K104" i="14"/>
  <c r="J104" i="14"/>
  <c r="I104" i="14"/>
  <c r="H104" i="14"/>
  <c r="G104" i="14"/>
  <c r="F104" i="14"/>
  <c r="E104" i="14"/>
  <c r="D104" i="14"/>
  <c r="B104" i="14"/>
  <c r="U103" i="14"/>
  <c r="P103" i="14"/>
  <c r="N103" i="14"/>
  <c r="M103" i="14"/>
  <c r="L103" i="14"/>
  <c r="K103" i="14"/>
  <c r="J103" i="14"/>
  <c r="I103" i="14"/>
  <c r="H103" i="14"/>
  <c r="G103" i="14"/>
  <c r="F103" i="14"/>
  <c r="E103" i="14"/>
  <c r="D103" i="14"/>
  <c r="B103" i="14"/>
  <c r="U102" i="14"/>
  <c r="P102" i="14"/>
  <c r="N102" i="14"/>
  <c r="M102" i="14"/>
  <c r="L102" i="14"/>
  <c r="K102" i="14"/>
  <c r="J102" i="14"/>
  <c r="I102" i="14"/>
  <c r="H102" i="14"/>
  <c r="G102" i="14"/>
  <c r="F102" i="14"/>
  <c r="E102" i="14"/>
  <c r="D102" i="14"/>
  <c r="B102" i="14"/>
  <c r="U101" i="14"/>
  <c r="P101" i="14"/>
  <c r="N101" i="14"/>
  <c r="M101" i="14"/>
  <c r="L101" i="14"/>
  <c r="K101" i="14"/>
  <c r="J101" i="14"/>
  <c r="I101" i="14"/>
  <c r="H101" i="14"/>
  <c r="G101" i="14"/>
  <c r="F101" i="14"/>
  <c r="E101" i="14"/>
  <c r="D101" i="14"/>
  <c r="B101" i="14"/>
  <c r="U100" i="14"/>
  <c r="P100" i="14"/>
  <c r="N100" i="14"/>
  <c r="M100" i="14"/>
  <c r="L100" i="14"/>
  <c r="K100" i="14"/>
  <c r="J100" i="14"/>
  <c r="I100" i="14"/>
  <c r="H100" i="14"/>
  <c r="G100" i="14"/>
  <c r="F100" i="14"/>
  <c r="E100" i="14"/>
  <c r="D100" i="14"/>
  <c r="B100" i="14"/>
  <c r="U99" i="14"/>
  <c r="P99" i="14"/>
  <c r="N99" i="14"/>
  <c r="M99" i="14"/>
  <c r="L99" i="14"/>
  <c r="K99" i="14"/>
  <c r="J99" i="14"/>
  <c r="I99" i="14"/>
  <c r="H99" i="14"/>
  <c r="G99" i="14"/>
  <c r="F99" i="14"/>
  <c r="E99" i="14"/>
  <c r="D99" i="14"/>
  <c r="B99" i="14"/>
  <c r="U98" i="14"/>
  <c r="P98" i="14"/>
  <c r="N98" i="14"/>
  <c r="M98" i="14"/>
  <c r="L98" i="14"/>
  <c r="K98" i="14"/>
  <c r="J98" i="14"/>
  <c r="I98" i="14"/>
  <c r="H98" i="14"/>
  <c r="G98" i="14"/>
  <c r="F98" i="14"/>
  <c r="E98" i="14"/>
  <c r="D98" i="14"/>
  <c r="B98" i="14"/>
  <c r="U97" i="14"/>
  <c r="P97" i="14"/>
  <c r="N97" i="14"/>
  <c r="M97" i="14"/>
  <c r="L97" i="14"/>
  <c r="K97" i="14"/>
  <c r="J97" i="14"/>
  <c r="I97" i="14"/>
  <c r="H97" i="14"/>
  <c r="G97" i="14"/>
  <c r="F97" i="14"/>
  <c r="E97" i="14"/>
  <c r="D97" i="14"/>
  <c r="B97" i="14"/>
  <c r="U96" i="14"/>
  <c r="P96" i="14"/>
  <c r="N96" i="14"/>
  <c r="M96" i="14"/>
  <c r="L96" i="14"/>
  <c r="K96" i="14"/>
  <c r="J96" i="14"/>
  <c r="I96" i="14"/>
  <c r="H96" i="14"/>
  <c r="G96" i="14"/>
  <c r="F96" i="14"/>
  <c r="E96" i="14"/>
  <c r="D96" i="14"/>
  <c r="B96" i="14"/>
  <c r="U95" i="14"/>
  <c r="P95" i="14"/>
  <c r="N95" i="14"/>
  <c r="M95" i="14"/>
  <c r="L95" i="14"/>
  <c r="K95" i="14"/>
  <c r="J95" i="14"/>
  <c r="I95" i="14"/>
  <c r="H95" i="14"/>
  <c r="G95" i="14"/>
  <c r="F95" i="14"/>
  <c r="E95" i="14"/>
  <c r="D95" i="14"/>
  <c r="B95" i="14"/>
  <c r="U94" i="14"/>
  <c r="P94" i="14"/>
  <c r="N94" i="14"/>
  <c r="M94" i="14"/>
  <c r="L94" i="14"/>
  <c r="K94" i="14"/>
  <c r="J94" i="14"/>
  <c r="I94" i="14"/>
  <c r="H94" i="14"/>
  <c r="G94" i="14"/>
  <c r="F94" i="14"/>
  <c r="E94" i="14"/>
  <c r="D94" i="14"/>
  <c r="B94" i="14"/>
  <c r="U93" i="14"/>
  <c r="P93" i="14"/>
  <c r="N93" i="14"/>
  <c r="M93" i="14"/>
  <c r="L93" i="14"/>
  <c r="K93" i="14"/>
  <c r="J93" i="14"/>
  <c r="I93" i="14"/>
  <c r="H93" i="14"/>
  <c r="G93" i="14"/>
  <c r="F93" i="14"/>
  <c r="E93" i="14"/>
  <c r="D93" i="14"/>
  <c r="B93" i="14"/>
  <c r="U92" i="14"/>
  <c r="P92" i="14"/>
  <c r="N92" i="14"/>
  <c r="M92" i="14"/>
  <c r="L92" i="14"/>
  <c r="K92" i="14"/>
  <c r="J92" i="14"/>
  <c r="I92" i="14"/>
  <c r="H92" i="14"/>
  <c r="G92" i="14"/>
  <c r="F92" i="14"/>
  <c r="E92" i="14"/>
  <c r="D92" i="14"/>
  <c r="B92" i="14"/>
  <c r="U91" i="14"/>
  <c r="P91" i="14"/>
  <c r="N91" i="14"/>
  <c r="M91" i="14"/>
  <c r="L91" i="14"/>
  <c r="K91" i="14"/>
  <c r="J91" i="14"/>
  <c r="I91" i="14"/>
  <c r="H91" i="14"/>
  <c r="G91" i="14"/>
  <c r="F91" i="14"/>
  <c r="E91" i="14"/>
  <c r="D91" i="14"/>
  <c r="B91" i="14"/>
  <c r="U90" i="14"/>
  <c r="P90" i="14"/>
  <c r="N90" i="14"/>
  <c r="M90" i="14"/>
  <c r="L90" i="14"/>
  <c r="K90" i="14"/>
  <c r="J90" i="14"/>
  <c r="I90" i="14"/>
  <c r="H90" i="14"/>
  <c r="G90" i="14"/>
  <c r="F90" i="14"/>
  <c r="E90" i="14"/>
  <c r="D90" i="14"/>
  <c r="B90" i="14"/>
  <c r="U89" i="14"/>
  <c r="P89" i="14"/>
  <c r="N89" i="14"/>
  <c r="M89" i="14"/>
  <c r="L89" i="14"/>
  <c r="K89" i="14"/>
  <c r="J89" i="14"/>
  <c r="I89" i="14"/>
  <c r="H89" i="14"/>
  <c r="G89" i="14"/>
  <c r="F89" i="14"/>
  <c r="E89" i="14"/>
  <c r="D89" i="14"/>
  <c r="B89" i="14"/>
  <c r="U88" i="14"/>
  <c r="P88" i="14"/>
  <c r="N88" i="14"/>
  <c r="M88" i="14"/>
  <c r="L88" i="14"/>
  <c r="K88" i="14"/>
  <c r="J88" i="14"/>
  <c r="I88" i="14"/>
  <c r="H88" i="14"/>
  <c r="G88" i="14"/>
  <c r="F88" i="14"/>
  <c r="E88" i="14"/>
  <c r="D88" i="14"/>
  <c r="B88" i="14"/>
  <c r="U87" i="14"/>
  <c r="P87" i="14"/>
  <c r="N87" i="14"/>
  <c r="M87" i="14"/>
  <c r="L87" i="14"/>
  <c r="K87" i="14"/>
  <c r="J87" i="14"/>
  <c r="I87" i="14"/>
  <c r="H87" i="14"/>
  <c r="G87" i="14"/>
  <c r="F87" i="14"/>
  <c r="E87" i="14"/>
  <c r="D87" i="14"/>
  <c r="B87" i="14"/>
  <c r="U86" i="14"/>
  <c r="P86" i="14"/>
  <c r="N86" i="14"/>
  <c r="M86" i="14"/>
  <c r="L86" i="14"/>
  <c r="K86" i="14"/>
  <c r="J86" i="14"/>
  <c r="I86" i="14"/>
  <c r="H86" i="14"/>
  <c r="G86" i="14"/>
  <c r="F86" i="14"/>
  <c r="E86" i="14"/>
  <c r="D86" i="14"/>
  <c r="B86" i="14"/>
  <c r="U85" i="14"/>
  <c r="P85" i="14"/>
  <c r="N85" i="14"/>
  <c r="M85" i="14"/>
  <c r="L85" i="14"/>
  <c r="K85" i="14"/>
  <c r="J85" i="14"/>
  <c r="I85" i="14"/>
  <c r="H85" i="14"/>
  <c r="G85" i="14"/>
  <c r="F85" i="14"/>
  <c r="E85" i="14"/>
  <c r="D85" i="14"/>
  <c r="B85" i="14"/>
  <c r="U84" i="14"/>
  <c r="P84" i="14"/>
  <c r="N84" i="14"/>
  <c r="M84" i="14"/>
  <c r="L84" i="14"/>
  <c r="K84" i="14"/>
  <c r="J84" i="14"/>
  <c r="I84" i="14"/>
  <c r="H84" i="14"/>
  <c r="G84" i="14"/>
  <c r="F84" i="14"/>
  <c r="E84" i="14"/>
  <c r="D84" i="14"/>
  <c r="B84" i="14"/>
  <c r="U83" i="14"/>
  <c r="P83" i="14"/>
  <c r="N83" i="14"/>
  <c r="M83" i="14"/>
  <c r="L83" i="14"/>
  <c r="K83" i="14"/>
  <c r="J83" i="14"/>
  <c r="I83" i="14"/>
  <c r="H83" i="14"/>
  <c r="G83" i="14"/>
  <c r="F83" i="14"/>
  <c r="E83" i="14"/>
  <c r="D83" i="14"/>
  <c r="B83" i="14"/>
  <c r="U82" i="14"/>
  <c r="P82" i="14"/>
  <c r="N82" i="14"/>
  <c r="M82" i="14"/>
  <c r="L82" i="14"/>
  <c r="K82" i="14"/>
  <c r="J82" i="14"/>
  <c r="I82" i="14"/>
  <c r="H82" i="14"/>
  <c r="G82" i="14"/>
  <c r="F82" i="14"/>
  <c r="E82" i="14"/>
  <c r="D82" i="14"/>
  <c r="B82" i="14"/>
  <c r="U81" i="14"/>
  <c r="P81" i="14"/>
  <c r="N81" i="14"/>
  <c r="M81" i="14"/>
  <c r="L81" i="14"/>
  <c r="K81" i="14"/>
  <c r="J81" i="14"/>
  <c r="I81" i="14"/>
  <c r="H81" i="14"/>
  <c r="G81" i="14"/>
  <c r="F81" i="14"/>
  <c r="E81" i="14"/>
  <c r="D81" i="14"/>
  <c r="B81" i="14"/>
  <c r="U80" i="14"/>
  <c r="P80" i="14"/>
  <c r="N80" i="14"/>
  <c r="M80" i="14"/>
  <c r="L80" i="14"/>
  <c r="K80" i="14"/>
  <c r="J80" i="14"/>
  <c r="I80" i="14"/>
  <c r="H80" i="14"/>
  <c r="G80" i="14"/>
  <c r="F80" i="14"/>
  <c r="E80" i="14"/>
  <c r="D80" i="14"/>
  <c r="B80" i="14"/>
  <c r="U79" i="14"/>
  <c r="P79" i="14"/>
  <c r="N79" i="14"/>
  <c r="M79" i="14"/>
  <c r="L79" i="14"/>
  <c r="K79" i="14"/>
  <c r="J79" i="14"/>
  <c r="I79" i="14"/>
  <c r="H79" i="14"/>
  <c r="G79" i="14"/>
  <c r="F79" i="14"/>
  <c r="E79" i="14"/>
  <c r="D79" i="14"/>
  <c r="B79" i="14"/>
  <c r="U78" i="14"/>
  <c r="P78" i="14"/>
  <c r="N78" i="14"/>
  <c r="M78" i="14"/>
  <c r="L78" i="14"/>
  <c r="K78" i="14"/>
  <c r="J78" i="14"/>
  <c r="I78" i="14"/>
  <c r="H78" i="14"/>
  <c r="G78" i="14"/>
  <c r="F78" i="14"/>
  <c r="E78" i="14"/>
  <c r="D78" i="14"/>
  <c r="B78" i="14"/>
  <c r="U77" i="14"/>
  <c r="P77" i="14"/>
  <c r="N77" i="14"/>
  <c r="M77" i="14"/>
  <c r="L77" i="14"/>
  <c r="K77" i="14"/>
  <c r="J77" i="14"/>
  <c r="I77" i="14"/>
  <c r="H77" i="14"/>
  <c r="G77" i="14"/>
  <c r="F77" i="14"/>
  <c r="E77" i="14"/>
  <c r="D77" i="14"/>
  <c r="B77" i="14"/>
  <c r="U76" i="14"/>
  <c r="P76" i="14"/>
  <c r="N76" i="14"/>
  <c r="M76" i="14"/>
  <c r="L76" i="14"/>
  <c r="K76" i="14"/>
  <c r="J76" i="14"/>
  <c r="I76" i="14"/>
  <c r="H76" i="14"/>
  <c r="G76" i="14"/>
  <c r="F76" i="14"/>
  <c r="E76" i="14"/>
  <c r="D76" i="14"/>
  <c r="B76" i="14"/>
  <c r="U75" i="14"/>
  <c r="P75" i="14"/>
  <c r="N75" i="14"/>
  <c r="M75" i="14"/>
  <c r="L75" i="14"/>
  <c r="K75" i="14"/>
  <c r="J75" i="14"/>
  <c r="I75" i="14"/>
  <c r="H75" i="14"/>
  <c r="G75" i="14"/>
  <c r="F75" i="14"/>
  <c r="E75" i="14"/>
  <c r="D75" i="14"/>
  <c r="B75" i="14"/>
  <c r="U74" i="14"/>
  <c r="P74" i="14"/>
  <c r="N74" i="14"/>
  <c r="M74" i="14"/>
  <c r="L74" i="14"/>
  <c r="K74" i="14"/>
  <c r="J74" i="14"/>
  <c r="I74" i="14"/>
  <c r="H74" i="14"/>
  <c r="G74" i="14"/>
  <c r="F74" i="14"/>
  <c r="E74" i="14"/>
  <c r="D74" i="14"/>
  <c r="B74" i="14"/>
  <c r="U73" i="14"/>
  <c r="P73" i="14"/>
  <c r="N73" i="14"/>
  <c r="M73" i="14"/>
  <c r="L73" i="14"/>
  <c r="K73" i="14"/>
  <c r="J73" i="14"/>
  <c r="I73" i="14"/>
  <c r="H73" i="14"/>
  <c r="G73" i="14"/>
  <c r="F73" i="14"/>
  <c r="E73" i="14"/>
  <c r="D73" i="14"/>
  <c r="B73" i="14"/>
  <c r="U72" i="14"/>
  <c r="P72" i="14"/>
  <c r="N72" i="14"/>
  <c r="M72" i="14"/>
  <c r="L72" i="14"/>
  <c r="K72" i="14"/>
  <c r="J72" i="14"/>
  <c r="I72" i="14"/>
  <c r="H72" i="14"/>
  <c r="G72" i="14"/>
  <c r="F72" i="14"/>
  <c r="E72" i="14"/>
  <c r="D72" i="14"/>
  <c r="B72" i="14"/>
  <c r="U71" i="14"/>
  <c r="P71" i="14"/>
  <c r="N71" i="14"/>
  <c r="M71" i="14"/>
  <c r="L71" i="14"/>
  <c r="K71" i="14"/>
  <c r="J71" i="14"/>
  <c r="I71" i="14"/>
  <c r="H71" i="14"/>
  <c r="G71" i="14"/>
  <c r="F71" i="14"/>
  <c r="E71" i="14"/>
  <c r="D71" i="14"/>
  <c r="B71" i="14"/>
  <c r="U70" i="14"/>
  <c r="P70" i="14"/>
  <c r="N70" i="14"/>
  <c r="M70" i="14"/>
  <c r="L70" i="14"/>
  <c r="K70" i="14"/>
  <c r="J70" i="14"/>
  <c r="I70" i="14"/>
  <c r="H70" i="14"/>
  <c r="G70" i="14"/>
  <c r="F70" i="14"/>
  <c r="E70" i="14"/>
  <c r="D70" i="14"/>
  <c r="B70" i="14"/>
  <c r="U69" i="14"/>
  <c r="P69" i="14"/>
  <c r="N69" i="14"/>
  <c r="M69" i="14"/>
  <c r="L69" i="14"/>
  <c r="K69" i="14"/>
  <c r="J69" i="14"/>
  <c r="I69" i="14"/>
  <c r="H69" i="14"/>
  <c r="G69" i="14"/>
  <c r="F69" i="14"/>
  <c r="E69" i="14"/>
  <c r="D69" i="14"/>
  <c r="B69" i="14"/>
  <c r="U68" i="14"/>
  <c r="P68" i="14"/>
  <c r="N68" i="14"/>
  <c r="M68" i="14"/>
  <c r="L68" i="14"/>
  <c r="K68" i="14"/>
  <c r="J68" i="14"/>
  <c r="I68" i="14"/>
  <c r="H68" i="14"/>
  <c r="G68" i="14"/>
  <c r="F68" i="14"/>
  <c r="E68" i="14"/>
  <c r="D68" i="14"/>
  <c r="B68" i="14"/>
  <c r="U67" i="14"/>
  <c r="P67" i="14"/>
  <c r="N67" i="14"/>
  <c r="M67" i="14"/>
  <c r="L67" i="14"/>
  <c r="K67" i="14"/>
  <c r="J67" i="14"/>
  <c r="I67" i="14"/>
  <c r="H67" i="14"/>
  <c r="G67" i="14"/>
  <c r="F67" i="14"/>
  <c r="E67" i="14"/>
  <c r="D67" i="14"/>
  <c r="B67" i="14"/>
  <c r="U66" i="14"/>
  <c r="P66" i="14"/>
  <c r="N66" i="14"/>
  <c r="M66" i="14"/>
  <c r="L66" i="14"/>
  <c r="K66" i="14"/>
  <c r="J66" i="14"/>
  <c r="I66" i="14"/>
  <c r="H66" i="14"/>
  <c r="G66" i="14"/>
  <c r="F66" i="14"/>
  <c r="E66" i="14"/>
  <c r="D66" i="14"/>
  <c r="B66" i="14"/>
  <c r="U65" i="14"/>
  <c r="P65" i="14"/>
  <c r="N65" i="14"/>
  <c r="M65" i="14"/>
  <c r="L65" i="14"/>
  <c r="K65" i="14"/>
  <c r="J65" i="14"/>
  <c r="I65" i="14"/>
  <c r="H65" i="14"/>
  <c r="G65" i="14"/>
  <c r="F65" i="14"/>
  <c r="E65" i="14"/>
  <c r="D65" i="14"/>
  <c r="B65" i="14"/>
  <c r="U64" i="14"/>
  <c r="P64" i="14"/>
  <c r="N64" i="14"/>
  <c r="M64" i="14"/>
  <c r="L64" i="14"/>
  <c r="K64" i="14"/>
  <c r="J64" i="14"/>
  <c r="I64" i="14"/>
  <c r="H64" i="14"/>
  <c r="G64" i="14"/>
  <c r="F64" i="14"/>
  <c r="E64" i="14"/>
  <c r="D64" i="14"/>
  <c r="B64" i="14"/>
  <c r="U63" i="14"/>
  <c r="P63" i="14"/>
  <c r="N63" i="14"/>
  <c r="M63" i="14"/>
  <c r="L63" i="14"/>
  <c r="K63" i="14"/>
  <c r="J63" i="14"/>
  <c r="I63" i="14"/>
  <c r="H63" i="14"/>
  <c r="G63" i="14"/>
  <c r="F63" i="14"/>
  <c r="E63" i="14"/>
  <c r="D63" i="14"/>
  <c r="B63" i="14"/>
  <c r="U62" i="14"/>
  <c r="P62" i="14"/>
  <c r="N62" i="14"/>
  <c r="M62" i="14"/>
  <c r="L62" i="14"/>
  <c r="K62" i="14"/>
  <c r="J62" i="14"/>
  <c r="I62" i="14"/>
  <c r="H62" i="14"/>
  <c r="G62" i="14"/>
  <c r="F62" i="14"/>
  <c r="E62" i="14"/>
  <c r="D62" i="14"/>
  <c r="B62" i="14"/>
  <c r="U61" i="14"/>
  <c r="P61" i="14"/>
  <c r="N61" i="14"/>
  <c r="M61" i="14"/>
  <c r="L61" i="14"/>
  <c r="K61" i="14"/>
  <c r="J61" i="14"/>
  <c r="I61" i="14"/>
  <c r="H61" i="14"/>
  <c r="G61" i="14"/>
  <c r="F61" i="14"/>
  <c r="E61" i="14"/>
  <c r="D61" i="14"/>
  <c r="B61" i="14"/>
  <c r="U60" i="14"/>
  <c r="P60" i="14"/>
  <c r="N60" i="14"/>
  <c r="M60" i="14"/>
  <c r="L60" i="14"/>
  <c r="K60" i="14"/>
  <c r="J60" i="14"/>
  <c r="I60" i="14"/>
  <c r="H60" i="14"/>
  <c r="G60" i="14"/>
  <c r="F60" i="14"/>
  <c r="E60" i="14"/>
  <c r="D60" i="14"/>
  <c r="B60" i="14"/>
  <c r="U59" i="14"/>
  <c r="P59" i="14"/>
  <c r="N59" i="14"/>
  <c r="M59" i="14"/>
  <c r="L59" i="14"/>
  <c r="K59" i="14"/>
  <c r="J59" i="14"/>
  <c r="I59" i="14"/>
  <c r="H59" i="14"/>
  <c r="G59" i="14"/>
  <c r="F59" i="14"/>
  <c r="E59" i="14"/>
  <c r="D59" i="14"/>
  <c r="B59" i="14"/>
  <c r="U58" i="14"/>
  <c r="P58" i="14"/>
  <c r="N58" i="14"/>
  <c r="M58" i="14"/>
  <c r="L58" i="14"/>
  <c r="K58" i="14"/>
  <c r="J58" i="14"/>
  <c r="I58" i="14"/>
  <c r="H58" i="14"/>
  <c r="G58" i="14"/>
  <c r="F58" i="14"/>
  <c r="E58" i="14"/>
  <c r="D58" i="14"/>
  <c r="B58" i="14"/>
  <c r="U57" i="14"/>
  <c r="P57" i="14"/>
  <c r="N57" i="14"/>
  <c r="M57" i="14"/>
  <c r="L57" i="14"/>
  <c r="K57" i="14"/>
  <c r="J57" i="14"/>
  <c r="I57" i="14"/>
  <c r="H57" i="14"/>
  <c r="G57" i="14"/>
  <c r="F57" i="14"/>
  <c r="E57" i="14"/>
  <c r="D57" i="14"/>
  <c r="B57" i="14"/>
  <c r="U56" i="14"/>
  <c r="P56" i="14"/>
  <c r="N56" i="14"/>
  <c r="M56" i="14"/>
  <c r="L56" i="14"/>
  <c r="K56" i="14"/>
  <c r="J56" i="14"/>
  <c r="I56" i="14"/>
  <c r="H56" i="14"/>
  <c r="G56" i="14"/>
  <c r="F56" i="14"/>
  <c r="E56" i="14"/>
  <c r="D56" i="14"/>
  <c r="B56" i="14"/>
  <c r="U55" i="14"/>
  <c r="P55" i="14"/>
  <c r="N55" i="14"/>
  <c r="M55" i="14"/>
  <c r="L55" i="14"/>
  <c r="K55" i="14"/>
  <c r="J55" i="14"/>
  <c r="I55" i="14"/>
  <c r="H55" i="14"/>
  <c r="G55" i="14"/>
  <c r="F55" i="14"/>
  <c r="E55" i="14"/>
  <c r="D55" i="14"/>
  <c r="B55" i="14"/>
  <c r="U54" i="14"/>
  <c r="P54" i="14"/>
  <c r="N54" i="14"/>
  <c r="M54" i="14"/>
  <c r="L54" i="14"/>
  <c r="K54" i="14"/>
  <c r="J54" i="14"/>
  <c r="I54" i="14"/>
  <c r="H54" i="14"/>
  <c r="G54" i="14"/>
  <c r="F54" i="14"/>
  <c r="E54" i="14"/>
  <c r="D54" i="14"/>
  <c r="B54" i="14"/>
  <c r="U53" i="14"/>
  <c r="P53" i="14"/>
  <c r="N53" i="14"/>
  <c r="M53" i="14"/>
  <c r="L53" i="14"/>
  <c r="K53" i="14"/>
  <c r="J53" i="14"/>
  <c r="I53" i="14"/>
  <c r="H53" i="14"/>
  <c r="G53" i="14"/>
  <c r="F53" i="14"/>
  <c r="E53" i="14"/>
  <c r="D53" i="14"/>
  <c r="B53" i="14"/>
  <c r="U52" i="14"/>
  <c r="P52" i="14"/>
  <c r="N52" i="14"/>
  <c r="M52" i="14"/>
  <c r="L52" i="14"/>
  <c r="K52" i="14"/>
  <c r="J52" i="14"/>
  <c r="I52" i="14"/>
  <c r="H52" i="14"/>
  <c r="G52" i="14"/>
  <c r="F52" i="14"/>
  <c r="E52" i="14"/>
  <c r="D52" i="14"/>
  <c r="B52" i="14"/>
  <c r="U51" i="14"/>
  <c r="P51" i="14"/>
  <c r="N51" i="14"/>
  <c r="M51" i="14"/>
  <c r="L51" i="14"/>
  <c r="K51" i="14"/>
  <c r="J51" i="14"/>
  <c r="I51" i="14"/>
  <c r="H51" i="14"/>
  <c r="G51" i="14"/>
  <c r="F51" i="14"/>
  <c r="E51" i="14"/>
  <c r="D51" i="14"/>
  <c r="B51" i="14"/>
  <c r="U50" i="14"/>
  <c r="P50" i="14"/>
  <c r="N50" i="14"/>
  <c r="M50" i="14"/>
  <c r="L50" i="14"/>
  <c r="K50" i="14"/>
  <c r="J50" i="14"/>
  <c r="I50" i="14"/>
  <c r="H50" i="14"/>
  <c r="G50" i="14"/>
  <c r="F50" i="14"/>
  <c r="E50" i="14"/>
  <c r="D50" i="14"/>
  <c r="B50" i="14"/>
  <c r="U49" i="14"/>
  <c r="P49" i="14"/>
  <c r="N49" i="14"/>
  <c r="M49" i="14"/>
  <c r="L49" i="14"/>
  <c r="K49" i="14"/>
  <c r="J49" i="14"/>
  <c r="I49" i="14"/>
  <c r="H49" i="14"/>
  <c r="G49" i="14"/>
  <c r="F49" i="14"/>
  <c r="E49" i="14"/>
  <c r="D49" i="14"/>
  <c r="B49" i="14"/>
  <c r="U48" i="14"/>
  <c r="P48" i="14"/>
  <c r="N48" i="14"/>
  <c r="M48" i="14"/>
  <c r="L48" i="14"/>
  <c r="K48" i="14"/>
  <c r="J48" i="14"/>
  <c r="I48" i="14"/>
  <c r="H48" i="14"/>
  <c r="G48" i="14"/>
  <c r="F48" i="14"/>
  <c r="E48" i="14"/>
  <c r="D48" i="14"/>
  <c r="B48" i="14"/>
  <c r="U47" i="14"/>
  <c r="P47" i="14"/>
  <c r="N47" i="14"/>
  <c r="M47" i="14"/>
  <c r="L47" i="14"/>
  <c r="K47" i="14"/>
  <c r="J47" i="14"/>
  <c r="I47" i="14"/>
  <c r="H47" i="14"/>
  <c r="G47" i="14"/>
  <c r="F47" i="14"/>
  <c r="E47" i="14"/>
  <c r="D47" i="14"/>
  <c r="B47" i="14"/>
  <c r="U46" i="14"/>
  <c r="P46" i="14"/>
  <c r="N46" i="14"/>
  <c r="M46" i="14"/>
  <c r="L46" i="14"/>
  <c r="K46" i="14"/>
  <c r="J46" i="14"/>
  <c r="I46" i="14"/>
  <c r="H46" i="14"/>
  <c r="G46" i="14"/>
  <c r="F46" i="14"/>
  <c r="E46" i="14"/>
  <c r="D46" i="14"/>
  <c r="B46" i="14"/>
  <c r="U45" i="14"/>
  <c r="P45" i="14"/>
  <c r="N45" i="14"/>
  <c r="M45" i="14"/>
  <c r="L45" i="14"/>
  <c r="K45" i="14"/>
  <c r="J45" i="14"/>
  <c r="I45" i="14"/>
  <c r="H45" i="14"/>
  <c r="G45" i="14"/>
  <c r="F45" i="14"/>
  <c r="E45" i="14"/>
  <c r="D45" i="14"/>
  <c r="B45" i="14"/>
  <c r="U44" i="14"/>
  <c r="P44" i="14"/>
  <c r="M44" i="14"/>
  <c r="L44" i="14"/>
  <c r="K44" i="14"/>
  <c r="J44" i="14"/>
  <c r="I44" i="14"/>
  <c r="H44" i="14"/>
  <c r="G44" i="14"/>
  <c r="F44" i="14"/>
  <c r="E44" i="14"/>
  <c r="D44" i="14"/>
  <c r="B44" i="14"/>
  <c r="U43" i="14"/>
  <c r="P43" i="14"/>
  <c r="M43" i="14"/>
  <c r="L43" i="14"/>
  <c r="K43" i="14"/>
  <c r="J43" i="14"/>
  <c r="I43" i="14"/>
  <c r="H43" i="14"/>
  <c r="G43" i="14"/>
  <c r="F43" i="14"/>
  <c r="E43" i="14"/>
  <c r="D43" i="14"/>
  <c r="B43" i="14"/>
  <c r="U42" i="14"/>
  <c r="P42" i="14"/>
  <c r="M42" i="14"/>
  <c r="L42" i="14"/>
  <c r="K42" i="14"/>
  <c r="J42" i="14"/>
  <c r="I42" i="14"/>
  <c r="H42" i="14"/>
  <c r="G42" i="14"/>
  <c r="F42" i="14"/>
  <c r="E42" i="14"/>
  <c r="D42" i="14"/>
  <c r="B42" i="14"/>
  <c r="U41" i="14"/>
  <c r="P41" i="14"/>
  <c r="M41" i="14"/>
  <c r="L41" i="14"/>
  <c r="K41" i="14"/>
  <c r="J41" i="14"/>
  <c r="I41" i="14"/>
  <c r="H41" i="14"/>
  <c r="G41" i="14"/>
  <c r="F41" i="14"/>
  <c r="E41" i="14"/>
  <c r="D41" i="14"/>
  <c r="B41" i="14"/>
  <c r="U40" i="14"/>
  <c r="P40" i="14"/>
  <c r="M40" i="14"/>
  <c r="L40" i="14"/>
  <c r="K40" i="14"/>
  <c r="J40" i="14"/>
  <c r="I40" i="14"/>
  <c r="H40" i="14"/>
  <c r="G40" i="14"/>
  <c r="F40" i="14"/>
  <c r="E40" i="14"/>
  <c r="D40" i="14"/>
  <c r="B40" i="14"/>
  <c r="U39" i="14"/>
  <c r="P39" i="14"/>
  <c r="M39" i="14"/>
  <c r="L39" i="14"/>
  <c r="K39" i="14"/>
  <c r="J39" i="14"/>
  <c r="I39" i="14"/>
  <c r="H39" i="14"/>
  <c r="G39" i="14"/>
  <c r="F39" i="14"/>
  <c r="E39" i="14"/>
  <c r="D39" i="14"/>
  <c r="B39" i="14"/>
  <c r="U38" i="14"/>
  <c r="P38" i="14"/>
  <c r="M38" i="14"/>
  <c r="L38" i="14"/>
  <c r="K38" i="14"/>
  <c r="J38" i="14"/>
  <c r="I38" i="14"/>
  <c r="H38" i="14"/>
  <c r="G38" i="14"/>
  <c r="F38" i="14"/>
  <c r="E38" i="14"/>
  <c r="D38" i="14"/>
  <c r="B38" i="14"/>
  <c r="P37" i="14"/>
  <c r="M37" i="14"/>
  <c r="L37" i="14"/>
  <c r="K37" i="14"/>
  <c r="J37" i="14"/>
  <c r="I37" i="14"/>
  <c r="H37" i="14"/>
  <c r="G37" i="14"/>
  <c r="F37" i="14"/>
  <c r="E37" i="14"/>
  <c r="D37" i="14"/>
  <c r="B37" i="14"/>
  <c r="P36" i="14"/>
  <c r="M36" i="14"/>
  <c r="L36" i="14"/>
  <c r="K36" i="14"/>
  <c r="J36" i="14"/>
  <c r="I36" i="14"/>
  <c r="H36" i="14"/>
  <c r="G36" i="14"/>
  <c r="F36" i="14"/>
  <c r="E36" i="14"/>
  <c r="D36" i="14"/>
  <c r="B36" i="14"/>
  <c r="P35" i="14"/>
  <c r="M35" i="14"/>
  <c r="L35" i="14"/>
  <c r="K35" i="14"/>
  <c r="J35" i="14"/>
  <c r="I35" i="14"/>
  <c r="H35" i="14"/>
  <c r="G35" i="14"/>
  <c r="F35" i="14"/>
  <c r="E35" i="14"/>
  <c r="D35" i="14"/>
  <c r="B35" i="14"/>
  <c r="P34" i="14"/>
  <c r="M34" i="14"/>
  <c r="L34" i="14"/>
  <c r="K34" i="14"/>
  <c r="J34" i="14"/>
  <c r="I34" i="14"/>
  <c r="H34" i="14"/>
  <c r="G34" i="14"/>
  <c r="F34" i="14"/>
  <c r="E34" i="14"/>
  <c r="D34" i="14"/>
  <c r="B34" i="14"/>
  <c r="P33" i="14"/>
  <c r="M33" i="14"/>
  <c r="L33" i="14"/>
  <c r="K33" i="14"/>
  <c r="J33" i="14"/>
  <c r="I33" i="14"/>
  <c r="H33" i="14"/>
  <c r="G33" i="14"/>
  <c r="F33" i="14"/>
  <c r="E33" i="14"/>
  <c r="D33" i="14"/>
  <c r="B33" i="14"/>
  <c r="A33" i="14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O132" i="14" l="1"/>
  <c r="Q132" i="14" s="1"/>
  <c r="O48" i="14"/>
  <c r="R48" i="14" s="1"/>
  <c r="O52" i="14"/>
  <c r="R52" i="14" s="1"/>
  <c r="O56" i="14"/>
  <c r="R56" i="14" s="1"/>
  <c r="O60" i="14"/>
  <c r="R60" i="14" s="1"/>
  <c r="O72" i="14"/>
  <c r="R72" i="14" s="1"/>
  <c r="O76" i="14"/>
  <c r="R76" i="14" s="1"/>
  <c r="O84" i="14"/>
  <c r="R84" i="14" s="1"/>
  <c r="O103" i="14"/>
  <c r="R103" i="14" s="1"/>
  <c r="O88" i="14"/>
  <c r="R88" i="14" s="1"/>
  <c r="O92" i="14"/>
  <c r="R92" i="14" s="1"/>
  <c r="O96" i="14"/>
  <c r="Q96" i="14" s="1"/>
  <c r="O107" i="14"/>
  <c r="Q107" i="14" s="1"/>
  <c r="O131" i="14"/>
  <c r="Q131" i="14" s="1"/>
  <c r="O65" i="14"/>
  <c r="R65" i="14" s="1"/>
  <c r="O69" i="14"/>
  <c r="R69" i="14" s="1"/>
  <c r="O73" i="14"/>
  <c r="R73" i="14" s="1"/>
  <c r="O81" i="14"/>
  <c r="Q81" i="14" s="1"/>
  <c r="O85" i="14"/>
  <c r="R85" i="14" s="1"/>
  <c r="O130" i="14"/>
  <c r="R130" i="14" s="1"/>
  <c r="O134" i="14"/>
  <c r="R134" i="14" s="1"/>
  <c r="O125" i="14"/>
  <c r="R125" i="14" s="1"/>
  <c r="O104" i="14"/>
  <c r="R104" i="14" s="1"/>
  <c r="O108" i="14"/>
  <c r="Q108" i="14" s="1"/>
  <c r="O116" i="14"/>
  <c r="R116" i="14" s="1"/>
  <c r="O120" i="14"/>
  <c r="R120" i="14" s="1"/>
  <c r="O124" i="14"/>
  <c r="Q124" i="14" s="1"/>
  <c r="O128" i="14"/>
  <c r="Q128" i="14" s="1"/>
  <c r="O59" i="14"/>
  <c r="Q59" i="14" s="1"/>
  <c r="O95" i="14"/>
  <c r="R95" i="14" s="1"/>
  <c r="O105" i="14"/>
  <c r="R105" i="14" s="1"/>
  <c r="O113" i="14"/>
  <c r="R113" i="14" s="1"/>
  <c r="O117" i="14"/>
  <c r="R117" i="14" s="1"/>
  <c r="O63" i="14"/>
  <c r="R63" i="14" s="1"/>
  <c r="O67" i="14"/>
  <c r="Q67" i="14" s="1"/>
  <c r="O71" i="14"/>
  <c r="Q71" i="14" s="1"/>
  <c r="O75" i="14"/>
  <c r="Q75" i="14" s="1"/>
  <c r="O79" i="14"/>
  <c r="Q79" i="14" s="1"/>
  <c r="O83" i="14"/>
  <c r="R83" i="14" s="1"/>
  <c r="O87" i="14"/>
  <c r="R87" i="14" s="1"/>
  <c r="O91" i="14"/>
  <c r="R91" i="14" s="1"/>
  <c r="O119" i="14"/>
  <c r="Q119" i="14" s="1"/>
  <c r="O123" i="14"/>
  <c r="Q123" i="14" s="1"/>
  <c r="O66" i="14"/>
  <c r="R66" i="14" s="1"/>
  <c r="O86" i="14"/>
  <c r="Q86" i="14" s="1"/>
  <c r="O47" i="14"/>
  <c r="Q47" i="14" s="1"/>
  <c r="O51" i="14"/>
  <c r="R51" i="14" s="1"/>
  <c r="O55" i="14"/>
  <c r="R55" i="14" s="1"/>
  <c r="O64" i="14"/>
  <c r="R64" i="14" s="1"/>
  <c r="O93" i="14"/>
  <c r="R93" i="14" s="1"/>
  <c r="O97" i="14"/>
  <c r="R97" i="14" s="1"/>
  <c r="O101" i="14"/>
  <c r="R101" i="14" s="1"/>
  <c r="O118" i="14"/>
  <c r="Q118" i="14" s="1"/>
  <c r="O126" i="14"/>
  <c r="R126" i="14" s="1"/>
  <c r="O54" i="14"/>
  <c r="Q54" i="14" s="1"/>
  <c r="O58" i="14"/>
  <c r="Q58" i="14" s="1"/>
  <c r="O53" i="14"/>
  <c r="R53" i="14" s="1"/>
  <c r="O57" i="14"/>
  <c r="R57" i="14" s="1"/>
  <c r="O99" i="14"/>
  <c r="R99" i="14" s="1"/>
  <c r="O61" i="14"/>
  <c r="R61" i="14" s="1"/>
  <c r="O111" i="14"/>
  <c r="R111" i="14" s="1"/>
  <c r="O115" i="14"/>
  <c r="Q115" i="14" s="1"/>
  <c r="O127" i="14"/>
  <c r="R127" i="14" s="1"/>
  <c r="O98" i="14"/>
  <c r="Q98" i="14" s="1"/>
  <c r="O70" i="14"/>
  <c r="Q70" i="14" s="1"/>
  <c r="O129" i="14"/>
  <c r="R129" i="14" s="1"/>
  <c r="O74" i="14"/>
  <c r="Q74" i="14" s="1"/>
  <c r="O106" i="14"/>
  <c r="Q106" i="14" s="1"/>
  <c r="O46" i="14"/>
  <c r="Q46" i="14" s="1"/>
  <c r="O78" i="14"/>
  <c r="Q78" i="14" s="1"/>
  <c r="O110" i="14"/>
  <c r="Q110" i="14" s="1"/>
  <c r="O102" i="14"/>
  <c r="Q102" i="14" s="1"/>
  <c r="O45" i="14"/>
  <c r="R45" i="14" s="1"/>
  <c r="O50" i="14"/>
  <c r="Q50" i="14" s="1"/>
  <c r="O68" i="14"/>
  <c r="R68" i="14" s="1"/>
  <c r="O77" i="14"/>
  <c r="R77" i="14" s="1"/>
  <c r="O82" i="14"/>
  <c r="Q82" i="14" s="1"/>
  <c r="O100" i="14"/>
  <c r="R100" i="14" s="1"/>
  <c r="O109" i="14"/>
  <c r="R109" i="14" s="1"/>
  <c r="O114" i="14"/>
  <c r="Q114" i="14" s="1"/>
  <c r="O49" i="14"/>
  <c r="R49" i="14" s="1"/>
  <c r="O90" i="14"/>
  <c r="Q90" i="14" s="1"/>
  <c r="O122" i="14"/>
  <c r="Q122" i="14" s="1"/>
  <c r="O62" i="14"/>
  <c r="Q62" i="14" s="1"/>
  <c r="O80" i="14"/>
  <c r="R80" i="14" s="1"/>
  <c r="O89" i="14"/>
  <c r="R89" i="14" s="1"/>
  <c r="O94" i="14"/>
  <c r="Q94" i="14" s="1"/>
  <c r="O112" i="14"/>
  <c r="R112" i="14" s="1"/>
  <c r="O121" i="14"/>
  <c r="R121" i="14" s="1"/>
  <c r="O133" i="14"/>
  <c r="Q133" i="14" s="1"/>
  <c r="O136" i="14"/>
  <c r="R136" i="14" s="1"/>
  <c r="O135" i="14"/>
  <c r="R135" i="14" s="1"/>
  <c r="R107" i="14" l="1"/>
  <c r="R132" i="14"/>
  <c r="Q130" i="14"/>
  <c r="R108" i="14"/>
  <c r="Q60" i="14"/>
  <c r="Q120" i="14"/>
  <c r="Q48" i="14"/>
  <c r="Q103" i="14"/>
  <c r="R128" i="14"/>
  <c r="R70" i="14"/>
  <c r="R96" i="14"/>
  <c r="Q100" i="14"/>
  <c r="Q63" i="14"/>
  <c r="R115" i="14"/>
  <c r="Q65" i="14"/>
  <c r="Q52" i="14"/>
  <c r="Q55" i="14"/>
  <c r="Q117" i="14"/>
  <c r="R94" i="14"/>
  <c r="Q56" i="14"/>
  <c r="Q125" i="14"/>
  <c r="R118" i="14"/>
  <c r="Q95" i="14"/>
  <c r="Q91" i="14"/>
  <c r="R46" i="14"/>
  <c r="R81" i="14"/>
  <c r="Q85" i="14"/>
  <c r="Q92" i="14"/>
  <c r="Q87" i="14"/>
  <c r="Q76" i="14"/>
  <c r="Q84" i="14"/>
  <c r="Q104" i="14"/>
  <c r="R131" i="14"/>
  <c r="Q88" i="14"/>
  <c r="R124" i="14"/>
  <c r="R79" i="14"/>
  <c r="Q72" i="14"/>
  <c r="Q69" i="14"/>
  <c r="R47" i="14"/>
  <c r="R58" i="14"/>
  <c r="R54" i="14"/>
  <c r="Q51" i="14"/>
  <c r="Q66" i="14"/>
  <c r="R59" i="14"/>
  <c r="Q134" i="14"/>
  <c r="Q111" i="14"/>
  <c r="Q113" i="14"/>
  <c r="Q73" i="14"/>
  <c r="Q116" i="14"/>
  <c r="R67" i="14"/>
  <c r="Q64" i="14"/>
  <c r="Q126" i="14"/>
  <c r="R110" i="14"/>
  <c r="R71" i="14"/>
  <c r="R50" i="14"/>
  <c r="Q127" i="14"/>
  <c r="R98" i="14"/>
  <c r="R123" i="14"/>
  <c r="R119" i="14"/>
  <c r="Q68" i="14"/>
  <c r="Q83" i="14"/>
  <c r="R78" i="14"/>
  <c r="Q49" i="14"/>
  <c r="R106" i="14"/>
  <c r="Q93" i="14"/>
  <c r="Q57" i="14"/>
  <c r="Q80" i="14"/>
  <c r="R75" i="14"/>
  <c r="Q135" i="14"/>
  <c r="Q61" i="14"/>
  <c r="R133" i="14"/>
  <c r="Q101" i="14"/>
  <c r="Q89" i="14"/>
  <c r="Q105" i="14"/>
  <c r="R102" i="14"/>
  <c r="R86" i="14"/>
  <c r="Q129" i="14"/>
  <c r="Q53" i="14"/>
  <c r="Q77" i="14"/>
  <c r="Q97" i="14"/>
  <c r="Q99" i="14"/>
  <c r="R122" i="14"/>
  <c r="R82" i="14"/>
  <c r="R74" i="14"/>
  <c r="R62" i="14"/>
  <c r="Q121" i="14"/>
  <c r="Q45" i="14"/>
  <c r="Q112" i="14"/>
  <c r="R90" i="14"/>
  <c r="Q109" i="14"/>
  <c r="R114" i="14"/>
  <c r="Q136" i="14"/>
  <c r="AO1142" i="2" l="1"/>
  <c r="AP1142" i="2" s="1"/>
  <c r="T1142" i="2"/>
  <c r="W1142" i="2" s="1"/>
  <c r="X1142" i="2" s="1"/>
  <c r="Y1142" i="2" s="1"/>
  <c r="AO928" i="2"/>
  <c r="AP928" i="2" s="1"/>
  <c r="AO927" i="2"/>
  <c r="AP927" i="2" s="1"/>
  <c r="T930" i="2"/>
  <c r="W930" i="2" s="1"/>
  <c r="X930" i="2" s="1"/>
  <c r="Y930" i="2" s="1"/>
  <c r="T929" i="2"/>
  <c r="W929" i="2" s="1"/>
  <c r="X929" i="2" s="1"/>
  <c r="Y929" i="2" s="1"/>
  <c r="T928" i="2"/>
  <c r="T927" i="2"/>
  <c r="W927" i="2" s="1"/>
  <c r="X927" i="2" s="1"/>
  <c r="Y927" i="2" s="1"/>
  <c r="W928" i="2" l="1"/>
  <c r="X928" i="2" s="1"/>
  <c r="Y928" i="2" s="1"/>
  <c r="AO929" i="2"/>
  <c r="AP929" i="2" s="1"/>
  <c r="AO930" i="2"/>
  <c r="AP930" i="2" s="1"/>
  <c r="AO926" i="2" l="1"/>
  <c r="AP926" i="2" s="1"/>
  <c r="T926" i="2"/>
  <c r="AP1170" i="2"/>
  <c r="AP1169" i="2"/>
  <c r="AP1168" i="2"/>
  <c r="W926" i="2" l="1"/>
  <c r="X926" i="2" s="1"/>
  <c r="Y926" i="2" s="1"/>
  <c r="L40" i="31"/>
  <c r="E40" i="31"/>
  <c r="E31" i="31"/>
  <c r="L31" i="31"/>
  <c r="L20" i="31"/>
  <c r="L17" i="31" l="1"/>
  <c r="E22" i="31"/>
  <c r="E21" i="31"/>
  <c r="E20" i="31"/>
  <c r="E19" i="31"/>
  <c r="E18" i="31"/>
  <c r="E17" i="31"/>
  <c r="E16" i="31"/>
  <c r="E15" i="31"/>
  <c r="P12" i="1"/>
  <c r="S1161" i="2"/>
  <c r="N16" i="1" s="1"/>
  <c r="S1152" i="2"/>
  <c r="N15" i="1" s="1"/>
  <c r="S148" i="2"/>
  <c r="N10" i="1" s="1"/>
  <c r="S81" i="2"/>
  <c r="N9" i="1" s="1"/>
  <c r="O17" i="1"/>
  <c r="O16" i="1"/>
  <c r="O15" i="1"/>
  <c r="O14" i="1"/>
  <c r="O13" i="1"/>
  <c r="O12" i="1"/>
  <c r="O11" i="1"/>
  <c r="O10" i="1"/>
  <c r="O9" i="1"/>
  <c r="AA1144" i="2"/>
  <c r="Z1144" i="2"/>
  <c r="AO403" i="2"/>
  <c r="AP403" i="2" s="1"/>
  <c r="T403" i="2"/>
  <c r="S1167" i="2"/>
  <c r="AP1167" i="2" s="1"/>
  <c r="W403" i="2" l="1"/>
  <c r="X403" i="2" s="1"/>
  <c r="Y403" i="2" s="1"/>
  <c r="T925" i="2"/>
  <c r="AV925" i="2"/>
  <c r="AW925" i="2" s="1"/>
  <c r="AO925" i="2"/>
  <c r="AP925" i="2" s="1"/>
  <c r="AO1141" i="2"/>
  <c r="AP1141" i="2" s="1"/>
  <c r="T1141" i="2"/>
  <c r="AA1173" i="2"/>
  <c r="Z1173" i="2"/>
  <c r="T1140" i="2"/>
  <c r="AF924" i="2"/>
  <c r="AB924" i="2" s="1"/>
  <c r="T924" i="2"/>
  <c r="AF923" i="2"/>
  <c r="AB923" i="2" s="1"/>
  <c r="T923" i="2"/>
  <c r="AF922" i="2"/>
  <c r="AB922" i="2" s="1"/>
  <c r="T922" i="2"/>
  <c r="AO923" i="2" l="1"/>
  <c r="AP923" i="2" s="1"/>
  <c r="W925" i="2"/>
  <c r="X925" i="2" s="1"/>
  <c r="Y925" i="2" s="1"/>
  <c r="W1141" i="2"/>
  <c r="X1141" i="2" s="1"/>
  <c r="Y1141" i="2" s="1"/>
  <c r="W924" i="2"/>
  <c r="X924" i="2" s="1"/>
  <c r="Y924" i="2" s="1"/>
  <c r="AO1140" i="2"/>
  <c r="AP1140" i="2" s="1"/>
  <c r="W1140" i="2"/>
  <c r="X1140" i="2" s="1"/>
  <c r="Y1140" i="2" s="1"/>
  <c r="W922" i="2"/>
  <c r="X922" i="2" s="1"/>
  <c r="Y922" i="2" s="1"/>
  <c r="AO922" i="2"/>
  <c r="AP922" i="2" s="1"/>
  <c r="AO924" i="2"/>
  <c r="AP924" i="2" s="1"/>
  <c r="L19" i="31"/>
  <c r="U10" i="14"/>
  <c r="P10" i="14"/>
  <c r="W923" i="2" l="1"/>
  <c r="X923" i="2" s="1"/>
  <c r="Y923" i="2" s="1"/>
  <c r="U14" i="14"/>
  <c r="P14" i="14"/>
  <c r="P21" i="14"/>
  <c r="U21" i="14"/>
  <c r="P22" i="14"/>
  <c r="P15" i="14"/>
  <c r="U137" i="14"/>
  <c r="U32" i="14"/>
  <c r="U31" i="14"/>
  <c r="U30" i="14"/>
  <c r="U29" i="14"/>
  <c r="U28" i="14"/>
  <c r="U27" i="14"/>
  <c r="U26" i="14"/>
  <c r="U25" i="14"/>
  <c r="U24" i="14"/>
  <c r="U22" i="14"/>
  <c r="U20" i="14"/>
  <c r="U19" i="14"/>
  <c r="U18" i="14"/>
  <c r="U17" i="14"/>
  <c r="U16" i="14"/>
  <c r="U15" i="14"/>
  <c r="U13" i="14"/>
  <c r="U12" i="14"/>
  <c r="U11" i="14"/>
  <c r="U9" i="14"/>
  <c r="U23" i="14"/>
  <c r="E17" i="1"/>
  <c r="AP1166" i="2"/>
  <c r="AP1165" i="2"/>
  <c r="AP1164" i="2"/>
  <c r="AP1163" i="2"/>
  <c r="AA1174" i="2"/>
  <c r="Z1174" i="2"/>
  <c r="P20" i="14"/>
  <c r="P19" i="14"/>
  <c r="P18" i="14"/>
  <c r="P17" i="14"/>
  <c r="P16" i="14"/>
  <c r="P13" i="14"/>
  <c r="P12" i="14"/>
  <c r="P9" i="14"/>
  <c r="L32" i="31" l="1"/>
  <c r="E32" i="31"/>
  <c r="L28" i="31"/>
  <c r="L27" i="31"/>
  <c r="L26" i="31"/>
  <c r="L25" i="31"/>
  <c r="L24" i="31"/>
  <c r="L23" i="31"/>
  <c r="E28" i="31"/>
  <c r="E27" i="31"/>
  <c r="E26" i="31"/>
  <c r="E25" i="31"/>
  <c r="E24" i="31"/>
  <c r="E23" i="31"/>
  <c r="P32" i="14"/>
  <c r="P31" i="14"/>
  <c r="P30" i="14"/>
  <c r="P29" i="14"/>
  <c r="P28" i="14"/>
  <c r="P27" i="14"/>
  <c r="P26" i="14"/>
  <c r="P25" i="14"/>
  <c r="P24" i="14"/>
  <c r="P23" i="14"/>
  <c r="P11" i="14"/>
  <c r="P137" i="14"/>
  <c r="L14" i="31"/>
  <c r="L13" i="31"/>
  <c r="L12" i="31"/>
  <c r="L11" i="31"/>
  <c r="E14" i="31"/>
  <c r="E13" i="31"/>
  <c r="E12" i="31"/>
  <c r="E11" i="31"/>
  <c r="M30" i="14"/>
  <c r="L30" i="14"/>
  <c r="K30" i="14"/>
  <c r="J30" i="14"/>
  <c r="I30" i="14"/>
  <c r="H30" i="14"/>
  <c r="G30" i="14"/>
  <c r="F30" i="14"/>
  <c r="E30" i="14"/>
  <c r="D30" i="14"/>
  <c r="B30" i="14"/>
  <c r="M29" i="14"/>
  <c r="L29" i="14"/>
  <c r="K29" i="14"/>
  <c r="J29" i="14"/>
  <c r="I29" i="14"/>
  <c r="H29" i="14"/>
  <c r="G29" i="14"/>
  <c r="F29" i="14"/>
  <c r="E29" i="14"/>
  <c r="D29" i="14"/>
  <c r="B29" i="14"/>
  <c r="M28" i="14"/>
  <c r="L28" i="14"/>
  <c r="K28" i="14"/>
  <c r="J28" i="14"/>
  <c r="I28" i="14"/>
  <c r="H28" i="14"/>
  <c r="G28" i="14"/>
  <c r="F28" i="14"/>
  <c r="E28" i="14"/>
  <c r="D28" i="14"/>
  <c r="B28" i="14"/>
  <c r="M27" i="14"/>
  <c r="L27" i="14"/>
  <c r="K27" i="14"/>
  <c r="J27" i="14"/>
  <c r="I27" i="14"/>
  <c r="H27" i="14"/>
  <c r="G27" i="14"/>
  <c r="F27" i="14"/>
  <c r="E27" i="14"/>
  <c r="D27" i="14"/>
  <c r="B27" i="14"/>
  <c r="M26" i="14"/>
  <c r="L26" i="14"/>
  <c r="K26" i="14"/>
  <c r="J26" i="14"/>
  <c r="I26" i="14"/>
  <c r="H26" i="14"/>
  <c r="G26" i="14"/>
  <c r="F26" i="14"/>
  <c r="E26" i="14"/>
  <c r="D26" i="14"/>
  <c r="B26" i="14"/>
  <c r="M25" i="14"/>
  <c r="L25" i="14"/>
  <c r="K25" i="14"/>
  <c r="J25" i="14"/>
  <c r="I25" i="14"/>
  <c r="H25" i="14"/>
  <c r="G25" i="14"/>
  <c r="F25" i="14"/>
  <c r="E25" i="14"/>
  <c r="D25" i="14"/>
  <c r="B25" i="14"/>
  <c r="M24" i="14"/>
  <c r="L24" i="14"/>
  <c r="K24" i="14"/>
  <c r="J24" i="14"/>
  <c r="I24" i="14"/>
  <c r="H24" i="14"/>
  <c r="G24" i="14"/>
  <c r="F24" i="14"/>
  <c r="E24" i="14"/>
  <c r="D24" i="14"/>
  <c r="B24" i="14"/>
  <c r="M23" i="14"/>
  <c r="L23" i="14"/>
  <c r="K23" i="14"/>
  <c r="J23" i="14"/>
  <c r="I23" i="14"/>
  <c r="H23" i="14"/>
  <c r="G23" i="14"/>
  <c r="F23" i="14"/>
  <c r="E23" i="14"/>
  <c r="D23" i="14"/>
  <c r="B23" i="14"/>
  <c r="M22" i="14"/>
  <c r="L22" i="14"/>
  <c r="K22" i="14"/>
  <c r="J22" i="14"/>
  <c r="I22" i="14"/>
  <c r="H22" i="14"/>
  <c r="G22" i="14"/>
  <c r="F22" i="14"/>
  <c r="E22" i="14"/>
  <c r="D22" i="14"/>
  <c r="B22" i="14"/>
  <c r="M21" i="14"/>
  <c r="L21" i="14"/>
  <c r="K21" i="14"/>
  <c r="J21" i="14"/>
  <c r="I21" i="14"/>
  <c r="H21" i="14"/>
  <c r="G21" i="14"/>
  <c r="F21" i="14"/>
  <c r="E21" i="14"/>
  <c r="D21" i="14"/>
  <c r="B21" i="14"/>
  <c r="M20" i="14"/>
  <c r="L20" i="14"/>
  <c r="K20" i="14"/>
  <c r="J20" i="14"/>
  <c r="I20" i="14"/>
  <c r="H20" i="14"/>
  <c r="G20" i="14"/>
  <c r="F20" i="14"/>
  <c r="E20" i="14"/>
  <c r="D20" i="14"/>
  <c r="B20" i="14"/>
  <c r="M19" i="14"/>
  <c r="L19" i="14"/>
  <c r="K19" i="14"/>
  <c r="J19" i="14"/>
  <c r="I19" i="14"/>
  <c r="H19" i="14"/>
  <c r="G19" i="14"/>
  <c r="F19" i="14"/>
  <c r="E19" i="14"/>
  <c r="D19" i="14"/>
  <c r="B19" i="14"/>
  <c r="M18" i="14"/>
  <c r="L18" i="14"/>
  <c r="K18" i="14"/>
  <c r="J18" i="14"/>
  <c r="I18" i="14"/>
  <c r="H18" i="14"/>
  <c r="G18" i="14"/>
  <c r="F18" i="14"/>
  <c r="E18" i="14"/>
  <c r="D18" i="14"/>
  <c r="B18" i="14"/>
  <c r="M17" i="14"/>
  <c r="L17" i="14"/>
  <c r="K17" i="14"/>
  <c r="J17" i="14"/>
  <c r="I17" i="14"/>
  <c r="H17" i="14"/>
  <c r="G17" i="14"/>
  <c r="F17" i="14"/>
  <c r="E17" i="14"/>
  <c r="D17" i="14"/>
  <c r="B17" i="14"/>
  <c r="M16" i="14"/>
  <c r="L16" i="14"/>
  <c r="K16" i="14"/>
  <c r="J16" i="14"/>
  <c r="I16" i="14"/>
  <c r="H16" i="14"/>
  <c r="G16" i="14"/>
  <c r="F16" i="14"/>
  <c r="E16" i="14"/>
  <c r="D16" i="14"/>
  <c r="B16" i="14"/>
  <c r="M15" i="14"/>
  <c r="L15" i="14"/>
  <c r="K15" i="14"/>
  <c r="J15" i="14"/>
  <c r="I15" i="14"/>
  <c r="H15" i="14"/>
  <c r="G15" i="14"/>
  <c r="F15" i="14"/>
  <c r="E15" i="14"/>
  <c r="D15" i="14"/>
  <c r="B15" i="14"/>
  <c r="M14" i="14"/>
  <c r="L14" i="14"/>
  <c r="K14" i="14"/>
  <c r="J14" i="14"/>
  <c r="I14" i="14"/>
  <c r="H14" i="14"/>
  <c r="G14" i="14"/>
  <c r="F14" i="14"/>
  <c r="E14" i="14"/>
  <c r="D14" i="14"/>
  <c r="B14" i="14"/>
  <c r="M13" i="14"/>
  <c r="L13" i="14"/>
  <c r="K13" i="14"/>
  <c r="J13" i="14"/>
  <c r="I13" i="14"/>
  <c r="H13" i="14"/>
  <c r="G13" i="14"/>
  <c r="F13" i="14"/>
  <c r="E13" i="14"/>
  <c r="D13" i="14"/>
  <c r="B13" i="14"/>
  <c r="M12" i="14"/>
  <c r="L12" i="14"/>
  <c r="K12" i="14"/>
  <c r="J12" i="14"/>
  <c r="I12" i="14"/>
  <c r="H12" i="14"/>
  <c r="G12" i="14"/>
  <c r="F12" i="14"/>
  <c r="E12" i="14"/>
  <c r="D12" i="14"/>
  <c r="B12" i="14"/>
  <c r="D11" i="1" l="1"/>
  <c r="AB937" i="2" l="1"/>
  <c r="AO921" i="2"/>
  <c r="AP921" i="2" s="1"/>
  <c r="AO920" i="2"/>
  <c r="AP920" i="2" s="1"/>
  <c r="T920" i="2"/>
  <c r="W920" i="2" s="1"/>
  <c r="X920" i="2" s="1"/>
  <c r="Y920" i="2" s="1"/>
  <c r="T921" i="2"/>
  <c r="W921" i="2" s="1"/>
  <c r="X921" i="2" s="1"/>
  <c r="Y921" i="2" s="1"/>
  <c r="E10" i="31"/>
  <c r="E9" i="31"/>
  <c r="L10" i="31"/>
  <c r="L9" i="31"/>
  <c r="AD402" i="2"/>
  <c r="AB402" i="2" s="1"/>
  <c r="AD401" i="2"/>
  <c r="AB401" i="2" s="1"/>
  <c r="T402" i="2"/>
  <c r="T401" i="2"/>
  <c r="AD1139" i="2"/>
  <c r="AB1139" i="2" s="1"/>
  <c r="T1139" i="2"/>
  <c r="AO401" i="2" l="1"/>
  <c r="AP401" i="2" s="1"/>
  <c r="W1139" i="2"/>
  <c r="X1139" i="2" s="1"/>
  <c r="Y1139" i="2" s="1"/>
  <c r="AO1139" i="2"/>
  <c r="AP1139" i="2" s="1"/>
  <c r="W402" i="2"/>
  <c r="X402" i="2" s="1"/>
  <c r="Y402" i="2" s="1"/>
  <c r="AO402" i="2"/>
  <c r="AP402" i="2" s="1"/>
  <c r="AB522" i="2" l="1"/>
  <c r="W401" i="2"/>
  <c r="X401" i="2" s="1"/>
  <c r="Y401" i="2" s="1"/>
  <c r="AQ146" i="2" l="1"/>
  <c r="AV146" i="2"/>
  <c r="AW146" i="2" s="1"/>
  <c r="AO146" i="2"/>
  <c r="AP146" i="2" s="1"/>
  <c r="T146" i="2"/>
  <c r="L8" i="31"/>
  <c r="E8" i="31"/>
  <c r="E27" i="1"/>
  <c r="E24" i="1"/>
  <c r="G24" i="1" s="1"/>
  <c r="J24" i="1" s="1"/>
  <c r="E21" i="1"/>
  <c r="C30" i="1"/>
  <c r="G29" i="24"/>
  <c r="G28" i="24"/>
  <c r="AV918" i="2"/>
  <c r="AW918" i="2" s="1"/>
  <c r="AV917" i="2"/>
  <c r="AW917" i="2" s="1"/>
  <c r="AV916" i="2"/>
  <c r="AW916" i="2" s="1"/>
  <c r="AV915" i="2"/>
  <c r="AW915" i="2" s="1"/>
  <c r="AV914" i="2"/>
  <c r="AW914" i="2" s="1"/>
  <c r="AV913" i="2"/>
  <c r="AW913" i="2" s="1"/>
  <c r="AV912" i="2"/>
  <c r="AW912" i="2" s="1"/>
  <c r="AV911" i="2"/>
  <c r="AW911" i="2" s="1"/>
  <c r="AV910" i="2"/>
  <c r="AW910" i="2" s="1"/>
  <c r="AV909" i="2"/>
  <c r="AW909" i="2" s="1"/>
  <c r="AV908" i="2"/>
  <c r="AW908" i="2" s="1"/>
  <c r="AV907" i="2"/>
  <c r="AW907" i="2" s="1"/>
  <c r="AV906" i="2"/>
  <c r="AW906" i="2" s="1"/>
  <c r="AV905" i="2"/>
  <c r="AW905" i="2" s="1"/>
  <c r="AV904" i="2"/>
  <c r="AW904" i="2" s="1"/>
  <c r="AV903" i="2"/>
  <c r="AW903" i="2" s="1"/>
  <c r="AV902" i="2"/>
  <c r="AW902" i="2" s="1"/>
  <c r="AV901" i="2"/>
  <c r="AW901" i="2" s="1"/>
  <c r="AV900" i="2"/>
  <c r="AW900" i="2" s="1"/>
  <c r="AV899" i="2"/>
  <c r="AW899" i="2" s="1"/>
  <c r="AV898" i="2"/>
  <c r="AW898" i="2" s="1"/>
  <c r="AV897" i="2"/>
  <c r="AW897" i="2" s="1"/>
  <c r="AV896" i="2"/>
  <c r="AW896" i="2" s="1"/>
  <c r="AV895" i="2"/>
  <c r="AW895" i="2" s="1"/>
  <c r="AV894" i="2"/>
  <c r="AW894" i="2" s="1"/>
  <c r="AV893" i="2"/>
  <c r="AW893" i="2" s="1"/>
  <c r="AV892" i="2"/>
  <c r="AW892" i="2" s="1"/>
  <c r="AV891" i="2"/>
  <c r="AW891" i="2" s="1"/>
  <c r="AV890" i="2"/>
  <c r="AW890" i="2" s="1"/>
  <c r="AV889" i="2"/>
  <c r="AW889" i="2" s="1"/>
  <c r="AV888" i="2"/>
  <c r="AW888" i="2" s="1"/>
  <c r="AV887" i="2"/>
  <c r="AW887" i="2" s="1"/>
  <c r="AV886" i="2"/>
  <c r="AW886" i="2" s="1"/>
  <c r="AV885" i="2"/>
  <c r="AW885" i="2" s="1"/>
  <c r="AV884" i="2"/>
  <c r="AW884" i="2" s="1"/>
  <c r="AV883" i="2"/>
  <c r="AW883" i="2" s="1"/>
  <c r="AV882" i="2"/>
  <c r="AW882" i="2" s="1"/>
  <c r="AV881" i="2"/>
  <c r="AW881" i="2" s="1"/>
  <c r="AV880" i="2"/>
  <c r="AW880" i="2" s="1"/>
  <c r="AV879" i="2"/>
  <c r="AW879" i="2" s="1"/>
  <c r="AV878" i="2"/>
  <c r="AW878" i="2" s="1"/>
  <c r="AV877" i="2"/>
  <c r="AW877" i="2" s="1"/>
  <c r="AV876" i="2"/>
  <c r="AW876" i="2" s="1"/>
  <c r="AV875" i="2"/>
  <c r="AW875" i="2" s="1"/>
  <c r="AV874" i="2"/>
  <c r="AW874" i="2" s="1"/>
  <c r="AV873" i="2"/>
  <c r="AW873" i="2" s="1"/>
  <c r="AV872" i="2"/>
  <c r="AW872" i="2" s="1"/>
  <c r="AV871" i="2"/>
  <c r="AW871" i="2" s="1"/>
  <c r="AV870" i="2"/>
  <c r="AW870" i="2" s="1"/>
  <c r="AV869" i="2"/>
  <c r="AW869" i="2" s="1"/>
  <c r="AV868" i="2"/>
  <c r="AW868" i="2" s="1"/>
  <c r="AV867" i="2"/>
  <c r="AW867" i="2" s="1"/>
  <c r="AV866" i="2"/>
  <c r="AW866" i="2" s="1"/>
  <c r="AV865" i="2"/>
  <c r="AW865" i="2" s="1"/>
  <c r="AV864" i="2"/>
  <c r="AW864" i="2" s="1"/>
  <c r="AV863" i="2"/>
  <c r="AW863" i="2" s="1"/>
  <c r="AV862" i="2"/>
  <c r="AW862" i="2" s="1"/>
  <c r="AV861" i="2"/>
  <c r="AW861" i="2" s="1"/>
  <c r="AV860" i="2"/>
  <c r="AW860" i="2" s="1"/>
  <c r="AV859" i="2"/>
  <c r="AW859" i="2" s="1"/>
  <c r="AV858" i="2"/>
  <c r="AW858" i="2" s="1"/>
  <c r="AV857" i="2"/>
  <c r="AW857" i="2" s="1"/>
  <c r="AV856" i="2"/>
  <c r="AW856" i="2" s="1"/>
  <c r="AV855" i="2"/>
  <c r="AW855" i="2" s="1"/>
  <c r="AV854" i="2"/>
  <c r="AW854" i="2" s="1"/>
  <c r="AV853" i="2"/>
  <c r="AW853" i="2" s="1"/>
  <c r="AV852" i="2"/>
  <c r="AW852" i="2" s="1"/>
  <c r="AV851" i="2"/>
  <c r="AW851" i="2" s="1"/>
  <c r="AV850" i="2"/>
  <c r="AW850" i="2" s="1"/>
  <c r="AV849" i="2"/>
  <c r="AW849" i="2" s="1"/>
  <c r="AV848" i="2"/>
  <c r="AW848" i="2" s="1"/>
  <c r="AV847" i="2"/>
  <c r="AW847" i="2" s="1"/>
  <c r="AV846" i="2"/>
  <c r="AW846" i="2" s="1"/>
  <c r="AV845" i="2"/>
  <c r="AW845" i="2" s="1"/>
  <c r="AV844" i="2"/>
  <c r="AW844" i="2" s="1"/>
  <c r="AV843" i="2"/>
  <c r="AW843" i="2" s="1"/>
  <c r="AV842" i="2"/>
  <c r="AW842" i="2" s="1"/>
  <c r="AV841" i="2"/>
  <c r="AW841" i="2" s="1"/>
  <c r="AV840" i="2"/>
  <c r="AW840" i="2" s="1"/>
  <c r="AV839" i="2"/>
  <c r="AW839" i="2" s="1"/>
  <c r="AV838" i="2"/>
  <c r="AW838" i="2" s="1"/>
  <c r="AV837" i="2"/>
  <c r="AW837" i="2" s="1"/>
  <c r="AV836" i="2"/>
  <c r="AW836" i="2" s="1"/>
  <c r="AV835" i="2"/>
  <c r="AW835" i="2" s="1"/>
  <c r="AV834" i="2"/>
  <c r="AW834" i="2" s="1"/>
  <c r="AV833" i="2"/>
  <c r="AW833" i="2" s="1"/>
  <c r="AV832" i="2"/>
  <c r="AW832" i="2" s="1"/>
  <c r="AV831" i="2"/>
  <c r="AW831" i="2" s="1"/>
  <c r="AV830" i="2"/>
  <c r="AW830" i="2" s="1"/>
  <c r="AV829" i="2"/>
  <c r="AW829" i="2" s="1"/>
  <c r="AV828" i="2"/>
  <c r="AW828" i="2" s="1"/>
  <c r="AV827" i="2"/>
  <c r="AW827" i="2" s="1"/>
  <c r="AV826" i="2"/>
  <c r="AW826" i="2" s="1"/>
  <c r="AV825" i="2"/>
  <c r="AW825" i="2" s="1"/>
  <c r="AV824" i="2"/>
  <c r="AW824" i="2" s="1"/>
  <c r="AV823" i="2"/>
  <c r="AW823" i="2" s="1"/>
  <c r="AV822" i="2"/>
  <c r="AW822" i="2" s="1"/>
  <c r="AV821" i="2"/>
  <c r="AW821" i="2" s="1"/>
  <c r="AV820" i="2"/>
  <c r="AW820" i="2" s="1"/>
  <c r="AV819" i="2"/>
  <c r="AW819" i="2" s="1"/>
  <c r="AV818" i="2"/>
  <c r="AW818" i="2" s="1"/>
  <c r="AV817" i="2"/>
  <c r="AW817" i="2" s="1"/>
  <c r="AV816" i="2"/>
  <c r="AW816" i="2" s="1"/>
  <c r="AV815" i="2"/>
  <c r="AW815" i="2" s="1"/>
  <c r="AV814" i="2"/>
  <c r="AW814" i="2" s="1"/>
  <c r="AV813" i="2"/>
  <c r="AW813" i="2" s="1"/>
  <c r="AV812" i="2"/>
  <c r="AW812" i="2" s="1"/>
  <c r="AV811" i="2"/>
  <c r="AW811" i="2" s="1"/>
  <c r="AV810" i="2"/>
  <c r="AW810" i="2" s="1"/>
  <c r="AV809" i="2"/>
  <c r="AW809" i="2" s="1"/>
  <c r="AV808" i="2"/>
  <c r="AW808" i="2" s="1"/>
  <c r="AV807" i="2"/>
  <c r="AW807" i="2" s="1"/>
  <c r="AV806" i="2"/>
  <c r="AW806" i="2" s="1"/>
  <c r="AV805" i="2"/>
  <c r="AW805" i="2" s="1"/>
  <c r="AV804" i="2"/>
  <c r="AW804" i="2" s="1"/>
  <c r="AV803" i="2"/>
  <c r="AW803" i="2" s="1"/>
  <c r="AV802" i="2"/>
  <c r="AW802" i="2" s="1"/>
  <c r="AV801" i="2"/>
  <c r="AW801" i="2" s="1"/>
  <c r="AV800" i="2"/>
  <c r="AW800" i="2" s="1"/>
  <c r="AV799" i="2"/>
  <c r="AW799" i="2" s="1"/>
  <c r="AV798" i="2"/>
  <c r="AW798" i="2" s="1"/>
  <c r="AV797" i="2"/>
  <c r="AW797" i="2" s="1"/>
  <c r="AV796" i="2"/>
  <c r="AW796" i="2" s="1"/>
  <c r="AV795" i="2"/>
  <c r="AW795" i="2" s="1"/>
  <c r="AV794" i="2"/>
  <c r="AW794" i="2" s="1"/>
  <c r="AV793" i="2"/>
  <c r="AW793" i="2" s="1"/>
  <c r="AV792" i="2"/>
  <c r="AW792" i="2" s="1"/>
  <c r="AV791" i="2"/>
  <c r="AW791" i="2" s="1"/>
  <c r="AV790" i="2"/>
  <c r="AW790" i="2" s="1"/>
  <c r="AV789" i="2"/>
  <c r="AW789" i="2" s="1"/>
  <c r="AV788" i="2"/>
  <c r="AW788" i="2" s="1"/>
  <c r="AV787" i="2"/>
  <c r="AW787" i="2" s="1"/>
  <c r="AV786" i="2"/>
  <c r="AW786" i="2" s="1"/>
  <c r="AV785" i="2"/>
  <c r="AW785" i="2" s="1"/>
  <c r="AV784" i="2"/>
  <c r="AW784" i="2" s="1"/>
  <c r="AV783" i="2"/>
  <c r="AW783" i="2" s="1"/>
  <c r="AV782" i="2"/>
  <c r="AW782" i="2" s="1"/>
  <c r="AV781" i="2"/>
  <c r="AW781" i="2" s="1"/>
  <c r="AV780" i="2"/>
  <c r="AW780" i="2" s="1"/>
  <c r="AV779" i="2"/>
  <c r="AW779" i="2" s="1"/>
  <c r="AV778" i="2"/>
  <c r="AW778" i="2" s="1"/>
  <c r="AV777" i="2"/>
  <c r="AW777" i="2" s="1"/>
  <c r="AV776" i="2"/>
  <c r="AW776" i="2" s="1"/>
  <c r="AV775" i="2"/>
  <c r="AW775" i="2" s="1"/>
  <c r="AV774" i="2"/>
  <c r="AW774" i="2" s="1"/>
  <c r="AV773" i="2"/>
  <c r="AW773" i="2" s="1"/>
  <c r="AV772" i="2"/>
  <c r="AW772" i="2" s="1"/>
  <c r="AV771" i="2"/>
  <c r="AW771" i="2" s="1"/>
  <c r="AV770" i="2"/>
  <c r="AW770" i="2" s="1"/>
  <c r="AV769" i="2"/>
  <c r="AW769" i="2" s="1"/>
  <c r="AV768" i="2"/>
  <c r="AW768" i="2" s="1"/>
  <c r="AV767" i="2"/>
  <c r="AW767" i="2" s="1"/>
  <c r="AV766" i="2"/>
  <c r="AW766" i="2" s="1"/>
  <c r="AV765" i="2"/>
  <c r="AW765" i="2" s="1"/>
  <c r="AV764" i="2"/>
  <c r="AW764" i="2" s="1"/>
  <c r="AV763" i="2"/>
  <c r="AW763" i="2" s="1"/>
  <c r="AV762" i="2"/>
  <c r="AW762" i="2" s="1"/>
  <c r="AV761" i="2"/>
  <c r="AW761" i="2" s="1"/>
  <c r="AV760" i="2"/>
  <c r="AW760" i="2" s="1"/>
  <c r="AV759" i="2"/>
  <c r="AW759" i="2" s="1"/>
  <c r="AV758" i="2"/>
  <c r="AW758" i="2" s="1"/>
  <c r="AV757" i="2"/>
  <c r="AW757" i="2" s="1"/>
  <c r="AV756" i="2"/>
  <c r="AW756" i="2" s="1"/>
  <c r="AV755" i="2"/>
  <c r="AW755" i="2" s="1"/>
  <c r="AV754" i="2"/>
  <c r="AW754" i="2" s="1"/>
  <c r="AV753" i="2"/>
  <c r="AW753" i="2" s="1"/>
  <c r="AV752" i="2"/>
  <c r="AW752" i="2" s="1"/>
  <c r="AV751" i="2"/>
  <c r="AW751" i="2" s="1"/>
  <c r="AV750" i="2"/>
  <c r="AW750" i="2" s="1"/>
  <c r="AV749" i="2"/>
  <c r="AW749" i="2" s="1"/>
  <c r="AV748" i="2"/>
  <c r="AW748" i="2" s="1"/>
  <c r="AV747" i="2"/>
  <c r="AW747" i="2" s="1"/>
  <c r="AV746" i="2"/>
  <c r="AW746" i="2" s="1"/>
  <c r="AV745" i="2"/>
  <c r="AW745" i="2" s="1"/>
  <c r="AV744" i="2"/>
  <c r="AW744" i="2" s="1"/>
  <c r="AV743" i="2"/>
  <c r="AW743" i="2" s="1"/>
  <c r="AV742" i="2"/>
  <c r="AW742" i="2" s="1"/>
  <c r="AV741" i="2"/>
  <c r="AW741" i="2" s="1"/>
  <c r="AV740" i="2"/>
  <c r="AW740" i="2" s="1"/>
  <c r="AV739" i="2"/>
  <c r="AW739" i="2" s="1"/>
  <c r="AV738" i="2"/>
  <c r="AW738" i="2" s="1"/>
  <c r="AV737" i="2"/>
  <c r="AW737" i="2" s="1"/>
  <c r="AV736" i="2"/>
  <c r="AW736" i="2" s="1"/>
  <c r="AV735" i="2"/>
  <c r="AW735" i="2" s="1"/>
  <c r="AV734" i="2"/>
  <c r="AW734" i="2" s="1"/>
  <c r="AV733" i="2"/>
  <c r="AW733" i="2" s="1"/>
  <c r="AV732" i="2"/>
  <c r="AW732" i="2" s="1"/>
  <c r="AV731" i="2"/>
  <c r="AW731" i="2" s="1"/>
  <c r="AV730" i="2"/>
  <c r="AW730" i="2" s="1"/>
  <c r="AV729" i="2"/>
  <c r="AW729" i="2" s="1"/>
  <c r="AV728" i="2"/>
  <c r="AW728" i="2" s="1"/>
  <c r="AV727" i="2"/>
  <c r="AW727" i="2" s="1"/>
  <c r="AV726" i="2"/>
  <c r="AW726" i="2" s="1"/>
  <c r="AV725" i="2"/>
  <c r="AW725" i="2" s="1"/>
  <c r="AV724" i="2"/>
  <c r="AW724" i="2" s="1"/>
  <c r="AV723" i="2"/>
  <c r="AW723" i="2" s="1"/>
  <c r="AV722" i="2"/>
  <c r="AW722" i="2" s="1"/>
  <c r="AV721" i="2"/>
  <c r="AW721" i="2" s="1"/>
  <c r="AV720" i="2"/>
  <c r="AW720" i="2" s="1"/>
  <c r="AV719" i="2"/>
  <c r="AW719" i="2" s="1"/>
  <c r="AV718" i="2"/>
  <c r="AW718" i="2" s="1"/>
  <c r="AV717" i="2"/>
  <c r="AW717" i="2" s="1"/>
  <c r="AV716" i="2"/>
  <c r="AW716" i="2" s="1"/>
  <c r="AV715" i="2"/>
  <c r="AW715" i="2" s="1"/>
  <c r="AV714" i="2"/>
  <c r="AW714" i="2" s="1"/>
  <c r="AV713" i="2"/>
  <c r="AW713" i="2" s="1"/>
  <c r="AV712" i="2"/>
  <c r="AW712" i="2" s="1"/>
  <c r="AV711" i="2"/>
  <c r="AW711" i="2" s="1"/>
  <c r="AV710" i="2"/>
  <c r="AW710" i="2" s="1"/>
  <c r="AV709" i="2"/>
  <c r="AW709" i="2" s="1"/>
  <c r="AV708" i="2"/>
  <c r="AW708" i="2" s="1"/>
  <c r="AV707" i="2"/>
  <c r="AW707" i="2" s="1"/>
  <c r="AV706" i="2"/>
  <c r="AW706" i="2" s="1"/>
  <c r="AV705" i="2"/>
  <c r="AW705" i="2" s="1"/>
  <c r="AV704" i="2"/>
  <c r="AW704" i="2" s="1"/>
  <c r="AV703" i="2"/>
  <c r="AW703" i="2" s="1"/>
  <c r="AV702" i="2"/>
  <c r="AW702" i="2" s="1"/>
  <c r="AV701" i="2"/>
  <c r="AW701" i="2" s="1"/>
  <c r="AV700" i="2"/>
  <c r="AW700" i="2" s="1"/>
  <c r="AV699" i="2"/>
  <c r="AW699" i="2" s="1"/>
  <c r="AV698" i="2"/>
  <c r="AW698" i="2" s="1"/>
  <c r="AV697" i="2"/>
  <c r="AW697" i="2" s="1"/>
  <c r="AV696" i="2"/>
  <c r="AW696" i="2" s="1"/>
  <c r="AV695" i="2"/>
  <c r="AW695" i="2" s="1"/>
  <c r="AV694" i="2"/>
  <c r="AW694" i="2" s="1"/>
  <c r="AV693" i="2"/>
  <c r="AW693" i="2" s="1"/>
  <c r="AV692" i="2"/>
  <c r="AW692" i="2" s="1"/>
  <c r="AV691" i="2"/>
  <c r="AW691" i="2" s="1"/>
  <c r="AV690" i="2"/>
  <c r="AW690" i="2" s="1"/>
  <c r="AV689" i="2"/>
  <c r="AW689" i="2" s="1"/>
  <c r="AV688" i="2"/>
  <c r="AW688" i="2" s="1"/>
  <c r="AV687" i="2"/>
  <c r="AW687" i="2" s="1"/>
  <c r="AV686" i="2"/>
  <c r="AW686" i="2" s="1"/>
  <c r="AV685" i="2"/>
  <c r="AW685" i="2" s="1"/>
  <c r="AV684" i="2"/>
  <c r="AW684" i="2" s="1"/>
  <c r="AV683" i="2"/>
  <c r="AW683" i="2" s="1"/>
  <c r="AV682" i="2"/>
  <c r="AW682" i="2" s="1"/>
  <c r="AV681" i="2"/>
  <c r="AW681" i="2" s="1"/>
  <c r="AV680" i="2"/>
  <c r="AW680" i="2" s="1"/>
  <c r="AV679" i="2"/>
  <c r="AW679" i="2" s="1"/>
  <c r="AV678" i="2"/>
  <c r="AW678" i="2" s="1"/>
  <c r="AV677" i="2"/>
  <c r="AW677" i="2" s="1"/>
  <c r="AV676" i="2"/>
  <c r="AW676" i="2" s="1"/>
  <c r="AV675" i="2"/>
  <c r="AW675" i="2" s="1"/>
  <c r="AV674" i="2"/>
  <c r="AW674" i="2" s="1"/>
  <c r="AV673" i="2"/>
  <c r="AW673" i="2" s="1"/>
  <c r="AV672" i="2"/>
  <c r="AW672" i="2" s="1"/>
  <c r="AV671" i="2"/>
  <c r="AW671" i="2" s="1"/>
  <c r="AV670" i="2"/>
  <c r="AW670" i="2" s="1"/>
  <c r="AV669" i="2"/>
  <c r="AW669" i="2" s="1"/>
  <c r="AV668" i="2"/>
  <c r="AW668" i="2" s="1"/>
  <c r="AV667" i="2"/>
  <c r="AW667" i="2" s="1"/>
  <c r="AV666" i="2"/>
  <c r="AW666" i="2" s="1"/>
  <c r="AV665" i="2"/>
  <c r="AW665" i="2" s="1"/>
  <c r="AV664" i="2"/>
  <c r="AW664" i="2" s="1"/>
  <c r="AV663" i="2"/>
  <c r="AW663" i="2" s="1"/>
  <c r="AV662" i="2"/>
  <c r="AW662" i="2" s="1"/>
  <c r="AV661" i="2"/>
  <c r="AW661" i="2" s="1"/>
  <c r="AV660" i="2"/>
  <c r="AW660" i="2" s="1"/>
  <c r="AV659" i="2"/>
  <c r="AW659" i="2" s="1"/>
  <c r="AV658" i="2"/>
  <c r="AW658" i="2" s="1"/>
  <c r="AV657" i="2"/>
  <c r="AW657" i="2" s="1"/>
  <c r="AV656" i="2"/>
  <c r="AW656" i="2" s="1"/>
  <c r="AV655" i="2"/>
  <c r="AW655" i="2" s="1"/>
  <c r="AV654" i="2"/>
  <c r="AW654" i="2" s="1"/>
  <c r="AV653" i="2"/>
  <c r="AW653" i="2" s="1"/>
  <c r="AV652" i="2"/>
  <c r="AW652" i="2" s="1"/>
  <c r="AV651" i="2"/>
  <c r="AW651" i="2" s="1"/>
  <c r="AV650" i="2"/>
  <c r="AW650" i="2" s="1"/>
  <c r="AV649" i="2"/>
  <c r="AW649" i="2" s="1"/>
  <c r="AV648" i="2"/>
  <c r="AW648" i="2" s="1"/>
  <c r="AV647" i="2"/>
  <c r="AW647" i="2" s="1"/>
  <c r="AV646" i="2"/>
  <c r="AW646" i="2" s="1"/>
  <c r="AV645" i="2"/>
  <c r="AW645" i="2" s="1"/>
  <c r="AV644" i="2"/>
  <c r="AW644" i="2" s="1"/>
  <c r="AV643" i="2"/>
  <c r="AW643" i="2" s="1"/>
  <c r="AV642" i="2"/>
  <c r="AW642" i="2" s="1"/>
  <c r="AV641" i="2"/>
  <c r="AW641" i="2" s="1"/>
  <c r="AV640" i="2"/>
  <c r="AW640" i="2" s="1"/>
  <c r="AV639" i="2"/>
  <c r="AW639" i="2" s="1"/>
  <c r="AV638" i="2"/>
  <c r="AW638" i="2" s="1"/>
  <c r="AV637" i="2"/>
  <c r="AW637" i="2" s="1"/>
  <c r="AV636" i="2"/>
  <c r="AW636" i="2" s="1"/>
  <c r="AV635" i="2"/>
  <c r="AW635" i="2" s="1"/>
  <c r="AV634" i="2"/>
  <c r="AW634" i="2" s="1"/>
  <c r="AV633" i="2"/>
  <c r="AW633" i="2" s="1"/>
  <c r="AV632" i="2"/>
  <c r="AW632" i="2" s="1"/>
  <c r="AV631" i="2"/>
  <c r="AW631" i="2" s="1"/>
  <c r="AV630" i="2"/>
  <c r="AW630" i="2" s="1"/>
  <c r="AV629" i="2"/>
  <c r="AW629" i="2" s="1"/>
  <c r="AV628" i="2"/>
  <c r="AW628" i="2" s="1"/>
  <c r="AV627" i="2"/>
  <c r="AW627" i="2" s="1"/>
  <c r="AV626" i="2"/>
  <c r="AW626" i="2" s="1"/>
  <c r="AV625" i="2"/>
  <c r="AW625" i="2" s="1"/>
  <c r="AV624" i="2"/>
  <c r="AW624" i="2" s="1"/>
  <c r="AV623" i="2"/>
  <c r="AW623" i="2" s="1"/>
  <c r="AV622" i="2"/>
  <c r="AW622" i="2" s="1"/>
  <c r="AV621" i="2"/>
  <c r="AW621" i="2" s="1"/>
  <c r="AV620" i="2"/>
  <c r="AW620" i="2" s="1"/>
  <c r="AV619" i="2"/>
  <c r="AW619" i="2" s="1"/>
  <c r="AV618" i="2"/>
  <c r="AW618" i="2" s="1"/>
  <c r="AV617" i="2"/>
  <c r="AW617" i="2" s="1"/>
  <c r="AV616" i="2"/>
  <c r="AW616" i="2" s="1"/>
  <c r="AV615" i="2"/>
  <c r="AW615" i="2" s="1"/>
  <c r="AV614" i="2"/>
  <c r="AW614" i="2" s="1"/>
  <c r="AV613" i="2"/>
  <c r="AW613" i="2" s="1"/>
  <c r="AV612" i="2"/>
  <c r="AW612" i="2" s="1"/>
  <c r="AV611" i="2"/>
  <c r="AW611" i="2" s="1"/>
  <c r="AV610" i="2"/>
  <c r="AW610" i="2" s="1"/>
  <c r="AV609" i="2"/>
  <c r="AW609" i="2" s="1"/>
  <c r="AV608" i="2"/>
  <c r="AW608" i="2" s="1"/>
  <c r="AV607" i="2"/>
  <c r="AW607" i="2" s="1"/>
  <c r="AV606" i="2"/>
  <c r="AW606" i="2" s="1"/>
  <c r="AV605" i="2"/>
  <c r="AW605" i="2" s="1"/>
  <c r="AV604" i="2"/>
  <c r="AW604" i="2" s="1"/>
  <c r="AV603" i="2"/>
  <c r="AW603" i="2" s="1"/>
  <c r="AV602" i="2"/>
  <c r="AW602" i="2" s="1"/>
  <c r="AV601" i="2"/>
  <c r="AW601" i="2" s="1"/>
  <c r="AV600" i="2"/>
  <c r="AW600" i="2" s="1"/>
  <c r="AV599" i="2"/>
  <c r="AW599" i="2" s="1"/>
  <c r="AV598" i="2"/>
  <c r="AW598" i="2" s="1"/>
  <c r="AV597" i="2"/>
  <c r="AW597" i="2" s="1"/>
  <c r="AV596" i="2"/>
  <c r="AW596" i="2" s="1"/>
  <c r="AV595" i="2"/>
  <c r="AW595" i="2" s="1"/>
  <c r="AV594" i="2"/>
  <c r="AW594" i="2" s="1"/>
  <c r="AV593" i="2"/>
  <c r="AW593" i="2" s="1"/>
  <c r="AV592" i="2"/>
  <c r="AW592" i="2" s="1"/>
  <c r="AV591" i="2"/>
  <c r="AW591" i="2" s="1"/>
  <c r="AV590" i="2"/>
  <c r="AW590" i="2" s="1"/>
  <c r="AV589" i="2"/>
  <c r="AW589" i="2" s="1"/>
  <c r="AV588" i="2"/>
  <c r="AW588" i="2" s="1"/>
  <c r="AV587" i="2"/>
  <c r="AW587" i="2" s="1"/>
  <c r="AV586" i="2"/>
  <c r="AW586" i="2" s="1"/>
  <c r="AV585" i="2"/>
  <c r="AW585" i="2" s="1"/>
  <c r="AV584" i="2"/>
  <c r="AW584" i="2" s="1"/>
  <c r="AV583" i="2"/>
  <c r="AW583" i="2" s="1"/>
  <c r="AV582" i="2"/>
  <c r="AW582" i="2" s="1"/>
  <c r="AV581" i="2"/>
  <c r="AW581" i="2" s="1"/>
  <c r="AV580" i="2"/>
  <c r="AW580" i="2" s="1"/>
  <c r="AV579" i="2"/>
  <c r="AW579" i="2" s="1"/>
  <c r="AV578" i="2"/>
  <c r="AW578" i="2" s="1"/>
  <c r="AV577" i="2"/>
  <c r="AW577" i="2" s="1"/>
  <c r="AV576" i="2"/>
  <c r="AW576" i="2" s="1"/>
  <c r="AV575" i="2"/>
  <c r="AW575" i="2" s="1"/>
  <c r="AV574" i="2"/>
  <c r="AW574" i="2" s="1"/>
  <c r="AV573" i="2"/>
  <c r="AW573" i="2" s="1"/>
  <c r="AV572" i="2"/>
  <c r="AW572" i="2" s="1"/>
  <c r="AV571" i="2"/>
  <c r="AW571" i="2" s="1"/>
  <c r="AV570" i="2"/>
  <c r="AW570" i="2" s="1"/>
  <c r="AV569" i="2"/>
  <c r="AW569" i="2" s="1"/>
  <c r="AV568" i="2"/>
  <c r="AW568" i="2" s="1"/>
  <c r="AV567" i="2"/>
  <c r="AW567" i="2" s="1"/>
  <c r="AV566" i="2"/>
  <c r="AW566" i="2" s="1"/>
  <c r="AV565" i="2"/>
  <c r="AW565" i="2" s="1"/>
  <c r="AV564" i="2"/>
  <c r="AW564" i="2" s="1"/>
  <c r="AV563" i="2"/>
  <c r="AW563" i="2" s="1"/>
  <c r="AV562" i="2"/>
  <c r="AW562" i="2" s="1"/>
  <c r="AV561" i="2"/>
  <c r="AW561" i="2" s="1"/>
  <c r="AV560" i="2"/>
  <c r="AW560" i="2" s="1"/>
  <c r="AV559" i="2"/>
  <c r="AW559" i="2" s="1"/>
  <c r="AV558" i="2"/>
  <c r="AW558" i="2" s="1"/>
  <c r="AV557" i="2"/>
  <c r="AW557" i="2" s="1"/>
  <c r="AV556" i="2"/>
  <c r="AW556" i="2" s="1"/>
  <c r="AV555" i="2"/>
  <c r="AW555" i="2" s="1"/>
  <c r="AV554" i="2"/>
  <c r="AW554" i="2" s="1"/>
  <c r="AV553" i="2"/>
  <c r="AW553" i="2" s="1"/>
  <c r="AV552" i="2"/>
  <c r="AW552" i="2" s="1"/>
  <c r="AV551" i="2"/>
  <c r="AW551" i="2" s="1"/>
  <c r="AV550" i="2"/>
  <c r="AW550" i="2" s="1"/>
  <c r="AV549" i="2"/>
  <c r="AW549" i="2" s="1"/>
  <c r="AV548" i="2"/>
  <c r="AW548" i="2" s="1"/>
  <c r="AV547" i="2"/>
  <c r="AW547" i="2" s="1"/>
  <c r="AV546" i="2"/>
  <c r="AW546" i="2" s="1"/>
  <c r="AV545" i="2"/>
  <c r="AW545" i="2" s="1"/>
  <c r="AV544" i="2"/>
  <c r="AW544" i="2" s="1"/>
  <c r="AV543" i="2"/>
  <c r="AW543" i="2" s="1"/>
  <c r="AV542" i="2"/>
  <c r="AW542" i="2" s="1"/>
  <c r="AV541" i="2"/>
  <c r="AW541" i="2" s="1"/>
  <c r="AV540" i="2"/>
  <c r="AW540" i="2" s="1"/>
  <c r="AV539" i="2"/>
  <c r="AW539" i="2" s="1"/>
  <c r="AV538" i="2"/>
  <c r="AW538" i="2" s="1"/>
  <c r="AV537" i="2"/>
  <c r="AW537" i="2" s="1"/>
  <c r="AV536" i="2"/>
  <c r="AW536" i="2" s="1"/>
  <c r="AV535" i="2"/>
  <c r="AW535" i="2" s="1"/>
  <c r="AV534" i="2"/>
  <c r="AW534" i="2" s="1"/>
  <c r="AV533" i="2"/>
  <c r="AW533" i="2" s="1"/>
  <c r="AV532" i="2"/>
  <c r="AW532" i="2" s="1"/>
  <c r="AV531" i="2"/>
  <c r="AW531" i="2" s="1"/>
  <c r="AV530" i="2"/>
  <c r="AW530" i="2" s="1"/>
  <c r="AV529" i="2"/>
  <c r="AW529" i="2" s="1"/>
  <c r="AV528" i="2"/>
  <c r="AW528" i="2" s="1"/>
  <c r="AV527" i="2"/>
  <c r="AW527" i="2" s="1"/>
  <c r="AV526" i="2"/>
  <c r="AW526" i="2" s="1"/>
  <c r="AV525" i="2"/>
  <c r="AW525" i="2" s="1"/>
  <c r="AV524" i="2"/>
  <c r="AW524" i="2" s="1"/>
  <c r="AV523" i="2"/>
  <c r="AW523" i="2" s="1"/>
  <c r="AV919" i="2"/>
  <c r="AW919" i="2" s="1"/>
  <c r="AN937" i="2"/>
  <c r="W146" i="2" l="1"/>
  <c r="X146" i="2" s="1"/>
  <c r="Y146" i="2" s="1"/>
  <c r="T919" i="2"/>
  <c r="T918" i="2"/>
  <c r="BL81" i="2"/>
  <c r="BL148" i="2"/>
  <c r="BL522" i="2"/>
  <c r="BL937" i="2"/>
  <c r="BL1144" i="2"/>
  <c r="BL1161" i="2"/>
  <c r="BL1172" i="2"/>
  <c r="BL1173" i="2"/>
  <c r="AV400" i="2"/>
  <c r="AW400" i="2" s="1"/>
  <c r="AV399" i="2"/>
  <c r="AW399" i="2" s="1"/>
  <c r="AV398" i="2"/>
  <c r="AW398" i="2" s="1"/>
  <c r="AV397" i="2"/>
  <c r="AW397" i="2" s="1"/>
  <c r="AV396" i="2"/>
  <c r="AW396" i="2" s="1"/>
  <c r="AV395" i="2"/>
  <c r="AW395" i="2" s="1"/>
  <c r="AV394" i="2"/>
  <c r="AW394" i="2" s="1"/>
  <c r="AV393" i="2"/>
  <c r="AW393" i="2" s="1"/>
  <c r="AV392" i="2"/>
  <c r="AW392" i="2" s="1"/>
  <c r="AV391" i="2"/>
  <c r="AW391" i="2" s="1"/>
  <c r="AV390" i="2"/>
  <c r="AW390" i="2" s="1"/>
  <c r="AV389" i="2"/>
  <c r="AW389" i="2" s="1"/>
  <c r="AV388" i="2"/>
  <c r="AW388" i="2" s="1"/>
  <c r="AV387" i="2"/>
  <c r="AW387" i="2" s="1"/>
  <c r="AV386" i="2"/>
  <c r="AW386" i="2" s="1"/>
  <c r="AV385" i="2"/>
  <c r="AW385" i="2" s="1"/>
  <c r="AV384" i="2"/>
  <c r="AW384" i="2" s="1"/>
  <c r="AV383" i="2"/>
  <c r="AW383" i="2" s="1"/>
  <c r="AV382" i="2"/>
  <c r="AW382" i="2" s="1"/>
  <c r="AV381" i="2"/>
  <c r="AW381" i="2" s="1"/>
  <c r="AV380" i="2"/>
  <c r="AW380" i="2" s="1"/>
  <c r="AV379" i="2"/>
  <c r="AW379" i="2" s="1"/>
  <c r="AV378" i="2"/>
  <c r="AW378" i="2" s="1"/>
  <c r="AV377" i="2"/>
  <c r="AW377" i="2" s="1"/>
  <c r="AV376" i="2"/>
  <c r="AW376" i="2" s="1"/>
  <c r="AV375" i="2"/>
  <c r="AW375" i="2" s="1"/>
  <c r="AV374" i="2"/>
  <c r="AW374" i="2" s="1"/>
  <c r="AV373" i="2"/>
  <c r="AW373" i="2" s="1"/>
  <c r="AV372" i="2"/>
  <c r="AW372" i="2" s="1"/>
  <c r="AV371" i="2"/>
  <c r="AW371" i="2" s="1"/>
  <c r="AV370" i="2"/>
  <c r="AW370" i="2" s="1"/>
  <c r="AV369" i="2"/>
  <c r="AW369" i="2" s="1"/>
  <c r="AV368" i="2"/>
  <c r="AW368" i="2" s="1"/>
  <c r="AV367" i="2"/>
  <c r="AW367" i="2" s="1"/>
  <c r="AV366" i="2"/>
  <c r="AW366" i="2" s="1"/>
  <c r="AV365" i="2"/>
  <c r="AW365" i="2" s="1"/>
  <c r="AV364" i="2"/>
  <c r="AW364" i="2" s="1"/>
  <c r="AV363" i="2"/>
  <c r="AW363" i="2" s="1"/>
  <c r="AV362" i="2"/>
  <c r="AW362" i="2" s="1"/>
  <c r="AV361" i="2"/>
  <c r="AW361" i="2" s="1"/>
  <c r="AV360" i="2"/>
  <c r="AW360" i="2" s="1"/>
  <c r="AV359" i="2"/>
  <c r="AW359" i="2" s="1"/>
  <c r="AV358" i="2"/>
  <c r="AW358" i="2" s="1"/>
  <c r="AV357" i="2"/>
  <c r="AW357" i="2" s="1"/>
  <c r="AV356" i="2"/>
  <c r="AW356" i="2" s="1"/>
  <c r="AV355" i="2"/>
  <c r="AW355" i="2" s="1"/>
  <c r="AV354" i="2"/>
  <c r="AW354" i="2" s="1"/>
  <c r="AV353" i="2"/>
  <c r="AW353" i="2" s="1"/>
  <c r="AV352" i="2"/>
  <c r="AW352" i="2" s="1"/>
  <c r="AV351" i="2"/>
  <c r="AW351" i="2" s="1"/>
  <c r="AV350" i="2"/>
  <c r="AW350" i="2" s="1"/>
  <c r="AV349" i="2"/>
  <c r="AW349" i="2" s="1"/>
  <c r="AV348" i="2"/>
  <c r="AW348" i="2" s="1"/>
  <c r="AV347" i="2"/>
  <c r="AW347" i="2" s="1"/>
  <c r="AV346" i="2"/>
  <c r="AW346" i="2" s="1"/>
  <c r="AV345" i="2"/>
  <c r="AW345" i="2" s="1"/>
  <c r="AV344" i="2"/>
  <c r="AW344" i="2" s="1"/>
  <c r="AV343" i="2"/>
  <c r="AW343" i="2" s="1"/>
  <c r="AV342" i="2"/>
  <c r="AW342" i="2" s="1"/>
  <c r="AV341" i="2"/>
  <c r="AW341" i="2" s="1"/>
  <c r="AV340" i="2"/>
  <c r="AW340" i="2" s="1"/>
  <c r="AV339" i="2"/>
  <c r="AW339" i="2" s="1"/>
  <c r="AV338" i="2"/>
  <c r="AW338" i="2" s="1"/>
  <c r="AV337" i="2"/>
  <c r="AW337" i="2" s="1"/>
  <c r="AV336" i="2"/>
  <c r="AW336" i="2" s="1"/>
  <c r="AV335" i="2"/>
  <c r="AW335" i="2" s="1"/>
  <c r="AV334" i="2"/>
  <c r="AW334" i="2" s="1"/>
  <c r="AV333" i="2"/>
  <c r="AW333" i="2" s="1"/>
  <c r="AV332" i="2"/>
  <c r="AW332" i="2" s="1"/>
  <c r="AV331" i="2"/>
  <c r="AW331" i="2" s="1"/>
  <c r="AV330" i="2"/>
  <c r="AW330" i="2" s="1"/>
  <c r="AV329" i="2"/>
  <c r="AW329" i="2" s="1"/>
  <c r="AV328" i="2"/>
  <c r="AW328" i="2" s="1"/>
  <c r="AV327" i="2"/>
  <c r="AW327" i="2" s="1"/>
  <c r="AV326" i="2"/>
  <c r="AW326" i="2" s="1"/>
  <c r="AV325" i="2"/>
  <c r="AW325" i="2" s="1"/>
  <c r="AV324" i="2"/>
  <c r="AW324" i="2" s="1"/>
  <c r="AV323" i="2"/>
  <c r="AW323" i="2" s="1"/>
  <c r="AV322" i="2"/>
  <c r="AW322" i="2" s="1"/>
  <c r="AV321" i="2"/>
  <c r="AW321" i="2" s="1"/>
  <c r="AV320" i="2"/>
  <c r="AW320" i="2" s="1"/>
  <c r="AV319" i="2"/>
  <c r="AW319" i="2" s="1"/>
  <c r="AV318" i="2"/>
  <c r="AW318" i="2" s="1"/>
  <c r="AV317" i="2"/>
  <c r="AW317" i="2" s="1"/>
  <c r="AV316" i="2"/>
  <c r="AW316" i="2" s="1"/>
  <c r="AV315" i="2"/>
  <c r="AW315" i="2" s="1"/>
  <c r="AV314" i="2"/>
  <c r="AW314" i="2" s="1"/>
  <c r="AV313" i="2"/>
  <c r="AW313" i="2" s="1"/>
  <c r="AV312" i="2"/>
  <c r="AW312" i="2" s="1"/>
  <c r="AV311" i="2"/>
  <c r="AW311" i="2" s="1"/>
  <c r="AV310" i="2"/>
  <c r="AW310" i="2" s="1"/>
  <c r="AV309" i="2"/>
  <c r="AW309" i="2" s="1"/>
  <c r="AV308" i="2"/>
  <c r="AW308" i="2" s="1"/>
  <c r="AV307" i="2"/>
  <c r="AW307" i="2" s="1"/>
  <c r="AV306" i="2"/>
  <c r="AW306" i="2" s="1"/>
  <c r="AV305" i="2"/>
  <c r="AW305" i="2" s="1"/>
  <c r="AV304" i="2"/>
  <c r="AW304" i="2" s="1"/>
  <c r="AV303" i="2"/>
  <c r="AW303" i="2" s="1"/>
  <c r="AV302" i="2"/>
  <c r="AW302" i="2" s="1"/>
  <c r="AV301" i="2"/>
  <c r="AW301" i="2" s="1"/>
  <c r="AV300" i="2"/>
  <c r="AW300" i="2" s="1"/>
  <c r="AV299" i="2"/>
  <c r="AW299" i="2" s="1"/>
  <c r="AV298" i="2"/>
  <c r="AW298" i="2" s="1"/>
  <c r="AV297" i="2"/>
  <c r="AW297" i="2" s="1"/>
  <c r="AV296" i="2"/>
  <c r="AW296" i="2" s="1"/>
  <c r="AV295" i="2"/>
  <c r="AW295" i="2" s="1"/>
  <c r="AV294" i="2"/>
  <c r="AW294" i="2" s="1"/>
  <c r="AV293" i="2"/>
  <c r="AW293" i="2" s="1"/>
  <c r="AV292" i="2"/>
  <c r="AW292" i="2" s="1"/>
  <c r="AV291" i="2"/>
  <c r="AW291" i="2" s="1"/>
  <c r="AV290" i="2"/>
  <c r="AW290" i="2" s="1"/>
  <c r="AV289" i="2"/>
  <c r="AW289" i="2" s="1"/>
  <c r="AV288" i="2"/>
  <c r="AW288" i="2" s="1"/>
  <c r="AV287" i="2"/>
  <c r="AW287" i="2" s="1"/>
  <c r="AV286" i="2"/>
  <c r="AW286" i="2" s="1"/>
  <c r="AV285" i="2"/>
  <c r="AW285" i="2" s="1"/>
  <c r="AV284" i="2"/>
  <c r="AW284" i="2" s="1"/>
  <c r="AV283" i="2"/>
  <c r="AW283" i="2" s="1"/>
  <c r="AV282" i="2"/>
  <c r="AW282" i="2" s="1"/>
  <c r="AV281" i="2"/>
  <c r="AW281" i="2" s="1"/>
  <c r="AV280" i="2"/>
  <c r="AW280" i="2" s="1"/>
  <c r="AV279" i="2"/>
  <c r="AW279" i="2" s="1"/>
  <c r="AV278" i="2"/>
  <c r="AW278" i="2" s="1"/>
  <c r="AV277" i="2"/>
  <c r="AW277" i="2" s="1"/>
  <c r="AV276" i="2"/>
  <c r="AW276" i="2" s="1"/>
  <c r="AV275" i="2"/>
  <c r="AW275" i="2" s="1"/>
  <c r="AV274" i="2"/>
  <c r="AW274" i="2" s="1"/>
  <c r="AV273" i="2"/>
  <c r="AW273" i="2" s="1"/>
  <c r="AV272" i="2"/>
  <c r="AW272" i="2" s="1"/>
  <c r="AV271" i="2"/>
  <c r="AW271" i="2" s="1"/>
  <c r="AV270" i="2"/>
  <c r="AW270" i="2" s="1"/>
  <c r="AV269" i="2"/>
  <c r="AW269" i="2" s="1"/>
  <c r="AV268" i="2"/>
  <c r="AW268" i="2" s="1"/>
  <c r="AV267" i="2"/>
  <c r="AW267" i="2" s="1"/>
  <c r="AV266" i="2"/>
  <c r="AW266" i="2" s="1"/>
  <c r="AV265" i="2"/>
  <c r="AW265" i="2" s="1"/>
  <c r="AV264" i="2"/>
  <c r="AW264" i="2" s="1"/>
  <c r="AV263" i="2"/>
  <c r="AW263" i="2" s="1"/>
  <c r="AV262" i="2"/>
  <c r="AW262" i="2" s="1"/>
  <c r="AV261" i="2"/>
  <c r="AW261" i="2" s="1"/>
  <c r="AV260" i="2"/>
  <c r="AW260" i="2" s="1"/>
  <c r="AV259" i="2"/>
  <c r="AW259" i="2" s="1"/>
  <c r="AV258" i="2"/>
  <c r="AW258" i="2" s="1"/>
  <c r="AV257" i="2"/>
  <c r="AW257" i="2" s="1"/>
  <c r="AV256" i="2"/>
  <c r="AW256" i="2" s="1"/>
  <c r="AV255" i="2"/>
  <c r="AW255" i="2" s="1"/>
  <c r="AV254" i="2"/>
  <c r="AW254" i="2" s="1"/>
  <c r="AV253" i="2"/>
  <c r="AW253" i="2" s="1"/>
  <c r="AV252" i="2"/>
  <c r="AW252" i="2" s="1"/>
  <c r="AV251" i="2"/>
  <c r="AW251" i="2" s="1"/>
  <c r="AV250" i="2"/>
  <c r="AW250" i="2" s="1"/>
  <c r="AV249" i="2"/>
  <c r="AW249" i="2" s="1"/>
  <c r="AV248" i="2"/>
  <c r="AW248" i="2" s="1"/>
  <c r="AV247" i="2"/>
  <c r="AW247" i="2" s="1"/>
  <c r="AV246" i="2"/>
  <c r="AW246" i="2" s="1"/>
  <c r="AV245" i="2"/>
  <c r="AW245" i="2" s="1"/>
  <c r="AV244" i="2"/>
  <c r="AW244" i="2" s="1"/>
  <c r="AV243" i="2"/>
  <c r="AW243" i="2" s="1"/>
  <c r="AV242" i="2"/>
  <c r="AW242" i="2" s="1"/>
  <c r="AV241" i="2"/>
  <c r="AW241" i="2" s="1"/>
  <c r="AV240" i="2"/>
  <c r="AW240" i="2" s="1"/>
  <c r="AV239" i="2"/>
  <c r="AW239" i="2" s="1"/>
  <c r="AV238" i="2"/>
  <c r="AW238" i="2" s="1"/>
  <c r="AV237" i="2"/>
  <c r="AW237" i="2" s="1"/>
  <c r="AV236" i="2"/>
  <c r="AW236" i="2" s="1"/>
  <c r="AV235" i="2"/>
  <c r="AW235" i="2" s="1"/>
  <c r="AV234" i="2"/>
  <c r="AW234" i="2" s="1"/>
  <c r="AV233" i="2"/>
  <c r="AW233" i="2" s="1"/>
  <c r="AV232" i="2"/>
  <c r="AW232" i="2" s="1"/>
  <c r="AV231" i="2"/>
  <c r="AW231" i="2" s="1"/>
  <c r="AV230" i="2"/>
  <c r="AW230" i="2" s="1"/>
  <c r="AV229" i="2"/>
  <c r="AW229" i="2" s="1"/>
  <c r="AV228" i="2"/>
  <c r="AW228" i="2" s="1"/>
  <c r="AV227" i="2"/>
  <c r="AW227" i="2" s="1"/>
  <c r="AV226" i="2"/>
  <c r="AW226" i="2" s="1"/>
  <c r="AV225" i="2"/>
  <c r="AW225" i="2" s="1"/>
  <c r="AV224" i="2"/>
  <c r="AW224" i="2" s="1"/>
  <c r="AV223" i="2"/>
  <c r="AW223" i="2" s="1"/>
  <c r="AV222" i="2"/>
  <c r="AW222" i="2" s="1"/>
  <c r="AV221" i="2"/>
  <c r="AW221" i="2" s="1"/>
  <c r="AV220" i="2"/>
  <c r="AW220" i="2" s="1"/>
  <c r="AV219" i="2"/>
  <c r="AW219" i="2" s="1"/>
  <c r="AV218" i="2"/>
  <c r="AW218" i="2" s="1"/>
  <c r="AV217" i="2"/>
  <c r="AW217" i="2" s="1"/>
  <c r="AV216" i="2"/>
  <c r="AW216" i="2" s="1"/>
  <c r="AV215" i="2"/>
  <c r="AW215" i="2" s="1"/>
  <c r="AV214" i="2"/>
  <c r="AW214" i="2" s="1"/>
  <c r="AV213" i="2"/>
  <c r="AW213" i="2" s="1"/>
  <c r="AV212" i="2"/>
  <c r="AW212" i="2" s="1"/>
  <c r="AV211" i="2"/>
  <c r="AW211" i="2" s="1"/>
  <c r="AV210" i="2"/>
  <c r="AW210" i="2" s="1"/>
  <c r="AV209" i="2"/>
  <c r="AW209" i="2" s="1"/>
  <c r="AV208" i="2"/>
  <c r="AW208" i="2" s="1"/>
  <c r="AV207" i="2"/>
  <c r="AW207" i="2" s="1"/>
  <c r="AV206" i="2"/>
  <c r="AW206" i="2" s="1"/>
  <c r="AV205" i="2"/>
  <c r="AW205" i="2" s="1"/>
  <c r="AV204" i="2"/>
  <c r="AW204" i="2" s="1"/>
  <c r="AV203" i="2"/>
  <c r="AW203" i="2" s="1"/>
  <c r="AV202" i="2"/>
  <c r="AW202" i="2" s="1"/>
  <c r="AV201" i="2"/>
  <c r="AW201" i="2" s="1"/>
  <c r="AV200" i="2"/>
  <c r="AW200" i="2" s="1"/>
  <c r="AV199" i="2"/>
  <c r="AW199" i="2" s="1"/>
  <c r="AV198" i="2"/>
  <c r="AW198" i="2" s="1"/>
  <c r="AV197" i="2"/>
  <c r="AW197" i="2" s="1"/>
  <c r="AV196" i="2"/>
  <c r="AW196" i="2" s="1"/>
  <c r="AV195" i="2"/>
  <c r="AW195" i="2" s="1"/>
  <c r="AV194" i="2"/>
  <c r="AW194" i="2" s="1"/>
  <c r="AV193" i="2"/>
  <c r="AW193" i="2" s="1"/>
  <c r="AV192" i="2"/>
  <c r="AW192" i="2" s="1"/>
  <c r="AV191" i="2"/>
  <c r="AW191" i="2" s="1"/>
  <c r="AV190" i="2"/>
  <c r="AW190" i="2" s="1"/>
  <c r="AV189" i="2"/>
  <c r="AW189" i="2" s="1"/>
  <c r="AV188" i="2"/>
  <c r="AW188" i="2" s="1"/>
  <c r="AV187" i="2"/>
  <c r="AW187" i="2" s="1"/>
  <c r="AV186" i="2"/>
  <c r="AW186" i="2" s="1"/>
  <c r="AV185" i="2"/>
  <c r="AW185" i="2" s="1"/>
  <c r="AV184" i="2"/>
  <c r="AW184" i="2" s="1"/>
  <c r="AV183" i="2"/>
  <c r="AW183" i="2" s="1"/>
  <c r="AV182" i="2"/>
  <c r="AW182" i="2" s="1"/>
  <c r="AV181" i="2"/>
  <c r="AW181" i="2" s="1"/>
  <c r="AV180" i="2"/>
  <c r="AW180" i="2" s="1"/>
  <c r="AV179" i="2"/>
  <c r="AW179" i="2" s="1"/>
  <c r="AV178" i="2"/>
  <c r="AW178" i="2" s="1"/>
  <c r="AV177" i="2"/>
  <c r="AW177" i="2" s="1"/>
  <c r="AV176" i="2"/>
  <c r="AW176" i="2" s="1"/>
  <c r="AV175" i="2"/>
  <c r="AW175" i="2" s="1"/>
  <c r="AV174" i="2"/>
  <c r="AW174" i="2" s="1"/>
  <c r="AV173" i="2"/>
  <c r="AW173" i="2" s="1"/>
  <c r="AV172" i="2"/>
  <c r="AW172" i="2" s="1"/>
  <c r="AV171" i="2"/>
  <c r="AW171" i="2" s="1"/>
  <c r="AV170" i="2"/>
  <c r="AW170" i="2" s="1"/>
  <c r="AV169" i="2"/>
  <c r="AW169" i="2" s="1"/>
  <c r="AV168" i="2"/>
  <c r="AW168" i="2" s="1"/>
  <c r="AV167" i="2"/>
  <c r="AW167" i="2" s="1"/>
  <c r="AV166" i="2"/>
  <c r="AW166" i="2" s="1"/>
  <c r="AV165" i="2"/>
  <c r="AW165" i="2" s="1"/>
  <c r="AV164" i="2"/>
  <c r="AW164" i="2" s="1"/>
  <c r="AV163" i="2"/>
  <c r="AW163" i="2" s="1"/>
  <c r="AV162" i="2"/>
  <c r="AW162" i="2" s="1"/>
  <c r="AV161" i="2"/>
  <c r="AW161" i="2" s="1"/>
  <c r="AV160" i="2"/>
  <c r="AW160" i="2" s="1"/>
  <c r="AV159" i="2"/>
  <c r="AW159" i="2" s="1"/>
  <c r="AV158" i="2"/>
  <c r="AW158" i="2" s="1"/>
  <c r="AV157" i="2"/>
  <c r="AW157" i="2" s="1"/>
  <c r="AV156" i="2"/>
  <c r="AW156" i="2" s="1"/>
  <c r="AV155" i="2"/>
  <c r="AW155" i="2" s="1"/>
  <c r="AV154" i="2"/>
  <c r="AW154" i="2" s="1"/>
  <c r="AV153" i="2"/>
  <c r="AW153" i="2" s="1"/>
  <c r="AV152" i="2"/>
  <c r="AW152" i="2" s="1"/>
  <c r="AV151" i="2"/>
  <c r="AW151" i="2" s="1"/>
  <c r="AV150" i="2"/>
  <c r="AW150" i="2" s="1"/>
  <c r="AV149" i="2"/>
  <c r="AW149" i="2" s="1"/>
  <c r="AV145" i="2" l="1"/>
  <c r="AW145" i="2" s="1"/>
  <c r="T145" i="2"/>
  <c r="AV144" i="2"/>
  <c r="AW144" i="2" s="1"/>
  <c r="T144" i="2"/>
  <c r="T400" i="2" l="1"/>
  <c r="T399" i="2"/>
  <c r="S1162" i="2" l="1"/>
  <c r="AP1162" i="2" l="1"/>
  <c r="S1172" i="2"/>
  <c r="N17" i="1" s="1"/>
  <c r="T1150" i="2"/>
  <c r="T917" i="2"/>
  <c r="AV522" i="2"/>
  <c r="AV521" i="2"/>
  <c r="AW521" i="2" s="1"/>
  <c r="AV520" i="2"/>
  <c r="AW520" i="2" s="1"/>
  <c r="AV519" i="2"/>
  <c r="AW519" i="2" s="1"/>
  <c r="AV518" i="2"/>
  <c r="AW518" i="2" s="1"/>
  <c r="AV517" i="2"/>
  <c r="AW517" i="2" s="1"/>
  <c r="AV516" i="2"/>
  <c r="AW516" i="2" s="1"/>
  <c r="AV515" i="2"/>
  <c r="AW515" i="2" s="1"/>
  <c r="AV514" i="2"/>
  <c r="AW514" i="2" s="1"/>
  <c r="AV513" i="2"/>
  <c r="AW513" i="2" s="1"/>
  <c r="AV512" i="2"/>
  <c r="AW512" i="2" s="1"/>
  <c r="AV511" i="2"/>
  <c r="AW511" i="2" s="1"/>
  <c r="AV510" i="2"/>
  <c r="AW510" i="2" s="1"/>
  <c r="AV509" i="2"/>
  <c r="AW509" i="2" s="1"/>
  <c r="AV508" i="2"/>
  <c r="AW508" i="2" s="1"/>
  <c r="AV507" i="2"/>
  <c r="AW507" i="2" s="1"/>
  <c r="AV506" i="2"/>
  <c r="AW506" i="2" s="1"/>
  <c r="AV505" i="2"/>
  <c r="AW505" i="2" s="1"/>
  <c r="AV504" i="2"/>
  <c r="AW504" i="2" s="1"/>
  <c r="AV503" i="2"/>
  <c r="AW503" i="2" s="1"/>
  <c r="AV502" i="2"/>
  <c r="AW502" i="2" s="1"/>
  <c r="AV501" i="2"/>
  <c r="AW501" i="2" s="1"/>
  <c r="AV500" i="2"/>
  <c r="AW500" i="2" s="1"/>
  <c r="AV499" i="2"/>
  <c r="AW499" i="2" s="1"/>
  <c r="AV498" i="2"/>
  <c r="AW498" i="2" s="1"/>
  <c r="AV497" i="2"/>
  <c r="AW497" i="2" s="1"/>
  <c r="AV496" i="2"/>
  <c r="AW496" i="2" s="1"/>
  <c r="AV495" i="2"/>
  <c r="AW495" i="2" s="1"/>
  <c r="AV494" i="2"/>
  <c r="AW494" i="2" s="1"/>
  <c r="AV493" i="2"/>
  <c r="AW493" i="2" s="1"/>
  <c r="AV492" i="2"/>
  <c r="AW492" i="2" s="1"/>
  <c r="AV491" i="2"/>
  <c r="AW491" i="2" s="1"/>
  <c r="AV490" i="2"/>
  <c r="AW490" i="2" s="1"/>
  <c r="AV489" i="2"/>
  <c r="AW489" i="2" s="1"/>
  <c r="AV488" i="2"/>
  <c r="AW488" i="2" s="1"/>
  <c r="AV487" i="2"/>
  <c r="AW487" i="2" s="1"/>
  <c r="AV486" i="2"/>
  <c r="AW486" i="2" s="1"/>
  <c r="AV485" i="2"/>
  <c r="AW485" i="2" s="1"/>
  <c r="AV484" i="2"/>
  <c r="AW484" i="2" s="1"/>
  <c r="AV483" i="2"/>
  <c r="AW483" i="2" s="1"/>
  <c r="AV482" i="2"/>
  <c r="AW482" i="2" s="1"/>
  <c r="AV481" i="2"/>
  <c r="AW481" i="2" s="1"/>
  <c r="AV480" i="2"/>
  <c r="AW480" i="2" s="1"/>
  <c r="AV479" i="2"/>
  <c r="AW479" i="2" s="1"/>
  <c r="AV478" i="2"/>
  <c r="AW478" i="2" s="1"/>
  <c r="AV477" i="2"/>
  <c r="AW477" i="2" s="1"/>
  <c r="AV476" i="2"/>
  <c r="AW476" i="2" s="1"/>
  <c r="AV475" i="2"/>
  <c r="AW475" i="2" s="1"/>
  <c r="AV474" i="2"/>
  <c r="AW474" i="2" s="1"/>
  <c r="AV473" i="2"/>
  <c r="AW473" i="2" s="1"/>
  <c r="AV472" i="2"/>
  <c r="AW472" i="2" s="1"/>
  <c r="AV471" i="2"/>
  <c r="AW471" i="2" s="1"/>
  <c r="AV470" i="2"/>
  <c r="AW470" i="2" s="1"/>
  <c r="AV469" i="2"/>
  <c r="AW469" i="2" s="1"/>
  <c r="AV468" i="2"/>
  <c r="AW468" i="2" s="1"/>
  <c r="AV467" i="2"/>
  <c r="AW467" i="2" s="1"/>
  <c r="AV466" i="2"/>
  <c r="AW466" i="2" s="1"/>
  <c r="AV465" i="2"/>
  <c r="AW465" i="2" s="1"/>
  <c r="AV464" i="2"/>
  <c r="AW464" i="2" s="1"/>
  <c r="AV463" i="2"/>
  <c r="AW463" i="2" s="1"/>
  <c r="AV462" i="2"/>
  <c r="AW462" i="2" s="1"/>
  <c r="AV461" i="2"/>
  <c r="AW461" i="2" s="1"/>
  <c r="AV460" i="2"/>
  <c r="AW460" i="2" s="1"/>
  <c r="AV459" i="2"/>
  <c r="AW459" i="2" s="1"/>
  <c r="AV458" i="2"/>
  <c r="AW458" i="2" s="1"/>
  <c r="AV457" i="2"/>
  <c r="AW457" i="2" s="1"/>
  <c r="AV456" i="2"/>
  <c r="AW456" i="2" s="1"/>
  <c r="AV455" i="2"/>
  <c r="AW455" i="2" s="1"/>
  <c r="AV454" i="2"/>
  <c r="AW454" i="2" s="1"/>
  <c r="AV453" i="2"/>
  <c r="AW453" i="2" s="1"/>
  <c r="AV452" i="2"/>
  <c r="AW452" i="2" s="1"/>
  <c r="AV451" i="2"/>
  <c r="AW451" i="2" s="1"/>
  <c r="AV450" i="2"/>
  <c r="AW450" i="2" s="1"/>
  <c r="AV449" i="2"/>
  <c r="AW449" i="2" s="1"/>
  <c r="AV448" i="2"/>
  <c r="AW448" i="2" s="1"/>
  <c r="AV447" i="2"/>
  <c r="AW447" i="2" s="1"/>
  <c r="AV446" i="2"/>
  <c r="AW446" i="2" s="1"/>
  <c r="AV445" i="2"/>
  <c r="AW445" i="2" s="1"/>
  <c r="AV444" i="2"/>
  <c r="AW444" i="2" s="1"/>
  <c r="AV443" i="2"/>
  <c r="AW443" i="2" s="1"/>
  <c r="AV442" i="2"/>
  <c r="AW442" i="2" s="1"/>
  <c r="AV441" i="2"/>
  <c r="AW441" i="2" s="1"/>
  <c r="AV440" i="2"/>
  <c r="AW440" i="2" s="1"/>
  <c r="AV439" i="2"/>
  <c r="AW439" i="2" s="1"/>
  <c r="AV438" i="2"/>
  <c r="AW438" i="2" s="1"/>
  <c r="AV437" i="2"/>
  <c r="AW437" i="2" s="1"/>
  <c r="AV436" i="2"/>
  <c r="AW436" i="2" s="1"/>
  <c r="AV435" i="2"/>
  <c r="AW435" i="2" s="1"/>
  <c r="AV434" i="2"/>
  <c r="AW434" i="2" s="1"/>
  <c r="AV433" i="2"/>
  <c r="AW433" i="2" s="1"/>
  <c r="AV432" i="2"/>
  <c r="AW432" i="2" s="1"/>
  <c r="AV431" i="2"/>
  <c r="AW431" i="2" s="1"/>
  <c r="AV430" i="2"/>
  <c r="AW430" i="2" s="1"/>
  <c r="AV429" i="2"/>
  <c r="AW429" i="2" s="1"/>
  <c r="AV428" i="2"/>
  <c r="AW428" i="2" s="1"/>
  <c r="AV427" i="2"/>
  <c r="AW427" i="2" s="1"/>
  <c r="AV426" i="2"/>
  <c r="AW426" i="2" s="1"/>
  <c r="AV425" i="2"/>
  <c r="AW425" i="2" s="1"/>
  <c r="AV424" i="2"/>
  <c r="AW424" i="2" s="1"/>
  <c r="AV423" i="2"/>
  <c r="AW423" i="2" s="1"/>
  <c r="AV422" i="2"/>
  <c r="AW422" i="2" s="1"/>
  <c r="AV421" i="2"/>
  <c r="AW421" i="2" s="1"/>
  <c r="AV420" i="2"/>
  <c r="AW420" i="2" s="1"/>
  <c r="AV419" i="2"/>
  <c r="AW419" i="2" s="1"/>
  <c r="AV418" i="2"/>
  <c r="AW418" i="2" s="1"/>
  <c r="AV417" i="2"/>
  <c r="AW417" i="2" s="1"/>
  <c r="AV416" i="2"/>
  <c r="AW416" i="2" s="1"/>
  <c r="AV415" i="2"/>
  <c r="AW415" i="2" s="1"/>
  <c r="AV414" i="2"/>
  <c r="AW414" i="2" s="1"/>
  <c r="AV413" i="2"/>
  <c r="AW413" i="2" s="1"/>
  <c r="AV412" i="2"/>
  <c r="AW412" i="2" s="1"/>
  <c r="AV411" i="2"/>
  <c r="AW411" i="2" s="1"/>
  <c r="AV410" i="2"/>
  <c r="AW410" i="2" s="1"/>
  <c r="AV409" i="2"/>
  <c r="AW409" i="2" s="1"/>
  <c r="AV408" i="2"/>
  <c r="AW408" i="2" s="1"/>
  <c r="AV407" i="2"/>
  <c r="AW407" i="2" s="1"/>
  <c r="AV406" i="2"/>
  <c r="AW406" i="2" s="1"/>
  <c r="AV405" i="2"/>
  <c r="AW405" i="2" s="1"/>
  <c r="AV404" i="2"/>
  <c r="AW404" i="2" s="1"/>
  <c r="AV148" i="2"/>
  <c r="AV147" i="2"/>
  <c r="AW147" i="2" s="1"/>
  <c r="AV143" i="2"/>
  <c r="AW143" i="2" s="1"/>
  <c r="AV142" i="2"/>
  <c r="AW142" i="2" s="1"/>
  <c r="AV141" i="2"/>
  <c r="AW141" i="2" s="1"/>
  <c r="AV140" i="2"/>
  <c r="AW140" i="2" s="1"/>
  <c r="AV139" i="2"/>
  <c r="AW139" i="2" s="1"/>
  <c r="AV138" i="2"/>
  <c r="AW138" i="2" s="1"/>
  <c r="AV137" i="2"/>
  <c r="AW137" i="2" s="1"/>
  <c r="AV136" i="2"/>
  <c r="AW136" i="2" s="1"/>
  <c r="AV135" i="2"/>
  <c r="AW135" i="2" s="1"/>
  <c r="AV134" i="2"/>
  <c r="AW134" i="2" s="1"/>
  <c r="AV133" i="2"/>
  <c r="AW133" i="2" s="1"/>
  <c r="AV132" i="2"/>
  <c r="AW132" i="2" s="1"/>
  <c r="AV131" i="2"/>
  <c r="AW131" i="2" s="1"/>
  <c r="AV130" i="2"/>
  <c r="AW130" i="2" s="1"/>
  <c r="AV129" i="2"/>
  <c r="AW129" i="2" s="1"/>
  <c r="AV128" i="2"/>
  <c r="AW128" i="2" s="1"/>
  <c r="AV127" i="2"/>
  <c r="AW127" i="2" s="1"/>
  <c r="AV126" i="2"/>
  <c r="AW126" i="2" s="1"/>
  <c r="AV125" i="2"/>
  <c r="AW125" i="2" s="1"/>
  <c r="AV124" i="2"/>
  <c r="AW124" i="2" s="1"/>
  <c r="AV123" i="2"/>
  <c r="AW123" i="2" s="1"/>
  <c r="AV122" i="2"/>
  <c r="AW122" i="2" s="1"/>
  <c r="AV121" i="2"/>
  <c r="AW121" i="2" s="1"/>
  <c r="AV120" i="2"/>
  <c r="AW120" i="2" s="1"/>
  <c r="AV119" i="2"/>
  <c r="AW119" i="2" s="1"/>
  <c r="AV118" i="2"/>
  <c r="AW118" i="2" s="1"/>
  <c r="AV117" i="2"/>
  <c r="AW117" i="2" s="1"/>
  <c r="AV116" i="2"/>
  <c r="AW116" i="2" s="1"/>
  <c r="AV115" i="2"/>
  <c r="AW115" i="2" s="1"/>
  <c r="AV114" i="2"/>
  <c r="AW114" i="2" s="1"/>
  <c r="AV113" i="2"/>
  <c r="AW113" i="2" s="1"/>
  <c r="AV112" i="2"/>
  <c r="AW112" i="2" s="1"/>
  <c r="AV111" i="2"/>
  <c r="AW111" i="2" s="1"/>
  <c r="AV110" i="2"/>
  <c r="AW110" i="2" s="1"/>
  <c r="AV109" i="2"/>
  <c r="AW109" i="2" s="1"/>
  <c r="AV108" i="2"/>
  <c r="AW108" i="2" s="1"/>
  <c r="AV107" i="2"/>
  <c r="AW107" i="2" s="1"/>
  <c r="AV106" i="2"/>
  <c r="AW106" i="2" s="1"/>
  <c r="AV105" i="2"/>
  <c r="AW105" i="2" s="1"/>
  <c r="AV104" i="2"/>
  <c r="AW104" i="2" s="1"/>
  <c r="AV103" i="2"/>
  <c r="AW103" i="2" s="1"/>
  <c r="AV102" i="2"/>
  <c r="AW102" i="2" s="1"/>
  <c r="AV101" i="2"/>
  <c r="AW101" i="2" s="1"/>
  <c r="AV100" i="2"/>
  <c r="AW100" i="2" s="1"/>
  <c r="AV99" i="2"/>
  <c r="AW99" i="2" s="1"/>
  <c r="AV98" i="2"/>
  <c r="AW98" i="2" s="1"/>
  <c r="AV97" i="2"/>
  <c r="AW97" i="2" s="1"/>
  <c r="AV96" i="2"/>
  <c r="AW96" i="2" s="1"/>
  <c r="AV95" i="2"/>
  <c r="AW95" i="2" s="1"/>
  <c r="AV94" i="2"/>
  <c r="AW94" i="2" s="1"/>
  <c r="AV93" i="2"/>
  <c r="AW93" i="2" s="1"/>
  <c r="AV92" i="2"/>
  <c r="AW92" i="2" s="1"/>
  <c r="AV91" i="2"/>
  <c r="AW91" i="2" s="1"/>
  <c r="AV90" i="2"/>
  <c r="AW90" i="2" s="1"/>
  <c r="AV89" i="2"/>
  <c r="AW89" i="2" s="1"/>
  <c r="AV88" i="2"/>
  <c r="AW88" i="2" s="1"/>
  <c r="AV87" i="2"/>
  <c r="AW87" i="2" s="1"/>
  <c r="AV86" i="2"/>
  <c r="AW86" i="2" s="1"/>
  <c r="AV85" i="2"/>
  <c r="AW85" i="2" s="1"/>
  <c r="AV84" i="2"/>
  <c r="AW84" i="2" s="1"/>
  <c r="AV83" i="2"/>
  <c r="AW83" i="2" s="1"/>
  <c r="AV82" i="2"/>
  <c r="AW82" i="2" s="1"/>
  <c r="AV81" i="2"/>
  <c r="AV80" i="2"/>
  <c r="AV79" i="2"/>
  <c r="AV78" i="2"/>
  <c r="AV77" i="2"/>
  <c r="AV76" i="2"/>
  <c r="AV75" i="2"/>
  <c r="AV74" i="2"/>
  <c r="AV73" i="2"/>
  <c r="AV72" i="2"/>
  <c r="AV71" i="2"/>
  <c r="AV70" i="2"/>
  <c r="AV69" i="2"/>
  <c r="AV68" i="2"/>
  <c r="AV67" i="2"/>
  <c r="AV66" i="2"/>
  <c r="AV65" i="2"/>
  <c r="AV64" i="2"/>
  <c r="AV63" i="2"/>
  <c r="AV62" i="2"/>
  <c r="AV61" i="2"/>
  <c r="AV60" i="2"/>
  <c r="AV59" i="2"/>
  <c r="AV58" i="2"/>
  <c r="AV57" i="2"/>
  <c r="AV56" i="2"/>
  <c r="AV55" i="2"/>
  <c r="AV54" i="2"/>
  <c r="AV53" i="2"/>
  <c r="AV52" i="2"/>
  <c r="AV51" i="2"/>
  <c r="AV50" i="2"/>
  <c r="AV49" i="2"/>
  <c r="AV48" i="2"/>
  <c r="AV47" i="2"/>
  <c r="AV46" i="2"/>
  <c r="AV45" i="2"/>
  <c r="AV44" i="2"/>
  <c r="AV43" i="2"/>
  <c r="AV42" i="2"/>
  <c r="AV41" i="2"/>
  <c r="AV40" i="2"/>
  <c r="AV39" i="2"/>
  <c r="AV38" i="2"/>
  <c r="AV37" i="2"/>
  <c r="AV36" i="2"/>
  <c r="AV35" i="2"/>
  <c r="AV34" i="2"/>
  <c r="AV33" i="2"/>
  <c r="AV32" i="2"/>
  <c r="AV31" i="2"/>
  <c r="AV30" i="2"/>
  <c r="AV29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V14" i="2"/>
  <c r="AV13" i="2"/>
  <c r="AV12" i="2"/>
  <c r="AV11" i="2"/>
  <c r="AV10" i="2"/>
  <c r="AV1165" i="2"/>
  <c r="AV1164" i="2"/>
  <c r="AV1161" i="2"/>
  <c r="AV1160" i="2"/>
  <c r="AV1159" i="2"/>
  <c r="AV1158" i="2"/>
  <c r="AV1157" i="2"/>
  <c r="AV1156" i="2"/>
  <c r="AV1155" i="2"/>
  <c r="AV1154" i="2"/>
  <c r="AV1153" i="2"/>
  <c r="AV1152" i="2"/>
  <c r="AV1151" i="2"/>
  <c r="AV1150" i="2"/>
  <c r="AV1149" i="2"/>
  <c r="AV1148" i="2"/>
  <c r="AV1147" i="2"/>
  <c r="AV1146" i="2"/>
  <c r="AV1145" i="2"/>
  <c r="AV1144" i="2"/>
  <c r="AV1143" i="2"/>
  <c r="AV1138" i="2"/>
  <c r="AV1137" i="2"/>
  <c r="AV1136" i="2"/>
  <c r="AV1135" i="2"/>
  <c r="AV1134" i="2"/>
  <c r="AV1133" i="2"/>
  <c r="AV1132" i="2"/>
  <c r="AV1131" i="2"/>
  <c r="AV1130" i="2"/>
  <c r="AV1129" i="2"/>
  <c r="AV1128" i="2"/>
  <c r="AV1127" i="2"/>
  <c r="AV1126" i="2"/>
  <c r="AV1125" i="2"/>
  <c r="AV1124" i="2"/>
  <c r="AV1123" i="2"/>
  <c r="AV1122" i="2"/>
  <c r="AV1121" i="2"/>
  <c r="AV1120" i="2"/>
  <c r="AV1119" i="2"/>
  <c r="AV1118" i="2"/>
  <c r="AV1117" i="2"/>
  <c r="AV1116" i="2"/>
  <c r="AV1115" i="2"/>
  <c r="AV1114" i="2"/>
  <c r="AV1113" i="2"/>
  <c r="AV1112" i="2"/>
  <c r="AV1111" i="2"/>
  <c r="AV1110" i="2"/>
  <c r="AV1109" i="2"/>
  <c r="AV1108" i="2"/>
  <c r="AV1107" i="2"/>
  <c r="AV1106" i="2"/>
  <c r="AV1105" i="2"/>
  <c r="AV1104" i="2"/>
  <c r="AV1103" i="2"/>
  <c r="AV1102" i="2"/>
  <c r="AV1101" i="2"/>
  <c r="AV1100" i="2"/>
  <c r="AV1099" i="2"/>
  <c r="AV1098" i="2"/>
  <c r="AV1097" i="2"/>
  <c r="AV1096" i="2"/>
  <c r="AV1095" i="2"/>
  <c r="AV1094" i="2"/>
  <c r="AV1093" i="2"/>
  <c r="AV1092" i="2"/>
  <c r="AV1091" i="2"/>
  <c r="AV1090" i="2"/>
  <c r="AV1089" i="2"/>
  <c r="AV1088" i="2"/>
  <c r="AV1087" i="2"/>
  <c r="AV1086" i="2"/>
  <c r="AV1085" i="2"/>
  <c r="AV1084" i="2"/>
  <c r="AV1083" i="2"/>
  <c r="AV1082" i="2"/>
  <c r="AV1081" i="2"/>
  <c r="AV1080" i="2"/>
  <c r="AV1079" i="2"/>
  <c r="AV1078" i="2"/>
  <c r="AV1077" i="2"/>
  <c r="AV1076" i="2"/>
  <c r="AV1075" i="2"/>
  <c r="AV1074" i="2"/>
  <c r="AV1073" i="2"/>
  <c r="AV1072" i="2"/>
  <c r="AV1071" i="2"/>
  <c r="AV1070" i="2"/>
  <c r="AV1069" i="2"/>
  <c r="AV1068" i="2"/>
  <c r="AV1067" i="2"/>
  <c r="AV1066" i="2"/>
  <c r="AV1065" i="2"/>
  <c r="AV1064" i="2"/>
  <c r="AV1063" i="2"/>
  <c r="AV1062" i="2"/>
  <c r="AV1061" i="2"/>
  <c r="AV1060" i="2"/>
  <c r="AV1059" i="2"/>
  <c r="AV1058" i="2"/>
  <c r="AV1057" i="2"/>
  <c r="AV1056" i="2"/>
  <c r="AV1055" i="2"/>
  <c r="AV1054" i="2"/>
  <c r="AV1053" i="2"/>
  <c r="AV1052" i="2"/>
  <c r="AV1051" i="2"/>
  <c r="AV1050" i="2"/>
  <c r="AV1049" i="2"/>
  <c r="AV1048" i="2"/>
  <c r="AV1047" i="2"/>
  <c r="AV1046" i="2"/>
  <c r="AV1045" i="2"/>
  <c r="AV1044" i="2"/>
  <c r="AV1043" i="2"/>
  <c r="AV1042" i="2"/>
  <c r="AV1041" i="2"/>
  <c r="AV1040" i="2"/>
  <c r="AV1039" i="2"/>
  <c r="AV1038" i="2"/>
  <c r="AV1037" i="2"/>
  <c r="AV1036" i="2"/>
  <c r="AV1035" i="2"/>
  <c r="AV1034" i="2"/>
  <c r="AV1033" i="2"/>
  <c r="AV1032" i="2"/>
  <c r="AV1031" i="2"/>
  <c r="AV1030" i="2"/>
  <c r="AV1029" i="2"/>
  <c r="AV1028" i="2"/>
  <c r="AV1027" i="2"/>
  <c r="AV1026" i="2"/>
  <c r="AV1025" i="2"/>
  <c r="AV1024" i="2"/>
  <c r="AV1023" i="2"/>
  <c r="AV1022" i="2"/>
  <c r="AV1021" i="2"/>
  <c r="AV1020" i="2"/>
  <c r="AV1019" i="2"/>
  <c r="AV1018" i="2"/>
  <c r="AV1017" i="2"/>
  <c r="AV1016" i="2"/>
  <c r="AV1015" i="2"/>
  <c r="AV1014" i="2"/>
  <c r="AV1013" i="2"/>
  <c r="AV1012" i="2"/>
  <c r="AV1011" i="2"/>
  <c r="AV1010" i="2"/>
  <c r="AV1009" i="2"/>
  <c r="AV1008" i="2"/>
  <c r="AV1007" i="2"/>
  <c r="AV1006" i="2"/>
  <c r="AV1005" i="2"/>
  <c r="AV1004" i="2"/>
  <c r="AV1003" i="2"/>
  <c r="AV1002" i="2"/>
  <c r="AV1001" i="2"/>
  <c r="AV1000" i="2"/>
  <c r="AV999" i="2"/>
  <c r="AV998" i="2"/>
  <c r="AV997" i="2"/>
  <c r="AV996" i="2"/>
  <c r="AV995" i="2"/>
  <c r="AV994" i="2"/>
  <c r="AV993" i="2"/>
  <c r="AV992" i="2"/>
  <c r="AV991" i="2"/>
  <c r="AV990" i="2"/>
  <c r="AV989" i="2"/>
  <c r="AV988" i="2"/>
  <c r="AV987" i="2"/>
  <c r="AV986" i="2"/>
  <c r="AV985" i="2"/>
  <c r="AV984" i="2"/>
  <c r="AV983" i="2"/>
  <c r="AV982" i="2"/>
  <c r="AV981" i="2"/>
  <c r="AV980" i="2"/>
  <c r="AV979" i="2"/>
  <c r="AV978" i="2"/>
  <c r="AV977" i="2"/>
  <c r="AV976" i="2"/>
  <c r="AV975" i="2"/>
  <c r="AV974" i="2"/>
  <c r="AV973" i="2"/>
  <c r="AV972" i="2"/>
  <c r="AV971" i="2"/>
  <c r="AV970" i="2"/>
  <c r="AV969" i="2"/>
  <c r="AV968" i="2"/>
  <c r="AV967" i="2"/>
  <c r="AV966" i="2"/>
  <c r="AV965" i="2"/>
  <c r="AV964" i="2"/>
  <c r="AV963" i="2"/>
  <c r="AV962" i="2"/>
  <c r="AV961" i="2"/>
  <c r="AV960" i="2"/>
  <c r="AV959" i="2"/>
  <c r="AV958" i="2"/>
  <c r="AV957" i="2"/>
  <c r="AV956" i="2"/>
  <c r="AV955" i="2"/>
  <c r="AV954" i="2"/>
  <c r="AV953" i="2"/>
  <c r="AV952" i="2"/>
  <c r="AV951" i="2"/>
  <c r="AV950" i="2"/>
  <c r="AV949" i="2"/>
  <c r="AV948" i="2"/>
  <c r="AV947" i="2"/>
  <c r="AV946" i="2"/>
  <c r="AV945" i="2"/>
  <c r="AV944" i="2"/>
  <c r="AV943" i="2"/>
  <c r="AV942" i="2"/>
  <c r="AV941" i="2"/>
  <c r="AV940" i="2"/>
  <c r="AV939" i="2"/>
  <c r="AV938" i="2"/>
  <c r="AV937" i="2"/>
  <c r="AV936" i="2"/>
  <c r="T1149" i="2"/>
  <c r="T916" i="2" l="1"/>
  <c r="T915" i="2"/>
  <c r="T914" i="2"/>
  <c r="T913" i="2"/>
  <c r="AW1160" i="2"/>
  <c r="AW1159" i="2"/>
  <c r="AW1158" i="2"/>
  <c r="AW1157" i="2"/>
  <c r="AW1156" i="2"/>
  <c r="AW1155" i="2"/>
  <c r="AW1154" i="2"/>
  <c r="AW1153" i="2"/>
  <c r="AW1151" i="2"/>
  <c r="AW1150" i="2"/>
  <c r="AW1149" i="2"/>
  <c r="AW1147" i="2"/>
  <c r="AW1146" i="2"/>
  <c r="AW1145" i="2"/>
  <c r="AW1143" i="2"/>
  <c r="AW1133" i="2"/>
  <c r="AW1132" i="2"/>
  <c r="AW936" i="2"/>
  <c r="AW935" i="2"/>
  <c r="AW934" i="2"/>
  <c r="AW933" i="2"/>
  <c r="AW932" i="2"/>
  <c r="AW80" i="2"/>
  <c r="AW79" i="2"/>
  <c r="AW78" i="2"/>
  <c r="AW77" i="2"/>
  <c r="AW76" i="2"/>
  <c r="AW74" i="2"/>
  <c r="AW73" i="2"/>
  <c r="AW61" i="2"/>
  <c r="AW60" i="2"/>
  <c r="AW59" i="2"/>
  <c r="AW58" i="2"/>
  <c r="AW57" i="2"/>
  <c r="AW56" i="2"/>
  <c r="AW55" i="2"/>
  <c r="AW54" i="2"/>
  <c r="AW53" i="2"/>
  <c r="AW52" i="2"/>
  <c r="AW51" i="2"/>
  <c r="AW50" i="2"/>
  <c r="AW49" i="2"/>
  <c r="AW48" i="2"/>
  <c r="AW1124" i="2"/>
  <c r="AW1075" i="2"/>
  <c r="AW1040" i="2"/>
  <c r="AW1036" i="2"/>
  <c r="AW1035" i="2"/>
  <c r="AW1034" i="2"/>
  <c r="AW1032" i="2"/>
  <c r="AW1029" i="2"/>
  <c r="AW1025" i="2"/>
  <c r="AW1024" i="2"/>
  <c r="AW1023" i="2"/>
  <c r="AW1022" i="2"/>
  <c r="AW1021" i="2"/>
  <c r="AW1013" i="2"/>
  <c r="AW1012" i="2"/>
  <c r="AW1007" i="2"/>
  <c r="AW1006" i="2"/>
  <c r="AW999" i="2"/>
  <c r="AW998" i="2"/>
  <c r="AW997" i="2"/>
  <c r="AW991" i="2"/>
  <c r="AW990" i="2"/>
  <c r="AW989" i="2"/>
  <c r="AW988" i="2"/>
  <c r="AW987" i="2"/>
  <c r="AW986" i="2"/>
  <c r="AW985" i="2"/>
  <c r="AW984" i="2"/>
  <c r="AW975" i="2"/>
  <c r="AW75" i="2"/>
  <c r="AW72" i="2"/>
  <c r="AW71" i="2"/>
  <c r="AW70" i="2"/>
  <c r="AW69" i="2"/>
  <c r="AW68" i="2"/>
  <c r="AW67" i="2"/>
  <c r="AW66" i="2"/>
  <c r="AW65" i="2"/>
  <c r="AW64" i="2"/>
  <c r="AW63" i="2"/>
  <c r="AW62" i="2"/>
  <c r="AW47" i="2"/>
  <c r="T912" i="2" l="1"/>
  <c r="T911" i="2"/>
  <c r="T910" i="2"/>
  <c r="T909" i="2"/>
  <c r="T908" i="2"/>
  <c r="T907" i="2"/>
  <c r="T906" i="2"/>
  <c r="T905" i="2"/>
  <c r="T904" i="2"/>
  <c r="T903" i="2"/>
  <c r="T902" i="2"/>
  <c r="T901" i="2"/>
  <c r="T900" i="2"/>
  <c r="T899" i="2"/>
  <c r="T898" i="2"/>
  <c r="T897" i="2"/>
  <c r="T896" i="2"/>
  <c r="T398" i="2"/>
  <c r="T397" i="2"/>
  <c r="T396" i="2"/>
  <c r="T395" i="2"/>
  <c r="G5" i="24" l="1"/>
  <c r="AJ937" i="2"/>
  <c r="AW937" i="2" l="1"/>
  <c r="T394" i="2"/>
  <c r="T895" i="2" l="1"/>
  <c r="T1148" i="2"/>
  <c r="AW1138" i="2"/>
  <c r="T1138" i="2"/>
  <c r="AW1137" i="2"/>
  <c r="T1137" i="2"/>
  <c r="AW1136" i="2"/>
  <c r="T1136" i="2"/>
  <c r="AI1144" i="2"/>
  <c r="AW1148" i="2" l="1"/>
  <c r="AW1135" i="2"/>
  <c r="T1135" i="2"/>
  <c r="AW1134" i="2"/>
  <c r="T1134" i="2"/>
  <c r="T894" i="2"/>
  <c r="T893" i="2"/>
  <c r="T393" i="2"/>
  <c r="T392" i="2" l="1"/>
  <c r="T391" i="2"/>
  <c r="S4" i="2"/>
  <c r="D9" i="1"/>
  <c r="P9" i="1" s="1"/>
  <c r="G8" i="24" l="1"/>
  <c r="T851" i="2"/>
  <c r="T850" i="2"/>
  <c r="AX851" i="2" l="1"/>
  <c r="AX850" i="2"/>
  <c r="AF937" i="2" l="1"/>
  <c r="T892" i="2" l="1"/>
  <c r="T891" i="2" l="1"/>
  <c r="T890" i="2"/>
  <c r="D17" i="1"/>
  <c r="P17" i="1" s="1"/>
  <c r="T889" i="2" l="1"/>
  <c r="T390" i="2" l="1"/>
  <c r="T888" i="2"/>
  <c r="T1133" i="2" l="1"/>
  <c r="T1132" i="2"/>
  <c r="T887" i="2"/>
  <c r="T886" i="2" l="1"/>
  <c r="T885" i="2"/>
  <c r="T884" i="2"/>
  <c r="AW1125" i="2"/>
  <c r="AW1131" i="2" l="1"/>
  <c r="AW1130" i="2"/>
  <c r="AW1129" i="2"/>
  <c r="AW1128" i="2"/>
  <c r="AW1127" i="2"/>
  <c r="AW1126" i="2"/>
  <c r="AW1123" i="2"/>
  <c r="AW1122" i="2"/>
  <c r="AW1121" i="2"/>
  <c r="AW1120" i="2"/>
  <c r="AW1119" i="2"/>
  <c r="AW1118" i="2"/>
  <c r="AW1117" i="2"/>
  <c r="AW1116" i="2"/>
  <c r="AW1115" i="2"/>
  <c r="AW1114" i="2"/>
  <c r="AW1113" i="2"/>
  <c r="AW1112" i="2"/>
  <c r="AW1111" i="2"/>
  <c r="AW1110" i="2"/>
  <c r="AW1109" i="2"/>
  <c r="AW1108" i="2"/>
  <c r="AW1107" i="2"/>
  <c r="AW1106" i="2"/>
  <c r="AW1105" i="2"/>
  <c r="AW1104" i="2"/>
  <c r="AW1103" i="2"/>
  <c r="AW1102" i="2"/>
  <c r="AW1101" i="2"/>
  <c r="AW1100" i="2"/>
  <c r="AW1099" i="2"/>
  <c r="AW1098" i="2"/>
  <c r="AW1097" i="2"/>
  <c r="AW1096" i="2"/>
  <c r="AW1095" i="2"/>
  <c r="AW1094" i="2"/>
  <c r="AW1093" i="2"/>
  <c r="AW1092" i="2"/>
  <c r="AW1091" i="2"/>
  <c r="AW1090" i="2"/>
  <c r="AW1089" i="2"/>
  <c r="AW1088" i="2"/>
  <c r="AW1087" i="2"/>
  <c r="AW1086" i="2"/>
  <c r="AW1085" i="2"/>
  <c r="AW1084" i="2"/>
  <c r="AW1083" i="2"/>
  <c r="AW1082" i="2"/>
  <c r="AW1081" i="2"/>
  <c r="AW1080" i="2"/>
  <c r="AW1079" i="2"/>
  <c r="AW1078" i="2"/>
  <c r="AW1077" i="2"/>
  <c r="AW1076" i="2"/>
  <c r="AW1074" i="2"/>
  <c r="AW1073" i="2"/>
  <c r="AW1072" i="2"/>
  <c r="AW1071" i="2"/>
  <c r="AW1070" i="2"/>
  <c r="AW1069" i="2"/>
  <c r="AW1068" i="2"/>
  <c r="AW1067" i="2"/>
  <c r="AW1066" i="2"/>
  <c r="AW1065" i="2"/>
  <c r="AW1064" i="2"/>
  <c r="AW1063" i="2"/>
  <c r="AW1062" i="2"/>
  <c r="AW1061" i="2"/>
  <c r="AW1060" i="2"/>
  <c r="AW1059" i="2"/>
  <c r="AW1058" i="2"/>
  <c r="AW1057" i="2"/>
  <c r="AW1056" i="2"/>
  <c r="AW1055" i="2"/>
  <c r="AW1054" i="2"/>
  <c r="AW1053" i="2"/>
  <c r="AW1052" i="2"/>
  <c r="AW1051" i="2"/>
  <c r="AW1050" i="2"/>
  <c r="AW1049" i="2"/>
  <c r="AW1048" i="2"/>
  <c r="AW1047" i="2"/>
  <c r="AW1046" i="2"/>
  <c r="AW1045" i="2"/>
  <c r="AW1044" i="2"/>
  <c r="AW1043" i="2"/>
  <c r="AW1042" i="2"/>
  <c r="AW1041" i="2"/>
  <c r="AW1039" i="2"/>
  <c r="AW1038" i="2"/>
  <c r="AW1037" i="2"/>
  <c r="AW1033" i="2"/>
  <c r="AW1031" i="2"/>
  <c r="AW1030" i="2"/>
  <c r="AW1028" i="2"/>
  <c r="AW1027" i="2"/>
  <c r="AW1026" i="2"/>
  <c r="AW1020" i="2"/>
  <c r="AW1019" i="2"/>
  <c r="AW1018" i="2"/>
  <c r="AW1017" i="2"/>
  <c r="AW1016" i="2"/>
  <c r="AW1015" i="2"/>
  <c r="AW1014" i="2"/>
  <c r="AW1011" i="2"/>
  <c r="AW1010" i="2"/>
  <c r="AW1009" i="2"/>
  <c r="AW1008" i="2"/>
  <c r="AW1005" i="2"/>
  <c r="AW1004" i="2"/>
  <c r="AW1003" i="2"/>
  <c r="AW1002" i="2"/>
  <c r="AW1001" i="2"/>
  <c r="AW1000" i="2"/>
  <c r="AW996" i="2"/>
  <c r="AW995" i="2"/>
  <c r="AW994" i="2"/>
  <c r="AW993" i="2"/>
  <c r="AW992" i="2"/>
  <c r="AW983" i="2"/>
  <c r="AW982" i="2"/>
  <c r="AW981" i="2"/>
  <c r="AW980" i="2"/>
  <c r="AW979" i="2"/>
  <c r="AW978" i="2"/>
  <c r="AW977" i="2"/>
  <c r="AW976" i="2"/>
  <c r="AW974" i="2"/>
  <c r="AW973" i="2"/>
  <c r="AW972" i="2"/>
  <c r="AW971" i="2"/>
  <c r="AW970" i="2"/>
  <c r="AW969" i="2"/>
  <c r="AW968" i="2"/>
  <c r="AW967" i="2"/>
  <c r="AW966" i="2"/>
  <c r="AW965" i="2"/>
  <c r="AW964" i="2"/>
  <c r="AW963" i="2"/>
  <c r="AW962" i="2"/>
  <c r="AW961" i="2"/>
  <c r="AW960" i="2"/>
  <c r="AW959" i="2"/>
  <c r="AW958" i="2"/>
  <c r="AW957" i="2"/>
  <c r="AW956" i="2"/>
  <c r="AW955" i="2"/>
  <c r="AW954" i="2"/>
  <c r="AW953" i="2"/>
  <c r="AW952" i="2"/>
  <c r="AW951" i="2"/>
  <c r="AW950" i="2"/>
  <c r="AW949" i="2"/>
  <c r="AW948" i="2"/>
  <c r="AW947" i="2"/>
  <c r="AW946" i="2"/>
  <c r="AW945" i="2"/>
  <c r="AW944" i="2"/>
  <c r="AW943" i="2"/>
  <c r="AW942" i="2"/>
  <c r="AW941" i="2"/>
  <c r="AW940" i="2"/>
  <c r="AW939" i="2"/>
  <c r="AW938" i="2"/>
  <c r="AC937" i="2" l="1"/>
  <c r="AC81" i="2"/>
  <c r="AC522" i="2"/>
  <c r="T1131" i="2" l="1"/>
  <c r="T1130" i="2"/>
  <c r="T1129" i="2"/>
  <c r="T1128" i="2"/>
  <c r="T1127" i="2"/>
  <c r="T1126" i="2"/>
  <c r="T1125" i="2"/>
  <c r="T1124" i="2"/>
  <c r="M32" i="14"/>
  <c r="L32" i="14"/>
  <c r="K32" i="14"/>
  <c r="J32" i="14"/>
  <c r="I32" i="14"/>
  <c r="H32" i="14"/>
  <c r="G32" i="14"/>
  <c r="F32" i="14"/>
  <c r="E32" i="14"/>
  <c r="D32" i="14"/>
  <c r="B32" i="14"/>
  <c r="M31" i="14"/>
  <c r="L31" i="14"/>
  <c r="K31" i="14"/>
  <c r="J31" i="14"/>
  <c r="I31" i="14"/>
  <c r="H31" i="14"/>
  <c r="G31" i="14"/>
  <c r="F31" i="14"/>
  <c r="E31" i="14"/>
  <c r="D31" i="14"/>
  <c r="B31" i="14"/>
  <c r="M11" i="14"/>
  <c r="L11" i="14"/>
  <c r="K11" i="14"/>
  <c r="J11" i="14"/>
  <c r="I11" i="14"/>
  <c r="H11" i="14"/>
  <c r="G11" i="14"/>
  <c r="F11" i="14"/>
  <c r="E11" i="14"/>
  <c r="D11" i="14"/>
  <c r="B11" i="14"/>
  <c r="M10" i="14"/>
  <c r="L10" i="14"/>
  <c r="K10" i="14"/>
  <c r="J10" i="14"/>
  <c r="I10" i="14"/>
  <c r="H10" i="14"/>
  <c r="G10" i="14"/>
  <c r="F10" i="14"/>
  <c r="E10" i="14"/>
  <c r="D10" i="14"/>
  <c r="B10" i="14"/>
  <c r="M9" i="14"/>
  <c r="L9" i="14"/>
  <c r="K9" i="14"/>
  <c r="J9" i="14"/>
  <c r="I9" i="14"/>
  <c r="H9" i="14"/>
  <c r="G9" i="14"/>
  <c r="F9" i="14"/>
  <c r="E9" i="14"/>
  <c r="D9" i="14"/>
  <c r="B9" i="14"/>
  <c r="P138" i="14" l="1"/>
  <c r="T389" i="2" l="1"/>
  <c r="T143" i="2" l="1"/>
  <c r="T142" i="2"/>
  <c r="T141" i="2"/>
  <c r="T388" i="2"/>
  <c r="T387" i="2"/>
  <c r="T386" i="2"/>
  <c r="T385" i="2"/>
  <c r="T384" i="2"/>
  <c r="T383" i="2"/>
  <c r="T382" i="2"/>
  <c r="T381" i="2"/>
  <c r="T380" i="2"/>
  <c r="T883" i="2"/>
  <c r="T882" i="2"/>
  <c r="T881" i="2"/>
  <c r="T880" i="2"/>
  <c r="T879" i="2"/>
  <c r="T878" i="2"/>
  <c r="T877" i="2"/>
  <c r="T876" i="2"/>
  <c r="T875" i="2"/>
  <c r="T874" i="2"/>
  <c r="T873" i="2"/>
  <c r="T872" i="2"/>
  <c r="T871" i="2"/>
  <c r="T870" i="2"/>
  <c r="T869" i="2"/>
  <c r="T868" i="2"/>
  <c r="T867" i="2"/>
  <c r="T866" i="2"/>
  <c r="T1147" i="2"/>
  <c r="T1146" i="2"/>
  <c r="T1123" i="2"/>
  <c r="T1122" i="2"/>
  <c r="T1121" i="2"/>
  <c r="T1120" i="2"/>
  <c r="T1119" i="2"/>
  <c r="T1118" i="2"/>
  <c r="T1117" i="2"/>
  <c r="T1116" i="2"/>
  <c r="T1115" i="2"/>
  <c r="T1114" i="2"/>
  <c r="T1113" i="2"/>
  <c r="T1112" i="2"/>
  <c r="T1111" i="2"/>
  <c r="T1110" i="2"/>
  <c r="T1109" i="2"/>
  <c r="T1108" i="2"/>
  <c r="T1107" i="2"/>
  <c r="T1106" i="2"/>
  <c r="T1105" i="2"/>
  <c r="T1104" i="2"/>
  <c r="T1103" i="2"/>
  <c r="T1102" i="2"/>
  <c r="T1101" i="2"/>
  <c r="T1100" i="2"/>
  <c r="T1099" i="2"/>
  <c r="T1098" i="2"/>
  <c r="T1097" i="2"/>
  <c r="T1096" i="2"/>
  <c r="T1095" i="2"/>
  <c r="T1094" i="2"/>
  <c r="T1093" i="2"/>
  <c r="T1092" i="2"/>
  <c r="T1091" i="2"/>
  <c r="T1090" i="2"/>
  <c r="T1089" i="2"/>
  <c r="T1088" i="2"/>
  <c r="T1087" i="2"/>
  <c r="T1086" i="2"/>
  <c r="T1085" i="2"/>
  <c r="T865" i="2" l="1"/>
  <c r="T864" i="2"/>
  <c r="T1084" i="2"/>
  <c r="T1083" i="2"/>
  <c r="T1082" i="2"/>
  <c r="T1081" i="2"/>
  <c r="T1080" i="2"/>
  <c r="T863" i="2"/>
  <c r="T1079" i="2" l="1"/>
  <c r="T862" i="2"/>
  <c r="T1078" i="2"/>
  <c r="T1077" i="2"/>
  <c r="T1076" i="2"/>
  <c r="T1075" i="2"/>
  <c r="G26" i="24" l="1"/>
  <c r="G25" i="24"/>
  <c r="G24" i="24"/>
  <c r="G23" i="24"/>
  <c r="G22" i="24"/>
  <c r="G21" i="24"/>
  <c r="G20" i="24"/>
  <c r="I26" i="1" s="1"/>
  <c r="G19" i="24"/>
  <c r="I25" i="1" s="1"/>
  <c r="G18" i="24"/>
  <c r="I23" i="1" s="1"/>
  <c r="G17" i="24"/>
  <c r="I22" i="1" s="1"/>
  <c r="G16" i="24"/>
  <c r="I21" i="1" s="1"/>
  <c r="G15" i="24"/>
  <c r="G14" i="24"/>
  <c r="G13" i="24"/>
  <c r="G12" i="24"/>
  <c r="G11" i="24"/>
  <c r="G10" i="24"/>
  <c r="G9" i="24"/>
  <c r="G7" i="24"/>
  <c r="G6" i="24"/>
  <c r="G4" i="24"/>
  <c r="G27" i="24"/>
  <c r="I27" i="1" s="1"/>
  <c r="Q142" i="14" l="1"/>
  <c r="I28" i="1"/>
  <c r="I15" i="1"/>
  <c r="I9" i="1"/>
  <c r="I17" i="1"/>
  <c r="T1074" i="2"/>
  <c r="T1073" i="2"/>
  <c r="T1072" i="2"/>
  <c r="T861" i="2"/>
  <c r="T860" i="2"/>
  <c r="T1145" i="2" l="1"/>
  <c r="F28" i="1"/>
  <c r="E15" i="1"/>
  <c r="D15" i="1"/>
  <c r="P15" i="1" s="1"/>
  <c r="AI1152" i="2"/>
  <c r="AH1152" i="2"/>
  <c r="AG1152" i="2"/>
  <c r="AF1152" i="2"/>
  <c r="AE1152" i="2"/>
  <c r="AD1152" i="2"/>
  <c r="AC1152" i="2"/>
  <c r="G15" i="1" l="1"/>
  <c r="J15" i="1" s="1"/>
  <c r="T1152" i="2"/>
  <c r="T859" i="2"/>
  <c r="T858" i="2"/>
  <c r="T1071" i="2" l="1"/>
  <c r="T1070" i="2"/>
  <c r="T857" i="2"/>
  <c r="T856" i="2"/>
  <c r="AE937" i="2" l="1"/>
  <c r="T855" i="2" l="1"/>
  <c r="T854" i="2"/>
  <c r="T1069" i="2" l="1"/>
  <c r="T1068" i="2"/>
  <c r="T1067" i="2"/>
  <c r="T1066" i="2"/>
  <c r="T1065" i="2"/>
  <c r="T1064" i="2"/>
  <c r="G17" i="1" l="1"/>
  <c r="J17" i="1" s="1"/>
  <c r="T853" i="2"/>
  <c r="T852" i="2"/>
  <c r="T849" i="2"/>
  <c r="T848" i="2"/>
  <c r="T847" i="2"/>
  <c r="T846" i="2"/>
  <c r="T845" i="2"/>
  <c r="T844" i="2"/>
  <c r="T843" i="2"/>
  <c r="T842" i="2"/>
  <c r="E1144" i="2" l="1"/>
  <c r="T1063" i="2" l="1"/>
  <c r="T841" i="2" l="1"/>
  <c r="T840" i="2"/>
  <c r="T1062" i="2" l="1"/>
  <c r="T1061" i="2"/>
  <c r="T1060" i="2"/>
  <c r="T839" i="2"/>
  <c r="T838" i="2"/>
  <c r="T1059" i="2" l="1"/>
  <c r="T1058" i="2"/>
  <c r="T1057" i="2"/>
  <c r="T1056" i="2"/>
  <c r="T837" i="2"/>
  <c r="T836" i="2"/>
  <c r="T835" i="2"/>
  <c r="AD937" i="2" l="1"/>
  <c r="T834" i="2"/>
  <c r="T833" i="2"/>
  <c r="T832" i="2"/>
  <c r="T831" i="2"/>
  <c r="T830" i="2"/>
  <c r="T1055" i="2" l="1"/>
  <c r="T1054" i="2"/>
  <c r="T829" i="2" l="1"/>
  <c r="AC1144" i="2" l="1"/>
  <c r="AF522" i="2"/>
  <c r="AE522" i="2"/>
  <c r="AD522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N81" i="2"/>
  <c r="AM81" i="2"/>
  <c r="AL81" i="2"/>
  <c r="AK81" i="2"/>
  <c r="AJ81" i="2"/>
  <c r="AI81" i="2"/>
  <c r="AH81" i="2"/>
  <c r="AG81" i="2"/>
  <c r="AF81" i="2"/>
  <c r="AE81" i="2"/>
  <c r="AD81" i="2"/>
  <c r="AW148" i="2" l="1"/>
  <c r="AW81" i="2"/>
  <c r="T1053" i="2"/>
  <c r="T1052" i="2" l="1"/>
  <c r="R137" i="14" l="1"/>
  <c r="Q137" i="14" l="1"/>
  <c r="T828" i="2"/>
  <c r="T827" i="2"/>
  <c r="T1051" i="2" l="1"/>
  <c r="T1050" i="2"/>
  <c r="T1049" i="2"/>
  <c r="T1048" i="2"/>
  <c r="T826" i="2" l="1"/>
  <c r="T825" i="2"/>
  <c r="S824" i="2" l="1"/>
  <c r="T824" i="2" l="1"/>
  <c r="T140" i="2"/>
  <c r="T139" i="2"/>
  <c r="T138" i="2"/>
  <c r="T137" i="2"/>
  <c r="T136" i="2"/>
  <c r="T135" i="2"/>
  <c r="T1047" i="2"/>
  <c r="T1046" i="2"/>
  <c r="T1045" i="2"/>
  <c r="T1044" i="2"/>
  <c r="T823" i="2"/>
  <c r="D10" i="1"/>
  <c r="P10" i="1" s="1"/>
  <c r="T134" i="2"/>
  <c r="T1043" i="2"/>
  <c r="T1042" i="2"/>
  <c r="S1041" i="2" l="1"/>
  <c r="T1041" i="2" s="1"/>
  <c r="T822" i="2"/>
  <c r="T821" i="2"/>
  <c r="T820" i="2"/>
  <c r="T817" i="2"/>
  <c r="R817" i="2"/>
  <c r="T813" i="2"/>
  <c r="R813" i="2"/>
  <c r="T816" i="2"/>
  <c r="R816" i="2"/>
  <c r="T815" i="2"/>
  <c r="R815" i="2"/>
  <c r="T819" i="2" l="1"/>
  <c r="T818" i="2"/>
  <c r="T1040" i="2"/>
  <c r="T1039" i="2" l="1"/>
  <c r="T1038" i="2" l="1"/>
  <c r="T814" i="2" l="1"/>
  <c r="AB1159" i="2"/>
  <c r="AB1158" i="2"/>
  <c r="AB1157" i="2"/>
  <c r="AB1156" i="2"/>
  <c r="AB1155" i="2"/>
  <c r="AB1154" i="2"/>
  <c r="AB1153" i="2"/>
  <c r="T379" i="2"/>
  <c r="T812" i="2"/>
  <c r="AB1161" i="2" l="1"/>
  <c r="T809" i="2"/>
  <c r="T808" i="2"/>
  <c r="T811" i="2"/>
  <c r="T378" i="2"/>
  <c r="T377" i="2"/>
  <c r="T376" i="2"/>
  <c r="T375" i="2"/>
  <c r="T374" i="2"/>
  <c r="T373" i="2"/>
  <c r="T372" i="2"/>
  <c r="T810" i="2"/>
  <c r="T133" i="2" l="1"/>
  <c r="T132" i="2"/>
  <c r="T807" i="2"/>
  <c r="T806" i="2"/>
  <c r="T805" i="2"/>
  <c r="T1037" i="2"/>
  <c r="T804" i="2"/>
  <c r="T371" i="2"/>
  <c r="T370" i="2"/>
  <c r="P144" i="14" l="1"/>
  <c r="O142" i="14"/>
  <c r="T803" i="2" l="1"/>
  <c r="T802" i="2"/>
  <c r="T801" i="2"/>
  <c r="Q18" i="24"/>
  <c r="Q17" i="24"/>
  <c r="Q16" i="24"/>
  <c r="Q15" i="24"/>
  <c r="Q14" i="24"/>
  <c r="Q13" i="24"/>
  <c r="Q12" i="24"/>
  <c r="Q11" i="24"/>
  <c r="Q10" i="24"/>
  <c r="Q9" i="24"/>
  <c r="Q8" i="24"/>
  <c r="Q7" i="24"/>
  <c r="Q6" i="24"/>
  <c r="Q5" i="24"/>
  <c r="Q4" i="24"/>
  <c r="T800" i="2"/>
  <c r="T799" i="2"/>
  <c r="T798" i="2"/>
  <c r="T797" i="2"/>
  <c r="T796" i="2"/>
  <c r="T369" i="2"/>
  <c r="T368" i="2"/>
  <c r="T1036" i="2" l="1"/>
  <c r="T795" i="2"/>
  <c r="T794" i="2"/>
  <c r="T793" i="2"/>
  <c r="T131" i="2" l="1"/>
  <c r="T130" i="2"/>
  <c r="T129" i="2" l="1"/>
  <c r="T128" i="2"/>
  <c r="T792" i="2"/>
  <c r="T791" i="2" l="1"/>
  <c r="T790" i="2"/>
  <c r="T789" i="2"/>
  <c r="T788" i="2"/>
  <c r="T787" i="2" l="1"/>
  <c r="T1035" i="2" l="1"/>
  <c r="T786" i="2"/>
  <c r="T367" i="2"/>
  <c r="T1034" i="2" l="1"/>
  <c r="T785" i="2" l="1"/>
  <c r="T784" i="2"/>
  <c r="T783" i="2"/>
  <c r="T782" i="2"/>
  <c r="T781" i="2"/>
  <c r="T780" i="2"/>
  <c r="T127" i="2" l="1"/>
  <c r="T126" i="2"/>
  <c r="E14" i="1" l="1"/>
  <c r="AN1172" i="2"/>
  <c r="AM1172" i="2"/>
  <c r="AL1172" i="2"/>
  <c r="AK1172" i="2"/>
  <c r="AJ1172" i="2"/>
  <c r="AI1172" i="2"/>
  <c r="AH1172" i="2"/>
  <c r="AG1172" i="2"/>
  <c r="AF1172" i="2"/>
  <c r="AE1172" i="2"/>
  <c r="AD1172" i="2"/>
  <c r="AC1172" i="2"/>
  <c r="Y1172" i="2"/>
  <c r="X1172" i="2"/>
  <c r="W1172" i="2"/>
  <c r="U1172" i="2"/>
  <c r="T1172" i="2"/>
  <c r="T79" i="2" l="1"/>
  <c r="T779" i="2" l="1"/>
  <c r="T366" i="2"/>
  <c r="D14" i="1" l="1"/>
  <c r="T1033" i="2" l="1"/>
  <c r="T1032" i="2"/>
  <c r="T365" i="2"/>
  <c r="T778" i="2" l="1"/>
  <c r="T777" i="2"/>
  <c r="T776" i="2"/>
  <c r="T775" i="2"/>
  <c r="T774" i="2"/>
  <c r="T773" i="2"/>
  <c r="T772" i="2"/>
  <c r="T1031" i="2" l="1"/>
  <c r="T771" i="2" l="1"/>
  <c r="H21" i="24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T364" i="2" l="1"/>
  <c r="T363" i="2"/>
  <c r="T769" i="2"/>
  <c r="T768" i="2"/>
  <c r="T767" i="2"/>
  <c r="T766" i="2"/>
  <c r="T770" i="2"/>
  <c r="T765" i="2"/>
  <c r="T362" i="2"/>
  <c r="T764" i="2"/>
  <c r="T763" i="2" l="1"/>
  <c r="T762" i="2"/>
  <c r="T761" i="2"/>
  <c r="T760" i="2"/>
  <c r="E9" i="1" l="1"/>
  <c r="T78" i="2" l="1"/>
  <c r="T77" i="2"/>
  <c r="T125" i="2"/>
  <c r="T124" i="2"/>
  <c r="T361" i="2" l="1"/>
  <c r="T360" i="2"/>
  <c r="T359" i="2"/>
  <c r="T358" i="2"/>
  <c r="T357" i="2"/>
  <c r="T1030" i="2" l="1"/>
  <c r="T759" i="2" l="1"/>
  <c r="T757" i="2" l="1"/>
  <c r="T1029" i="2"/>
  <c r="H4" i="24" l="1"/>
  <c r="D32" i="24" s="1"/>
  <c r="T123" i="2" l="1"/>
  <c r="T122" i="2"/>
  <c r="T1028" i="2" l="1"/>
  <c r="T1027" i="2"/>
  <c r="T1026" i="2"/>
  <c r="I14" i="1" l="1"/>
  <c r="I13" i="1"/>
  <c r="I11" i="1"/>
  <c r="I10" i="1"/>
  <c r="AO1156" i="2"/>
  <c r="A3" i="14"/>
  <c r="A3" i="2"/>
  <c r="AB8" i="2" s="1"/>
  <c r="A11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E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E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S182" i="2"/>
  <c r="S183" i="2"/>
  <c r="S184" i="2"/>
  <c r="S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S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S257" i="2"/>
  <c r="S258" i="2"/>
  <c r="T259" i="2"/>
  <c r="T260" i="2"/>
  <c r="T261" i="2"/>
  <c r="S262" i="2"/>
  <c r="S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S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S344" i="2"/>
  <c r="T344" i="2" s="1"/>
  <c r="T345" i="2"/>
  <c r="T346" i="2"/>
  <c r="T347" i="2"/>
  <c r="T348" i="2"/>
  <c r="T349" i="2"/>
  <c r="T350" i="2"/>
  <c r="T351" i="2"/>
  <c r="T352" i="2"/>
  <c r="T353" i="2"/>
  <c r="T354" i="2"/>
  <c r="T355" i="2"/>
  <c r="T356" i="2"/>
  <c r="E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S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S620" i="2"/>
  <c r="S621" i="2"/>
  <c r="T622" i="2"/>
  <c r="T623" i="2"/>
  <c r="T624" i="2"/>
  <c r="T625" i="2"/>
  <c r="T626" i="2"/>
  <c r="T627" i="2"/>
  <c r="T628" i="2"/>
  <c r="T629" i="2"/>
  <c r="T630" i="2"/>
  <c r="T631" i="2"/>
  <c r="S632" i="2"/>
  <c r="T632" i="2" s="1"/>
  <c r="S633" i="2"/>
  <c r="T633" i="2" s="1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S694" i="2"/>
  <c r="T694" i="2" s="1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E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S1000" i="2"/>
  <c r="S1001" i="2"/>
  <c r="S1002" i="2"/>
  <c r="T1002" i="2" s="1"/>
  <c r="T1003" i="2"/>
  <c r="S1004" i="2"/>
  <c r="T1004" i="2" s="1"/>
  <c r="S1005" i="2"/>
  <c r="T1005" i="2" s="1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AO1153" i="2"/>
  <c r="AO1154" i="2"/>
  <c r="AO1155" i="2"/>
  <c r="AO1157" i="2"/>
  <c r="AO1158" i="2"/>
  <c r="AO1159" i="2"/>
  <c r="E1161" i="2"/>
  <c r="T1161" i="2"/>
  <c r="AC1161" i="2"/>
  <c r="AC1173" i="2" s="1"/>
  <c r="AD1161" i="2"/>
  <c r="AE1161" i="2"/>
  <c r="AF1161" i="2"/>
  <c r="AG1161" i="2"/>
  <c r="AH1161" i="2"/>
  <c r="AI1161" i="2"/>
  <c r="AJ1161" i="2"/>
  <c r="AW1161" i="2" s="1"/>
  <c r="AK1161" i="2"/>
  <c r="AL1161" i="2"/>
  <c r="AM1161" i="2"/>
  <c r="AN1161" i="2"/>
  <c r="E1172" i="2"/>
  <c r="E1173" i="2"/>
  <c r="E10" i="1"/>
  <c r="G12" i="1"/>
  <c r="D13" i="1"/>
  <c r="D16" i="1"/>
  <c r="P16" i="1" s="1"/>
  <c r="E16" i="1"/>
  <c r="F18" i="1"/>
  <c r="S937" i="2" l="1"/>
  <c r="N13" i="1" s="1"/>
  <c r="P13" i="1" s="1"/>
  <c r="S1144" i="2"/>
  <c r="N14" i="1" s="1"/>
  <c r="P14" i="1" s="1"/>
  <c r="S522" i="2"/>
  <c r="N11" i="1" s="1"/>
  <c r="P11" i="1" s="1"/>
  <c r="C36" i="1"/>
  <c r="E36" i="1" s="1"/>
  <c r="J12" i="1"/>
  <c r="AC1174" i="2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2" i="2" s="1"/>
  <c r="A83" i="2" s="1"/>
  <c r="G16" i="1"/>
  <c r="AP1155" i="2"/>
  <c r="AP1159" i="2"/>
  <c r="AP1157" i="2"/>
  <c r="AP1154" i="2"/>
  <c r="AP1153" i="2"/>
  <c r="AP1156" i="2"/>
  <c r="AP1158" i="2"/>
  <c r="E13" i="1"/>
  <c r="G13" i="1" s="1"/>
  <c r="J13" i="1" s="1"/>
  <c r="T148" i="2"/>
  <c r="T81" i="2"/>
  <c r="E11" i="1"/>
  <c r="T183" i="2"/>
  <c r="AB1172" i="2"/>
  <c r="T1000" i="2"/>
  <c r="T262" i="2"/>
  <c r="T279" i="2"/>
  <c r="T263" i="2"/>
  <c r="T258" i="2"/>
  <c r="T228" i="2"/>
  <c r="T184" i="2"/>
  <c r="T182" i="2"/>
  <c r="T1001" i="2"/>
  <c r="T621" i="2"/>
  <c r="T557" i="2"/>
  <c r="T257" i="2"/>
  <c r="T185" i="2"/>
  <c r="T620" i="2"/>
  <c r="I18" i="1"/>
  <c r="G10" i="1"/>
  <c r="J10" i="1" s="1"/>
  <c r="G14" i="1"/>
  <c r="J14" i="1" s="1"/>
  <c r="AO8" i="2"/>
  <c r="AP8" i="2" s="1"/>
  <c r="AO1161" i="2"/>
  <c r="G9" i="1"/>
  <c r="D18" i="1"/>
  <c r="S1173" i="2" l="1"/>
  <c r="J9" i="1"/>
  <c r="C32" i="1"/>
  <c r="J16" i="1"/>
  <c r="A84" i="2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P1161" i="2"/>
  <c r="Q144" i="14"/>
  <c r="M138" i="14"/>
  <c r="T1144" i="2"/>
  <c r="T522" i="2"/>
  <c r="G11" i="1"/>
  <c r="J11" i="1" s="1"/>
  <c r="AO1172" i="2"/>
  <c r="G18" i="1" l="1"/>
  <c r="J18" i="1"/>
  <c r="A149" i="2"/>
  <c r="A146" i="2"/>
  <c r="Q145" i="14"/>
  <c r="AP1172" i="2"/>
  <c r="E18" i="1" l="1"/>
  <c r="G19" i="1" l="1"/>
  <c r="T758" i="2" l="1"/>
  <c r="T937" i="2" s="1"/>
  <c r="A150" i="2" l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N1152" i="2" l="1"/>
  <c r="AJ1152" i="2"/>
  <c r="AW1152" i="2" s="1"/>
  <c r="AK1152" i="2"/>
  <c r="AL1152" i="2"/>
  <c r="AM1152" i="2"/>
  <c r="AG1144" i="2" l="1"/>
  <c r="AN1144" i="2"/>
  <c r="AD1144" i="2"/>
  <c r="AJ1144" i="2"/>
  <c r="AW1144" i="2" s="1"/>
  <c r="AK1144" i="2"/>
  <c r="AF1144" i="2"/>
  <c r="AH1144" i="2"/>
  <c r="AE1144" i="2"/>
  <c r="AL1144" i="2"/>
  <c r="AM1144" i="2"/>
  <c r="AF1173" i="2" l="1"/>
  <c r="AE1174" i="2"/>
  <c r="AE1173" i="2"/>
  <c r="AD1174" i="2"/>
  <c r="AD1173" i="2"/>
  <c r="AF1174" i="2"/>
  <c r="AG937" i="2" l="1"/>
  <c r="AH937" i="2"/>
  <c r="AH522" i="2" l="1"/>
  <c r="AG522" i="2"/>
  <c r="AJ522" i="2"/>
  <c r="AI522" i="2"/>
  <c r="AJ1174" i="2" l="1"/>
  <c r="AJ1173" i="2"/>
  <c r="AG1174" i="2"/>
  <c r="AG1173" i="2"/>
  <c r="AH1173" i="2"/>
  <c r="AH1174" i="2"/>
  <c r="AL937" i="2"/>
  <c r="AK937" i="2"/>
  <c r="AM937" i="2"/>
  <c r="AI937" i="2"/>
  <c r="AI1173" i="2" s="1"/>
  <c r="AI1174" i="2" l="1"/>
  <c r="AN522" i="2"/>
  <c r="AL522" i="2"/>
  <c r="AK522" i="2"/>
  <c r="AM522" i="2"/>
  <c r="AK1174" i="2" l="1"/>
  <c r="AK1173" i="2"/>
  <c r="AL1174" i="2"/>
  <c r="AL1173" i="2"/>
  <c r="AN1174" i="2"/>
  <c r="AN1173" i="2"/>
  <c r="AM1174" i="2"/>
  <c r="AM1173" i="2"/>
  <c r="AW522" i="2"/>
  <c r="A10" i="14" l="1"/>
  <c r="A11" i="14" s="1"/>
  <c r="AO10" i="2"/>
  <c r="AP10" i="2" s="1"/>
  <c r="W10" i="2"/>
  <c r="X10" i="2" s="1"/>
  <c r="Y10" i="2" s="1"/>
  <c r="W79" i="2"/>
  <c r="X79" i="2" s="1"/>
  <c r="Y79" i="2" s="1"/>
  <c r="W34" i="2"/>
  <c r="X34" i="2" s="1"/>
  <c r="Y34" i="2" s="1"/>
  <c r="AO42" i="2"/>
  <c r="AP42" i="2" s="1"/>
  <c r="W72" i="2"/>
  <c r="X72" i="2" s="1"/>
  <c r="Y72" i="2" s="1"/>
  <c r="AO74" i="2"/>
  <c r="AP74" i="2" s="1"/>
  <c r="AO34" i="2"/>
  <c r="AP34" i="2" s="1"/>
  <c r="W76" i="2"/>
  <c r="X76" i="2" s="1"/>
  <c r="Y76" i="2" s="1"/>
  <c r="AO20" i="2"/>
  <c r="AP20" i="2" s="1"/>
  <c r="AO46" i="2"/>
  <c r="AP46" i="2" s="1"/>
  <c r="AO36" i="2"/>
  <c r="AP36" i="2" s="1"/>
  <c r="W41" i="2"/>
  <c r="X41" i="2" s="1"/>
  <c r="Y41" i="2" s="1"/>
  <c r="AO40" i="2"/>
  <c r="AP40" i="2" s="1"/>
  <c r="AO22" i="2"/>
  <c r="AP22" i="2" s="1"/>
  <c r="W17" i="2"/>
  <c r="X17" i="2" s="1"/>
  <c r="Y17" i="2" s="1"/>
  <c r="W61" i="2"/>
  <c r="X61" i="2" s="1"/>
  <c r="Y61" i="2" s="1"/>
  <c r="AO29" i="2"/>
  <c r="AP29" i="2" s="1"/>
  <c r="AO54" i="2"/>
  <c r="AP54" i="2" s="1"/>
  <c r="W36" i="2"/>
  <c r="X36" i="2" s="1"/>
  <c r="Y36" i="2" s="1"/>
  <c r="W37" i="2"/>
  <c r="X37" i="2" s="1"/>
  <c r="Y37" i="2" s="1"/>
  <c r="AO79" i="2"/>
  <c r="AP79" i="2" s="1"/>
  <c r="W60" i="2"/>
  <c r="X60" i="2" s="1"/>
  <c r="Y60" i="2" s="1"/>
  <c r="AO31" i="2"/>
  <c r="AP31" i="2" s="1"/>
  <c r="AO51" i="2"/>
  <c r="AP51" i="2" s="1"/>
  <c r="W39" i="2"/>
  <c r="X39" i="2" s="1"/>
  <c r="Y39" i="2" s="1"/>
  <c r="W12" i="2"/>
  <c r="X12" i="2" s="1"/>
  <c r="Y12" i="2" s="1"/>
  <c r="W63" i="2"/>
  <c r="X63" i="2" s="1"/>
  <c r="Y63" i="2" s="1"/>
  <c r="W20" i="2"/>
  <c r="X20" i="2" s="1"/>
  <c r="Y20" i="2" s="1"/>
  <c r="W13" i="2"/>
  <c r="X13" i="2" s="1"/>
  <c r="Y13" i="2" s="1"/>
  <c r="AO75" i="2"/>
  <c r="AP75" i="2" s="1"/>
  <c r="AO35" i="2"/>
  <c r="AP35" i="2" s="1"/>
  <c r="W11" i="2"/>
  <c r="X11" i="2" s="1"/>
  <c r="Y11" i="2" s="1"/>
  <c r="W51" i="2"/>
  <c r="X51" i="2" s="1"/>
  <c r="Y51" i="2" s="1"/>
  <c r="AO12" i="2"/>
  <c r="AP12" i="2" s="1"/>
  <c r="AO18" i="2"/>
  <c r="AP18" i="2" s="1"/>
  <c r="AO63" i="2"/>
  <c r="AP63" i="2" s="1"/>
  <c r="W32" i="2"/>
  <c r="X32" i="2" s="1"/>
  <c r="Y32" i="2" s="1"/>
  <c r="W25" i="2"/>
  <c r="X25" i="2" s="1"/>
  <c r="Y25" i="2" s="1"/>
  <c r="AO53" i="2"/>
  <c r="AP53" i="2" s="1"/>
  <c r="W23" i="2"/>
  <c r="X23" i="2" s="1"/>
  <c r="Y23" i="2" s="1"/>
  <c r="AO69" i="2"/>
  <c r="AP69" i="2" s="1"/>
  <c r="W38" i="2"/>
  <c r="X38" i="2" s="1"/>
  <c r="Y38" i="2" s="1"/>
  <c r="W33" i="2"/>
  <c r="X33" i="2" s="1"/>
  <c r="Y33" i="2" s="1"/>
  <c r="AO25" i="2"/>
  <c r="AP25" i="2" s="1"/>
  <c r="W44" i="2"/>
  <c r="X44" i="2" s="1"/>
  <c r="Y44" i="2" s="1"/>
  <c r="W68" i="2"/>
  <c r="X68" i="2" s="1"/>
  <c r="Y68" i="2" s="1"/>
  <c r="AO73" i="2"/>
  <c r="AP73" i="2" s="1"/>
  <c r="W42" i="2"/>
  <c r="X42" i="2" s="1"/>
  <c r="Y42" i="2" s="1"/>
  <c r="W35" i="2"/>
  <c r="X35" i="2" s="1"/>
  <c r="Y35" i="2" s="1"/>
  <c r="AO41" i="2"/>
  <c r="AP41" i="2" s="1"/>
  <c r="W53" i="2"/>
  <c r="X53" i="2" s="1"/>
  <c r="Y53" i="2" s="1"/>
  <c r="W69" i="2"/>
  <c r="X69" i="2" s="1"/>
  <c r="Y69" i="2" s="1"/>
  <c r="W65" i="2"/>
  <c r="X65" i="2" s="1"/>
  <c r="Y65" i="2" s="1"/>
  <c r="W67" i="2"/>
  <c r="X67" i="2" s="1"/>
  <c r="Y67" i="2" s="1"/>
  <c r="AO66" i="2"/>
  <c r="AP66" i="2" s="1"/>
  <c r="W31" i="2"/>
  <c r="X31" i="2" s="1"/>
  <c r="Y31" i="2" s="1"/>
  <c r="AO59" i="2"/>
  <c r="AP59" i="2" s="1"/>
  <c r="W48" i="2"/>
  <c r="X48" i="2" s="1"/>
  <c r="Y48" i="2" s="1"/>
  <c r="AO44" i="2"/>
  <c r="AP44" i="2" s="1"/>
  <c r="W45" i="2"/>
  <c r="X45" i="2" s="1"/>
  <c r="Y45" i="2" s="1"/>
  <c r="W28" i="2"/>
  <c r="X28" i="2" s="1"/>
  <c r="Y28" i="2" s="1"/>
  <c r="W73" i="2"/>
  <c r="X73" i="2" s="1"/>
  <c r="Y73" i="2" s="1"/>
  <c r="AO11" i="2"/>
  <c r="AP11" i="2" s="1"/>
  <c r="W22" i="2"/>
  <c r="X22" i="2" s="1"/>
  <c r="Y22" i="2" s="1"/>
  <c r="AO13" i="2"/>
  <c r="AP13" i="2" s="1"/>
  <c r="AO47" i="2"/>
  <c r="AP47" i="2" s="1"/>
  <c r="W74" i="2"/>
  <c r="X74" i="2" s="1"/>
  <c r="Y74" i="2" s="1"/>
  <c r="AO21" i="2"/>
  <c r="AP21" i="2" s="1"/>
  <c r="AO15" i="2"/>
  <c r="AP15" i="2" s="1"/>
  <c r="W77" i="2"/>
  <c r="X77" i="2" s="1"/>
  <c r="Y77" i="2" s="1"/>
  <c r="AO71" i="2"/>
  <c r="AP71" i="2" s="1"/>
  <c r="AO76" i="2"/>
  <c r="AP76" i="2" s="1"/>
  <c r="AO64" i="2"/>
  <c r="AP64" i="2" s="1"/>
  <c r="W70" i="2"/>
  <c r="X70" i="2" s="1"/>
  <c r="Y70" i="2" s="1"/>
  <c r="AO37" i="2"/>
  <c r="AP37" i="2" s="1"/>
  <c r="W21" i="2"/>
  <c r="X21" i="2" s="1"/>
  <c r="Y21" i="2" s="1"/>
  <c r="W16" i="2"/>
  <c r="X16" i="2" s="1"/>
  <c r="Y16" i="2" s="1"/>
  <c r="AO77" i="2"/>
  <c r="AP77" i="2" s="1"/>
  <c r="W29" i="2"/>
  <c r="X29" i="2" s="1"/>
  <c r="Y29" i="2" s="1"/>
  <c r="W64" i="2"/>
  <c r="X64" i="2" s="1"/>
  <c r="Y64" i="2" s="1"/>
  <c r="AO32" i="2"/>
  <c r="AP32" i="2" s="1"/>
  <c r="W47" i="2"/>
  <c r="X47" i="2" s="1"/>
  <c r="Y47" i="2" s="1"/>
  <c r="AO38" i="2"/>
  <c r="AP38" i="2" s="1"/>
  <c r="AO49" i="2"/>
  <c r="AP49" i="2" s="1"/>
  <c r="W56" i="2"/>
  <c r="X56" i="2" s="1"/>
  <c r="Y56" i="2" s="1"/>
  <c r="W14" i="2"/>
  <c r="X14" i="2" s="1"/>
  <c r="Y14" i="2" s="1"/>
  <c r="W19" i="2"/>
  <c r="X19" i="2" s="1"/>
  <c r="Y19" i="2" s="1"/>
  <c r="AO17" i="2"/>
  <c r="AP17" i="2" s="1"/>
  <c r="AO27" i="2"/>
  <c r="AP27" i="2" s="1"/>
  <c r="W50" i="2"/>
  <c r="X50" i="2" s="1"/>
  <c r="Y50" i="2" s="1"/>
  <c r="W24" i="2"/>
  <c r="X24" i="2" s="1"/>
  <c r="Y24" i="2" s="1"/>
  <c r="W55" i="2"/>
  <c r="X55" i="2" s="1"/>
  <c r="Y55" i="2" s="1"/>
  <c r="W54" i="2"/>
  <c r="X54" i="2" s="1"/>
  <c r="Y54" i="2" s="1"/>
  <c r="W18" i="2"/>
  <c r="X18" i="2" s="1"/>
  <c r="Y18" i="2" s="1"/>
  <c r="W46" i="2"/>
  <c r="X46" i="2" s="1"/>
  <c r="Y46" i="2" s="1"/>
  <c r="AO39" i="2"/>
  <c r="AP39" i="2" s="1"/>
  <c r="W26" i="2"/>
  <c r="X26" i="2" s="1"/>
  <c r="Y26" i="2" s="1"/>
  <c r="AO26" i="2"/>
  <c r="AP26" i="2" s="1"/>
  <c r="AO24" i="2"/>
  <c r="AP24" i="2" s="1"/>
  <c r="W58" i="2"/>
  <c r="X58" i="2" s="1"/>
  <c r="Y58" i="2" s="1"/>
  <c r="AO57" i="2"/>
  <c r="AP57" i="2" s="1"/>
  <c r="AO23" i="2"/>
  <c r="AP23" i="2" s="1"/>
  <c r="W52" i="2"/>
  <c r="X52" i="2" s="1"/>
  <c r="Y52" i="2" s="1"/>
  <c r="AO16" i="2"/>
  <c r="AP16" i="2" s="1"/>
  <c r="AO48" i="2"/>
  <c r="AP48" i="2" s="1"/>
  <c r="AO28" i="2"/>
  <c r="AP28" i="2" s="1"/>
  <c r="AO62" i="2"/>
  <c r="AP62" i="2" s="1"/>
  <c r="W75" i="2"/>
  <c r="X75" i="2" s="1"/>
  <c r="Y75" i="2" s="1"/>
  <c r="AO56" i="2"/>
  <c r="AP56" i="2" s="1"/>
  <c r="AO19" i="2"/>
  <c r="AP19" i="2" s="1"/>
  <c r="AO45" i="2"/>
  <c r="AP45" i="2" s="1"/>
  <c r="W57" i="2"/>
  <c r="X57" i="2" s="1"/>
  <c r="Y57" i="2" s="1"/>
  <c r="W62" i="2"/>
  <c r="X62" i="2" s="1"/>
  <c r="Y62" i="2" s="1"/>
  <c r="AO67" i="2"/>
  <c r="AP67" i="2" s="1"/>
  <c r="W15" i="2"/>
  <c r="X15" i="2" s="1"/>
  <c r="Y15" i="2" s="1"/>
  <c r="W30" i="2"/>
  <c r="X30" i="2" s="1"/>
  <c r="Y30" i="2" s="1"/>
  <c r="W71" i="2"/>
  <c r="X71" i="2" s="1"/>
  <c r="Y71" i="2" s="1"/>
  <c r="AO65" i="2"/>
  <c r="AP65" i="2" s="1"/>
  <c r="AO43" i="2"/>
  <c r="AP43" i="2" s="1"/>
  <c r="AO70" i="2"/>
  <c r="AP70" i="2" s="1"/>
  <c r="W66" i="2"/>
  <c r="X66" i="2" s="1"/>
  <c r="Y66" i="2" s="1"/>
  <c r="AO61" i="2"/>
  <c r="AP61" i="2" s="1"/>
  <c r="AO50" i="2"/>
  <c r="AP50" i="2" s="1"/>
  <c r="AO14" i="2"/>
  <c r="AP14" i="2" s="1"/>
  <c r="W43" i="2"/>
  <c r="X43" i="2" s="1"/>
  <c r="Y43" i="2" s="1"/>
  <c r="AO78" i="2"/>
  <c r="AP78" i="2" s="1"/>
  <c r="AO55" i="2"/>
  <c r="AP55" i="2" s="1"/>
  <c r="W49" i="2"/>
  <c r="X49" i="2" s="1"/>
  <c r="Y49" i="2" s="1"/>
  <c r="AO33" i="2"/>
  <c r="AP33" i="2" s="1"/>
  <c r="W27" i="2"/>
  <c r="X27" i="2" s="1"/>
  <c r="Y27" i="2" s="1"/>
  <c r="AO68" i="2"/>
  <c r="AP68" i="2" s="1"/>
  <c r="W59" i="2"/>
  <c r="X59" i="2" s="1"/>
  <c r="Y59" i="2" s="1"/>
  <c r="W78" i="2"/>
  <c r="X78" i="2" s="1"/>
  <c r="Y78" i="2" s="1"/>
  <c r="AO52" i="2"/>
  <c r="AP52" i="2" s="1"/>
  <c r="AB81" i="2"/>
  <c r="W40" i="2"/>
  <c r="X40" i="2" s="1"/>
  <c r="Y40" i="2" s="1"/>
  <c r="AO60" i="2"/>
  <c r="AP60" i="2" s="1"/>
  <c r="AO30" i="2"/>
  <c r="AP30" i="2" s="1"/>
  <c r="AO58" i="2"/>
  <c r="AP58" i="2" s="1"/>
  <c r="AO72" i="2"/>
  <c r="AP72" i="2" s="1"/>
  <c r="A12" i="14" l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D21" i="1"/>
  <c r="AO81" i="2"/>
  <c r="AP81" i="2"/>
  <c r="D33" i="1" l="1"/>
  <c r="G21" i="1"/>
  <c r="J21" i="1" l="1"/>
  <c r="C33" i="1"/>
  <c r="E33" i="1" s="1"/>
  <c r="AO82" i="2"/>
  <c r="AP82" i="2" s="1"/>
  <c r="W122" i="2"/>
  <c r="X122" i="2" s="1"/>
  <c r="Y122" i="2" s="1"/>
  <c r="AO120" i="2"/>
  <c r="AP120" i="2" s="1"/>
  <c r="AO126" i="2"/>
  <c r="AP126" i="2" s="1"/>
  <c r="W127" i="2"/>
  <c r="X127" i="2" s="1"/>
  <c r="Y127" i="2" s="1"/>
  <c r="W99" i="2"/>
  <c r="X99" i="2" s="1"/>
  <c r="Y99" i="2" s="1"/>
  <c r="AO83" i="2"/>
  <c r="AP83" i="2" s="1"/>
  <c r="W100" i="2"/>
  <c r="X100" i="2" s="1"/>
  <c r="Y100" i="2" s="1"/>
  <c r="W87" i="2"/>
  <c r="X87" i="2" s="1"/>
  <c r="Y87" i="2" s="1"/>
  <c r="W144" i="2"/>
  <c r="X144" i="2" s="1"/>
  <c r="Y144" i="2" s="1"/>
  <c r="AO110" i="2"/>
  <c r="AP110" i="2" s="1"/>
  <c r="W95" i="2"/>
  <c r="X95" i="2" s="1"/>
  <c r="Y95" i="2" s="1"/>
  <c r="AO140" i="2"/>
  <c r="AP140" i="2" s="1"/>
  <c r="W84" i="2"/>
  <c r="X84" i="2" s="1"/>
  <c r="Y84" i="2" s="1"/>
  <c r="AO87" i="2"/>
  <c r="AP87" i="2" s="1"/>
  <c r="AO144" i="2"/>
  <c r="AP144" i="2" s="1"/>
  <c r="W140" i="2"/>
  <c r="X140" i="2" s="1"/>
  <c r="Y140" i="2" s="1"/>
  <c r="W101" i="2"/>
  <c r="X101" i="2" s="1"/>
  <c r="Y101" i="2" s="1"/>
  <c r="W143" i="2"/>
  <c r="X143" i="2" s="1"/>
  <c r="Y143" i="2" s="1"/>
  <c r="AO138" i="2"/>
  <c r="AP138" i="2" s="1"/>
  <c r="AO99" i="2"/>
  <c r="AP99" i="2" s="1"/>
  <c r="W125" i="2"/>
  <c r="X125" i="2" s="1"/>
  <c r="Y125" i="2" s="1"/>
  <c r="W123" i="2"/>
  <c r="X123" i="2" s="1"/>
  <c r="Y123" i="2" s="1"/>
  <c r="AO124" i="2"/>
  <c r="AP124" i="2" s="1"/>
  <c r="AO118" i="2"/>
  <c r="AP118" i="2" s="1"/>
  <c r="AO102" i="2"/>
  <c r="AP102" i="2" s="1"/>
  <c r="W83" i="2"/>
  <c r="X83" i="2" s="1"/>
  <c r="Y83" i="2" s="1"/>
  <c r="W112" i="2"/>
  <c r="X112" i="2" s="1"/>
  <c r="Y112" i="2" s="1"/>
  <c r="AO96" i="2"/>
  <c r="AP96" i="2" s="1"/>
  <c r="W119" i="2"/>
  <c r="X119" i="2" s="1"/>
  <c r="Y119" i="2" s="1"/>
  <c r="AO143" i="2"/>
  <c r="AP143" i="2" s="1"/>
  <c r="W85" i="2"/>
  <c r="X85" i="2" s="1"/>
  <c r="Y85" i="2" s="1"/>
  <c r="W132" i="2"/>
  <c r="X132" i="2" s="1"/>
  <c r="Y132" i="2" s="1"/>
  <c r="W120" i="2"/>
  <c r="X120" i="2" s="1"/>
  <c r="Y120" i="2" s="1"/>
  <c r="AO132" i="2"/>
  <c r="AP132" i="2" s="1"/>
  <c r="AO136" i="2"/>
  <c r="AP136" i="2" s="1"/>
  <c r="W138" i="2"/>
  <c r="X138" i="2" s="1"/>
  <c r="Y138" i="2" s="1"/>
  <c r="W93" i="2"/>
  <c r="X93" i="2" s="1"/>
  <c r="Y93" i="2" s="1"/>
  <c r="W88" i="2"/>
  <c r="X88" i="2" s="1"/>
  <c r="Y88" i="2" s="1"/>
  <c r="AO105" i="2"/>
  <c r="AP105" i="2" s="1"/>
  <c r="W97" i="2"/>
  <c r="X97" i="2" s="1"/>
  <c r="Y97" i="2" s="1"/>
  <c r="AO100" i="2"/>
  <c r="AP100" i="2" s="1"/>
  <c r="W89" i="2"/>
  <c r="X89" i="2" s="1"/>
  <c r="Y89" i="2" s="1"/>
  <c r="AO97" i="2"/>
  <c r="AP97" i="2" s="1"/>
  <c r="AO115" i="2"/>
  <c r="AP115" i="2" s="1"/>
  <c r="AO133" i="2"/>
  <c r="AP133" i="2" s="1"/>
  <c r="W91" i="2"/>
  <c r="X91" i="2" s="1"/>
  <c r="Y91" i="2" s="1"/>
  <c r="AO114" i="2"/>
  <c r="AP114" i="2" s="1"/>
  <c r="W107" i="2"/>
  <c r="X107" i="2" s="1"/>
  <c r="Y107" i="2" s="1"/>
  <c r="W128" i="2"/>
  <c r="X128" i="2" s="1"/>
  <c r="Y128" i="2" s="1"/>
  <c r="W118" i="2"/>
  <c r="X118" i="2" s="1"/>
  <c r="Y118" i="2" s="1"/>
  <c r="AO84" i="2"/>
  <c r="AP84" i="2" s="1"/>
  <c r="AO131" i="2"/>
  <c r="AP131" i="2" s="1"/>
  <c r="W130" i="2"/>
  <c r="X130" i="2" s="1"/>
  <c r="Y130" i="2" s="1"/>
  <c r="AO121" i="2"/>
  <c r="W142" i="2"/>
  <c r="X142" i="2" s="1"/>
  <c r="Y142" i="2" s="1"/>
  <c r="AO142" i="2"/>
  <c r="AP142" i="2" s="1"/>
  <c r="AO112" i="2"/>
  <c r="AP112" i="2" s="1"/>
  <c r="W111" i="2"/>
  <c r="X111" i="2" s="1"/>
  <c r="Y111" i="2" s="1"/>
  <c r="W126" i="2"/>
  <c r="X126" i="2" s="1"/>
  <c r="Y126" i="2" s="1"/>
  <c r="W136" i="2"/>
  <c r="X136" i="2" s="1"/>
  <c r="Y136" i="2" s="1"/>
  <c r="AO92" i="2"/>
  <c r="AP92" i="2" s="1"/>
  <c r="W139" i="2"/>
  <c r="X139" i="2" s="1"/>
  <c r="Y139" i="2" s="1"/>
  <c r="AO125" i="2"/>
  <c r="W129" i="2"/>
  <c r="X129" i="2" s="1"/>
  <c r="Y129" i="2" s="1"/>
  <c r="W116" i="2"/>
  <c r="X116" i="2" s="1"/>
  <c r="Y116" i="2" s="1"/>
  <c r="AO108" i="2"/>
  <c r="AP108" i="2" s="1"/>
  <c r="W113" i="2"/>
  <c r="X113" i="2" s="1"/>
  <c r="Y113" i="2" s="1"/>
  <c r="AO119" i="2"/>
  <c r="AP119" i="2" s="1"/>
  <c r="AO129" i="2"/>
  <c r="AP129" i="2" s="1"/>
  <c r="AO88" i="2"/>
  <c r="AP88" i="2" s="1"/>
  <c r="AO139" i="2"/>
  <c r="AP139" i="2" s="1"/>
  <c r="W115" i="2"/>
  <c r="X115" i="2" s="1"/>
  <c r="Y115" i="2" s="1"/>
  <c r="AO89" i="2"/>
  <c r="AP89" i="2" s="1"/>
  <c r="AO90" i="2"/>
  <c r="AP90" i="2" s="1"/>
  <c r="AO104" i="2"/>
  <c r="AP104" i="2" s="1"/>
  <c r="AO113" i="2"/>
  <c r="AP113" i="2" s="1"/>
  <c r="W103" i="2"/>
  <c r="X103" i="2" s="1"/>
  <c r="Y103" i="2" s="1"/>
  <c r="AO135" i="2"/>
  <c r="AP135" i="2" s="1"/>
  <c r="W141" i="2"/>
  <c r="X141" i="2" s="1"/>
  <c r="Y141" i="2" s="1"/>
  <c r="W114" i="2"/>
  <c r="X114" i="2" s="1"/>
  <c r="Y114" i="2" s="1"/>
  <c r="AO93" i="2"/>
  <c r="AP93" i="2" s="1"/>
  <c r="AO123" i="2"/>
  <c r="AP123" i="2" s="1"/>
  <c r="W86" i="2"/>
  <c r="X86" i="2" s="1"/>
  <c r="Y86" i="2" s="1"/>
  <c r="W92" i="2"/>
  <c r="X92" i="2" s="1"/>
  <c r="Y92" i="2" s="1"/>
  <c r="AO122" i="2"/>
  <c r="AP122" i="2" s="1"/>
  <c r="AB148" i="2"/>
  <c r="W137" i="2"/>
  <c r="X137" i="2" s="1"/>
  <c r="Y137" i="2" s="1"/>
  <c r="AO116" i="2"/>
  <c r="AP116" i="2" s="1"/>
  <c r="AO85" i="2"/>
  <c r="AP85" i="2" s="1"/>
  <c r="W109" i="2"/>
  <c r="X109" i="2" s="1"/>
  <c r="Y109" i="2" s="1"/>
  <c r="AO130" i="2"/>
  <c r="AP130" i="2" s="1"/>
  <c r="W96" i="2"/>
  <c r="X96" i="2" s="1"/>
  <c r="Y96" i="2" s="1"/>
  <c r="W108" i="2"/>
  <c r="X108" i="2" s="1"/>
  <c r="Y108" i="2" s="1"/>
  <c r="W121" i="2"/>
  <c r="X121" i="2" s="1"/>
  <c r="Y121" i="2" s="1"/>
  <c r="W104" i="2"/>
  <c r="X104" i="2" s="1"/>
  <c r="Y104" i="2" s="1"/>
  <c r="W102" i="2"/>
  <c r="X102" i="2" s="1"/>
  <c r="Y102" i="2" s="1"/>
  <c r="AO145" i="2"/>
  <c r="AP145" i="2" s="1"/>
  <c r="W133" i="2"/>
  <c r="X133" i="2" s="1"/>
  <c r="Y133" i="2" s="1"/>
  <c r="AO106" i="2"/>
  <c r="AP106" i="2" s="1"/>
  <c r="W94" i="2"/>
  <c r="X94" i="2" s="1"/>
  <c r="Y94" i="2" s="1"/>
  <c r="AO101" i="2"/>
  <c r="AP101" i="2" s="1"/>
  <c r="AO127" i="2"/>
  <c r="AP127" i="2" s="1"/>
  <c r="AO117" i="2"/>
  <c r="AP117" i="2" s="1"/>
  <c r="AO107" i="2"/>
  <c r="AP107" i="2" s="1"/>
  <c r="AO137" i="2"/>
  <c r="AP137" i="2" s="1"/>
  <c r="W98" i="2"/>
  <c r="X98" i="2" s="1"/>
  <c r="Y98" i="2" s="1"/>
  <c r="W106" i="2"/>
  <c r="X106" i="2" s="1"/>
  <c r="Y106" i="2" s="1"/>
  <c r="W135" i="2"/>
  <c r="X135" i="2" s="1"/>
  <c r="Y135" i="2" s="1"/>
  <c r="AO94" i="2"/>
  <c r="AP94" i="2" s="1"/>
  <c r="AO98" i="2"/>
  <c r="AP98" i="2" s="1"/>
  <c r="AO141" i="2"/>
  <c r="AP141" i="2" s="1"/>
  <c r="W110" i="2"/>
  <c r="X110" i="2" s="1"/>
  <c r="Y110" i="2" s="1"/>
  <c r="AO134" i="2"/>
  <c r="AP134" i="2" s="1"/>
  <c r="AO103" i="2"/>
  <c r="AP103" i="2" s="1"/>
  <c r="W117" i="2"/>
  <c r="X117" i="2" s="1"/>
  <c r="Y117" i="2" s="1"/>
  <c r="AO91" i="2"/>
  <c r="AP91" i="2" s="1"/>
  <c r="W131" i="2"/>
  <c r="X131" i="2" s="1"/>
  <c r="Y131" i="2" s="1"/>
  <c r="AO86" i="2"/>
  <c r="AP86" i="2" s="1"/>
  <c r="W124" i="2"/>
  <c r="X124" i="2" s="1"/>
  <c r="Y124" i="2" s="1"/>
  <c r="AO95" i="2"/>
  <c r="AP95" i="2" s="1"/>
  <c r="W90" i="2"/>
  <c r="X90" i="2" s="1"/>
  <c r="Y90" i="2" s="1"/>
  <c r="AO111" i="2"/>
  <c r="AP111" i="2" s="1"/>
  <c r="W134" i="2"/>
  <c r="X134" i="2" s="1"/>
  <c r="Y134" i="2" s="1"/>
  <c r="W82" i="2"/>
  <c r="X82" i="2" s="1"/>
  <c r="Y82" i="2" s="1"/>
  <c r="W145" i="2"/>
  <c r="X145" i="2" s="1"/>
  <c r="Y145" i="2" s="1"/>
  <c r="AO109" i="2"/>
  <c r="AP109" i="2" s="1"/>
  <c r="W105" i="2"/>
  <c r="X105" i="2" s="1"/>
  <c r="Y105" i="2" s="1"/>
  <c r="AO128" i="2"/>
  <c r="AP128" i="2" s="1"/>
  <c r="AP125" i="2" l="1"/>
  <c r="N24" i="14"/>
  <c r="O24" i="14" s="1"/>
  <c r="AP121" i="2"/>
  <c r="E22" i="1"/>
  <c r="D22" i="1"/>
  <c r="AO148" i="2"/>
  <c r="AO149" i="2"/>
  <c r="W226" i="2"/>
  <c r="X226" i="2" s="1"/>
  <c r="Y226" i="2" s="1"/>
  <c r="W333" i="2"/>
  <c r="X333" i="2" s="1"/>
  <c r="Y333" i="2" s="1"/>
  <c r="W253" i="2"/>
  <c r="X253" i="2" s="1"/>
  <c r="Y253" i="2" s="1"/>
  <c r="AO293" i="2"/>
  <c r="AP293" i="2" s="1"/>
  <c r="AO381" i="2"/>
  <c r="AP381" i="2" s="1"/>
  <c r="W267" i="2"/>
  <c r="X267" i="2" s="1"/>
  <c r="Y267" i="2" s="1"/>
  <c r="W399" i="2"/>
  <c r="X399" i="2" s="1"/>
  <c r="Y399" i="2" s="1"/>
  <c r="AO397" i="2"/>
  <c r="AP397" i="2" s="1"/>
  <c r="AO186" i="2"/>
  <c r="AP186" i="2" s="1"/>
  <c r="AO332" i="2"/>
  <c r="AP332" i="2" s="1"/>
  <c r="AO396" i="2"/>
  <c r="AP396" i="2" s="1"/>
  <c r="AO249" i="2"/>
  <c r="AP249" i="2" s="1"/>
  <c r="AO271" i="2"/>
  <c r="AP271" i="2" s="1"/>
  <c r="W198" i="2"/>
  <c r="X198" i="2" s="1"/>
  <c r="Y198" i="2" s="1"/>
  <c r="AO253" i="2"/>
  <c r="AP253" i="2" s="1"/>
  <c r="W338" i="2"/>
  <c r="X338" i="2" s="1"/>
  <c r="Y338" i="2" s="1"/>
  <c r="AO239" i="2"/>
  <c r="AP239" i="2" s="1"/>
  <c r="W208" i="2"/>
  <c r="X208" i="2" s="1"/>
  <c r="Y208" i="2" s="1"/>
  <c r="W400" i="2"/>
  <c r="X400" i="2" s="1"/>
  <c r="Y400" i="2" s="1"/>
  <c r="AO207" i="2"/>
  <c r="AP207" i="2" s="1"/>
  <c r="AO299" i="2"/>
  <c r="AP299" i="2" s="1"/>
  <c r="W379" i="2"/>
  <c r="X379" i="2" s="1"/>
  <c r="Y379" i="2" s="1"/>
  <c r="AO272" i="2"/>
  <c r="AP272" i="2" s="1"/>
  <c r="AO150" i="2"/>
  <c r="AP150" i="2" s="1"/>
  <c r="AO336" i="2"/>
  <c r="AP336" i="2" s="1"/>
  <c r="AO358" i="2"/>
  <c r="AP358" i="2" s="1"/>
  <c r="AO227" i="2"/>
  <c r="AP227" i="2" s="1"/>
  <c r="W270" i="2"/>
  <c r="X270" i="2" s="1"/>
  <c r="Y270" i="2" s="1"/>
  <c r="W247" i="2"/>
  <c r="X247" i="2" s="1"/>
  <c r="Y247" i="2" s="1"/>
  <c r="W348" i="2"/>
  <c r="X348" i="2" s="1"/>
  <c r="Y348" i="2" s="1"/>
  <c r="W313" i="2"/>
  <c r="X313" i="2" s="1"/>
  <c r="Y313" i="2" s="1"/>
  <c r="W238" i="2"/>
  <c r="X238" i="2" s="1"/>
  <c r="Y238" i="2" s="1"/>
  <c r="W293" i="2"/>
  <c r="X293" i="2" s="1"/>
  <c r="Y293" i="2" s="1"/>
  <c r="W385" i="2"/>
  <c r="X385" i="2" s="1"/>
  <c r="Y385" i="2" s="1"/>
  <c r="AO310" i="2"/>
  <c r="AP310" i="2" s="1"/>
  <c r="AO362" i="2"/>
  <c r="AP362" i="2" s="1"/>
  <c r="W286" i="2"/>
  <c r="X286" i="2" s="1"/>
  <c r="Y286" i="2" s="1"/>
  <c r="W236" i="2"/>
  <c r="X236" i="2" s="1"/>
  <c r="Y236" i="2" s="1"/>
  <c r="W292" i="2"/>
  <c r="X292" i="2" s="1"/>
  <c r="Y292" i="2" s="1"/>
  <c r="AO268" i="2"/>
  <c r="AP268" i="2" s="1"/>
  <c r="AO258" i="2"/>
  <c r="AP258" i="2" s="1"/>
  <c r="W343" i="2"/>
  <c r="X343" i="2" s="1"/>
  <c r="Y343" i="2" s="1"/>
  <c r="W193" i="2"/>
  <c r="X193" i="2" s="1"/>
  <c r="Y193" i="2" s="1"/>
  <c r="AO213" i="2"/>
  <c r="AP213" i="2" s="1"/>
  <c r="AO237" i="2"/>
  <c r="AP237" i="2" s="1"/>
  <c r="W229" i="2"/>
  <c r="X229" i="2" s="1"/>
  <c r="Y229" i="2" s="1"/>
  <c r="AO283" i="2"/>
  <c r="AP283" i="2" s="1"/>
  <c r="W256" i="2"/>
  <c r="X256" i="2" s="1"/>
  <c r="Y256" i="2" s="1"/>
  <c r="AO248" i="2"/>
  <c r="AP248" i="2" s="1"/>
  <c r="W396" i="2"/>
  <c r="X396" i="2" s="1"/>
  <c r="Y396" i="2" s="1"/>
  <c r="AO366" i="2"/>
  <c r="AP366" i="2" s="1"/>
  <c r="W386" i="2"/>
  <c r="X386" i="2" s="1"/>
  <c r="Y386" i="2" s="1"/>
  <c r="AO377" i="2"/>
  <c r="AP377" i="2" s="1"/>
  <c r="W387" i="2"/>
  <c r="X387" i="2" s="1"/>
  <c r="Y387" i="2" s="1"/>
  <c r="W318" i="2"/>
  <c r="X318" i="2" s="1"/>
  <c r="Y318" i="2" s="1"/>
  <c r="AO341" i="2"/>
  <c r="AP341" i="2" s="1"/>
  <c r="W342" i="2"/>
  <c r="X342" i="2" s="1"/>
  <c r="Y342" i="2" s="1"/>
  <c r="W349" i="2"/>
  <c r="X349" i="2" s="1"/>
  <c r="Y349" i="2" s="1"/>
  <c r="W358" i="2"/>
  <c r="X358" i="2" s="1"/>
  <c r="Y358" i="2" s="1"/>
  <c r="AO230" i="2"/>
  <c r="AP230" i="2" s="1"/>
  <c r="AO221" i="2"/>
  <c r="AP221" i="2" s="1"/>
  <c r="W369" i="2"/>
  <c r="X369" i="2" s="1"/>
  <c r="Y369" i="2" s="1"/>
  <c r="AO180" i="2"/>
  <c r="AP180" i="2" s="1"/>
  <c r="W366" i="2"/>
  <c r="X366" i="2" s="1"/>
  <c r="Y366" i="2" s="1"/>
  <c r="W273" i="2"/>
  <c r="X273" i="2" s="1"/>
  <c r="Y273" i="2" s="1"/>
  <c r="W302" i="2"/>
  <c r="X302" i="2" s="1"/>
  <c r="Y302" i="2" s="1"/>
  <c r="AO309" i="2"/>
  <c r="AP309" i="2" s="1"/>
  <c r="AO206" i="2"/>
  <c r="AP206" i="2" s="1"/>
  <c r="AO162" i="2"/>
  <c r="AP162" i="2" s="1"/>
  <c r="AO266" i="2"/>
  <c r="AP266" i="2" s="1"/>
  <c r="W363" i="2"/>
  <c r="X363" i="2" s="1"/>
  <c r="Y363" i="2" s="1"/>
  <c r="AO319" i="2"/>
  <c r="AP319" i="2" s="1"/>
  <c r="AO395" i="2"/>
  <c r="AP395" i="2" s="1"/>
  <c r="AO339" i="2"/>
  <c r="AP339" i="2" s="1"/>
  <c r="AO357" i="2"/>
  <c r="AP357" i="2" s="1"/>
  <c r="AO276" i="2"/>
  <c r="AP276" i="2" s="1"/>
  <c r="W240" i="2"/>
  <c r="X240" i="2" s="1"/>
  <c r="Y240" i="2" s="1"/>
  <c r="AO392" i="2"/>
  <c r="AP392" i="2" s="1"/>
  <c r="W196" i="2"/>
  <c r="X196" i="2" s="1"/>
  <c r="Y196" i="2" s="1"/>
  <c r="W219" i="2"/>
  <c r="X219" i="2" s="1"/>
  <c r="Y219" i="2" s="1"/>
  <c r="W334" i="2"/>
  <c r="X334" i="2" s="1"/>
  <c r="Y334" i="2" s="1"/>
  <c r="AO228" i="2"/>
  <c r="AP228" i="2" s="1"/>
  <c r="AO285" i="2"/>
  <c r="AP285" i="2" s="1"/>
  <c r="AO386" i="2"/>
  <c r="AP386" i="2" s="1"/>
  <c r="AO189" i="2"/>
  <c r="AP189" i="2" s="1"/>
  <c r="W357" i="2"/>
  <c r="X357" i="2" s="1"/>
  <c r="Y357" i="2" s="1"/>
  <c r="W281" i="2"/>
  <c r="X281" i="2" s="1"/>
  <c r="Y281" i="2" s="1"/>
  <c r="AO187" i="2"/>
  <c r="AP187" i="2" s="1"/>
  <c r="W308" i="2"/>
  <c r="X308" i="2" s="1"/>
  <c r="Y308" i="2" s="1"/>
  <c r="W191" i="2"/>
  <c r="X191" i="2" s="1"/>
  <c r="Y191" i="2" s="1"/>
  <c r="AO359" i="2"/>
  <c r="AP359" i="2" s="1"/>
  <c r="AO236" i="2"/>
  <c r="AP236" i="2" s="1"/>
  <c r="AO264" i="2"/>
  <c r="AP264" i="2" s="1"/>
  <c r="AO164" i="2"/>
  <c r="AP164" i="2" s="1"/>
  <c r="AO301" i="2"/>
  <c r="AP301" i="2" s="1"/>
  <c r="AO345" i="2"/>
  <c r="AP345" i="2" s="1"/>
  <c r="AO307" i="2"/>
  <c r="AP307" i="2" s="1"/>
  <c r="AO349" i="2"/>
  <c r="AP349" i="2" s="1"/>
  <c r="AO355" i="2"/>
  <c r="AP355" i="2" s="1"/>
  <c r="W170" i="2"/>
  <c r="X170" i="2" s="1"/>
  <c r="Y170" i="2" s="1"/>
  <c r="AO350" i="2"/>
  <c r="AP350" i="2" s="1"/>
  <c r="W252" i="2"/>
  <c r="X252" i="2" s="1"/>
  <c r="Y252" i="2" s="1"/>
  <c r="W260" i="2"/>
  <c r="X260" i="2" s="1"/>
  <c r="Y260" i="2" s="1"/>
  <c r="W347" i="2"/>
  <c r="X347" i="2" s="1"/>
  <c r="Y347" i="2" s="1"/>
  <c r="AO288" i="2"/>
  <c r="AP288" i="2" s="1"/>
  <c r="AO159" i="2"/>
  <c r="AP159" i="2" s="1"/>
  <c r="AO202" i="2"/>
  <c r="AP202" i="2" s="1"/>
  <c r="AO302" i="2"/>
  <c r="AP302" i="2" s="1"/>
  <c r="AO165" i="2"/>
  <c r="AP165" i="2" s="1"/>
  <c r="AO281" i="2"/>
  <c r="AP281" i="2" s="1"/>
  <c r="AO261" i="2"/>
  <c r="AP261" i="2" s="1"/>
  <c r="W177" i="2"/>
  <c r="X177" i="2" s="1"/>
  <c r="Y177" i="2" s="1"/>
  <c r="W329" i="2"/>
  <c r="X329" i="2" s="1"/>
  <c r="Y329" i="2" s="1"/>
  <c r="W284" i="2"/>
  <c r="X284" i="2" s="1"/>
  <c r="Y284" i="2" s="1"/>
  <c r="AO375" i="2"/>
  <c r="AP375" i="2" s="1"/>
  <c r="W194" i="2"/>
  <c r="X194" i="2" s="1"/>
  <c r="Y194" i="2" s="1"/>
  <c r="AO185" i="2"/>
  <c r="AP185" i="2" s="1"/>
  <c r="W299" i="2"/>
  <c r="X299" i="2" s="1"/>
  <c r="Y299" i="2" s="1"/>
  <c r="AO394" i="2"/>
  <c r="AP394" i="2" s="1"/>
  <c r="AO203" i="2"/>
  <c r="AP203" i="2" s="1"/>
  <c r="W178" i="2"/>
  <c r="X178" i="2" s="1"/>
  <c r="Y178" i="2" s="1"/>
  <c r="AO252" i="2"/>
  <c r="AP252" i="2" s="1"/>
  <c r="AO184" i="2"/>
  <c r="AP184" i="2" s="1"/>
  <c r="W167" i="2"/>
  <c r="X167" i="2" s="1"/>
  <c r="Y167" i="2" s="1"/>
  <c r="W365" i="2"/>
  <c r="X365" i="2" s="1"/>
  <c r="Y365" i="2" s="1"/>
  <c r="AO295" i="2"/>
  <c r="AP295" i="2" s="1"/>
  <c r="AO373" i="2"/>
  <c r="AP373" i="2" s="1"/>
  <c r="W368" i="2"/>
  <c r="X368" i="2" s="1"/>
  <c r="Y368" i="2" s="1"/>
  <c r="AO195" i="2"/>
  <c r="AP195" i="2" s="1"/>
  <c r="W330" i="2"/>
  <c r="X330" i="2" s="1"/>
  <c r="Y330" i="2" s="1"/>
  <c r="AO194" i="2"/>
  <c r="AP194" i="2" s="1"/>
  <c r="W180" i="2"/>
  <c r="X180" i="2" s="1"/>
  <c r="Y180" i="2" s="1"/>
  <c r="AO244" i="2"/>
  <c r="AP244" i="2" s="1"/>
  <c r="AO327" i="2"/>
  <c r="AP327" i="2" s="1"/>
  <c r="AO294" i="2"/>
  <c r="AP294" i="2" s="1"/>
  <c r="AO191" i="2"/>
  <c r="AP191" i="2" s="1"/>
  <c r="W169" i="2"/>
  <c r="X169" i="2" s="1"/>
  <c r="Y169" i="2" s="1"/>
  <c r="AO246" i="2"/>
  <c r="AP246" i="2" s="1"/>
  <c r="AO158" i="2"/>
  <c r="AP158" i="2" s="1"/>
  <c r="AO259" i="2"/>
  <c r="AP259" i="2" s="1"/>
  <c r="AO255" i="2"/>
  <c r="AP255" i="2" s="1"/>
  <c r="W183" i="2"/>
  <c r="X183" i="2" s="1"/>
  <c r="Y183" i="2" s="1"/>
  <c r="AO347" i="2"/>
  <c r="AP347" i="2" s="1"/>
  <c r="AO297" i="2"/>
  <c r="AP297" i="2" s="1"/>
  <c r="W359" i="2"/>
  <c r="X359" i="2" s="1"/>
  <c r="Y359" i="2" s="1"/>
  <c r="W212" i="2"/>
  <c r="X212" i="2" s="1"/>
  <c r="Y212" i="2" s="1"/>
  <c r="AO372" i="2"/>
  <c r="AP372" i="2" s="1"/>
  <c r="W156" i="2"/>
  <c r="X156" i="2" s="1"/>
  <c r="Y156" i="2" s="1"/>
  <c r="AO199" i="2"/>
  <c r="AP199" i="2" s="1"/>
  <c r="W173" i="2"/>
  <c r="X173" i="2" s="1"/>
  <c r="Y173" i="2" s="1"/>
  <c r="AO235" i="2"/>
  <c r="AP235" i="2" s="1"/>
  <c r="AO338" i="2"/>
  <c r="AP338" i="2" s="1"/>
  <c r="W353" i="2"/>
  <c r="X353" i="2" s="1"/>
  <c r="Y353" i="2" s="1"/>
  <c r="AO157" i="2"/>
  <c r="AP157" i="2" s="1"/>
  <c r="AO205" i="2"/>
  <c r="AP205" i="2" s="1"/>
  <c r="AO240" i="2"/>
  <c r="AP240" i="2" s="1"/>
  <c r="W225" i="2"/>
  <c r="X225" i="2" s="1"/>
  <c r="Y225" i="2" s="1"/>
  <c r="W197" i="2"/>
  <c r="X197" i="2" s="1"/>
  <c r="Y197" i="2" s="1"/>
  <c r="W314" i="2"/>
  <c r="X314" i="2" s="1"/>
  <c r="Y314" i="2" s="1"/>
  <c r="W274" i="2"/>
  <c r="X274" i="2" s="1"/>
  <c r="Y274" i="2" s="1"/>
  <c r="W315" i="2"/>
  <c r="X315" i="2" s="1"/>
  <c r="Y315" i="2" s="1"/>
  <c r="W344" i="2"/>
  <c r="X344" i="2" s="1"/>
  <c r="Y344" i="2" s="1"/>
  <c r="AO361" i="2"/>
  <c r="AP361" i="2" s="1"/>
  <c r="AO367" i="2"/>
  <c r="AP367" i="2" s="1"/>
  <c r="AO286" i="2"/>
  <c r="AP286" i="2" s="1"/>
  <c r="W251" i="2"/>
  <c r="X251" i="2" s="1"/>
  <c r="Y251" i="2" s="1"/>
  <c r="W201" i="2"/>
  <c r="X201" i="2" s="1"/>
  <c r="Y201" i="2" s="1"/>
  <c r="W311" i="2"/>
  <c r="X311" i="2" s="1"/>
  <c r="Y311" i="2" s="1"/>
  <c r="W290" i="2"/>
  <c r="X290" i="2" s="1"/>
  <c r="Y290" i="2" s="1"/>
  <c r="AO275" i="2"/>
  <c r="AP275" i="2" s="1"/>
  <c r="W184" i="2"/>
  <c r="X184" i="2" s="1"/>
  <c r="Y184" i="2" s="1"/>
  <c r="W398" i="2"/>
  <c r="X398" i="2" s="1"/>
  <c r="Y398" i="2" s="1"/>
  <c r="AO210" i="2"/>
  <c r="AP210" i="2" s="1"/>
  <c r="W214" i="2"/>
  <c r="X214" i="2" s="1"/>
  <c r="Y214" i="2" s="1"/>
  <c r="W392" i="2"/>
  <c r="X392" i="2" s="1"/>
  <c r="Y392" i="2" s="1"/>
  <c r="W242" i="2"/>
  <c r="X242" i="2" s="1"/>
  <c r="Y242" i="2" s="1"/>
  <c r="W161" i="2"/>
  <c r="X161" i="2" s="1"/>
  <c r="Y161" i="2" s="1"/>
  <c r="AO250" i="2"/>
  <c r="AP250" i="2" s="1"/>
  <c r="W185" i="2"/>
  <c r="X185" i="2" s="1"/>
  <c r="Y185" i="2" s="1"/>
  <c r="W261" i="2"/>
  <c r="X261" i="2" s="1"/>
  <c r="Y261" i="2" s="1"/>
  <c r="AO216" i="2"/>
  <c r="AP216" i="2" s="1"/>
  <c r="W181" i="2"/>
  <c r="X181" i="2" s="1"/>
  <c r="Y181" i="2" s="1"/>
  <c r="W371" i="2"/>
  <c r="X371" i="2" s="1"/>
  <c r="Y371" i="2" s="1"/>
  <c r="W390" i="2"/>
  <c r="X390" i="2" s="1"/>
  <c r="Y390" i="2" s="1"/>
  <c r="W209" i="2"/>
  <c r="X209" i="2" s="1"/>
  <c r="Y209" i="2" s="1"/>
  <c r="W297" i="2"/>
  <c r="X297" i="2" s="1"/>
  <c r="Y297" i="2" s="1"/>
  <c r="AO323" i="2"/>
  <c r="AP323" i="2" s="1"/>
  <c r="W217" i="2"/>
  <c r="X217" i="2" s="1"/>
  <c r="Y217" i="2" s="1"/>
  <c r="W337" i="2"/>
  <c r="X337" i="2" s="1"/>
  <c r="Y337" i="2" s="1"/>
  <c r="AO208" i="2"/>
  <c r="AP208" i="2" s="1"/>
  <c r="AO374" i="2"/>
  <c r="AP374" i="2" s="1"/>
  <c r="AO344" i="2"/>
  <c r="AP344" i="2" s="1"/>
  <c r="AO331" i="2"/>
  <c r="AP331" i="2" s="1"/>
  <c r="W152" i="2"/>
  <c r="X152" i="2" s="1"/>
  <c r="Y152" i="2" s="1"/>
  <c r="W320" i="2"/>
  <c r="X320" i="2" s="1"/>
  <c r="Y320" i="2" s="1"/>
  <c r="W339" i="2"/>
  <c r="X339" i="2" s="1"/>
  <c r="Y339" i="2" s="1"/>
  <c r="AO305" i="2"/>
  <c r="AP305" i="2" s="1"/>
  <c r="AO317" i="2"/>
  <c r="AP317" i="2" s="1"/>
  <c r="AO369" i="2"/>
  <c r="AP369" i="2" s="1"/>
  <c r="W189" i="2"/>
  <c r="X189" i="2" s="1"/>
  <c r="Y189" i="2" s="1"/>
  <c r="AO368" i="2"/>
  <c r="AP368" i="2" s="1"/>
  <c r="AO346" i="2"/>
  <c r="AP346" i="2" s="1"/>
  <c r="AO152" i="2"/>
  <c r="AP152" i="2" s="1"/>
  <c r="W157" i="2"/>
  <c r="X157" i="2" s="1"/>
  <c r="Y157" i="2" s="1"/>
  <c r="AO178" i="2"/>
  <c r="AP178" i="2" s="1"/>
  <c r="W258" i="2"/>
  <c r="X258" i="2" s="1"/>
  <c r="Y258" i="2" s="1"/>
  <c r="AO245" i="2"/>
  <c r="AP245" i="2" s="1"/>
  <c r="AO193" i="2"/>
  <c r="AP193" i="2" s="1"/>
  <c r="W231" i="2"/>
  <c r="X231" i="2" s="1"/>
  <c r="Y231" i="2" s="1"/>
  <c r="W375" i="2"/>
  <c r="X375" i="2" s="1"/>
  <c r="Y375" i="2" s="1"/>
  <c r="W222" i="2"/>
  <c r="X222" i="2" s="1"/>
  <c r="Y222" i="2" s="1"/>
  <c r="AO280" i="2"/>
  <c r="AO390" i="2"/>
  <c r="AP390" i="2" s="1"/>
  <c r="W372" i="2"/>
  <c r="X372" i="2" s="1"/>
  <c r="Y372" i="2" s="1"/>
  <c r="AO241" i="2"/>
  <c r="AP241" i="2" s="1"/>
  <c r="W377" i="2"/>
  <c r="X377" i="2" s="1"/>
  <c r="Y377" i="2" s="1"/>
  <c r="W203" i="2"/>
  <c r="X203" i="2" s="1"/>
  <c r="Y203" i="2" s="1"/>
  <c r="W149" i="2"/>
  <c r="X149" i="2" s="1"/>
  <c r="Y149" i="2" s="1"/>
  <c r="AO399" i="2"/>
  <c r="AP399" i="2" s="1"/>
  <c r="AO325" i="2"/>
  <c r="AP325" i="2" s="1"/>
  <c r="W335" i="2"/>
  <c r="X335" i="2" s="1"/>
  <c r="Y335" i="2" s="1"/>
  <c r="W163" i="2"/>
  <c r="X163" i="2" s="1"/>
  <c r="Y163" i="2" s="1"/>
  <c r="AO188" i="2"/>
  <c r="AP188" i="2" s="1"/>
  <c r="W190" i="2"/>
  <c r="X190" i="2" s="1"/>
  <c r="Y190" i="2" s="1"/>
  <c r="AO167" i="2"/>
  <c r="AP167" i="2" s="1"/>
  <c r="AO220" i="2"/>
  <c r="AP220" i="2" s="1"/>
  <c r="AO209" i="2"/>
  <c r="AP209" i="2" s="1"/>
  <c r="W171" i="2"/>
  <c r="X171" i="2" s="1"/>
  <c r="Y171" i="2" s="1"/>
  <c r="W150" i="2"/>
  <c r="X150" i="2" s="1"/>
  <c r="Y150" i="2" s="1"/>
  <c r="AO398" i="2"/>
  <c r="AP398" i="2" s="1"/>
  <c r="AO282" i="2"/>
  <c r="AP282" i="2" s="1"/>
  <c r="W332" i="2"/>
  <c r="X332" i="2" s="1"/>
  <c r="Y332" i="2" s="1"/>
  <c r="AO356" i="2"/>
  <c r="AP356" i="2" s="1"/>
  <c r="W341" i="2"/>
  <c r="X341" i="2" s="1"/>
  <c r="Y341" i="2" s="1"/>
  <c r="W164" i="2"/>
  <c r="X164" i="2" s="1"/>
  <c r="Y164" i="2" s="1"/>
  <c r="AO321" i="2"/>
  <c r="AP321" i="2" s="1"/>
  <c r="AO269" i="2"/>
  <c r="AP269" i="2" s="1"/>
  <c r="AO308" i="2"/>
  <c r="AP308" i="2" s="1"/>
  <c r="W364" i="2"/>
  <c r="X364" i="2" s="1"/>
  <c r="Y364" i="2" s="1"/>
  <c r="AO279" i="2"/>
  <c r="AP279" i="2" s="1"/>
  <c r="AO196" i="2"/>
  <c r="AP196" i="2" s="1"/>
  <c r="W324" i="2"/>
  <c r="X324" i="2" s="1"/>
  <c r="Y324" i="2" s="1"/>
  <c r="W248" i="2"/>
  <c r="X248" i="2" s="1"/>
  <c r="Y248" i="2" s="1"/>
  <c r="W172" i="2"/>
  <c r="X172" i="2" s="1"/>
  <c r="Y172" i="2" s="1"/>
  <c r="AO306" i="2"/>
  <c r="AP306" i="2" s="1"/>
  <c r="W272" i="2"/>
  <c r="X272" i="2" s="1"/>
  <c r="Y272" i="2" s="1"/>
  <c r="AO384" i="2"/>
  <c r="AP384" i="2" s="1"/>
  <c r="W285" i="2"/>
  <c r="X285" i="2" s="1"/>
  <c r="Y285" i="2" s="1"/>
  <c r="W199" i="2"/>
  <c r="X199" i="2" s="1"/>
  <c r="Y199" i="2" s="1"/>
  <c r="AO379" i="2"/>
  <c r="AP379" i="2" s="1"/>
  <c r="W287" i="2"/>
  <c r="X287" i="2" s="1"/>
  <c r="Y287" i="2" s="1"/>
  <c r="AO329" i="2"/>
  <c r="AP329" i="2" s="1"/>
  <c r="AO247" i="2"/>
  <c r="AP247" i="2" s="1"/>
  <c r="W380" i="2"/>
  <c r="X380" i="2" s="1"/>
  <c r="Y380" i="2" s="1"/>
  <c r="AO263" i="2"/>
  <c r="AP263" i="2" s="1"/>
  <c r="W182" i="2"/>
  <c r="X182" i="2" s="1"/>
  <c r="Y182" i="2" s="1"/>
  <c r="W210" i="2"/>
  <c r="X210" i="2" s="1"/>
  <c r="Y210" i="2" s="1"/>
  <c r="AO151" i="2"/>
  <c r="AP151" i="2" s="1"/>
  <c r="AO182" i="2"/>
  <c r="AP182" i="2" s="1"/>
  <c r="AO169" i="2"/>
  <c r="AP169" i="2" s="1"/>
  <c r="AO256" i="2"/>
  <c r="AP256" i="2" s="1"/>
  <c r="W376" i="2"/>
  <c r="X376" i="2" s="1"/>
  <c r="Y376" i="2" s="1"/>
  <c r="AO324" i="2"/>
  <c r="AP324" i="2" s="1"/>
  <c r="AO161" i="2"/>
  <c r="AP161" i="2" s="1"/>
  <c r="W289" i="2"/>
  <c r="X289" i="2" s="1"/>
  <c r="Y289" i="2" s="1"/>
  <c r="AO320" i="2"/>
  <c r="AP320" i="2" s="1"/>
  <c r="AO257" i="2"/>
  <c r="AP257" i="2" s="1"/>
  <c r="AO311" i="2"/>
  <c r="AP311" i="2" s="1"/>
  <c r="AO385" i="2"/>
  <c r="AP385" i="2" s="1"/>
  <c r="W303" i="2"/>
  <c r="X303" i="2" s="1"/>
  <c r="Y303" i="2" s="1"/>
  <c r="W162" i="2"/>
  <c r="X162" i="2" s="1"/>
  <c r="Y162" i="2" s="1"/>
  <c r="W249" i="2"/>
  <c r="X249" i="2" s="1"/>
  <c r="Y249" i="2" s="1"/>
  <c r="W362" i="2"/>
  <c r="X362" i="2" s="1"/>
  <c r="Y362" i="2" s="1"/>
  <c r="AO313" i="2"/>
  <c r="AP313" i="2" s="1"/>
  <c r="AO270" i="2"/>
  <c r="AP270" i="2" s="1"/>
  <c r="W227" i="2"/>
  <c r="X227" i="2" s="1"/>
  <c r="Y227" i="2" s="1"/>
  <c r="W298" i="2"/>
  <c r="X298" i="2" s="1"/>
  <c r="Y298" i="2" s="1"/>
  <c r="AO354" i="2"/>
  <c r="AP354" i="2" s="1"/>
  <c r="AO190" i="2"/>
  <c r="AP190" i="2" s="1"/>
  <c r="AO380" i="2"/>
  <c r="AP380" i="2" s="1"/>
  <c r="W237" i="2"/>
  <c r="X237" i="2" s="1"/>
  <c r="Y237" i="2" s="1"/>
  <c r="W204" i="2"/>
  <c r="X204" i="2" s="1"/>
  <c r="Y204" i="2" s="1"/>
  <c r="AO370" i="2"/>
  <c r="AP370" i="2" s="1"/>
  <c r="AO177" i="2"/>
  <c r="AP177" i="2" s="1"/>
  <c r="W176" i="2"/>
  <c r="X176" i="2" s="1"/>
  <c r="Y176" i="2" s="1"/>
  <c r="AO343" i="2"/>
  <c r="AP343" i="2" s="1"/>
  <c r="W301" i="2"/>
  <c r="X301" i="2" s="1"/>
  <c r="Y301" i="2" s="1"/>
  <c r="W350" i="2"/>
  <c r="X350" i="2" s="1"/>
  <c r="Y350" i="2" s="1"/>
  <c r="AO215" i="2"/>
  <c r="AP215" i="2" s="1"/>
  <c r="W276" i="2"/>
  <c r="X276" i="2" s="1"/>
  <c r="Y276" i="2" s="1"/>
  <c r="W288" i="2"/>
  <c r="X288" i="2" s="1"/>
  <c r="Y288" i="2" s="1"/>
  <c r="W155" i="2"/>
  <c r="X155" i="2" s="1"/>
  <c r="Y155" i="2" s="1"/>
  <c r="AO163" i="2"/>
  <c r="AP163" i="2" s="1"/>
  <c r="AO218" i="2"/>
  <c r="AP218" i="2" s="1"/>
  <c r="AO200" i="2"/>
  <c r="AP200" i="2" s="1"/>
  <c r="W316" i="2"/>
  <c r="X316" i="2" s="1"/>
  <c r="Y316" i="2" s="1"/>
  <c r="W207" i="2"/>
  <c r="X207" i="2" s="1"/>
  <c r="Y207" i="2" s="1"/>
  <c r="W328" i="2"/>
  <c r="X328" i="2" s="1"/>
  <c r="Y328" i="2" s="1"/>
  <c r="AO326" i="2"/>
  <c r="AP326" i="2" s="1"/>
  <c r="AO225" i="2"/>
  <c r="AP225" i="2" s="1"/>
  <c r="AO160" i="2"/>
  <c r="AP160" i="2" s="1"/>
  <c r="AO166" i="2"/>
  <c r="AP166" i="2" s="1"/>
  <c r="AO154" i="2"/>
  <c r="AP154" i="2" s="1"/>
  <c r="W165" i="2"/>
  <c r="X165" i="2" s="1"/>
  <c r="Y165" i="2" s="1"/>
  <c r="W233" i="2"/>
  <c r="X233" i="2" s="1"/>
  <c r="Y233" i="2" s="1"/>
  <c r="AO322" i="2"/>
  <c r="AP322" i="2" s="1"/>
  <c r="W356" i="2"/>
  <c r="X356" i="2" s="1"/>
  <c r="Y356" i="2" s="1"/>
  <c r="AO267" i="2"/>
  <c r="AP267" i="2" s="1"/>
  <c r="AO292" i="2"/>
  <c r="AP292" i="2" s="1"/>
  <c r="W205" i="2"/>
  <c r="X205" i="2" s="1"/>
  <c r="Y205" i="2" s="1"/>
  <c r="AO265" i="2"/>
  <c r="AP265" i="2" s="1"/>
  <c r="W340" i="2"/>
  <c r="X340" i="2" s="1"/>
  <c r="Y340" i="2" s="1"/>
  <c r="AO287" i="2"/>
  <c r="AP287" i="2" s="1"/>
  <c r="AO296" i="2"/>
  <c r="AP296" i="2" s="1"/>
  <c r="AO284" i="2"/>
  <c r="AP284" i="2" s="1"/>
  <c r="AO204" i="2"/>
  <c r="AP204" i="2" s="1"/>
  <c r="W345" i="2"/>
  <c r="X345" i="2" s="1"/>
  <c r="Y345" i="2" s="1"/>
  <c r="W336" i="2"/>
  <c r="X336" i="2" s="1"/>
  <c r="Y336" i="2" s="1"/>
  <c r="W220" i="2"/>
  <c r="X220" i="2" s="1"/>
  <c r="Y220" i="2" s="1"/>
  <c r="W277" i="2"/>
  <c r="X277" i="2" s="1"/>
  <c r="Y277" i="2" s="1"/>
  <c r="W218" i="2"/>
  <c r="X218" i="2" s="1"/>
  <c r="Y218" i="2" s="1"/>
  <c r="AO303" i="2"/>
  <c r="AP303" i="2" s="1"/>
  <c r="W244" i="2"/>
  <c r="X244" i="2" s="1"/>
  <c r="Y244" i="2" s="1"/>
  <c r="W188" i="2"/>
  <c r="X188" i="2" s="1"/>
  <c r="Y188" i="2" s="1"/>
  <c r="AO277" i="2"/>
  <c r="AP277" i="2" s="1"/>
  <c r="AO278" i="2"/>
  <c r="AP278" i="2" s="1"/>
  <c r="AO234" i="2"/>
  <c r="AP234" i="2" s="1"/>
  <c r="W174" i="2"/>
  <c r="X174" i="2" s="1"/>
  <c r="Y174" i="2" s="1"/>
  <c r="W216" i="2"/>
  <c r="X216" i="2" s="1"/>
  <c r="Y216" i="2" s="1"/>
  <c r="AO229" i="2"/>
  <c r="AP229" i="2" s="1"/>
  <c r="AO393" i="2"/>
  <c r="AP393" i="2" s="1"/>
  <c r="W243" i="2"/>
  <c r="X243" i="2" s="1"/>
  <c r="Y243" i="2" s="1"/>
  <c r="W306" i="2"/>
  <c r="X306" i="2" s="1"/>
  <c r="Y306" i="2" s="1"/>
  <c r="W235" i="2"/>
  <c r="X235" i="2" s="1"/>
  <c r="Y235" i="2" s="1"/>
  <c r="AO198" i="2"/>
  <c r="AP198" i="2" s="1"/>
  <c r="W373" i="2"/>
  <c r="X373" i="2" s="1"/>
  <c r="Y373" i="2" s="1"/>
  <c r="AO238" i="2"/>
  <c r="AP238" i="2" s="1"/>
  <c r="AO300" i="2"/>
  <c r="AP300" i="2" s="1"/>
  <c r="W312" i="2"/>
  <c r="X312" i="2" s="1"/>
  <c r="Y312" i="2" s="1"/>
  <c r="AO224" i="2"/>
  <c r="AP224" i="2" s="1"/>
  <c r="AO232" i="2"/>
  <c r="AP232" i="2" s="1"/>
  <c r="AO378" i="2"/>
  <c r="AP378" i="2" s="1"/>
  <c r="W159" i="2"/>
  <c r="X159" i="2" s="1"/>
  <c r="Y159" i="2" s="1"/>
  <c r="W321" i="2"/>
  <c r="X321" i="2" s="1"/>
  <c r="Y321" i="2" s="1"/>
  <c r="W319" i="2"/>
  <c r="X319" i="2" s="1"/>
  <c r="Y319" i="2" s="1"/>
  <c r="AO298" i="2"/>
  <c r="AP298" i="2" s="1"/>
  <c r="W223" i="2"/>
  <c r="X223" i="2" s="1"/>
  <c r="Y223" i="2" s="1"/>
  <c r="AO337" i="2"/>
  <c r="AP337" i="2" s="1"/>
  <c r="AO304" i="2"/>
  <c r="AP304" i="2" s="1"/>
  <c r="W310" i="2"/>
  <c r="X310" i="2" s="1"/>
  <c r="Y310" i="2" s="1"/>
  <c r="W255" i="2"/>
  <c r="X255" i="2" s="1"/>
  <c r="Y255" i="2" s="1"/>
  <c r="W384" i="2"/>
  <c r="X384" i="2" s="1"/>
  <c r="Y384" i="2" s="1"/>
  <c r="W179" i="2"/>
  <c r="X179" i="2" s="1"/>
  <c r="Y179" i="2" s="1"/>
  <c r="W275" i="2"/>
  <c r="X275" i="2" s="1"/>
  <c r="Y275" i="2" s="1"/>
  <c r="W294" i="2"/>
  <c r="X294" i="2" s="1"/>
  <c r="Y294" i="2" s="1"/>
  <c r="W323" i="2"/>
  <c r="X323" i="2" s="1"/>
  <c r="Y323" i="2" s="1"/>
  <c r="AO364" i="2"/>
  <c r="AP364" i="2" s="1"/>
  <c r="W168" i="2"/>
  <c r="X168" i="2" s="1"/>
  <c r="Y168" i="2" s="1"/>
  <c r="W257" i="2"/>
  <c r="X257" i="2" s="1"/>
  <c r="Y257" i="2" s="1"/>
  <c r="AO179" i="2"/>
  <c r="AP179" i="2" s="1"/>
  <c r="W360" i="2"/>
  <c r="X360" i="2" s="1"/>
  <c r="Y360" i="2" s="1"/>
  <c r="W300" i="2"/>
  <c r="X300" i="2" s="1"/>
  <c r="Y300" i="2" s="1"/>
  <c r="W388" i="2"/>
  <c r="X388" i="2" s="1"/>
  <c r="Y388" i="2" s="1"/>
  <c r="AO183" i="2"/>
  <c r="AP183" i="2" s="1"/>
  <c r="W195" i="2"/>
  <c r="X195" i="2" s="1"/>
  <c r="Y195" i="2" s="1"/>
  <c r="AO274" i="2"/>
  <c r="AP274" i="2" s="1"/>
  <c r="AO197" i="2"/>
  <c r="AP197" i="2" s="1"/>
  <c r="AO315" i="2"/>
  <c r="AP315" i="2" s="1"/>
  <c r="W383" i="2"/>
  <c r="X383" i="2" s="1"/>
  <c r="Y383" i="2" s="1"/>
  <c r="W154" i="2"/>
  <c r="X154" i="2" s="1"/>
  <c r="Y154" i="2" s="1"/>
  <c r="W265" i="2"/>
  <c r="X265" i="2" s="1"/>
  <c r="Y265" i="2" s="1"/>
  <c r="AO242" i="2"/>
  <c r="AP242" i="2" s="1"/>
  <c r="W266" i="2"/>
  <c r="X266" i="2" s="1"/>
  <c r="Y266" i="2" s="1"/>
  <c r="W213" i="2"/>
  <c r="X213" i="2" s="1"/>
  <c r="Y213" i="2" s="1"/>
  <c r="AO312" i="2"/>
  <c r="AP312" i="2" s="1"/>
  <c r="AO383" i="2"/>
  <c r="AP383" i="2" s="1"/>
  <c r="W269" i="2"/>
  <c r="X269" i="2" s="1"/>
  <c r="Y269" i="2" s="1"/>
  <c r="AO353" i="2"/>
  <c r="AP353" i="2" s="1"/>
  <c r="AO371" i="2"/>
  <c r="AP371" i="2" s="1"/>
  <c r="W246" i="2"/>
  <c r="X246" i="2" s="1"/>
  <c r="Y246" i="2" s="1"/>
  <c r="W327" i="2"/>
  <c r="X327" i="2" s="1"/>
  <c r="Y327" i="2" s="1"/>
  <c r="W352" i="2"/>
  <c r="X352" i="2" s="1"/>
  <c r="Y352" i="2" s="1"/>
  <c r="AO273" i="2"/>
  <c r="AP273" i="2" s="1"/>
  <c r="W361" i="2"/>
  <c r="X361" i="2" s="1"/>
  <c r="Y361" i="2" s="1"/>
  <c r="W389" i="2"/>
  <c r="X389" i="2" s="1"/>
  <c r="Y389" i="2" s="1"/>
  <c r="W295" i="2"/>
  <c r="X295" i="2" s="1"/>
  <c r="Y295" i="2" s="1"/>
  <c r="W367" i="2"/>
  <c r="X367" i="2" s="1"/>
  <c r="Y367" i="2" s="1"/>
  <c r="W239" i="2"/>
  <c r="X239" i="2" s="1"/>
  <c r="Y239" i="2" s="1"/>
  <c r="AO382" i="2"/>
  <c r="AP382" i="2" s="1"/>
  <c r="W307" i="2"/>
  <c r="X307" i="2" s="1"/>
  <c r="Y307" i="2" s="1"/>
  <c r="AO316" i="2"/>
  <c r="AP316" i="2" s="1"/>
  <c r="W278" i="2"/>
  <c r="X278" i="2" s="1"/>
  <c r="Y278" i="2" s="1"/>
  <c r="W151" i="2"/>
  <c r="X151" i="2" s="1"/>
  <c r="Y151" i="2" s="1"/>
  <c r="W317" i="2"/>
  <c r="X317" i="2" s="1"/>
  <c r="Y317" i="2" s="1"/>
  <c r="W282" i="2"/>
  <c r="X282" i="2" s="1"/>
  <c r="Y282" i="2" s="1"/>
  <c r="AO226" i="2"/>
  <c r="AP226" i="2" s="1"/>
  <c r="AO328" i="2"/>
  <c r="AP328" i="2" s="1"/>
  <c r="AO340" i="2"/>
  <c r="AP340" i="2" s="1"/>
  <c r="AO335" i="2"/>
  <c r="AP335" i="2" s="1"/>
  <c r="W245" i="2"/>
  <c r="X245" i="2" s="1"/>
  <c r="Y245" i="2" s="1"/>
  <c r="AO318" i="2"/>
  <c r="AP318" i="2" s="1"/>
  <c r="AO212" i="2"/>
  <c r="AP212" i="2" s="1"/>
  <c r="AO211" i="2"/>
  <c r="AP211" i="2" s="1"/>
  <c r="W370" i="2"/>
  <c r="X370" i="2" s="1"/>
  <c r="Y370" i="2" s="1"/>
  <c r="W374" i="2"/>
  <c r="X374" i="2" s="1"/>
  <c r="Y374" i="2" s="1"/>
  <c r="W264" i="2"/>
  <c r="X264" i="2" s="1"/>
  <c r="Y264" i="2" s="1"/>
  <c r="AO153" i="2"/>
  <c r="AP153" i="2" s="1"/>
  <c r="AO333" i="2"/>
  <c r="AP333" i="2" s="1"/>
  <c r="W351" i="2"/>
  <c r="X351" i="2" s="1"/>
  <c r="Y351" i="2" s="1"/>
  <c r="W158" i="2"/>
  <c r="X158" i="2" s="1"/>
  <c r="Y158" i="2" s="1"/>
  <c r="AO365" i="2"/>
  <c r="AP365" i="2" s="1"/>
  <c r="AO314" i="2"/>
  <c r="AP314" i="2" s="1"/>
  <c r="W354" i="2"/>
  <c r="X354" i="2" s="1"/>
  <c r="Y354" i="2" s="1"/>
  <c r="W391" i="2"/>
  <c r="X391" i="2" s="1"/>
  <c r="Y391" i="2" s="1"/>
  <c r="W206" i="2"/>
  <c r="X206" i="2" s="1"/>
  <c r="Y206" i="2" s="1"/>
  <c r="AO289" i="2"/>
  <c r="AP289" i="2" s="1"/>
  <c r="D23" i="1"/>
  <c r="AO330" i="2"/>
  <c r="AP330" i="2" s="1"/>
  <c r="W382" i="2"/>
  <c r="X382" i="2" s="1"/>
  <c r="Y382" i="2" s="1"/>
  <c r="AO291" i="2"/>
  <c r="AP291" i="2" s="1"/>
  <c r="W215" i="2"/>
  <c r="X215" i="2" s="1"/>
  <c r="Y215" i="2" s="1"/>
  <c r="AO156" i="2"/>
  <c r="AP156" i="2" s="1"/>
  <c r="W153" i="2"/>
  <c r="X153" i="2" s="1"/>
  <c r="Y153" i="2" s="1"/>
  <c r="AO243" i="2"/>
  <c r="AP243" i="2" s="1"/>
  <c r="W279" i="2"/>
  <c r="X279" i="2" s="1"/>
  <c r="Y279" i="2" s="1"/>
  <c r="W331" i="2"/>
  <c r="X331" i="2" s="1"/>
  <c r="Y331" i="2" s="1"/>
  <c r="W224" i="2"/>
  <c r="X224" i="2" s="1"/>
  <c r="Y224" i="2" s="1"/>
  <c r="AO168" i="2"/>
  <c r="AP168" i="2" s="1"/>
  <c r="AO260" i="2"/>
  <c r="AP260" i="2" s="1"/>
  <c r="W346" i="2"/>
  <c r="X346" i="2" s="1"/>
  <c r="Y346" i="2" s="1"/>
  <c r="W355" i="2"/>
  <c r="X355" i="2" s="1"/>
  <c r="Y355" i="2" s="1"/>
  <c r="W166" i="2"/>
  <c r="X166" i="2" s="1"/>
  <c r="Y166" i="2" s="1"/>
  <c r="AO352" i="2"/>
  <c r="AP352" i="2" s="1"/>
  <c r="AO174" i="2"/>
  <c r="AP174" i="2" s="1"/>
  <c r="W254" i="2"/>
  <c r="X254" i="2" s="1"/>
  <c r="Y254" i="2" s="1"/>
  <c r="W393" i="2"/>
  <c r="X393" i="2" s="1"/>
  <c r="Y393" i="2" s="1"/>
  <c r="AO181" i="2"/>
  <c r="AP181" i="2" s="1"/>
  <c r="W187" i="2"/>
  <c r="X187" i="2" s="1"/>
  <c r="Y187" i="2" s="1"/>
  <c r="AO201" i="2"/>
  <c r="AP201" i="2" s="1"/>
  <c r="AO342" i="2"/>
  <c r="AP342" i="2" s="1"/>
  <c r="AO171" i="2"/>
  <c r="AP171" i="2" s="1"/>
  <c r="AO173" i="2"/>
  <c r="AP173" i="2" s="1"/>
  <c r="W325" i="2"/>
  <c r="X325" i="2" s="1"/>
  <c r="Y325" i="2" s="1"/>
  <c r="W283" i="2"/>
  <c r="X283" i="2" s="1"/>
  <c r="Y283" i="2" s="1"/>
  <c r="W280" i="2"/>
  <c r="X280" i="2" s="1"/>
  <c r="Y280" i="2" s="1"/>
  <c r="W262" i="2"/>
  <c r="X262" i="2" s="1"/>
  <c r="Y262" i="2" s="1"/>
  <c r="AO389" i="2"/>
  <c r="AP389" i="2" s="1"/>
  <c r="W263" i="2"/>
  <c r="X263" i="2" s="1"/>
  <c r="Y263" i="2" s="1"/>
  <c r="W326" i="2"/>
  <c r="X326" i="2" s="1"/>
  <c r="Y326" i="2" s="1"/>
  <c r="AO363" i="2"/>
  <c r="AP363" i="2" s="1"/>
  <c r="AO348" i="2"/>
  <c r="AP348" i="2" s="1"/>
  <c r="AO233" i="2"/>
  <c r="AP233" i="2" s="1"/>
  <c r="W175" i="2"/>
  <c r="X175" i="2" s="1"/>
  <c r="Y175" i="2" s="1"/>
  <c r="W160" i="2"/>
  <c r="X160" i="2" s="1"/>
  <c r="Y160" i="2" s="1"/>
  <c r="AO334" i="2"/>
  <c r="AP334" i="2" s="1"/>
  <c r="W202" i="2"/>
  <c r="X202" i="2" s="1"/>
  <c r="Y202" i="2" s="1"/>
  <c r="W221" i="2"/>
  <c r="X221" i="2" s="1"/>
  <c r="Y221" i="2" s="1"/>
  <c r="W322" i="2"/>
  <c r="X322" i="2" s="1"/>
  <c r="Y322" i="2" s="1"/>
  <c r="W200" i="2"/>
  <c r="X200" i="2" s="1"/>
  <c r="Y200" i="2" s="1"/>
  <c r="AO214" i="2"/>
  <c r="AP214" i="2" s="1"/>
  <c r="W211" i="2"/>
  <c r="X211" i="2" s="1"/>
  <c r="Y211" i="2" s="1"/>
  <c r="AO176" i="2"/>
  <c r="AP176" i="2" s="1"/>
  <c r="W309" i="2"/>
  <c r="X309" i="2" s="1"/>
  <c r="Y309" i="2" s="1"/>
  <c r="AO217" i="2"/>
  <c r="AP217" i="2" s="1"/>
  <c r="AO231" i="2"/>
  <c r="AP231" i="2" s="1"/>
  <c r="AO254" i="2"/>
  <c r="AP254" i="2" s="1"/>
  <c r="AO391" i="2"/>
  <c r="AP391" i="2" s="1"/>
  <c r="W234" i="2"/>
  <c r="X234" i="2" s="1"/>
  <c r="Y234" i="2" s="1"/>
  <c r="AO262" i="2"/>
  <c r="AP262" i="2" s="1"/>
  <c r="W232" i="2"/>
  <c r="X232" i="2" s="1"/>
  <c r="Y232" i="2" s="1"/>
  <c r="AO251" i="2"/>
  <c r="AP251" i="2" s="1"/>
  <c r="W186" i="2"/>
  <c r="X186" i="2" s="1"/>
  <c r="Y186" i="2" s="1"/>
  <c r="AO172" i="2"/>
  <c r="AP172" i="2" s="1"/>
  <c r="W296" i="2"/>
  <c r="X296" i="2" s="1"/>
  <c r="Y296" i="2" s="1"/>
  <c r="AO219" i="2"/>
  <c r="AP219" i="2" s="1"/>
  <c r="AO388" i="2"/>
  <c r="AP388" i="2" s="1"/>
  <c r="AO223" i="2"/>
  <c r="AP223" i="2" s="1"/>
  <c r="W259" i="2"/>
  <c r="X259" i="2" s="1"/>
  <c r="Y259" i="2" s="1"/>
  <c r="W394" i="2"/>
  <c r="X394" i="2" s="1"/>
  <c r="Y394" i="2" s="1"/>
  <c r="AO351" i="2"/>
  <c r="AP351" i="2" s="1"/>
  <c r="W250" i="2"/>
  <c r="X250" i="2" s="1"/>
  <c r="Y250" i="2" s="1"/>
  <c r="W305" i="2"/>
  <c r="X305" i="2" s="1"/>
  <c r="Y305" i="2" s="1"/>
  <c r="W241" i="2"/>
  <c r="X241" i="2" s="1"/>
  <c r="Y241" i="2" s="1"/>
  <c r="AO376" i="2"/>
  <c r="AP376" i="2" s="1"/>
  <c r="AO387" i="2"/>
  <c r="AP387" i="2" s="1"/>
  <c r="W397" i="2"/>
  <c r="X397" i="2" s="1"/>
  <c r="Y397" i="2" s="1"/>
  <c r="W395" i="2"/>
  <c r="X395" i="2" s="1"/>
  <c r="Y395" i="2" s="1"/>
  <c r="W378" i="2"/>
  <c r="X378" i="2" s="1"/>
  <c r="Y378" i="2" s="1"/>
  <c r="W268" i="2"/>
  <c r="X268" i="2" s="1"/>
  <c r="Y268" i="2" s="1"/>
  <c r="AO290" i="2"/>
  <c r="AP290" i="2" s="1"/>
  <c r="W304" i="2"/>
  <c r="X304" i="2" s="1"/>
  <c r="Y304" i="2" s="1"/>
  <c r="W381" i="2"/>
  <c r="X381" i="2" s="1"/>
  <c r="Y381" i="2" s="1"/>
  <c r="AO192" i="2"/>
  <c r="AP192" i="2" s="1"/>
  <c r="W192" i="2"/>
  <c r="X192" i="2" s="1"/>
  <c r="Y192" i="2" s="1"/>
  <c r="W228" i="2"/>
  <c r="X228" i="2" s="1"/>
  <c r="Y228" i="2" s="1"/>
  <c r="AO155" i="2"/>
  <c r="AP155" i="2" s="1"/>
  <c r="AO400" i="2"/>
  <c r="AP400" i="2" s="1"/>
  <c r="AO360" i="2"/>
  <c r="AP360" i="2" s="1"/>
  <c r="AO175" i="2"/>
  <c r="AP175" i="2" s="1"/>
  <c r="W230" i="2"/>
  <c r="X230" i="2" s="1"/>
  <c r="Y230" i="2" s="1"/>
  <c r="AO222" i="2"/>
  <c r="AP222" i="2" s="1"/>
  <c r="W291" i="2"/>
  <c r="X291" i="2" s="1"/>
  <c r="Y291" i="2" s="1"/>
  <c r="W271" i="2"/>
  <c r="X271" i="2" s="1"/>
  <c r="Y271" i="2" s="1"/>
  <c r="AO170" i="2"/>
  <c r="AP170" i="2" s="1"/>
  <c r="AP148" i="2" l="1"/>
  <c r="D34" i="1" s="1"/>
  <c r="R24" i="14"/>
  <c r="Q24" i="14"/>
  <c r="G22" i="1"/>
  <c r="J22" i="1" s="1"/>
  <c r="AP280" i="2"/>
  <c r="E23" i="1"/>
  <c r="G23" i="1" s="1"/>
  <c r="J23" i="1" s="1"/>
  <c r="AO522" i="2"/>
  <c r="AP149" i="2"/>
  <c r="AO523" i="2"/>
  <c r="AP523" i="2" s="1"/>
  <c r="AO578" i="2"/>
  <c r="AP578" i="2" s="1"/>
  <c r="AO862" i="2"/>
  <c r="AP862" i="2" s="1"/>
  <c r="AO634" i="2"/>
  <c r="AP634" i="2" s="1"/>
  <c r="AO526" i="2"/>
  <c r="AP526" i="2" s="1"/>
  <c r="W748" i="2"/>
  <c r="X748" i="2" s="1"/>
  <c r="Y748" i="2" s="1"/>
  <c r="W720" i="2"/>
  <c r="X720" i="2" s="1"/>
  <c r="Y720" i="2" s="1"/>
  <c r="W708" i="2"/>
  <c r="X708" i="2" s="1"/>
  <c r="Y708" i="2" s="1"/>
  <c r="AO753" i="2"/>
  <c r="AP753" i="2" s="1"/>
  <c r="W894" i="2"/>
  <c r="X894" i="2" s="1"/>
  <c r="Y894" i="2" s="1"/>
  <c r="W709" i="2"/>
  <c r="X709" i="2" s="1"/>
  <c r="Y709" i="2" s="1"/>
  <c r="W829" i="2"/>
  <c r="X829" i="2" s="1"/>
  <c r="Y829" i="2" s="1"/>
  <c r="AO850" i="2"/>
  <c r="AP850" i="2" s="1"/>
  <c r="AO622" i="2"/>
  <c r="AP622" i="2" s="1"/>
  <c r="AO642" i="2"/>
  <c r="AP642" i="2" s="1"/>
  <c r="W736" i="2"/>
  <c r="X736" i="2" s="1"/>
  <c r="Y736" i="2" s="1"/>
  <c r="AO674" i="2"/>
  <c r="AP674" i="2" s="1"/>
  <c r="W881" i="2"/>
  <c r="X881" i="2" s="1"/>
  <c r="Y881" i="2" s="1"/>
  <c r="AO694" i="2"/>
  <c r="AP694" i="2" s="1"/>
  <c r="AO654" i="2"/>
  <c r="AP654" i="2" s="1"/>
  <c r="AO735" i="2"/>
  <c r="AP735" i="2" s="1"/>
  <c r="W791" i="2"/>
  <c r="X791" i="2" s="1"/>
  <c r="Y791" i="2" s="1"/>
  <c r="W618" i="2"/>
  <c r="X618" i="2" s="1"/>
  <c r="Y618" i="2" s="1"/>
  <c r="W806" i="2"/>
  <c r="X806" i="2" s="1"/>
  <c r="Y806" i="2" s="1"/>
  <c r="AO884" i="2"/>
  <c r="AP884" i="2" s="1"/>
  <c r="AO769" i="2"/>
  <c r="AP769" i="2" s="1"/>
  <c r="AO591" i="2"/>
  <c r="AP591" i="2" s="1"/>
  <c r="W730" i="2"/>
  <c r="X730" i="2" s="1"/>
  <c r="Y730" i="2" s="1"/>
  <c r="W606" i="2"/>
  <c r="X606" i="2" s="1"/>
  <c r="Y606" i="2" s="1"/>
  <c r="AO743" i="2"/>
  <c r="AP743" i="2" s="1"/>
  <c r="W735" i="2"/>
  <c r="X735" i="2" s="1"/>
  <c r="Y735" i="2" s="1"/>
  <c r="W917" i="2"/>
  <c r="X917" i="2" s="1"/>
  <c r="Y917" i="2" s="1"/>
  <c r="AO684" i="2"/>
  <c r="AP684" i="2" s="1"/>
  <c r="W776" i="2"/>
  <c r="X776" i="2" s="1"/>
  <c r="Y776" i="2" s="1"/>
  <c r="AO878" i="2"/>
  <c r="AP878" i="2" s="1"/>
  <c r="W729" i="2"/>
  <c r="X729" i="2" s="1"/>
  <c r="Y729" i="2" s="1"/>
  <c r="AO561" i="2"/>
  <c r="AP561" i="2" s="1"/>
  <c r="W856" i="2"/>
  <c r="X856" i="2" s="1"/>
  <c r="Y856" i="2" s="1"/>
  <c r="AO685" i="2"/>
  <c r="AP685" i="2" s="1"/>
  <c r="AO784" i="2"/>
  <c r="AP784" i="2" s="1"/>
  <c r="W798" i="2"/>
  <c r="X798" i="2" s="1"/>
  <c r="Y798" i="2" s="1"/>
  <c r="W605" i="2"/>
  <c r="X605" i="2" s="1"/>
  <c r="Y605" i="2" s="1"/>
  <c r="AO701" i="2"/>
  <c r="AP701" i="2" s="1"/>
  <c r="W876" i="2"/>
  <c r="X876" i="2" s="1"/>
  <c r="Y876" i="2" s="1"/>
  <c r="W745" i="2"/>
  <c r="X745" i="2" s="1"/>
  <c r="Y745" i="2" s="1"/>
  <c r="AO903" i="2"/>
  <c r="AP903" i="2" s="1"/>
  <c r="AO535" i="2"/>
  <c r="W635" i="2"/>
  <c r="X635" i="2" s="1"/>
  <c r="Y635" i="2" s="1"/>
  <c r="W644" i="2"/>
  <c r="X644" i="2" s="1"/>
  <c r="Y644" i="2" s="1"/>
  <c r="AO829" i="2"/>
  <c r="AP829" i="2" s="1"/>
  <c r="W845" i="2"/>
  <c r="X845" i="2" s="1"/>
  <c r="Y845" i="2" s="1"/>
  <c r="W588" i="2"/>
  <c r="X588" i="2" s="1"/>
  <c r="Y588" i="2" s="1"/>
  <c r="AO707" i="2"/>
  <c r="AP707" i="2" s="1"/>
  <c r="AO709" i="2"/>
  <c r="AP709" i="2" s="1"/>
  <c r="AO671" i="2"/>
  <c r="AP671" i="2" s="1"/>
  <c r="W523" i="2"/>
  <c r="X523" i="2" s="1"/>
  <c r="Y523" i="2" s="1"/>
  <c r="W646" i="2"/>
  <c r="X646" i="2" s="1"/>
  <c r="Y646" i="2" s="1"/>
  <c r="AO592" i="2"/>
  <c r="AP592" i="2" s="1"/>
  <c r="AO817" i="2"/>
  <c r="AP817" i="2" s="1"/>
  <c r="W574" i="2"/>
  <c r="X574" i="2" s="1"/>
  <c r="Y574" i="2" s="1"/>
  <c r="W569" i="2"/>
  <c r="X569" i="2" s="1"/>
  <c r="Y569" i="2" s="1"/>
  <c r="W768" i="2"/>
  <c r="X768" i="2" s="1"/>
  <c r="Y768" i="2" s="1"/>
  <c r="W893" i="2"/>
  <c r="X893" i="2" s="1"/>
  <c r="Y893" i="2" s="1"/>
  <c r="AO590" i="2"/>
  <c r="AP590" i="2" s="1"/>
  <c r="W808" i="2"/>
  <c r="X808" i="2" s="1"/>
  <c r="Y808" i="2" s="1"/>
  <c r="AO614" i="2"/>
  <c r="AP614" i="2" s="1"/>
  <c r="AO637" i="2"/>
  <c r="AP637" i="2" s="1"/>
  <c r="W662" i="2"/>
  <c r="X662" i="2" s="1"/>
  <c r="Y662" i="2" s="1"/>
  <c r="W801" i="2"/>
  <c r="X801" i="2" s="1"/>
  <c r="Y801" i="2" s="1"/>
  <c r="W660" i="2"/>
  <c r="X660" i="2" s="1"/>
  <c r="Y660" i="2" s="1"/>
  <c r="W670" i="2"/>
  <c r="X670" i="2" s="1"/>
  <c r="Y670" i="2" s="1"/>
  <c r="W652" i="2"/>
  <c r="X652" i="2" s="1"/>
  <c r="Y652" i="2" s="1"/>
  <c r="AO647" i="2"/>
  <c r="AO597" i="2"/>
  <c r="AP597" i="2" s="1"/>
  <c r="AO599" i="2"/>
  <c r="AP599" i="2" s="1"/>
  <c r="AO546" i="2"/>
  <c r="AP546" i="2" s="1"/>
  <c r="W706" i="2"/>
  <c r="X706" i="2" s="1"/>
  <c r="Y706" i="2" s="1"/>
  <c r="AO794" i="2"/>
  <c r="AP794" i="2" s="1"/>
  <c r="AO744" i="2"/>
  <c r="AP744" i="2" s="1"/>
  <c r="W790" i="2"/>
  <c r="X790" i="2" s="1"/>
  <c r="Y790" i="2" s="1"/>
  <c r="AO708" i="2"/>
  <c r="AP708" i="2" s="1"/>
  <c r="AO672" i="2"/>
  <c r="AP672" i="2" s="1"/>
  <c r="AO548" i="2"/>
  <c r="AP548" i="2" s="1"/>
  <c r="W547" i="2"/>
  <c r="X547" i="2" s="1"/>
  <c r="Y547" i="2" s="1"/>
  <c r="W713" i="2"/>
  <c r="X713" i="2" s="1"/>
  <c r="Y713" i="2" s="1"/>
  <c r="W765" i="2"/>
  <c r="X765" i="2" s="1"/>
  <c r="Y765" i="2" s="1"/>
  <c r="AO646" i="2"/>
  <c r="AP646" i="2" s="1"/>
  <c r="AO716" i="2"/>
  <c r="AP716" i="2" s="1"/>
  <c r="W585" i="2"/>
  <c r="X585" i="2" s="1"/>
  <c r="Y585" i="2" s="1"/>
  <c r="AO728" i="2"/>
  <c r="AP728" i="2" s="1"/>
  <c r="AO736" i="2"/>
  <c r="AP736" i="2" s="1"/>
  <c r="W820" i="2"/>
  <c r="X820" i="2" s="1"/>
  <c r="Y820" i="2" s="1"/>
  <c r="W555" i="2"/>
  <c r="X555" i="2" s="1"/>
  <c r="Y555" i="2" s="1"/>
  <c r="W656" i="2"/>
  <c r="X656" i="2" s="1"/>
  <c r="Y656" i="2" s="1"/>
  <c r="W613" i="2"/>
  <c r="X613" i="2" s="1"/>
  <c r="Y613" i="2" s="1"/>
  <c r="AO558" i="2"/>
  <c r="AP558" i="2" s="1"/>
  <c r="W797" i="2"/>
  <c r="X797" i="2" s="1"/>
  <c r="Y797" i="2" s="1"/>
  <c r="AO738" i="2"/>
  <c r="AP738" i="2" s="1"/>
  <c r="W617" i="2"/>
  <c r="X617" i="2" s="1"/>
  <c r="Y617" i="2" s="1"/>
  <c r="W587" i="2"/>
  <c r="X587" i="2" s="1"/>
  <c r="Y587" i="2" s="1"/>
  <c r="W742" i="2"/>
  <c r="X742" i="2" s="1"/>
  <c r="Y742" i="2" s="1"/>
  <c r="AO819" i="2"/>
  <c r="AP819" i="2" s="1"/>
  <c r="AO726" i="2"/>
  <c r="AP726" i="2" s="1"/>
  <c r="W749" i="2"/>
  <c r="X749" i="2" s="1"/>
  <c r="Y749" i="2" s="1"/>
  <c r="AO754" i="2"/>
  <c r="AP754" i="2" s="1"/>
  <c r="AO666" i="2"/>
  <c r="AP666" i="2" s="1"/>
  <c r="W787" i="2"/>
  <c r="X787" i="2" s="1"/>
  <c r="Y787" i="2" s="1"/>
  <c r="W795" i="2"/>
  <c r="X795" i="2" s="1"/>
  <c r="Y795" i="2" s="1"/>
  <c r="W676" i="2"/>
  <c r="X676" i="2" s="1"/>
  <c r="Y676" i="2" s="1"/>
  <c r="W717" i="2"/>
  <c r="X717" i="2" s="1"/>
  <c r="Y717" i="2" s="1"/>
  <c r="W624" i="2"/>
  <c r="X624" i="2" s="1"/>
  <c r="Y624" i="2" s="1"/>
  <c r="AO605" i="2"/>
  <c r="AP605" i="2" s="1"/>
  <c r="AO881" i="2"/>
  <c r="AP881" i="2" s="1"/>
  <c r="W674" i="2"/>
  <c r="X674" i="2" s="1"/>
  <c r="Y674" i="2" s="1"/>
  <c r="AO703" i="2"/>
  <c r="AP703" i="2" s="1"/>
  <c r="AO865" i="2"/>
  <c r="AP865" i="2" s="1"/>
  <c r="AO715" i="2"/>
  <c r="AP715" i="2" s="1"/>
  <c r="AO619" i="2"/>
  <c r="AP619" i="2" s="1"/>
  <c r="AO746" i="2"/>
  <c r="AP746" i="2" s="1"/>
  <c r="W740" i="2"/>
  <c r="X740" i="2" s="1"/>
  <c r="Y740" i="2" s="1"/>
  <c r="AO801" i="2"/>
  <c r="AP801" i="2" s="1"/>
  <c r="AO802" i="2"/>
  <c r="AP802" i="2" s="1"/>
  <c r="AO538" i="2"/>
  <c r="AP538" i="2" s="1"/>
  <c r="W796" i="2"/>
  <c r="X796" i="2" s="1"/>
  <c r="Y796" i="2" s="1"/>
  <c r="W840" i="2"/>
  <c r="X840" i="2" s="1"/>
  <c r="Y840" i="2" s="1"/>
  <c r="AO845" i="2"/>
  <c r="AP845" i="2" s="1"/>
  <c r="W599" i="2"/>
  <c r="X599" i="2" s="1"/>
  <c r="Y599" i="2" s="1"/>
  <c r="AO655" i="2"/>
  <c r="AP655" i="2" s="1"/>
  <c r="AO733" i="2"/>
  <c r="AP733" i="2" s="1"/>
  <c r="W826" i="2"/>
  <c r="X826" i="2" s="1"/>
  <c r="Y826" i="2" s="1"/>
  <c r="AO755" i="2"/>
  <c r="AP755" i="2" s="1"/>
  <c r="W528" i="2"/>
  <c r="X528" i="2" s="1"/>
  <c r="Y528" i="2" s="1"/>
  <c r="AO580" i="2"/>
  <c r="AP580" i="2" s="1"/>
  <c r="AO901" i="2"/>
  <c r="AP901" i="2" s="1"/>
  <c r="W661" i="2"/>
  <c r="X661" i="2" s="1"/>
  <c r="Y661" i="2" s="1"/>
  <c r="W904" i="2"/>
  <c r="X904" i="2" s="1"/>
  <c r="Y904" i="2" s="1"/>
  <c r="AO524" i="2"/>
  <c r="AO853" i="2"/>
  <c r="AP853" i="2" s="1"/>
  <c r="W533" i="2"/>
  <c r="X533" i="2" s="1"/>
  <c r="Y533" i="2" s="1"/>
  <c r="W611" i="2"/>
  <c r="X611" i="2" s="1"/>
  <c r="Y611" i="2" s="1"/>
  <c r="AO837" i="2"/>
  <c r="AP837" i="2" s="1"/>
  <c r="AO836" i="2"/>
  <c r="AP836" i="2" s="1"/>
  <c r="W900" i="2"/>
  <c r="X900" i="2" s="1"/>
  <c r="Y900" i="2" s="1"/>
  <c r="W719" i="2"/>
  <c r="X719" i="2" s="1"/>
  <c r="Y719" i="2" s="1"/>
  <c r="AO911" i="2"/>
  <c r="AP911" i="2" s="1"/>
  <c r="W561" i="2"/>
  <c r="X561" i="2" s="1"/>
  <c r="Y561" i="2" s="1"/>
  <c r="AO913" i="2"/>
  <c r="AP913" i="2" s="1"/>
  <c r="W725" i="2"/>
  <c r="X725" i="2" s="1"/>
  <c r="Y725" i="2" s="1"/>
  <c r="W544" i="2"/>
  <c r="X544" i="2" s="1"/>
  <c r="Y544" i="2" s="1"/>
  <c r="W672" i="2"/>
  <c r="X672" i="2" s="1"/>
  <c r="Y672" i="2" s="1"/>
  <c r="AO585" i="2"/>
  <c r="AP585" i="2" s="1"/>
  <c r="W908" i="2"/>
  <c r="X908" i="2" s="1"/>
  <c r="Y908" i="2" s="1"/>
  <c r="W566" i="2"/>
  <c r="X566" i="2" s="1"/>
  <c r="Y566" i="2" s="1"/>
  <c r="AO863" i="2"/>
  <c r="AP863" i="2" s="1"/>
  <c r="AO808" i="2"/>
  <c r="AP808" i="2" s="1"/>
  <c r="W895" i="2"/>
  <c r="X895" i="2" s="1"/>
  <c r="Y895" i="2" s="1"/>
  <c r="W784" i="2"/>
  <c r="X784" i="2" s="1"/>
  <c r="Y784" i="2" s="1"/>
  <c r="W863" i="2"/>
  <c r="X863" i="2" s="1"/>
  <c r="Y863" i="2" s="1"/>
  <c r="AO807" i="2"/>
  <c r="AP807" i="2" s="1"/>
  <c r="W647" i="2"/>
  <c r="X647" i="2" s="1"/>
  <c r="Y647" i="2" s="1"/>
  <c r="AO699" i="2"/>
  <c r="AP699" i="2" s="1"/>
  <c r="W868" i="2"/>
  <c r="X868" i="2" s="1"/>
  <c r="Y868" i="2" s="1"/>
  <c r="AO737" i="2"/>
  <c r="AP737" i="2" s="1"/>
  <c r="AO609" i="2"/>
  <c r="AP609" i="2" s="1"/>
  <c r="W805" i="2"/>
  <c r="X805" i="2" s="1"/>
  <c r="Y805" i="2" s="1"/>
  <c r="AO644" i="2"/>
  <c r="AP644" i="2" s="1"/>
  <c r="AO651" i="2"/>
  <c r="AP651" i="2" s="1"/>
  <c r="W750" i="2"/>
  <c r="X750" i="2" s="1"/>
  <c r="Y750" i="2" s="1"/>
  <c r="AO826" i="2"/>
  <c r="AP826" i="2" s="1"/>
  <c r="AO883" i="2"/>
  <c r="AP883" i="2" s="1"/>
  <c r="AO788" i="2"/>
  <c r="AP788" i="2" s="1"/>
  <c r="W664" i="2"/>
  <c r="X664" i="2" s="1"/>
  <c r="Y664" i="2" s="1"/>
  <c r="AO810" i="2"/>
  <c r="AP810" i="2" s="1"/>
  <c r="W877" i="2"/>
  <c r="X877" i="2" s="1"/>
  <c r="Y877" i="2" s="1"/>
  <c r="W753" i="2"/>
  <c r="X753" i="2" s="1"/>
  <c r="Y753" i="2" s="1"/>
  <c r="AO668" i="2"/>
  <c r="AP668" i="2" s="1"/>
  <c r="W612" i="2"/>
  <c r="X612" i="2" s="1"/>
  <c r="Y612" i="2" s="1"/>
  <c r="AO641" i="2"/>
  <c r="AP641" i="2" s="1"/>
  <c r="AO626" i="2"/>
  <c r="AP626" i="2" s="1"/>
  <c r="AO534" i="2"/>
  <c r="AP534" i="2" s="1"/>
  <c r="W898" i="2"/>
  <c r="X898" i="2" s="1"/>
  <c r="Y898" i="2" s="1"/>
  <c r="AO907" i="2"/>
  <c r="AP907" i="2" s="1"/>
  <c r="W540" i="2"/>
  <c r="X540" i="2" s="1"/>
  <c r="Y540" i="2" s="1"/>
  <c r="W799" i="2"/>
  <c r="X799" i="2" s="1"/>
  <c r="Y799" i="2" s="1"/>
  <c r="W694" i="2"/>
  <c r="X694" i="2" s="1"/>
  <c r="Y694" i="2" s="1"/>
  <c r="W604" i="2"/>
  <c r="X604" i="2" s="1"/>
  <c r="Y604" i="2" s="1"/>
  <c r="AO589" i="2"/>
  <c r="AP589" i="2" s="1"/>
  <c r="AO765" i="2"/>
  <c r="AP765" i="2" s="1"/>
  <c r="AO717" i="2"/>
  <c r="AP717" i="2" s="1"/>
  <c r="W665" i="2"/>
  <c r="X665" i="2" s="1"/>
  <c r="Y665" i="2" s="1"/>
  <c r="AO839" i="2"/>
  <c r="AP839" i="2" s="1"/>
  <c r="AO555" i="2"/>
  <c r="AP555" i="2" s="1"/>
  <c r="W724" i="2"/>
  <c r="X724" i="2" s="1"/>
  <c r="Y724" i="2" s="1"/>
  <c r="AO796" i="2"/>
  <c r="AP796" i="2" s="1"/>
  <c r="AO643" i="2"/>
  <c r="AP643" i="2" s="1"/>
  <c r="AO564" i="2"/>
  <c r="AP564" i="2" s="1"/>
  <c r="AO702" i="2"/>
  <c r="AP702" i="2" s="1"/>
  <c r="W906" i="2"/>
  <c r="X906" i="2" s="1"/>
  <c r="Y906" i="2" s="1"/>
  <c r="AO542" i="2"/>
  <c r="AP542" i="2" s="1"/>
  <c r="AO541" i="2"/>
  <c r="AP541" i="2" s="1"/>
  <c r="AO875" i="2"/>
  <c r="AP875" i="2" s="1"/>
  <c r="AO842" i="2"/>
  <c r="AP842" i="2" s="1"/>
  <c r="W785" i="2"/>
  <c r="X785" i="2" s="1"/>
  <c r="Y785" i="2" s="1"/>
  <c r="W600" i="2"/>
  <c r="X600" i="2" s="1"/>
  <c r="Y600" i="2" s="1"/>
  <c r="W659" i="2"/>
  <c r="X659" i="2" s="1"/>
  <c r="Y659" i="2" s="1"/>
  <c r="W814" i="2"/>
  <c r="X814" i="2" s="1"/>
  <c r="Y814" i="2" s="1"/>
  <c r="W835" i="2"/>
  <c r="X835" i="2" s="1"/>
  <c r="Y835" i="2" s="1"/>
  <c r="W777" i="2"/>
  <c r="X777" i="2" s="1"/>
  <c r="Y777" i="2" s="1"/>
  <c r="AO773" i="2"/>
  <c r="AP773" i="2" s="1"/>
  <c r="W558" i="2"/>
  <c r="X558" i="2" s="1"/>
  <c r="Y558" i="2" s="1"/>
  <c r="AO689" i="2"/>
  <c r="AP689" i="2" s="1"/>
  <c r="AO762" i="2"/>
  <c r="W701" i="2"/>
  <c r="X701" i="2" s="1"/>
  <c r="Y701" i="2" s="1"/>
  <c r="AO854" i="2"/>
  <c r="AP854" i="2" s="1"/>
  <c r="W591" i="2"/>
  <c r="X591" i="2" s="1"/>
  <c r="Y591" i="2" s="1"/>
  <c r="AO570" i="2"/>
  <c r="AP570" i="2" s="1"/>
  <c r="AO774" i="2"/>
  <c r="AP774" i="2" s="1"/>
  <c r="AO779" i="2"/>
  <c r="AP779" i="2" s="1"/>
  <c r="W841" i="2"/>
  <c r="X841" i="2" s="1"/>
  <c r="Y841" i="2" s="1"/>
  <c r="W557" i="2"/>
  <c r="X557" i="2" s="1"/>
  <c r="Y557" i="2" s="1"/>
  <c r="AO560" i="2"/>
  <c r="AP560" i="2" s="1"/>
  <c r="W603" i="2"/>
  <c r="X603" i="2" s="1"/>
  <c r="Y603" i="2" s="1"/>
  <c r="AO625" i="2"/>
  <c r="AP625" i="2" s="1"/>
  <c r="AO661" i="2"/>
  <c r="W891" i="2"/>
  <c r="X891" i="2" s="1"/>
  <c r="Y891" i="2" s="1"/>
  <c r="W697" i="2"/>
  <c r="X697" i="2" s="1"/>
  <c r="Y697" i="2" s="1"/>
  <c r="AO536" i="2"/>
  <c r="AP536" i="2" s="1"/>
  <c r="AO813" i="2"/>
  <c r="AP813" i="2" s="1"/>
  <c r="W833" i="2"/>
  <c r="X833" i="2" s="1"/>
  <c r="Y833" i="2" s="1"/>
  <c r="AO611" i="2"/>
  <c r="AP611" i="2" s="1"/>
  <c r="AO529" i="2"/>
  <c r="AO713" i="2"/>
  <c r="AP713" i="2" s="1"/>
  <c r="AO823" i="2"/>
  <c r="AP823" i="2" s="1"/>
  <c r="W571" i="2"/>
  <c r="X571" i="2" s="1"/>
  <c r="Y571" i="2" s="1"/>
  <c r="AO770" i="2"/>
  <c r="AP770" i="2" s="1"/>
  <c r="W575" i="2"/>
  <c r="X575" i="2" s="1"/>
  <c r="Y575" i="2" s="1"/>
  <c r="W596" i="2"/>
  <c r="X596" i="2" s="1"/>
  <c r="Y596" i="2" s="1"/>
  <c r="AO914" i="2"/>
  <c r="AP914" i="2" s="1"/>
  <c r="AO656" i="2"/>
  <c r="AP656" i="2" s="1"/>
  <c r="W667" i="2"/>
  <c r="X667" i="2" s="1"/>
  <c r="Y667" i="2" s="1"/>
  <c r="W913" i="2"/>
  <c r="X913" i="2" s="1"/>
  <c r="Y913" i="2" s="1"/>
  <c r="W681" i="2"/>
  <c r="X681" i="2" s="1"/>
  <c r="Y681" i="2" s="1"/>
  <c r="AO821" i="2"/>
  <c r="AO679" i="2"/>
  <c r="W562" i="2"/>
  <c r="X562" i="2" s="1"/>
  <c r="Y562" i="2" s="1"/>
  <c r="AO598" i="2"/>
  <c r="N23" i="14" s="1"/>
  <c r="O23" i="14" s="1"/>
  <c r="W649" i="2"/>
  <c r="X649" i="2" s="1"/>
  <c r="Y649" i="2" s="1"/>
  <c r="AO887" i="2"/>
  <c r="AP887" i="2" s="1"/>
  <c r="W844" i="2"/>
  <c r="X844" i="2" s="1"/>
  <c r="Y844" i="2" s="1"/>
  <c r="W693" i="2"/>
  <c r="X693" i="2" s="1"/>
  <c r="Y693" i="2" s="1"/>
  <c r="AO834" i="2"/>
  <c r="AP834" i="2" s="1"/>
  <c r="AO734" i="2"/>
  <c r="AP734" i="2" s="1"/>
  <c r="AO805" i="2"/>
  <c r="AP805" i="2" s="1"/>
  <c r="AO552" i="2"/>
  <c r="AP552" i="2" s="1"/>
  <c r="AO725" i="2"/>
  <c r="AP725" i="2" s="1"/>
  <c r="W803" i="2"/>
  <c r="X803" i="2" s="1"/>
  <c r="Y803" i="2" s="1"/>
  <c r="AO567" i="2"/>
  <c r="AP567" i="2" s="1"/>
  <c r="AO781" i="2"/>
  <c r="AP781" i="2" s="1"/>
  <c r="W828" i="2"/>
  <c r="X828" i="2" s="1"/>
  <c r="Y828" i="2" s="1"/>
  <c r="AO790" i="2"/>
  <c r="AP790" i="2" s="1"/>
  <c r="W758" i="2"/>
  <c r="X758" i="2" s="1"/>
  <c r="Y758" i="2" s="1"/>
  <c r="W751" i="2"/>
  <c r="X751" i="2" s="1"/>
  <c r="Y751" i="2" s="1"/>
  <c r="AO905" i="2"/>
  <c r="AP905" i="2" s="1"/>
  <c r="AO768" i="2"/>
  <c r="AP768" i="2" s="1"/>
  <c r="W682" i="2"/>
  <c r="X682" i="2" s="1"/>
  <c r="Y682" i="2" s="1"/>
  <c r="W788" i="2"/>
  <c r="X788" i="2" s="1"/>
  <c r="Y788" i="2" s="1"/>
  <c r="W815" i="2"/>
  <c r="X815" i="2" s="1"/>
  <c r="Y815" i="2" s="1"/>
  <c r="AO872" i="2"/>
  <c r="AP872" i="2" s="1"/>
  <c r="AO919" i="2"/>
  <c r="AP919" i="2" s="1"/>
  <c r="AO636" i="2"/>
  <c r="AP636" i="2" s="1"/>
  <c r="W685" i="2"/>
  <c r="X685" i="2" s="1"/>
  <c r="Y685" i="2" s="1"/>
  <c r="AO665" i="2"/>
  <c r="AP665" i="2" s="1"/>
  <c r="AO631" i="2"/>
  <c r="AP631" i="2" s="1"/>
  <c r="W897" i="2"/>
  <c r="X897" i="2" s="1"/>
  <c r="Y897" i="2" s="1"/>
  <c r="AO766" i="2"/>
  <c r="AP766" i="2" s="1"/>
  <c r="AO727" i="2"/>
  <c r="AP727" i="2" s="1"/>
  <c r="W601" i="2"/>
  <c r="X601" i="2" s="1"/>
  <c r="Y601" i="2" s="1"/>
  <c r="AO547" i="2"/>
  <c r="AP547" i="2" s="1"/>
  <c r="AO874" i="2"/>
  <c r="AP874" i="2" s="1"/>
  <c r="W823" i="2"/>
  <c r="X823" i="2" s="1"/>
  <c r="Y823" i="2" s="1"/>
  <c r="AO594" i="2"/>
  <c r="AP594" i="2" s="1"/>
  <c r="W734" i="2"/>
  <c r="X734" i="2" s="1"/>
  <c r="Y734" i="2" s="1"/>
  <c r="AO525" i="2"/>
  <c r="AO532" i="2"/>
  <c r="AP532" i="2" s="1"/>
  <c r="W559" i="2"/>
  <c r="X559" i="2" s="1"/>
  <c r="Y559" i="2" s="1"/>
  <c r="AO729" i="2"/>
  <c r="AP729" i="2" s="1"/>
  <c r="AO577" i="2"/>
  <c r="AP577" i="2" s="1"/>
  <c r="AO915" i="2"/>
  <c r="AP915" i="2" s="1"/>
  <c r="W714" i="2"/>
  <c r="X714" i="2" s="1"/>
  <c r="Y714" i="2" s="1"/>
  <c r="W782" i="2"/>
  <c r="X782" i="2" s="1"/>
  <c r="Y782" i="2" s="1"/>
  <c r="W548" i="2"/>
  <c r="X548" i="2" s="1"/>
  <c r="Y548" i="2" s="1"/>
  <c r="AO573" i="2"/>
  <c r="AP573" i="2" s="1"/>
  <c r="W527" i="2"/>
  <c r="X527" i="2" s="1"/>
  <c r="Y527" i="2" s="1"/>
  <c r="AO543" i="2"/>
  <c r="AP543" i="2" s="1"/>
  <c r="AO559" i="2"/>
  <c r="N12" i="14" s="1"/>
  <c r="O12" i="14" s="1"/>
  <c r="AO719" i="2"/>
  <c r="AP719" i="2" s="1"/>
  <c r="AO757" i="2"/>
  <c r="AP757" i="2" s="1"/>
  <c r="AO783" i="2"/>
  <c r="AP783" i="2" s="1"/>
  <c r="W899" i="2"/>
  <c r="X899" i="2" s="1"/>
  <c r="Y899" i="2" s="1"/>
  <c r="W678" i="2"/>
  <c r="X678" i="2" s="1"/>
  <c r="Y678" i="2" s="1"/>
  <c r="AO659" i="2"/>
  <c r="AP659" i="2" s="1"/>
  <c r="AO583" i="2"/>
  <c r="AP583" i="2" s="1"/>
  <c r="W584" i="2"/>
  <c r="X584" i="2" s="1"/>
  <c r="Y584" i="2" s="1"/>
  <c r="AO800" i="2"/>
  <c r="AP800" i="2" s="1"/>
  <c r="AO831" i="2"/>
  <c r="AP831" i="2" s="1"/>
  <c r="W684" i="2"/>
  <c r="X684" i="2" s="1"/>
  <c r="Y684" i="2" s="1"/>
  <c r="W846" i="2"/>
  <c r="X846" i="2" s="1"/>
  <c r="Y846" i="2" s="1"/>
  <c r="AO908" i="2"/>
  <c r="AP908" i="2" s="1"/>
  <c r="AO550" i="2"/>
  <c r="AP550" i="2" s="1"/>
  <c r="AO895" i="2"/>
  <c r="AP895" i="2" s="1"/>
  <c r="W731" i="2"/>
  <c r="X731" i="2" s="1"/>
  <c r="Y731" i="2" s="1"/>
  <c r="AO616" i="2"/>
  <c r="AP616" i="2" s="1"/>
  <c r="AO739" i="2"/>
  <c r="AP739" i="2" s="1"/>
  <c r="W690" i="2"/>
  <c r="X690" i="2" s="1"/>
  <c r="Y690" i="2" s="1"/>
  <c r="AO682" i="2"/>
  <c r="AO601" i="2"/>
  <c r="AP601" i="2" s="1"/>
  <c r="AO860" i="2"/>
  <c r="AP860" i="2" s="1"/>
  <c r="AO893" i="2"/>
  <c r="AP893" i="2" s="1"/>
  <c r="AO892" i="2"/>
  <c r="AP892" i="2" s="1"/>
  <c r="AO812" i="2"/>
  <c r="AP812" i="2" s="1"/>
  <c r="AO691" i="2"/>
  <c r="AP691" i="2" s="1"/>
  <c r="W698" i="2"/>
  <c r="X698" i="2" s="1"/>
  <c r="Y698" i="2" s="1"/>
  <c r="W809" i="2"/>
  <c r="X809" i="2" s="1"/>
  <c r="Y809" i="2" s="1"/>
  <c r="W757" i="2"/>
  <c r="X757" i="2" s="1"/>
  <c r="Y757" i="2" s="1"/>
  <c r="AO718" i="2"/>
  <c r="W901" i="2"/>
  <c r="X901" i="2" s="1"/>
  <c r="Y901" i="2" s="1"/>
  <c r="W728" i="2"/>
  <c r="X728" i="2" s="1"/>
  <c r="Y728" i="2" s="1"/>
  <c r="W721" i="2"/>
  <c r="X721" i="2" s="1"/>
  <c r="Y721" i="2" s="1"/>
  <c r="AO596" i="2"/>
  <c r="AP596" i="2" s="1"/>
  <c r="W887" i="2"/>
  <c r="X887" i="2" s="1"/>
  <c r="Y887" i="2" s="1"/>
  <c r="AO602" i="2"/>
  <c r="AP602" i="2" s="1"/>
  <c r="AO917" i="2"/>
  <c r="AP917" i="2" s="1"/>
  <c r="AO771" i="2"/>
  <c r="AP771" i="2" s="1"/>
  <c r="AO814" i="2"/>
  <c r="AP814" i="2" s="1"/>
  <c r="AO686" i="2"/>
  <c r="AP686" i="2" s="1"/>
  <c r="W669" i="2"/>
  <c r="X669" i="2" s="1"/>
  <c r="Y669" i="2" s="1"/>
  <c r="W743" i="2"/>
  <c r="X743" i="2" s="1"/>
  <c r="Y743" i="2" s="1"/>
  <c r="AO840" i="2"/>
  <c r="AP840" i="2" s="1"/>
  <c r="W830" i="2"/>
  <c r="X830" i="2" s="1"/>
  <c r="Y830" i="2" s="1"/>
  <c r="W702" i="2"/>
  <c r="X702" i="2" s="1"/>
  <c r="Y702" i="2" s="1"/>
  <c r="AO574" i="2"/>
  <c r="AP574" i="2" s="1"/>
  <c r="AO545" i="2"/>
  <c r="AP545" i="2" s="1"/>
  <c r="AO858" i="2"/>
  <c r="AP858" i="2" s="1"/>
  <c r="W871" i="2"/>
  <c r="X871" i="2" s="1"/>
  <c r="Y871" i="2" s="1"/>
  <c r="AO890" i="2"/>
  <c r="AP890" i="2" s="1"/>
  <c r="AO891" i="2"/>
  <c r="AP891" i="2" s="1"/>
  <c r="W789" i="2"/>
  <c r="X789" i="2" s="1"/>
  <c r="Y789" i="2" s="1"/>
  <c r="AO855" i="2"/>
  <c r="AP855" i="2" s="1"/>
  <c r="AO832" i="2"/>
  <c r="AP832" i="2" s="1"/>
  <c r="AO608" i="2"/>
  <c r="AP608" i="2" s="1"/>
  <c r="W861" i="2"/>
  <c r="X861" i="2" s="1"/>
  <c r="Y861" i="2" s="1"/>
  <c r="AO835" i="2"/>
  <c r="AP835" i="2" s="1"/>
  <c r="W875" i="2"/>
  <c r="X875" i="2" s="1"/>
  <c r="Y875" i="2" s="1"/>
  <c r="AO888" i="2"/>
  <c r="AP888" i="2" s="1"/>
  <c r="W769" i="2"/>
  <c r="X769" i="2" s="1"/>
  <c r="Y769" i="2" s="1"/>
  <c r="AO756" i="2"/>
  <c r="AP756" i="2" s="1"/>
  <c r="AO670" i="2"/>
  <c r="AP670" i="2" s="1"/>
  <c r="AO880" i="2"/>
  <c r="AP880" i="2" s="1"/>
  <c r="AO572" i="2"/>
  <c r="AP572" i="2" s="1"/>
  <c r="W642" i="2"/>
  <c r="X642" i="2" s="1"/>
  <c r="Y642" i="2" s="1"/>
  <c r="AO811" i="2"/>
  <c r="AP811" i="2" s="1"/>
  <c r="AO816" i="2"/>
  <c r="AP816" i="2" s="1"/>
  <c r="AO787" i="2"/>
  <c r="AP787" i="2" s="1"/>
  <c r="W794" i="2"/>
  <c r="X794" i="2" s="1"/>
  <c r="Y794" i="2" s="1"/>
  <c r="AO662" i="2"/>
  <c r="AO695" i="2"/>
  <c r="AP695" i="2" s="1"/>
  <c r="AO886" i="2"/>
  <c r="AP886" i="2" s="1"/>
  <c r="W726" i="2"/>
  <c r="X726" i="2" s="1"/>
  <c r="Y726" i="2" s="1"/>
  <c r="AO610" i="2"/>
  <c r="AP610" i="2" s="1"/>
  <c r="AO864" i="2"/>
  <c r="AP864" i="2" s="1"/>
  <c r="AO681" i="2"/>
  <c r="AO539" i="2"/>
  <c r="AO752" i="2"/>
  <c r="AP752" i="2" s="1"/>
  <c r="AO841" i="2"/>
  <c r="AP841" i="2" s="1"/>
  <c r="W567" i="2"/>
  <c r="X567" i="2" s="1"/>
  <c r="Y567" i="2" s="1"/>
  <c r="W878" i="2"/>
  <c r="X878" i="2" s="1"/>
  <c r="Y878" i="2" s="1"/>
  <c r="AO640" i="2"/>
  <c r="AP640" i="2" s="1"/>
  <c r="AO586" i="2"/>
  <c r="AP586" i="2" s="1"/>
  <c r="AO750" i="2"/>
  <c r="AP750" i="2" s="1"/>
  <c r="AO569" i="2"/>
  <c r="AP569" i="2" s="1"/>
  <c r="AO678" i="2"/>
  <c r="AP678" i="2" s="1"/>
  <c r="AO751" i="2"/>
  <c r="AP751" i="2" s="1"/>
  <c r="W630" i="2"/>
  <c r="X630" i="2" s="1"/>
  <c r="Y630" i="2" s="1"/>
  <c r="AO563" i="2"/>
  <c r="AP563" i="2" s="1"/>
  <c r="W857" i="2"/>
  <c r="X857" i="2" s="1"/>
  <c r="Y857" i="2" s="1"/>
  <c r="W677" i="2"/>
  <c r="X677" i="2" s="1"/>
  <c r="Y677" i="2" s="1"/>
  <c r="W759" i="2"/>
  <c r="X759" i="2" s="1"/>
  <c r="Y759" i="2" s="1"/>
  <c r="AO632" i="2"/>
  <c r="AP632" i="2" s="1"/>
  <c r="AO749" i="2"/>
  <c r="AP749" i="2" s="1"/>
  <c r="AO697" i="2"/>
  <c r="AP697" i="2" s="1"/>
  <c r="AO556" i="2"/>
  <c r="AP556" i="2" s="1"/>
  <c r="W838" i="2"/>
  <c r="X838" i="2" s="1"/>
  <c r="Y838" i="2" s="1"/>
  <c r="AO760" i="2"/>
  <c r="AO551" i="2"/>
  <c r="AP551" i="2" s="1"/>
  <c r="W680" i="2"/>
  <c r="X680" i="2" s="1"/>
  <c r="Y680" i="2" s="1"/>
  <c r="W819" i="2"/>
  <c r="X819" i="2" s="1"/>
  <c r="Y819" i="2" s="1"/>
  <c r="W639" i="2"/>
  <c r="X639" i="2" s="1"/>
  <c r="Y639" i="2" s="1"/>
  <c r="AO791" i="2"/>
  <c r="AP791" i="2" s="1"/>
  <c r="W625" i="2"/>
  <c r="X625" i="2" s="1"/>
  <c r="Y625" i="2" s="1"/>
  <c r="W549" i="2"/>
  <c r="X549" i="2" s="1"/>
  <c r="Y549" i="2" s="1"/>
  <c r="W874" i="2"/>
  <c r="X874" i="2" s="1"/>
  <c r="Y874" i="2" s="1"/>
  <c r="AO710" i="2"/>
  <c r="AP710" i="2" s="1"/>
  <c r="AO629" i="2"/>
  <c r="AP629" i="2" s="1"/>
  <c r="W650" i="2"/>
  <c r="X650" i="2" s="1"/>
  <c r="Y650" i="2" s="1"/>
  <c r="AO761" i="2"/>
  <c r="AO595" i="2"/>
  <c r="AP595" i="2" s="1"/>
  <c r="AO827" i="2"/>
  <c r="AP827" i="2" s="1"/>
  <c r="W910" i="2"/>
  <c r="X910" i="2" s="1"/>
  <c r="Y910" i="2" s="1"/>
  <c r="AO722" i="2"/>
  <c r="AP722" i="2" s="1"/>
  <c r="W766" i="2"/>
  <c r="X766" i="2" s="1"/>
  <c r="Y766" i="2" s="1"/>
  <c r="AO748" i="2"/>
  <c r="AP748" i="2" s="1"/>
  <c r="W737" i="2"/>
  <c r="X737" i="2" s="1"/>
  <c r="Y737" i="2" s="1"/>
  <c r="AO704" i="2"/>
  <c r="W622" i="2"/>
  <c r="X622" i="2" s="1"/>
  <c r="Y622" i="2" s="1"/>
  <c r="AO851" i="2"/>
  <c r="AP851" i="2" s="1"/>
  <c r="W804" i="2"/>
  <c r="X804" i="2" s="1"/>
  <c r="Y804" i="2" s="1"/>
  <c r="W614" i="2"/>
  <c r="X614" i="2" s="1"/>
  <c r="Y614" i="2" s="1"/>
  <c r="AO649" i="2"/>
  <c r="AP649" i="2" s="1"/>
  <c r="W905" i="2"/>
  <c r="X905" i="2" s="1"/>
  <c r="Y905" i="2" s="1"/>
  <c r="W818" i="2"/>
  <c r="X818" i="2" s="1"/>
  <c r="Y818" i="2" s="1"/>
  <c r="AO822" i="2"/>
  <c r="W564" i="2"/>
  <c r="X564" i="2" s="1"/>
  <c r="Y564" i="2" s="1"/>
  <c r="AO894" i="2"/>
  <c r="AP894" i="2" s="1"/>
  <c r="W623" i="2"/>
  <c r="X623" i="2" s="1"/>
  <c r="Y623" i="2" s="1"/>
  <c r="W912" i="2"/>
  <c r="X912" i="2" s="1"/>
  <c r="Y912" i="2" s="1"/>
  <c r="W568" i="2"/>
  <c r="X568" i="2" s="1"/>
  <c r="Y568" i="2" s="1"/>
  <c r="W754" i="2"/>
  <c r="X754" i="2" s="1"/>
  <c r="Y754" i="2" s="1"/>
  <c r="AO775" i="2"/>
  <c r="AP775" i="2" s="1"/>
  <c r="AO797" i="2"/>
  <c r="AP797" i="2" s="1"/>
  <c r="AO540" i="2"/>
  <c r="AP540" i="2" s="1"/>
  <c r="AO700" i="2"/>
  <c r="AP700" i="2" s="1"/>
  <c r="AO553" i="2"/>
  <c r="AP553" i="2" s="1"/>
  <c r="W577" i="2"/>
  <c r="X577" i="2" s="1"/>
  <c r="Y577" i="2" s="1"/>
  <c r="AO677" i="2"/>
  <c r="AP677" i="2" s="1"/>
  <c r="W629" i="2"/>
  <c r="X629" i="2" s="1"/>
  <c r="Y629" i="2" s="1"/>
  <c r="W586" i="2"/>
  <c r="X586" i="2" s="1"/>
  <c r="Y586" i="2" s="1"/>
  <c r="AO617" i="2"/>
  <c r="AP617" i="2" s="1"/>
  <c r="W909" i="2"/>
  <c r="X909" i="2" s="1"/>
  <c r="Y909" i="2" s="1"/>
  <c r="W546" i="2"/>
  <c r="X546" i="2" s="1"/>
  <c r="Y546" i="2" s="1"/>
  <c r="W530" i="2"/>
  <c r="X530" i="2" s="1"/>
  <c r="Y530" i="2" s="1"/>
  <c r="AO870" i="2"/>
  <c r="AP870" i="2" s="1"/>
  <c r="AO861" i="2"/>
  <c r="AP861" i="2" s="1"/>
  <c r="W764" i="2"/>
  <c r="X764" i="2" s="1"/>
  <c r="Y764" i="2" s="1"/>
  <c r="W892" i="2"/>
  <c r="X892" i="2" s="1"/>
  <c r="Y892" i="2" s="1"/>
  <c r="AO900" i="2"/>
  <c r="AP900" i="2" s="1"/>
  <c r="W813" i="2"/>
  <c r="X813" i="2" s="1"/>
  <c r="Y813" i="2" s="1"/>
  <c r="W762" i="2"/>
  <c r="X762" i="2" s="1"/>
  <c r="Y762" i="2" s="1"/>
  <c r="AO683" i="2"/>
  <c r="AP683" i="2" s="1"/>
  <c r="AO885" i="2"/>
  <c r="AP885" i="2" s="1"/>
  <c r="W747" i="2"/>
  <c r="X747" i="2" s="1"/>
  <c r="Y747" i="2" s="1"/>
  <c r="W821" i="2"/>
  <c r="X821" i="2" s="1"/>
  <c r="Y821" i="2" s="1"/>
  <c r="W827" i="2"/>
  <c r="X827" i="2" s="1"/>
  <c r="Y827" i="2" s="1"/>
  <c r="AO663" i="2"/>
  <c r="AP663" i="2" s="1"/>
  <c r="W703" i="2"/>
  <c r="X703" i="2" s="1"/>
  <c r="Y703" i="2" s="1"/>
  <c r="W774" i="2"/>
  <c r="X774" i="2" s="1"/>
  <c r="Y774" i="2" s="1"/>
  <c r="W834" i="2"/>
  <c r="X834" i="2" s="1"/>
  <c r="Y834" i="2" s="1"/>
  <c r="W608" i="2"/>
  <c r="X608" i="2" s="1"/>
  <c r="Y608" i="2" s="1"/>
  <c r="AO767" i="2"/>
  <c r="AP767" i="2" s="1"/>
  <c r="AO782" i="2"/>
  <c r="AP782" i="2" s="1"/>
  <c r="W793" i="2"/>
  <c r="X793" i="2" s="1"/>
  <c r="Y793" i="2" s="1"/>
  <c r="W590" i="2"/>
  <c r="X590" i="2" s="1"/>
  <c r="Y590" i="2" s="1"/>
  <c r="W773" i="2"/>
  <c r="X773" i="2" s="1"/>
  <c r="Y773" i="2" s="1"/>
  <c r="W770" i="2"/>
  <c r="X770" i="2" s="1"/>
  <c r="Y770" i="2" s="1"/>
  <c r="AO557" i="2"/>
  <c r="AP557" i="2" s="1"/>
  <c r="W560" i="2"/>
  <c r="X560" i="2" s="1"/>
  <c r="Y560" i="2" s="1"/>
  <c r="W597" i="2"/>
  <c r="X597" i="2" s="1"/>
  <c r="Y597" i="2" s="1"/>
  <c r="W812" i="2"/>
  <c r="X812" i="2" s="1"/>
  <c r="Y812" i="2" s="1"/>
  <c r="W810" i="2"/>
  <c r="X810" i="2" s="1"/>
  <c r="Y810" i="2" s="1"/>
  <c r="AO549" i="2"/>
  <c r="AO866" i="2"/>
  <c r="AP866" i="2" s="1"/>
  <c r="W727" i="2"/>
  <c r="X727" i="2" s="1"/>
  <c r="Y727" i="2" s="1"/>
  <c r="W550" i="2"/>
  <c r="X550" i="2" s="1"/>
  <c r="Y550" i="2" s="1"/>
  <c r="W572" i="2"/>
  <c r="X572" i="2" s="1"/>
  <c r="Y572" i="2" s="1"/>
  <c r="W615" i="2"/>
  <c r="X615" i="2" s="1"/>
  <c r="Y615" i="2" s="1"/>
  <c r="W589" i="2"/>
  <c r="X589" i="2" s="1"/>
  <c r="Y589" i="2" s="1"/>
  <c r="W851" i="2"/>
  <c r="X851" i="2" s="1"/>
  <c r="Y851" i="2" s="1"/>
  <c r="W609" i="2"/>
  <c r="X609" i="2" s="1"/>
  <c r="Y609" i="2" s="1"/>
  <c r="W882" i="2"/>
  <c r="X882" i="2" s="1"/>
  <c r="Y882" i="2" s="1"/>
  <c r="AO877" i="2"/>
  <c r="AP877" i="2" s="1"/>
  <c r="W850" i="2"/>
  <c r="X850" i="2" s="1"/>
  <c r="Y850" i="2" s="1"/>
  <c r="W879" i="2"/>
  <c r="X879" i="2" s="1"/>
  <c r="Y879" i="2" s="1"/>
  <c r="W631" i="2"/>
  <c r="X631" i="2" s="1"/>
  <c r="Y631" i="2" s="1"/>
  <c r="W914" i="2"/>
  <c r="X914" i="2" s="1"/>
  <c r="Y914" i="2" s="1"/>
  <c r="AO537" i="2"/>
  <c r="AP537" i="2" s="1"/>
  <c r="W763" i="2"/>
  <c r="X763" i="2" s="1"/>
  <c r="Y763" i="2" s="1"/>
  <c r="W699" i="2"/>
  <c r="X699" i="2" s="1"/>
  <c r="Y699" i="2" s="1"/>
  <c r="W696" i="2"/>
  <c r="X696" i="2" s="1"/>
  <c r="Y696" i="2" s="1"/>
  <c r="AO843" i="2"/>
  <c r="AP843" i="2" s="1"/>
  <c r="W675" i="2"/>
  <c r="X675" i="2" s="1"/>
  <c r="Y675" i="2" s="1"/>
  <c r="W884" i="2"/>
  <c r="X884" i="2" s="1"/>
  <c r="Y884" i="2" s="1"/>
  <c r="AO618" i="2"/>
  <c r="W620" i="2"/>
  <c r="X620" i="2" s="1"/>
  <c r="Y620" i="2" s="1"/>
  <c r="AO833" i="2"/>
  <c r="AP833" i="2" s="1"/>
  <c r="AO906" i="2"/>
  <c r="AP906" i="2" s="1"/>
  <c r="AO554" i="2"/>
  <c r="AP554" i="2" s="1"/>
  <c r="W651" i="2"/>
  <c r="X651" i="2" s="1"/>
  <c r="Y651" i="2" s="1"/>
  <c r="W741" i="2"/>
  <c r="X741" i="2" s="1"/>
  <c r="Y741" i="2" s="1"/>
  <c r="W800" i="2"/>
  <c r="X800" i="2" s="1"/>
  <c r="Y800" i="2" s="1"/>
  <c r="W761" i="2"/>
  <c r="X761" i="2" s="1"/>
  <c r="Y761" i="2" s="1"/>
  <c r="W640" i="2"/>
  <c r="X640" i="2" s="1"/>
  <c r="Y640" i="2" s="1"/>
  <c r="W576" i="2"/>
  <c r="X576" i="2" s="1"/>
  <c r="Y576" i="2" s="1"/>
  <c r="W580" i="2"/>
  <c r="X580" i="2" s="1"/>
  <c r="Y580" i="2" s="1"/>
  <c r="AO857" i="2"/>
  <c r="AP857" i="2" s="1"/>
  <c r="AO612" i="2"/>
  <c r="AP612" i="2" s="1"/>
  <c r="W711" i="2"/>
  <c r="X711" i="2" s="1"/>
  <c r="Y711" i="2" s="1"/>
  <c r="AO741" i="2"/>
  <c r="AP741" i="2" s="1"/>
  <c r="AO588" i="2"/>
  <c r="AP588" i="2" s="1"/>
  <c r="AO825" i="2"/>
  <c r="AP825" i="2" s="1"/>
  <c r="W704" i="2"/>
  <c r="X704" i="2" s="1"/>
  <c r="Y704" i="2" s="1"/>
  <c r="AO650" i="2"/>
  <c r="AP650" i="2" s="1"/>
  <c r="AO593" i="2"/>
  <c r="AP593" i="2" s="1"/>
  <c r="W752" i="2"/>
  <c r="X752" i="2" s="1"/>
  <c r="Y752" i="2" s="1"/>
  <c r="W673" i="2"/>
  <c r="X673" i="2" s="1"/>
  <c r="Y673" i="2" s="1"/>
  <c r="AO815" i="2"/>
  <c r="AP815" i="2" s="1"/>
  <c r="AO673" i="2"/>
  <c r="AP673" i="2" s="1"/>
  <c r="AO910" i="2"/>
  <c r="AP910" i="2" s="1"/>
  <c r="AO876" i="2"/>
  <c r="AP876" i="2" s="1"/>
  <c r="AO658" i="2"/>
  <c r="AP658" i="2" s="1"/>
  <c r="W582" i="2"/>
  <c r="X582" i="2" s="1"/>
  <c r="Y582" i="2" s="1"/>
  <c r="AO645" i="2"/>
  <c r="AP645" i="2" s="1"/>
  <c r="AO763" i="2"/>
  <c r="AO879" i="2"/>
  <c r="AP879" i="2" s="1"/>
  <c r="W581" i="2"/>
  <c r="X581" i="2" s="1"/>
  <c r="Y581" i="2" s="1"/>
  <c r="W628" i="2"/>
  <c r="X628" i="2" s="1"/>
  <c r="Y628" i="2" s="1"/>
  <c r="W532" i="2"/>
  <c r="X532" i="2" s="1"/>
  <c r="Y532" i="2" s="1"/>
  <c r="AO623" i="2"/>
  <c r="AP623" i="2" s="1"/>
  <c r="W786" i="2"/>
  <c r="X786" i="2" s="1"/>
  <c r="Y786" i="2" s="1"/>
  <c r="W771" i="2"/>
  <c r="X771" i="2" s="1"/>
  <c r="Y771" i="2" s="1"/>
  <c r="W641" i="2"/>
  <c r="X641" i="2" s="1"/>
  <c r="Y641" i="2" s="1"/>
  <c r="AO897" i="2"/>
  <c r="AP897" i="2" s="1"/>
  <c r="W529" i="2"/>
  <c r="X529" i="2" s="1"/>
  <c r="Y529" i="2" s="1"/>
  <c r="W655" i="2"/>
  <c r="X655" i="2" s="1"/>
  <c r="Y655" i="2" s="1"/>
  <c r="AO912" i="2"/>
  <c r="AP912" i="2" s="1"/>
  <c r="AO824" i="2"/>
  <c r="AP824" i="2" s="1"/>
  <c r="AO809" i="2"/>
  <c r="AP809" i="2" s="1"/>
  <c r="W816" i="2"/>
  <c r="X816" i="2" s="1"/>
  <c r="Y816" i="2" s="1"/>
  <c r="W570" i="2"/>
  <c r="X570" i="2" s="1"/>
  <c r="Y570" i="2" s="1"/>
  <c r="W653" i="2"/>
  <c r="X653" i="2" s="1"/>
  <c r="Y653" i="2" s="1"/>
  <c r="W536" i="2"/>
  <c r="X536" i="2" s="1"/>
  <c r="Y536" i="2" s="1"/>
  <c r="AO745" i="2"/>
  <c r="AP745" i="2" s="1"/>
  <c r="W722" i="2"/>
  <c r="X722" i="2" s="1"/>
  <c r="Y722" i="2" s="1"/>
  <c r="AO873" i="2"/>
  <c r="AP873" i="2" s="1"/>
  <c r="W578" i="2"/>
  <c r="X578" i="2" s="1"/>
  <c r="Y578" i="2" s="1"/>
  <c r="AO730" i="2"/>
  <c r="AP730" i="2" s="1"/>
  <c r="W636" i="2"/>
  <c r="X636" i="2" s="1"/>
  <c r="Y636" i="2" s="1"/>
  <c r="AO624" i="2"/>
  <c r="AP624" i="2" s="1"/>
  <c r="W817" i="2"/>
  <c r="X817" i="2" s="1"/>
  <c r="Y817" i="2" s="1"/>
  <c r="W686" i="2"/>
  <c r="X686" i="2" s="1"/>
  <c r="Y686" i="2" s="1"/>
  <c r="W873" i="2"/>
  <c r="X873" i="2" s="1"/>
  <c r="Y873" i="2" s="1"/>
  <c r="W593" i="2"/>
  <c r="X593" i="2" s="1"/>
  <c r="Y593" i="2" s="1"/>
  <c r="AO918" i="2"/>
  <c r="AP918" i="2" s="1"/>
  <c r="W543" i="2"/>
  <c r="X543" i="2" s="1"/>
  <c r="Y543" i="2" s="1"/>
  <c r="AO657" i="2"/>
  <c r="AP657" i="2" s="1"/>
  <c r="W538" i="2"/>
  <c r="X538" i="2" s="1"/>
  <c r="Y538" i="2" s="1"/>
  <c r="W648" i="2"/>
  <c r="X648" i="2" s="1"/>
  <c r="Y648" i="2" s="1"/>
  <c r="W853" i="2"/>
  <c r="X853" i="2" s="1"/>
  <c r="Y853" i="2" s="1"/>
  <c r="AO712" i="2"/>
  <c r="AP712" i="2" s="1"/>
  <c r="W733" i="2"/>
  <c r="X733" i="2" s="1"/>
  <c r="Y733" i="2" s="1"/>
  <c r="W866" i="2"/>
  <c r="X866" i="2" s="1"/>
  <c r="Y866" i="2" s="1"/>
  <c r="W839" i="2"/>
  <c r="X839" i="2" s="1"/>
  <c r="Y839" i="2" s="1"/>
  <c r="AO869" i="2"/>
  <c r="AP869" i="2" s="1"/>
  <c r="W610" i="2"/>
  <c r="X610" i="2" s="1"/>
  <c r="Y610" i="2" s="1"/>
  <c r="AO676" i="2"/>
  <c r="AP676" i="2" s="1"/>
  <c r="W832" i="2"/>
  <c r="X832" i="2" s="1"/>
  <c r="Y832" i="2" s="1"/>
  <c r="AO804" i="2"/>
  <c r="AP804" i="2" s="1"/>
  <c r="AO909" i="2"/>
  <c r="AP909" i="2" s="1"/>
  <c r="AO740" i="2"/>
  <c r="AP740" i="2" s="1"/>
  <c r="AO630" i="2"/>
  <c r="AP630" i="2" s="1"/>
  <c r="W862" i="2"/>
  <c r="X862" i="2" s="1"/>
  <c r="Y862" i="2" s="1"/>
  <c r="AO867" i="2"/>
  <c r="AP867" i="2" s="1"/>
  <c r="W781" i="2"/>
  <c r="X781" i="2" s="1"/>
  <c r="Y781" i="2" s="1"/>
  <c r="AO606" i="2"/>
  <c r="N9" i="14" s="1"/>
  <c r="AO742" i="2"/>
  <c r="AP742" i="2" s="1"/>
  <c r="W526" i="2"/>
  <c r="X526" i="2" s="1"/>
  <c r="Y526" i="2" s="1"/>
  <c r="W732" i="2"/>
  <c r="X732" i="2" s="1"/>
  <c r="Y732" i="2" s="1"/>
  <c r="W525" i="2"/>
  <c r="X525" i="2" s="1"/>
  <c r="Y525" i="2" s="1"/>
  <c r="AO628" i="2"/>
  <c r="AP628" i="2" s="1"/>
  <c r="W792" i="2"/>
  <c r="X792" i="2" s="1"/>
  <c r="Y792" i="2" s="1"/>
  <c r="AO635" i="2"/>
  <c r="AP635" i="2" s="1"/>
  <c r="AO852" i="2"/>
  <c r="AP852" i="2" s="1"/>
  <c r="W716" i="2"/>
  <c r="X716" i="2" s="1"/>
  <c r="Y716" i="2" s="1"/>
  <c r="AO660" i="2"/>
  <c r="AP660" i="2" s="1"/>
  <c r="AO723" i="2"/>
  <c r="AP723" i="2" s="1"/>
  <c r="AO889" i="2"/>
  <c r="AP889" i="2" s="1"/>
  <c r="W888" i="2"/>
  <c r="X888" i="2" s="1"/>
  <c r="Y888" i="2" s="1"/>
  <c r="AO527" i="2"/>
  <c r="AP527" i="2" s="1"/>
  <c r="W602" i="2"/>
  <c r="X602" i="2" s="1"/>
  <c r="Y602" i="2" s="1"/>
  <c r="W668" i="2"/>
  <c r="X668" i="2" s="1"/>
  <c r="Y668" i="2" s="1"/>
  <c r="W738" i="2"/>
  <c r="X738" i="2" s="1"/>
  <c r="Y738" i="2" s="1"/>
  <c r="W565" i="2"/>
  <c r="X565" i="2" s="1"/>
  <c r="Y565" i="2" s="1"/>
  <c r="AO904" i="2"/>
  <c r="AP904" i="2" s="1"/>
  <c r="W822" i="2"/>
  <c r="X822" i="2" s="1"/>
  <c r="Y822" i="2" s="1"/>
  <c r="W695" i="2"/>
  <c r="X695" i="2" s="1"/>
  <c r="Y695" i="2" s="1"/>
  <c r="W616" i="2"/>
  <c r="X616" i="2" s="1"/>
  <c r="Y616" i="2" s="1"/>
  <c r="W671" i="2"/>
  <c r="X671" i="2" s="1"/>
  <c r="Y671" i="2" s="1"/>
  <c r="W767" i="2"/>
  <c r="X767" i="2" s="1"/>
  <c r="Y767" i="2" s="1"/>
  <c r="W855" i="2"/>
  <c r="X855" i="2" s="1"/>
  <c r="Y855" i="2" s="1"/>
  <c r="AO607" i="2"/>
  <c r="AP607" i="2" s="1"/>
  <c r="W902" i="2"/>
  <c r="X902" i="2" s="1"/>
  <c r="Y902" i="2" s="1"/>
  <c r="AO721" i="2"/>
  <c r="AP721" i="2" s="1"/>
  <c r="W552" i="2"/>
  <c r="X552" i="2" s="1"/>
  <c r="Y552" i="2" s="1"/>
  <c r="AO786" i="2"/>
  <c r="AP786" i="2" s="1"/>
  <c r="AO620" i="2"/>
  <c r="AP620" i="2" s="1"/>
  <c r="W919" i="2"/>
  <c r="X919" i="2" s="1"/>
  <c r="Y919" i="2" s="1"/>
  <c r="AO621" i="2"/>
  <c r="AP621" i="2" s="1"/>
  <c r="W775" i="2"/>
  <c r="X775" i="2" s="1"/>
  <c r="Y775" i="2" s="1"/>
  <c r="AO544" i="2"/>
  <c r="AP544" i="2" s="1"/>
  <c r="AO828" i="2"/>
  <c r="AP828" i="2" s="1"/>
  <c r="W634" i="2"/>
  <c r="X634" i="2" s="1"/>
  <c r="Y634" i="2" s="1"/>
  <c r="W627" i="2"/>
  <c r="X627" i="2" s="1"/>
  <c r="Y627" i="2" s="1"/>
  <c r="W710" i="2"/>
  <c r="X710" i="2" s="1"/>
  <c r="Y710" i="2" s="1"/>
  <c r="W689" i="2"/>
  <c r="X689" i="2" s="1"/>
  <c r="Y689" i="2" s="1"/>
  <c r="W860" i="2"/>
  <c r="X860" i="2" s="1"/>
  <c r="Y860" i="2" s="1"/>
  <c r="AO780" i="2"/>
  <c r="AP780" i="2" s="1"/>
  <c r="W551" i="2"/>
  <c r="X551" i="2" s="1"/>
  <c r="Y551" i="2" s="1"/>
  <c r="W865" i="2"/>
  <c r="X865" i="2" s="1"/>
  <c r="Y865" i="2" s="1"/>
  <c r="AO638" i="2"/>
  <c r="AP638" i="2" s="1"/>
  <c r="W632" i="2"/>
  <c r="X632" i="2" s="1"/>
  <c r="Y632" i="2" s="1"/>
  <c r="AO732" i="2"/>
  <c r="AP732" i="2" s="1"/>
  <c r="W911" i="2"/>
  <c r="X911" i="2" s="1"/>
  <c r="Y911" i="2" s="1"/>
  <c r="AO639" i="2"/>
  <c r="AP639" i="2" s="1"/>
  <c r="W880" i="2"/>
  <c r="X880" i="2" s="1"/>
  <c r="Y880" i="2" s="1"/>
  <c r="AO724" i="2"/>
  <c r="AP724" i="2" s="1"/>
  <c r="W718" i="2"/>
  <c r="X718" i="2" s="1"/>
  <c r="Y718" i="2" s="1"/>
  <c r="W626" i="2"/>
  <c r="X626" i="2" s="1"/>
  <c r="Y626" i="2" s="1"/>
  <c r="W707" i="2"/>
  <c r="X707" i="2" s="1"/>
  <c r="Y707" i="2" s="1"/>
  <c r="W691" i="2"/>
  <c r="X691" i="2" s="1"/>
  <c r="Y691" i="2" s="1"/>
  <c r="W837" i="2"/>
  <c r="X837" i="2" s="1"/>
  <c r="Y837" i="2" s="1"/>
  <c r="AO785" i="2"/>
  <c r="AP785" i="2" s="1"/>
  <c r="W772" i="2"/>
  <c r="X772" i="2" s="1"/>
  <c r="Y772" i="2" s="1"/>
  <c r="AO806" i="2"/>
  <c r="AP806" i="2" s="1"/>
  <c r="AO849" i="2"/>
  <c r="AP849" i="2" s="1"/>
  <c r="W807" i="2"/>
  <c r="X807" i="2" s="1"/>
  <c r="Y807" i="2" s="1"/>
  <c r="W744" i="2"/>
  <c r="X744" i="2" s="1"/>
  <c r="Y744" i="2" s="1"/>
  <c r="AO571" i="2"/>
  <c r="AP571" i="2" s="1"/>
  <c r="W831" i="2"/>
  <c r="X831" i="2" s="1"/>
  <c r="Y831" i="2" s="1"/>
  <c r="W657" i="2"/>
  <c r="X657" i="2" s="1"/>
  <c r="Y657" i="2" s="1"/>
  <c r="AO795" i="2"/>
  <c r="AP795" i="2" s="1"/>
  <c r="W583" i="2"/>
  <c r="X583" i="2" s="1"/>
  <c r="Y583" i="2" s="1"/>
  <c r="W621" i="2"/>
  <c r="X621" i="2" s="1"/>
  <c r="Y621" i="2" s="1"/>
  <c r="AO581" i="2"/>
  <c r="AP581" i="2" s="1"/>
  <c r="AO714" i="2"/>
  <c r="AP714" i="2" s="1"/>
  <c r="AO830" i="2"/>
  <c r="AP830" i="2" s="1"/>
  <c r="AO846" i="2"/>
  <c r="AP846" i="2" s="1"/>
  <c r="AO576" i="2"/>
  <c r="AP576" i="2" s="1"/>
  <c r="AO899" i="2"/>
  <c r="AP899" i="2" s="1"/>
  <c r="W539" i="2"/>
  <c r="X539" i="2" s="1"/>
  <c r="Y539" i="2" s="1"/>
  <c r="W687" i="2"/>
  <c r="X687" i="2" s="1"/>
  <c r="Y687" i="2" s="1"/>
  <c r="W883" i="2"/>
  <c r="X883" i="2" s="1"/>
  <c r="Y883" i="2" s="1"/>
  <c r="W825" i="2"/>
  <c r="X825" i="2" s="1"/>
  <c r="Y825" i="2" s="1"/>
  <c r="AO579" i="2"/>
  <c r="AP579" i="2" s="1"/>
  <c r="W842" i="2"/>
  <c r="X842" i="2" s="1"/>
  <c r="Y842" i="2" s="1"/>
  <c r="W658" i="2"/>
  <c r="X658" i="2" s="1"/>
  <c r="Y658" i="2" s="1"/>
  <c r="W852" i="2"/>
  <c r="X852" i="2" s="1"/>
  <c r="Y852" i="2" s="1"/>
  <c r="AO711" i="2"/>
  <c r="AP711" i="2" s="1"/>
  <c r="W858" i="2"/>
  <c r="X858" i="2" s="1"/>
  <c r="Y858" i="2" s="1"/>
  <c r="W654" i="2"/>
  <c r="X654" i="2" s="1"/>
  <c r="Y654" i="2" s="1"/>
  <c r="W848" i="2"/>
  <c r="X848" i="2" s="1"/>
  <c r="Y848" i="2" s="1"/>
  <c r="AO882" i="2"/>
  <c r="AP882" i="2" s="1"/>
  <c r="AO868" i="2"/>
  <c r="AP868" i="2" s="1"/>
  <c r="W607" i="2"/>
  <c r="X607" i="2" s="1"/>
  <c r="Y607" i="2" s="1"/>
  <c r="W524" i="2"/>
  <c r="X524" i="2" s="1"/>
  <c r="Y524" i="2" s="1"/>
  <c r="W859" i="2"/>
  <c r="X859" i="2" s="1"/>
  <c r="Y859" i="2" s="1"/>
  <c r="AO902" i="2"/>
  <c r="AP902" i="2" s="1"/>
  <c r="W573" i="2"/>
  <c r="X573" i="2" s="1"/>
  <c r="Y573" i="2" s="1"/>
  <c r="AO613" i="2"/>
  <c r="AP613" i="2" s="1"/>
  <c r="W692" i="2"/>
  <c r="X692" i="2" s="1"/>
  <c r="Y692" i="2" s="1"/>
  <c r="W847" i="2"/>
  <c r="X847" i="2" s="1"/>
  <c r="Y847" i="2" s="1"/>
  <c r="W872" i="2"/>
  <c r="X872" i="2" s="1"/>
  <c r="Y872" i="2" s="1"/>
  <c r="AO690" i="2"/>
  <c r="W723" i="2"/>
  <c r="X723" i="2" s="1"/>
  <c r="Y723" i="2" s="1"/>
  <c r="AO562" i="2"/>
  <c r="AP562" i="2" s="1"/>
  <c r="W545" i="2"/>
  <c r="X545" i="2" s="1"/>
  <c r="Y545" i="2" s="1"/>
  <c r="W889" i="2"/>
  <c r="X889" i="2" s="1"/>
  <c r="Y889" i="2" s="1"/>
  <c r="AO587" i="2"/>
  <c r="AP587" i="2" s="1"/>
  <c r="AO688" i="2"/>
  <c r="AP688" i="2" s="1"/>
  <c r="AO566" i="2"/>
  <c r="AP566" i="2" s="1"/>
  <c r="AO584" i="2"/>
  <c r="AP584" i="2" s="1"/>
  <c r="W915" i="2"/>
  <c r="X915" i="2" s="1"/>
  <c r="Y915" i="2" s="1"/>
  <c r="W633" i="2"/>
  <c r="X633" i="2" s="1"/>
  <c r="Y633" i="2" s="1"/>
  <c r="AO565" i="2"/>
  <c r="AP565" i="2" s="1"/>
  <c r="W531" i="2"/>
  <c r="X531" i="2" s="1"/>
  <c r="Y531" i="2" s="1"/>
  <c r="W700" i="2"/>
  <c r="X700" i="2" s="1"/>
  <c r="Y700" i="2" s="1"/>
  <c r="W598" i="2"/>
  <c r="X598" i="2" s="1"/>
  <c r="Y598" i="2" s="1"/>
  <c r="AO847" i="2"/>
  <c r="AP847" i="2" s="1"/>
  <c r="W890" i="2"/>
  <c r="X890" i="2" s="1"/>
  <c r="Y890" i="2" s="1"/>
  <c r="W843" i="2"/>
  <c r="X843" i="2" s="1"/>
  <c r="Y843" i="2" s="1"/>
  <c r="AO648" i="2"/>
  <c r="AP648" i="2" s="1"/>
  <c r="AO680" i="2"/>
  <c r="AP680" i="2" s="1"/>
  <c r="W712" i="2"/>
  <c r="X712" i="2" s="1"/>
  <c r="Y712" i="2" s="1"/>
  <c r="AO898" i="2"/>
  <c r="AP898" i="2" s="1"/>
  <c r="AO856" i="2"/>
  <c r="AP856" i="2" s="1"/>
  <c r="AO820" i="2"/>
  <c r="AP820" i="2" s="1"/>
  <c r="AO675" i="2"/>
  <c r="AP675" i="2" s="1"/>
  <c r="W619" i="2"/>
  <c r="X619" i="2" s="1"/>
  <c r="Y619" i="2" s="1"/>
  <c r="AO731" i="2"/>
  <c r="AP731" i="2" s="1"/>
  <c r="W907" i="2"/>
  <c r="X907" i="2" s="1"/>
  <c r="Y907" i="2" s="1"/>
  <c r="W802" i="2"/>
  <c r="X802" i="2" s="1"/>
  <c r="Y802" i="2" s="1"/>
  <c r="W779" i="2"/>
  <c r="X779" i="2" s="1"/>
  <c r="Y779" i="2" s="1"/>
  <c r="W715" i="2"/>
  <c r="X715" i="2" s="1"/>
  <c r="Y715" i="2" s="1"/>
  <c r="W756" i="2"/>
  <c r="X756" i="2" s="1"/>
  <c r="Y756" i="2" s="1"/>
  <c r="AO531" i="2"/>
  <c r="AP531" i="2" s="1"/>
  <c r="W579" i="2"/>
  <c r="X579" i="2" s="1"/>
  <c r="Y579" i="2" s="1"/>
  <c r="AO764" i="2"/>
  <c r="AP764" i="2" s="1"/>
  <c r="AO844" i="2"/>
  <c r="AP844" i="2" s="1"/>
  <c r="W903" i="2"/>
  <c r="X903" i="2" s="1"/>
  <c r="Y903" i="2" s="1"/>
  <c r="W783" i="2"/>
  <c r="X783" i="2" s="1"/>
  <c r="Y783" i="2" s="1"/>
  <c r="AO747" i="2"/>
  <c r="AO792" i="2"/>
  <c r="AP792" i="2" s="1"/>
  <c r="AO692" i="2"/>
  <c r="AP692" i="2" s="1"/>
  <c r="AO633" i="2"/>
  <c r="AP633" i="2" s="1"/>
  <c r="W849" i="2"/>
  <c r="X849" i="2" s="1"/>
  <c r="Y849" i="2" s="1"/>
  <c r="AO568" i="2"/>
  <c r="AP568" i="2" s="1"/>
  <c r="W537" i="2"/>
  <c r="X537" i="2" s="1"/>
  <c r="Y537" i="2" s="1"/>
  <c r="AO693" i="2"/>
  <c r="AP693" i="2" s="1"/>
  <c r="W595" i="2"/>
  <c r="X595" i="2" s="1"/>
  <c r="Y595" i="2" s="1"/>
  <c r="AO896" i="2"/>
  <c r="AP896" i="2" s="1"/>
  <c r="W534" i="2"/>
  <c r="X534" i="2" s="1"/>
  <c r="Y534" i="2" s="1"/>
  <c r="AO777" i="2"/>
  <c r="AP777" i="2" s="1"/>
  <c r="AO803" i="2"/>
  <c r="AP803" i="2" s="1"/>
  <c r="AO772" i="2"/>
  <c r="AP772" i="2" s="1"/>
  <c r="W886" i="2"/>
  <c r="X886" i="2" s="1"/>
  <c r="Y886" i="2" s="1"/>
  <c r="AO604" i="2"/>
  <c r="AP604" i="2" s="1"/>
  <c r="AO818" i="2"/>
  <c r="AP818" i="2" s="1"/>
  <c r="AO627" i="2"/>
  <c r="AP627" i="2" s="1"/>
  <c r="W778" i="2"/>
  <c r="X778" i="2" s="1"/>
  <c r="Y778" i="2" s="1"/>
  <c r="W870" i="2"/>
  <c r="X870" i="2" s="1"/>
  <c r="Y870" i="2" s="1"/>
  <c r="W594" i="2"/>
  <c r="X594" i="2" s="1"/>
  <c r="Y594" i="2" s="1"/>
  <c r="AO600" i="2"/>
  <c r="W645" i="2"/>
  <c r="X645" i="2" s="1"/>
  <c r="Y645" i="2" s="1"/>
  <c r="W760" i="2"/>
  <c r="X760" i="2" s="1"/>
  <c r="Y760" i="2" s="1"/>
  <c r="W553" i="2"/>
  <c r="X553" i="2" s="1"/>
  <c r="Y553" i="2" s="1"/>
  <c r="AO653" i="2"/>
  <c r="AO696" i="2"/>
  <c r="AO533" i="2"/>
  <c r="AP533" i="2" s="1"/>
  <c r="AO859" i="2"/>
  <c r="AP859" i="2" s="1"/>
  <c r="AO776" i="2"/>
  <c r="AP776" i="2" s="1"/>
  <c r="W563" i="2"/>
  <c r="X563" i="2" s="1"/>
  <c r="Y563" i="2" s="1"/>
  <c r="W739" i="2"/>
  <c r="X739" i="2" s="1"/>
  <c r="Y739" i="2" s="1"/>
  <c r="W679" i="2"/>
  <c r="X679" i="2" s="1"/>
  <c r="Y679" i="2" s="1"/>
  <c r="W556" i="2"/>
  <c r="X556" i="2" s="1"/>
  <c r="Y556" i="2" s="1"/>
  <c r="W541" i="2"/>
  <c r="X541" i="2" s="1"/>
  <c r="Y541" i="2" s="1"/>
  <c r="AO664" i="2"/>
  <c r="AO778" i="2"/>
  <c r="AP778" i="2" s="1"/>
  <c r="AO705" i="2"/>
  <c r="AP705" i="2" s="1"/>
  <c r="AO582" i="2"/>
  <c r="AP582" i="2" s="1"/>
  <c r="W811" i="2"/>
  <c r="X811" i="2" s="1"/>
  <c r="Y811" i="2" s="1"/>
  <c r="AO798" i="2"/>
  <c r="AP798" i="2" s="1"/>
  <c r="W836" i="2"/>
  <c r="X836" i="2" s="1"/>
  <c r="Y836" i="2" s="1"/>
  <c r="AO793" i="2"/>
  <c r="AP793" i="2" s="1"/>
  <c r="W896" i="2"/>
  <c r="X896" i="2" s="1"/>
  <c r="Y896" i="2" s="1"/>
  <c r="W638" i="2"/>
  <c r="X638" i="2" s="1"/>
  <c r="Y638" i="2" s="1"/>
  <c r="AO720" i="2"/>
  <c r="AP720" i="2" s="1"/>
  <c r="W746" i="2"/>
  <c r="X746" i="2" s="1"/>
  <c r="Y746" i="2" s="1"/>
  <c r="W535" i="2"/>
  <c r="X535" i="2" s="1"/>
  <c r="Y535" i="2" s="1"/>
  <c r="W854" i="2"/>
  <c r="X854" i="2" s="1"/>
  <c r="Y854" i="2" s="1"/>
  <c r="AO528" i="2"/>
  <c r="W554" i="2"/>
  <c r="X554" i="2" s="1"/>
  <c r="Y554" i="2" s="1"/>
  <c r="W663" i="2"/>
  <c r="X663" i="2" s="1"/>
  <c r="Y663" i="2" s="1"/>
  <c r="W637" i="2"/>
  <c r="X637" i="2" s="1"/>
  <c r="Y637" i="2" s="1"/>
  <c r="W643" i="2"/>
  <c r="X643" i="2" s="1"/>
  <c r="Y643" i="2" s="1"/>
  <c r="W705" i="2"/>
  <c r="X705" i="2" s="1"/>
  <c r="Y705" i="2" s="1"/>
  <c r="W683" i="2"/>
  <c r="X683" i="2" s="1"/>
  <c r="Y683" i="2" s="1"/>
  <c r="AO667" i="2"/>
  <c r="AP667" i="2" s="1"/>
  <c r="AO575" i="2"/>
  <c r="AP575" i="2" s="1"/>
  <c r="W780" i="2"/>
  <c r="X780" i="2" s="1"/>
  <c r="Y780" i="2" s="1"/>
  <c r="AO799" i="2"/>
  <c r="AP799" i="2" s="1"/>
  <c r="W592" i="2"/>
  <c r="X592" i="2" s="1"/>
  <c r="Y592" i="2" s="1"/>
  <c r="W542" i="2"/>
  <c r="X542" i="2" s="1"/>
  <c r="Y542" i="2" s="1"/>
  <c r="AO758" i="2"/>
  <c r="AP758" i="2" s="1"/>
  <c r="AO789" i="2"/>
  <c r="AP789" i="2" s="1"/>
  <c r="W916" i="2"/>
  <c r="X916" i="2" s="1"/>
  <c r="Y916" i="2" s="1"/>
  <c r="AO530" i="2"/>
  <c r="AP530" i="2" s="1"/>
  <c r="AO848" i="2"/>
  <c r="AP848" i="2" s="1"/>
  <c r="AO706" i="2"/>
  <c r="AP706" i="2" s="1"/>
  <c r="AO687" i="2"/>
  <c r="W867" i="2"/>
  <c r="X867" i="2" s="1"/>
  <c r="Y867" i="2" s="1"/>
  <c r="AO669" i="2"/>
  <c r="AP669" i="2" s="1"/>
  <c r="AO603" i="2"/>
  <c r="AP603" i="2" s="1"/>
  <c r="W918" i="2"/>
  <c r="X918" i="2" s="1"/>
  <c r="Y918" i="2" s="1"/>
  <c r="AO698" i="2"/>
  <c r="AP698" i="2" s="1"/>
  <c r="W824" i="2"/>
  <c r="X824" i="2" s="1"/>
  <c r="Y824" i="2" s="1"/>
  <c r="AO871" i="2"/>
  <c r="AP871" i="2" s="1"/>
  <c r="W688" i="2"/>
  <c r="X688" i="2" s="1"/>
  <c r="Y688" i="2" s="1"/>
  <c r="W885" i="2"/>
  <c r="X885" i="2" s="1"/>
  <c r="Y885" i="2" s="1"/>
  <c r="AO652" i="2"/>
  <c r="AP652" i="2" s="1"/>
  <c r="W864" i="2"/>
  <c r="X864" i="2" s="1"/>
  <c r="Y864" i="2" s="1"/>
  <c r="W755" i="2"/>
  <c r="X755" i="2" s="1"/>
  <c r="Y755" i="2" s="1"/>
  <c r="W666" i="2"/>
  <c r="X666" i="2" s="1"/>
  <c r="Y666" i="2" s="1"/>
  <c r="W869" i="2"/>
  <c r="X869" i="2" s="1"/>
  <c r="Y869" i="2" s="1"/>
  <c r="AO615" i="2"/>
  <c r="AP615" i="2" s="1"/>
  <c r="AO838" i="2"/>
  <c r="AP838" i="2" s="1"/>
  <c r="AO916" i="2"/>
  <c r="AP916" i="2" s="1"/>
  <c r="AO759" i="2"/>
  <c r="AP759" i="2" s="1"/>
  <c r="AP529" i="2" l="1"/>
  <c r="N41" i="14"/>
  <c r="O41" i="14" s="1"/>
  <c r="AP528" i="2"/>
  <c r="N40" i="14"/>
  <c r="O40" i="14" s="1"/>
  <c r="AP549" i="2"/>
  <c r="N42" i="14"/>
  <c r="O42" i="14" s="1"/>
  <c r="AP822" i="2"/>
  <c r="N44" i="14"/>
  <c r="O44" i="14" s="1"/>
  <c r="AP525" i="2"/>
  <c r="N39" i="14"/>
  <c r="O39" i="14" s="1"/>
  <c r="AP821" i="2"/>
  <c r="N43" i="14"/>
  <c r="O43" i="14" s="1"/>
  <c r="AP524" i="2"/>
  <c r="N38" i="14"/>
  <c r="O38" i="14" s="1"/>
  <c r="AP761" i="2"/>
  <c r="N37" i="14"/>
  <c r="O37" i="14" s="1"/>
  <c r="AP762" i="2"/>
  <c r="N36" i="14"/>
  <c r="O36" i="14" s="1"/>
  <c r="AP618" i="2"/>
  <c r="N33" i="14"/>
  <c r="O33" i="14" s="1"/>
  <c r="AP763" i="2"/>
  <c r="N35" i="14"/>
  <c r="O35" i="14" s="1"/>
  <c r="AP760" i="2"/>
  <c r="N34" i="14"/>
  <c r="O34" i="14" s="1"/>
  <c r="AP704" i="2"/>
  <c r="N31" i="14"/>
  <c r="O31" i="14" s="1"/>
  <c r="AP718" i="2"/>
  <c r="N32" i="14"/>
  <c r="O32" i="14" s="1"/>
  <c r="AP679" i="2"/>
  <c r="N27" i="14"/>
  <c r="O27" i="14" s="1"/>
  <c r="AP681" i="2"/>
  <c r="N28" i="14"/>
  <c r="O28" i="14" s="1"/>
  <c r="AP682" i="2"/>
  <c r="N29" i="14"/>
  <c r="O29" i="14" s="1"/>
  <c r="AP696" i="2"/>
  <c r="N30" i="14"/>
  <c r="O30" i="14" s="1"/>
  <c r="C34" i="1"/>
  <c r="E34" i="1" s="1"/>
  <c r="AP747" i="2"/>
  <c r="N25" i="14"/>
  <c r="O25" i="14" s="1"/>
  <c r="Q12" i="14"/>
  <c r="R12" i="14"/>
  <c r="R23" i="14"/>
  <c r="Q23" i="14"/>
  <c r="AP600" i="2"/>
  <c r="N16" i="14"/>
  <c r="O16" i="14" s="1"/>
  <c r="AP647" i="2"/>
  <c r="N17" i="14"/>
  <c r="O17" i="14" s="1"/>
  <c r="AP687" i="2"/>
  <c r="N22" i="14"/>
  <c r="O22" i="14" s="1"/>
  <c r="AP661" i="2"/>
  <c r="N19" i="14"/>
  <c r="O19" i="14" s="1"/>
  <c r="AP664" i="2"/>
  <c r="N21" i="14"/>
  <c r="O21" i="14" s="1"/>
  <c r="AP559" i="2"/>
  <c r="N14" i="14"/>
  <c r="O14" i="14" s="1"/>
  <c r="AP598" i="2"/>
  <c r="N15" i="14"/>
  <c r="O15" i="14" s="1"/>
  <c r="AP653" i="2"/>
  <c r="N18" i="14"/>
  <c r="O18" i="14" s="1"/>
  <c r="AP662" i="2"/>
  <c r="N20" i="14"/>
  <c r="O20" i="14" s="1"/>
  <c r="AP539" i="2"/>
  <c r="N13" i="14"/>
  <c r="O13" i="14" s="1"/>
  <c r="AP522" i="2"/>
  <c r="C35" i="1"/>
  <c r="AP535" i="2"/>
  <c r="N11" i="14"/>
  <c r="O11" i="14" s="1"/>
  <c r="AP690" i="2"/>
  <c r="N10" i="14"/>
  <c r="O10" i="14" s="1"/>
  <c r="O9" i="14"/>
  <c r="AP606" i="2"/>
  <c r="E25" i="1"/>
  <c r="D25" i="1"/>
  <c r="AO937" i="2"/>
  <c r="R44" i="14" l="1"/>
  <c r="Q44" i="14"/>
  <c r="R38" i="14"/>
  <c r="Q38" i="14"/>
  <c r="Q42" i="14"/>
  <c r="R42" i="14"/>
  <c r="Q43" i="14"/>
  <c r="R43" i="14"/>
  <c r="R40" i="14"/>
  <c r="Q40" i="14"/>
  <c r="Q39" i="14"/>
  <c r="R39" i="14"/>
  <c r="Q41" i="14"/>
  <c r="R41" i="14"/>
  <c r="Q35" i="14"/>
  <c r="R35" i="14"/>
  <c r="Q33" i="14"/>
  <c r="R33" i="14"/>
  <c r="R36" i="14"/>
  <c r="Q36" i="14"/>
  <c r="R34" i="14"/>
  <c r="Q34" i="14"/>
  <c r="Q37" i="14"/>
  <c r="R37" i="14"/>
  <c r="R28" i="14"/>
  <c r="Q28" i="14"/>
  <c r="Q27" i="14"/>
  <c r="R27" i="14"/>
  <c r="R30" i="14"/>
  <c r="Q30" i="14"/>
  <c r="Q32" i="14"/>
  <c r="R32" i="14"/>
  <c r="Q29" i="14"/>
  <c r="R29" i="14"/>
  <c r="R31" i="14"/>
  <c r="Q31" i="14"/>
  <c r="R25" i="14"/>
  <c r="Q25" i="14"/>
  <c r="D35" i="1"/>
  <c r="E35" i="1" s="1"/>
  <c r="Q14" i="14"/>
  <c r="R14" i="14"/>
  <c r="R20" i="14"/>
  <c r="Q20" i="14"/>
  <c r="R16" i="14"/>
  <c r="Q16" i="14"/>
  <c r="Q18" i="14"/>
  <c r="R18" i="14"/>
  <c r="Q19" i="14"/>
  <c r="R19" i="14"/>
  <c r="Q22" i="14"/>
  <c r="R22" i="14"/>
  <c r="Q21" i="14"/>
  <c r="R21" i="14"/>
  <c r="R15" i="14"/>
  <c r="Q15" i="14"/>
  <c r="R17" i="14"/>
  <c r="Q17" i="14"/>
  <c r="R13" i="14"/>
  <c r="Q13" i="14"/>
  <c r="R11" i="14"/>
  <c r="Q11" i="14"/>
  <c r="AP937" i="2"/>
  <c r="R10" i="14"/>
  <c r="Q10" i="14"/>
  <c r="Q9" i="14"/>
  <c r="R9" i="14"/>
  <c r="G25" i="1"/>
  <c r="D37" i="1" l="1"/>
  <c r="J25" i="1"/>
  <c r="C37" i="1"/>
  <c r="AO938" i="2"/>
  <c r="AP938" i="2" s="1"/>
  <c r="W1019" i="2"/>
  <c r="X1019" i="2" s="1"/>
  <c r="Y1019" i="2" s="1"/>
  <c r="AO1089" i="2"/>
  <c r="AP1089" i="2" s="1"/>
  <c r="AO1113" i="2"/>
  <c r="AP1113" i="2" s="1"/>
  <c r="AO1072" i="2"/>
  <c r="AP1072" i="2" s="1"/>
  <c r="W962" i="2"/>
  <c r="X962" i="2" s="1"/>
  <c r="Y962" i="2" s="1"/>
  <c r="W968" i="2"/>
  <c r="X968" i="2" s="1"/>
  <c r="Y968" i="2" s="1"/>
  <c r="W1138" i="2"/>
  <c r="X1138" i="2" s="1"/>
  <c r="Y1138" i="2" s="1"/>
  <c r="W1004" i="2"/>
  <c r="X1004" i="2" s="1"/>
  <c r="Y1004" i="2" s="1"/>
  <c r="W1037" i="2"/>
  <c r="X1037" i="2" s="1"/>
  <c r="Y1037" i="2" s="1"/>
  <c r="AO999" i="2"/>
  <c r="AP999" i="2" s="1"/>
  <c r="W1064" i="2"/>
  <c r="X1064" i="2" s="1"/>
  <c r="Y1064" i="2" s="1"/>
  <c r="W949" i="2"/>
  <c r="X949" i="2" s="1"/>
  <c r="Y949" i="2" s="1"/>
  <c r="AO1122" i="2"/>
  <c r="AP1122" i="2" s="1"/>
  <c r="W1056" i="2"/>
  <c r="X1056" i="2" s="1"/>
  <c r="Y1056" i="2" s="1"/>
  <c r="W1032" i="2"/>
  <c r="X1032" i="2" s="1"/>
  <c r="Y1032" i="2" s="1"/>
  <c r="AO1020" i="2"/>
  <c r="AP1020" i="2" s="1"/>
  <c r="AO1066" i="2"/>
  <c r="AP1066" i="2" s="1"/>
  <c r="W953" i="2"/>
  <c r="X953" i="2" s="1"/>
  <c r="Y953" i="2" s="1"/>
  <c r="AO1002" i="2"/>
  <c r="AP1002" i="2" s="1"/>
  <c r="AO1135" i="2"/>
  <c r="AP1135" i="2" s="1"/>
  <c r="W951" i="2"/>
  <c r="X951" i="2" s="1"/>
  <c r="Y951" i="2" s="1"/>
  <c r="W944" i="2"/>
  <c r="X944" i="2" s="1"/>
  <c r="Y944" i="2" s="1"/>
  <c r="AO949" i="2"/>
  <c r="AP949" i="2" s="1"/>
  <c r="W1133" i="2"/>
  <c r="X1133" i="2" s="1"/>
  <c r="Y1133" i="2" s="1"/>
  <c r="W1058" i="2"/>
  <c r="X1058" i="2" s="1"/>
  <c r="Y1058" i="2" s="1"/>
  <c r="W984" i="2"/>
  <c r="X984" i="2" s="1"/>
  <c r="Y984" i="2" s="1"/>
  <c r="AO1050" i="2"/>
  <c r="AP1050" i="2" s="1"/>
  <c r="AO1008" i="2"/>
  <c r="AP1008" i="2" s="1"/>
  <c r="AO1035" i="2"/>
  <c r="AP1035" i="2" s="1"/>
  <c r="AO1029" i="2"/>
  <c r="AP1029" i="2" s="1"/>
  <c r="W1094" i="2"/>
  <c r="X1094" i="2" s="1"/>
  <c r="Y1094" i="2" s="1"/>
  <c r="W1029" i="2"/>
  <c r="X1029" i="2" s="1"/>
  <c r="Y1029" i="2" s="1"/>
  <c r="W1028" i="2"/>
  <c r="X1028" i="2" s="1"/>
  <c r="Y1028" i="2" s="1"/>
  <c r="W1115" i="2"/>
  <c r="X1115" i="2" s="1"/>
  <c r="Y1115" i="2" s="1"/>
  <c r="AO1114" i="2"/>
  <c r="AP1114" i="2" s="1"/>
  <c r="AO945" i="2"/>
  <c r="AP945" i="2" s="1"/>
  <c r="W1132" i="2"/>
  <c r="X1132" i="2" s="1"/>
  <c r="Y1132" i="2" s="1"/>
  <c r="W1130" i="2"/>
  <c r="X1130" i="2" s="1"/>
  <c r="Y1130" i="2" s="1"/>
  <c r="AO1028" i="2"/>
  <c r="AP1028" i="2" s="1"/>
  <c r="AO1044" i="2"/>
  <c r="AP1044" i="2" s="1"/>
  <c r="AO956" i="2"/>
  <c r="AP956" i="2" s="1"/>
  <c r="AO983" i="2"/>
  <c r="AP983" i="2" s="1"/>
  <c r="W1134" i="2"/>
  <c r="X1134" i="2" s="1"/>
  <c r="Y1134" i="2" s="1"/>
  <c r="AO1039" i="2"/>
  <c r="AP1039" i="2" s="1"/>
  <c r="AO1033" i="2"/>
  <c r="AP1033" i="2" s="1"/>
  <c r="AO1075" i="2"/>
  <c r="AP1075" i="2" s="1"/>
  <c r="AO968" i="2"/>
  <c r="AP968" i="2" s="1"/>
  <c r="AO1086" i="2"/>
  <c r="AP1086" i="2" s="1"/>
  <c r="AO972" i="2"/>
  <c r="AP972" i="2" s="1"/>
  <c r="AO1030" i="2"/>
  <c r="AP1030" i="2" s="1"/>
  <c r="AO997" i="2"/>
  <c r="AP997" i="2" s="1"/>
  <c r="W1111" i="2"/>
  <c r="X1111" i="2" s="1"/>
  <c r="Y1111" i="2" s="1"/>
  <c r="AO1127" i="2"/>
  <c r="AP1127" i="2" s="1"/>
  <c r="AO993" i="2"/>
  <c r="AP993" i="2" s="1"/>
  <c r="W1101" i="2"/>
  <c r="X1101" i="2" s="1"/>
  <c r="Y1101" i="2" s="1"/>
  <c r="AO1104" i="2"/>
  <c r="AP1104" i="2" s="1"/>
  <c r="AO979" i="2"/>
  <c r="AP979" i="2" s="1"/>
  <c r="AO1014" i="2"/>
  <c r="AP1014" i="2" s="1"/>
  <c r="AO1085" i="2"/>
  <c r="AP1085" i="2" s="1"/>
  <c r="W1105" i="2"/>
  <c r="X1105" i="2" s="1"/>
  <c r="Y1105" i="2" s="1"/>
  <c r="AO1042" i="2"/>
  <c r="AP1042" i="2" s="1"/>
  <c r="AO1118" i="2"/>
  <c r="AP1118" i="2" s="1"/>
  <c r="AO1037" i="2"/>
  <c r="AP1037" i="2" s="1"/>
  <c r="W1018" i="2"/>
  <c r="X1018" i="2" s="1"/>
  <c r="Y1018" i="2" s="1"/>
  <c r="AO1088" i="2"/>
  <c r="AP1088" i="2" s="1"/>
  <c r="W985" i="2"/>
  <c r="X985" i="2" s="1"/>
  <c r="Y985" i="2" s="1"/>
  <c r="AO958" i="2"/>
  <c r="AP958" i="2" s="1"/>
  <c r="W1120" i="2"/>
  <c r="X1120" i="2" s="1"/>
  <c r="Y1120" i="2" s="1"/>
  <c r="W998" i="2"/>
  <c r="X998" i="2" s="1"/>
  <c r="Y998" i="2" s="1"/>
  <c r="AO1004" i="2"/>
  <c r="AP1004" i="2" s="1"/>
  <c r="W970" i="2"/>
  <c r="X970" i="2" s="1"/>
  <c r="Y970" i="2" s="1"/>
  <c r="W1023" i="2"/>
  <c r="X1023" i="2" s="1"/>
  <c r="Y1023" i="2" s="1"/>
  <c r="W1102" i="2"/>
  <c r="X1102" i="2" s="1"/>
  <c r="Y1102" i="2" s="1"/>
  <c r="W1002" i="2"/>
  <c r="X1002" i="2" s="1"/>
  <c r="Y1002" i="2" s="1"/>
  <c r="W1112" i="2"/>
  <c r="X1112" i="2" s="1"/>
  <c r="Y1112" i="2" s="1"/>
  <c r="AO1006" i="2"/>
  <c r="AP1006" i="2" s="1"/>
  <c r="W1045" i="2"/>
  <c r="X1045" i="2" s="1"/>
  <c r="Y1045" i="2" s="1"/>
  <c r="W1082" i="2"/>
  <c r="X1082" i="2" s="1"/>
  <c r="Y1082" i="2" s="1"/>
  <c r="W942" i="2"/>
  <c r="X942" i="2" s="1"/>
  <c r="Y942" i="2" s="1"/>
  <c r="W1043" i="2"/>
  <c r="X1043" i="2" s="1"/>
  <c r="Y1043" i="2" s="1"/>
  <c r="W1050" i="2"/>
  <c r="X1050" i="2" s="1"/>
  <c r="Y1050" i="2" s="1"/>
  <c r="W1009" i="2"/>
  <c r="X1009" i="2" s="1"/>
  <c r="Y1009" i="2" s="1"/>
  <c r="W989" i="2"/>
  <c r="X989" i="2" s="1"/>
  <c r="Y989" i="2" s="1"/>
  <c r="AO1067" i="2"/>
  <c r="AP1067" i="2" s="1"/>
  <c r="AO1097" i="2"/>
  <c r="AP1097" i="2" s="1"/>
  <c r="W1084" i="2"/>
  <c r="X1084" i="2" s="1"/>
  <c r="Y1084" i="2" s="1"/>
  <c r="W1059" i="2"/>
  <c r="X1059" i="2" s="1"/>
  <c r="Y1059" i="2" s="1"/>
  <c r="W1051" i="2"/>
  <c r="X1051" i="2" s="1"/>
  <c r="Y1051" i="2" s="1"/>
  <c r="AO1040" i="2"/>
  <c r="AP1040" i="2" s="1"/>
  <c r="AO988" i="2"/>
  <c r="AP988" i="2" s="1"/>
  <c r="W1113" i="2"/>
  <c r="X1113" i="2" s="1"/>
  <c r="Y1113" i="2" s="1"/>
  <c r="W1127" i="2"/>
  <c r="X1127" i="2" s="1"/>
  <c r="Y1127" i="2" s="1"/>
  <c r="W977" i="2"/>
  <c r="X977" i="2" s="1"/>
  <c r="Y977" i="2" s="1"/>
  <c r="AO953" i="2"/>
  <c r="AP953" i="2" s="1"/>
  <c r="AO998" i="2"/>
  <c r="AP998" i="2" s="1"/>
  <c r="AO1112" i="2"/>
  <c r="AP1112" i="2" s="1"/>
  <c r="W991" i="2"/>
  <c r="X991" i="2" s="1"/>
  <c r="Y991" i="2" s="1"/>
  <c r="AO1068" i="2"/>
  <c r="AP1068" i="2" s="1"/>
  <c r="AO1058" i="2"/>
  <c r="AP1058" i="2" s="1"/>
  <c r="AO1038" i="2"/>
  <c r="AP1038" i="2" s="1"/>
  <c r="AO940" i="2"/>
  <c r="AP940" i="2" s="1"/>
  <c r="AO944" i="2"/>
  <c r="AP944" i="2" s="1"/>
  <c r="AO1012" i="2"/>
  <c r="AP1012" i="2" s="1"/>
  <c r="W946" i="2"/>
  <c r="X946" i="2" s="1"/>
  <c r="Y946" i="2" s="1"/>
  <c r="W986" i="2"/>
  <c r="X986" i="2" s="1"/>
  <c r="Y986" i="2" s="1"/>
  <c r="AO1096" i="2"/>
  <c r="AP1096" i="2" s="1"/>
  <c r="AO959" i="2"/>
  <c r="AP959" i="2" s="1"/>
  <c r="W1131" i="2"/>
  <c r="X1131" i="2" s="1"/>
  <c r="Y1131" i="2" s="1"/>
  <c r="AO1107" i="2"/>
  <c r="AP1107" i="2" s="1"/>
  <c r="W1021" i="2"/>
  <c r="X1021" i="2" s="1"/>
  <c r="Y1021" i="2" s="1"/>
  <c r="AO1041" i="2"/>
  <c r="AP1041" i="2" s="1"/>
  <c r="AO1001" i="2"/>
  <c r="AP1001" i="2" s="1"/>
  <c r="W956" i="2"/>
  <c r="X956" i="2" s="1"/>
  <c r="Y956" i="2" s="1"/>
  <c r="AO1106" i="2"/>
  <c r="AP1106" i="2" s="1"/>
  <c r="AO948" i="2"/>
  <c r="AP948" i="2" s="1"/>
  <c r="AO1043" i="2"/>
  <c r="AP1043" i="2" s="1"/>
  <c r="W964" i="2"/>
  <c r="X964" i="2" s="1"/>
  <c r="Y964" i="2" s="1"/>
  <c r="W1108" i="2"/>
  <c r="X1108" i="2" s="1"/>
  <c r="Y1108" i="2" s="1"/>
  <c r="W1014" i="2"/>
  <c r="X1014" i="2" s="1"/>
  <c r="Y1014" i="2" s="1"/>
  <c r="W1030" i="2"/>
  <c r="X1030" i="2" s="1"/>
  <c r="Y1030" i="2" s="1"/>
  <c r="AO951" i="2"/>
  <c r="AP951" i="2" s="1"/>
  <c r="W939" i="2"/>
  <c r="X939" i="2" s="1"/>
  <c r="Y939" i="2" s="1"/>
  <c r="W994" i="2"/>
  <c r="X994" i="2" s="1"/>
  <c r="Y994" i="2" s="1"/>
  <c r="AO1027" i="2"/>
  <c r="AP1027" i="2" s="1"/>
  <c r="W1063" i="2"/>
  <c r="X1063" i="2" s="1"/>
  <c r="Y1063" i="2" s="1"/>
  <c r="W1053" i="2"/>
  <c r="X1053" i="2" s="1"/>
  <c r="Y1053" i="2" s="1"/>
  <c r="W1049" i="2"/>
  <c r="X1049" i="2" s="1"/>
  <c r="Y1049" i="2" s="1"/>
  <c r="AO1092" i="2"/>
  <c r="AP1092" i="2" s="1"/>
  <c r="W1035" i="2"/>
  <c r="X1035" i="2" s="1"/>
  <c r="Y1035" i="2" s="1"/>
  <c r="AO1111" i="2"/>
  <c r="AP1111" i="2" s="1"/>
  <c r="W940" i="2"/>
  <c r="X940" i="2" s="1"/>
  <c r="Y940" i="2" s="1"/>
  <c r="AO1098" i="2"/>
  <c r="AP1098" i="2" s="1"/>
  <c r="AO1084" i="2"/>
  <c r="AP1084" i="2" s="1"/>
  <c r="AO1015" i="2"/>
  <c r="AP1015" i="2" s="1"/>
  <c r="AO1011" i="2"/>
  <c r="AP1011" i="2" s="1"/>
  <c r="W1005" i="2"/>
  <c r="X1005" i="2" s="1"/>
  <c r="Y1005" i="2" s="1"/>
  <c r="W990" i="2"/>
  <c r="X990" i="2" s="1"/>
  <c r="Y990" i="2" s="1"/>
  <c r="W1116" i="2"/>
  <c r="X1116" i="2" s="1"/>
  <c r="Y1116" i="2" s="1"/>
  <c r="AO1070" i="2"/>
  <c r="AP1070" i="2" s="1"/>
  <c r="AO1069" i="2"/>
  <c r="AP1069" i="2" s="1"/>
  <c r="W1075" i="2"/>
  <c r="X1075" i="2" s="1"/>
  <c r="Y1075" i="2" s="1"/>
  <c r="W950" i="2"/>
  <c r="X950" i="2" s="1"/>
  <c r="Y950" i="2" s="1"/>
  <c r="W1016" i="2"/>
  <c r="X1016" i="2" s="1"/>
  <c r="Y1016" i="2" s="1"/>
  <c r="AO1082" i="2"/>
  <c r="AP1082" i="2" s="1"/>
  <c r="AO978" i="2"/>
  <c r="AP978" i="2" s="1"/>
  <c r="W993" i="2"/>
  <c r="X993" i="2" s="1"/>
  <c r="Y993" i="2" s="1"/>
  <c r="W1036" i="2"/>
  <c r="X1036" i="2" s="1"/>
  <c r="Y1036" i="2" s="1"/>
  <c r="AO1074" i="2"/>
  <c r="AP1074" i="2" s="1"/>
  <c r="AO1000" i="2"/>
  <c r="AP1000" i="2" s="1"/>
  <c r="W982" i="2"/>
  <c r="X982" i="2" s="1"/>
  <c r="Y982" i="2" s="1"/>
  <c r="W957" i="2"/>
  <c r="X957" i="2" s="1"/>
  <c r="Y957" i="2" s="1"/>
  <c r="AO1021" i="2"/>
  <c r="AP1021" i="2" s="1"/>
  <c r="AO1099" i="2"/>
  <c r="AP1099" i="2" s="1"/>
  <c r="AO1130" i="2"/>
  <c r="AP1130" i="2" s="1"/>
  <c r="AO971" i="2"/>
  <c r="AP971" i="2" s="1"/>
  <c r="AO966" i="2"/>
  <c r="AP966" i="2" s="1"/>
  <c r="AO975" i="2"/>
  <c r="AP975" i="2" s="1"/>
  <c r="W1022" i="2"/>
  <c r="X1022" i="2" s="1"/>
  <c r="Y1022" i="2" s="1"/>
  <c r="AO1076" i="2"/>
  <c r="AP1076" i="2" s="1"/>
  <c r="W1097" i="2"/>
  <c r="X1097" i="2" s="1"/>
  <c r="Y1097" i="2" s="1"/>
  <c r="AO1138" i="2"/>
  <c r="AP1138" i="2" s="1"/>
  <c r="W1092" i="2"/>
  <c r="X1092" i="2" s="1"/>
  <c r="Y1092" i="2" s="1"/>
  <c r="AO1123" i="2"/>
  <c r="AP1123" i="2" s="1"/>
  <c r="W1125" i="2"/>
  <c r="X1125" i="2" s="1"/>
  <c r="Y1125" i="2" s="1"/>
  <c r="AO1095" i="2"/>
  <c r="AP1095" i="2" s="1"/>
  <c r="W1044" i="2"/>
  <c r="X1044" i="2" s="1"/>
  <c r="Y1044" i="2" s="1"/>
  <c r="AO943" i="2"/>
  <c r="AP943" i="2" s="1"/>
  <c r="AO1009" i="2"/>
  <c r="AP1009" i="2" s="1"/>
  <c r="W1013" i="2"/>
  <c r="X1013" i="2" s="1"/>
  <c r="Y1013" i="2" s="1"/>
  <c r="AO996" i="2"/>
  <c r="AP996" i="2" s="1"/>
  <c r="W1020" i="2"/>
  <c r="X1020" i="2" s="1"/>
  <c r="Y1020" i="2" s="1"/>
  <c r="W1006" i="2"/>
  <c r="X1006" i="2" s="1"/>
  <c r="Y1006" i="2" s="1"/>
  <c r="AO1129" i="2"/>
  <c r="AP1129" i="2" s="1"/>
  <c r="AO1079" i="2"/>
  <c r="AP1079" i="2" s="1"/>
  <c r="W1010" i="2"/>
  <c r="X1010" i="2" s="1"/>
  <c r="Y1010" i="2" s="1"/>
  <c r="AO1116" i="2"/>
  <c r="AP1116" i="2" s="1"/>
  <c r="W988" i="2"/>
  <c r="X988" i="2" s="1"/>
  <c r="Y988" i="2" s="1"/>
  <c r="W960" i="2"/>
  <c r="X960" i="2" s="1"/>
  <c r="Y960" i="2" s="1"/>
  <c r="W965" i="2"/>
  <c r="X965" i="2" s="1"/>
  <c r="Y965" i="2" s="1"/>
  <c r="AO1013" i="2"/>
  <c r="AP1013" i="2" s="1"/>
  <c r="W1103" i="2"/>
  <c r="X1103" i="2" s="1"/>
  <c r="Y1103" i="2" s="1"/>
  <c r="AO995" i="2"/>
  <c r="AP995" i="2" s="1"/>
  <c r="W1136" i="2"/>
  <c r="X1136" i="2" s="1"/>
  <c r="Y1136" i="2" s="1"/>
  <c r="AO1007" i="2"/>
  <c r="AP1007" i="2" s="1"/>
  <c r="AO1091" i="2"/>
  <c r="AP1091" i="2" s="1"/>
  <c r="W1086" i="2"/>
  <c r="X1086" i="2" s="1"/>
  <c r="Y1086" i="2" s="1"/>
  <c r="W1088" i="2"/>
  <c r="X1088" i="2" s="1"/>
  <c r="Y1088" i="2" s="1"/>
  <c r="W1007" i="2"/>
  <c r="X1007" i="2" s="1"/>
  <c r="Y1007" i="2" s="1"/>
  <c r="W967" i="2"/>
  <c r="X967" i="2" s="1"/>
  <c r="Y967" i="2" s="1"/>
  <c r="AO1024" i="2"/>
  <c r="AP1024" i="2" s="1"/>
  <c r="W1122" i="2"/>
  <c r="X1122" i="2" s="1"/>
  <c r="Y1122" i="2" s="1"/>
  <c r="W1031" i="2"/>
  <c r="X1031" i="2" s="1"/>
  <c r="Y1031" i="2" s="1"/>
  <c r="AO1120" i="2"/>
  <c r="AP1120" i="2" s="1"/>
  <c r="W1041" i="2"/>
  <c r="X1041" i="2" s="1"/>
  <c r="Y1041" i="2" s="1"/>
  <c r="AO1073" i="2"/>
  <c r="AP1073" i="2" s="1"/>
  <c r="AO1101" i="2"/>
  <c r="AP1101" i="2" s="1"/>
  <c r="AO1045" i="2"/>
  <c r="AP1045" i="2" s="1"/>
  <c r="W1106" i="2"/>
  <c r="X1106" i="2" s="1"/>
  <c r="Y1106" i="2" s="1"/>
  <c r="AO950" i="2"/>
  <c r="AP950" i="2" s="1"/>
  <c r="W1090" i="2"/>
  <c r="X1090" i="2" s="1"/>
  <c r="Y1090" i="2" s="1"/>
  <c r="AO1057" i="2"/>
  <c r="AP1057" i="2" s="1"/>
  <c r="W959" i="2"/>
  <c r="X959" i="2" s="1"/>
  <c r="Y959" i="2" s="1"/>
  <c r="AO1136" i="2"/>
  <c r="AP1136" i="2" s="1"/>
  <c r="AO941" i="2"/>
  <c r="AP941" i="2" s="1"/>
  <c r="AO1061" i="2"/>
  <c r="AP1061" i="2" s="1"/>
  <c r="W1015" i="2"/>
  <c r="X1015" i="2" s="1"/>
  <c r="Y1015" i="2" s="1"/>
  <c r="W1024" i="2"/>
  <c r="X1024" i="2" s="1"/>
  <c r="Y1024" i="2" s="1"/>
  <c r="AO974" i="2"/>
  <c r="AP974" i="2" s="1"/>
  <c r="W1109" i="2"/>
  <c r="X1109" i="2" s="1"/>
  <c r="Y1109" i="2" s="1"/>
  <c r="W1099" i="2"/>
  <c r="X1099" i="2" s="1"/>
  <c r="Y1099" i="2" s="1"/>
  <c r="AO1105" i="2"/>
  <c r="AP1105" i="2" s="1"/>
  <c r="AO973" i="2"/>
  <c r="AP973" i="2" s="1"/>
  <c r="W1126" i="2"/>
  <c r="X1126" i="2" s="1"/>
  <c r="Y1126" i="2" s="1"/>
  <c r="W1079" i="2"/>
  <c r="X1079" i="2" s="1"/>
  <c r="Y1079" i="2" s="1"/>
  <c r="AO962" i="2"/>
  <c r="AP962" i="2" s="1"/>
  <c r="W1008" i="2"/>
  <c r="X1008" i="2" s="1"/>
  <c r="Y1008" i="2" s="1"/>
  <c r="AO1048" i="2"/>
  <c r="AP1048" i="2" s="1"/>
  <c r="AO955" i="2"/>
  <c r="AP955" i="2" s="1"/>
  <c r="AO1110" i="2"/>
  <c r="AP1110" i="2" s="1"/>
  <c r="W987" i="2"/>
  <c r="X987" i="2" s="1"/>
  <c r="Y987" i="2" s="1"/>
  <c r="AO1078" i="2"/>
  <c r="AP1078" i="2" s="1"/>
  <c r="W1118" i="2"/>
  <c r="X1118" i="2" s="1"/>
  <c r="Y1118" i="2" s="1"/>
  <c r="AO1026" i="2"/>
  <c r="AP1026" i="2" s="1"/>
  <c r="AO985" i="2"/>
  <c r="AP985" i="2" s="1"/>
  <c r="AO1055" i="2"/>
  <c r="AP1055" i="2" s="1"/>
  <c r="W1040" i="2"/>
  <c r="X1040" i="2" s="1"/>
  <c r="Y1040" i="2" s="1"/>
  <c r="AO1115" i="2"/>
  <c r="AP1115" i="2" s="1"/>
  <c r="AO1063" i="2"/>
  <c r="AP1063" i="2" s="1"/>
  <c r="W945" i="2"/>
  <c r="X945" i="2" s="1"/>
  <c r="Y945" i="2" s="1"/>
  <c r="AO1128" i="2"/>
  <c r="AP1128" i="2" s="1"/>
  <c r="AO1049" i="2"/>
  <c r="AP1049" i="2" s="1"/>
  <c r="AO1031" i="2"/>
  <c r="AP1031" i="2" s="1"/>
  <c r="AO1131" i="2"/>
  <c r="AP1131" i="2" s="1"/>
  <c r="W1065" i="2"/>
  <c r="X1065" i="2" s="1"/>
  <c r="Y1065" i="2" s="1"/>
  <c r="W1121" i="2"/>
  <c r="X1121" i="2" s="1"/>
  <c r="Y1121" i="2" s="1"/>
  <c r="W948" i="2"/>
  <c r="X948" i="2" s="1"/>
  <c r="Y948" i="2" s="1"/>
  <c r="W1062" i="2"/>
  <c r="X1062" i="2" s="1"/>
  <c r="Y1062" i="2" s="1"/>
  <c r="AO1093" i="2"/>
  <c r="AP1093" i="2" s="1"/>
  <c r="W976" i="2"/>
  <c r="X976" i="2" s="1"/>
  <c r="Y976" i="2" s="1"/>
  <c r="W1067" i="2"/>
  <c r="X1067" i="2" s="1"/>
  <c r="Y1067" i="2" s="1"/>
  <c r="W1012" i="2"/>
  <c r="X1012" i="2" s="1"/>
  <c r="Y1012" i="2" s="1"/>
  <c r="W1011" i="2"/>
  <c r="X1011" i="2" s="1"/>
  <c r="Y1011" i="2" s="1"/>
  <c r="W1119" i="2"/>
  <c r="X1119" i="2" s="1"/>
  <c r="Y1119" i="2" s="1"/>
  <c r="AO984" i="2"/>
  <c r="AP984" i="2" s="1"/>
  <c r="W1124" i="2"/>
  <c r="X1124" i="2" s="1"/>
  <c r="Y1124" i="2" s="1"/>
  <c r="W1107" i="2"/>
  <c r="X1107" i="2" s="1"/>
  <c r="Y1107" i="2" s="1"/>
  <c r="W1048" i="2"/>
  <c r="X1048" i="2" s="1"/>
  <c r="Y1048" i="2" s="1"/>
  <c r="W1026" i="2"/>
  <c r="X1026" i="2" s="1"/>
  <c r="Y1026" i="2" s="1"/>
  <c r="W1052" i="2"/>
  <c r="X1052" i="2" s="1"/>
  <c r="Y1052" i="2" s="1"/>
  <c r="W1096" i="2"/>
  <c r="X1096" i="2" s="1"/>
  <c r="Y1096" i="2" s="1"/>
  <c r="AO986" i="2"/>
  <c r="AP986" i="2" s="1"/>
  <c r="W1129" i="2"/>
  <c r="X1129" i="2" s="1"/>
  <c r="Y1129" i="2" s="1"/>
  <c r="AO1087" i="2"/>
  <c r="AP1087" i="2" s="1"/>
  <c r="AO1133" i="2"/>
  <c r="AP1133" i="2" s="1"/>
  <c r="W1128" i="2"/>
  <c r="X1128" i="2" s="1"/>
  <c r="Y1128" i="2" s="1"/>
  <c r="AO1052" i="2"/>
  <c r="AP1052" i="2" s="1"/>
  <c r="W1080" i="2"/>
  <c r="X1080" i="2" s="1"/>
  <c r="Y1080" i="2" s="1"/>
  <c r="AO1109" i="2"/>
  <c r="AP1109" i="2" s="1"/>
  <c r="AO1010" i="2"/>
  <c r="AP1010" i="2" s="1"/>
  <c r="AO1062" i="2"/>
  <c r="AP1062" i="2" s="1"/>
  <c r="AO1051" i="2"/>
  <c r="AP1051" i="2" s="1"/>
  <c r="W954" i="2"/>
  <c r="X954" i="2" s="1"/>
  <c r="Y954" i="2" s="1"/>
  <c r="W966" i="2"/>
  <c r="X966" i="2" s="1"/>
  <c r="Y966" i="2" s="1"/>
  <c r="AO1003" i="2"/>
  <c r="AP1003" i="2" s="1"/>
  <c r="AO1071" i="2"/>
  <c r="AP1071" i="2" s="1"/>
  <c r="AO957" i="2"/>
  <c r="AP957" i="2" s="1"/>
  <c r="AO1119" i="2"/>
  <c r="AP1119" i="2" s="1"/>
  <c r="W996" i="2"/>
  <c r="X996" i="2" s="1"/>
  <c r="Y996" i="2" s="1"/>
  <c r="AO1036" i="2"/>
  <c r="AP1036" i="2" s="1"/>
  <c r="W1027" i="2"/>
  <c r="X1027" i="2" s="1"/>
  <c r="Y1027" i="2" s="1"/>
  <c r="W995" i="2"/>
  <c r="X995" i="2" s="1"/>
  <c r="Y995" i="2" s="1"/>
  <c r="AO942" i="2"/>
  <c r="AP942" i="2" s="1"/>
  <c r="W1104" i="2"/>
  <c r="X1104" i="2" s="1"/>
  <c r="Y1104" i="2" s="1"/>
  <c r="AO954" i="2"/>
  <c r="AP954" i="2" s="1"/>
  <c r="W941" i="2"/>
  <c r="X941" i="2" s="1"/>
  <c r="Y941" i="2" s="1"/>
  <c r="AO967" i="2"/>
  <c r="AP967" i="2" s="1"/>
  <c r="W979" i="2"/>
  <c r="X979" i="2" s="1"/>
  <c r="Y979" i="2" s="1"/>
  <c r="W1060" i="2"/>
  <c r="X1060" i="2" s="1"/>
  <c r="Y1060" i="2" s="1"/>
  <c r="W980" i="2"/>
  <c r="X980" i="2" s="1"/>
  <c r="Y980" i="2" s="1"/>
  <c r="W972" i="2"/>
  <c r="X972" i="2" s="1"/>
  <c r="Y972" i="2" s="1"/>
  <c r="W1091" i="2"/>
  <c r="X1091" i="2" s="1"/>
  <c r="Y1091" i="2" s="1"/>
  <c r="AO990" i="2"/>
  <c r="AP990" i="2" s="1"/>
  <c r="AO963" i="2"/>
  <c r="AP963" i="2" s="1"/>
  <c r="W1085" i="2"/>
  <c r="X1085" i="2" s="1"/>
  <c r="Y1085" i="2" s="1"/>
  <c r="AO1018" i="2"/>
  <c r="AP1018" i="2" s="1"/>
  <c r="AO980" i="2"/>
  <c r="AP980" i="2" s="1"/>
  <c r="W1039" i="2"/>
  <c r="X1039" i="2" s="1"/>
  <c r="Y1039" i="2" s="1"/>
  <c r="W1074" i="2"/>
  <c r="X1074" i="2" s="1"/>
  <c r="Y1074" i="2" s="1"/>
  <c r="W1093" i="2"/>
  <c r="X1093" i="2" s="1"/>
  <c r="Y1093" i="2" s="1"/>
  <c r="W1070" i="2"/>
  <c r="X1070" i="2" s="1"/>
  <c r="Y1070" i="2" s="1"/>
  <c r="W1038" i="2"/>
  <c r="X1038" i="2" s="1"/>
  <c r="Y1038" i="2" s="1"/>
  <c r="AO1094" i="2"/>
  <c r="AP1094" i="2" s="1"/>
  <c r="AO1016" i="2"/>
  <c r="AP1016" i="2" s="1"/>
  <c r="W1047" i="2"/>
  <c r="X1047" i="2" s="1"/>
  <c r="Y1047" i="2" s="1"/>
  <c r="AO1090" i="2"/>
  <c r="AP1090" i="2" s="1"/>
  <c r="W978" i="2"/>
  <c r="X978" i="2" s="1"/>
  <c r="Y978" i="2" s="1"/>
  <c r="W963" i="2"/>
  <c r="X963" i="2" s="1"/>
  <c r="Y963" i="2" s="1"/>
  <c r="W1081" i="2"/>
  <c r="X1081" i="2" s="1"/>
  <c r="Y1081" i="2" s="1"/>
  <c r="W938" i="2"/>
  <c r="X938" i="2" s="1"/>
  <c r="Y938" i="2" s="1"/>
  <c r="W1066" i="2"/>
  <c r="X1066" i="2" s="1"/>
  <c r="Y1066" i="2" s="1"/>
  <c r="AO981" i="2"/>
  <c r="AP981" i="2" s="1"/>
  <c r="AO1025" i="2"/>
  <c r="AP1025" i="2" s="1"/>
  <c r="W973" i="2"/>
  <c r="X973" i="2" s="1"/>
  <c r="Y973" i="2" s="1"/>
  <c r="W1054" i="2"/>
  <c r="X1054" i="2" s="1"/>
  <c r="Y1054" i="2" s="1"/>
  <c r="AO947" i="2"/>
  <c r="AP947" i="2" s="1"/>
  <c r="AO989" i="2"/>
  <c r="AP989" i="2" s="1"/>
  <c r="AO961" i="2"/>
  <c r="AP961" i="2" s="1"/>
  <c r="AO1083" i="2"/>
  <c r="AP1083" i="2" s="1"/>
  <c r="W952" i="2"/>
  <c r="X952" i="2" s="1"/>
  <c r="Y952" i="2" s="1"/>
  <c r="AO1034" i="2"/>
  <c r="AP1034" i="2" s="1"/>
  <c r="W1046" i="2"/>
  <c r="X1046" i="2" s="1"/>
  <c r="Y1046" i="2" s="1"/>
  <c r="AO939" i="2"/>
  <c r="AO1005" i="2"/>
  <c r="AP1005" i="2" s="1"/>
  <c r="W1000" i="2"/>
  <c r="X1000" i="2" s="1"/>
  <c r="Y1000" i="2" s="1"/>
  <c r="W947" i="2"/>
  <c r="X947" i="2" s="1"/>
  <c r="Y947" i="2" s="1"/>
  <c r="W974" i="2"/>
  <c r="X974" i="2" s="1"/>
  <c r="Y974" i="2" s="1"/>
  <c r="AO1022" i="2"/>
  <c r="AP1022" i="2" s="1"/>
  <c r="AO1032" i="2"/>
  <c r="AP1032" i="2" s="1"/>
  <c r="W981" i="2"/>
  <c r="X981" i="2" s="1"/>
  <c r="Y981" i="2" s="1"/>
  <c r="W1087" i="2"/>
  <c r="X1087" i="2" s="1"/>
  <c r="Y1087" i="2" s="1"/>
  <c r="AO987" i="2"/>
  <c r="AP987" i="2" s="1"/>
  <c r="W969" i="2"/>
  <c r="X969" i="2" s="1"/>
  <c r="Y969" i="2" s="1"/>
  <c r="W1057" i="2"/>
  <c r="X1057" i="2" s="1"/>
  <c r="Y1057" i="2" s="1"/>
  <c r="W955" i="2"/>
  <c r="X955" i="2" s="1"/>
  <c r="Y955" i="2" s="1"/>
  <c r="AO976" i="2"/>
  <c r="N26" i="14" s="1"/>
  <c r="W1117" i="2"/>
  <c r="X1117" i="2" s="1"/>
  <c r="Y1117" i="2" s="1"/>
  <c r="W997" i="2"/>
  <c r="X997" i="2" s="1"/>
  <c r="Y997" i="2" s="1"/>
  <c r="W1042" i="2"/>
  <c r="X1042" i="2" s="1"/>
  <c r="Y1042" i="2" s="1"/>
  <c r="W1114" i="2"/>
  <c r="X1114" i="2" s="1"/>
  <c r="Y1114" i="2" s="1"/>
  <c r="AO1064" i="2"/>
  <c r="AP1064" i="2" s="1"/>
  <c r="W958" i="2"/>
  <c r="X958" i="2" s="1"/>
  <c r="Y958" i="2" s="1"/>
  <c r="W1077" i="2"/>
  <c r="X1077" i="2" s="1"/>
  <c r="Y1077" i="2" s="1"/>
  <c r="AO965" i="2"/>
  <c r="AP965" i="2" s="1"/>
  <c r="W971" i="2"/>
  <c r="X971" i="2" s="1"/>
  <c r="Y971" i="2" s="1"/>
  <c r="AO992" i="2"/>
  <c r="AP992" i="2" s="1"/>
  <c r="AO1081" i="2"/>
  <c r="AP1081" i="2" s="1"/>
  <c r="W1034" i="2"/>
  <c r="X1034" i="2" s="1"/>
  <c r="Y1034" i="2" s="1"/>
  <c r="AO1124" i="2"/>
  <c r="AP1124" i="2" s="1"/>
  <c r="AO1019" i="2"/>
  <c r="AP1019" i="2" s="1"/>
  <c r="W1069" i="2"/>
  <c r="X1069" i="2" s="1"/>
  <c r="Y1069" i="2" s="1"/>
  <c r="AO977" i="2"/>
  <c r="AP977" i="2" s="1"/>
  <c r="W983" i="2"/>
  <c r="X983" i="2" s="1"/>
  <c r="Y983" i="2" s="1"/>
  <c r="AO952" i="2"/>
  <c r="AP952" i="2" s="1"/>
  <c r="AO964" i="2"/>
  <c r="AP964" i="2" s="1"/>
  <c r="AO1108" i="2"/>
  <c r="AP1108" i="2" s="1"/>
  <c r="W1123" i="2"/>
  <c r="X1123" i="2" s="1"/>
  <c r="Y1123" i="2" s="1"/>
  <c r="W961" i="2"/>
  <c r="X961" i="2" s="1"/>
  <c r="Y961" i="2" s="1"/>
  <c r="W1025" i="2"/>
  <c r="X1025" i="2" s="1"/>
  <c r="Y1025" i="2" s="1"/>
  <c r="W1071" i="2"/>
  <c r="X1071" i="2" s="1"/>
  <c r="Y1071" i="2" s="1"/>
  <c r="AO1117" i="2"/>
  <c r="AP1117" i="2" s="1"/>
  <c r="W1017" i="2"/>
  <c r="X1017" i="2" s="1"/>
  <c r="Y1017" i="2" s="1"/>
  <c r="AB1144" i="2"/>
  <c r="AO960" i="2"/>
  <c r="AP960" i="2" s="1"/>
  <c r="AO982" i="2"/>
  <c r="AP982" i="2" s="1"/>
  <c r="AO1060" i="2"/>
  <c r="AP1060" i="2" s="1"/>
  <c r="AO994" i="2"/>
  <c r="AP994" i="2" s="1"/>
  <c r="W1095" i="2"/>
  <c r="X1095" i="2" s="1"/>
  <c r="Y1095" i="2" s="1"/>
  <c r="AO1137" i="2"/>
  <c r="AP1137" i="2" s="1"/>
  <c r="W1068" i="2"/>
  <c r="X1068" i="2" s="1"/>
  <c r="Y1068" i="2" s="1"/>
  <c r="AO969" i="2"/>
  <c r="AP969" i="2" s="1"/>
  <c r="AO946" i="2"/>
  <c r="AP946" i="2" s="1"/>
  <c r="W1098" i="2"/>
  <c r="X1098" i="2" s="1"/>
  <c r="Y1098" i="2" s="1"/>
  <c r="W1100" i="2"/>
  <c r="X1100" i="2" s="1"/>
  <c r="Y1100" i="2" s="1"/>
  <c r="AO1134" i="2"/>
  <c r="AP1134" i="2" s="1"/>
  <c r="W1089" i="2"/>
  <c r="X1089" i="2" s="1"/>
  <c r="Y1089" i="2" s="1"/>
  <c r="W1003" i="2"/>
  <c r="X1003" i="2" s="1"/>
  <c r="Y1003" i="2" s="1"/>
  <c r="AO1126" i="2"/>
  <c r="AP1126" i="2" s="1"/>
  <c r="W1072" i="2"/>
  <c r="X1072" i="2" s="1"/>
  <c r="Y1072" i="2" s="1"/>
  <c r="AO1046" i="2"/>
  <c r="AP1046" i="2" s="1"/>
  <c r="AO1056" i="2"/>
  <c r="AP1056" i="2" s="1"/>
  <c r="W1033" i="2"/>
  <c r="X1033" i="2" s="1"/>
  <c r="Y1033" i="2" s="1"/>
  <c r="W1110" i="2"/>
  <c r="X1110" i="2" s="1"/>
  <c r="Y1110" i="2" s="1"/>
  <c r="AO1100" i="2"/>
  <c r="AP1100" i="2" s="1"/>
  <c r="AO970" i="2"/>
  <c r="AP970" i="2" s="1"/>
  <c r="W1055" i="2"/>
  <c r="X1055" i="2" s="1"/>
  <c r="Y1055" i="2" s="1"/>
  <c r="AO1017" i="2"/>
  <c r="AP1017" i="2" s="1"/>
  <c r="AO1132" i="2"/>
  <c r="AP1132" i="2" s="1"/>
  <c r="AO1059" i="2"/>
  <c r="AP1059" i="2" s="1"/>
  <c r="AO1077" i="2"/>
  <c r="AP1077" i="2" s="1"/>
  <c r="AO1023" i="2"/>
  <c r="AP1023" i="2" s="1"/>
  <c r="W1137" i="2"/>
  <c r="X1137" i="2" s="1"/>
  <c r="Y1137" i="2" s="1"/>
  <c r="AO991" i="2"/>
  <c r="AP991" i="2" s="1"/>
  <c r="W975" i="2"/>
  <c r="X975" i="2" s="1"/>
  <c r="Y975" i="2" s="1"/>
  <c r="AO1125" i="2"/>
  <c r="AP1125" i="2" s="1"/>
  <c r="W1078" i="2"/>
  <c r="X1078" i="2" s="1"/>
  <c r="Y1078" i="2" s="1"/>
  <c r="W1001" i="2"/>
  <c r="X1001" i="2" s="1"/>
  <c r="Y1001" i="2" s="1"/>
  <c r="AO1065" i="2"/>
  <c r="AP1065" i="2" s="1"/>
  <c r="AO1047" i="2"/>
  <c r="AP1047" i="2" s="1"/>
  <c r="AO1054" i="2"/>
  <c r="AP1054" i="2" s="1"/>
  <c r="AO1103" i="2"/>
  <c r="AP1103" i="2" s="1"/>
  <c r="W943" i="2"/>
  <c r="X943" i="2" s="1"/>
  <c r="Y943" i="2" s="1"/>
  <c r="W1061" i="2"/>
  <c r="X1061" i="2" s="1"/>
  <c r="Y1061" i="2" s="1"/>
  <c r="W1076" i="2"/>
  <c r="X1076" i="2" s="1"/>
  <c r="Y1076" i="2" s="1"/>
  <c r="AO1053" i="2"/>
  <c r="AP1053" i="2" s="1"/>
  <c r="W999" i="2"/>
  <c r="X999" i="2" s="1"/>
  <c r="Y999" i="2" s="1"/>
  <c r="AO1121" i="2"/>
  <c r="AP1121" i="2" s="1"/>
  <c r="W1073" i="2"/>
  <c r="X1073" i="2" s="1"/>
  <c r="Y1073" i="2" s="1"/>
  <c r="AO1080" i="2"/>
  <c r="AP1080" i="2" s="1"/>
  <c r="AO1102" i="2"/>
  <c r="AP1102" i="2" s="1"/>
  <c r="W1083" i="2"/>
  <c r="X1083" i="2" s="1"/>
  <c r="Y1083" i="2" s="1"/>
  <c r="W992" i="2"/>
  <c r="X992" i="2" s="1"/>
  <c r="Y992" i="2" s="1"/>
  <c r="W1135" i="2"/>
  <c r="X1135" i="2" s="1"/>
  <c r="Y1135" i="2" s="1"/>
  <c r="O26" i="14" l="1"/>
  <c r="N138" i="14"/>
  <c r="AP976" i="2"/>
  <c r="E26" i="1"/>
  <c r="E28" i="1" s="1"/>
  <c r="E37" i="1"/>
  <c r="AO1144" i="2"/>
  <c r="D26" i="1"/>
  <c r="AP939" i="2"/>
  <c r="Q26" i="14" l="1"/>
  <c r="Q138" i="14" s="1"/>
  <c r="R26" i="14"/>
  <c r="R138" i="14" s="1"/>
  <c r="O138" i="14"/>
  <c r="AP1144" i="2"/>
  <c r="G26" i="1"/>
  <c r="Q140" i="14" l="1"/>
  <c r="Q143" i="14" s="1"/>
  <c r="D38" i="1"/>
  <c r="J26" i="1"/>
  <c r="J28" i="1" s="1"/>
  <c r="C38" i="1"/>
  <c r="AO1145" i="2"/>
  <c r="W1146" i="2"/>
  <c r="X1146" i="2" s="1"/>
  <c r="Y1146" i="2" s="1"/>
  <c r="W1145" i="2"/>
  <c r="X1145" i="2" s="1"/>
  <c r="Y1145" i="2" s="1"/>
  <c r="W1148" i="2"/>
  <c r="X1148" i="2" s="1"/>
  <c r="Y1148" i="2" s="1"/>
  <c r="AO1146" i="2"/>
  <c r="W1150" i="2"/>
  <c r="X1150" i="2" s="1"/>
  <c r="Y1150" i="2" s="1"/>
  <c r="AO1147" i="2"/>
  <c r="AP1147" i="2" s="1"/>
  <c r="W1147" i="2"/>
  <c r="X1147" i="2" s="1"/>
  <c r="Y1147" i="2" s="1"/>
  <c r="W1149" i="2"/>
  <c r="X1149" i="2" s="1"/>
  <c r="Y1149" i="2" s="1"/>
  <c r="AO1148" i="2"/>
  <c r="AP1148" i="2" s="1"/>
  <c r="AB1152" i="2"/>
  <c r="AB1173" i="2" s="1"/>
  <c r="AO1149" i="2"/>
  <c r="AP1149" i="2" s="1"/>
  <c r="AO1150" i="2"/>
  <c r="AP1150" i="2" s="1"/>
  <c r="E38" i="1" l="1"/>
  <c r="AP1145" i="2"/>
  <c r="D27" i="1"/>
  <c r="G27" i="1" s="1"/>
  <c r="AB1174" i="2"/>
  <c r="AO1152" i="2"/>
  <c r="AO1173" i="2" s="1"/>
  <c r="AP1146" i="2"/>
  <c r="J27" i="1" l="1"/>
  <c r="G28" i="1"/>
  <c r="G30" i="1" s="1"/>
  <c r="AP1152" i="2"/>
  <c r="C39" i="1"/>
  <c r="D28" i="1"/>
  <c r="AO1174" i="2"/>
  <c r="AP1174" i="2" l="1"/>
  <c r="AP1173" i="2"/>
  <c r="D40" i="1" s="1"/>
  <c r="D39" i="1"/>
  <c r="E39" i="1" s="1"/>
  <c r="C40" i="1"/>
  <c r="C31" i="1" s="1"/>
  <c r="E40" i="1" l="1"/>
  <c r="A405" i="2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l="1"/>
  <c r="A926" i="2" s="1"/>
  <c r="A927" i="2" l="1"/>
  <c r="A928" i="2" s="1"/>
  <c r="A929" i="2" l="1"/>
  <c r="A930" i="2" s="1"/>
  <c r="A931" i="2" l="1"/>
  <c r="A932" i="2" s="1"/>
  <c r="A933" i="2" s="1"/>
  <c r="A934" i="2" s="1"/>
  <c r="A935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5" i="2" s="1"/>
  <c r="A1146" i="2" s="1"/>
  <c r="A1147" i="2" s="1"/>
  <c r="A1148" i="2" s="1"/>
  <c r="A1149" i="2" s="1"/>
  <c r="A1150" i="2" s="1"/>
  <c r="A1153" i="2" s="1"/>
  <c r="A1154" i="2" s="1"/>
  <c r="A1155" i="2" s="1"/>
  <c r="A1156" i="2" s="1"/>
  <c r="A1157" i="2" s="1"/>
  <c r="A1158" i="2" s="1"/>
  <c r="A1159" i="2" s="1"/>
  <c r="A1162" i="2" s="1"/>
  <c r="A1163" i="2" s="1"/>
  <c r="A1164" i="2" s="1"/>
  <c r="A1167" i="2" s="1"/>
  <c r="A1170" i="2" s="1"/>
  <c r="A1165" i="2" l="1"/>
  <c r="A1168" i="2" l="1"/>
  <c r="A1166" i="2"/>
  <c r="A116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sankyu</author>
  </authors>
  <commentList>
    <comment ref="C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Balance December 2018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sankyu</author>
    <author>Adjat Sudrajat</author>
    <author>asus</author>
    <author>putra</author>
  </authors>
  <commentList>
    <comment ref="G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Date of Aquicition
</t>
        </r>
      </text>
    </comment>
    <comment ref="I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Journal Aquicition
Note : Insert Comment journal Payment</t>
        </r>
      </text>
    </comment>
    <comment ref="F15" authorId="1" shapeId="0" xr:uid="{88C765E1-619B-47A7-9C56-C9196CAAEEF6}">
      <text>
        <r>
          <rPr>
            <b/>
            <sz val="9"/>
            <color indexed="81"/>
            <rFont val="Tahoma"/>
            <family val="2"/>
          </rPr>
          <t>Adjat Sudrajat:</t>
        </r>
        <r>
          <rPr>
            <sz val="9"/>
            <color indexed="81"/>
            <rFont val="Tahoma"/>
            <family val="2"/>
          </rPr>
          <t xml:space="preserve">
Perubahan Nilai Acquisition Apri 24 (pengaturan porsi)</t>
        </r>
      </text>
    </comment>
    <comment ref="F16" authorId="1" shapeId="0" xr:uid="{31FD2EA2-4BD7-4D69-BADB-CE9552BE78CA}">
      <text>
        <r>
          <rPr>
            <b/>
            <sz val="9"/>
            <color indexed="81"/>
            <rFont val="Tahoma"/>
            <family val="2"/>
          </rPr>
          <t>Adjat Sudrajat:</t>
        </r>
        <r>
          <rPr>
            <sz val="9"/>
            <color indexed="81"/>
            <rFont val="Tahoma"/>
            <family val="2"/>
          </rPr>
          <t xml:space="preserve">
Perubahan Nilai Acquisition Apri 24 (pengaturan porsi)</t>
        </r>
      </text>
    </comment>
    <comment ref="S39" authorId="2" shapeId="0" xr:uid="{00000000-0006-0000-0100-000009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Job 7: 10%
Job 7CL: 40%
Job M10: 50%</t>
        </r>
      </text>
    </comment>
    <comment ref="S40" authorId="2" shapeId="0" xr:uid="{00000000-0006-0000-0100-00000A000000}">
      <text>
        <r>
          <rPr>
            <b/>
            <sz val="9"/>
            <color indexed="81"/>
            <rFont val="Tahoma"/>
            <family val="2"/>
          </rPr>
          <t>asus:
Job 7: 10%
Job 7CL: 40%
Job M10: 50%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1" authorId="2" shapeId="0" xr:uid="{00000000-0006-0000-0100-00000B000000}">
      <text>
        <r>
          <rPr>
            <sz val="9"/>
            <color indexed="81"/>
            <rFont val="Tahoma"/>
            <family val="2"/>
          </rPr>
          <t xml:space="preserve">asus:
Job 7: 10%
Job 7CL: 40%
Job M10: 50%
</t>
        </r>
      </text>
    </comment>
    <comment ref="C115" authorId="0" shapeId="0" xr:uid="{08336643-6522-4620-B0B1-E869F2A4BE14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CLCWH</t>
        </r>
      </text>
    </comment>
    <comment ref="B309" authorId="0" shapeId="0" xr:uid="{77245F9A-846A-4B36-87EF-64BF0863640F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Site : SMG</t>
        </r>
      </text>
    </comment>
    <comment ref="C309" authorId="0" shapeId="0" xr:uid="{92EE2D0C-171E-4B5E-B8E2-9DC50B24061D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Job : 7CJ4</t>
        </r>
      </text>
    </comment>
    <comment ref="B310" authorId="0" shapeId="0" xr:uid="{21F67B20-51BC-4AB4-BB10-FA8BFA92325A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Site : SMG</t>
        </r>
      </text>
    </comment>
    <comment ref="C310" authorId="0" shapeId="0" xr:uid="{5ED31946-DC89-45B3-AC01-2385A29C172A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Job : 7CJ4</t>
        </r>
      </text>
    </comment>
    <comment ref="B311" authorId="0" shapeId="0" xr:uid="{B8510A9E-B65C-4745-B02B-DD9AC69EFC62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Site : SMG</t>
        </r>
      </text>
    </comment>
    <comment ref="C311" authorId="0" shapeId="0" xr:uid="{3BAD4387-8DEA-4A28-8BCA-59A0A21060B3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Job : 7CJ4</t>
        </r>
      </text>
    </comment>
    <comment ref="B312" authorId="0" shapeId="0" xr:uid="{9A323C3D-545E-45AD-8C78-7CFE7F0A7F4A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Site : SMG</t>
        </r>
      </text>
    </comment>
    <comment ref="C312" authorId="0" shapeId="0" xr:uid="{13876034-C60B-4F29-9277-395B794BB2CD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Job : 7CJ4</t>
        </r>
      </text>
    </comment>
    <comment ref="B347" authorId="0" shapeId="0" xr:uid="{F175CF60-AF3A-449C-A025-1089D3CA3D65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Before : MKM</t>
        </r>
      </text>
    </comment>
    <comment ref="C354" authorId="0" shapeId="0" xr:uid="{3D1A9D4C-E46D-441E-90F3-543837F50F29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CLCWH</t>
        </r>
      </text>
    </comment>
    <comment ref="C366" authorId="1" shapeId="0" xr:uid="{983B29A1-8C59-4BF3-8BB5-0A9A87D6F890}">
      <text>
        <r>
          <rPr>
            <b/>
            <sz val="9"/>
            <color indexed="81"/>
            <rFont val="Tahoma"/>
            <family val="2"/>
          </rPr>
          <t>Adjat Sudrajat:</t>
        </r>
        <r>
          <rPr>
            <sz val="9"/>
            <color indexed="81"/>
            <rFont val="Tahoma"/>
            <family val="2"/>
          </rPr>
          <t xml:space="preserve">
ex Ks</t>
        </r>
      </text>
    </comment>
    <comment ref="C539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 : 7CL</t>
        </r>
      </text>
    </comment>
    <comment ref="N542" authorId="3" shapeId="0" xr:uid="{00000000-0006-0000-0100-000022000000}">
      <text>
        <r>
          <rPr>
            <b/>
            <sz val="9"/>
            <color indexed="81"/>
            <rFont val="Tahoma"/>
            <family val="2"/>
          </rPr>
          <t>putra:</t>
        </r>
        <r>
          <rPr>
            <sz val="9"/>
            <color indexed="81"/>
            <rFont val="Tahoma"/>
            <family val="2"/>
          </rPr>
          <t xml:space="preserve">
move to 7CL, start jan 2014
</t>
        </r>
      </text>
    </comment>
    <comment ref="B550" authorId="3" shapeId="0" xr:uid="{00000000-0006-0000-0100-000025000000}">
      <text>
        <r>
          <rPr>
            <b/>
            <sz val="9"/>
            <color indexed="81"/>
            <rFont val="Tahoma"/>
            <family val="2"/>
          </rPr>
          <t>putra:</t>
        </r>
        <r>
          <rPr>
            <sz val="9"/>
            <color indexed="81"/>
            <rFont val="Tahoma"/>
            <family val="2"/>
          </rPr>
          <t xml:space="preserve">
move to CLC, start on Jan 2014</t>
        </r>
      </text>
    </comment>
    <comment ref="C559" authorId="0" shapeId="0" xr:uid="{00000000-0006-0000-0100-00002E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 : 7CL</t>
        </r>
      </text>
    </comment>
    <comment ref="B592" authorId="3" shapeId="0" xr:uid="{00000000-0006-0000-0100-000032000000}">
      <text>
        <r>
          <rPr>
            <b/>
            <sz val="9"/>
            <color indexed="81"/>
            <rFont val="Tahoma"/>
            <family val="2"/>
          </rPr>
          <t>putra:</t>
        </r>
        <r>
          <rPr>
            <sz val="9"/>
            <color indexed="81"/>
            <rFont val="Tahoma"/>
            <family val="2"/>
          </rPr>
          <t xml:space="preserve">
move to CLC, start from Jan 2014
-Move to JKTC start from Jan 2016</t>
        </r>
      </text>
    </comment>
    <comment ref="B605" authorId="0" shapeId="0" xr:uid="{5D1E6FFD-D287-482C-AEDF-F4B93479EF37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Mutasi ke 7CJ4 per Agustus 2018</t>
        </r>
      </text>
    </comment>
    <comment ref="N605" authorId="0" shapeId="0" xr:uid="{00000000-0006-0000-0100-000037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BG 9064 NW</t>
        </r>
      </text>
    </comment>
    <comment ref="N614" authorId="0" shapeId="0" xr:uid="{00000000-0006-0000-0100-000039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BG 8612 UW</t>
        </r>
      </text>
    </comment>
    <comment ref="C645" authorId="0" shapeId="0" xr:uid="{192BA02B-CAA3-42C8-8EB5-CA889BA36499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CLCWH</t>
        </r>
      </text>
    </comment>
    <comment ref="B677" authorId="0" shapeId="0" xr:uid="{3A8E5069-78DE-4C2D-9C3A-F5595D583B27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Before : SMI</t>
        </r>
      </text>
    </comment>
    <comment ref="B694" authorId="0" shapeId="0" xr:uid="{3EF0F60F-8B86-40BB-9C37-70F4DCC567E0}">
      <text>
        <r>
          <rPr>
            <b/>
            <sz val="9"/>
            <color indexed="81"/>
            <rFont val="Tahoma"/>
            <family val="2"/>
          </rPr>
          <t xml:space="preserve">sankyu:
MCCI
</t>
        </r>
      </text>
    </comment>
    <comment ref="C704" authorId="1" shapeId="0" xr:uid="{8E643474-4061-4C66-A89F-2CA6B197C55D}">
      <text>
        <r>
          <rPr>
            <b/>
            <sz val="9"/>
            <color indexed="81"/>
            <rFont val="Tahoma"/>
            <family val="2"/>
          </rPr>
          <t>Adjat Sudrajat:</t>
        </r>
        <r>
          <rPr>
            <sz val="9"/>
            <color indexed="81"/>
            <rFont val="Tahoma"/>
            <family val="2"/>
          </rPr>
          <t xml:space="preserve">
Ex KS</t>
        </r>
      </text>
    </comment>
    <comment ref="C737" authorId="0" shapeId="0" xr:uid="{F7B7AB9B-450F-41B9-985D-ECB396BCAF8C}">
      <text>
        <r>
          <rPr>
            <sz val="9"/>
            <color indexed="81"/>
            <rFont val="Tahoma"/>
            <family val="2"/>
          </rPr>
          <t>7 -&gt; CLCWH on 31 jan 22</t>
        </r>
      </text>
    </comment>
    <comment ref="C740" authorId="0" shapeId="0" xr:uid="{75DA105C-9CBD-4666-98DC-ACE993BD846B}">
      <text>
        <r>
          <rPr>
            <sz val="9"/>
            <color indexed="81"/>
            <rFont val="Tahoma"/>
            <family val="2"/>
          </rPr>
          <t xml:space="preserve">502 -&gt; 3ID on 31 jan 22
CLCWH on Feb 23
</t>
        </r>
      </text>
    </comment>
    <comment ref="C749" authorId="0" shapeId="0" xr:uid="{5FFEEF0E-EB51-43C7-919C-8A3AE018C498}">
      <text>
        <r>
          <rPr>
            <b/>
            <sz val="9"/>
            <color indexed="81"/>
            <rFont val="Tahoma"/>
            <family val="2"/>
          </rPr>
          <t>Frev : 3ID
CLCWH on Feb 23</t>
        </r>
      </text>
    </comment>
    <comment ref="C804" authorId="1" shapeId="0" xr:uid="{C6EECA56-CAC5-429A-AA78-853F6383BB9A}">
      <text>
        <r>
          <rPr>
            <b/>
            <sz val="9"/>
            <color indexed="81"/>
            <rFont val="Tahoma"/>
            <family val="2"/>
          </rPr>
          <t>Adjat Sudrajat:</t>
        </r>
        <r>
          <rPr>
            <sz val="9"/>
            <color indexed="81"/>
            <rFont val="Tahoma"/>
            <family val="2"/>
          </rPr>
          <t xml:space="preserve">
ex Ks</t>
        </r>
      </text>
    </comment>
    <comment ref="C808" authorId="1" shapeId="0" xr:uid="{A2730DAB-6A6B-4FEB-BE1D-280772C973BC}">
      <text>
        <r>
          <rPr>
            <b/>
            <sz val="9"/>
            <color indexed="81"/>
            <rFont val="Tahoma"/>
            <family val="2"/>
          </rPr>
          <t>Adjat Sudrajat:</t>
        </r>
        <r>
          <rPr>
            <sz val="9"/>
            <color indexed="81"/>
            <rFont val="Tahoma"/>
            <family val="2"/>
          </rPr>
          <t xml:space="preserve">
Ex KS
</t>
        </r>
      </text>
    </comment>
    <comment ref="C1014" authorId="0" shapeId="0" xr:uid="{43C2B7EA-40E4-4CE3-A5D2-EAB731DC9D5F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CLCWH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sankyu</author>
  </authors>
  <commentList>
    <comment ref="M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harga beli awal</t>
        </r>
      </text>
    </comment>
    <comment ref="N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Akumulasi depresiasi
</t>
        </r>
      </text>
    </comment>
    <comment ref="P4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Harga Jual
Angka diisi manual
</t>
        </r>
      </text>
    </comment>
  </commentList>
</comments>
</file>

<file path=xl/sharedStrings.xml><?xml version="1.0" encoding="utf-8"?>
<sst xmlns="http://schemas.openxmlformats.org/spreadsheetml/2006/main" count="15415" uniqueCount="5118">
  <si>
    <t>TB July 2020</t>
  </si>
  <si>
    <t>Ledger account</t>
  </si>
  <si>
    <t>Name</t>
  </si>
  <si>
    <t>Opening balance</t>
  </si>
  <si>
    <t>Debit</t>
  </si>
  <si>
    <t>Credit</t>
  </si>
  <si>
    <t>Closing balance</t>
  </si>
  <si>
    <t>MainAccount</t>
  </si>
  <si>
    <t>1510000</t>
  </si>
  <si>
    <t>Land</t>
  </si>
  <si>
    <t>1520000</t>
  </si>
  <si>
    <t>Buildings</t>
  </si>
  <si>
    <t>1530000</t>
  </si>
  <si>
    <t>Structures</t>
  </si>
  <si>
    <t>1540000</t>
  </si>
  <si>
    <t>Machinery &amp; Equipment</t>
  </si>
  <si>
    <t>1550000</t>
  </si>
  <si>
    <t>Vehicles</t>
  </si>
  <si>
    <t>1560000</t>
  </si>
  <si>
    <t>Tools, Furniture &amp; Fixtures</t>
  </si>
  <si>
    <t>1585400</t>
  </si>
  <si>
    <t>Lease Hold Improvement Machine&amp; Equipment</t>
  </si>
  <si>
    <t>1615500</t>
  </si>
  <si>
    <t>Down Payment: Vehicles</t>
  </si>
  <si>
    <t>1585500</t>
  </si>
  <si>
    <t>Lease Hold Improvement Vehicle</t>
  </si>
  <si>
    <t>1720000</t>
  </si>
  <si>
    <t>System &amp; Software</t>
  </si>
  <si>
    <t>1615200</t>
  </si>
  <si>
    <t>Down Payment: Building</t>
  </si>
  <si>
    <t>2515200</t>
  </si>
  <si>
    <t>Accumulated Depreciation: Building</t>
  </si>
  <si>
    <t>1615300</t>
  </si>
  <si>
    <t>Down Payment: Structures</t>
  </si>
  <si>
    <t>2515300</t>
  </si>
  <si>
    <t>Accumulated Depreciation: Structures</t>
  </si>
  <si>
    <t>1615400</t>
  </si>
  <si>
    <t>Down Payment: Machinary &amp; Equipment</t>
  </si>
  <si>
    <t>2515400</t>
  </si>
  <si>
    <t>Accumulated Depreciation: Machine</t>
  </si>
  <si>
    <t>2515500</t>
  </si>
  <si>
    <t>Accumulated Depreciation: Vehicles</t>
  </si>
  <si>
    <t>2515600</t>
  </si>
  <si>
    <t>Accumulated Depreciation: Tools, Furniture &amp; Fixtures</t>
  </si>
  <si>
    <t>2540000</t>
  </si>
  <si>
    <t>Accumulated Depreciation: System &amp; Software</t>
  </si>
  <si>
    <t>4215500</t>
  </si>
  <si>
    <t>Gain from Sold FA Vehicles</t>
  </si>
  <si>
    <t>1615600</t>
  </si>
  <si>
    <t>Down Payment: Tools, Furniture &amp; Fixtures</t>
  </si>
  <si>
    <t>4215600</t>
  </si>
  <si>
    <t>Gain from Sold FA Tools, Furniture &amp; Fixtures</t>
  </si>
  <si>
    <t>4215400</t>
  </si>
  <si>
    <t>Gain from Sold FA Machinary &amp; Equipment</t>
  </si>
  <si>
    <t>4215200</t>
  </si>
  <si>
    <t>Gain from Sold FA Building</t>
  </si>
  <si>
    <t>5215500</t>
  </si>
  <si>
    <t>5215600</t>
  </si>
  <si>
    <t>151*,152*,153*,154*,155*,156*,161*,251*,161*158*,42*,17*,254*,52*</t>
  </si>
  <si>
    <t>MNE000001</t>
  </si>
  <si>
    <t>MNE000002</t>
  </si>
  <si>
    <t>MNE000003</t>
  </si>
  <si>
    <t>MNE000004</t>
  </si>
  <si>
    <t>MNE000005</t>
  </si>
  <si>
    <t>MNE000006</t>
  </si>
  <si>
    <t>MNE000007</t>
  </si>
  <si>
    <t>MNE000008</t>
  </si>
  <si>
    <t>FNF000002</t>
  </si>
  <si>
    <t>FNF000003</t>
  </si>
  <si>
    <t>FNF000004</t>
  </si>
  <si>
    <t>FNF000005</t>
  </si>
  <si>
    <t>FNF000024</t>
  </si>
  <si>
    <t>FNF000025</t>
  </si>
  <si>
    <t>FNF000026</t>
  </si>
  <si>
    <t>FNF000029</t>
  </si>
  <si>
    <t>FNF000043</t>
  </si>
  <si>
    <t>FNF000046</t>
  </si>
  <si>
    <t>FNF000047</t>
  </si>
  <si>
    <t>PT. Sankyu Indonesia International</t>
  </si>
  <si>
    <t>Total of Fixed Asset</t>
  </si>
  <si>
    <t>No.</t>
  </si>
  <si>
    <t>Name of Fixed Assets</t>
  </si>
  <si>
    <t>Fixed Asset (List)</t>
  </si>
  <si>
    <t>D365</t>
  </si>
  <si>
    <t>Beginning Balance</t>
  </si>
  <si>
    <t>Additional</t>
  </si>
  <si>
    <t>Disposals</t>
  </si>
  <si>
    <t>Adjustment</t>
  </si>
  <si>
    <t>Ending Balace</t>
  </si>
  <si>
    <t>Total</t>
  </si>
  <si>
    <t>Different</t>
  </si>
  <si>
    <t>a</t>
  </si>
  <si>
    <t>b</t>
  </si>
  <si>
    <t>c = a - b</t>
  </si>
  <si>
    <t>Purchase Price</t>
  </si>
  <si>
    <t>TB</t>
  </si>
  <si>
    <t>List</t>
  </si>
  <si>
    <t>Diff TB</t>
  </si>
  <si>
    <t>Diff List</t>
  </si>
  <si>
    <t>152</t>
  </si>
  <si>
    <t>153</t>
  </si>
  <si>
    <t>154</t>
  </si>
  <si>
    <t>Machinery &amp; Equipments</t>
  </si>
  <si>
    <t>Vessels</t>
  </si>
  <si>
    <t>155</t>
  </si>
  <si>
    <t>156</t>
  </si>
  <si>
    <t>Tools, Furnitures &amp; Fixtures</t>
  </si>
  <si>
    <t>System</t>
  </si>
  <si>
    <t>151</t>
  </si>
  <si>
    <t>Construction In Process</t>
  </si>
  <si>
    <t>Grand Total</t>
  </si>
  <si>
    <t>Accumulated Depreciation (251)</t>
  </si>
  <si>
    <t>Fixed Asset (Net)</t>
  </si>
  <si>
    <t>Net Book Value (251)</t>
  </si>
  <si>
    <t>PT. SANKYU INDONESIA INTERNATIONAL</t>
  </si>
  <si>
    <t>LIST OF FIXED ASSETS AND DEPRECIATION SCHEDULE</t>
  </si>
  <si>
    <t>Site/
Location</t>
  </si>
  <si>
    <t>Job</t>
  </si>
  <si>
    <t>Account</t>
  </si>
  <si>
    <t>Asset</t>
  </si>
  <si>
    <t>Fixed asset number</t>
  </si>
  <si>
    <t>Purchase Date</t>
  </si>
  <si>
    <t>Group</t>
  </si>
  <si>
    <t>Voucher</t>
  </si>
  <si>
    <t>Name of Fixed Asset</t>
  </si>
  <si>
    <t>Maker/Type/Location</t>
  </si>
  <si>
    <t>Capacity/Size/User</t>
  </si>
  <si>
    <t>Year</t>
  </si>
  <si>
    <t>Police</t>
  </si>
  <si>
    <t>Machine</t>
  </si>
  <si>
    <t>Chasis</t>
  </si>
  <si>
    <t>Quantity</t>
  </si>
  <si>
    <t>Valas</t>
  </si>
  <si>
    <t>Monthly Depreciation</t>
  </si>
  <si>
    <t xml:space="preserve">                       Depreciation Period</t>
  </si>
  <si>
    <t>Accumulated Depreciation</t>
  </si>
  <si>
    <t>Net Book Value</t>
  </si>
  <si>
    <t>Depreciation Expense Current</t>
  </si>
  <si>
    <t>DEPRECIATION 2025 ( MONTHLY )</t>
  </si>
  <si>
    <t>Status</t>
  </si>
  <si>
    <t>Acquisition</t>
  </si>
  <si>
    <t>Remark</t>
  </si>
  <si>
    <t>Photo 
Status</t>
  </si>
  <si>
    <t>Checker Name                                                          ( A )</t>
  </si>
  <si>
    <t>Existing                                                        ( B )</t>
  </si>
  <si>
    <t>If Yes (Existing)                                       ( C )</t>
  </si>
  <si>
    <t>If Not Used                                                ( D )</t>
  </si>
  <si>
    <t>Sticker                                      ( E )</t>
  </si>
  <si>
    <t>AX</t>
  </si>
  <si>
    <t>Acc. 2025</t>
  </si>
  <si>
    <t>Yearly 2026</t>
  </si>
  <si>
    <t>Until 2026</t>
  </si>
  <si>
    <t>Remain &gt; 2026</t>
  </si>
  <si>
    <t>31 December 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</si>
  <si>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</si>
  <si>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</si>
  <si>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</si>
  <si>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</si>
  <si>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</si>
  <si>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</si>
  <si>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</si>
  <si>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</si>
  <si>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</si>
  <si>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</si>
  <si>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</si>
  <si>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</si>
  <si>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Condition</t>
  </si>
  <si>
    <t>Site</t>
  </si>
  <si>
    <t>HO</t>
  </si>
  <si>
    <t>Yes</t>
  </si>
  <si>
    <t>No</t>
  </si>
  <si>
    <t>Still Used</t>
  </si>
  <si>
    <t>Not Used</t>
  </si>
  <si>
    <t>Repair</t>
  </si>
  <si>
    <t>Good</t>
  </si>
  <si>
    <t>Bad</t>
  </si>
  <si>
    <t>b=a:c</t>
  </si>
  <si>
    <t>c</t>
  </si>
  <si>
    <t>d=h:b</t>
  </si>
  <si>
    <t>e=j:b</t>
  </si>
  <si>
    <t>f=d+e</t>
  </si>
  <si>
    <t>g=c-f</t>
  </si>
  <si>
    <t>l=h+j</t>
  </si>
  <si>
    <t>m=a-l</t>
  </si>
  <si>
    <t>j=total k (jAC-des)</t>
  </si>
  <si>
    <t>k</t>
  </si>
  <si>
    <t>Check</t>
  </si>
  <si>
    <t>HCT</t>
  </si>
  <si>
    <t>D30</t>
  </si>
  <si>
    <t>3B-E-002</t>
  </si>
  <si>
    <t>BLD000006</t>
  </si>
  <si>
    <t>Building</t>
  </si>
  <si>
    <t>-</t>
  </si>
  <si>
    <t>Additional warehouse at Cilegon branch</t>
  </si>
  <si>
    <t>Jl. Raya Anyer Km. 121, Gunung Sugih, Ciwandan, Banten</t>
  </si>
  <si>
    <t>Ok</t>
  </si>
  <si>
    <t>3B-E-001</t>
  </si>
  <si>
    <t>BLD000007</t>
  </si>
  <si>
    <t>Warehouse at Cilegon branch</t>
  </si>
  <si>
    <t>JKTC</t>
  </si>
  <si>
    <t>D10</t>
  </si>
  <si>
    <t>BLD000009</t>
  </si>
  <si>
    <t xml:space="preserve"> Building for Construction at Kawasan Jababeka</t>
  </si>
  <si>
    <t>Kawasan Industri Jababeka, Jl Industri Selatan 2 Blok JJ no. 5, Cikarang West Java</t>
  </si>
  <si>
    <t>BLD000010</t>
  </si>
  <si>
    <t xml:space="preserve"> Renovation of building at Kawasan Jababeka</t>
  </si>
  <si>
    <t>CLGC</t>
  </si>
  <si>
    <t>7-E-005</t>
  </si>
  <si>
    <t>BLD000015</t>
  </si>
  <si>
    <t>Office at Bojonegoro (40 M2)</t>
  </si>
  <si>
    <t>Jl. Bojonegara Salira I, RT. 018/08, Margagiri, Bojonegara, Banten</t>
  </si>
  <si>
    <t>3B-E-003</t>
  </si>
  <si>
    <t>BLD000016</t>
  </si>
  <si>
    <t xml:space="preserve">Expansion Canopy for Warehouse </t>
  </si>
  <si>
    <t>JOIN</t>
  </si>
  <si>
    <t>BLD000017</t>
  </si>
  <si>
    <t>BLD000018</t>
  </si>
  <si>
    <t>Workshop at Jababeka Cikarang</t>
  </si>
  <si>
    <t>Kawasan Industri Jababeka, Jl Industri Selatan 2 Blok JJ no. 6, Cikarang West Java</t>
  </si>
  <si>
    <t>BLD000019</t>
  </si>
  <si>
    <t>BLD000020</t>
  </si>
  <si>
    <t>Renovation of New Workshop at Cikarang</t>
  </si>
  <si>
    <t>BLD000021</t>
  </si>
  <si>
    <t>BLD000022</t>
  </si>
  <si>
    <t>BLD000023</t>
  </si>
  <si>
    <t>BLD000024</t>
  </si>
  <si>
    <t>Additional work for New warehouse at Cikarang</t>
  </si>
  <si>
    <t>BLD000025</t>
  </si>
  <si>
    <t>BLD000026</t>
  </si>
  <si>
    <t>BLD000027</t>
  </si>
  <si>
    <t>BLD000028</t>
  </si>
  <si>
    <t>BLD000029</t>
  </si>
  <si>
    <t>BLD000030</t>
  </si>
  <si>
    <t>BLD000031</t>
  </si>
  <si>
    <t>BLD000032</t>
  </si>
  <si>
    <t>BLD000033</t>
  </si>
  <si>
    <t>BLD000034</t>
  </si>
  <si>
    <t>BLD000035</t>
  </si>
  <si>
    <t>BLD000036</t>
  </si>
  <si>
    <t>BLD000037</t>
  </si>
  <si>
    <t>BLD000038</t>
  </si>
  <si>
    <t>CLGA</t>
  </si>
  <si>
    <t>AD_CGADM</t>
  </si>
  <si>
    <t>7-E-008</t>
  </si>
  <si>
    <t>BLD000039</t>
  </si>
  <si>
    <t>New mess for Japanesse</t>
  </si>
  <si>
    <t>Jl. TB. Ismail, Bendungan, Cilegon, Banten</t>
  </si>
  <si>
    <t>7C-E-002</t>
  </si>
  <si>
    <t>BLD000040</t>
  </si>
  <si>
    <t>Cilegon New Office</t>
  </si>
  <si>
    <t>BLD000041</t>
  </si>
  <si>
    <t>BLD000042</t>
  </si>
  <si>
    <t>3B-E-004</t>
  </si>
  <si>
    <t>BLD000043</t>
  </si>
  <si>
    <t>Renovation for Warehouse Cilegon</t>
  </si>
  <si>
    <t>BLD000044</t>
  </si>
  <si>
    <t>M10-E-003</t>
  </si>
  <si>
    <t>BLD000045</t>
  </si>
  <si>
    <t>Warehouse Canopy</t>
  </si>
  <si>
    <t>SLI</t>
  </si>
  <si>
    <t>AD_HO</t>
  </si>
  <si>
    <t>JKL-131-001</t>
  </si>
  <si>
    <t>BLD000046</t>
  </si>
  <si>
    <t>Tanjung Priok Office</t>
  </si>
  <si>
    <t>Jl. Enggano no. 40B Jakarta Utara</t>
  </si>
  <si>
    <t>Jakarta Logistic</t>
  </si>
  <si>
    <t>CKR</t>
  </si>
  <si>
    <t>BLD000047</t>
  </si>
  <si>
    <t>Cikarang Warehouse and Office</t>
  </si>
  <si>
    <t>Kawasan Industri Terpadu Indonesia China (KITIC) Kav. 20, Cikarang, West Java</t>
  </si>
  <si>
    <t>Head Ofice &amp; Cikarang Logistic</t>
  </si>
  <si>
    <t>CLC</t>
  </si>
  <si>
    <t>CLCWH</t>
  </si>
  <si>
    <t>CLC131-001</t>
  </si>
  <si>
    <t>BLD000048</t>
  </si>
  <si>
    <t>M10-E-004</t>
  </si>
  <si>
    <t>BLD000049</t>
  </si>
  <si>
    <t xml:space="preserve">Fencing </t>
  </si>
  <si>
    <t>Bojonegara Land</t>
  </si>
  <si>
    <t>M10-E-005</t>
  </si>
  <si>
    <t>BLD000050</t>
  </si>
  <si>
    <t>Clearing and compacting Land at Bojonegara</t>
  </si>
  <si>
    <t>BLD000051</t>
  </si>
  <si>
    <t>MESS</t>
  </si>
  <si>
    <t>BLD000052</t>
  </si>
  <si>
    <t>Dormitory (Building Work)</t>
  </si>
  <si>
    <t>Kota Deltamas Cluster Pasadena Blok B, Cikarang Pusat, Jawa Barat</t>
  </si>
  <si>
    <t>B11-B12-B15-B16-B17</t>
  </si>
  <si>
    <t>B50-B51-B52-B53-B55</t>
  </si>
  <si>
    <t>BLD000053</t>
  </si>
  <si>
    <t>Dormitory (M&amp;E Work)</t>
  </si>
  <si>
    <t>BLD000054</t>
  </si>
  <si>
    <t>BLD000055</t>
  </si>
  <si>
    <t>Building Permit (IMB)</t>
  </si>
  <si>
    <t>503/088/B/BPMPPT</t>
  </si>
  <si>
    <t>BLD000056</t>
  </si>
  <si>
    <t xml:space="preserve">Building </t>
  </si>
  <si>
    <t>M10-E-006</t>
  </si>
  <si>
    <t>BLD000057</t>
  </si>
  <si>
    <t>Drainage at Sankyu Yard Bojonegara</t>
  </si>
  <si>
    <t>BLD000058</t>
  </si>
  <si>
    <t>BLD000059</t>
  </si>
  <si>
    <t>Legalization Document (AJB)</t>
  </si>
  <si>
    <t>BLD000060</t>
  </si>
  <si>
    <t>Legalization Document (BPHTB)</t>
  </si>
  <si>
    <t>M10-E-007</t>
  </si>
  <si>
    <t>BLD000061</t>
  </si>
  <si>
    <t>Modification Fencing of Sankyu Land Bojonegara</t>
  </si>
  <si>
    <t>Bintang Cahaya Utama</t>
  </si>
  <si>
    <t>BLD000062</t>
  </si>
  <si>
    <t>CLC131-004</t>
  </si>
  <si>
    <t>BLD000063</t>
  </si>
  <si>
    <t>IMB Tax Warehouse Phase II</t>
  </si>
  <si>
    <t>Cikarang Logistic Center</t>
  </si>
  <si>
    <t>CLC131-002</t>
  </si>
  <si>
    <t>BLD000064</t>
  </si>
  <si>
    <t>05</t>
  </si>
  <si>
    <t>Lobby &amp; Office Phase 2</t>
  </si>
  <si>
    <t>BLD000065</t>
  </si>
  <si>
    <t>Warehouse Phase 2 Floor 2</t>
  </si>
  <si>
    <t>BLD000066</t>
  </si>
  <si>
    <t>Warehouse Phase 2 Floor 1</t>
  </si>
  <si>
    <t>BLD000067</t>
  </si>
  <si>
    <t>Cold Room Area Phase 2</t>
  </si>
  <si>
    <t>BLD000068</t>
  </si>
  <si>
    <t>Cargo Lifter Phase 2</t>
  </si>
  <si>
    <t>CLC131-003</t>
  </si>
  <si>
    <t>BLD000069</t>
  </si>
  <si>
    <t>BLD000070</t>
  </si>
  <si>
    <t>Canopy Area Phase 2</t>
  </si>
  <si>
    <t>BLD000071</t>
  </si>
  <si>
    <t>Omni Lifter Phase 2</t>
  </si>
  <si>
    <t>BLD000072</t>
  </si>
  <si>
    <t>BLD000073</t>
  </si>
  <si>
    <t>Mezzanine Area Phase 2</t>
  </si>
  <si>
    <t>JKL-131-002</t>
  </si>
  <si>
    <t>BLD000074</t>
  </si>
  <si>
    <t>102</t>
  </si>
  <si>
    <t>Fencing at Port Office</t>
  </si>
  <si>
    <t>M10-E-008</t>
  </si>
  <si>
    <t>BLD000075</t>
  </si>
  <si>
    <t>Workshop at Bojonegara</t>
  </si>
  <si>
    <t>CLC131-005</t>
  </si>
  <si>
    <t>BLD000076</t>
  </si>
  <si>
    <t>007-12</t>
  </si>
  <si>
    <t>Roof for Motorcycle Parking Area (80%)</t>
  </si>
  <si>
    <t>SII JKC</t>
  </si>
  <si>
    <t>KITIC Office</t>
  </si>
  <si>
    <t>BLD000077</t>
  </si>
  <si>
    <t>Roof for Motorcycle Parking Area (20%)</t>
  </si>
  <si>
    <t>M10-E-009</t>
  </si>
  <si>
    <t>BLD000078</t>
  </si>
  <si>
    <t>JKT_GL013691</t>
  </si>
  <si>
    <t>Bojonegara Renovation Site Office</t>
  </si>
  <si>
    <t>Watu Lawang</t>
  </si>
  <si>
    <t>M10-E-010</t>
  </si>
  <si>
    <t>BLD000079</t>
  </si>
  <si>
    <t>Bojonegara Tempat B3</t>
  </si>
  <si>
    <t>Sumur Gunung</t>
  </si>
  <si>
    <t>M10-E-011</t>
  </si>
  <si>
    <t>BLD000080</t>
  </si>
  <si>
    <t>JKT_GL015971</t>
  </si>
  <si>
    <t>Sandblast Painting &amp; Shop</t>
  </si>
  <si>
    <t>CLG Cons</t>
  </si>
  <si>
    <t>Building Total</t>
  </si>
  <si>
    <t>ToT</t>
  </si>
  <si>
    <t>STR000003</t>
  </si>
  <si>
    <t xml:space="preserve"> Electric installation</t>
  </si>
  <si>
    <t>Cikarang Office</t>
  </si>
  <si>
    <t>STR000004</t>
  </si>
  <si>
    <t>CLC133-001</t>
  </si>
  <si>
    <t>STR000005</t>
  </si>
  <si>
    <t>Security system &amp; installation</t>
  </si>
  <si>
    <t>SECOM Indonesia</t>
  </si>
  <si>
    <t>Cikarang Warehouse &amp; Office</t>
  </si>
  <si>
    <t>CLC133-002</t>
  </si>
  <si>
    <t>STR000006</t>
  </si>
  <si>
    <t>CCTV system WH 1</t>
  </si>
  <si>
    <t>CLC133-003</t>
  </si>
  <si>
    <t>STR000007</t>
  </si>
  <si>
    <t>Access control</t>
  </si>
  <si>
    <t>CLC133-004</t>
  </si>
  <si>
    <t>STR000008</t>
  </si>
  <si>
    <t>HO-133-001</t>
  </si>
  <si>
    <t>STR000009</t>
  </si>
  <si>
    <t>Sever</t>
  </si>
  <si>
    <t>KDDI Indonesia</t>
  </si>
  <si>
    <t>HO-133-002</t>
  </si>
  <si>
    <t>STR000010</t>
  </si>
  <si>
    <t>LAN Wireless</t>
  </si>
  <si>
    <t>HO-133-003</t>
  </si>
  <si>
    <t>STR000011</t>
  </si>
  <si>
    <t>Telephone Terminal</t>
  </si>
  <si>
    <t>CLC133-026</t>
  </si>
  <si>
    <t>STR000013</t>
  </si>
  <si>
    <t>Wifi Terminal DG</t>
  </si>
  <si>
    <t>Dangerous Room (KDDI Indonesia)</t>
  </si>
  <si>
    <t>HO-133-004</t>
  </si>
  <si>
    <t>STR000014</t>
  </si>
  <si>
    <t>Telephone Installation</t>
  </si>
  <si>
    <t>HO-133-005</t>
  </si>
  <si>
    <t>STR000018</t>
  </si>
  <si>
    <t>Water Installation</t>
  </si>
  <si>
    <t>HO-133-006</t>
  </si>
  <si>
    <t>STR000019</t>
  </si>
  <si>
    <t>Hardware Reinforce at KITIC - Staircase</t>
  </si>
  <si>
    <t>HO-133-007</t>
  </si>
  <si>
    <t>STR000020</t>
  </si>
  <si>
    <t>Wi Fi infrastruktur for Dormitory Building</t>
  </si>
  <si>
    <t>Sarana Utama Mandiri</t>
  </si>
  <si>
    <t>HO-133-008</t>
  </si>
  <si>
    <t>STR000021</t>
  </si>
  <si>
    <t>Installation KWH Meter and Water Supply Matering</t>
  </si>
  <si>
    <t>Seamec Asia</t>
  </si>
  <si>
    <t>CLC_SBY</t>
  </si>
  <si>
    <t>CLC133-007</t>
  </si>
  <si>
    <t>STR000023</t>
  </si>
  <si>
    <t>20</t>
  </si>
  <si>
    <t>Wifi Instalation Warehouse Surabaya</t>
  </si>
  <si>
    <t>CLC133-008</t>
  </si>
  <si>
    <t>STR000024</t>
  </si>
  <si>
    <t>22</t>
  </si>
  <si>
    <t>Installation High Bay Lighting Warehouse</t>
  </si>
  <si>
    <t>WH 1</t>
  </si>
  <si>
    <t>CLC133-009</t>
  </si>
  <si>
    <t>STR000025</t>
  </si>
  <si>
    <t>16</t>
  </si>
  <si>
    <t>Internet System</t>
  </si>
  <si>
    <t>WH &amp; Office Phase 2</t>
  </si>
  <si>
    <t>CLC133-010</t>
  </si>
  <si>
    <t>STR000026</t>
  </si>
  <si>
    <t>27</t>
  </si>
  <si>
    <t>Install PABX</t>
  </si>
  <si>
    <t>Install New PABX at server room</t>
  </si>
  <si>
    <t>CLC133-011</t>
  </si>
  <si>
    <t>STR000027</t>
  </si>
  <si>
    <t>35</t>
  </si>
  <si>
    <t>CCTV system</t>
  </si>
  <si>
    <t>WH 2</t>
  </si>
  <si>
    <t>CLC133-012</t>
  </si>
  <si>
    <t>STR000028</t>
  </si>
  <si>
    <t>Pariometer Border System</t>
  </si>
  <si>
    <t>CLC133-013</t>
  </si>
  <si>
    <t>STR000029</t>
  </si>
  <si>
    <t>08</t>
  </si>
  <si>
    <t>CCTV system fr Security Guard House</t>
  </si>
  <si>
    <t>CLC133-014</t>
  </si>
  <si>
    <t>STR000030</t>
  </si>
  <si>
    <t>Finger Scan Acces for W/H Phase 2</t>
  </si>
  <si>
    <t>CLC133-015</t>
  </si>
  <si>
    <t>STR000031</t>
  </si>
  <si>
    <t>Pariometer Border System in Central Area W/H CLC</t>
  </si>
  <si>
    <t>STR000032</t>
  </si>
  <si>
    <t>Repair Concrete Panel Fence</t>
  </si>
  <si>
    <t>SMCC Utama</t>
  </si>
  <si>
    <t>CLC133-016</t>
  </si>
  <si>
    <t>STR000035</t>
  </si>
  <si>
    <t>New Panic Bar</t>
  </si>
  <si>
    <t>STR000036</t>
  </si>
  <si>
    <t>Interior and Company Logo of Tanjung Priuk</t>
  </si>
  <si>
    <t>STR000037</t>
  </si>
  <si>
    <t>Mechanical and Demolish Work</t>
  </si>
  <si>
    <t>STR000038</t>
  </si>
  <si>
    <t>Electrical Work at Tanjung Priuk</t>
  </si>
  <si>
    <t>CLC133-017</t>
  </si>
  <si>
    <t>STR000045</t>
  </si>
  <si>
    <t>WIFI Installation Warehouse Medan</t>
  </si>
  <si>
    <t>STR000046</t>
  </si>
  <si>
    <t>WIFI Installation Port Office</t>
  </si>
  <si>
    <t>M10-B-091</t>
  </si>
  <si>
    <t>STR000047</t>
  </si>
  <si>
    <t>Electric panel Indoor Bojonegara</t>
  </si>
  <si>
    <t>Multi Sentosa Teknik</t>
  </si>
  <si>
    <t>CLC133-018</t>
  </si>
  <si>
    <t>STR000048</t>
  </si>
  <si>
    <t>Wifi Installation WH 1</t>
  </si>
  <si>
    <t>CLCPLB</t>
  </si>
  <si>
    <t>CLC133-019</t>
  </si>
  <si>
    <t>STR000050</t>
  </si>
  <si>
    <t>CCTV System fr PLB Area WH II</t>
  </si>
  <si>
    <t>CLC133-020</t>
  </si>
  <si>
    <t>STR000051</t>
  </si>
  <si>
    <t>JKT_GL004975</t>
  </si>
  <si>
    <t>Wifi Installation at Pekan Baru</t>
  </si>
  <si>
    <t>CLC133-021</t>
  </si>
  <si>
    <t>STR000053</t>
  </si>
  <si>
    <t>JKT_GL007420</t>
  </si>
  <si>
    <t>Wifi Installation at Medan B7</t>
  </si>
  <si>
    <t>M10-B-109</t>
  </si>
  <si>
    <t>STR000054</t>
  </si>
  <si>
    <t>JKT_GL008482</t>
  </si>
  <si>
    <t>Electrical Panel</t>
  </si>
  <si>
    <t xml:space="preserve">Teknik Umum Sanko </t>
  </si>
  <si>
    <t>CLC133-022</t>
  </si>
  <si>
    <t>STR000055</t>
  </si>
  <si>
    <t>JKT_GL010375</t>
  </si>
  <si>
    <t>Wifi Installation at W/H Palembang</t>
  </si>
  <si>
    <t>SMI</t>
  </si>
  <si>
    <t>3SM</t>
  </si>
  <si>
    <t>3SM-B-002</t>
  </si>
  <si>
    <t>STR000056</t>
  </si>
  <si>
    <t>JKT_GL011772</t>
  </si>
  <si>
    <t>Office Container</t>
  </si>
  <si>
    <t>Indo Lautan Abadi</t>
  </si>
  <si>
    <t>7C-A-017</t>
  </si>
  <si>
    <t>STR000057</t>
  </si>
  <si>
    <t>JKT_GL012039/JKT_GL012039</t>
  </si>
  <si>
    <t>CCTV</t>
  </si>
  <si>
    <t>Sundara Putra Prima</t>
  </si>
  <si>
    <t>Bojonegara</t>
  </si>
  <si>
    <t>HIK Vision</t>
  </si>
  <si>
    <t>WHBO</t>
  </si>
  <si>
    <t>3A3</t>
  </si>
  <si>
    <t>3A-B-056</t>
  </si>
  <si>
    <t>STR000058</t>
  </si>
  <si>
    <t>JKT_GL013064</t>
  </si>
  <si>
    <t>Heat Treatment Facilities (Power ins.)</t>
  </si>
  <si>
    <t>PLN</t>
  </si>
  <si>
    <t>ASC</t>
  </si>
  <si>
    <t>131.000 Va</t>
  </si>
  <si>
    <t>3A-B-057</t>
  </si>
  <si>
    <t>STR000059</t>
  </si>
  <si>
    <t>JKT_GL013124</t>
  </si>
  <si>
    <t>Heat Treatment Facilities (Cabel ins.)</t>
  </si>
  <si>
    <t>Sankyu Cons</t>
  </si>
  <si>
    <t>M10-B-126</t>
  </si>
  <si>
    <t>STR000060</t>
  </si>
  <si>
    <t>Bojonegara Lightning Protection</t>
  </si>
  <si>
    <t>M10-B-127</t>
  </si>
  <si>
    <t>STR000061</t>
  </si>
  <si>
    <t>Bojonegara CCTV Camera System</t>
  </si>
  <si>
    <t>Tiga Putra Pandawa</t>
  </si>
  <si>
    <t>14 MP</t>
  </si>
  <si>
    <t>CLC134-021</t>
  </si>
  <si>
    <t>STR000062</t>
  </si>
  <si>
    <t>JKT_GL016704</t>
  </si>
  <si>
    <t>Handrail at Loading Dock WH 1</t>
  </si>
  <si>
    <t>CLC134-022</t>
  </si>
  <si>
    <t>STR000063</t>
  </si>
  <si>
    <t>JKT_GL016759</t>
  </si>
  <si>
    <t>Handrail at Loading Dock WH 2</t>
  </si>
  <si>
    <t>STR000064</t>
  </si>
  <si>
    <t>JKT_GL017386</t>
  </si>
  <si>
    <t>Air Conditioner</t>
  </si>
  <si>
    <t>Manunggal Sumber Daya</t>
  </si>
  <si>
    <t>2PK</t>
  </si>
  <si>
    <t>PAC-4-2</t>
  </si>
  <si>
    <t>STR000065</t>
  </si>
  <si>
    <t>PAC-4-4</t>
  </si>
  <si>
    <t>7-A-040</t>
  </si>
  <si>
    <t>STR000066</t>
  </si>
  <si>
    <t>JKT_GL017601</t>
  </si>
  <si>
    <t>Prima Mandiri</t>
  </si>
  <si>
    <t>S-45PU1H5</t>
  </si>
  <si>
    <t>7-A-041</t>
  </si>
  <si>
    <t>STR000067</t>
  </si>
  <si>
    <t>S-45PV1P8</t>
  </si>
  <si>
    <t>CLC134-023</t>
  </si>
  <si>
    <t>STR000068</t>
  </si>
  <si>
    <t>JKT_GL019011</t>
  </si>
  <si>
    <t>Body Harness Hangers</t>
  </si>
  <si>
    <t>STR000069</t>
  </si>
  <si>
    <t>JKT</t>
  </si>
  <si>
    <t>STR000070</t>
  </si>
  <si>
    <t>JKT_GL020706</t>
  </si>
  <si>
    <t>Renovation Office 7th Floor</t>
  </si>
  <si>
    <t>Summitmas</t>
  </si>
  <si>
    <t>STR000071</t>
  </si>
  <si>
    <t>JKT_GL020915</t>
  </si>
  <si>
    <t>Floor</t>
  </si>
  <si>
    <t>First Solution</t>
  </si>
  <si>
    <t>STR000072</t>
  </si>
  <si>
    <t>Gypsum Wall Partition</t>
  </si>
  <si>
    <t>STR000073</t>
  </si>
  <si>
    <t>Wallpaper</t>
  </si>
  <si>
    <t>STR000074</t>
  </si>
  <si>
    <t>Glass Partition</t>
  </si>
  <si>
    <t>STR000075</t>
  </si>
  <si>
    <t>Door</t>
  </si>
  <si>
    <t>STR000076</t>
  </si>
  <si>
    <t>Ceiling</t>
  </si>
  <si>
    <t>7-B-001</t>
  </si>
  <si>
    <t>STR000077</t>
  </si>
  <si>
    <t>Water Supply Booster</t>
  </si>
  <si>
    <t>2CDXI120/15IE3</t>
  </si>
  <si>
    <t>JFE</t>
  </si>
  <si>
    <t>STR000078</t>
  </si>
  <si>
    <t>Floor Epoxy</t>
  </si>
  <si>
    <t>265mtr</t>
  </si>
  <si>
    <t>STR000079</t>
  </si>
  <si>
    <t xml:space="preserve"> Wall Partition</t>
  </si>
  <si>
    <t>Partition gypsum double side 48mtr</t>
  </si>
  <si>
    <t>Door size 220x170 2 swing  qty  2 unit</t>
  </si>
  <si>
    <t>window alunumium size 200x100 qty 3 unit</t>
  </si>
  <si>
    <t>CLC134-024 (a)</t>
  </si>
  <si>
    <t>STR000080</t>
  </si>
  <si>
    <t>1 Persom</t>
  </si>
  <si>
    <t>CLC134-024 (b)</t>
  </si>
  <si>
    <t>STR000081</t>
  </si>
  <si>
    <t>7-A-053</t>
  </si>
  <si>
    <t>STR000082</t>
  </si>
  <si>
    <t>PANASONIC CASSETTE5-48UH</t>
  </si>
  <si>
    <t>OUTDOOR: U-48PNB1HB</t>
  </si>
  <si>
    <t>INDOOR: CZ-KPUB1H</t>
  </si>
  <si>
    <t>Structures Total</t>
  </si>
  <si>
    <t>M09-B-001</t>
  </si>
  <si>
    <t>MNE000013</t>
  </si>
  <si>
    <t>Machinary and Equipment</t>
  </si>
  <si>
    <t>Jet Cleaning Machine</t>
  </si>
  <si>
    <t>Sugino</t>
  </si>
  <si>
    <t>M09-B-002</t>
  </si>
  <si>
    <t>MNE000014</t>
  </si>
  <si>
    <t>7C-A-001</t>
  </si>
  <si>
    <t>MNE000015</t>
  </si>
  <si>
    <t xml:space="preserve">Generator </t>
  </si>
  <si>
    <t xml:space="preserve"> Denyo DCA-125 SPK (100-110 KVA)</t>
  </si>
  <si>
    <t>MNE000017</t>
  </si>
  <si>
    <t xml:space="preserve"> Container for Jakarta Construction </t>
  </si>
  <si>
    <t>No 33 &amp; No 11</t>
  </si>
  <si>
    <t>M09-B-065</t>
  </si>
  <si>
    <t>MNE000018</t>
  </si>
  <si>
    <t xml:space="preserve">Valve &amp; Valve seat </t>
  </si>
  <si>
    <t xml:space="preserve"> JRV-45100</t>
  </si>
  <si>
    <t>M09-B-088</t>
  </si>
  <si>
    <t>MNE000019</t>
  </si>
  <si>
    <t>Hydro Tube bundle extractor</t>
  </si>
  <si>
    <t>Yaskawa Electric Corp</t>
  </si>
  <si>
    <t>40T</t>
  </si>
  <si>
    <t>JISC0905</t>
  </si>
  <si>
    <t>3A2</t>
  </si>
  <si>
    <t>3A-B-012</t>
  </si>
  <si>
    <t>MNE000020</t>
  </si>
  <si>
    <t>Printing machine</t>
  </si>
  <si>
    <t xml:space="preserve"> RT-400-30L </t>
  </si>
  <si>
    <t>3A-B-016</t>
  </si>
  <si>
    <t>MNE000023</t>
  </si>
  <si>
    <t>Loading bridge</t>
  </si>
  <si>
    <t>M09-B-107</t>
  </si>
  <si>
    <t>MNE000025</t>
  </si>
  <si>
    <t>Compressor engine</t>
  </si>
  <si>
    <t xml:space="preserve"> PDS 175S</t>
  </si>
  <si>
    <t>03</t>
  </si>
  <si>
    <t>M09-B-111</t>
  </si>
  <si>
    <t>MNE000026</t>
  </si>
  <si>
    <t>Pneumatic Drive - Various</t>
  </si>
  <si>
    <t>Sugino PD-824</t>
  </si>
  <si>
    <t>M09-B-112</t>
  </si>
  <si>
    <t>MNE000027</t>
  </si>
  <si>
    <t>Hyd. Master Puller</t>
  </si>
  <si>
    <t>ex. USA</t>
  </si>
  <si>
    <t>HP2-375G</t>
  </si>
  <si>
    <t>CLC134-016</t>
  </si>
  <si>
    <t>MNE000029</t>
  </si>
  <si>
    <t xml:space="preserve">Container </t>
  </si>
  <si>
    <t>20 Feet</t>
  </si>
  <si>
    <t>MNE000031</t>
  </si>
  <si>
    <t>Roller Tank Double PU Wheel</t>
  </si>
  <si>
    <t>7C-B-011</t>
  </si>
  <si>
    <t>MNE000036</t>
  </si>
  <si>
    <t>Container</t>
  </si>
  <si>
    <t>40 Feet</t>
  </si>
  <si>
    <t>GSTU-8139180</t>
  </si>
  <si>
    <t>MNE000037</t>
  </si>
  <si>
    <t>Chain Block</t>
  </si>
  <si>
    <t>Karya Bersama</t>
  </si>
  <si>
    <t>30T</t>
  </si>
  <si>
    <t>MNE000044</t>
  </si>
  <si>
    <t>Drilling machine</t>
  </si>
  <si>
    <t>type : TE-76</t>
  </si>
  <si>
    <t>MNE000045</t>
  </si>
  <si>
    <t>Hammer core bit machine</t>
  </si>
  <si>
    <t>type : DD-130</t>
  </si>
  <si>
    <t>M10-B-005</t>
  </si>
  <si>
    <t>MNE000046</t>
  </si>
  <si>
    <t>Power lift</t>
  </si>
  <si>
    <t>750T</t>
  </si>
  <si>
    <t>M07-B-001</t>
  </si>
  <si>
    <t>MNE000047</t>
  </si>
  <si>
    <t>Electric Drill Magnetic</t>
  </si>
  <si>
    <t>Toshiba</t>
  </si>
  <si>
    <t>32 mm</t>
  </si>
  <si>
    <t>M07-B-003</t>
  </si>
  <si>
    <t>MNE000048</t>
  </si>
  <si>
    <t>Weld Transformer</t>
  </si>
  <si>
    <t>ARC</t>
  </si>
  <si>
    <t>400AMP ; 105 N 400</t>
  </si>
  <si>
    <t>M10-B-006</t>
  </si>
  <si>
    <t>MNE000049</t>
  </si>
  <si>
    <t>Air Plasma Cutting</t>
  </si>
  <si>
    <t>Daihen MRCT-70</t>
  </si>
  <si>
    <t>C0087 MP0853001</t>
  </si>
  <si>
    <t>M10-B-008 A</t>
  </si>
  <si>
    <t>MNE000050</t>
  </si>
  <si>
    <t>Engine Welding &amp; Tig Welder</t>
  </si>
  <si>
    <t>Denyo</t>
  </si>
  <si>
    <t>M10-B-008 B</t>
  </si>
  <si>
    <t>MNE000051</t>
  </si>
  <si>
    <t>M10-B-008 C</t>
  </si>
  <si>
    <t>MNE000052</t>
  </si>
  <si>
    <t>M10-B-008 D</t>
  </si>
  <si>
    <t>MNE000053</t>
  </si>
  <si>
    <t>M10-B-009</t>
  </si>
  <si>
    <t>MNE000055</t>
  </si>
  <si>
    <t>Laser Level</t>
  </si>
  <si>
    <t>Makita SK 355</t>
  </si>
  <si>
    <t>M10-B-007</t>
  </si>
  <si>
    <t>MNE000056</t>
  </si>
  <si>
    <t>Hydraulic Bold Tensioner</t>
  </si>
  <si>
    <t>7C-B-028</t>
  </si>
  <si>
    <t>MNE000058</t>
  </si>
  <si>
    <t>Grese of Air pump</t>
  </si>
  <si>
    <t>YANMAR 4TNE98-GIA</t>
  </si>
  <si>
    <t>7C-B-029</t>
  </si>
  <si>
    <t>MNE000060</t>
  </si>
  <si>
    <t>Engine Welding Machine</t>
  </si>
  <si>
    <t>Lincoln 400A</t>
  </si>
  <si>
    <t>7C-B-024</t>
  </si>
  <si>
    <t>MNE000062</t>
  </si>
  <si>
    <t xml:space="preserve">Rampway </t>
  </si>
  <si>
    <t>Hino</t>
  </si>
  <si>
    <t>7C-B-025</t>
  </si>
  <si>
    <t>MNE000063</t>
  </si>
  <si>
    <t>Volvo</t>
  </si>
  <si>
    <t>M10-B-011</t>
  </si>
  <si>
    <t>MNE000064</t>
  </si>
  <si>
    <t>Steel Plate</t>
  </si>
  <si>
    <t>SS400=22mmx5'x20'</t>
  </si>
  <si>
    <t>MNE000065</t>
  </si>
  <si>
    <t>Flat Bed</t>
  </si>
  <si>
    <t>M05-B-005-A</t>
  </si>
  <si>
    <t>MNE000067</t>
  </si>
  <si>
    <t>Abec Blast machine manual</t>
  </si>
  <si>
    <t>Abec, PBM800,600,2068,200681</t>
  </si>
  <si>
    <t>600 LBS</t>
  </si>
  <si>
    <t>M05-B-003-A</t>
  </si>
  <si>
    <t>MNE000070</t>
  </si>
  <si>
    <t>Miller Welding engine driven</t>
  </si>
  <si>
    <t>Miller 500A,F31912,MOT/MR8298584</t>
  </si>
  <si>
    <t>500 A</t>
  </si>
  <si>
    <t>M05-B-004-A</t>
  </si>
  <si>
    <t>MNE000071</t>
  </si>
  <si>
    <t>Tig Welding machine</t>
  </si>
  <si>
    <t>300 A</t>
  </si>
  <si>
    <t>M05-B-004-B</t>
  </si>
  <si>
    <t>M10-B-012</t>
  </si>
  <si>
    <t>MNE000072</t>
  </si>
  <si>
    <t>Milling machine</t>
  </si>
  <si>
    <t>type 1150</t>
  </si>
  <si>
    <t>M10-B-013</t>
  </si>
  <si>
    <t>MNE000073</t>
  </si>
  <si>
    <t>Unic Crane</t>
  </si>
  <si>
    <t>F240.23</t>
  </si>
  <si>
    <t>7T</t>
  </si>
  <si>
    <t>M10-B-014</t>
  </si>
  <si>
    <t>MNE000075</t>
  </si>
  <si>
    <t>Power Lift</t>
  </si>
  <si>
    <t>fr. Sankyu Inc.</t>
  </si>
  <si>
    <t>CM12-B-001</t>
  </si>
  <si>
    <t>MNE000078</t>
  </si>
  <si>
    <t>Plasma cutting</t>
  </si>
  <si>
    <t>UNI-ARC P-42</t>
  </si>
  <si>
    <t>CM12-B-002</t>
  </si>
  <si>
    <t>MNE000079</t>
  </si>
  <si>
    <t>OOLU-333616-7</t>
  </si>
  <si>
    <t>CM12-B-003</t>
  </si>
  <si>
    <t>MNE000080</t>
  </si>
  <si>
    <t>CRXU-110995-1</t>
  </si>
  <si>
    <t>CM12-B-004</t>
  </si>
  <si>
    <t>MNE000081</t>
  </si>
  <si>
    <t>GSTU-621446-9</t>
  </si>
  <si>
    <t>CM12-B-005</t>
  </si>
  <si>
    <t>MNE000083</t>
  </si>
  <si>
    <t>Genset diesel</t>
  </si>
  <si>
    <t>Hergen Perkins</t>
  </si>
  <si>
    <t>70 KVA</t>
  </si>
  <si>
    <t>060508-5-012,HC-553279P-14</t>
  </si>
  <si>
    <t>CM12-B-010</t>
  </si>
  <si>
    <t>MNE000087</t>
  </si>
  <si>
    <t>Band saw beaver</t>
  </si>
  <si>
    <t>GF Ex Japan</t>
  </si>
  <si>
    <t>CM12-B-011</t>
  </si>
  <si>
    <t>MNE000088</t>
  </si>
  <si>
    <t>Threading machine</t>
  </si>
  <si>
    <t>ex. Japan</t>
  </si>
  <si>
    <t>1/2" - 2"</t>
  </si>
  <si>
    <t>M05-B-008</t>
  </si>
  <si>
    <t>MNE000089</t>
  </si>
  <si>
    <t>Scaffolding pipe</t>
  </si>
  <si>
    <t>L-6MTR  SO</t>
  </si>
  <si>
    <t>M05-B-007</t>
  </si>
  <si>
    <t>MNE000091</t>
  </si>
  <si>
    <t>Galvanis pipe</t>
  </si>
  <si>
    <t>Medium Ø 1-1/2 x 2,2 x 6000</t>
  </si>
  <si>
    <t>CM12-B-014</t>
  </si>
  <si>
    <t>MNE000092</t>
  </si>
  <si>
    <t>Ø 1-1/2" x 6M</t>
  </si>
  <si>
    <t>CM12-B-013</t>
  </si>
  <si>
    <t>MNE000093</t>
  </si>
  <si>
    <t>Ø 1-1/2"</t>
  </si>
  <si>
    <t>CM12-B-012</t>
  </si>
  <si>
    <t>MNE000094</t>
  </si>
  <si>
    <t>M05-B-009</t>
  </si>
  <si>
    <t>MNE000095</t>
  </si>
  <si>
    <t>3A-B-042</t>
  </si>
  <si>
    <t>MNE000098</t>
  </si>
  <si>
    <t>Stretching Machine/Lantech Machine</t>
  </si>
  <si>
    <t>Lantech Q3000</t>
  </si>
  <si>
    <t>PLMSQ300CP220LTH; QM023724</t>
  </si>
  <si>
    <t>M05-B-010</t>
  </si>
  <si>
    <t>MNE000100</t>
  </si>
  <si>
    <t>Portable Rotary Screw Air Compressor</t>
  </si>
  <si>
    <t>Atlascopco 307</t>
  </si>
  <si>
    <t>18,6m3</t>
  </si>
  <si>
    <t>XAVS 650 OD7</t>
  </si>
  <si>
    <t>8162-0951-30WVC63222</t>
  </si>
  <si>
    <t>M10-B-017</t>
  </si>
  <si>
    <t>MNE000104</t>
  </si>
  <si>
    <t>Ship plate</t>
  </si>
  <si>
    <t>3A-B-045</t>
  </si>
  <si>
    <t>MNE000106</t>
  </si>
  <si>
    <t>Wrapping Machine (Packing Machine)</t>
  </si>
  <si>
    <t>SIAT</t>
  </si>
  <si>
    <t>59387</t>
  </si>
  <si>
    <t>M10-B-019</t>
  </si>
  <si>
    <t>MNE000107</t>
  </si>
  <si>
    <t>Welding engine driven</t>
  </si>
  <si>
    <t>Miller</t>
  </si>
  <si>
    <t>MA-400153E-08842744</t>
  </si>
  <si>
    <t>M10-B-020</t>
  </si>
  <si>
    <t>MNE000108</t>
  </si>
  <si>
    <t>MA-400155E-08842745</t>
  </si>
  <si>
    <t>M10-B-021</t>
  </si>
  <si>
    <t>MNE000109</t>
  </si>
  <si>
    <t>Welding Machine</t>
  </si>
  <si>
    <t>E0108</t>
  </si>
  <si>
    <t>M10-B-022</t>
  </si>
  <si>
    <t>MNE000110</t>
  </si>
  <si>
    <t>E0109</t>
  </si>
  <si>
    <t>M10-B-023</t>
  </si>
  <si>
    <t>MNE000111</t>
  </si>
  <si>
    <t>Wire Feeder</t>
  </si>
  <si>
    <t>E0055</t>
  </si>
  <si>
    <t>M10-B-024</t>
  </si>
  <si>
    <t>MNE000112</t>
  </si>
  <si>
    <t>Torch</t>
  </si>
  <si>
    <t>Panasonic</t>
  </si>
  <si>
    <t>M10-B-025</t>
  </si>
  <si>
    <t>MNE000113</t>
  </si>
  <si>
    <t xml:space="preserve">Welding Engine   </t>
  </si>
  <si>
    <t>LF,002260-089796807</t>
  </si>
  <si>
    <t>M10-B-026</t>
  </si>
  <si>
    <t>MNE000114</t>
  </si>
  <si>
    <t>LF,311076-06105</t>
  </si>
  <si>
    <t>M10-B-027</t>
  </si>
  <si>
    <t>MNE000115</t>
  </si>
  <si>
    <t>LF,311078-8731044</t>
  </si>
  <si>
    <t>M10-B-028</t>
  </si>
  <si>
    <t>MNE000116</t>
  </si>
  <si>
    <t>Trafo Up &amp; Down</t>
  </si>
  <si>
    <t>40KVA R.1.1209064</t>
  </si>
  <si>
    <t>Up &amp; Down</t>
  </si>
  <si>
    <t>M10-B-029</t>
  </si>
  <si>
    <t>MNE000117</t>
  </si>
  <si>
    <t>MNE000118</t>
  </si>
  <si>
    <t>Electric Hoist</t>
  </si>
  <si>
    <t>Hitachi</t>
  </si>
  <si>
    <t>2,8T,2T,5T</t>
  </si>
  <si>
    <t>M10-B-030</t>
  </si>
  <si>
    <t>MNE000119</t>
  </si>
  <si>
    <t>Generator HG - 150 M</t>
  </si>
  <si>
    <t>Hargen</t>
  </si>
  <si>
    <t>168831-060606-S-003</t>
  </si>
  <si>
    <t>M10-B-031</t>
  </si>
  <si>
    <t>MNE000120</t>
  </si>
  <si>
    <t>160495-060712-S-009</t>
  </si>
  <si>
    <t>3A-B-046</t>
  </si>
  <si>
    <t>MNE000121</t>
  </si>
  <si>
    <t>Wrapping Mach.</t>
  </si>
  <si>
    <t>MNE000122</t>
  </si>
  <si>
    <t>Enerpack</t>
  </si>
  <si>
    <t>1100T</t>
  </si>
  <si>
    <t>M10-B-032</t>
  </si>
  <si>
    <t>MNE000124</t>
  </si>
  <si>
    <t>High Presure Machine</t>
  </si>
  <si>
    <t>NLB40305D</t>
  </si>
  <si>
    <t>40305 D-B/0211160/1 8373</t>
  </si>
  <si>
    <t>M10-B-033</t>
  </si>
  <si>
    <t>MNE000125</t>
  </si>
  <si>
    <t>Accessories NBL 40305 D</t>
  </si>
  <si>
    <t>M10-B-034</t>
  </si>
  <si>
    <t>MNE000126</t>
  </si>
  <si>
    <t>Generator Hargen HG - 175C</t>
  </si>
  <si>
    <t>HG-175 C</t>
  </si>
  <si>
    <t>230107-S-016</t>
  </si>
  <si>
    <t>M10-B-035</t>
  </si>
  <si>
    <t>MNE000127</t>
  </si>
  <si>
    <t>240107-S-017</t>
  </si>
  <si>
    <t>M10-B-036</t>
  </si>
  <si>
    <t>MNE000128</t>
  </si>
  <si>
    <t>240107-S-018</t>
  </si>
  <si>
    <t>M10-B-037</t>
  </si>
  <si>
    <t>MNE000129</t>
  </si>
  <si>
    <t>Generator Hargen HG - 150P</t>
  </si>
  <si>
    <t>150 KVA</t>
  </si>
  <si>
    <t>HG-150P (U919153U)</t>
  </si>
  <si>
    <t>MNE000130</t>
  </si>
  <si>
    <t>SBL 1100</t>
  </si>
  <si>
    <t>CLC134-001</t>
  </si>
  <si>
    <t>MNE000131</t>
  </si>
  <si>
    <t>VNA Racking System</t>
  </si>
  <si>
    <t xml:space="preserve">VNA </t>
  </si>
  <si>
    <t>CLC134-003</t>
  </si>
  <si>
    <t>MNE000132</t>
  </si>
  <si>
    <t>Racking System</t>
  </si>
  <si>
    <t>JSR Trading</t>
  </si>
  <si>
    <t>CLC134-006</t>
  </si>
  <si>
    <t>MNE000135</t>
  </si>
  <si>
    <t>Fire Extinguisher &amp; Alarm System</t>
  </si>
  <si>
    <t>Citra Teknik Safetindo</t>
  </si>
  <si>
    <t>CLC134-002</t>
  </si>
  <si>
    <t>MNE000136</t>
  </si>
  <si>
    <t>CLC134-007</t>
  </si>
  <si>
    <t>MNE000137</t>
  </si>
  <si>
    <t>CLC134-008</t>
  </si>
  <si>
    <t>MNE000138</t>
  </si>
  <si>
    <t>Nutech Industries</t>
  </si>
  <si>
    <t>M10-B-039</t>
  </si>
  <si>
    <t>MNE000140</t>
  </si>
  <si>
    <t>Pentax Tilting Level</t>
  </si>
  <si>
    <t>Abehiko</t>
  </si>
  <si>
    <t>L-30E/ DT212</t>
  </si>
  <si>
    <t>CLC-A-001</t>
  </si>
  <si>
    <t>MNE000141</t>
  </si>
  <si>
    <t>Scruber Dryer</t>
  </si>
  <si>
    <t>Gaddle GT50</t>
  </si>
  <si>
    <t>CLC134-009</t>
  </si>
  <si>
    <t>MNE000142</t>
  </si>
  <si>
    <t>M10-B-040</t>
  </si>
  <si>
    <t>MNE000143</t>
  </si>
  <si>
    <t>Welding Machine Miller</t>
  </si>
  <si>
    <t>Miller (Mutiara Andalas Strategy)</t>
  </si>
  <si>
    <t>Miller-MD-090138C</t>
  </si>
  <si>
    <t>M10-B-041</t>
  </si>
  <si>
    <t>MNE000144</t>
  </si>
  <si>
    <t>Miller-MD-090142C</t>
  </si>
  <si>
    <t>M10-B-042</t>
  </si>
  <si>
    <t>MNE000145</t>
  </si>
  <si>
    <t>Miller-MD-110234C</t>
  </si>
  <si>
    <t>M10-B-043</t>
  </si>
  <si>
    <t>MNE000146</t>
  </si>
  <si>
    <t>Miller-ME-090069C</t>
  </si>
  <si>
    <t>M10-B-044</t>
  </si>
  <si>
    <t>MNE000147</t>
  </si>
  <si>
    <t>Miller-ME-090073C</t>
  </si>
  <si>
    <t>M10-B-045</t>
  </si>
  <si>
    <t>MNE000148</t>
  </si>
  <si>
    <t>Miller-ME-090079C</t>
  </si>
  <si>
    <t>M10-B-046</t>
  </si>
  <si>
    <t>MNE000149</t>
  </si>
  <si>
    <t>Miller-ME-090090C</t>
  </si>
  <si>
    <t>M10-B-047</t>
  </si>
  <si>
    <t>MNE000150</t>
  </si>
  <si>
    <t>Miller-ME-010937C</t>
  </si>
  <si>
    <t>M10-B-048</t>
  </si>
  <si>
    <t>MNE000151</t>
  </si>
  <si>
    <t>Miller-ME-010938C</t>
  </si>
  <si>
    <t>M10-B-049</t>
  </si>
  <si>
    <t>MNE000152</t>
  </si>
  <si>
    <t>Miller-ME-010940C</t>
  </si>
  <si>
    <t>M10-B-050</t>
  </si>
  <si>
    <t>MNE000153</t>
  </si>
  <si>
    <t>Miller-ME-010942C</t>
  </si>
  <si>
    <t>M10-B-051</t>
  </si>
  <si>
    <t>MNE000154</t>
  </si>
  <si>
    <t>Miller-ME-010944C</t>
  </si>
  <si>
    <t>M10-B-052</t>
  </si>
  <si>
    <t>MNE000155</t>
  </si>
  <si>
    <t>Scaffolding Pipe</t>
  </si>
  <si>
    <t>Mutiara Andalas Strategy</t>
  </si>
  <si>
    <t>T,3,2mm x 6 m BS STD</t>
  </si>
  <si>
    <t>CLC134-010</t>
  </si>
  <si>
    <t>MNE000159</t>
  </si>
  <si>
    <t>M10-B-056</t>
  </si>
  <si>
    <t>MNE000160</t>
  </si>
  <si>
    <t>Weltron Welding Rod Oven</t>
  </si>
  <si>
    <t>Cap 50KG Temp,50-400</t>
  </si>
  <si>
    <t>C-E5-01535</t>
  </si>
  <si>
    <t>M10-B-057</t>
  </si>
  <si>
    <t>MNE000161</t>
  </si>
  <si>
    <t>C-E5-01542</t>
  </si>
  <si>
    <t>M10-B-058</t>
  </si>
  <si>
    <t>MNE000162</t>
  </si>
  <si>
    <t>Electrical Panel outdoor 80x60 Completed</t>
  </si>
  <si>
    <t>E,P-01</t>
  </si>
  <si>
    <t>M10-B-059</t>
  </si>
  <si>
    <t>MNE000163</t>
  </si>
  <si>
    <t>E,P-02</t>
  </si>
  <si>
    <t>M10-B-061</t>
  </si>
  <si>
    <t>MNE000164</t>
  </si>
  <si>
    <t>Holiday Detector Elcometer</t>
  </si>
  <si>
    <t>NJ03138</t>
  </si>
  <si>
    <t>M10-B-062</t>
  </si>
  <si>
    <t>MNE000165</t>
  </si>
  <si>
    <t>Electrical Submersible Pump</t>
  </si>
  <si>
    <t>Tsurumi Japan</t>
  </si>
  <si>
    <t>T-5555868</t>
  </si>
  <si>
    <t>M10-B-063</t>
  </si>
  <si>
    <t>MNE000166</t>
  </si>
  <si>
    <t>T-5555869</t>
  </si>
  <si>
    <t>M10-B-060</t>
  </si>
  <si>
    <t>MNE000167</t>
  </si>
  <si>
    <t>Electric panel</t>
  </si>
  <si>
    <t>M10-B-064</t>
  </si>
  <si>
    <t>MNE000168</t>
  </si>
  <si>
    <t>Manual gas cuting pipe</t>
  </si>
  <si>
    <t>M10-B-065</t>
  </si>
  <si>
    <t>MNE000169</t>
  </si>
  <si>
    <t xml:space="preserve">Electric drill </t>
  </si>
  <si>
    <t>M10-B-071</t>
  </si>
  <si>
    <t>MNE000170</t>
  </si>
  <si>
    <t>Bevelling Machine</t>
  </si>
  <si>
    <t>Fuji Air Cool Japan</t>
  </si>
  <si>
    <t>455001</t>
  </si>
  <si>
    <t>M10-B-072</t>
  </si>
  <si>
    <t>MNE000171</t>
  </si>
  <si>
    <t>455003</t>
  </si>
  <si>
    <t>M10-B-068</t>
  </si>
  <si>
    <t>MNE000174</t>
  </si>
  <si>
    <t>ES-01543</t>
  </si>
  <si>
    <t>M10-B-069</t>
  </si>
  <si>
    <t>MNE000175</t>
  </si>
  <si>
    <t>ES-01541</t>
  </si>
  <si>
    <t>M10-B-070</t>
  </si>
  <si>
    <t>MNE000176</t>
  </si>
  <si>
    <t>ES-01542</t>
  </si>
  <si>
    <t>M10-B-073</t>
  </si>
  <si>
    <t>MNE000177</t>
  </si>
  <si>
    <t>E,P-04</t>
  </si>
  <si>
    <t>M10-B-074</t>
  </si>
  <si>
    <t>MNE000178</t>
  </si>
  <si>
    <t>E,P-05</t>
  </si>
  <si>
    <t>M10-B-075</t>
  </si>
  <si>
    <t>MNE000179</t>
  </si>
  <si>
    <t>E,P-06</t>
  </si>
  <si>
    <t>M10-B-076</t>
  </si>
  <si>
    <t>MNE000180</t>
  </si>
  <si>
    <t>E,P-07</t>
  </si>
  <si>
    <t>M10-B-077</t>
  </si>
  <si>
    <t>MNE000181</t>
  </si>
  <si>
    <t>E,P-08</t>
  </si>
  <si>
    <t>M10-B-078</t>
  </si>
  <si>
    <t>MNE000182</t>
  </si>
  <si>
    <t>E,P-09</t>
  </si>
  <si>
    <t>M10-B-079</t>
  </si>
  <si>
    <t>MNE000183</t>
  </si>
  <si>
    <t>E,P-10</t>
  </si>
  <si>
    <t>M10-B-080</t>
  </si>
  <si>
    <t>MNE000184</t>
  </si>
  <si>
    <t>E,P-11</t>
  </si>
  <si>
    <t>M10-B-081</t>
  </si>
  <si>
    <t>MNE000185</t>
  </si>
  <si>
    <t>E,P-12</t>
  </si>
  <si>
    <t>CLC134-011</t>
  </si>
  <si>
    <t>MNE000186</t>
  </si>
  <si>
    <t>Nestainer &amp; Joint Pallet</t>
  </si>
  <si>
    <t>Hanwa Indonesia</t>
  </si>
  <si>
    <t>7R-B-003</t>
  </si>
  <si>
    <t>MNE000187</t>
  </si>
  <si>
    <t>Bucket Gref Lumpur</t>
  </si>
  <si>
    <t>Gref</t>
  </si>
  <si>
    <t>M10-B-082</t>
  </si>
  <si>
    <t>MNE000189</t>
  </si>
  <si>
    <t>High Preasure Water Balsting</t>
  </si>
  <si>
    <t>Cistech Alpha Indonesia</t>
  </si>
  <si>
    <t>NLB-225</t>
  </si>
  <si>
    <t>s/n : U515220-3</t>
  </si>
  <si>
    <t>M10-B-083</t>
  </si>
  <si>
    <t>MNE000190</t>
  </si>
  <si>
    <t>72</t>
  </si>
  <si>
    <t>Hydraulic Jack</t>
  </si>
  <si>
    <t>Total Power</t>
  </si>
  <si>
    <t>HM2007,5</t>
  </si>
  <si>
    <t>CLC134-013</t>
  </si>
  <si>
    <t>MNE000202</t>
  </si>
  <si>
    <t>Lightening Rod</t>
  </si>
  <si>
    <t>Joko</t>
  </si>
  <si>
    <t>WH Surabaya</t>
  </si>
  <si>
    <t>CLC134-014</t>
  </si>
  <si>
    <t>MNE000203</t>
  </si>
  <si>
    <t>Fire Alarm</t>
  </si>
  <si>
    <t>Gagas Mandiri</t>
  </si>
  <si>
    <t>CLC134-015</t>
  </si>
  <si>
    <t>MNE000204</t>
  </si>
  <si>
    <t>Exsposion proof lamp</t>
  </si>
  <si>
    <t>M10-B-084</t>
  </si>
  <si>
    <t>MNE000205</t>
  </si>
  <si>
    <t>07</t>
  </si>
  <si>
    <t>Syncronization Controller</t>
  </si>
  <si>
    <t>M10-B-085</t>
  </si>
  <si>
    <t>MNE000206</t>
  </si>
  <si>
    <t>Bundle Pusher</t>
  </si>
  <si>
    <t>15 T</t>
  </si>
  <si>
    <t>M10-B-086</t>
  </si>
  <si>
    <t>MNE000207</t>
  </si>
  <si>
    <t>Storage of Bundle Pusher</t>
  </si>
  <si>
    <t>CLC-R-01</t>
  </si>
  <si>
    <t>MNE000208</t>
  </si>
  <si>
    <t>09</t>
  </si>
  <si>
    <t>Sankyu Construction Jakarta</t>
  </si>
  <si>
    <t>CLC-R-02</t>
  </si>
  <si>
    <t>MNE000209</t>
  </si>
  <si>
    <t>3A-B-047</t>
  </si>
  <si>
    <t>MNE000210</t>
  </si>
  <si>
    <t>3091</t>
  </si>
  <si>
    <t>Strech Wrapping Machine</t>
  </si>
  <si>
    <t>F1L-15-EM</t>
  </si>
  <si>
    <t>50008313.07.2015</t>
  </si>
  <si>
    <t>CLC-R-03</t>
  </si>
  <si>
    <t>MNE000211</t>
  </si>
  <si>
    <t xml:space="preserve">Nestainer </t>
  </si>
  <si>
    <t>CLC-R-04</t>
  </si>
  <si>
    <t>MNE000212</t>
  </si>
  <si>
    <t>2025</t>
  </si>
  <si>
    <t>7C-B-017</t>
  </si>
  <si>
    <t>MNE000213</t>
  </si>
  <si>
    <t>3029</t>
  </si>
  <si>
    <t>Container Office 20 ft</t>
  </si>
  <si>
    <t>Malaka Jaya Abadi</t>
  </si>
  <si>
    <t>7C-B-018</t>
  </si>
  <si>
    <t>MNE000214</t>
  </si>
  <si>
    <t>CLC-R-05</t>
  </si>
  <si>
    <t>MNE000215</t>
  </si>
  <si>
    <t>Nestainer Rack</t>
  </si>
  <si>
    <t>D40</t>
  </si>
  <si>
    <t>3A-B-048</t>
  </si>
  <si>
    <t>MNE000216</t>
  </si>
  <si>
    <t>Krupindo Lestari</t>
  </si>
  <si>
    <t>7C-B-019</t>
  </si>
  <si>
    <t>MNE000217</t>
  </si>
  <si>
    <t>Container Office 40 ft</t>
  </si>
  <si>
    <t>Kranindo</t>
  </si>
  <si>
    <t>GVCU4000011</t>
  </si>
  <si>
    <t>CLC-R-06</t>
  </si>
  <si>
    <t>MNE000218</t>
  </si>
  <si>
    <t>Nestainer and Joint Pallet</t>
  </si>
  <si>
    <t>CLC134-017</t>
  </si>
  <si>
    <t>MNE000219</t>
  </si>
  <si>
    <t>15</t>
  </si>
  <si>
    <t>Modification Eye Washer</t>
  </si>
  <si>
    <t>CLC-R-07</t>
  </si>
  <si>
    <t>MNE000220</t>
  </si>
  <si>
    <t>7C-B-035</t>
  </si>
  <si>
    <t>MNE000221</t>
  </si>
  <si>
    <t>Diesel Generator Cummins 135 KVA</t>
  </si>
  <si>
    <t>Aneka Jaya Langgeng Sentosa</t>
  </si>
  <si>
    <t>135 KVA</t>
  </si>
  <si>
    <t>M10-B-087</t>
  </si>
  <si>
    <t>MNE000222</t>
  </si>
  <si>
    <t>HIGH PRESSURE WATER BLASTING SYSTEM</t>
  </si>
  <si>
    <t>M10-B-088</t>
  </si>
  <si>
    <t>MNE000223</t>
  </si>
  <si>
    <t>PSI HAND LANCE CLEANING ACCESSORIES</t>
  </si>
  <si>
    <t>7C-B-022</t>
  </si>
  <si>
    <t>MNE000226</t>
  </si>
  <si>
    <t>Impact Makita Electric</t>
  </si>
  <si>
    <t>Immanuel</t>
  </si>
  <si>
    <t>7C-B-023</t>
  </si>
  <si>
    <t>MNE000227</t>
  </si>
  <si>
    <t>7C-B-020</t>
  </si>
  <si>
    <t>MNE000228</t>
  </si>
  <si>
    <t>Hydraulic Wire Cutter</t>
  </si>
  <si>
    <t>7C-B-021</t>
  </si>
  <si>
    <t>MNE000229</t>
  </si>
  <si>
    <t>Impact Makita Wrench</t>
  </si>
  <si>
    <t>CLC-R-08</t>
  </si>
  <si>
    <t>MNE000230</t>
  </si>
  <si>
    <t>CLC-R-09</t>
  </si>
  <si>
    <t>MNE000233</t>
  </si>
  <si>
    <t>JKT_GL000856</t>
  </si>
  <si>
    <t>Finish 28 Feb 23</t>
  </si>
  <si>
    <t>7C-B-034</t>
  </si>
  <si>
    <t>MNE000235</t>
  </si>
  <si>
    <t>Container 40 Ft (Second)</t>
  </si>
  <si>
    <t>Wahana Bintang Transindo</t>
  </si>
  <si>
    <t>CLC134-066</t>
  </si>
  <si>
    <t>MNE000236</t>
  </si>
  <si>
    <t>CLC134-067</t>
  </si>
  <si>
    <t>MNE000237</t>
  </si>
  <si>
    <t>CLC134-068</t>
  </si>
  <si>
    <t>MNE000238</t>
  </si>
  <si>
    <t>CLC134-069</t>
  </si>
  <si>
    <t>MNE000239</t>
  </si>
  <si>
    <t>7C-B-031</t>
  </si>
  <si>
    <t>MNE000240</t>
  </si>
  <si>
    <t>JKT_GL002343</t>
  </si>
  <si>
    <t>Genset 5000 Watt</t>
  </si>
  <si>
    <t>Rimbun Utama</t>
  </si>
  <si>
    <t>MT6800S</t>
  </si>
  <si>
    <t>M10-B-092</t>
  </si>
  <si>
    <t>MNE000241</t>
  </si>
  <si>
    <t>JKT_GL003346</t>
  </si>
  <si>
    <t>Thac Electric Wire Rope Hoist Crane</t>
  </si>
  <si>
    <t>Loka Ganda Artha</t>
  </si>
  <si>
    <t>M10-B-093</t>
  </si>
  <si>
    <t>MNE000242</t>
  </si>
  <si>
    <t>CLC-R-10</t>
  </si>
  <si>
    <t>MNE000243</t>
  </si>
  <si>
    <t>JKT_GL003844</t>
  </si>
  <si>
    <t>CLC-R-11</t>
  </si>
  <si>
    <t>MNE000244</t>
  </si>
  <si>
    <t>JKT_GL003850</t>
  </si>
  <si>
    <t>7C-B-033</t>
  </si>
  <si>
    <t>MNE000246</t>
  </si>
  <si>
    <t>JKT_GL003887</t>
  </si>
  <si>
    <t>Wharf Ladder (8M)</t>
  </si>
  <si>
    <t>Jakarta Construction</t>
  </si>
  <si>
    <t>M10-B-094</t>
  </si>
  <si>
    <t>MNE000247</t>
  </si>
  <si>
    <t>JKT_GL004304</t>
  </si>
  <si>
    <t>Jet Pump NLB 20305 Series</t>
  </si>
  <si>
    <t>NLB-20,000</t>
  </si>
  <si>
    <t>20305DH-TRA-QSC 8,3</t>
  </si>
  <si>
    <t>U819130-2</t>
  </si>
  <si>
    <t>M10-B-095</t>
  </si>
  <si>
    <t>MNE000248</t>
  </si>
  <si>
    <t>JKT_GL004302</t>
  </si>
  <si>
    <t>Fabrication Heat Exchanger</t>
  </si>
  <si>
    <t>Grand Kartech</t>
  </si>
  <si>
    <t>Main Shell 1700x6900 SF</t>
  </si>
  <si>
    <t>CLC134-018</t>
  </si>
  <si>
    <t>MNE000251</t>
  </si>
  <si>
    <t>JKT_GL004318</t>
  </si>
  <si>
    <t>Fire Alarm System at Surabaya</t>
  </si>
  <si>
    <t>Panca Jaya Kencana</t>
  </si>
  <si>
    <t>Surabaya</t>
  </si>
  <si>
    <t>CLC134-019</t>
  </si>
  <si>
    <t>MNE000250</t>
  </si>
  <si>
    <t>CCTV Warehouse at Surabaya</t>
  </si>
  <si>
    <t>CLC134-020</t>
  </si>
  <si>
    <t>MNE000249</t>
  </si>
  <si>
    <t>Fire Alarm (Smoke Detector) at Surabaya</t>
  </si>
  <si>
    <t>M10-B-096</t>
  </si>
  <si>
    <t>MNE000252</t>
  </si>
  <si>
    <t>JKT_GL005197</t>
  </si>
  <si>
    <t>Welding Machine 400 A</t>
  </si>
  <si>
    <t>400 A</t>
  </si>
  <si>
    <t>M10-B-097</t>
  </si>
  <si>
    <t>MNE000253</t>
  </si>
  <si>
    <t>M10-B-098</t>
  </si>
  <si>
    <t>MNE000254</t>
  </si>
  <si>
    <t>M10-B-099</t>
  </si>
  <si>
    <t>MNE000255</t>
  </si>
  <si>
    <t>M10-B-100</t>
  </si>
  <si>
    <t>MNE000256</t>
  </si>
  <si>
    <t>Welding Machine 600 A</t>
  </si>
  <si>
    <t>600 A</t>
  </si>
  <si>
    <t>m10-B-101</t>
  </si>
  <si>
    <t>MNE000257</t>
  </si>
  <si>
    <t>M10-B-102</t>
  </si>
  <si>
    <t>MNE000258</t>
  </si>
  <si>
    <t>M10-B-103</t>
  </si>
  <si>
    <t>MNE000259</t>
  </si>
  <si>
    <t>M10-B-104</t>
  </si>
  <si>
    <t>MNE000260</t>
  </si>
  <si>
    <t>Air Compressor 371 FCM</t>
  </si>
  <si>
    <t>371 FCM</t>
  </si>
  <si>
    <t>M10-B-105</t>
  </si>
  <si>
    <t>MNE000261</t>
  </si>
  <si>
    <t>Generator Cummins 300 KVA</t>
  </si>
  <si>
    <t>300 KVA</t>
  </si>
  <si>
    <t>KNSS</t>
  </si>
  <si>
    <t>3KN</t>
  </si>
  <si>
    <t>7KN-B-001</t>
  </si>
  <si>
    <t>MNE000262</t>
  </si>
  <si>
    <t>Compressor Cosmec 7,5 HP</t>
  </si>
  <si>
    <t>Sumber Karya Mandiri</t>
  </si>
  <si>
    <t>12 Bar 7,5 HP</t>
  </si>
  <si>
    <t>M10-B-106</t>
  </si>
  <si>
    <t>MNE000263</t>
  </si>
  <si>
    <t>JKT_GL006385</t>
  </si>
  <si>
    <t>Pipe Bevelling Machine Pneumat</t>
  </si>
  <si>
    <t>M10-B-107</t>
  </si>
  <si>
    <t>MNE000264</t>
  </si>
  <si>
    <t>JKT_GL006402</t>
  </si>
  <si>
    <t>Pipe Bevelling Machine</t>
  </si>
  <si>
    <t>M10-B-108</t>
  </si>
  <si>
    <t>MNE000266</t>
  </si>
  <si>
    <t>JKT_GL008129</t>
  </si>
  <si>
    <t>Maus Italia</t>
  </si>
  <si>
    <t>35 Ton</t>
  </si>
  <si>
    <t>MEF 2500/80 D 35T</t>
  </si>
  <si>
    <t>M10-B-110</t>
  </si>
  <si>
    <t>MNE000270</t>
  </si>
  <si>
    <t>JKT_GL008481</t>
  </si>
  <si>
    <t>Electric Pump</t>
  </si>
  <si>
    <t>PUJ-1200E (230V)</t>
  </si>
  <si>
    <t>G118C</t>
  </si>
  <si>
    <t>M10-B-111</t>
  </si>
  <si>
    <t>MNE000265</t>
  </si>
  <si>
    <t>JKT_GL008479</t>
  </si>
  <si>
    <t>Hydraulic Pump</t>
  </si>
  <si>
    <t>ZE 4420 SI</t>
  </si>
  <si>
    <t>D30618039C</t>
  </si>
  <si>
    <t>M10-B-112</t>
  </si>
  <si>
    <t>MNE000267</t>
  </si>
  <si>
    <t>D04919038C</t>
  </si>
  <si>
    <t>M10-B-113</t>
  </si>
  <si>
    <t>MNE000268</t>
  </si>
  <si>
    <t>D04919041C</t>
  </si>
  <si>
    <t>M10-B-114</t>
  </si>
  <si>
    <t>MNE000269</t>
  </si>
  <si>
    <t>D07819003C</t>
  </si>
  <si>
    <t>M10-B-116</t>
  </si>
  <si>
    <t>MNE000271</t>
  </si>
  <si>
    <t>JKT_GL008798</t>
  </si>
  <si>
    <t>Travo Stepdown for welding machine</t>
  </si>
  <si>
    <t>40KVA</t>
  </si>
  <si>
    <t>112868</t>
  </si>
  <si>
    <t>M10-B-115</t>
  </si>
  <si>
    <t>MNE000272</t>
  </si>
  <si>
    <t>JKT_GL008812</t>
  </si>
  <si>
    <t>Automatic Welding Machine</t>
  </si>
  <si>
    <t>L &amp; W Co. Ltd</t>
  </si>
  <si>
    <t>Inverter Argo 300 P</t>
  </si>
  <si>
    <t>6P10627YP3324021</t>
  </si>
  <si>
    <t>JPY 5.525.000</t>
  </si>
  <si>
    <t>M10-B-117</t>
  </si>
  <si>
    <t>MNE000275</t>
  </si>
  <si>
    <t>JKT_GL009118</t>
  </si>
  <si>
    <t>D 2011 L 04 I</t>
  </si>
  <si>
    <t>MJ 201174 R</t>
  </si>
  <si>
    <t>M10-B-118</t>
  </si>
  <si>
    <t>MNE000276</t>
  </si>
  <si>
    <t>MJ 400903 R</t>
  </si>
  <si>
    <t>MKM-M-003</t>
  </si>
  <si>
    <t>MNE000277</t>
  </si>
  <si>
    <t>JKT_GL009746</t>
  </si>
  <si>
    <t>Forklift Fork oly</t>
  </si>
  <si>
    <t>Kianis Pratama</t>
  </si>
  <si>
    <t>1800 mm</t>
  </si>
  <si>
    <t>7C-B-032</t>
  </si>
  <si>
    <t>MNE000279</t>
  </si>
  <si>
    <t>JKT_GL009884</t>
  </si>
  <si>
    <t>Impact Wrench</t>
  </si>
  <si>
    <t>Makita</t>
  </si>
  <si>
    <t>TW1000</t>
  </si>
  <si>
    <t>088381-06285-5</t>
  </si>
  <si>
    <t>M10-B119</t>
  </si>
  <si>
    <t>MNE000281</t>
  </si>
  <si>
    <t>JKT_GL010846</t>
  </si>
  <si>
    <t>Shears Wrench</t>
  </si>
  <si>
    <t>20561 E</t>
  </si>
  <si>
    <t>6922 NB</t>
  </si>
  <si>
    <t>M10-B120</t>
  </si>
  <si>
    <t>MNE000282</t>
  </si>
  <si>
    <t>20562 E</t>
  </si>
  <si>
    <t>3A-B-053</t>
  </si>
  <si>
    <t>MNE000283</t>
  </si>
  <si>
    <t>JKT_GL011684</t>
  </si>
  <si>
    <t>Air Compresso</t>
  </si>
  <si>
    <t>Swan /Aero</t>
  </si>
  <si>
    <t>3A-B-054</t>
  </si>
  <si>
    <t>MNE000288</t>
  </si>
  <si>
    <t>JKT_GL012082</t>
  </si>
  <si>
    <t>Loading Brigde</t>
  </si>
  <si>
    <t>No. 04</t>
  </si>
  <si>
    <t>3A-B-055</t>
  </si>
  <si>
    <t>MNE000289</t>
  </si>
  <si>
    <t>JKT_GL012095/JKT_GL012306</t>
  </si>
  <si>
    <t>Heat Treatment Pallet</t>
  </si>
  <si>
    <t>15000 Wat</t>
  </si>
  <si>
    <t>CLC-R-13</t>
  </si>
  <si>
    <t>MNE000290</t>
  </si>
  <si>
    <t>JKT_GL012307</t>
  </si>
  <si>
    <t>Nestainer</t>
  </si>
  <si>
    <t>344 Unit</t>
  </si>
  <si>
    <t>182 Rack Nestainer</t>
  </si>
  <si>
    <t>162 Joint Pallet</t>
  </si>
  <si>
    <t>MNE000291</t>
  </si>
  <si>
    <t>JKT_GL012308</t>
  </si>
  <si>
    <t>Generator Set</t>
  </si>
  <si>
    <t>Next Nippon Indonesia</t>
  </si>
  <si>
    <t>1 Unit</t>
  </si>
  <si>
    <t>CLC133-025</t>
  </si>
  <si>
    <t>MNE000292</t>
  </si>
  <si>
    <t>JKT_GL012424</t>
  </si>
  <si>
    <t>Stand Baterry</t>
  </si>
  <si>
    <t>M10-B-121</t>
  </si>
  <si>
    <t>MNE000293</t>
  </si>
  <si>
    <t>JKT_GL013635</t>
  </si>
  <si>
    <t>Portable Gas Monitor</t>
  </si>
  <si>
    <t>Riken Keiki</t>
  </si>
  <si>
    <t>GX-2012F.02.HC</t>
  </si>
  <si>
    <t>0X5010755RN</t>
  </si>
  <si>
    <t>M10-B-122</t>
  </si>
  <si>
    <t>MNE000294</t>
  </si>
  <si>
    <t>0X5010756RN</t>
  </si>
  <si>
    <t>M10-B-123</t>
  </si>
  <si>
    <t>MNE000295</t>
  </si>
  <si>
    <t>0X5010757RN</t>
  </si>
  <si>
    <t>M10-B-124</t>
  </si>
  <si>
    <t>MNE000296</t>
  </si>
  <si>
    <t>0X5010758RN</t>
  </si>
  <si>
    <t>M10-B-125</t>
  </si>
  <si>
    <t>MNE000297</t>
  </si>
  <si>
    <t>0X5010759RN</t>
  </si>
  <si>
    <t>CLC-R-12</t>
  </si>
  <si>
    <t>MNE000298</t>
  </si>
  <si>
    <t>JKT_GL014337</t>
  </si>
  <si>
    <t>Nistainer</t>
  </si>
  <si>
    <t>905 Unit</t>
  </si>
  <si>
    <t>L1190xW1250xH1250</t>
  </si>
  <si>
    <t>W 1250 (L1250)</t>
  </si>
  <si>
    <t>M10-B-128</t>
  </si>
  <si>
    <t>MNE000299</t>
  </si>
  <si>
    <t>JKT_GL014610</t>
  </si>
  <si>
    <t>Container 20 Ft</t>
  </si>
  <si>
    <t>M10-B-129</t>
  </si>
  <si>
    <t>MNE000300</t>
  </si>
  <si>
    <t>M10-B-130 A/B/C</t>
  </si>
  <si>
    <t>MNE000301</t>
  </si>
  <si>
    <t>JKT_GL015533</t>
  </si>
  <si>
    <t>Load Cell F Winch</t>
  </si>
  <si>
    <t>China</t>
  </si>
  <si>
    <t>7R-B-004</t>
  </si>
  <si>
    <t>MNE000302</t>
  </si>
  <si>
    <t>JKT_GL015579</t>
  </si>
  <si>
    <t>JET Cleaner Assy</t>
  </si>
  <si>
    <t>LAVOR</t>
  </si>
  <si>
    <t>150-170 BAR</t>
  </si>
  <si>
    <t>EPW 2500-C</t>
  </si>
  <si>
    <t>M10-C-053</t>
  </si>
  <si>
    <t>MNE000303</t>
  </si>
  <si>
    <t>JKT_GL016968</t>
  </si>
  <si>
    <t>All Terrain Crane</t>
  </si>
  <si>
    <t>United Traktors</t>
  </si>
  <si>
    <t>51T</t>
  </si>
  <si>
    <t>S/N 541958</t>
  </si>
  <si>
    <t>M10-B-131</t>
  </si>
  <si>
    <t>MNE000304</t>
  </si>
  <si>
    <t>JKT_GL017835</t>
  </si>
  <si>
    <t>Magnetic Drill 32MM</t>
  </si>
  <si>
    <t>Metabo</t>
  </si>
  <si>
    <t>32MM</t>
  </si>
  <si>
    <t>M10-B-132</t>
  </si>
  <si>
    <t>MNE000305</t>
  </si>
  <si>
    <t>3A1</t>
  </si>
  <si>
    <t>3A-B-071</t>
  </si>
  <si>
    <t>MNE000306</t>
  </si>
  <si>
    <t>JKT_GL018420</t>
  </si>
  <si>
    <t>Drum Clippers</t>
  </si>
  <si>
    <t>Sunstream</t>
  </si>
  <si>
    <t>1-FTA-BC-ADJ-SOM-QC-WB</t>
  </si>
  <si>
    <t>3A-B-072</t>
  </si>
  <si>
    <t>MNE000307</t>
  </si>
  <si>
    <t>M10-B-133</t>
  </si>
  <si>
    <t>MNE000308</t>
  </si>
  <si>
    <t>JKT_GL019378</t>
  </si>
  <si>
    <t>Plasma cutting Power</t>
  </si>
  <si>
    <t>S/N 125-015324</t>
  </si>
  <si>
    <t>M10-B-134</t>
  </si>
  <si>
    <t>MNE000309</t>
  </si>
  <si>
    <t>S/N 85SS-00-4906</t>
  </si>
  <si>
    <t>M10-B-135</t>
  </si>
  <si>
    <t>MNE000310</t>
  </si>
  <si>
    <t>S/N 85SS-006196</t>
  </si>
  <si>
    <t>M10-B-136</t>
  </si>
  <si>
    <t>MNE000311</t>
  </si>
  <si>
    <t>Electric Winch</t>
  </si>
  <si>
    <t>1T</t>
  </si>
  <si>
    <t>S/N BBJ2104061</t>
  </si>
  <si>
    <t>M10-B-137</t>
  </si>
  <si>
    <t>MNE000312</t>
  </si>
  <si>
    <t>S/N BBJ2104065</t>
  </si>
  <si>
    <t>M10-B-138</t>
  </si>
  <si>
    <t>MNE000313</t>
  </si>
  <si>
    <t>2T</t>
  </si>
  <si>
    <t>S/N HT19120032</t>
  </si>
  <si>
    <t>M10-B-139</t>
  </si>
  <si>
    <t>MNE000314</t>
  </si>
  <si>
    <t>S/N HT19120028</t>
  </si>
  <si>
    <t>CLC-R-14</t>
  </si>
  <si>
    <t>MNE000315</t>
  </si>
  <si>
    <t>JKTGL_019643</t>
  </si>
  <si>
    <t>445 Set</t>
  </si>
  <si>
    <t>Nestainer 227 Set</t>
  </si>
  <si>
    <t>Join 218  Set</t>
  </si>
  <si>
    <t>M10-B-143</t>
  </si>
  <si>
    <t>MNE000319</t>
  </si>
  <si>
    <t>Goodway Tube Cleaner RAM-PRO-A-50</t>
  </si>
  <si>
    <t>RAM-PRO-A</t>
  </si>
  <si>
    <t>RTC000055263</t>
  </si>
  <si>
    <t>OK</t>
  </si>
  <si>
    <t>M10-B-146</t>
  </si>
  <si>
    <t>MNE000320</t>
  </si>
  <si>
    <t>Mini Jetter KRV Diesel</t>
  </si>
  <si>
    <t>248 bar</t>
  </si>
  <si>
    <t>081977</t>
  </si>
  <si>
    <t>FPHPD248</t>
  </si>
  <si>
    <t>M10-B-147</t>
  </si>
  <si>
    <t>MNE000321</t>
  </si>
  <si>
    <t>0891996</t>
  </si>
  <si>
    <t>M10-B-148</t>
  </si>
  <si>
    <t>MNE000322</t>
  </si>
  <si>
    <t>082005</t>
  </si>
  <si>
    <t>M10-B-149</t>
  </si>
  <si>
    <t>MNE000323</t>
  </si>
  <si>
    <t>082011</t>
  </si>
  <si>
    <t>M10-B-155</t>
  </si>
  <si>
    <t>MNE000324</t>
  </si>
  <si>
    <t>Air Screw Compressor AIRMAN PDS-185</t>
  </si>
  <si>
    <t>PDS-185</t>
  </si>
  <si>
    <t>S/N B4-6C2D714</t>
  </si>
  <si>
    <t>PDS-185S-6C2</t>
  </si>
  <si>
    <t>M10-B-156</t>
  </si>
  <si>
    <t>MNE000325</t>
  </si>
  <si>
    <t>S/N B4-6C2D715</t>
  </si>
  <si>
    <t>M10-B-165</t>
  </si>
  <si>
    <t>MNE000326</t>
  </si>
  <si>
    <t>Atolly Magnetic Drill 32 mm</t>
  </si>
  <si>
    <t>Drill 32 mm</t>
  </si>
  <si>
    <t>1604107</t>
  </si>
  <si>
    <t>TC-12S</t>
  </si>
  <si>
    <t>M10-B-166</t>
  </si>
  <si>
    <t>MNE000327</t>
  </si>
  <si>
    <t>M10-B-142</t>
  </si>
  <si>
    <t>MNE000328</t>
  </si>
  <si>
    <t>Aerial Bundle Extractor</t>
  </si>
  <si>
    <t>45 T</t>
  </si>
  <si>
    <t>8000 x 2500 ELS</t>
  </si>
  <si>
    <t>MNE000329</t>
  </si>
  <si>
    <t>Seling Talurit</t>
  </si>
  <si>
    <t>6x36 Galv Dia 50,8</t>
  </si>
  <si>
    <t>3A-B-075</t>
  </si>
  <si>
    <t>MNE000330</t>
  </si>
  <si>
    <t>Air Compressor SWAN S</t>
  </si>
  <si>
    <t>8 Bar</t>
  </si>
  <si>
    <t xml:space="preserve">SWAN MODEL SVU-201 </t>
  </si>
  <si>
    <t>YME-1HP</t>
  </si>
  <si>
    <t>YME24091015</t>
  </si>
  <si>
    <t>3A-B-074</t>
  </si>
  <si>
    <t>MNE000331</t>
  </si>
  <si>
    <t>Mesin Las ESAB ES410IC</t>
  </si>
  <si>
    <t>400A</t>
  </si>
  <si>
    <t>ESAB ES410iC 400A</t>
  </si>
  <si>
    <t>ES410iC</t>
  </si>
  <si>
    <t>CLCOWH</t>
  </si>
  <si>
    <t>CLC134-071</t>
  </si>
  <si>
    <t>MNE000332</t>
  </si>
  <si>
    <t>Loading/Unloading Ramping System</t>
  </si>
  <si>
    <t>Indotara</t>
  </si>
  <si>
    <t>10 T</t>
  </si>
  <si>
    <t>PTR10WM/10T</t>
  </si>
  <si>
    <t xml:space="preserve">A825-138 </t>
  </si>
  <si>
    <t>DHE-809-80</t>
  </si>
  <si>
    <t>M10-B-167</t>
  </si>
  <si>
    <t>MNE000333</t>
  </si>
  <si>
    <t>Airline Mask Low Pressure</t>
  </si>
  <si>
    <t>PT KESKA LESTARI</t>
  </si>
  <si>
    <t>Low Pressure</t>
  </si>
  <si>
    <t>M10-B-168</t>
  </si>
  <si>
    <t>MNE000334</t>
  </si>
  <si>
    <t>Air Impact Wrench</t>
  </si>
  <si>
    <t>MAXPRO</t>
  </si>
  <si>
    <t>SQ1</t>
  </si>
  <si>
    <t>PR0603</t>
  </si>
  <si>
    <t>M10-B-169</t>
  </si>
  <si>
    <t>MNE000335</t>
  </si>
  <si>
    <t>Flow Meter Assy</t>
  </si>
  <si>
    <t>TCS50</t>
  </si>
  <si>
    <t>SN 2503237</t>
  </si>
  <si>
    <t>M10-B-170 A</t>
  </si>
  <si>
    <t>MNE000336</t>
  </si>
  <si>
    <t>Hydraulic Flange Spreader</t>
  </si>
  <si>
    <t>SWi-5TI</t>
  </si>
  <si>
    <t>SN 00423</t>
  </si>
  <si>
    <t>M10-B-170 B</t>
  </si>
  <si>
    <t>MNE000337</t>
  </si>
  <si>
    <t>SN 00426</t>
  </si>
  <si>
    <t>3A-B-079</t>
  </si>
  <si>
    <t>MNE000338</t>
  </si>
  <si>
    <t>LOADING BRIDGE NO.2</t>
  </si>
  <si>
    <t>7,5T</t>
  </si>
  <si>
    <t>3A-B-078</t>
  </si>
  <si>
    <t>MNE000339</t>
  </si>
  <si>
    <t>LOADING BRIDGE NO.1</t>
  </si>
  <si>
    <t>MNE000340</t>
  </si>
  <si>
    <t>Threading Machine BEAVER 50 ASADA</t>
  </si>
  <si>
    <t>Asada Japan</t>
  </si>
  <si>
    <t>50 Asada</t>
  </si>
  <si>
    <t>MNE000341</t>
  </si>
  <si>
    <t>Threading Machine BEAVER 80 ASADA</t>
  </si>
  <si>
    <t>80 Asada</t>
  </si>
  <si>
    <t>M10-B-171</t>
  </si>
  <si>
    <t>MNE000342</t>
  </si>
  <si>
    <t>Induction Heater 100M/230V</t>
  </si>
  <si>
    <t>100M/230V</t>
  </si>
  <si>
    <t>JKTC-G150-01</t>
  </si>
  <si>
    <t>Generator Set Silent</t>
  </si>
  <si>
    <t>HARGEN</t>
  </si>
  <si>
    <t>150KVA</t>
  </si>
  <si>
    <t>FA Opname 23</t>
  </si>
  <si>
    <t>INV</t>
  </si>
  <si>
    <t>JKTC-G100-01</t>
  </si>
  <si>
    <t>100KVA</t>
  </si>
  <si>
    <t>JKTC-G100-02</t>
  </si>
  <si>
    <t>JKTC-LT-01</t>
  </si>
  <si>
    <t>Light Tower</t>
  </si>
  <si>
    <t>TEREX</t>
  </si>
  <si>
    <t>AL4CW</t>
  </si>
  <si>
    <t>JKTC-LT-02</t>
  </si>
  <si>
    <t>JKTC-LT-03</t>
  </si>
  <si>
    <t>JKTC-SC-01</t>
  </si>
  <si>
    <t>Screw Compresor</t>
  </si>
  <si>
    <t>ATLAS COPCO</t>
  </si>
  <si>
    <t>XAS137</t>
  </si>
  <si>
    <t>JKTC-BL-01</t>
  </si>
  <si>
    <t>Boom Lift</t>
  </si>
  <si>
    <t>GENIE</t>
  </si>
  <si>
    <t>S45</t>
  </si>
  <si>
    <t>S4513-17828</t>
  </si>
  <si>
    <t>JKTC-AB-02</t>
  </si>
  <si>
    <t>Articulated Boom</t>
  </si>
  <si>
    <t>Z45</t>
  </si>
  <si>
    <t>Z4513A-47909</t>
  </si>
  <si>
    <t>JKTC-SL2-01</t>
  </si>
  <si>
    <t>Scissor Lift</t>
  </si>
  <si>
    <t>GS2046</t>
  </si>
  <si>
    <t>JKTC-SL3-02</t>
  </si>
  <si>
    <t>GS3246DC</t>
  </si>
  <si>
    <t>JKTC-SL3-03</t>
  </si>
  <si>
    <t>JKTC-SL3-04</t>
  </si>
  <si>
    <t>JKTC-SL3-05</t>
  </si>
  <si>
    <t>JKTC-SL3-06</t>
  </si>
  <si>
    <t>JKTC-HC-01</t>
  </si>
  <si>
    <t>Hoist Crane</t>
  </si>
  <si>
    <t>HITACHI</t>
  </si>
  <si>
    <t>10T</t>
  </si>
  <si>
    <t>JKTC-WM-01</t>
  </si>
  <si>
    <t>Diesel Welding Machine</t>
  </si>
  <si>
    <t>MILLER</t>
  </si>
  <si>
    <t>Big Blue500X</t>
  </si>
  <si>
    <t>LJ006194</t>
  </si>
  <si>
    <t>JKTC-CO-01 ~ 02</t>
  </si>
  <si>
    <t>Container Office 20"</t>
  </si>
  <si>
    <t>JKTC-CT-01 ~ 06</t>
  </si>
  <si>
    <t>Container Tool 20"</t>
  </si>
  <si>
    <t>Container Tool 40"</t>
  </si>
  <si>
    <t>JKTC-WMC -01 ~ 04</t>
  </si>
  <si>
    <t>Welding Machine CO</t>
  </si>
  <si>
    <t>PANASONIC</t>
  </si>
  <si>
    <t>OTC350A</t>
  </si>
  <si>
    <t>JKTC-DM -01 ~ 03</t>
  </si>
  <si>
    <t>Drilling Machine</t>
  </si>
  <si>
    <t>ZX7045</t>
  </si>
  <si>
    <t>JKTC-BS</t>
  </si>
  <si>
    <t>Band Saw Machine</t>
  </si>
  <si>
    <t>CB32FA</t>
  </si>
  <si>
    <t xml:space="preserve">JKTC-BS </t>
  </si>
  <si>
    <t>CB40F</t>
  </si>
  <si>
    <t>JKTC-MM -01</t>
  </si>
  <si>
    <t>Milling Machine</t>
  </si>
  <si>
    <t>YAMAZAKI</t>
  </si>
  <si>
    <t>JKTC-MM -02</t>
  </si>
  <si>
    <t>UCHIDA</t>
  </si>
  <si>
    <t>JKTC-MM -03</t>
  </si>
  <si>
    <t>KAWAKAMI</t>
  </si>
  <si>
    <t>JKTC-MM -04</t>
  </si>
  <si>
    <t>UYEHDAR</t>
  </si>
  <si>
    <t>JKTC-MM -05</t>
  </si>
  <si>
    <t>KURAKI</t>
  </si>
  <si>
    <t>JKTC-HP-01</t>
  </si>
  <si>
    <t>Hydraulic Puncher</t>
  </si>
  <si>
    <t>FUKUNAGA</t>
  </si>
  <si>
    <t>JKTC-HP-02</t>
  </si>
  <si>
    <t>ROCKY</t>
  </si>
  <si>
    <t>JKTC-G-01</t>
  </si>
  <si>
    <t>Gantry Tool</t>
  </si>
  <si>
    <t>LOCAL</t>
  </si>
  <si>
    <t>Cap.1Ton</t>
  </si>
  <si>
    <t>JKTC-W-01</t>
  </si>
  <si>
    <t>Runva</t>
  </si>
  <si>
    <t>4WS6M12</t>
  </si>
  <si>
    <t>GA-12</t>
  </si>
  <si>
    <t>GENERATOR SET</t>
  </si>
  <si>
    <t>CUMMINS</t>
  </si>
  <si>
    <t>175 KVA</t>
  </si>
  <si>
    <t>GA-10</t>
  </si>
  <si>
    <t>MITSUBISHI</t>
  </si>
  <si>
    <t>160495 / 3632-05334</t>
  </si>
  <si>
    <t>GA-02</t>
  </si>
  <si>
    <t>PERKINS</t>
  </si>
  <si>
    <t>100 KVA</t>
  </si>
  <si>
    <t>HC516724N14</t>
  </si>
  <si>
    <t>GA-04</t>
  </si>
  <si>
    <t>HC504907N14</t>
  </si>
  <si>
    <t>GA-09</t>
  </si>
  <si>
    <t>PR82148R004910A</t>
  </si>
  <si>
    <t>GA-15</t>
  </si>
  <si>
    <t>GA-18</t>
  </si>
  <si>
    <t>PR82148*R003104Y*</t>
  </si>
  <si>
    <t>GA-22</t>
  </si>
  <si>
    <t>RJ51175*R013817Y*</t>
  </si>
  <si>
    <t>X-01</t>
  </si>
  <si>
    <t>RJ51175*R013463Y*</t>
  </si>
  <si>
    <t>X-02</t>
  </si>
  <si>
    <t>PR82148*R004209A*</t>
  </si>
  <si>
    <t>X-03</t>
  </si>
  <si>
    <t>PR82148*R002844Y*</t>
  </si>
  <si>
    <t>M-035</t>
  </si>
  <si>
    <t>YANMAR</t>
  </si>
  <si>
    <t>33 KVA</t>
  </si>
  <si>
    <t>4TNNE98-G1A</t>
  </si>
  <si>
    <t>EC-01</t>
  </si>
  <si>
    <t xml:space="preserve">ENGINE COMPRESSOR </t>
  </si>
  <si>
    <t>ATLAS COPCP XAVS 165</t>
  </si>
  <si>
    <t>WELD-01</t>
  </si>
  <si>
    <t>ENGINE WELDING</t>
  </si>
  <si>
    <t>WELD-02</t>
  </si>
  <si>
    <t>WELD-03</t>
  </si>
  <si>
    <t>WELD-04</t>
  </si>
  <si>
    <t>WELD-05</t>
  </si>
  <si>
    <t>WELD-06</t>
  </si>
  <si>
    <t>WELD-07</t>
  </si>
  <si>
    <t>WELD-08</t>
  </si>
  <si>
    <t>WELD-09</t>
  </si>
  <si>
    <t>WELD-10</t>
  </si>
  <si>
    <t>WELD-11</t>
  </si>
  <si>
    <t>WELD-12</t>
  </si>
  <si>
    <t>WELD-13</t>
  </si>
  <si>
    <t>TRAVO WELDING OTC ACCUTIG 300P (SUS/TI)</t>
  </si>
  <si>
    <t>TRAVO WELDING OTC ACCUTIG 310P (SUS/TI)</t>
  </si>
  <si>
    <t>TRV-01</t>
  </si>
  <si>
    <t>TRAVO WELDING</t>
  </si>
  <si>
    <t xml:space="preserve">Miller GOLD STAR </t>
  </si>
  <si>
    <t>402A</t>
  </si>
  <si>
    <t>TRV-02</t>
  </si>
  <si>
    <t>TRV-03</t>
  </si>
  <si>
    <t>TRV-04</t>
  </si>
  <si>
    <t>TRV-05</t>
  </si>
  <si>
    <t>TRV-06</t>
  </si>
  <si>
    <t>TRV-07</t>
  </si>
  <si>
    <t>TRV-08</t>
  </si>
  <si>
    <t>TRV-09</t>
  </si>
  <si>
    <t>TRV-10</t>
  </si>
  <si>
    <t>TRV-11</t>
  </si>
  <si>
    <t>TRV-12</t>
  </si>
  <si>
    <t>TRV-13</t>
  </si>
  <si>
    <t>TRV-14</t>
  </si>
  <si>
    <t>TRV-15</t>
  </si>
  <si>
    <t>TRV-16</t>
  </si>
  <si>
    <t>TRV-17</t>
  </si>
  <si>
    <t>TRV-18</t>
  </si>
  <si>
    <t>TRV-19</t>
  </si>
  <si>
    <t>TRV-20</t>
  </si>
  <si>
    <t>TRV-21</t>
  </si>
  <si>
    <t>TRV-22</t>
  </si>
  <si>
    <t>TRV-23</t>
  </si>
  <si>
    <t>602A</t>
  </si>
  <si>
    <t>TRV-24</t>
  </si>
  <si>
    <t>TRV-25</t>
  </si>
  <si>
    <t>TRV-26</t>
  </si>
  <si>
    <t>TRV-27</t>
  </si>
  <si>
    <t>TRV-28</t>
  </si>
  <si>
    <t>Miller  DIALARC</t>
  </si>
  <si>
    <t>250A</t>
  </si>
  <si>
    <t>TRV-29</t>
  </si>
  <si>
    <t>TRV-30</t>
  </si>
  <si>
    <t>TRV-31</t>
  </si>
  <si>
    <t>TRV-32</t>
  </si>
  <si>
    <t>TRV-33</t>
  </si>
  <si>
    <t>TRV-34</t>
  </si>
  <si>
    <t>TRV-35</t>
  </si>
  <si>
    <t>TRV-36</t>
  </si>
  <si>
    <t>TRV-37</t>
  </si>
  <si>
    <t>TRV-38</t>
  </si>
  <si>
    <t>MILLER BLUE THUNDER</t>
  </si>
  <si>
    <t>TRV-39</t>
  </si>
  <si>
    <t>TRV-40</t>
  </si>
  <si>
    <t>TRV-41</t>
  </si>
  <si>
    <t>TRV-42</t>
  </si>
  <si>
    <t>TRV-43</t>
  </si>
  <si>
    <t>TRV-44</t>
  </si>
  <si>
    <t>TRV-45</t>
  </si>
  <si>
    <t>TRV-46</t>
  </si>
  <si>
    <t>TRV-47</t>
  </si>
  <si>
    <t>TRV-48</t>
  </si>
  <si>
    <t>TRV-49</t>
  </si>
  <si>
    <t>TRV-50</t>
  </si>
  <si>
    <t>TRV-51</t>
  </si>
  <si>
    <t>TRV-52</t>
  </si>
  <si>
    <t>TRV-53</t>
  </si>
  <si>
    <t>TRV-54</t>
  </si>
  <si>
    <t>TRV-55</t>
  </si>
  <si>
    <t>Machinary and Equipment Total</t>
  </si>
  <si>
    <t>3B-C-005</t>
  </si>
  <si>
    <t>VEH000001</t>
  </si>
  <si>
    <t>Attach Forklift (Hook)</t>
  </si>
  <si>
    <t>5T</t>
  </si>
  <si>
    <t>7C-C-017</t>
  </si>
  <si>
    <t>VEH000004</t>
  </si>
  <si>
    <t xml:space="preserve">Dolly </t>
  </si>
  <si>
    <t>Scheurle</t>
  </si>
  <si>
    <t>300 T</t>
  </si>
  <si>
    <t>A1&amp;A2</t>
  </si>
  <si>
    <t>HAZT-2E950</t>
  </si>
  <si>
    <t>K 150/6</t>
  </si>
  <si>
    <t>7C-C-018</t>
  </si>
  <si>
    <t>VEH000005</t>
  </si>
  <si>
    <t>200 T</t>
  </si>
  <si>
    <t>B1 &amp; B2</t>
  </si>
  <si>
    <t>HAZT-C240PKF01</t>
  </si>
  <si>
    <t>K-100/4</t>
  </si>
  <si>
    <t>3B-C-006</t>
  </si>
  <si>
    <t>VEH000009</t>
  </si>
  <si>
    <t>3,5T</t>
  </si>
  <si>
    <t>7C-C-037</t>
  </si>
  <si>
    <t>VEH000019</t>
  </si>
  <si>
    <t>Forklift</t>
  </si>
  <si>
    <t xml:space="preserve">Mitsubishi </t>
  </si>
  <si>
    <t>FL10-02MT</t>
  </si>
  <si>
    <t>6D-16820010</t>
  </si>
  <si>
    <t>FD100T2SP30-PD/PS</t>
  </si>
  <si>
    <t>7C-C-019</t>
  </si>
  <si>
    <t>VEH000021</t>
  </si>
  <si>
    <t>Dolly  (Ex.HKG)</t>
  </si>
  <si>
    <t>Scheurle 300 T</t>
  </si>
  <si>
    <t>C1 &amp; C2</t>
  </si>
  <si>
    <t>HAZT-</t>
  </si>
  <si>
    <t>K-150/4</t>
  </si>
  <si>
    <t>7C-C-020</t>
  </si>
  <si>
    <t>VEH000022</t>
  </si>
  <si>
    <t>Scheurle 100 T</t>
  </si>
  <si>
    <t>100 T</t>
  </si>
  <si>
    <t>D1</t>
  </si>
  <si>
    <t>3A-B-011</t>
  </si>
  <si>
    <t>VEH000024</t>
  </si>
  <si>
    <t xml:space="preserve">Handpallet Lynde </t>
  </si>
  <si>
    <t>M20-T680</t>
  </si>
  <si>
    <t>MCCI</t>
  </si>
  <si>
    <t>3MC</t>
  </si>
  <si>
    <t>3G-C-037</t>
  </si>
  <si>
    <t>VEH000035</t>
  </si>
  <si>
    <t>Attach. Crane</t>
  </si>
  <si>
    <t>7C-C-089</t>
  </si>
  <si>
    <t>VEH000040</t>
  </si>
  <si>
    <t>Rough Terrain Crane</t>
  </si>
  <si>
    <t xml:space="preserve"> Kato</t>
  </si>
  <si>
    <t>50T</t>
  </si>
  <si>
    <t>A 8104 RM</t>
  </si>
  <si>
    <t>6D22256407</t>
  </si>
  <si>
    <t>KR4520178</t>
  </si>
  <si>
    <t>7C-C-054</t>
  </si>
  <si>
    <t>VEH000045</t>
  </si>
  <si>
    <t>A 9905 TZ</t>
  </si>
  <si>
    <t>6D22-247759</t>
  </si>
  <si>
    <t>KR452-0089</t>
  </si>
  <si>
    <t>M10-C-007</t>
  </si>
  <si>
    <t>VEH000048</t>
  </si>
  <si>
    <t>Toyota</t>
  </si>
  <si>
    <t>2,5T</t>
  </si>
  <si>
    <t>FMG</t>
  </si>
  <si>
    <t>1DZ-0109989</t>
  </si>
  <si>
    <t>7C-C-081</t>
  </si>
  <si>
    <t>VEH000054</t>
  </si>
  <si>
    <t>Crowler Crane</t>
  </si>
  <si>
    <t>Sumitomo</t>
  </si>
  <si>
    <t>200T</t>
  </si>
  <si>
    <t>K13C-TJ10782</t>
  </si>
  <si>
    <t>3G-C-045</t>
  </si>
  <si>
    <t>VEH000063</t>
  </si>
  <si>
    <t>Truck</t>
  </si>
  <si>
    <t>Mitsubishi</t>
  </si>
  <si>
    <t>14T</t>
  </si>
  <si>
    <t>A 8178 TW</t>
  </si>
  <si>
    <t>6D16C-A30150</t>
  </si>
  <si>
    <t>MHMFMS17H5R-050551</t>
  </si>
  <si>
    <t>M10-C-014</t>
  </si>
  <si>
    <t>VEH000072</t>
  </si>
  <si>
    <t>Head Tractor</t>
  </si>
  <si>
    <t>Nissan Diesel</t>
  </si>
  <si>
    <t>290 PS</t>
  </si>
  <si>
    <t>A 9219 RM</t>
  </si>
  <si>
    <t>PE6195725T</t>
  </si>
  <si>
    <t>MHPWM 432H5K000010</t>
  </si>
  <si>
    <t>TG-C-037</t>
  </si>
  <si>
    <t>VEH000081</t>
  </si>
  <si>
    <t>Chassis High Bed</t>
  </si>
  <si>
    <t>Masana (for Nissan)</t>
  </si>
  <si>
    <t>40 feet; 3 axcle</t>
  </si>
  <si>
    <t>HB-08</t>
  </si>
  <si>
    <t>CLCTRP</t>
  </si>
  <si>
    <t>TG-C-028</t>
  </si>
  <si>
    <t>VEH000083</t>
  </si>
  <si>
    <t>MS-04</t>
  </si>
  <si>
    <t>MTR0605128443</t>
  </si>
  <si>
    <t>CLC-C-15T</t>
  </si>
  <si>
    <t>VEH000089</t>
  </si>
  <si>
    <t>20 feet</t>
  </si>
  <si>
    <t>Chassis 20 Feet</t>
  </si>
  <si>
    <t>3A-C-103</t>
  </si>
  <si>
    <t>VEH000091</t>
  </si>
  <si>
    <t>Forklift Toyota</t>
  </si>
  <si>
    <t>3 T</t>
  </si>
  <si>
    <t>No. 22</t>
  </si>
  <si>
    <t>IDZ-0134757</t>
  </si>
  <si>
    <t>7FD30-16627</t>
  </si>
  <si>
    <t>TG-C-025</t>
  </si>
  <si>
    <t>VEH000093</t>
  </si>
  <si>
    <t>Truck (Tank)</t>
  </si>
  <si>
    <t>Toyota Dyna</t>
  </si>
  <si>
    <t>5000 ltr</t>
  </si>
  <si>
    <t>A 9217 RM</t>
  </si>
  <si>
    <t>MHFC1BU4350015387</t>
  </si>
  <si>
    <t>ex Tangguh</t>
  </si>
  <si>
    <t>7C-B-015</t>
  </si>
  <si>
    <t>VEH000098</t>
  </si>
  <si>
    <t>Low Bed Chasis</t>
  </si>
  <si>
    <t>Patria</t>
  </si>
  <si>
    <t>60 T</t>
  </si>
  <si>
    <t>BB-061003017</t>
  </si>
  <si>
    <t>3G-C-051</t>
  </si>
  <si>
    <t>VEH000106</t>
  </si>
  <si>
    <t>Forklift Mitsubishi</t>
  </si>
  <si>
    <t>TB45-086545</t>
  </si>
  <si>
    <t>F29C-00069</t>
  </si>
  <si>
    <t>3MF</t>
  </si>
  <si>
    <t>3P-C-012</t>
  </si>
  <si>
    <t>VEH000125</t>
  </si>
  <si>
    <t>Forklift TCM</t>
  </si>
  <si>
    <t>TCM</t>
  </si>
  <si>
    <t>K21-033150X</t>
  </si>
  <si>
    <t>125-02270</t>
  </si>
  <si>
    <t>M10-C-004</t>
  </si>
  <si>
    <t>VEH000126</t>
  </si>
  <si>
    <t>Nissan</t>
  </si>
  <si>
    <t>100T</t>
  </si>
  <si>
    <t>A 8434 TZ</t>
  </si>
  <si>
    <t>6D16-771957</t>
  </si>
  <si>
    <t>KG520RN00581</t>
  </si>
  <si>
    <t>M10-C-005</t>
  </si>
  <si>
    <t>VEH000128</t>
  </si>
  <si>
    <t>Mitsubsihi</t>
  </si>
  <si>
    <t>25T</t>
  </si>
  <si>
    <t>A 8790 TZ</t>
  </si>
  <si>
    <t>8DC9-327942</t>
  </si>
  <si>
    <t>FS415T-510563</t>
  </si>
  <si>
    <t>3G-C-054</t>
  </si>
  <si>
    <t>VEH000136</t>
  </si>
  <si>
    <t>4T</t>
  </si>
  <si>
    <t>M0714</t>
  </si>
  <si>
    <t>TB45-107754</t>
  </si>
  <si>
    <t>F29C-50149</t>
  </si>
  <si>
    <t>7C-C-093</t>
  </si>
  <si>
    <t>VEH000141</t>
  </si>
  <si>
    <t>Dolly Expansion Frame</t>
  </si>
  <si>
    <t>Sankyu Jukiko</t>
  </si>
  <si>
    <t>CLC-C-04T</t>
  </si>
  <si>
    <t>VEH000166</t>
  </si>
  <si>
    <t>Tronton Wingbox</t>
  </si>
  <si>
    <t>26T</t>
  </si>
  <si>
    <t>B 9594 UU</t>
  </si>
  <si>
    <t>J08EUGJ19933</t>
  </si>
  <si>
    <t>MJEFL8JWKAJG13893</t>
  </si>
  <si>
    <t>3G-C-056</t>
  </si>
  <si>
    <t>VEH000169</t>
  </si>
  <si>
    <t>K21-092351X</t>
  </si>
  <si>
    <t>F17D-60123</t>
  </si>
  <si>
    <t>3G-C-058</t>
  </si>
  <si>
    <t>VEH000170</t>
  </si>
  <si>
    <t>6T</t>
  </si>
  <si>
    <t>TB42-S14568</t>
  </si>
  <si>
    <t>80-04727</t>
  </si>
  <si>
    <t>3A-C-146</t>
  </si>
  <si>
    <t>VEH000173</t>
  </si>
  <si>
    <t>No.19</t>
  </si>
  <si>
    <t>1DZ-0212846</t>
  </si>
  <si>
    <t>62-8FD25-32662</t>
  </si>
  <si>
    <t>VEH000187</t>
  </si>
  <si>
    <t>B 9808 HZ</t>
  </si>
  <si>
    <t>6BG1275924</t>
  </si>
  <si>
    <t>FD1008</t>
  </si>
  <si>
    <t>3G-C-062</t>
  </si>
  <si>
    <t>VEH000188</t>
  </si>
  <si>
    <t>FG25NT-2FP30-PS/PS</t>
  </si>
  <si>
    <t>K21-106221X</t>
  </si>
  <si>
    <t>F17D-60223</t>
  </si>
  <si>
    <t>3G-C-060</t>
  </si>
  <si>
    <t>VEH000189</t>
  </si>
  <si>
    <t>1FZ-0817596</t>
  </si>
  <si>
    <t>A7FGA50-51013</t>
  </si>
  <si>
    <t>VEH000209</t>
  </si>
  <si>
    <t>Unic Crane Articulating</t>
  </si>
  <si>
    <t>Ferari</t>
  </si>
  <si>
    <t>8T</t>
  </si>
  <si>
    <t>s/n 102060</t>
  </si>
  <si>
    <t>7C-C-132</t>
  </si>
  <si>
    <t>VEH000210</t>
  </si>
  <si>
    <t>320HP</t>
  </si>
  <si>
    <t>A 9156 TZ</t>
  </si>
  <si>
    <t>P11CUBJ-15314</t>
  </si>
  <si>
    <t>MJEFM2PKKCJZ-14138</t>
  </si>
  <si>
    <t>7C-C-133</t>
  </si>
  <si>
    <t>VEH000211</t>
  </si>
  <si>
    <t>A 9155 TZ</t>
  </si>
  <si>
    <t>P11CUBJ-15323</t>
  </si>
  <si>
    <t>MJEFM2PKKCJZ-14141</t>
  </si>
  <si>
    <t>7C-C-134</t>
  </si>
  <si>
    <t>VEH000212</t>
  </si>
  <si>
    <t>A 9159 TZ</t>
  </si>
  <si>
    <t>P11CUBJ-15324</t>
  </si>
  <si>
    <t>MJEFM2PKKCJZ-14142</t>
  </si>
  <si>
    <t>7C-C-135</t>
  </si>
  <si>
    <t>VEH000213</t>
  </si>
  <si>
    <t>A 9154 TZ</t>
  </si>
  <si>
    <t>P11CUBJ-15325</t>
  </si>
  <si>
    <t>MJEFM2PKKCJZ-14143</t>
  </si>
  <si>
    <t>7C-C-136</t>
  </si>
  <si>
    <t>VEH000214</t>
  </si>
  <si>
    <t>A 9158 TZ</t>
  </si>
  <si>
    <t>P11CUBJ-15326</t>
  </si>
  <si>
    <t>MJEFM2PKKCJZ-14144</t>
  </si>
  <si>
    <t>7C-C-137</t>
  </si>
  <si>
    <t>VEH000215</t>
  </si>
  <si>
    <t>A 9157 TZ</t>
  </si>
  <si>
    <t>P11CUBJ-15327</t>
  </si>
  <si>
    <t>MJEFM2PKKCJZ-14145</t>
  </si>
  <si>
    <t>VEH000216</t>
  </si>
  <si>
    <t>B 9159 MU</t>
  </si>
  <si>
    <t>J08EUFJ-42957</t>
  </si>
  <si>
    <t>MJEFM8JNKCJM-33559</t>
  </si>
  <si>
    <t>7C-C-139</t>
  </si>
  <si>
    <t>VEH000217</t>
  </si>
  <si>
    <t>Prima Remaja Engineering</t>
  </si>
  <si>
    <t xml:space="preserve">40 Feet  </t>
  </si>
  <si>
    <t>RM-01</t>
  </si>
  <si>
    <t>RM 40T - 12.601 ST</t>
  </si>
  <si>
    <t>7C-C-140</t>
  </si>
  <si>
    <t>VEH000218</t>
  </si>
  <si>
    <t>RM-02</t>
  </si>
  <si>
    <t>RM 40T - 12.602 ST</t>
  </si>
  <si>
    <t>7C-C-141</t>
  </si>
  <si>
    <t>VEH000219</t>
  </si>
  <si>
    <t>RM-03</t>
  </si>
  <si>
    <t>RM 40T - 12.603 ST</t>
  </si>
  <si>
    <t>7C-C-142</t>
  </si>
  <si>
    <t>VEH000220</t>
  </si>
  <si>
    <t>RM-04</t>
  </si>
  <si>
    <t>RM 40T - 12.604 ST</t>
  </si>
  <si>
    <t>7C-C-144</t>
  </si>
  <si>
    <t>VEH000222</t>
  </si>
  <si>
    <t>RM-06</t>
  </si>
  <si>
    <t>RM 40T - 12.606 ST</t>
  </si>
  <si>
    <t>3P-C-013</t>
  </si>
  <si>
    <t>VEH000224</t>
  </si>
  <si>
    <t>1FZ-0818355</t>
  </si>
  <si>
    <t>A7FGK40-50933</t>
  </si>
  <si>
    <t>3P-C-014</t>
  </si>
  <si>
    <t>VEH000225</t>
  </si>
  <si>
    <t>1FZ-0818364</t>
  </si>
  <si>
    <t>A7FGK40-50935</t>
  </si>
  <si>
    <t>3P-C-015</t>
  </si>
  <si>
    <t>VEH000226</t>
  </si>
  <si>
    <t>1FZ-0818369</t>
  </si>
  <si>
    <t>A7FGK40-50937</t>
  </si>
  <si>
    <t>7C-C-146</t>
  </si>
  <si>
    <t>VEH000227</t>
  </si>
  <si>
    <t>Prime Mover</t>
  </si>
  <si>
    <t>Scania</t>
  </si>
  <si>
    <t>420HP</t>
  </si>
  <si>
    <t>A 9029 UI</t>
  </si>
  <si>
    <t>XLEP6X40005296463</t>
  </si>
  <si>
    <t>3G-C-066</t>
  </si>
  <si>
    <t>VEH000228</t>
  </si>
  <si>
    <t>K21-132396</t>
  </si>
  <si>
    <t>F17D-60268</t>
  </si>
  <si>
    <t>VEH000229</t>
  </si>
  <si>
    <t>s/n 7P420194</t>
  </si>
  <si>
    <t>7C-C-145</t>
  </si>
  <si>
    <t>VEH000230</t>
  </si>
  <si>
    <t>Tadano Faun</t>
  </si>
  <si>
    <t>110T</t>
  </si>
  <si>
    <t>WFN5RUER162035195</t>
  </si>
  <si>
    <t>3G-C-067</t>
  </si>
  <si>
    <t>VEH000231</t>
  </si>
  <si>
    <t>TB42-S15086</t>
  </si>
  <si>
    <t>80-05307</t>
  </si>
  <si>
    <t>M10-C-023</t>
  </si>
  <si>
    <t>VEH000236</t>
  </si>
  <si>
    <t>Pick Up</t>
  </si>
  <si>
    <t>2000 CC</t>
  </si>
  <si>
    <t>A 8752 UI</t>
  </si>
  <si>
    <t>2KD-5843821</t>
  </si>
  <si>
    <t>MR0AS1ZG0C0008927</t>
  </si>
  <si>
    <t>M10-C-024</t>
  </si>
  <si>
    <t>VEH000237</t>
  </si>
  <si>
    <t>A 8753 UI</t>
  </si>
  <si>
    <t>2KD-5822949</t>
  </si>
  <si>
    <t>MR0AS12GXC0008739</t>
  </si>
  <si>
    <t>M10-C-025</t>
  </si>
  <si>
    <t>VEH000238</t>
  </si>
  <si>
    <t>A 8754 UI</t>
  </si>
  <si>
    <t>2KD-5846001</t>
  </si>
  <si>
    <t>MR0AS12G4C0008946</t>
  </si>
  <si>
    <t>M10-C-026</t>
  </si>
  <si>
    <t>VEH000239</t>
  </si>
  <si>
    <t>A 8759 UI</t>
  </si>
  <si>
    <t>2KD-5843817</t>
  </si>
  <si>
    <t>MR0AS12G4C0008929</t>
  </si>
  <si>
    <t>7C-C-147</t>
  </si>
  <si>
    <t>VEH000243</t>
  </si>
  <si>
    <t>Trailer Goldhoffer</t>
  </si>
  <si>
    <t>Goldhoffer</t>
  </si>
  <si>
    <t>240 T</t>
  </si>
  <si>
    <t>WG0THPS69C0036015</t>
  </si>
  <si>
    <t>7C-C-148</t>
  </si>
  <si>
    <t>VEH000244</t>
  </si>
  <si>
    <t>WG0THPS60C0036016</t>
  </si>
  <si>
    <t>7C-C-149</t>
  </si>
  <si>
    <t>VEH000245</t>
  </si>
  <si>
    <t>Drop Deck  (Low Bed Chasis)</t>
  </si>
  <si>
    <t>300T</t>
  </si>
  <si>
    <t>36015-20</t>
  </si>
  <si>
    <t>M10-C-027</t>
  </si>
  <si>
    <t>VEH000248</t>
  </si>
  <si>
    <t>Kobelco</t>
  </si>
  <si>
    <t>45T</t>
  </si>
  <si>
    <t>6D22219273</t>
  </si>
  <si>
    <t>ET03226</t>
  </si>
  <si>
    <t>7C-C-152</t>
  </si>
  <si>
    <t>VEH000249</t>
  </si>
  <si>
    <t>Liebherr</t>
  </si>
  <si>
    <t>250T</t>
  </si>
  <si>
    <t>A 9941 U</t>
  </si>
  <si>
    <t>W09676500CEL05848</t>
  </si>
  <si>
    <t>M10-C-028</t>
  </si>
  <si>
    <t>VEH000250</t>
  </si>
  <si>
    <t>6D22262739</t>
  </si>
  <si>
    <t>KR4520282</t>
  </si>
  <si>
    <t>VEH000251</t>
  </si>
  <si>
    <t>Tadano</t>
  </si>
  <si>
    <t>B 9277 SIA</t>
  </si>
  <si>
    <t>180612</t>
  </si>
  <si>
    <t>LE7D43272C0A00135</t>
  </si>
  <si>
    <t>VEH000256</t>
  </si>
  <si>
    <t>23T</t>
  </si>
  <si>
    <t>6BG1T-331212</t>
  </si>
  <si>
    <t>s/n 8A905339</t>
  </si>
  <si>
    <t>7C-C-157</t>
  </si>
  <si>
    <t>VEH000257</t>
  </si>
  <si>
    <t>A 9959 U</t>
  </si>
  <si>
    <t>046000</t>
  </si>
  <si>
    <t>7C-C-158</t>
  </si>
  <si>
    <t>VEH000265</t>
  </si>
  <si>
    <t>580HP</t>
  </si>
  <si>
    <t>A 9038 UI</t>
  </si>
  <si>
    <t>YS2R6X40002075421</t>
  </si>
  <si>
    <t>CLC-C-12T</t>
  </si>
  <si>
    <t>VEH000270</t>
  </si>
  <si>
    <t>B 9419 SEH</t>
  </si>
  <si>
    <t>P11CVPJ-10113</t>
  </si>
  <si>
    <t>MJEFM2PKMDJZ-12237</t>
  </si>
  <si>
    <t>VEH000271</t>
  </si>
  <si>
    <t>3T</t>
  </si>
  <si>
    <t>S4S-252216</t>
  </si>
  <si>
    <t>s/n CF14E-18205</t>
  </si>
  <si>
    <t>VEH000272</t>
  </si>
  <si>
    <t>S6S-081586</t>
  </si>
  <si>
    <t>s/n F20C-61214</t>
  </si>
  <si>
    <t>CLC-C-13T</t>
  </si>
  <si>
    <t>VEH000283</t>
  </si>
  <si>
    <t>Wing Box Truck 26T</t>
  </si>
  <si>
    <t>FL 235 JW</t>
  </si>
  <si>
    <t>B 9126 SEU</t>
  </si>
  <si>
    <t>J08EUGJ-40586</t>
  </si>
  <si>
    <t>MJEFL8JWKDJG-21054</t>
  </si>
  <si>
    <t>VEH000284</t>
  </si>
  <si>
    <t>Genie-GS3246</t>
  </si>
  <si>
    <t>12 m</t>
  </si>
  <si>
    <t>B 3246</t>
  </si>
  <si>
    <t>VEH000285</t>
  </si>
  <si>
    <t>Wing Box for B 9126 SEU</t>
  </si>
  <si>
    <t>for Hino Truck</t>
  </si>
  <si>
    <t>CLC-C-010</t>
  </si>
  <si>
    <t>VEH000287</t>
  </si>
  <si>
    <t>Forklift Sumitomo</t>
  </si>
  <si>
    <t>1,5T</t>
  </si>
  <si>
    <t>U2254</t>
  </si>
  <si>
    <t>R1H-4389</t>
  </si>
  <si>
    <t>CLC-C-011</t>
  </si>
  <si>
    <t>VEH000288</t>
  </si>
  <si>
    <t>U2284</t>
  </si>
  <si>
    <t>R1H-04424</t>
  </si>
  <si>
    <t>CLC-C-013</t>
  </si>
  <si>
    <t>VEH000290</t>
  </si>
  <si>
    <t>U2283</t>
  </si>
  <si>
    <t>R1H-04425</t>
  </si>
  <si>
    <t>VEH000294</t>
  </si>
  <si>
    <t>B 9224 SIA</t>
  </si>
  <si>
    <t>J08EUFJ-61693</t>
  </si>
  <si>
    <t>MJEFM8JWKEJM-41999</t>
  </si>
  <si>
    <t>VEH000295</t>
  </si>
  <si>
    <t>Cargo Deck</t>
  </si>
  <si>
    <t>FM 260 JW</t>
  </si>
  <si>
    <t>VEH000296</t>
  </si>
  <si>
    <t>UR-V805K-CNE</t>
  </si>
  <si>
    <t>M10-C-029</t>
  </si>
  <si>
    <t>VEH000298</t>
  </si>
  <si>
    <t>Truck Dyna Light</t>
  </si>
  <si>
    <t>6R WU42XTLBS</t>
  </si>
  <si>
    <t>A 8603 TY</t>
  </si>
  <si>
    <t>W04DT-RR03519</t>
  </si>
  <si>
    <t>MHFC1JU43E5103380</t>
  </si>
  <si>
    <t>PLG-14-004</t>
  </si>
  <si>
    <t>VEH000299</t>
  </si>
  <si>
    <t>Hylux Double Cabin G</t>
  </si>
  <si>
    <t>A 8135 RM</t>
  </si>
  <si>
    <t>2KD-S346153</t>
  </si>
  <si>
    <t>MR0FR22G6E0776910</t>
  </si>
  <si>
    <t>CLC-C-17T</t>
  </si>
  <si>
    <t>VEH000300</t>
  </si>
  <si>
    <t>Daihatsu Grand Max</t>
  </si>
  <si>
    <t>2,1T</t>
  </si>
  <si>
    <t>B 9971 SYM</t>
  </si>
  <si>
    <t>DEH7723</t>
  </si>
  <si>
    <t>MHKP3CA1JEK056935</t>
  </si>
  <si>
    <t>VEH000301</t>
  </si>
  <si>
    <t>Shenyang Rasial</t>
  </si>
  <si>
    <t>CLC-C-018</t>
  </si>
  <si>
    <t>VEH000311</t>
  </si>
  <si>
    <t xml:space="preserve">Forklift Reach Truck&amp; Camera </t>
  </si>
  <si>
    <t>OMG Neos II TRI AC</t>
  </si>
  <si>
    <t>CLC-C-019</t>
  </si>
  <si>
    <t>VEH000312</t>
  </si>
  <si>
    <t>VEH000314</t>
  </si>
  <si>
    <t>Forklift Diesel FH50-1</t>
  </si>
  <si>
    <t>Komatsu / Bina Pertiwi</t>
  </si>
  <si>
    <t>FH50-01</t>
  </si>
  <si>
    <t>544123</t>
  </si>
  <si>
    <t>s/n M273-138316</t>
  </si>
  <si>
    <t>VEH000315</t>
  </si>
  <si>
    <t>80T</t>
  </si>
  <si>
    <t>6M60-191478</t>
  </si>
  <si>
    <t>s/n 548806</t>
  </si>
  <si>
    <t>CLC-C-20T</t>
  </si>
  <si>
    <t>VEH000319</t>
  </si>
  <si>
    <t>Head Truck</t>
  </si>
  <si>
    <t>B 9152 SEU</t>
  </si>
  <si>
    <t>J08EUGJ-43777</t>
  </si>
  <si>
    <t>MJEFL8JWKEJG-22479</t>
  </si>
  <si>
    <t>VEH000320</t>
  </si>
  <si>
    <t>Wing Box for B 9152 SEU</t>
  </si>
  <si>
    <t>PLG-14-019</t>
  </si>
  <si>
    <t>VEH000321</t>
  </si>
  <si>
    <t>360HP</t>
  </si>
  <si>
    <t>A 9289 RM</t>
  </si>
  <si>
    <t>J08EUGJ44243</t>
  </si>
  <si>
    <t>NJESG8JKKEJG-29757</t>
  </si>
  <si>
    <t>3G-C-069</t>
  </si>
  <si>
    <t>VEH000323</t>
  </si>
  <si>
    <t>K21-174098X</t>
  </si>
  <si>
    <t>CF17D-18005</t>
  </si>
  <si>
    <t>3G-C-070</t>
  </si>
  <si>
    <t>VEH000324</t>
  </si>
  <si>
    <t>116/3124</t>
  </si>
  <si>
    <t>TB45-128435</t>
  </si>
  <si>
    <t>CF40-00018</t>
  </si>
  <si>
    <t>VEH000325</t>
  </si>
  <si>
    <t>Hydraulic Swing Beam</t>
  </si>
  <si>
    <t>Yawei</t>
  </si>
  <si>
    <t>6x3200</t>
  </si>
  <si>
    <t>3A-C-179</t>
  </si>
  <si>
    <t>VEH000331</t>
  </si>
  <si>
    <t>62-8FD25-48170</t>
  </si>
  <si>
    <t>1DZ-0292281</t>
  </si>
  <si>
    <t>3A-C-181</t>
  </si>
  <si>
    <t>VEH000333</t>
  </si>
  <si>
    <t>No.17</t>
  </si>
  <si>
    <t>8FD35N-10177</t>
  </si>
  <si>
    <t>14Z-0020255</t>
  </si>
  <si>
    <t>7C-C-160</t>
  </si>
  <si>
    <t>VEH000335</t>
  </si>
  <si>
    <t>Tronton</t>
  </si>
  <si>
    <t>20T</t>
  </si>
  <si>
    <t>A 9186 RM</t>
  </si>
  <si>
    <t>JO8EUFJ-66617</t>
  </si>
  <si>
    <t>MJEFL8JWLEJM 17931</t>
  </si>
  <si>
    <t>7C-C-161</t>
  </si>
  <si>
    <t>VEH000336</t>
  </si>
  <si>
    <t>A 9187 RM</t>
  </si>
  <si>
    <t>JO8EUFJ-66618</t>
  </si>
  <si>
    <t>MJEFL8JWLEJM 17932</t>
  </si>
  <si>
    <t>7C-C-162</t>
  </si>
  <si>
    <t>VEH000341</t>
  </si>
  <si>
    <t>5</t>
  </si>
  <si>
    <t>SPMT K2506H SPE</t>
  </si>
  <si>
    <t>Scheuerle</t>
  </si>
  <si>
    <t>W09250625EPKB3611</t>
  </si>
  <si>
    <t>7C-C-163</t>
  </si>
  <si>
    <t>VEH000342</t>
  </si>
  <si>
    <t>W09250625EPKB3612</t>
  </si>
  <si>
    <t>7C-C-164</t>
  </si>
  <si>
    <t>VEH000343</t>
  </si>
  <si>
    <t>PPU Z340MA</t>
  </si>
  <si>
    <t>W093401Z9EPKB3609</t>
  </si>
  <si>
    <t>7C-C-165</t>
  </si>
  <si>
    <t>VEH000344</t>
  </si>
  <si>
    <t>W093401Z9EPKB3610</t>
  </si>
  <si>
    <t>CLC-C-27T</t>
  </si>
  <si>
    <t>VEH000345</t>
  </si>
  <si>
    <t>Wing Box for A 9503 TX</t>
  </si>
  <si>
    <t>15T</t>
  </si>
  <si>
    <t>A 9503 TX</t>
  </si>
  <si>
    <t>MJEFC9JNKFJN-10084</t>
  </si>
  <si>
    <t>CLC-C-26T</t>
  </si>
  <si>
    <t>VEH000346</t>
  </si>
  <si>
    <t>Wing Box for A 9502 TX</t>
  </si>
  <si>
    <t>A 9502 TX</t>
  </si>
  <si>
    <t>MJEFC9JNKFJN-10085</t>
  </si>
  <si>
    <t>VEH000347</t>
  </si>
  <si>
    <t>Wing Box Truck 10T (Head)</t>
  </si>
  <si>
    <t>Hino FC 190 J</t>
  </si>
  <si>
    <t>J05EUP1-0182</t>
  </si>
  <si>
    <t>VEH000348</t>
  </si>
  <si>
    <t>J05EUP1-0183</t>
  </si>
  <si>
    <t>CLC-C-28T</t>
  </si>
  <si>
    <t>VEH000350</t>
  </si>
  <si>
    <t>Wing Box Truck 15T (Head)</t>
  </si>
  <si>
    <t>Hino Truck FG235JP</t>
  </si>
  <si>
    <t>B 9485 SXR</t>
  </si>
  <si>
    <t>J08EUGJ47148</t>
  </si>
  <si>
    <t>MJEFG8JPKJG31040</t>
  </si>
  <si>
    <t>7R-C-045</t>
  </si>
  <si>
    <t>VEH000354</t>
  </si>
  <si>
    <t>Bucket Truck</t>
  </si>
  <si>
    <t>17T</t>
  </si>
  <si>
    <t>0-69</t>
  </si>
  <si>
    <t>J08EUFJ-66891</t>
  </si>
  <si>
    <t>MJEFM8JNKEJM-43819</t>
  </si>
  <si>
    <t>CLC-C-33T</t>
  </si>
  <si>
    <t>VEH000357</t>
  </si>
  <si>
    <t>04</t>
  </si>
  <si>
    <t>Wing Box Truck 26T (Head)</t>
  </si>
  <si>
    <t>B 9289 SEU</t>
  </si>
  <si>
    <t>J08EUFJ-72240</t>
  </si>
  <si>
    <t>MJEFM8JWIFJE-10218</t>
  </si>
  <si>
    <t>CLC-C-32T</t>
  </si>
  <si>
    <t>VEH000358</t>
  </si>
  <si>
    <t>B 9672 SEH</t>
  </si>
  <si>
    <t>PIICVPJ-10166</t>
  </si>
  <si>
    <t>MJEFM2PKIFJM-10044</t>
  </si>
  <si>
    <t>CLC-C-22</t>
  </si>
  <si>
    <t>VEH000359</t>
  </si>
  <si>
    <t>Electric Reach Truck</t>
  </si>
  <si>
    <t>1,8T</t>
  </si>
  <si>
    <t>RC20671</t>
  </si>
  <si>
    <t>52344</t>
  </si>
  <si>
    <t>CLC-C-21</t>
  </si>
  <si>
    <t>VEH000360</t>
  </si>
  <si>
    <t>17</t>
  </si>
  <si>
    <t>RC20554</t>
  </si>
  <si>
    <t>52306</t>
  </si>
  <si>
    <t>VEH000361</t>
  </si>
  <si>
    <t>11</t>
  </si>
  <si>
    <t>QR4-944OL/ J08E4FJ72240</t>
  </si>
  <si>
    <t>10218/JKT1521511</t>
  </si>
  <si>
    <t>VEH000362</t>
  </si>
  <si>
    <t>18</t>
  </si>
  <si>
    <t>United Tractors</t>
  </si>
  <si>
    <t>B67-26638861</t>
  </si>
  <si>
    <t>s/n 561963</t>
  </si>
  <si>
    <t>VEH000363</t>
  </si>
  <si>
    <t>30T_JIBGR300</t>
  </si>
  <si>
    <t>CLC-C-23</t>
  </si>
  <si>
    <t>VEH000364</t>
  </si>
  <si>
    <t>21</t>
  </si>
  <si>
    <t>CB Forklift Diesel</t>
  </si>
  <si>
    <t> 4,5 T</t>
  </si>
  <si>
    <t>8FD45N-10799</t>
  </si>
  <si>
    <t>AA12259</t>
  </si>
  <si>
    <t>CLC-C-31</t>
  </si>
  <si>
    <t>VEH000365</t>
  </si>
  <si>
    <t>Reach Truck Forklift</t>
  </si>
  <si>
    <t> 1,8 T</t>
  </si>
  <si>
    <t>7FBR18-52578</t>
  </si>
  <si>
    <t>RC22659</t>
  </si>
  <si>
    <t>CLC-C-38</t>
  </si>
  <si>
    <t>VEH000366</t>
  </si>
  <si>
    <t>Nissin Foods Indonesia</t>
  </si>
  <si>
    <t>7FBR18-52571</t>
  </si>
  <si>
    <t>RC22511</t>
  </si>
  <si>
    <t>CLC-C-30</t>
  </si>
  <si>
    <t>VEH000367</t>
  </si>
  <si>
    <t>7FBR18-52567</t>
  </si>
  <si>
    <t>RC22539</t>
  </si>
  <si>
    <t>CLC-C-29</t>
  </si>
  <si>
    <t>VEH000368</t>
  </si>
  <si>
    <t>7FBR18-52569</t>
  </si>
  <si>
    <t>RC22568</t>
  </si>
  <si>
    <t>CLC-C-32</t>
  </si>
  <si>
    <t>VEH000369</t>
  </si>
  <si>
    <t>7FBR18-52568</t>
  </si>
  <si>
    <t>RC22408</t>
  </si>
  <si>
    <t>CLC-C-36</t>
  </si>
  <si>
    <t>VEH000370</t>
  </si>
  <si>
    <t>7FBR18-52583</t>
  </si>
  <si>
    <t>RC22720</t>
  </si>
  <si>
    <t>CLC-C-37</t>
  </si>
  <si>
    <t>VEH000371</t>
  </si>
  <si>
    <t>7FBR18-52579</t>
  </si>
  <si>
    <t>RC22736</t>
  </si>
  <si>
    <t>CLC-C-33</t>
  </si>
  <si>
    <t>VEH000372</t>
  </si>
  <si>
    <t>7FBR18-52585</t>
  </si>
  <si>
    <t>RC22430</t>
  </si>
  <si>
    <t>CLC-C-34</t>
  </si>
  <si>
    <t>VEH000373</t>
  </si>
  <si>
    <t>7FBR18-52588</t>
  </si>
  <si>
    <t>RC22636</t>
  </si>
  <si>
    <t>CLC-C-35</t>
  </si>
  <si>
    <t>VEH000374</t>
  </si>
  <si>
    <t>7FBR18-52590</t>
  </si>
  <si>
    <t>RC22620</t>
  </si>
  <si>
    <t>CLC-C-25</t>
  </si>
  <si>
    <t>VEH000375</t>
  </si>
  <si>
    <t>Counter Balance Forklift</t>
  </si>
  <si>
    <t>7FB25-56205</t>
  </si>
  <si>
    <t>AP15-B62882</t>
  </si>
  <si>
    <t>CLC-C-28</t>
  </si>
  <si>
    <t>VEH000376</t>
  </si>
  <si>
    <t>7FB25-56183</t>
  </si>
  <si>
    <t>AP15-B62859</t>
  </si>
  <si>
    <t>CLC-C-26</t>
  </si>
  <si>
    <t>VEH000377</t>
  </si>
  <si>
    <t>7FB25-56194</t>
  </si>
  <si>
    <t>AP15-B62872</t>
  </si>
  <si>
    <t>CLC-C-24</t>
  </si>
  <si>
    <t>VEH000378</t>
  </si>
  <si>
    <t>7FB25-56215</t>
  </si>
  <si>
    <t>AP15-B62894</t>
  </si>
  <si>
    <t>CLC-C-27</t>
  </si>
  <si>
    <t>VEH000379</t>
  </si>
  <si>
    <t>7FB25-56181</t>
  </si>
  <si>
    <t>AP15-B62857</t>
  </si>
  <si>
    <t>3G-C-071</t>
  </si>
  <si>
    <t>VEH000382</t>
  </si>
  <si>
    <t>K25-2099918Y</t>
  </si>
  <si>
    <t>CF13F-68033</t>
  </si>
  <si>
    <t>7C-C-166</t>
  </si>
  <si>
    <t>VEH000383</t>
  </si>
  <si>
    <t>3212</t>
  </si>
  <si>
    <t>Elf Isuzu Box</t>
  </si>
  <si>
    <t>Isuzu</t>
  </si>
  <si>
    <t>NKR 55</t>
  </si>
  <si>
    <t>A 9688 TX</t>
  </si>
  <si>
    <t>M066493</t>
  </si>
  <si>
    <t>MHCNKR55EFJ066493</t>
  </si>
  <si>
    <t>3A-C-190</t>
  </si>
  <si>
    <t>VEH000388</t>
  </si>
  <si>
    <t>No.25</t>
  </si>
  <si>
    <t>s/n 62565</t>
  </si>
  <si>
    <t>3A-C-191</t>
  </si>
  <si>
    <t>VEH000389</t>
  </si>
  <si>
    <t>No.26</t>
  </si>
  <si>
    <t>s/n 62590</t>
  </si>
  <si>
    <t>7C-C-167</t>
  </si>
  <si>
    <t>VEH000390</t>
  </si>
  <si>
    <t>06</t>
  </si>
  <si>
    <t>Kobelco / Lift Plan</t>
  </si>
  <si>
    <t>6D24-TLUD</t>
  </si>
  <si>
    <t>JD02-00137</t>
  </si>
  <si>
    <t>CLC-C-34T</t>
  </si>
  <si>
    <t>VEH000391</t>
  </si>
  <si>
    <t>Simojoyo</t>
  </si>
  <si>
    <t>CLC-C-35T</t>
  </si>
  <si>
    <t>VEH000392</t>
  </si>
  <si>
    <t>CLC-C-36T</t>
  </si>
  <si>
    <t>VEH000393</t>
  </si>
  <si>
    <t>3P-C-016</t>
  </si>
  <si>
    <t>VEH000394</t>
  </si>
  <si>
    <t>2 T</t>
  </si>
  <si>
    <t>K21-195136X</t>
  </si>
  <si>
    <t>CF17D-18010</t>
  </si>
  <si>
    <t>CLC-C-37T</t>
  </si>
  <si>
    <t>VEH000395</t>
  </si>
  <si>
    <t>UD TRUCK</t>
  </si>
  <si>
    <t>34T</t>
  </si>
  <si>
    <t xml:space="preserve">B 9692 SEH </t>
  </si>
  <si>
    <t>GH8*417121*A1*P</t>
  </si>
  <si>
    <t>JPCZXY0DXFT011891</t>
  </si>
  <si>
    <t>3A-C-193</t>
  </si>
  <si>
    <t>VEH000396</t>
  </si>
  <si>
    <t>No.09</t>
  </si>
  <si>
    <t>IDZ-0313627</t>
  </si>
  <si>
    <t>62-8FD25-62990</t>
  </si>
  <si>
    <t>3A-C-195</t>
  </si>
  <si>
    <t>VEH000398</t>
  </si>
  <si>
    <t>No.23</t>
  </si>
  <si>
    <t>IDZ-0313789</t>
  </si>
  <si>
    <t>62-8FD25-63028</t>
  </si>
  <si>
    <t>3A-C-196</t>
  </si>
  <si>
    <t>VEH000399</t>
  </si>
  <si>
    <t>No.30</t>
  </si>
  <si>
    <t>IDZ-0313875</t>
  </si>
  <si>
    <t>62-8FD25-63047</t>
  </si>
  <si>
    <t>3A-C-198</t>
  </si>
  <si>
    <t>VEH000401</t>
  </si>
  <si>
    <t>No.31</t>
  </si>
  <si>
    <t>IDZ-0315252</t>
  </si>
  <si>
    <t>62-8FD25-63487</t>
  </si>
  <si>
    <t>3A-C-199</t>
  </si>
  <si>
    <t>VEH000402</t>
  </si>
  <si>
    <t>No.32</t>
  </si>
  <si>
    <t>IDZ-0315284</t>
  </si>
  <si>
    <t>62-8FD25-63496</t>
  </si>
  <si>
    <t>VEH000405</t>
  </si>
  <si>
    <t>T120SS</t>
  </si>
  <si>
    <t>B 9717 SAG</t>
  </si>
  <si>
    <t>4G15P18363</t>
  </si>
  <si>
    <t>MHMU5TU2EGK182444</t>
  </si>
  <si>
    <t>7C-C-170</t>
  </si>
  <si>
    <t>VEH000407</t>
  </si>
  <si>
    <t>3033</t>
  </si>
  <si>
    <t>MAN</t>
  </si>
  <si>
    <t>440HP</t>
  </si>
  <si>
    <t>A 9057 UI</t>
  </si>
  <si>
    <t>WMA58WZZ2GM689841</t>
  </si>
  <si>
    <t>M10-C-030</t>
  </si>
  <si>
    <t>VEH000408</t>
  </si>
  <si>
    <t>10</t>
  </si>
  <si>
    <t>11T</t>
  </si>
  <si>
    <t>A 8294 RM</t>
  </si>
  <si>
    <t>8D24277613</t>
  </si>
  <si>
    <t>FU517NX500050</t>
  </si>
  <si>
    <t>M10-C-031</t>
  </si>
  <si>
    <t>VEH000409</t>
  </si>
  <si>
    <t>A 8136 RM</t>
  </si>
  <si>
    <t>8DC11324489</t>
  </si>
  <si>
    <t>FV419P520412</t>
  </si>
  <si>
    <t>7C-C-171</t>
  </si>
  <si>
    <t>VEH000410</t>
  </si>
  <si>
    <t>3053</t>
  </si>
  <si>
    <t>Low Bed Trailer</t>
  </si>
  <si>
    <t>Korindo Heavy</t>
  </si>
  <si>
    <t>LBT80-1603-029</t>
  </si>
  <si>
    <t>M10-C-032</t>
  </si>
  <si>
    <t>VEH000411</t>
  </si>
  <si>
    <t xml:space="preserve">Head Truck FM 320 </t>
  </si>
  <si>
    <t>A 9454 RM</t>
  </si>
  <si>
    <t>P11 CUBJ-17155</t>
  </si>
  <si>
    <t>MJEFM2PKKEJZ 15601</t>
  </si>
  <si>
    <t>M10-C-033</t>
  </si>
  <si>
    <t>VEH000412</t>
  </si>
  <si>
    <t>40 Ft</t>
  </si>
  <si>
    <t xml:space="preserve">FT 2.5 X12 </t>
  </si>
  <si>
    <t>BB-011037541</t>
  </si>
  <si>
    <t>3SM-C-003</t>
  </si>
  <si>
    <t>VEH000413</t>
  </si>
  <si>
    <t>3113</t>
  </si>
  <si>
    <t>Grand Max Pick Up</t>
  </si>
  <si>
    <t>Daihatsu</t>
  </si>
  <si>
    <t>Pick up</t>
  </si>
  <si>
    <t>A 8807 UE</t>
  </si>
  <si>
    <t>3SZDFV7408</t>
  </si>
  <si>
    <t>MHKP3CA1JG114479</t>
  </si>
  <si>
    <t>7C-C-172</t>
  </si>
  <si>
    <t>VEH000423</t>
  </si>
  <si>
    <t>TADANO FAUN</t>
  </si>
  <si>
    <t>na</t>
  </si>
  <si>
    <t>WFN5RUB1G2035536</t>
  </si>
  <si>
    <t>KOS</t>
  </si>
  <si>
    <t>3KO</t>
  </si>
  <si>
    <t>7KO-C-002</t>
  </si>
  <si>
    <t>VEH000430</t>
  </si>
  <si>
    <t>Tractor Head</t>
  </si>
  <si>
    <t>370HP</t>
  </si>
  <si>
    <t>A 9167 TY</t>
  </si>
  <si>
    <t>GH11371455A2L</t>
  </si>
  <si>
    <t>JPCZM3OD6GT013165</t>
  </si>
  <si>
    <t>7KO-C-003</t>
  </si>
  <si>
    <t>VEH000431</t>
  </si>
  <si>
    <t>14</t>
  </si>
  <si>
    <t>Wheel Loader</t>
  </si>
  <si>
    <t>Kawasaki</t>
  </si>
  <si>
    <t>135HP</t>
  </si>
  <si>
    <t>60JA-0647</t>
  </si>
  <si>
    <t>7KO-C-004</t>
  </si>
  <si>
    <t>VEH000432</t>
  </si>
  <si>
    <t>Dumptruck</t>
  </si>
  <si>
    <t>A 9150 TY</t>
  </si>
  <si>
    <t>6D16-P29916</t>
  </si>
  <si>
    <t>MHMFM517AGK010908</t>
  </si>
  <si>
    <t>7KO-C-005</t>
  </si>
  <si>
    <t>VEH000437</t>
  </si>
  <si>
    <t>SJE-40-1569</t>
  </si>
  <si>
    <t>CLC-C-40 T</t>
  </si>
  <si>
    <t>VEH000438</t>
  </si>
  <si>
    <t>HINO</t>
  </si>
  <si>
    <t>B 9974 SYM</t>
  </si>
  <si>
    <t>CLC-C-41 T</t>
  </si>
  <si>
    <t>VEH000439</t>
  </si>
  <si>
    <t>B 9979 SYM</t>
  </si>
  <si>
    <t>CLC-C-42 T</t>
  </si>
  <si>
    <t>VEH000440</t>
  </si>
  <si>
    <t>B 9985 SYM</t>
  </si>
  <si>
    <t>CLC-C-43 T</t>
  </si>
  <si>
    <t>VEH000441</t>
  </si>
  <si>
    <t>B 9986 SYM</t>
  </si>
  <si>
    <t>CLC-C-45 T</t>
  </si>
  <si>
    <t>VEH000443</t>
  </si>
  <si>
    <t>B 9980 SYM</t>
  </si>
  <si>
    <t>CLC-C-46 T</t>
  </si>
  <si>
    <t>VEH000444</t>
  </si>
  <si>
    <t>B 9981 SYM</t>
  </si>
  <si>
    <t>CLC-C-47 T</t>
  </si>
  <si>
    <t>VEH000445</t>
  </si>
  <si>
    <t>B 9982 SYM</t>
  </si>
  <si>
    <t>CLC-C-48 T</t>
  </si>
  <si>
    <t>VEH000446</t>
  </si>
  <si>
    <t>B 9983 SYM</t>
  </si>
  <si>
    <t>CLC-C-49 T</t>
  </si>
  <si>
    <t>VEH000447</t>
  </si>
  <si>
    <t>B 9984 SYM</t>
  </si>
  <si>
    <t>CLC-C-38T</t>
  </si>
  <si>
    <t>VEH000453</t>
  </si>
  <si>
    <t>Rizky Mitra Abadi</t>
  </si>
  <si>
    <t>Chassis High Bed 20 feet</t>
  </si>
  <si>
    <t>CLC-C-39T</t>
  </si>
  <si>
    <t>VEH000454</t>
  </si>
  <si>
    <t>3G-C-077</t>
  </si>
  <si>
    <t>VEH000457</t>
  </si>
  <si>
    <t>Innova</t>
  </si>
  <si>
    <t>Mr, Futamura</t>
  </si>
  <si>
    <t>A 1893 S</t>
  </si>
  <si>
    <t>1TRA239964</t>
  </si>
  <si>
    <t>MHFAW8EM7H0204937</t>
  </si>
  <si>
    <t>CLC-C-46T</t>
  </si>
  <si>
    <t>VEH000458</t>
  </si>
  <si>
    <t xml:space="preserve">B 9981 SYM </t>
  </si>
  <si>
    <t>Modification fee</t>
  </si>
  <si>
    <t>VEH000460</t>
  </si>
  <si>
    <t>02</t>
  </si>
  <si>
    <t>Alphard</t>
  </si>
  <si>
    <t>Mr, Harada</t>
  </si>
  <si>
    <t>B 1487 FZK</t>
  </si>
  <si>
    <t>2AR-H854704</t>
  </si>
  <si>
    <t>JTNGF3DH6H8008501</t>
  </si>
  <si>
    <t>7KN-C-001</t>
  </si>
  <si>
    <t>VEH000464</t>
  </si>
  <si>
    <t>A 9226 TY</t>
  </si>
  <si>
    <t>P11CVPJ-10342</t>
  </si>
  <si>
    <t>MJEFM2PK1HJM-10200</t>
  </si>
  <si>
    <t>VEH000465</t>
  </si>
  <si>
    <t>80 T</t>
  </si>
  <si>
    <t>7KN-C-002</t>
  </si>
  <si>
    <t>VEH000466</t>
  </si>
  <si>
    <t>A 9298 R</t>
  </si>
  <si>
    <t xml:space="preserve"> </t>
  </si>
  <si>
    <t>MJEFM8JN1HJE14732</t>
  </si>
  <si>
    <t>7KN-C-003</t>
  </si>
  <si>
    <t>VEH000467</t>
  </si>
  <si>
    <t>Avanza</t>
  </si>
  <si>
    <t>A 1174 RA</t>
  </si>
  <si>
    <t>1NRF250840</t>
  </si>
  <si>
    <t>MHKM5EAJHK058230</t>
  </si>
  <si>
    <t>3A-C-209</t>
  </si>
  <si>
    <t>VEH000469</t>
  </si>
  <si>
    <t>A 1416 RA</t>
  </si>
  <si>
    <t>1NRF307718</t>
  </si>
  <si>
    <t>MHKM5EA3JHK077246</t>
  </si>
  <si>
    <t>CLC-C-50T</t>
  </si>
  <si>
    <t>VEH000471</t>
  </si>
  <si>
    <t>Truck Quester</t>
  </si>
  <si>
    <t>B 9532 FEU</t>
  </si>
  <si>
    <t>JPCZX22C3HT018394</t>
  </si>
  <si>
    <t>VEH000472</t>
  </si>
  <si>
    <t>Wing box Hino</t>
  </si>
  <si>
    <t>Mitra Toyotaka</t>
  </si>
  <si>
    <t>QR4-NEW ZINC-HYD 9200L</t>
  </si>
  <si>
    <t>7BF-C-004</t>
  </si>
  <si>
    <t>VEH000476</t>
  </si>
  <si>
    <t>Setia Kawan Motor</t>
  </si>
  <si>
    <t>A 9035 S</t>
  </si>
  <si>
    <t>6016-1284442</t>
  </si>
  <si>
    <t>MHMFM517AHK011869</t>
  </si>
  <si>
    <t>CLC-C-51T</t>
  </si>
  <si>
    <t>VEH000477</t>
  </si>
  <si>
    <t>Head Truck UD Quester</t>
  </si>
  <si>
    <t>B 9531 FEU</t>
  </si>
  <si>
    <t>CLC-C-52T</t>
  </si>
  <si>
    <t>VEH000478</t>
  </si>
  <si>
    <t>B 9530 FEU</t>
  </si>
  <si>
    <t>VEH000486</t>
  </si>
  <si>
    <t>Wing Box</t>
  </si>
  <si>
    <t>Cost for Wing Box B 9532 FEU</t>
  </si>
  <si>
    <t>VEH000487</t>
  </si>
  <si>
    <t>Cost for Wing Box B 9531 FEU</t>
  </si>
  <si>
    <t>7C-C-175</t>
  </si>
  <si>
    <t>VEH000488</t>
  </si>
  <si>
    <t>CLG_VI000561</t>
  </si>
  <si>
    <t>Used Malift SP-150</t>
  </si>
  <si>
    <t>Guna Teguh Abadi</t>
  </si>
  <si>
    <t>LOC</t>
  </si>
  <si>
    <t>3LO</t>
  </si>
  <si>
    <t>3L-C-002</t>
  </si>
  <si>
    <t>VEH000489</t>
  </si>
  <si>
    <t>CLG_GL000193</t>
  </si>
  <si>
    <t>26,5T</t>
  </si>
  <si>
    <t>A 9116 S</t>
  </si>
  <si>
    <t>VEH000496</t>
  </si>
  <si>
    <t>JKT_GL000854</t>
  </si>
  <si>
    <t>Cost for Wing Box B 9530 FEU</t>
  </si>
  <si>
    <t>CLC-C-53T</t>
  </si>
  <si>
    <t>VEH000497</t>
  </si>
  <si>
    <t>21T</t>
  </si>
  <si>
    <t>B 9538 FEU</t>
  </si>
  <si>
    <t>CLC-C-54T</t>
  </si>
  <si>
    <t>VEH000498</t>
  </si>
  <si>
    <t>B 9539 FEU</t>
  </si>
  <si>
    <t>VEH000494</t>
  </si>
  <si>
    <t>JKT_GL000857</t>
  </si>
  <si>
    <t>Mitsubishi Fuso Head Truck</t>
  </si>
  <si>
    <t>Salindo Berlian</t>
  </si>
  <si>
    <t>VEH000495</t>
  </si>
  <si>
    <t>3P-C-017</t>
  </si>
  <si>
    <t>VEH000501</t>
  </si>
  <si>
    <t>Pallet Mover 2.0 Ton</t>
  </si>
  <si>
    <t>Berca Mandiri Perkasa</t>
  </si>
  <si>
    <t>322AC2327</t>
  </si>
  <si>
    <t>3P-C-018</t>
  </si>
  <si>
    <t>VEH000502</t>
  </si>
  <si>
    <t>322AC2328</t>
  </si>
  <si>
    <t>7C-C-176</t>
  </si>
  <si>
    <t>VEH000503</t>
  </si>
  <si>
    <t>Avanza Toyota 1.3 G M/T</t>
  </si>
  <si>
    <t>Tunas Ridean</t>
  </si>
  <si>
    <t>A 1341 RC</t>
  </si>
  <si>
    <t>1NRF386675</t>
  </si>
  <si>
    <t>MHKM5EA3JJK099233</t>
  </si>
  <si>
    <t>7C-C-177</t>
  </si>
  <si>
    <t>VEH000504</t>
  </si>
  <si>
    <t>A 1340 RC</t>
  </si>
  <si>
    <t>1NRF391899</t>
  </si>
  <si>
    <t>MHKM5EA3JJK100916</t>
  </si>
  <si>
    <t>7C-C-179</t>
  </si>
  <si>
    <t>VEH000506</t>
  </si>
  <si>
    <t>A 1339 RC</t>
  </si>
  <si>
    <t>1NRF390897</t>
  </si>
  <si>
    <t>MHKM5EA3JJK100633</t>
  </si>
  <si>
    <t>3A-C-218</t>
  </si>
  <si>
    <t>VEH000509</t>
  </si>
  <si>
    <t>Hino Vacuum FS1E</t>
  </si>
  <si>
    <t>Armindo Perkasa</t>
  </si>
  <si>
    <t>7CL-C-180</t>
  </si>
  <si>
    <t>VEH000510</t>
  </si>
  <si>
    <t>Toyota Hilux Single Cabin</t>
  </si>
  <si>
    <t>A 8278 S</t>
  </si>
  <si>
    <t>3L-C-003</t>
  </si>
  <si>
    <t>VEH000511</t>
  </si>
  <si>
    <t>No.02</t>
  </si>
  <si>
    <t>S4S-309208</t>
  </si>
  <si>
    <t>CF14E-17646</t>
  </si>
  <si>
    <t>3L-C-004</t>
  </si>
  <si>
    <t>VEH000512</t>
  </si>
  <si>
    <t>No.03</t>
  </si>
  <si>
    <t>S4S-309349</t>
  </si>
  <si>
    <t>CF18C-81914</t>
  </si>
  <si>
    <t>3L-C-005</t>
  </si>
  <si>
    <t>VEH000513</t>
  </si>
  <si>
    <t>No.04</t>
  </si>
  <si>
    <t>S4S-309430</t>
  </si>
  <si>
    <t>CF18C-81915</t>
  </si>
  <si>
    <t>3G-C-078</t>
  </si>
  <si>
    <t>VEH000517</t>
  </si>
  <si>
    <t>Forklift Battery Nichiyu</t>
  </si>
  <si>
    <t>FB25-77</t>
  </si>
  <si>
    <t>257C-01947</t>
  </si>
  <si>
    <t>3G-C-079</t>
  </si>
  <si>
    <t>VEH000518</t>
  </si>
  <si>
    <t>257C-0948</t>
  </si>
  <si>
    <t>3A-C-219</t>
  </si>
  <si>
    <t>VEH000519</t>
  </si>
  <si>
    <t>Bulldozer</t>
  </si>
  <si>
    <r>
      <t>3,69 M</t>
    </r>
    <r>
      <rPr>
        <vertAlign val="superscript"/>
        <sz val="10"/>
        <rFont val="Calibri"/>
        <family val="2"/>
        <scheme val="minor"/>
      </rPr>
      <t>3</t>
    </r>
  </si>
  <si>
    <t>00118651</t>
  </si>
  <si>
    <t>CLC-C-58T</t>
  </si>
  <si>
    <t>VEH000520</t>
  </si>
  <si>
    <t>UD Truck (head Truck)</t>
  </si>
  <si>
    <t>Astra International</t>
  </si>
  <si>
    <t>B 9686 FEU</t>
  </si>
  <si>
    <t>CLC-C-57T</t>
  </si>
  <si>
    <t>VEH000521</t>
  </si>
  <si>
    <t>B 9684 FEU</t>
  </si>
  <si>
    <t>CLC-C-59T</t>
  </si>
  <si>
    <t>VEH000523</t>
  </si>
  <si>
    <t>JKT_GL004973</t>
  </si>
  <si>
    <t>Wing Box Nissan</t>
  </si>
  <si>
    <t>Sumber Tehnik Service</t>
  </si>
  <si>
    <t>B 9519 FXT</t>
  </si>
  <si>
    <t>457888</t>
  </si>
  <si>
    <t>019316</t>
  </si>
  <si>
    <t>VEH000524</t>
  </si>
  <si>
    <t>JKT_GL004978</t>
  </si>
  <si>
    <t>Head Truck Quester</t>
  </si>
  <si>
    <t>GH8*457888*A1*P</t>
  </si>
  <si>
    <t>JPCZX22A4JT019316</t>
  </si>
  <si>
    <t>VEH000525</t>
  </si>
  <si>
    <t>JKT_GL004979</t>
  </si>
  <si>
    <t>Wing Box Quester</t>
  </si>
  <si>
    <t>Mitra Toyotaka Indonesia</t>
  </si>
  <si>
    <t>Cost for Wing Box</t>
  </si>
  <si>
    <t/>
  </si>
  <si>
    <t>VEH000526</t>
  </si>
  <si>
    <t>VEH000527</t>
  </si>
  <si>
    <t>JKT_GL004991</t>
  </si>
  <si>
    <t>Toyota VOXY</t>
  </si>
  <si>
    <t>ZRR80 A/T (Kawakami)</t>
  </si>
  <si>
    <t>B 1278 FIN</t>
  </si>
  <si>
    <t>3ZR0C45523</t>
  </si>
  <si>
    <t>JT7X2RB80J7013163</t>
  </si>
  <si>
    <t>3A-C-221</t>
  </si>
  <si>
    <t>VEH000529</t>
  </si>
  <si>
    <t>JKT_GL005198</t>
  </si>
  <si>
    <t>Vacuum Sweeper Dulevo</t>
  </si>
  <si>
    <t>Satrindo Cleaning Technology</t>
  </si>
  <si>
    <t>Dulevo 200 Quattro Standard</t>
  </si>
  <si>
    <t>83C14758</t>
  </si>
  <si>
    <t>2004V01217</t>
  </si>
  <si>
    <t>CLC135-003</t>
  </si>
  <si>
    <t>VEH000530</t>
  </si>
  <si>
    <t>JKT_GL005176</t>
  </si>
  <si>
    <t>Toyota Avanza</t>
  </si>
  <si>
    <t>F54GM/T11</t>
  </si>
  <si>
    <t>B 1778 FIN</t>
  </si>
  <si>
    <t>2NRF759218</t>
  </si>
  <si>
    <t>MHKM5FA3JJK006672</t>
  </si>
  <si>
    <t>M10-C-036</t>
  </si>
  <si>
    <t>VEH000531</t>
  </si>
  <si>
    <t>JKT_GL005774</t>
  </si>
  <si>
    <t>Forklift Mitsubishi 10T</t>
  </si>
  <si>
    <t>6BG1373506</t>
  </si>
  <si>
    <t>30G30881</t>
  </si>
  <si>
    <t>M10-C-037</t>
  </si>
  <si>
    <t>VEH000532</t>
  </si>
  <si>
    <t>Forklift Mitsubishi 15T</t>
  </si>
  <si>
    <t>6BG1374955</t>
  </si>
  <si>
    <t>8A4-30248</t>
  </si>
  <si>
    <t>CLC135-002</t>
  </si>
  <si>
    <t>VEH000535</t>
  </si>
  <si>
    <t>JKT_GL006403</t>
  </si>
  <si>
    <t>Avanza Veloz</t>
  </si>
  <si>
    <t>F54VA/T11 (Mr, Sudrajat)</t>
  </si>
  <si>
    <t>B1611FIR</t>
  </si>
  <si>
    <t>MHKM5FB4JJK020570</t>
  </si>
  <si>
    <t>2NRF790205/57045</t>
  </si>
  <si>
    <t>M10-C-038</t>
  </si>
  <si>
    <t>VEH000542</t>
  </si>
  <si>
    <t>JKT_GL007062</t>
  </si>
  <si>
    <t>Motorcycle Honda</t>
  </si>
  <si>
    <t>Mandiri Sumber Kemakmuran</t>
  </si>
  <si>
    <t>108 CC</t>
  </si>
  <si>
    <t>A 5423 SU</t>
  </si>
  <si>
    <t>JFZ2E1507484</t>
  </si>
  <si>
    <t>MH1JFZ212KK507500</t>
  </si>
  <si>
    <t>3A-C-228</t>
  </si>
  <si>
    <t>VEH000543</t>
  </si>
  <si>
    <t>JKT_GL007423</t>
  </si>
  <si>
    <t>Forklift Mitsubishi (FL No. 15)</t>
  </si>
  <si>
    <t>Tractor Nusantara</t>
  </si>
  <si>
    <t>62-8FD25+SIDESIFT FORK+DPF</t>
  </si>
  <si>
    <t>IDZ-0366945</t>
  </si>
  <si>
    <t>62-8FD25-72835</t>
  </si>
  <si>
    <t>3A-C-229</t>
  </si>
  <si>
    <t>VEH000544</t>
  </si>
  <si>
    <t>Forklift Mitsubishi (FL No. 01)</t>
  </si>
  <si>
    <t>IDZ-0367025</t>
  </si>
  <si>
    <t>62-8FD25-72847</t>
  </si>
  <si>
    <t>M10-C-039</t>
  </si>
  <si>
    <t>VEH000547</t>
  </si>
  <si>
    <t>JKT_GL007483</t>
  </si>
  <si>
    <t>Xpander 1.5 L Sport</t>
  </si>
  <si>
    <t>Setiakawan Menara Motor</t>
  </si>
  <si>
    <t>1499 CC</t>
  </si>
  <si>
    <t xml:space="preserve">A 1757 TD </t>
  </si>
  <si>
    <t>4A91GN9819</t>
  </si>
  <si>
    <t>MK2NCPWANKJ000783</t>
  </si>
  <si>
    <t>7-C-006</t>
  </si>
  <si>
    <t>VEH000548</t>
  </si>
  <si>
    <t>JKT_GL007863</t>
  </si>
  <si>
    <t>Avanza Veloz A/T</t>
  </si>
  <si>
    <t xml:space="preserve">Accounting </t>
  </si>
  <si>
    <t>A 1219 RG</t>
  </si>
  <si>
    <t>1 NR G002451</t>
  </si>
  <si>
    <t>MHKM5EB4JKK011264</t>
  </si>
  <si>
    <t>7-C-007</t>
  </si>
  <si>
    <t>VEH000549</t>
  </si>
  <si>
    <t>Safety</t>
  </si>
  <si>
    <t>A 1218 RG</t>
  </si>
  <si>
    <t>1 NR G000117</t>
  </si>
  <si>
    <t>MHKM5EB4JKK011201</t>
  </si>
  <si>
    <t>7-C-008</t>
  </si>
  <si>
    <t>VEH000550</t>
  </si>
  <si>
    <t>JKT_GL007865</t>
  </si>
  <si>
    <t>Cilegon Admin</t>
  </si>
  <si>
    <t>A 1417 RG</t>
  </si>
  <si>
    <t>1 NR G012568</t>
  </si>
  <si>
    <t>MHKM5EB4JKK011440</t>
  </si>
  <si>
    <t>M10-C-040</t>
  </si>
  <si>
    <t>VEH000552</t>
  </si>
  <si>
    <t>JKT_GL007867</t>
  </si>
  <si>
    <t>Truck Hino Dutro 110 HD PS</t>
  </si>
  <si>
    <t>Hibahindo Armada Motor</t>
  </si>
  <si>
    <t>110PS</t>
  </si>
  <si>
    <t>A 9602 S</t>
  </si>
  <si>
    <t>W04DTPJ-80503</t>
  </si>
  <si>
    <t>MJEC1JG41K5-175979</t>
  </si>
  <si>
    <t>CLC-C-040</t>
  </si>
  <si>
    <t>VEH000556</t>
  </si>
  <si>
    <t>JKT_GL008338</t>
  </si>
  <si>
    <t>Traktor Nusantara</t>
  </si>
  <si>
    <t>8FBR18-11624</t>
  </si>
  <si>
    <t>SE13120</t>
  </si>
  <si>
    <t>CLC-C-041</t>
  </si>
  <si>
    <t>VEH000557</t>
  </si>
  <si>
    <t>8FBR18-11632</t>
  </si>
  <si>
    <t>SE13541</t>
  </si>
  <si>
    <t>CLC-C-042</t>
  </si>
  <si>
    <t>VEH000558</t>
  </si>
  <si>
    <t>8FBR18-11635</t>
  </si>
  <si>
    <t>SE13575</t>
  </si>
  <si>
    <t>D60</t>
  </si>
  <si>
    <t>3A-C-237</t>
  </si>
  <si>
    <t>VEH000561</t>
  </si>
  <si>
    <t>JKT_GL009113</t>
  </si>
  <si>
    <t>Xpander Sport AT</t>
  </si>
  <si>
    <t>Dipo International</t>
  </si>
  <si>
    <t>A 1397 RH</t>
  </si>
  <si>
    <t>4A91HA2772</t>
  </si>
  <si>
    <t>MKZNCWPARKJ005834</t>
  </si>
  <si>
    <t>3A-C-239</t>
  </si>
  <si>
    <t>VEH000563</t>
  </si>
  <si>
    <t>JKT_GL009748</t>
  </si>
  <si>
    <t>Mobile/Rider Sweeper</t>
  </si>
  <si>
    <t>Starindo Cleaning Technologies</t>
  </si>
  <si>
    <t>FIMAP</t>
  </si>
  <si>
    <t>FSR B</t>
  </si>
  <si>
    <t>M10-C-041</t>
  </si>
  <si>
    <t>VEH000564</t>
  </si>
  <si>
    <t>JKT_GL010334</t>
  </si>
  <si>
    <t>Xpander Exceed M/T</t>
  </si>
  <si>
    <t>A 1384 RI</t>
  </si>
  <si>
    <t>4A91GX0903</t>
  </si>
  <si>
    <t>MKNCWHANKJ003642</t>
  </si>
  <si>
    <t>VEH000567</t>
  </si>
  <si>
    <t>JKT_GL010717</t>
  </si>
  <si>
    <t>Mitsubishi Triton DC HDX 4x4 M</t>
  </si>
  <si>
    <t>Mitsubishi / Sun Star Prima</t>
  </si>
  <si>
    <t>B 9497 FBA</t>
  </si>
  <si>
    <t>4D56UAZ4153</t>
  </si>
  <si>
    <t>MMBJNKL30KH055563</t>
  </si>
  <si>
    <t>3A-C-240</t>
  </si>
  <si>
    <t>VEH000569</t>
  </si>
  <si>
    <t>Forklift No.28</t>
  </si>
  <si>
    <t>IDZ-0380677</t>
  </si>
  <si>
    <t>62-8FD25-76342</t>
  </si>
  <si>
    <t>3G-C-080</t>
  </si>
  <si>
    <t>VEH000577</t>
  </si>
  <si>
    <t>JKT_GL013502</t>
  </si>
  <si>
    <t>FB25-77FB25-77</t>
  </si>
  <si>
    <t>257C03068</t>
  </si>
  <si>
    <t>3P-C-019</t>
  </si>
  <si>
    <t>VEH000578</t>
  </si>
  <si>
    <t>FG35NT</t>
  </si>
  <si>
    <t>CF13F-68205</t>
  </si>
  <si>
    <t>GK25-078999</t>
  </si>
  <si>
    <t>3A-C-252</t>
  </si>
  <si>
    <t>VEH000579</t>
  </si>
  <si>
    <t>JKT_GL013503</t>
  </si>
  <si>
    <t>62-8FD30</t>
  </si>
  <si>
    <t>1DZ-0382514</t>
  </si>
  <si>
    <t>62-8FD30-80018</t>
  </si>
  <si>
    <t>3A-C-253</t>
  </si>
  <si>
    <t>VEH000583</t>
  </si>
  <si>
    <t>JKT_GL013993</t>
  </si>
  <si>
    <t>Forklift (No.23)</t>
  </si>
  <si>
    <t>8FBN25</t>
  </si>
  <si>
    <t>AB22677</t>
  </si>
  <si>
    <t>8FBN25-33986</t>
  </si>
  <si>
    <t>3A-C-256</t>
  </si>
  <si>
    <t>VEH000584</t>
  </si>
  <si>
    <t>Forklift (No.31)</t>
  </si>
  <si>
    <t>8FBN30</t>
  </si>
  <si>
    <t>AB22797</t>
  </si>
  <si>
    <t>8FBN30-31143</t>
  </si>
  <si>
    <t>3A-C-255</t>
  </si>
  <si>
    <t>VEH000585</t>
  </si>
  <si>
    <t>Forklift (No.32)</t>
  </si>
  <si>
    <t>8FBN230</t>
  </si>
  <si>
    <t>AC12868</t>
  </si>
  <si>
    <t>8FBN230-31190</t>
  </si>
  <si>
    <t>3A-C-254</t>
  </si>
  <si>
    <t>VEH000586</t>
  </si>
  <si>
    <t>Forklift (No.30)</t>
  </si>
  <si>
    <t>AB22856</t>
  </si>
  <si>
    <t>8FBN25-34166</t>
  </si>
  <si>
    <t>3A-C-258</t>
  </si>
  <si>
    <t>VEH000588</t>
  </si>
  <si>
    <t>Forklift (No.17)</t>
  </si>
  <si>
    <t>FD3NT-2SP30-PS</t>
  </si>
  <si>
    <t>S4S-341691</t>
  </si>
  <si>
    <t>CF24E-86554</t>
  </si>
  <si>
    <t>3A-B-062</t>
  </si>
  <si>
    <t>VEH000589</t>
  </si>
  <si>
    <t>JKT_GL014375</t>
  </si>
  <si>
    <t>Push Pull</t>
  </si>
  <si>
    <t>A&amp;T Engineering</t>
  </si>
  <si>
    <t>TL 20D 05B</t>
  </si>
  <si>
    <t>AT20201214001</t>
  </si>
  <si>
    <t>M10-C-042</t>
  </si>
  <si>
    <t>VEH000590</t>
  </si>
  <si>
    <t>JKT_GL014540</t>
  </si>
  <si>
    <t>Avanza G 1.3 A/T</t>
  </si>
  <si>
    <t>1329 CC</t>
  </si>
  <si>
    <t>A 1849 RK</t>
  </si>
  <si>
    <t>1NRG127291</t>
  </si>
  <si>
    <t>MHKM5EB3JMK033221</t>
  </si>
  <si>
    <t>M10-C-043</t>
  </si>
  <si>
    <t>VEH000591</t>
  </si>
  <si>
    <t>A 1850 RK</t>
  </si>
  <si>
    <t>1NRG125237</t>
  </si>
  <si>
    <t>MHKM5EB3JMK032979</t>
  </si>
  <si>
    <t>M10-C-044</t>
  </si>
  <si>
    <t>VEH000592</t>
  </si>
  <si>
    <t>A 1851 RK</t>
  </si>
  <si>
    <t>1NRG118955</t>
  </si>
  <si>
    <t>MHKM5EB3JMK032399</t>
  </si>
  <si>
    <t>M10-C-045</t>
  </si>
  <si>
    <t>VEH000593</t>
  </si>
  <si>
    <t>A 1852 RK</t>
  </si>
  <si>
    <t>1NRG119804</t>
  </si>
  <si>
    <t>MHKM5EB3JMK032481</t>
  </si>
  <si>
    <t>3A-C-259</t>
  </si>
  <si>
    <t>VEH000594</t>
  </si>
  <si>
    <t>JKT_GL014545</t>
  </si>
  <si>
    <t>Avanza 1.3 G A/T</t>
  </si>
  <si>
    <t>A 1029 RP</t>
  </si>
  <si>
    <t>1NRG129918</t>
  </si>
  <si>
    <t>MHKM5EB3JMK033521</t>
  </si>
  <si>
    <t>7CL-C-181</t>
  </si>
  <si>
    <t>VEH000595</t>
  </si>
  <si>
    <t>JKT_GL014913</t>
  </si>
  <si>
    <t>Deugro Indonesia</t>
  </si>
  <si>
    <t>A 8478 RM</t>
  </si>
  <si>
    <t>JO8EUFJ64172</t>
  </si>
  <si>
    <t>MJEFM8JWKEJM42900</t>
  </si>
  <si>
    <t>M10-C-046</t>
  </si>
  <si>
    <t>VEH000596</t>
  </si>
  <si>
    <t>Anugrah Wibawa</t>
  </si>
  <si>
    <t>A 9574 RM</t>
  </si>
  <si>
    <t>P11CUBJ-17152</t>
  </si>
  <si>
    <t>MJEFM2PKKEJZ15598</t>
  </si>
  <si>
    <t>M10-C-047</t>
  </si>
  <si>
    <t>VEH000597</t>
  </si>
  <si>
    <t>40FEE735</t>
  </si>
  <si>
    <t>05,046/P-141</t>
  </si>
  <si>
    <t>M10-C-048</t>
  </si>
  <si>
    <t>VEH000598</t>
  </si>
  <si>
    <t>A 9576 RM</t>
  </si>
  <si>
    <t>P11CUBJ-17153</t>
  </si>
  <si>
    <t>MJEFM2PKKEJZ15599</t>
  </si>
  <si>
    <t>M10-C-049</t>
  </si>
  <si>
    <t>VEH000599</t>
  </si>
  <si>
    <t>`</t>
  </si>
  <si>
    <t>05,046/P-143</t>
  </si>
  <si>
    <t>M10-C-050</t>
  </si>
  <si>
    <t>VEH000600</t>
  </si>
  <si>
    <t>A 9005 CS</t>
  </si>
  <si>
    <t>P11CUBJ-17154</t>
  </si>
  <si>
    <t>MJEFM2PKKEJZ15600</t>
  </si>
  <si>
    <t>M10-C-051</t>
  </si>
  <si>
    <t>VEH000601</t>
  </si>
  <si>
    <t>40FEET</t>
  </si>
  <si>
    <t>05,046/P-144</t>
  </si>
  <si>
    <t>M10-C-052</t>
  </si>
  <si>
    <t>VEH000602</t>
  </si>
  <si>
    <t>JKT_GL014967</t>
  </si>
  <si>
    <t>KR256-2268</t>
  </si>
  <si>
    <t>6D16-826602</t>
  </si>
  <si>
    <t>S/N 0712268</t>
  </si>
  <si>
    <t>3A-C-260</t>
  </si>
  <si>
    <t>VEH000603</t>
  </si>
  <si>
    <t>JKT_GL015855</t>
  </si>
  <si>
    <t>Whell Loader</t>
  </si>
  <si>
    <t>Hexindo Adiperkasa</t>
  </si>
  <si>
    <r>
      <t>2,1 M</t>
    </r>
    <r>
      <rPr>
        <vertAlign val="superscript"/>
        <sz val="10"/>
        <rFont val="Calibri"/>
        <family val="2"/>
        <scheme val="minor"/>
      </rPr>
      <t>3</t>
    </r>
  </si>
  <si>
    <t>HITACHI ZW140</t>
  </si>
  <si>
    <t>4FCOOE00008382</t>
  </si>
  <si>
    <t>3A-B-063</t>
  </si>
  <si>
    <t>VEH000604</t>
  </si>
  <si>
    <t>JKT_GL016935</t>
  </si>
  <si>
    <t>2 Ton</t>
  </si>
  <si>
    <t>TL 20G 05B</t>
  </si>
  <si>
    <t>AT20211019001</t>
  </si>
  <si>
    <t>3A-B-064</t>
  </si>
  <si>
    <t>VEH000605</t>
  </si>
  <si>
    <t>AT20211019002</t>
  </si>
  <si>
    <t>3A-B-065</t>
  </si>
  <si>
    <t>VEH000606</t>
  </si>
  <si>
    <t>AT20211019003</t>
  </si>
  <si>
    <t>3A-B-066</t>
  </si>
  <si>
    <t>VEH000607</t>
  </si>
  <si>
    <t>AT20211019004</t>
  </si>
  <si>
    <t>3A-B-067</t>
  </si>
  <si>
    <t>VEH000608</t>
  </si>
  <si>
    <t>AT20211019005</t>
  </si>
  <si>
    <t>3A-B-068</t>
  </si>
  <si>
    <t>VEH000609</t>
  </si>
  <si>
    <t>AT20211019006</t>
  </si>
  <si>
    <t>3A-C-261</t>
  </si>
  <si>
    <t>VEH000610</t>
  </si>
  <si>
    <t>JKT_GL016937</t>
  </si>
  <si>
    <t>62-8FD25</t>
  </si>
  <si>
    <t>1DZ-0394900</t>
  </si>
  <si>
    <t>62-8FD25-82428</t>
  </si>
  <si>
    <t>3A-C-262</t>
  </si>
  <si>
    <t>VEH000611</t>
  </si>
  <si>
    <t>JKT_GL017147</t>
  </si>
  <si>
    <t>8FD50N</t>
  </si>
  <si>
    <t>14Z-0030814</t>
  </si>
  <si>
    <t>8FD50N-20895</t>
  </si>
  <si>
    <t>3A-B-069</t>
  </si>
  <si>
    <t>VEH000612</t>
  </si>
  <si>
    <t>JKT_GL017331</t>
  </si>
  <si>
    <t>Drum Dumper</t>
  </si>
  <si>
    <t>Assurich</t>
  </si>
  <si>
    <t>DM-1100-S</t>
  </si>
  <si>
    <t>3A-B-070</t>
  </si>
  <si>
    <t>VEH000613</t>
  </si>
  <si>
    <t>3A-C-263</t>
  </si>
  <si>
    <t>VEH000614</t>
  </si>
  <si>
    <t>JKT_GL017340</t>
  </si>
  <si>
    <t>Fortuner</t>
  </si>
  <si>
    <t>B 1093 FJJ</t>
  </si>
  <si>
    <t>2GDC945903</t>
  </si>
  <si>
    <t>MHFAB8GSXN3027592</t>
  </si>
  <si>
    <t>M10-C-054</t>
  </si>
  <si>
    <t>VEH000615</t>
  </si>
  <si>
    <t>2393 CC</t>
  </si>
  <si>
    <t>B 1095 FJJ</t>
  </si>
  <si>
    <t>2GDC947801</t>
  </si>
  <si>
    <t>MHFAB8GS3N3027742</t>
  </si>
  <si>
    <t>3A-C-264</t>
  </si>
  <si>
    <t>VEH000616</t>
  </si>
  <si>
    <t>JKT_GL017380</t>
  </si>
  <si>
    <t>Forklift No. 16</t>
  </si>
  <si>
    <t>AB26512</t>
  </si>
  <si>
    <t>8FBN25-37789</t>
  </si>
  <si>
    <t>3A-C-265</t>
  </si>
  <si>
    <t>VEH000617</t>
  </si>
  <si>
    <t>JKT_GL017602</t>
  </si>
  <si>
    <t>Forklift No. 38</t>
  </si>
  <si>
    <t>AB26564</t>
  </si>
  <si>
    <t>8FBN25-37881</t>
  </si>
  <si>
    <t>3A-C-266</t>
  </si>
  <si>
    <t>VEH000618</t>
  </si>
  <si>
    <t>Forklift No. 39</t>
  </si>
  <si>
    <t>AB26583</t>
  </si>
  <si>
    <t>8FBN25-37883</t>
  </si>
  <si>
    <t>3A-C-267</t>
  </si>
  <si>
    <t>VEH000619</t>
  </si>
  <si>
    <t>Forklift No. 40</t>
  </si>
  <si>
    <t>AB26550</t>
  </si>
  <si>
    <t>8FBN25-37885</t>
  </si>
  <si>
    <t>VEH000620</t>
  </si>
  <si>
    <t>JKT_GL017894</t>
  </si>
  <si>
    <t>Avanza M.T</t>
  </si>
  <si>
    <t>1.3 MT / Opr HO</t>
  </si>
  <si>
    <t>B 2181 FKF</t>
  </si>
  <si>
    <t>1NRG178455</t>
  </si>
  <si>
    <t>MHKAA1BY1NK002531</t>
  </si>
  <si>
    <t>3A-C-268</t>
  </si>
  <si>
    <t>VEH000621</t>
  </si>
  <si>
    <t>JKT_GL017895</t>
  </si>
  <si>
    <t>Forklift No. 34</t>
  </si>
  <si>
    <t>AC13529</t>
  </si>
  <si>
    <t>8FBN30-30804</t>
  </si>
  <si>
    <t>3A-C-271</t>
  </si>
  <si>
    <t>VEH000622</t>
  </si>
  <si>
    <t>Forklift No. 37</t>
  </si>
  <si>
    <t>AC13541</t>
  </si>
  <si>
    <t>8FBN30-31837</t>
  </si>
  <si>
    <t>3A-C-269</t>
  </si>
  <si>
    <t>VEH000623</t>
  </si>
  <si>
    <t>Forklift No. 35</t>
  </si>
  <si>
    <t>AC13514</t>
  </si>
  <si>
    <t>8FBN30-31816</t>
  </si>
  <si>
    <t>3A-C-270</t>
  </si>
  <si>
    <t>VEH000624</t>
  </si>
  <si>
    <t>Forklift No. 36</t>
  </si>
  <si>
    <t>AC13535</t>
  </si>
  <si>
    <t>8FBN30-31835</t>
  </si>
  <si>
    <t>3A-C-273</t>
  </si>
  <si>
    <t>VEH000625</t>
  </si>
  <si>
    <t>JKT_GL018091</t>
  </si>
  <si>
    <t>AC13601</t>
  </si>
  <si>
    <t>8FBN30-31871</t>
  </si>
  <si>
    <t>3A-C-274</t>
  </si>
  <si>
    <t>VEH000626</t>
  </si>
  <si>
    <t>AC13579</t>
  </si>
  <si>
    <t>8FBN30-31880</t>
  </si>
  <si>
    <t>3A-C-272</t>
  </si>
  <si>
    <t>VEH000627</t>
  </si>
  <si>
    <t>AC13574</t>
  </si>
  <si>
    <t>8FBN30-31877</t>
  </si>
  <si>
    <t>7R-C-051</t>
  </si>
  <si>
    <t>VEH000629</t>
  </si>
  <si>
    <t>JKT_GL018510</t>
  </si>
  <si>
    <t>Kasana Teknindo Gemilang</t>
  </si>
  <si>
    <t>FL10-04</t>
  </si>
  <si>
    <t>Isuzu 6BG1</t>
  </si>
  <si>
    <t>30G-31683</t>
  </si>
  <si>
    <t>3A-C-277</t>
  </si>
  <si>
    <t>VEH000630</t>
  </si>
  <si>
    <t>JKT_GL018714</t>
  </si>
  <si>
    <t>AB26811</t>
  </si>
  <si>
    <t>3A-C-276</t>
  </si>
  <si>
    <t>VEH000631</t>
  </si>
  <si>
    <t>JKT_GL018715</t>
  </si>
  <si>
    <t>AB26833</t>
  </si>
  <si>
    <t>CLC135-001</t>
  </si>
  <si>
    <t>VEH000632</t>
  </si>
  <si>
    <t>JKT_GL018716</t>
  </si>
  <si>
    <t>Kijang Inova</t>
  </si>
  <si>
    <t>B 2779 FKI</t>
  </si>
  <si>
    <t>ITRB033830</t>
  </si>
  <si>
    <t>MHFJWBBM7N2403048</t>
  </si>
  <si>
    <t>7R-C-052</t>
  </si>
  <si>
    <t>VEH000634</t>
  </si>
  <si>
    <t>JKT_GL019160</t>
  </si>
  <si>
    <t>Excavator</t>
  </si>
  <si>
    <t>DOOSAN</t>
  </si>
  <si>
    <t>5,5T</t>
  </si>
  <si>
    <t>EXC-002</t>
  </si>
  <si>
    <t>EXSDBBC-75309A</t>
  </si>
  <si>
    <t>DXCCEWCZEN0021715</t>
  </si>
  <si>
    <t>M10-C-055</t>
  </si>
  <si>
    <t>VEH000635</t>
  </si>
  <si>
    <t>JKT_GL019381</t>
  </si>
  <si>
    <t>TADANO</t>
  </si>
  <si>
    <t>GR-500EXL/S1</t>
  </si>
  <si>
    <t>S/N542151</t>
  </si>
  <si>
    <t>M10-C-056</t>
  </si>
  <si>
    <t>VEH000636</t>
  </si>
  <si>
    <t>JKT_GL019382</t>
  </si>
  <si>
    <t>UD Truck Cargo Deck</t>
  </si>
  <si>
    <t>QUESTER</t>
  </si>
  <si>
    <t>CWE28064RD-5</t>
  </si>
  <si>
    <t>GHBE582162C1P</t>
  </si>
  <si>
    <t>MFFCWZ50RNK820185</t>
  </si>
  <si>
    <t>M10-C-057</t>
  </si>
  <si>
    <t>VEH000637</t>
  </si>
  <si>
    <t>JKT_GL019383</t>
  </si>
  <si>
    <t>Truck Loader Crane</t>
  </si>
  <si>
    <t>TM-ZT1005H</t>
  </si>
  <si>
    <t>S/NKZ1040</t>
  </si>
  <si>
    <t>3A-C-279</t>
  </si>
  <si>
    <t>VEH000638</t>
  </si>
  <si>
    <t>JKT_GL019630</t>
  </si>
  <si>
    <t>Traknus</t>
  </si>
  <si>
    <t>AR10FF32173</t>
  </si>
  <si>
    <t>8FBE20-58537</t>
  </si>
  <si>
    <t>7C-C-153</t>
  </si>
  <si>
    <t>VEH000643</t>
  </si>
  <si>
    <t>JKT_GL020421</t>
  </si>
  <si>
    <t>2011 14 0451</t>
  </si>
  <si>
    <t>W09676500DEL05861</t>
  </si>
  <si>
    <t>AJE 3010-2022</t>
  </si>
  <si>
    <t>M10-C-058</t>
  </si>
  <si>
    <t>VEH000639</t>
  </si>
  <si>
    <t>JKT_GL019721</t>
  </si>
  <si>
    <t>Avanza 1.5 G CVT</t>
  </si>
  <si>
    <t>1496 CC</t>
  </si>
  <si>
    <t>A 1147 RU</t>
  </si>
  <si>
    <t>2NRG964769</t>
  </si>
  <si>
    <t>MHKAB1BY3NK042297</t>
  </si>
  <si>
    <t>7C-C-094</t>
  </si>
  <si>
    <t>VEH000641</t>
  </si>
  <si>
    <t>Goldhofer THP</t>
  </si>
  <si>
    <t>Goldhofer THP/SL20</t>
  </si>
  <si>
    <t>WGOTHPS2490033110</t>
  </si>
  <si>
    <t>7C-C-119</t>
  </si>
  <si>
    <t>VEH000642</t>
  </si>
  <si>
    <t>Mercedez Benz MB 4060AS/33SLT</t>
  </si>
  <si>
    <t>600HP</t>
  </si>
  <si>
    <t>A 8068 TX</t>
  </si>
  <si>
    <t>54295700681542</t>
  </si>
  <si>
    <t>WDB9341822L446182</t>
  </si>
  <si>
    <t>M10-C-015</t>
  </si>
  <si>
    <t>VEH000644</t>
  </si>
  <si>
    <t>550T</t>
  </si>
  <si>
    <t>JG02-01050</t>
  </si>
  <si>
    <t>SL6000</t>
  </si>
  <si>
    <t>M10-C-059</t>
  </si>
  <si>
    <t>VEH000645</t>
  </si>
  <si>
    <t>JKT_GL020431</t>
  </si>
  <si>
    <t>UD Truck</t>
  </si>
  <si>
    <t>7698 CC</t>
  </si>
  <si>
    <t>A 8225 RA</t>
  </si>
  <si>
    <t>MFFCWZ50RPK822738</t>
  </si>
  <si>
    <t>CWE28064RD-5/P1</t>
  </si>
  <si>
    <t>M10-C-060</t>
  </si>
  <si>
    <t>VEH000646</t>
  </si>
  <si>
    <t>S/N KZ1076</t>
  </si>
  <si>
    <t>TM-ZT1005H/P1</t>
  </si>
  <si>
    <t>3A-C-281</t>
  </si>
  <si>
    <t>VEH000647</t>
  </si>
  <si>
    <t>JKT_GL020562</t>
  </si>
  <si>
    <t>Bulldozer (No.05)</t>
  </si>
  <si>
    <t>KOMATSU</t>
  </si>
  <si>
    <r>
      <t>1,61 M</t>
    </r>
    <r>
      <rPr>
        <vertAlign val="superscript"/>
        <sz val="10"/>
        <rFont val="Calibri"/>
        <family val="2"/>
        <scheme val="minor"/>
      </rPr>
      <t>3</t>
    </r>
  </si>
  <si>
    <t>D31PX-22</t>
  </si>
  <si>
    <t>KMTOD111CPA</t>
  </si>
  <si>
    <t>062022</t>
  </si>
  <si>
    <t>3A-C-282</t>
  </si>
  <si>
    <t>VEH000648</t>
  </si>
  <si>
    <t>KMTOD000TPA</t>
  </si>
  <si>
    <t>062029</t>
  </si>
  <si>
    <t>3A-C-283</t>
  </si>
  <si>
    <t>VEH000649</t>
  </si>
  <si>
    <t>D31EX-22</t>
  </si>
  <si>
    <t>KMTOD111CNA</t>
  </si>
  <si>
    <t>062020</t>
  </si>
  <si>
    <t>3A-C-284</t>
  </si>
  <si>
    <t>VEH000650</t>
  </si>
  <si>
    <t>JKT_GL020813</t>
  </si>
  <si>
    <t>78HP</t>
  </si>
  <si>
    <t>SAA4D95LE</t>
  </si>
  <si>
    <t>M10-C-061</t>
  </si>
  <si>
    <t>VEH000651</t>
  </si>
  <si>
    <t>JKT_GL021029</t>
  </si>
  <si>
    <t>Mr. Ando</t>
  </si>
  <si>
    <t>B 2830 FKU</t>
  </si>
  <si>
    <t>M20AV590146</t>
  </si>
  <si>
    <t>JTNAAAAA6P7004520</t>
  </si>
  <si>
    <t>clc-c-67T(A)</t>
  </si>
  <si>
    <t>VEH000652</t>
  </si>
  <si>
    <t>JKT_GL021069</t>
  </si>
  <si>
    <t>Truck Box Hino SDL</t>
  </si>
  <si>
    <t>5.4T</t>
  </si>
  <si>
    <t>B 9042 FXY</t>
  </si>
  <si>
    <t>N04CWVJ12471</t>
  </si>
  <si>
    <t>MJECCA4FXN5006430</t>
  </si>
  <si>
    <t>clc-c-67T(B)</t>
  </si>
  <si>
    <t>VEH000653</t>
  </si>
  <si>
    <t>Truck Box Hino SDL - Box</t>
  </si>
  <si>
    <t>M10-C-062</t>
  </si>
  <si>
    <t>VEH000654</t>
  </si>
  <si>
    <t>HILUX Pick Up</t>
  </si>
  <si>
    <t>A 8351 RA</t>
  </si>
  <si>
    <t>2GD-5369943</t>
  </si>
  <si>
    <t>MR0CB8BBXP0025570</t>
  </si>
  <si>
    <t>M10-C-063</t>
  </si>
  <si>
    <t>VEH000655</t>
  </si>
  <si>
    <t>A 8352 RA</t>
  </si>
  <si>
    <t>2GD-1365218</t>
  </si>
  <si>
    <t>MR0CB8BB3P00255779</t>
  </si>
  <si>
    <t>VEH000656</t>
  </si>
  <si>
    <t>Avanza 1.3 MT</t>
  </si>
  <si>
    <t>1.3 AT / Opr HO</t>
  </si>
  <si>
    <t>B 2696 FKZ</t>
  </si>
  <si>
    <t>1NRG255881</t>
  </si>
  <si>
    <t>MHKAA1BY5PKO43019</t>
  </si>
  <si>
    <t>3A-C-288</t>
  </si>
  <si>
    <t>VEH000657</t>
  </si>
  <si>
    <t>Inova Zenix</t>
  </si>
  <si>
    <t>A 1223 RX</t>
  </si>
  <si>
    <t>M20A-NB51336</t>
  </si>
  <si>
    <t>MHFAAAAA5R0024858</t>
  </si>
  <si>
    <t>U20</t>
  </si>
  <si>
    <t>3A-C-289</t>
  </si>
  <si>
    <t>VEH000658</t>
  </si>
  <si>
    <t>Voxy</t>
  </si>
  <si>
    <t>A 1051 RX</t>
  </si>
  <si>
    <t>M20A-V678398</t>
  </si>
  <si>
    <t>JTNAAAAA2P7006474</t>
  </si>
  <si>
    <t>3A-C-285</t>
  </si>
  <si>
    <t>VEH000659</t>
  </si>
  <si>
    <t>Excavator Hydraulic</t>
  </si>
  <si>
    <t>ZX200-5G</t>
  </si>
  <si>
    <t>DCDFOC0000355</t>
  </si>
  <si>
    <t>3A-C-286</t>
  </si>
  <si>
    <t>VEH000660</t>
  </si>
  <si>
    <t>ZW140</t>
  </si>
  <si>
    <t>4FCOOP00008452</t>
  </si>
  <si>
    <t>3A-C-287</t>
  </si>
  <si>
    <t>VEH000661</t>
  </si>
  <si>
    <t>5FCOO400008457</t>
  </si>
  <si>
    <t>3A-C-290</t>
  </si>
  <si>
    <t>VEH000662</t>
  </si>
  <si>
    <t>8FB25</t>
  </si>
  <si>
    <t>AN14-AS37036</t>
  </si>
  <si>
    <t>8FB25-43294</t>
  </si>
  <si>
    <t>VEH000663</t>
  </si>
  <si>
    <t>8FB25-44208</t>
  </si>
  <si>
    <t>AN14-AS380070</t>
  </si>
  <si>
    <t>VEH000664</t>
  </si>
  <si>
    <t>8FBR15</t>
  </si>
  <si>
    <t>8FBR15-39390</t>
  </si>
  <si>
    <t>SE61240</t>
  </si>
  <si>
    <t>CLC-C-68T (a)</t>
  </si>
  <si>
    <t>VEH000665</t>
  </si>
  <si>
    <t>Truck Box Hino 300 MDL</t>
  </si>
  <si>
    <t>B 9750 FXY</t>
  </si>
  <si>
    <t>N04CWYJ27373</t>
  </si>
  <si>
    <t>MJEECB0F9P5003252</t>
  </si>
  <si>
    <t>CLC-C-68T (b)</t>
  </si>
  <si>
    <t>VEH000666</t>
  </si>
  <si>
    <t>BOX-Truck Box Hino 300 MDL</t>
  </si>
  <si>
    <t>KRS-03-27373</t>
  </si>
  <si>
    <t>CLC-C-043</t>
  </si>
  <si>
    <t>VEH000667</t>
  </si>
  <si>
    <t>Reach Forklift</t>
  </si>
  <si>
    <t>FSVE61</t>
  </si>
  <si>
    <t>8FBR15-40290</t>
  </si>
  <si>
    <t>CLC-C-044</t>
  </si>
  <si>
    <t>VEH000668</t>
  </si>
  <si>
    <t>8FBR15-40258</t>
  </si>
  <si>
    <t>VEH000669</t>
  </si>
  <si>
    <t>Toyota Voxy</t>
  </si>
  <si>
    <t>2.0 Cvt / Mr Makino</t>
  </si>
  <si>
    <t>B 2427 FOE</t>
  </si>
  <si>
    <t>M20A-V714321</t>
  </si>
  <si>
    <t>JTNAAAAA3R7007104</t>
  </si>
  <si>
    <t>3G-C-081</t>
  </si>
  <si>
    <t>VEH000670</t>
  </si>
  <si>
    <t>32-8FG25</t>
  </si>
  <si>
    <t>4Y*2924699</t>
  </si>
  <si>
    <t>608FG25-A1213</t>
  </si>
  <si>
    <t>D50</t>
  </si>
  <si>
    <t>3G-C-082</t>
  </si>
  <si>
    <t>VEH000671</t>
  </si>
  <si>
    <t>1,5 G M/T</t>
  </si>
  <si>
    <t>A 1708 RX</t>
  </si>
  <si>
    <t>2NR-4C48684</t>
  </si>
  <si>
    <t>MHKAB1BY5RK087036</t>
  </si>
  <si>
    <t>3A-C-291</t>
  </si>
  <si>
    <t>VEH000672</t>
  </si>
  <si>
    <t>AN14-AS40449</t>
  </si>
  <si>
    <t>8FB25-46224</t>
  </si>
  <si>
    <t>3A-C-292</t>
  </si>
  <si>
    <t>VEH000673</t>
  </si>
  <si>
    <t>AN14-AS40460</t>
  </si>
  <si>
    <t>8FB25-46261</t>
  </si>
  <si>
    <t>3A-C-293</t>
  </si>
  <si>
    <t>VEH000674</t>
  </si>
  <si>
    <t>AN14-AS40462</t>
  </si>
  <si>
    <t>8FB25-46262</t>
  </si>
  <si>
    <t>3A-C-294</t>
  </si>
  <si>
    <t>VEH000675</t>
  </si>
  <si>
    <t>8FB30</t>
  </si>
  <si>
    <t>AN15-AT10212</t>
  </si>
  <si>
    <t>8FB30-19786</t>
  </si>
  <si>
    <t>3A-C-296</t>
  </si>
  <si>
    <t>VEH000676</t>
  </si>
  <si>
    <t>AN15-AT10176</t>
  </si>
  <si>
    <t>8FB30-19795</t>
  </si>
  <si>
    <t>3A-C-299</t>
  </si>
  <si>
    <t>VEH000677</t>
  </si>
  <si>
    <t>IDZ0424753</t>
  </si>
  <si>
    <t>8FB25-88815</t>
  </si>
  <si>
    <t>3A-C-297</t>
  </si>
  <si>
    <t>VEH000678</t>
  </si>
  <si>
    <t>IDZ042479</t>
  </si>
  <si>
    <t>62-8FB25-88821</t>
  </si>
  <si>
    <t>3A-C-298</t>
  </si>
  <si>
    <t>VEH000679</t>
  </si>
  <si>
    <t>IDZ0424881</t>
  </si>
  <si>
    <t>62-8FD30-90834</t>
  </si>
  <si>
    <t>3A-C-295</t>
  </si>
  <si>
    <t>VEH000680</t>
  </si>
  <si>
    <t>AN15-AT10214</t>
  </si>
  <si>
    <t>8FB30-19775</t>
  </si>
  <si>
    <t>KITIC</t>
  </si>
  <si>
    <t>AD_SALES</t>
  </si>
  <si>
    <t>VEH000681</t>
  </si>
  <si>
    <t>Inova 2.0 G MT</t>
  </si>
  <si>
    <t>B 2758 FOE</t>
  </si>
  <si>
    <t>1TR-B171730</t>
  </si>
  <si>
    <t>MHFJW8EM8R2411911</t>
  </si>
  <si>
    <t>VEH000682</t>
  </si>
  <si>
    <t>B 2723 FOE</t>
  </si>
  <si>
    <t>1TR-B173659</t>
  </si>
  <si>
    <t>MHFJW8EM6R2411969</t>
  </si>
  <si>
    <t>3G-C-083</t>
  </si>
  <si>
    <t>VEH000683</t>
  </si>
  <si>
    <t>8FG40N</t>
  </si>
  <si>
    <t>1FS-0029261</t>
  </si>
  <si>
    <t>8FG40N-20722</t>
  </si>
  <si>
    <t>3A-C-300</t>
  </si>
  <si>
    <t>VEH000684</t>
  </si>
  <si>
    <t>Komatsu</t>
  </si>
  <si>
    <t>D65E-12</t>
  </si>
  <si>
    <t>CLC-C-045</t>
  </si>
  <si>
    <t>VEH000685</t>
  </si>
  <si>
    <t>8FBR15-42491</t>
  </si>
  <si>
    <t>CLC-C-046</t>
  </si>
  <si>
    <t>VEH000686</t>
  </si>
  <si>
    <t>8FBR15-42599</t>
  </si>
  <si>
    <t>M10-C-064</t>
  </si>
  <si>
    <t>VEH000687</t>
  </si>
  <si>
    <t>THC</t>
  </si>
  <si>
    <t>GR-500EXL</t>
  </si>
  <si>
    <t>6M60-301726</t>
  </si>
  <si>
    <t>370-021-00230</t>
  </si>
  <si>
    <t>CLC-C-047</t>
  </si>
  <si>
    <t>VEH000688</t>
  </si>
  <si>
    <t>AN14-AS42124</t>
  </si>
  <si>
    <t>8FB25-47750</t>
  </si>
  <si>
    <t>3A-C-301</t>
  </si>
  <si>
    <t>VEH000689</t>
  </si>
  <si>
    <t>Hyd. Excavators ZX200-5G</t>
  </si>
  <si>
    <t>DCDF0E00008721</t>
  </si>
  <si>
    <t>3A-C-303</t>
  </si>
  <si>
    <t>VEH000690</t>
  </si>
  <si>
    <t>3A-C-302</t>
  </si>
  <si>
    <t>VEH000691</t>
  </si>
  <si>
    <t>DP31PX-22/PG</t>
  </si>
  <si>
    <t>3G-C-084</t>
  </si>
  <si>
    <t>VEH000692</t>
  </si>
  <si>
    <t>8FG80N</t>
  </si>
  <si>
    <t>CF40-00080</t>
  </si>
  <si>
    <t>M10-C-065</t>
  </si>
  <si>
    <t>VEH000693</t>
  </si>
  <si>
    <t>INNOVA ZENIX G CVT 2.0</t>
  </si>
  <si>
    <t>Zenik</t>
  </si>
  <si>
    <t>A 1134 SA</t>
  </si>
  <si>
    <t>M20ANC92989</t>
  </si>
  <si>
    <t>MHAAAAA7R0036980</t>
  </si>
  <si>
    <t>M10-C-066</t>
  </si>
  <si>
    <t>VEH000694</t>
  </si>
  <si>
    <t>A 1135 SA</t>
  </si>
  <si>
    <t>M20ANC91972</t>
  </si>
  <si>
    <t>MHFAAAAA4R0037021</t>
  </si>
  <si>
    <t>M10-C-067</t>
  </si>
  <si>
    <t>VEH000695</t>
  </si>
  <si>
    <t>A 1157 SA</t>
  </si>
  <si>
    <t>M20AND00422</t>
  </si>
  <si>
    <t>MHFAAAAA3R0037513</t>
  </si>
  <si>
    <t>3A-C-304</t>
  </si>
  <si>
    <t>VEH000696</t>
  </si>
  <si>
    <t>2.5 T</t>
  </si>
  <si>
    <t>TOYOTA 8FB25</t>
  </si>
  <si>
    <t>8FB25-50831</t>
  </si>
  <si>
    <t>AN14-AS45506</t>
  </si>
  <si>
    <t>3A-C-305</t>
  </si>
  <si>
    <t>VEH000697</t>
  </si>
  <si>
    <t>8FB25-50845</t>
  </si>
  <si>
    <t>AN14-AS45648</t>
  </si>
  <si>
    <t>3A-C-306</t>
  </si>
  <si>
    <t>VEH000698</t>
  </si>
  <si>
    <t>AN14-AS45603</t>
  </si>
  <si>
    <t>3A-C-307</t>
  </si>
  <si>
    <t>VEH000699</t>
  </si>
  <si>
    <t>8FB25-50877</t>
  </si>
  <si>
    <t>AN14-AS45600</t>
  </si>
  <si>
    <t>3A-C-308</t>
  </si>
  <si>
    <t>VEH000700</t>
  </si>
  <si>
    <t>TOYOTA 8FD25</t>
  </si>
  <si>
    <t>62-8FD25-89613</t>
  </si>
  <si>
    <t>1DZ-0430176</t>
  </si>
  <si>
    <t>3A-C-309</t>
  </si>
  <si>
    <t>VEH000701</t>
  </si>
  <si>
    <t>TOYOTA 62-8FD25</t>
  </si>
  <si>
    <t>62-8FD25-89642</t>
  </si>
  <si>
    <t>1DZ-0430951</t>
  </si>
  <si>
    <t>3A-C-310</t>
  </si>
  <si>
    <t>VEH000702</t>
  </si>
  <si>
    <t>62-8FD25-89643</t>
  </si>
  <si>
    <t>1DZ-0430967</t>
  </si>
  <si>
    <t>3A-C-311</t>
  </si>
  <si>
    <t>VEH000703</t>
  </si>
  <si>
    <t>62-8FD25-89645</t>
  </si>
  <si>
    <t>1DZ-043099</t>
  </si>
  <si>
    <t>3A-C-312</t>
  </si>
  <si>
    <t>VEH000704</t>
  </si>
  <si>
    <t>62-8FD25-89650</t>
  </si>
  <si>
    <t>1DZ-0431074</t>
  </si>
  <si>
    <t>3A-C-313</t>
  </si>
  <si>
    <t>VEH000705</t>
  </si>
  <si>
    <t>TOYOTA 62-8FD30</t>
  </si>
  <si>
    <t>62-8FD30-92084</t>
  </si>
  <si>
    <t>1DZ-0430623</t>
  </si>
  <si>
    <t>3A-C-314</t>
  </si>
  <si>
    <t>VEH000706</t>
  </si>
  <si>
    <t>62-8FD30-92092</t>
  </si>
  <si>
    <t>1DZ-0430792</t>
  </si>
  <si>
    <t>3A-C-316</t>
  </si>
  <si>
    <t>VEH000707</t>
  </si>
  <si>
    <t>62-8FD25-89653</t>
  </si>
  <si>
    <t>KLLN-FVE62</t>
  </si>
  <si>
    <t>3A-C-315</t>
  </si>
  <si>
    <t>VEH000708</t>
  </si>
  <si>
    <t>1.8 T</t>
  </si>
  <si>
    <t>TOYOTA 8FBR18</t>
  </si>
  <si>
    <t>8FBR18-20037</t>
  </si>
  <si>
    <t>SE71854</t>
  </si>
  <si>
    <t>3A-C-317</t>
  </si>
  <si>
    <t>VEH000709</t>
  </si>
  <si>
    <t>Sweeper DULEVO</t>
  </si>
  <si>
    <t>1100 EH</t>
  </si>
  <si>
    <t>Type 1100 EH</t>
  </si>
  <si>
    <t>02307100EH</t>
  </si>
  <si>
    <t>100EH02214</t>
  </si>
  <si>
    <t>3A-C-318</t>
  </si>
  <si>
    <t>VEH000710</t>
  </si>
  <si>
    <t>HITACHI Wheel Loaders</t>
  </si>
  <si>
    <t>26790013</t>
  </si>
  <si>
    <t>4FC00E00008480</t>
  </si>
  <si>
    <t>CLC-C-048</t>
  </si>
  <si>
    <t>VEH000711</t>
  </si>
  <si>
    <t>8FB25-52291</t>
  </si>
  <si>
    <t>CLC-C-049</t>
  </si>
  <si>
    <t>VEH000712</t>
  </si>
  <si>
    <t>8FBR18-20282</t>
  </si>
  <si>
    <t>CLC-C-050</t>
  </si>
  <si>
    <t>VEH000713</t>
  </si>
  <si>
    <t>8FBR18-20265</t>
  </si>
  <si>
    <t>3A-C-319</t>
  </si>
  <si>
    <t>VEH000714</t>
  </si>
  <si>
    <t>DULEVO D3 - Diesel</t>
  </si>
  <si>
    <t>DULEVO - Type D3</t>
  </si>
  <si>
    <t>07400D300K</t>
  </si>
  <si>
    <t>D300K00060</t>
  </si>
  <si>
    <t>M10-C-068</t>
  </si>
  <si>
    <t>VEH000715</t>
  </si>
  <si>
    <t>GR-1000EX</t>
  </si>
  <si>
    <t>RA2104</t>
  </si>
  <si>
    <t>3L-C-007</t>
  </si>
  <si>
    <t>VEH000716</t>
  </si>
  <si>
    <t>62-8FD30-92852</t>
  </si>
  <si>
    <t>1DZ-0433826</t>
  </si>
  <si>
    <t>CLC-C-69T (A)</t>
  </si>
  <si>
    <t>VEH000717</t>
  </si>
  <si>
    <t>Truck Head HINO</t>
  </si>
  <si>
    <t>24 T</t>
  </si>
  <si>
    <t>B 9781 FEV</t>
  </si>
  <si>
    <t>J08EWEJ22989</t>
  </si>
  <si>
    <t>MJEFL8JW2RJP16399</t>
  </si>
  <si>
    <t>CLC-C-69T (B)</t>
  </si>
  <si>
    <t>VEH000718</t>
  </si>
  <si>
    <t>3G-C-085</t>
  </si>
  <si>
    <t>VEH000719</t>
  </si>
  <si>
    <t>Avanza 1,5 CVT VIN 2025</t>
  </si>
  <si>
    <t>1,5 G CVT</t>
  </si>
  <si>
    <t>A 1160 SB</t>
  </si>
  <si>
    <t>MHKAB1BY4SK118301</t>
  </si>
  <si>
    <t>2NR4E01917</t>
  </si>
  <si>
    <t>3SM-C-005</t>
  </si>
  <si>
    <t>VEH000720</t>
  </si>
  <si>
    <t>JKT_GL000853</t>
  </si>
  <si>
    <t>HITACHI Wheel Loader</t>
  </si>
  <si>
    <t>Altrak 1978</t>
  </si>
  <si>
    <t>RYU4FC00V00008487</t>
  </si>
  <si>
    <t>3A-C-320</t>
  </si>
  <si>
    <t>VEH000721</t>
  </si>
  <si>
    <t>JKT_GL018718</t>
  </si>
  <si>
    <r>
      <t>1,0M</t>
    </r>
    <r>
      <rPr>
        <vertAlign val="superscript"/>
        <sz val="10"/>
        <rFont val="Calibri"/>
        <family val="2"/>
        <scheme val="minor"/>
      </rPr>
      <t>3</t>
    </r>
  </si>
  <si>
    <t>HCMDCDF0K00009227</t>
  </si>
  <si>
    <t>3G-C-086</t>
  </si>
  <si>
    <t>VEH000722</t>
  </si>
  <si>
    <t>6 T</t>
  </si>
  <si>
    <t>8FG60N</t>
  </si>
  <si>
    <t>8FG 80N 20439</t>
  </si>
  <si>
    <t xml:space="preserve">IFS-0034209 </t>
  </si>
  <si>
    <t>3A-C-332</t>
  </si>
  <si>
    <t>VEH000723</t>
  </si>
  <si>
    <t>Forklift (29)</t>
  </si>
  <si>
    <t>1DZ-0438872</t>
  </si>
  <si>
    <t>62-8FD30-93957</t>
  </si>
  <si>
    <t>3A-C-333</t>
  </si>
  <si>
    <t>VEH000724</t>
  </si>
  <si>
    <t>Forklift (20)</t>
  </si>
  <si>
    <t>AN15-ATI4007</t>
  </si>
  <si>
    <t>8FB30-23266</t>
  </si>
  <si>
    <t>3A-C-334</t>
  </si>
  <si>
    <t>VEH000725</t>
  </si>
  <si>
    <t>Forklift (21)</t>
  </si>
  <si>
    <t>AN15-ATI4061</t>
  </si>
  <si>
    <t>8FB309-23275</t>
  </si>
  <si>
    <t>3A-C-335</t>
  </si>
  <si>
    <t>VEH000726</t>
  </si>
  <si>
    <t>Forklift (22)</t>
  </si>
  <si>
    <t>AN15-ATI4066</t>
  </si>
  <si>
    <t>8FB309-23286</t>
  </si>
  <si>
    <t>3A-C-336</t>
  </si>
  <si>
    <t>VEH000727</t>
  </si>
  <si>
    <t>Forklift (34)</t>
  </si>
  <si>
    <t>AN15-ATI4065</t>
  </si>
  <si>
    <t>8FB309-23285</t>
  </si>
  <si>
    <t>3A-C-337</t>
  </si>
  <si>
    <t>VEH000728</t>
  </si>
  <si>
    <t>Forklift (35)</t>
  </si>
  <si>
    <t>AN15-ATI4095</t>
  </si>
  <si>
    <t>8FB309-23324</t>
  </si>
  <si>
    <t>3A-C-321</t>
  </si>
  <si>
    <t>VEH000729</t>
  </si>
  <si>
    <t>Forklift (17)</t>
  </si>
  <si>
    <t>3.5T</t>
  </si>
  <si>
    <t>2Z-0143499</t>
  </si>
  <si>
    <t>72-8FDJ35-83613</t>
  </si>
  <si>
    <t>3A-C-322</t>
  </si>
  <si>
    <t>VEH000730</t>
  </si>
  <si>
    <t>Forklift (03)</t>
  </si>
  <si>
    <t>2.5T</t>
  </si>
  <si>
    <t>AN14-AS51421</t>
  </si>
  <si>
    <t>8FB25-55991</t>
  </si>
  <si>
    <t>3A-C-323</t>
  </si>
  <si>
    <t>VEH000731</t>
  </si>
  <si>
    <t>Forklift (14)</t>
  </si>
  <si>
    <t>AN14-AS51536</t>
  </si>
  <si>
    <t>8FB25-56026</t>
  </si>
  <si>
    <t>3A-C-324</t>
  </si>
  <si>
    <t>VEH000732</t>
  </si>
  <si>
    <t>Forklift (23)</t>
  </si>
  <si>
    <t>AN14-AS51527</t>
  </si>
  <si>
    <t>8FB25-56057</t>
  </si>
  <si>
    <t>3A-C-325</t>
  </si>
  <si>
    <t>VEH000733</t>
  </si>
  <si>
    <t>Forklift (24)</t>
  </si>
  <si>
    <t>AN14-AS51688</t>
  </si>
  <si>
    <t>8FB25-56162</t>
  </si>
  <si>
    <t>3A-C-326</t>
  </si>
  <si>
    <t>VEH000734</t>
  </si>
  <si>
    <t>Forklift (25)</t>
  </si>
  <si>
    <t>AN15-ATI3924</t>
  </si>
  <si>
    <t>8FB30-23235</t>
  </si>
  <si>
    <t>3A-C-327</t>
  </si>
  <si>
    <t>VEH000735</t>
  </si>
  <si>
    <t>Forklift (26)</t>
  </si>
  <si>
    <t>AN15-ATI3925</t>
  </si>
  <si>
    <t>8FB30-23242</t>
  </si>
  <si>
    <t>3A-C-328</t>
  </si>
  <si>
    <t>VEH000736</t>
  </si>
  <si>
    <t>Forklift (27)</t>
  </si>
  <si>
    <t>AN15-ATI3921</t>
  </si>
  <si>
    <t>8FB30-23236</t>
  </si>
  <si>
    <t>3A-C-329</t>
  </si>
  <si>
    <t>VEH000737</t>
  </si>
  <si>
    <t>Forklift (30)</t>
  </si>
  <si>
    <t>AN14-AS51729</t>
  </si>
  <si>
    <t>8FB25-56197</t>
  </si>
  <si>
    <t>3A-C-330</t>
  </si>
  <si>
    <t>VEH000738</t>
  </si>
  <si>
    <t>Forklift (31)</t>
  </si>
  <si>
    <t>AN15-ATI4001</t>
  </si>
  <si>
    <t>8FB30-23252</t>
  </si>
  <si>
    <t>3A-C-331</t>
  </si>
  <si>
    <t>VEH000739</t>
  </si>
  <si>
    <t>Forklift (32)</t>
  </si>
  <si>
    <t>AN15-ATI3998</t>
  </si>
  <si>
    <t>8FB30-23251</t>
  </si>
  <si>
    <t>CLC-C-70T (A)</t>
  </si>
  <si>
    <t>VEH000740</t>
  </si>
  <si>
    <t>HINO 500 FG 260 JU (Head Truck)</t>
  </si>
  <si>
    <t>B 9454 FFX</t>
  </si>
  <si>
    <t>MJEFG8JS2SJL11948</t>
  </si>
  <si>
    <t>J08EWEJ25152</t>
  </si>
  <si>
    <t>CLC-C-70T (B)</t>
  </si>
  <si>
    <t>VEH000741</t>
  </si>
  <si>
    <t>9400L x 2400W x 2500H</t>
  </si>
  <si>
    <t>9700L x 2500W x 2700H</t>
  </si>
  <si>
    <t>CLC-C-71T (A)</t>
  </si>
  <si>
    <t>VEH000742</t>
  </si>
  <si>
    <t>B 9455 FFX</t>
  </si>
  <si>
    <t>MJEFG8JS2SJL11918</t>
  </si>
  <si>
    <t>J08EWEJ24909</t>
  </si>
  <si>
    <t>CLC-C-71T (B)</t>
  </si>
  <si>
    <t>VEH000743</t>
  </si>
  <si>
    <t>CLC-C-72T</t>
  </si>
  <si>
    <t>VEH000744</t>
  </si>
  <si>
    <t>Chasis Trailer 20ft</t>
  </si>
  <si>
    <t>Simojoyo Putra</t>
  </si>
  <si>
    <t>20Ft</t>
  </si>
  <si>
    <t>JKT2531526</t>
  </si>
  <si>
    <t xml:space="preserve">HJZC2819-000TY2 </t>
  </si>
  <si>
    <t>28T</t>
  </si>
  <si>
    <t>3A-C-338</t>
  </si>
  <si>
    <t>VEH000745</t>
  </si>
  <si>
    <t>M10-C-069</t>
  </si>
  <si>
    <t>VEH000746</t>
  </si>
  <si>
    <t xml:space="preserve">	Tractor Head</t>
  </si>
  <si>
    <t>350 HP</t>
  </si>
  <si>
    <t>B 9774 FEI</t>
  </si>
  <si>
    <t>GH8E688851C1P</t>
  </si>
  <si>
    <t>MFFGWYM0CSJ832553</t>
  </si>
  <si>
    <t>7-C-009</t>
  </si>
  <si>
    <t>VEH000747</t>
  </si>
  <si>
    <t>Suzuki XL-7 ZETA</t>
  </si>
  <si>
    <t>SUZUKI</t>
  </si>
  <si>
    <t>1.462 CC</t>
  </si>
  <si>
    <t>K15B 1688149</t>
  </si>
  <si>
    <t>MHYANC22SSJ103159</t>
  </si>
  <si>
    <t>CLC-C-73T</t>
  </si>
  <si>
    <t>VEH000748</t>
  </si>
  <si>
    <t>Granmax BV 1.3 AC E4</t>
  </si>
  <si>
    <t>DAIHATSU</t>
  </si>
  <si>
    <t>1.3 CC</t>
  </si>
  <si>
    <t>B 9793 FFX</t>
  </si>
  <si>
    <t>MHKB3BA1JSK115296</t>
  </si>
  <si>
    <t>K3MJ84574</t>
  </si>
  <si>
    <t>CLC-C-052</t>
  </si>
  <si>
    <t>VEH000749</t>
  </si>
  <si>
    <t>8FB25-59070</t>
  </si>
  <si>
    <t>FSVE62</t>
  </si>
  <si>
    <t>CLC-C-053</t>
  </si>
  <si>
    <t>VEH000750</t>
  </si>
  <si>
    <t>8FB25-59060</t>
  </si>
  <si>
    <t>CLC-C-051</t>
  </si>
  <si>
    <t>VEH000751</t>
  </si>
  <si>
    <t>1.8T</t>
  </si>
  <si>
    <t>8FBR18-21786</t>
  </si>
  <si>
    <t>VEH000752</t>
  </si>
  <si>
    <t>PD</t>
  </si>
  <si>
    <t>B 2768 FOW</t>
  </si>
  <si>
    <t>2AR2992811</t>
  </si>
  <si>
    <t>JTNAFAAH5T8005452</t>
  </si>
  <si>
    <t>CLC135-004</t>
  </si>
  <si>
    <t>VEH000756</t>
  </si>
  <si>
    <t>New Calya</t>
  </si>
  <si>
    <t xml:space="preserve"> 1.2 M/T</t>
  </si>
  <si>
    <t>B 2510 FOX</t>
  </si>
  <si>
    <t>MHKA6GJ6JTJ224611</t>
  </si>
  <si>
    <t>3NRH988788</t>
  </si>
  <si>
    <t>3A-C-342</t>
  </si>
  <si>
    <t>VEH000753</t>
  </si>
  <si>
    <t>S/N : 62146</t>
  </si>
  <si>
    <t>3A-C-341</t>
  </si>
  <si>
    <t>VEH000754</t>
  </si>
  <si>
    <t>D31PX-22/P6</t>
  </si>
  <si>
    <t>S/N : 63010</t>
  </si>
  <si>
    <t>3A-C-340</t>
  </si>
  <si>
    <t>VEH000755</t>
  </si>
  <si>
    <t>S/N : 63009</t>
  </si>
  <si>
    <t>3A-C-339</t>
  </si>
  <si>
    <t>VEH000757</t>
  </si>
  <si>
    <t>S/N : 63007</t>
  </si>
  <si>
    <t>CLC-C-64T</t>
  </si>
  <si>
    <t>Truck Box 110 LD</t>
  </si>
  <si>
    <t>B 9973 SYM</t>
  </si>
  <si>
    <t>W04DTPJ24913</t>
  </si>
  <si>
    <t>MJEC1JG41C5042261</t>
  </si>
  <si>
    <t>JKTC-FB-01</t>
  </si>
  <si>
    <t>Forklift Batery</t>
  </si>
  <si>
    <t>JKTC-FB-02</t>
  </si>
  <si>
    <t>7P730355</t>
  </si>
  <si>
    <t>JKTC-FD-01</t>
  </si>
  <si>
    <t>Forklift Diesel</t>
  </si>
  <si>
    <t>TOYOTA</t>
  </si>
  <si>
    <t>Vehicles Total</t>
  </si>
  <si>
    <t>M09-B-113</t>
  </si>
  <si>
    <t>FNF000006</t>
  </si>
  <si>
    <t>Steel plate</t>
  </si>
  <si>
    <t>Toko Inten</t>
  </si>
  <si>
    <t>3A-A-004</t>
  </si>
  <si>
    <t>FNF000007</t>
  </si>
  <si>
    <t>Brandcash</t>
  </si>
  <si>
    <t>Ichiban HS-802 A</t>
  </si>
  <si>
    <t>HO-137-001</t>
  </si>
  <si>
    <t>FNF000010</t>
  </si>
  <si>
    <t>Phone Display</t>
  </si>
  <si>
    <t>Super A</t>
  </si>
  <si>
    <t>M09-C-003</t>
  </si>
  <si>
    <t>FNF000011</t>
  </si>
  <si>
    <t>M09-C-004</t>
  </si>
  <si>
    <t>FNF000012</t>
  </si>
  <si>
    <t>M09-B-114</t>
  </si>
  <si>
    <t>FNF000013</t>
  </si>
  <si>
    <t xml:space="preserve">Electric winch </t>
  </si>
  <si>
    <t>400 KG</t>
  </si>
  <si>
    <t>M10-B-089</t>
  </si>
  <si>
    <t>FNF000014</t>
  </si>
  <si>
    <t>Drying oven</t>
  </si>
  <si>
    <t xml:space="preserve"> Matsumoto HSN-50</t>
  </si>
  <si>
    <t>FNF000015</t>
  </si>
  <si>
    <t xml:space="preserve">ERS roller </t>
  </si>
  <si>
    <t xml:space="preserve"> 25 ; cap. 2,5 T</t>
  </si>
  <si>
    <t>M09-B-010</t>
  </si>
  <si>
    <t>FNF000016</t>
  </si>
  <si>
    <t>Jet cleaner &amp; accessories</t>
  </si>
  <si>
    <t>Sugino JRV-45100</t>
  </si>
  <si>
    <t>FNF000017</t>
  </si>
  <si>
    <t xml:space="preserve"> Ers Rollers</t>
  </si>
  <si>
    <t>M10-B-090</t>
  </si>
  <si>
    <t>FNF000018</t>
  </si>
  <si>
    <t xml:space="preserve">Torque wrench </t>
  </si>
  <si>
    <t xml:space="preserve"> 5000 HVT</t>
  </si>
  <si>
    <t>HO-137-002</t>
  </si>
  <si>
    <t>FNF000019</t>
  </si>
  <si>
    <t xml:space="preserve"> Brandcash</t>
  </si>
  <si>
    <t>Crown</t>
  </si>
  <si>
    <t>3A-A-029</t>
  </si>
  <si>
    <t>FNF000020</t>
  </si>
  <si>
    <t>Ichiban HS-802A</t>
  </si>
  <si>
    <t>3A-B-002</t>
  </si>
  <si>
    <t>FNF000023</t>
  </si>
  <si>
    <t xml:space="preserve">Diesel fuel tank </t>
  </si>
  <si>
    <t>3S-A-004</t>
  </si>
  <si>
    <t>FNF000032</t>
  </si>
  <si>
    <t xml:space="preserve">Paper Schredder </t>
  </si>
  <si>
    <t>Panasonic MPS 50</t>
  </si>
  <si>
    <t>M10-A-007</t>
  </si>
  <si>
    <t>FNF000035</t>
  </si>
  <si>
    <t xml:space="preserve"> Ichiban type HS-802A</t>
  </si>
  <si>
    <t>HO-137-005</t>
  </si>
  <si>
    <t>FNF000041</t>
  </si>
  <si>
    <t xml:space="preserve"> Panaboard</t>
  </si>
  <si>
    <t>Panasonic UB-520</t>
  </si>
  <si>
    <t>78292ZBB1644</t>
  </si>
  <si>
    <t>FNF000042</t>
  </si>
  <si>
    <t xml:space="preserve">Theodolit </t>
  </si>
  <si>
    <t>TOPCON</t>
  </si>
  <si>
    <t>DT-214</t>
  </si>
  <si>
    <t>HO-137-008</t>
  </si>
  <si>
    <t>FNF000050</t>
  </si>
  <si>
    <t>SMISFA System</t>
  </si>
  <si>
    <t>7C-A-010</t>
  </si>
  <si>
    <t>FNF000052</t>
  </si>
  <si>
    <t>Panaboard</t>
  </si>
  <si>
    <t>Type UB-5325</t>
  </si>
  <si>
    <t>TG-B-007</t>
  </si>
  <si>
    <t>FNF000054</t>
  </si>
  <si>
    <t xml:space="preserve">Portabe Light Tower </t>
  </si>
  <si>
    <t>353706UBP789</t>
  </si>
  <si>
    <t>TG-B-008</t>
  </si>
  <si>
    <t>FNF000055</t>
  </si>
  <si>
    <t>352707UAP789</t>
  </si>
  <si>
    <t>TG-B-006</t>
  </si>
  <si>
    <t>FNF000058</t>
  </si>
  <si>
    <t>352544UAP789</t>
  </si>
  <si>
    <t>TG-B-009</t>
  </si>
  <si>
    <t>FNF000059</t>
  </si>
  <si>
    <t>Light Tower MDL Ligt Source</t>
  </si>
  <si>
    <t>352545UAP789</t>
  </si>
  <si>
    <t>TG-B-010</t>
  </si>
  <si>
    <t>FNF000060</t>
  </si>
  <si>
    <t>TG-B-011</t>
  </si>
  <si>
    <t>FNF000061</t>
  </si>
  <si>
    <t>M10-A-020</t>
  </si>
  <si>
    <t>FNF000064</t>
  </si>
  <si>
    <t>Panasonic UB-7325G</t>
  </si>
  <si>
    <t>HO-137-015</t>
  </si>
  <si>
    <t>FNF000071</t>
  </si>
  <si>
    <t>Filling Cabinet</t>
  </si>
  <si>
    <t>Storage Lt 2nd</t>
  </si>
  <si>
    <t>Head Office</t>
  </si>
  <si>
    <t>HO-137-016</t>
  </si>
  <si>
    <t>FNF000072</t>
  </si>
  <si>
    <t>HO-137-017</t>
  </si>
  <si>
    <t>FNF000074</t>
  </si>
  <si>
    <t>CPU</t>
  </si>
  <si>
    <t>Acer Aspire 4920G</t>
  </si>
  <si>
    <t>SMISFA</t>
  </si>
  <si>
    <t>FNF000078</t>
  </si>
  <si>
    <t>Tir Roller</t>
  </si>
  <si>
    <t>WD-5U</t>
  </si>
  <si>
    <t>7CP3-B-001</t>
  </si>
  <si>
    <t>FNF000082</t>
  </si>
  <si>
    <t>Paiton Project</t>
  </si>
  <si>
    <t>HO-137-021</t>
  </si>
  <si>
    <t>FNF000083</t>
  </si>
  <si>
    <t>Server</t>
  </si>
  <si>
    <t>IBM X320M3</t>
  </si>
  <si>
    <t>Accounting Dept,</t>
  </si>
  <si>
    <t>HO-137-024</t>
  </si>
  <si>
    <t>FNF000090</t>
  </si>
  <si>
    <t>Panasonic UB-5325</t>
  </si>
  <si>
    <t>Presdir Room</t>
  </si>
  <si>
    <t>HO-137-026</t>
  </si>
  <si>
    <t>FNF000095</t>
  </si>
  <si>
    <t>SMB (NSI)</t>
  </si>
  <si>
    <t>HO-137-027</t>
  </si>
  <si>
    <t>FNF000096</t>
  </si>
  <si>
    <t>Whiteboard</t>
  </si>
  <si>
    <t>Meeting Room</t>
  </si>
  <si>
    <t>7K-A-002</t>
  </si>
  <si>
    <t>FNF000097</t>
  </si>
  <si>
    <t xml:space="preserve">Photo Copy </t>
  </si>
  <si>
    <t>Xerox</t>
  </si>
  <si>
    <t>DC3060ST</t>
  </si>
  <si>
    <t>CLC137-001</t>
  </si>
  <si>
    <t>FNF000108</t>
  </si>
  <si>
    <t>Copyboard</t>
  </si>
  <si>
    <t>N-204</t>
  </si>
  <si>
    <t>JPO</t>
  </si>
  <si>
    <t>PJT14</t>
  </si>
  <si>
    <t>PLG-14-001</t>
  </si>
  <si>
    <t>FNF000109</t>
  </si>
  <si>
    <t>Computer</t>
  </si>
  <si>
    <t>Sony SVF15N1A1J</t>
  </si>
  <si>
    <t>Mr, Tomita</t>
  </si>
  <si>
    <t>7-A-038</t>
  </si>
  <si>
    <t>FNF000110</t>
  </si>
  <si>
    <t>Teleconfrence</t>
  </si>
  <si>
    <t>Meeting Room at Cilegon Branch</t>
  </si>
  <si>
    <t>HO-137-032</t>
  </si>
  <si>
    <t>FNF000113</t>
  </si>
  <si>
    <t>Server for SMISFA</t>
  </si>
  <si>
    <t>ICS</t>
  </si>
  <si>
    <t>HO-137-033</t>
  </si>
  <si>
    <t>FNF000114</t>
  </si>
  <si>
    <t>Furnitures</t>
  </si>
  <si>
    <t>HO-137-034</t>
  </si>
  <si>
    <t>FNF000115</t>
  </si>
  <si>
    <t>HO-137-035</t>
  </si>
  <si>
    <t>FNF000116</t>
  </si>
  <si>
    <t>HO-137-036</t>
  </si>
  <si>
    <t>FNF000117</t>
  </si>
  <si>
    <t>Shoes Cabinet</t>
  </si>
  <si>
    <t>CLC-C-61T</t>
  </si>
  <si>
    <t>FNF000120</t>
  </si>
  <si>
    <t>1/21/2015</t>
  </si>
  <si>
    <t>GPS Tracking System</t>
  </si>
  <si>
    <t>Mobile Innovation</t>
  </si>
  <si>
    <t>CLC-A-073</t>
  </si>
  <si>
    <t>FNF000124</t>
  </si>
  <si>
    <t>Biotation &amp; Power Supply</t>
  </si>
  <si>
    <t>Secom Indonesia</t>
  </si>
  <si>
    <t>Absen Record Machine</t>
  </si>
  <si>
    <t>CLC-A-006</t>
  </si>
  <si>
    <t>FNF000126</t>
  </si>
  <si>
    <t>19</t>
  </si>
  <si>
    <t>Barcode Printer at Surabaya</t>
  </si>
  <si>
    <t>Sato Nagatomi</t>
  </si>
  <si>
    <t>CL412NX (300dpi)</t>
  </si>
  <si>
    <t>5F031664, 1645</t>
  </si>
  <si>
    <t>CLC-A-007</t>
  </si>
  <si>
    <t>FNF000127</t>
  </si>
  <si>
    <t>Barcode Printer at Medan</t>
  </si>
  <si>
    <t>CLC-A-004</t>
  </si>
  <si>
    <t>FNF000128</t>
  </si>
  <si>
    <t>Barcode Printer</t>
  </si>
  <si>
    <t>5F031648, 1651</t>
  </si>
  <si>
    <t>CLC-A-005</t>
  </si>
  <si>
    <t>FNF000129</t>
  </si>
  <si>
    <t>CLC-A-036</t>
  </si>
  <si>
    <t>FNF000133</t>
  </si>
  <si>
    <t>Office Furniture f/ Warehouse II (cabinet)</t>
  </si>
  <si>
    <t>Nawa Citra Utama (Briliant)</t>
  </si>
  <si>
    <t>FNF000153</t>
  </si>
  <si>
    <t>2023</t>
  </si>
  <si>
    <t>Daikin EDI System</t>
  </si>
  <si>
    <t>Sankyu Southeast</t>
  </si>
  <si>
    <t>CLC131-006</t>
  </si>
  <si>
    <t>FNF000154</t>
  </si>
  <si>
    <t>Wall Partition Mezzanine Room</t>
  </si>
  <si>
    <t>Phase II Lt, 2</t>
  </si>
  <si>
    <t>7KO-A-001</t>
  </si>
  <si>
    <t>FNF000157</t>
  </si>
  <si>
    <t>Photo Copy Machine Fuji XEROX</t>
  </si>
  <si>
    <t>XEROX-SD19063</t>
  </si>
  <si>
    <t>APV3060CPS</t>
  </si>
  <si>
    <t>M10-A-029</t>
  </si>
  <si>
    <t>FNF000159</t>
  </si>
  <si>
    <t>MODEM TV CABLE MESS ISMAIL</t>
  </si>
  <si>
    <t>M10-A-030</t>
  </si>
  <si>
    <t>FNF000162</t>
  </si>
  <si>
    <t>HARDWARE TS-753 MINI -8G</t>
  </si>
  <si>
    <t>M10-A-031</t>
  </si>
  <si>
    <t>FNF000163</t>
  </si>
  <si>
    <t>HDD WD80EFZX</t>
  </si>
  <si>
    <t>M10-A-032</t>
  </si>
  <si>
    <t>FNF000164</t>
  </si>
  <si>
    <t>CLC-A-051</t>
  </si>
  <si>
    <t>FNF000165</t>
  </si>
  <si>
    <t>Printer Barcode</t>
  </si>
  <si>
    <t>Medan</t>
  </si>
  <si>
    <t>P/N.WWC20160VN-NESIA</t>
  </si>
  <si>
    <t>CLC-A-052</t>
  </si>
  <si>
    <t>FNF000166</t>
  </si>
  <si>
    <t>Nissin</t>
  </si>
  <si>
    <t>CLC-A-046 s/d CLC-A-050</t>
  </si>
  <si>
    <t>FNF000167</t>
  </si>
  <si>
    <t>Handy Scanner</t>
  </si>
  <si>
    <t>7-A-036</t>
  </si>
  <si>
    <t>FNF000169</t>
  </si>
  <si>
    <t>Copy Machine</t>
  </si>
  <si>
    <t>Fuji Xerox</t>
  </si>
  <si>
    <t>FNF000170</t>
  </si>
  <si>
    <t>FNF000171</t>
  </si>
  <si>
    <t>7-A-037</t>
  </si>
  <si>
    <t>FNF000172</t>
  </si>
  <si>
    <t>FNF000173</t>
  </si>
  <si>
    <t>FNF000174</t>
  </si>
  <si>
    <t>CLC-A-053 s/d CLC-A-055</t>
  </si>
  <si>
    <t>FNF000175</t>
  </si>
  <si>
    <t>Keyence Handy Terminal</t>
  </si>
  <si>
    <t>Sato Label Solution</t>
  </si>
  <si>
    <t>at Nissin</t>
  </si>
  <si>
    <t>BT-W100G</t>
  </si>
  <si>
    <t>CLC-A-056 s/d CLC-A-057</t>
  </si>
  <si>
    <t>FNF000176</t>
  </si>
  <si>
    <t>Handy Scanner Terminal</t>
  </si>
  <si>
    <t>7KN-A-001</t>
  </si>
  <si>
    <t>FNF000177</t>
  </si>
  <si>
    <t>XEROX SN-530097</t>
  </si>
  <si>
    <t>APV 3060 CPS</t>
  </si>
  <si>
    <t>SN 530097</t>
  </si>
  <si>
    <t>7C-B-037 ABCD</t>
  </si>
  <si>
    <t>FNF000178</t>
  </si>
  <si>
    <t>Centripugal Pumps Engine Pump Ebara</t>
  </si>
  <si>
    <t>Ebara/Isuzu</t>
  </si>
  <si>
    <t>350 T/Hours</t>
  </si>
  <si>
    <t>FNF000179</t>
  </si>
  <si>
    <t>Printer Laserjet CP5225N</t>
  </si>
  <si>
    <t>HP</t>
  </si>
  <si>
    <t>Ex Summitmas</t>
  </si>
  <si>
    <t>FNF000180</t>
  </si>
  <si>
    <t>Teleconfrence Port Office</t>
  </si>
  <si>
    <t>CLC-A-058 s/d CLC-A-060</t>
  </si>
  <si>
    <t>FNF000183</t>
  </si>
  <si>
    <t>JKT_GL002897</t>
  </si>
  <si>
    <t>Handy Scanner Terminal and Barcode Printer</t>
  </si>
  <si>
    <t>CLC-A-038 s/d CLC-A-045</t>
  </si>
  <si>
    <t>FNF000184</t>
  </si>
  <si>
    <t>CLC131-007</t>
  </si>
  <si>
    <t>FNF000185</t>
  </si>
  <si>
    <t>JKT_GL002899</t>
  </si>
  <si>
    <t>PLB Site Office and Fence</t>
  </si>
  <si>
    <t>Phase II Lt, 3</t>
  </si>
  <si>
    <t>3L-A-001</t>
  </si>
  <si>
    <t>FNF000186</t>
  </si>
  <si>
    <t>JKT_GL003374</t>
  </si>
  <si>
    <t>Warehouse Management System at LOC</t>
  </si>
  <si>
    <t>FNF000187</t>
  </si>
  <si>
    <t>JKT_GL005199</t>
  </si>
  <si>
    <t>Teleconference at Sumitmas</t>
  </si>
  <si>
    <t>FNF000188</t>
  </si>
  <si>
    <t>JKT_GL006184</t>
  </si>
  <si>
    <t>Ekstra Signal for HEad Office</t>
  </si>
  <si>
    <t>Extrasignal.com</t>
  </si>
  <si>
    <t>FNF000189</t>
  </si>
  <si>
    <t>JKT_GL006185</t>
  </si>
  <si>
    <t>Fotocopy Machine C4471 ST at Head Office</t>
  </si>
  <si>
    <t>Astra Graphia</t>
  </si>
  <si>
    <t>DC-VI C4471 ST</t>
  </si>
  <si>
    <t>568016</t>
  </si>
  <si>
    <t>FX003180000934</t>
  </si>
  <si>
    <t>FNF000190</t>
  </si>
  <si>
    <t>Fotocopy Machine C4471 ST at Sumitmas</t>
  </si>
  <si>
    <t>567991</t>
  </si>
  <si>
    <t>FX003180000933</t>
  </si>
  <si>
    <t>M10-A-033</t>
  </si>
  <si>
    <t>FNF000192</t>
  </si>
  <si>
    <t>JKT_GL007440</t>
  </si>
  <si>
    <t>Plus Copyboard</t>
  </si>
  <si>
    <t>Kokarsi</t>
  </si>
  <si>
    <t>M-18W</t>
  </si>
  <si>
    <t>18WRB9120514</t>
  </si>
  <si>
    <t>CLC-A-071</t>
  </si>
  <si>
    <t>FNF000193</t>
  </si>
  <si>
    <t>JKT_GL009446</t>
  </si>
  <si>
    <t>Barcode Handy Terminal</t>
  </si>
  <si>
    <t>Keyence Indonesia</t>
  </si>
  <si>
    <t>BT-W350GI</t>
  </si>
  <si>
    <t>CLC-A-072</t>
  </si>
  <si>
    <t>FNF000194</t>
  </si>
  <si>
    <t>BT-WUC8U</t>
  </si>
  <si>
    <t>CLC-A-070</t>
  </si>
  <si>
    <t>FNF000195</t>
  </si>
  <si>
    <t>JKT_GL010373</t>
  </si>
  <si>
    <t>B-SA4TM 4"</t>
  </si>
  <si>
    <t>CLC-A-061 s/d CLC-A-069</t>
  </si>
  <si>
    <t>FNF000196</t>
  </si>
  <si>
    <t>JKT_GL010377</t>
  </si>
  <si>
    <t>CLC133-027</t>
  </si>
  <si>
    <t>FNF000197</t>
  </si>
  <si>
    <t>JKT_GL012431</t>
  </si>
  <si>
    <t>Wifi Instalation WH Makasar</t>
  </si>
  <si>
    <t>3A-B-058</t>
  </si>
  <si>
    <t>FNF000198</t>
  </si>
  <si>
    <t>JKT_GL013035</t>
  </si>
  <si>
    <t>Heat treatment Pallet Facilities 40ft</t>
  </si>
  <si>
    <t>40 FT</t>
  </si>
  <si>
    <t>3A-B-059</t>
  </si>
  <si>
    <t>FNF000199</t>
  </si>
  <si>
    <t>JKT_GL013036</t>
  </si>
  <si>
    <t>3A-B-060</t>
  </si>
  <si>
    <t>FNF000200</t>
  </si>
  <si>
    <t>JKT_GL013037</t>
  </si>
  <si>
    <t>CLC-015</t>
  </si>
  <si>
    <t>FNF000201</t>
  </si>
  <si>
    <t>JKT_GL013507</t>
  </si>
  <si>
    <t>BA410T-TS12</t>
  </si>
  <si>
    <t>3A-B-061</t>
  </si>
  <si>
    <t>FNF000202</t>
  </si>
  <si>
    <t>JKT_GL013694</t>
  </si>
  <si>
    <t>Container Office Site 20 Feet</t>
  </si>
  <si>
    <t>Multi Akses Kreasitama</t>
  </si>
  <si>
    <t>20 FT</t>
  </si>
  <si>
    <t>FNF000203</t>
  </si>
  <si>
    <t>JKT_GL014920</t>
  </si>
  <si>
    <t>SPSy Payroll Basic</t>
  </si>
  <si>
    <t>Sakura System Solution</t>
  </si>
  <si>
    <t>20 User</t>
  </si>
  <si>
    <t>FNF000204</t>
  </si>
  <si>
    <t>JKT_GL015433</t>
  </si>
  <si>
    <t>SMART CDMS BLC Software</t>
  </si>
  <si>
    <t>Solusi Manufactur Technologi</t>
  </si>
  <si>
    <t>7-A-039</t>
  </si>
  <si>
    <t>FNF000205</t>
  </si>
  <si>
    <t>JKT_GL015534</t>
  </si>
  <si>
    <t>NEOPOST</t>
  </si>
  <si>
    <t>Inti Warna Sentosa</t>
  </si>
  <si>
    <t>Stamp Duty CLG Br</t>
  </si>
  <si>
    <t>CLC133-024</t>
  </si>
  <si>
    <t>FNF000206</t>
  </si>
  <si>
    <t>JKT_GL016938</t>
  </si>
  <si>
    <t>Access Poin WH1</t>
  </si>
  <si>
    <t>901-T310-WW20</t>
  </si>
  <si>
    <t>CLC133-023</t>
  </si>
  <si>
    <t>FNF000207</t>
  </si>
  <si>
    <t>JKT_GL016939</t>
  </si>
  <si>
    <t>Access Poin WH2 pt.1</t>
  </si>
  <si>
    <t>FNF000208</t>
  </si>
  <si>
    <t>JKT_GL017686</t>
  </si>
  <si>
    <t>Access Poin WH2 pt. 2</t>
  </si>
  <si>
    <t>M10-A-034</t>
  </si>
  <si>
    <t>FNF000209</t>
  </si>
  <si>
    <t>JKT_GL018581</t>
  </si>
  <si>
    <t>Astragraphia</t>
  </si>
  <si>
    <t>FC Machine Fuji Xerox</t>
  </si>
  <si>
    <t>AP-3060 CPS</t>
  </si>
  <si>
    <t>S/N 973121</t>
  </si>
  <si>
    <t>3G-A-043</t>
  </si>
  <si>
    <t>FNF000211</t>
  </si>
  <si>
    <t>JKT_GL019814</t>
  </si>
  <si>
    <t>Fotocopy Machine</t>
  </si>
  <si>
    <t>Fujifilm</t>
  </si>
  <si>
    <t>A 3560 CPS</t>
  </si>
  <si>
    <t>SN-260013</t>
  </si>
  <si>
    <t>EQ-815625</t>
  </si>
  <si>
    <t>FNF000212</t>
  </si>
  <si>
    <t>JKT_GL019955</t>
  </si>
  <si>
    <t>2,5 PK</t>
  </si>
  <si>
    <t>2.5 PK</t>
  </si>
  <si>
    <t>S-24PUB1H5</t>
  </si>
  <si>
    <t>CLC134-070</t>
  </si>
  <si>
    <t>FNF000213</t>
  </si>
  <si>
    <t>JKT_GL020323</t>
  </si>
  <si>
    <t>Timbangan Digital</t>
  </si>
  <si>
    <t>A12E</t>
  </si>
  <si>
    <t>FNF000214</t>
  </si>
  <si>
    <t>JKT_GL020613</t>
  </si>
  <si>
    <t>Meeting Set - Kokuyo Furniture</t>
  </si>
  <si>
    <t>Kokuyo Firniture Indonesia</t>
  </si>
  <si>
    <t>22 Bezel Chair</t>
  </si>
  <si>
    <t>1 Zante Conference Table</t>
  </si>
  <si>
    <t>FNF000215</t>
  </si>
  <si>
    <t>Access Door Face Recognition</t>
  </si>
  <si>
    <t>AY-UF355</t>
  </si>
  <si>
    <t>FNF000216</t>
  </si>
  <si>
    <t>CCTV Summitmas Office</t>
  </si>
  <si>
    <t>Hikvision</t>
  </si>
  <si>
    <t>2MP</t>
  </si>
  <si>
    <t>NRV DS-7104NI-Q1</t>
  </si>
  <si>
    <t>L221184699</t>
  </si>
  <si>
    <t>L22184701</t>
  </si>
  <si>
    <t>FNF000217</t>
  </si>
  <si>
    <t>JKT_GL020910</t>
  </si>
  <si>
    <t>Brankas Guardian</t>
  </si>
  <si>
    <t>Guardian</t>
  </si>
  <si>
    <t>1084 KG</t>
  </si>
  <si>
    <t>1468 X 668 X 773</t>
  </si>
  <si>
    <t>FNF000218</t>
  </si>
  <si>
    <t>Indonesian Maps</t>
  </si>
  <si>
    <t>First Solution / Summitmas</t>
  </si>
  <si>
    <t>FNF000219</t>
  </si>
  <si>
    <t>Logo Sankyu</t>
  </si>
  <si>
    <t>FNF000220</t>
  </si>
  <si>
    <t>Kitchen Set</t>
  </si>
  <si>
    <t>FNF000221</t>
  </si>
  <si>
    <t>FC APEOS 5570 CPS</t>
  </si>
  <si>
    <t>3A-A-046</t>
  </si>
  <si>
    <t>FNF000222</t>
  </si>
  <si>
    <t>CL412NX</t>
  </si>
  <si>
    <t>HA104005</t>
  </si>
  <si>
    <t>3A-A-047</t>
  </si>
  <si>
    <t>FNF000223</t>
  </si>
  <si>
    <t>HA103920</t>
  </si>
  <si>
    <t>3A-A-045</t>
  </si>
  <si>
    <t>FNF000224</t>
  </si>
  <si>
    <t>Barcode Handy Terminal Acessories</t>
  </si>
  <si>
    <t>Handy</t>
  </si>
  <si>
    <t>Terminal Charger</t>
  </si>
  <si>
    <t>Touch Pen</t>
  </si>
  <si>
    <t>M10-A-035</t>
  </si>
  <si>
    <t>FNF000225</t>
  </si>
  <si>
    <t>S/N 250891</t>
  </si>
  <si>
    <t>Apeos 2560 CPS</t>
  </si>
  <si>
    <t>7C-A-016</t>
  </si>
  <si>
    <t>FNF000226</t>
  </si>
  <si>
    <t>SALSA PLUS Software</t>
  </si>
  <si>
    <t>SCHEUERLE</t>
  </si>
  <si>
    <t>FNF000227</t>
  </si>
  <si>
    <t>NextSet WF</t>
  </si>
  <si>
    <t>Entertainment Exp &amp; Adva Settle</t>
  </si>
  <si>
    <t>7-A-043</t>
  </si>
  <si>
    <t>FNF000228</t>
  </si>
  <si>
    <t>Add Access Point</t>
  </si>
  <si>
    <t>Cisco</t>
  </si>
  <si>
    <t>FGL2651L9UR</t>
  </si>
  <si>
    <t>FNF000229</t>
  </si>
  <si>
    <t>Partition Sales Room</t>
  </si>
  <si>
    <t>Hirdy Eka Mandiri</t>
  </si>
  <si>
    <t>FNF000230</t>
  </si>
  <si>
    <t>Carpet Floor</t>
  </si>
  <si>
    <t>48 M</t>
  </si>
  <si>
    <t>FNF000231</t>
  </si>
  <si>
    <t>Wall Partition Sales Dept</t>
  </si>
  <si>
    <t>Sandhiya Barat</t>
  </si>
  <si>
    <t>Wall Partition</t>
  </si>
  <si>
    <t>FNF000232</t>
  </si>
  <si>
    <t>New Door Accounting Storage Ph1 lt.1</t>
  </si>
  <si>
    <t>Door Acc Storage Phase 1 Lt 1</t>
  </si>
  <si>
    <t>7-A-044</t>
  </si>
  <si>
    <t>FNF000233</t>
  </si>
  <si>
    <t>Paper Schedder</t>
  </si>
  <si>
    <t>Asia Niaga Sukses</t>
  </si>
  <si>
    <t>ZSA4000S</t>
  </si>
  <si>
    <t>7C-A-018</t>
  </si>
  <si>
    <t>FNF000234</t>
  </si>
  <si>
    <t>Laptop SKY-Engineering</t>
  </si>
  <si>
    <t>Dell</t>
  </si>
  <si>
    <t>LATITUDE 5540</t>
  </si>
  <si>
    <t>J2Q7FX3</t>
  </si>
  <si>
    <t>7C-A-019</t>
  </si>
  <si>
    <t>FNF000235</t>
  </si>
  <si>
    <t>59Q7FX3</t>
  </si>
  <si>
    <t>FNF000236</t>
  </si>
  <si>
    <t>3A-A-051</t>
  </si>
  <si>
    <t>FNF000237</t>
  </si>
  <si>
    <t>305dpl</t>
  </si>
  <si>
    <t>GB106538</t>
  </si>
  <si>
    <t>CL412NX Pluss</t>
  </si>
  <si>
    <t>3A-A-052</t>
  </si>
  <si>
    <t>FNF000238</t>
  </si>
  <si>
    <t>GB106828</t>
  </si>
  <si>
    <t>3A-A-053</t>
  </si>
  <si>
    <t>FNF000239</t>
  </si>
  <si>
    <t>GB106861</t>
  </si>
  <si>
    <t>3A-A-050</t>
  </si>
  <si>
    <t>FNF000240</t>
  </si>
  <si>
    <t>GB106886</t>
  </si>
  <si>
    <t>3A-A-048</t>
  </si>
  <si>
    <t>FNF000241</t>
  </si>
  <si>
    <t>GB106899</t>
  </si>
  <si>
    <t>3A-A-049</t>
  </si>
  <si>
    <t>FNF000242</t>
  </si>
  <si>
    <t>GB106900</t>
  </si>
  <si>
    <t>7-A-045</t>
  </si>
  <si>
    <t>FNF000243</t>
  </si>
  <si>
    <t>Mr Sabihis Room</t>
  </si>
  <si>
    <t>7-A-046</t>
  </si>
  <si>
    <t>FNF000244</t>
  </si>
  <si>
    <t>Partition Room</t>
  </si>
  <si>
    <t>Protechnik Multi P</t>
  </si>
  <si>
    <t>Gypsum</t>
  </si>
  <si>
    <t>7-A-047</t>
  </si>
  <si>
    <t>FNF000245</t>
  </si>
  <si>
    <t>Mr. Dharma</t>
  </si>
  <si>
    <t>Monaco</t>
  </si>
  <si>
    <t>4 X 5,5 M</t>
  </si>
  <si>
    <t>M10-B-140</t>
  </si>
  <si>
    <t>FNF000246</t>
  </si>
  <si>
    <t>JIGS Traning</t>
  </si>
  <si>
    <t>JIGS for Training</t>
  </si>
  <si>
    <t>M10-B-141</t>
  </si>
  <si>
    <t>FNF000247</t>
  </si>
  <si>
    <t>FNF000248</t>
  </si>
  <si>
    <t>FortiGate 50E</t>
  </si>
  <si>
    <t>5G</t>
  </si>
  <si>
    <t>GE RJ45</t>
  </si>
  <si>
    <t>FG-60F-85-12</t>
  </si>
  <si>
    <t>7KO-A-002</t>
  </si>
  <si>
    <t>FNF000249</t>
  </si>
  <si>
    <t>50E</t>
  </si>
  <si>
    <t>KS RDM</t>
  </si>
  <si>
    <t>M10-A-036</t>
  </si>
  <si>
    <t>FNF000250</t>
  </si>
  <si>
    <t>3G-A-044</t>
  </si>
  <si>
    <t>FNF000251</t>
  </si>
  <si>
    <t>3A-B-073</t>
  </si>
  <si>
    <t>FNF000252</t>
  </si>
  <si>
    <t>Drum Robotter Carrier</t>
  </si>
  <si>
    <t>KOKARSI</t>
  </si>
  <si>
    <t>300KG</t>
  </si>
  <si>
    <t>Taiyu Drum Roboter Carrier</t>
  </si>
  <si>
    <t>RX2</t>
  </si>
  <si>
    <t>ENVIRONMENT JOB</t>
  </si>
  <si>
    <t>3G-A-045</t>
  </si>
  <si>
    <t>FNF000253</t>
  </si>
  <si>
    <t>ZOLL AED PLUSS</t>
  </si>
  <si>
    <t>X24G830903</t>
  </si>
  <si>
    <t>FNF000254</t>
  </si>
  <si>
    <t>7-A-048</t>
  </si>
  <si>
    <t>FNF000255</t>
  </si>
  <si>
    <t>X24G830926</t>
  </si>
  <si>
    <t>7-A-049</t>
  </si>
  <si>
    <t>FNF000256</t>
  </si>
  <si>
    <t>X24G830900</t>
  </si>
  <si>
    <t>CK_ADM</t>
  </si>
  <si>
    <t>FNF000257</t>
  </si>
  <si>
    <t>CR123A</t>
  </si>
  <si>
    <t>3A-A-055</t>
  </si>
  <si>
    <t>FNF000258</t>
  </si>
  <si>
    <t>Ring Scaner</t>
  </si>
  <si>
    <t>RS5100</t>
  </si>
  <si>
    <t>24213523023353</t>
  </si>
  <si>
    <t>3A-A-056</t>
  </si>
  <si>
    <t>FNF000259</t>
  </si>
  <si>
    <t>24214523020255</t>
  </si>
  <si>
    <t>3A-A-057</t>
  </si>
  <si>
    <t>FNF000260</t>
  </si>
  <si>
    <t>24214523020261</t>
  </si>
  <si>
    <t>3A-A-058</t>
  </si>
  <si>
    <t>FNF000261</t>
  </si>
  <si>
    <t>24214523020275</t>
  </si>
  <si>
    <t>3A-A-059</t>
  </si>
  <si>
    <t>FNF000262</t>
  </si>
  <si>
    <t>24214523020332</t>
  </si>
  <si>
    <t>3A-A-060</t>
  </si>
  <si>
    <t>FNF000263</t>
  </si>
  <si>
    <t>24214523020340</t>
  </si>
  <si>
    <t>3A-A-061</t>
  </si>
  <si>
    <t>FNF000264</t>
  </si>
  <si>
    <t>24214523020342</t>
  </si>
  <si>
    <t>3A-A-062</t>
  </si>
  <si>
    <t>FNF000265</t>
  </si>
  <si>
    <t>24214523020348</t>
  </si>
  <si>
    <t>3A-A-063</t>
  </si>
  <si>
    <t>FNF000266</t>
  </si>
  <si>
    <t>24214523020390</t>
  </si>
  <si>
    <t>3A-A-064</t>
  </si>
  <si>
    <t>FNF000267</t>
  </si>
  <si>
    <t>24214523020413</t>
  </si>
  <si>
    <t>3A-A-065</t>
  </si>
  <si>
    <t>FNF000268</t>
  </si>
  <si>
    <t>24214523020416</t>
  </si>
  <si>
    <t>3A-A-066</t>
  </si>
  <si>
    <t>FNF000269</t>
  </si>
  <si>
    <t>24214523020426</t>
  </si>
  <si>
    <t>3A-A-067</t>
  </si>
  <si>
    <t>FNF000270</t>
  </si>
  <si>
    <t>24214523020453</t>
  </si>
  <si>
    <t>3A-A-068</t>
  </si>
  <si>
    <t>FNF000271</t>
  </si>
  <si>
    <t>24214523020478</t>
  </si>
  <si>
    <t>3A-A-069</t>
  </si>
  <si>
    <t>FNF000272</t>
  </si>
  <si>
    <t>24214523020484</t>
  </si>
  <si>
    <t>3A-A-070</t>
  </si>
  <si>
    <t>FNF000273</t>
  </si>
  <si>
    <t>24214523020568</t>
  </si>
  <si>
    <t>3A-A-071</t>
  </si>
  <si>
    <t>FNF000274</t>
  </si>
  <si>
    <t>24214523022070</t>
  </si>
  <si>
    <t>3A-A-072</t>
  </si>
  <si>
    <t>FNF000275</t>
  </si>
  <si>
    <t>24215523022635</t>
  </si>
  <si>
    <t>3A-A-073</t>
  </si>
  <si>
    <t>FNF000276</t>
  </si>
  <si>
    <t>24216523020287</t>
  </si>
  <si>
    <t>3A-A-074</t>
  </si>
  <si>
    <t>FNF000277</t>
  </si>
  <si>
    <t>24216523020377</t>
  </si>
  <si>
    <t>3A-A-075</t>
  </si>
  <si>
    <t>FNF000278</t>
  </si>
  <si>
    <t>24218523022135</t>
  </si>
  <si>
    <t>3A-A-076</t>
  </si>
  <si>
    <t>FNF000279</t>
  </si>
  <si>
    <t>24222523020001</t>
  </si>
  <si>
    <t>3A-A-077</t>
  </si>
  <si>
    <t>FNF000280</t>
  </si>
  <si>
    <t>24222523020002</t>
  </si>
  <si>
    <t>3A-A-078</t>
  </si>
  <si>
    <t>FNF000281</t>
  </si>
  <si>
    <t xml:space="preserve"> 24222523020004</t>
  </si>
  <si>
    <t>3A-A-079</t>
  </si>
  <si>
    <t>FNF000282</t>
  </si>
  <si>
    <t>24222523020007</t>
  </si>
  <si>
    <t>3A-A-080</t>
  </si>
  <si>
    <t>FNF000283</t>
  </si>
  <si>
    <t>24222523020010</t>
  </si>
  <si>
    <t>3A-A-081</t>
  </si>
  <si>
    <t>FNF000284</t>
  </si>
  <si>
    <t>Charger Adaptor Ring Scaner</t>
  </si>
  <si>
    <t xml:space="preserve"> S-Zebra 4 Slot Ring Scanner</t>
  </si>
  <si>
    <t>Charger + Adaptor</t>
  </si>
  <si>
    <t>2 Unit</t>
  </si>
  <si>
    <t>M10-B-144-A</t>
  </si>
  <si>
    <t>FNF000285</t>
  </si>
  <si>
    <t>KITO Chain Block 10 Ton</t>
  </si>
  <si>
    <t>CB100</t>
  </si>
  <si>
    <t>M10-B-144-B</t>
  </si>
  <si>
    <t>FNF000286</t>
  </si>
  <si>
    <t>M10-B-145-A</t>
  </si>
  <si>
    <t>FNF000287</t>
  </si>
  <si>
    <t>KITO Chain Block 15 T</t>
  </si>
  <si>
    <t>CB150</t>
  </si>
  <si>
    <t>M10-B-145-B</t>
  </si>
  <si>
    <t>FNF000288</t>
  </si>
  <si>
    <t>M10-B-157</t>
  </si>
  <si>
    <t>FNF000289</t>
  </si>
  <si>
    <t>Wire Rope Eye to Eye</t>
  </si>
  <si>
    <t>52 mm x 12 mtr</t>
  </si>
  <si>
    <t>M10-B-158</t>
  </si>
  <si>
    <t>FNF000290</t>
  </si>
  <si>
    <t>M10-B-159</t>
  </si>
  <si>
    <t>FNF000291</t>
  </si>
  <si>
    <t>M10-B-160</t>
  </si>
  <si>
    <t>FNF000292</t>
  </si>
  <si>
    <t>M10-B-161</t>
  </si>
  <si>
    <t>FNF000293</t>
  </si>
  <si>
    <t>56 mm x 12 mtr</t>
  </si>
  <si>
    <t>M10-B-162</t>
  </si>
  <si>
    <t>FNF000294</t>
  </si>
  <si>
    <t>M10-B-163</t>
  </si>
  <si>
    <t>FNF000295</t>
  </si>
  <si>
    <t>M10-B-164</t>
  </si>
  <si>
    <t>FNF000296</t>
  </si>
  <si>
    <t>CLC-A-075</t>
  </si>
  <si>
    <t>FNF000297</t>
  </si>
  <si>
    <t>Apeos C3070 CPS</t>
  </si>
  <si>
    <t>Printer Color</t>
  </si>
  <si>
    <t>SN : 860297</t>
  </si>
  <si>
    <t>M10-B-150</t>
  </si>
  <si>
    <t>FNF000298</t>
  </si>
  <si>
    <t>Gas Trailing Shield</t>
  </si>
  <si>
    <t>3 Set</t>
  </si>
  <si>
    <t>M10-B-151</t>
  </si>
  <si>
    <t>FNF000299</t>
  </si>
  <si>
    <t>Plus 2 Gas Trailing Shield</t>
  </si>
  <si>
    <t>M10-B-152</t>
  </si>
  <si>
    <t>FNF000300</t>
  </si>
  <si>
    <t>Skirt # 1</t>
  </si>
  <si>
    <t>M10-B-153</t>
  </si>
  <si>
    <t>FNF000301</t>
  </si>
  <si>
    <t>Skirt # 2</t>
  </si>
  <si>
    <t>M10-B-154</t>
  </si>
  <si>
    <t>FNF000302</t>
  </si>
  <si>
    <t>Skirt # 4</t>
  </si>
  <si>
    <t>3KN-A-003</t>
  </si>
  <si>
    <t>FNF000303</t>
  </si>
  <si>
    <t>FG50E</t>
  </si>
  <si>
    <t>3KN-A-002</t>
  </si>
  <si>
    <t>FNF000304</t>
  </si>
  <si>
    <t>INTERNET INFRA FOR OFFICE</t>
  </si>
  <si>
    <t>Access Point for Office Area</t>
  </si>
  <si>
    <t>Poe Injector</t>
  </si>
  <si>
    <t>UPS</t>
  </si>
  <si>
    <t>3A-A-082</t>
  </si>
  <si>
    <t>FNF000305</t>
  </si>
  <si>
    <t>SHREDDER Papper</t>
  </si>
  <si>
    <t>3A-A-083</t>
  </si>
  <si>
    <t>FNF000306</t>
  </si>
  <si>
    <t>Apeos C2060 CPS</t>
  </si>
  <si>
    <t>3A-B-076</t>
  </si>
  <si>
    <t>FNF000307</t>
  </si>
  <si>
    <t>Drum Dumper Taiyo</t>
  </si>
  <si>
    <t>DN-1100-S</t>
  </si>
  <si>
    <t>SVU-201</t>
  </si>
  <si>
    <t>3A-B-077</t>
  </si>
  <si>
    <t>FNF000308</t>
  </si>
  <si>
    <t>7-A-050</t>
  </si>
  <si>
    <t>FNF000309</t>
  </si>
  <si>
    <t>Access Point Meeting Room A</t>
  </si>
  <si>
    <t>C9105AXL-F</t>
  </si>
  <si>
    <t>FGL2901L39V</t>
  </si>
  <si>
    <t>7-A-051</t>
  </si>
  <si>
    <t>FNF000310</t>
  </si>
  <si>
    <t>Access Point Meeting Room B</t>
  </si>
  <si>
    <t>FGL2901L39W</t>
  </si>
  <si>
    <t>7-A-052</t>
  </si>
  <si>
    <t>FNF000311</t>
  </si>
  <si>
    <t>CISCO SWITCH NETWORK</t>
  </si>
  <si>
    <t>C9200-24P-E</t>
  </si>
  <si>
    <t>FVH29031ZKT</t>
  </si>
  <si>
    <t>FNF000312</t>
  </si>
  <si>
    <t>Chain Block Cap. 10T</t>
  </si>
  <si>
    <t>Nagasaki</t>
  </si>
  <si>
    <t>12M</t>
  </si>
  <si>
    <t>HSZ 10B</t>
  </si>
  <si>
    <t>CLC133-028</t>
  </si>
  <si>
    <t>FNF000314</t>
  </si>
  <si>
    <t>Wifi Instalation WH Bali</t>
  </si>
  <si>
    <t>24p Gigabit</t>
  </si>
  <si>
    <t>15U Glass Door 19"</t>
  </si>
  <si>
    <t>Ruckus R550 dual-band Wireless AP</t>
  </si>
  <si>
    <t>CLC134-025</t>
  </si>
  <si>
    <t>FNF000315</t>
  </si>
  <si>
    <t>AC Cassette 2.5pk</t>
  </si>
  <si>
    <t>DAIKIN</t>
  </si>
  <si>
    <t>25 PK</t>
  </si>
  <si>
    <t>AC Office Phase II</t>
  </si>
  <si>
    <t>Daikin Inverter R32</t>
  </si>
  <si>
    <t>FNF000316</t>
  </si>
  <si>
    <t>LCD TV 75 Inc</t>
  </si>
  <si>
    <t>LG</t>
  </si>
  <si>
    <t>75 Inc</t>
  </si>
  <si>
    <t>75NU855BPSA</t>
  </si>
  <si>
    <t>YBM-00059724</t>
  </si>
  <si>
    <t>AMD-L01</t>
  </si>
  <si>
    <t>Tools, Furniture &amp; Fixtures Total</t>
  </si>
  <si>
    <t>SYS000001</t>
  </si>
  <si>
    <t>NextSet WF add form 1</t>
  </si>
  <si>
    <t>FA Form, Meeting Form, BOD Form</t>
  </si>
  <si>
    <t>7C-A-020</t>
  </si>
  <si>
    <t>SYS000002</t>
  </si>
  <si>
    <t>ZWCAD Software</t>
  </si>
  <si>
    <t>XPEW-FGUK-Q83Z-KXM3-UQSS-DZZZ</t>
  </si>
  <si>
    <t>7C-A-021</t>
  </si>
  <si>
    <t>SYS000003</t>
  </si>
  <si>
    <t>ZQ5T-FLS5-FUVK-ETUN-8963-VEX5</t>
  </si>
  <si>
    <t>SYS000004</t>
  </si>
  <si>
    <t>Modification Excel Formula Attendance record (JFE)</t>
  </si>
  <si>
    <t>User Eko Prastyo</t>
  </si>
  <si>
    <t>User Suprayogi</t>
  </si>
  <si>
    <t>User Aan Jayoko</t>
  </si>
  <si>
    <t>SYS000005</t>
  </si>
  <si>
    <t>NextSet WF add form 2</t>
  </si>
  <si>
    <t>General Approval</t>
  </si>
  <si>
    <t>IT-Subs</t>
  </si>
  <si>
    <t>Audit Inq</t>
  </si>
  <si>
    <t>SYS000006</t>
  </si>
  <si>
    <t>FIXED Asset Opname System</t>
  </si>
  <si>
    <t>KDDI</t>
  </si>
  <si>
    <t>System Total</t>
  </si>
  <si>
    <t>7-E-002</t>
  </si>
  <si>
    <t>LAD000001</t>
  </si>
  <si>
    <t>1993</t>
  </si>
  <si>
    <t>Cilegon Branch, Ciwandan, Banten</t>
  </si>
  <si>
    <t>34,245 m2</t>
  </si>
  <si>
    <t>Lnd</t>
  </si>
  <si>
    <t>LAD000002</t>
  </si>
  <si>
    <t>2004</t>
  </si>
  <si>
    <t>Bojonegara, Banten</t>
  </si>
  <si>
    <t>51,355 m2</t>
  </si>
  <si>
    <t>LAD000003</t>
  </si>
  <si>
    <t>1998</t>
  </si>
  <si>
    <t>Cikarang Office, Cikarang, West Java</t>
  </si>
  <si>
    <t>3,120 m2</t>
  </si>
  <si>
    <t>1998/2006</t>
  </si>
  <si>
    <t>7-E-006</t>
  </si>
  <si>
    <t>LAD000005</t>
  </si>
  <si>
    <t>2008</t>
  </si>
  <si>
    <t>Celegon Mess, Ciwedus, Banten</t>
  </si>
  <si>
    <t>2,085 m2</t>
  </si>
  <si>
    <t>JKL-139-001</t>
  </si>
  <si>
    <t>LAD000006</t>
  </si>
  <si>
    <t>Tanjung Priok, Jakarta</t>
  </si>
  <si>
    <t>Jl. Enggano no. 40B, Jakarta</t>
  </si>
  <si>
    <t>242 m2</t>
  </si>
  <si>
    <t>HO-139-001</t>
  </si>
  <si>
    <t>LAD000007</t>
  </si>
  <si>
    <t xml:space="preserve">Cikarang Warehouse &amp; Office </t>
  </si>
  <si>
    <t>Block 20, KITIC, Cikarang Pusat-Delta Mas</t>
  </si>
  <si>
    <t>63792 m2</t>
  </si>
  <si>
    <t>Kitic : 81.426.660.480</t>
  </si>
  <si>
    <t>Legal : 4.488.113.566</t>
  </si>
  <si>
    <t>HO-139-002</t>
  </si>
  <si>
    <t>LAD000008</t>
  </si>
  <si>
    <t>Delta Mas Mess</t>
  </si>
  <si>
    <t>Kota Delta Mas Kav. Pasadena Blok B11-17 &amp; B50-55</t>
  </si>
  <si>
    <t>2,000 m2</t>
  </si>
  <si>
    <t>Land Total</t>
  </si>
  <si>
    <t>CIP000140</t>
  </si>
  <si>
    <t>3 Unit Forklift</t>
  </si>
  <si>
    <t>CIP</t>
  </si>
  <si>
    <t>CIP000028</t>
  </si>
  <si>
    <t>CIP000162</t>
  </si>
  <si>
    <t>UT</t>
  </si>
  <si>
    <t>CIP000163</t>
  </si>
  <si>
    <t>CIP000165</t>
  </si>
  <si>
    <t>Blind Van</t>
  </si>
  <si>
    <t>Tri Mandiri Lestari</t>
  </si>
  <si>
    <t>CIP000158</t>
  </si>
  <si>
    <t>CIP000137</t>
  </si>
  <si>
    <t>Forklift-3MF</t>
  </si>
  <si>
    <t>CIP000138</t>
  </si>
  <si>
    <t>CIP000031</t>
  </si>
  <si>
    <t>Cayla</t>
  </si>
  <si>
    <t>Astra Intl</t>
  </si>
  <si>
    <t>..</t>
  </si>
  <si>
    <t>Construction In Process Total</t>
  </si>
  <si>
    <t xml:space="preserve"> 7    Location</t>
  </si>
  <si>
    <t>78   Office and Workshop</t>
  </si>
  <si>
    <t>61    Structure</t>
  </si>
  <si>
    <t>278  Machine &amp; Equipment</t>
  </si>
  <si>
    <t>474  Vehicle</t>
  </si>
  <si>
    <t>181  Tools &amp; Furnitur</t>
  </si>
  <si>
    <t>Non-Asset</t>
  </si>
  <si>
    <t>88    Item Machine, Tools and Vehicle</t>
  </si>
  <si>
    <t>Disposals of Fixed Asset</t>
  </si>
  <si>
    <t>Name of Asset</t>
  </si>
  <si>
    <t>Fix Asset Number AX</t>
  </si>
  <si>
    <t>Capacity</t>
  </si>
  <si>
    <t>Police No.</t>
  </si>
  <si>
    <t>Machine No.</t>
  </si>
  <si>
    <t>Chasis No.</t>
  </si>
  <si>
    <t>Date</t>
  </si>
  <si>
    <t>Purchase</t>
  </si>
  <si>
    <t>Acc. Depr.</t>
  </si>
  <si>
    <t>Proceed</t>
  </si>
  <si>
    <t>Gain on Sale</t>
  </si>
  <si>
    <t>Lose on Sale</t>
  </si>
  <si>
    <t>Vc.</t>
  </si>
  <si>
    <t>Buyer</t>
  </si>
  <si>
    <t>Disposal</t>
  </si>
  <si>
    <t>Price</t>
  </si>
  <si>
    <t>upto Disposal</t>
  </si>
  <si>
    <t>( 421 )</t>
  </si>
  <si>
    <t>( 521 )</t>
  </si>
  <si>
    <t>CAJE</t>
  </si>
  <si>
    <t>Diff :</t>
  </si>
  <si>
    <t>LIST OF ACQUISITION &amp; DISPOSALS ASSET</t>
  </si>
  <si>
    <t>JAN - DEC 202</t>
  </si>
  <si>
    <t>Fixed Asset</t>
  </si>
  <si>
    <t>Application No</t>
  </si>
  <si>
    <t>Purchase/
Disposed Date</t>
  </si>
  <si>
    <t>Bookslip No.</t>
  </si>
  <si>
    <t>Purchase/Disposal Prices</t>
  </si>
  <si>
    <t>Vendor/Customer</t>
  </si>
  <si>
    <t>Transaction
Status</t>
  </si>
  <si>
    <t>DP</t>
  </si>
  <si>
    <t>date</t>
  </si>
  <si>
    <t>Payment</t>
  </si>
  <si>
    <t>PIC</t>
  </si>
  <si>
    <t>of Down Payment</t>
  </si>
  <si>
    <t>of Repayment</t>
  </si>
  <si>
    <t>JKC</t>
  </si>
  <si>
    <t>001/JKC/FA-Purc/I/2026</t>
  </si>
  <si>
    <t>Triputra Bangunjaya Bersama</t>
  </si>
  <si>
    <t>001/CLC/FA-Disp/III/2026</t>
  </si>
  <si>
    <t>20260331_062-03</t>
  </si>
  <si>
    <t>Najwa Jaya</t>
  </si>
  <si>
    <t>001/CLC/FA-Purc/II/2026</t>
  </si>
  <si>
    <t>001/CLGA/FA-Purc/I/2026</t>
  </si>
  <si>
    <t>001/CLGC/FA-Disp/III/2026</t>
  </si>
  <si>
    <t xml:space="preserve">20260430_063-04 </t>
  </si>
  <si>
    <t>SII</t>
  </si>
  <si>
    <t>001/CLGC/FA-Purc/III/2026</t>
  </si>
  <si>
    <t>001/CLGC/FA-Trf/III/2026</t>
  </si>
  <si>
    <t>Transfer Asset</t>
  </si>
  <si>
    <t>Transfer</t>
  </si>
  <si>
    <t>001/HO/FA-Disp/II/2026</t>
  </si>
  <si>
    <t>20260430_064-04</t>
  </si>
  <si>
    <t>001/HO/FA-Purc/II/2026</t>
  </si>
  <si>
    <t>001/MCCI/FA-Purc/IV/2026</t>
  </si>
  <si>
    <t>002/CLC/FA-Disp/III/2026</t>
  </si>
  <si>
    <t>Citra Seraya Pratama</t>
  </si>
  <si>
    <t>002/CLC/FA-Purc/II/2026</t>
  </si>
  <si>
    <t>002/CLGA/FA-Purc/I/2026</t>
  </si>
  <si>
    <t>002/CLGC/FA-Disp/III/2026</t>
  </si>
  <si>
    <t>oK</t>
  </si>
  <si>
    <t>003/CLC/FA-Disp/III/2026</t>
  </si>
  <si>
    <t>Sankyu CLC</t>
  </si>
  <si>
    <t>003/CLGA/FA-Purc/I/2026</t>
  </si>
  <si>
    <t>001/KOS/FA-Disp/IV/2026</t>
  </si>
  <si>
    <t>20260529_068-05</t>
  </si>
  <si>
    <t>Cahaya Said</t>
  </si>
  <si>
    <t>003/CLC/FA-Purc/IV/2026</t>
  </si>
  <si>
    <t>001/CLGA/FA-Disp/IV/2026</t>
  </si>
  <si>
    <t>001/ASC/FA-Disp/IV/2026</t>
  </si>
  <si>
    <t>002/HO/FA-Disp/V/2026</t>
  </si>
  <si>
    <t>20260529_069-05</t>
  </si>
  <si>
    <t>Biru Revorma Indonesia</t>
  </si>
  <si>
    <t>FNF000191</t>
  </si>
  <si>
    <t>3A-A-044</t>
  </si>
  <si>
    <t>001/ASC/FA-Disp/I/2025</t>
  </si>
  <si>
    <t>20250228_011-02</t>
  </si>
  <si>
    <t xml:space="preserve">Fotocopy Machine Fuji Xerox at ASC </t>
  </si>
  <si>
    <t>001/ASC/FA-Purc/I/2025</t>
  </si>
  <si>
    <t>202502_AP_001-01</t>
  </si>
  <si>
    <t>Kokarsi Clg</t>
  </si>
  <si>
    <t>002/ASC/FA-Purc/I/2025</t>
  </si>
  <si>
    <t>FNF000130</t>
  </si>
  <si>
    <t>CLC-A-002</t>
  </si>
  <si>
    <t>001/CLC/FA-Disp/I/2025</t>
  </si>
  <si>
    <t>20250131_022-01</t>
  </si>
  <si>
    <t>FNF000131</t>
  </si>
  <si>
    <t>CLC-A-003</t>
  </si>
  <si>
    <t>001/CLC/FA-Purc/I/2025</t>
  </si>
  <si>
    <t>202501_AP_030-01</t>
  </si>
  <si>
    <t>001/CLGA/FA-Purc/I/2025</t>
  </si>
  <si>
    <t>Withdrawals</t>
  </si>
  <si>
    <t>002/CLGA/FA-Purc/I/2025</t>
  </si>
  <si>
    <t>20250829_021-08</t>
  </si>
  <si>
    <t>MNE000069</t>
  </si>
  <si>
    <t>M05-B-002-B</t>
  </si>
  <si>
    <t>001/CLGC/FA-Disp/II/2025</t>
  </si>
  <si>
    <t>20250328_059-03</t>
  </si>
  <si>
    <t>Miller DC-Rectifier welding machine</t>
  </si>
  <si>
    <t>Kranindo Perjaya</t>
  </si>
  <si>
    <t>MNE000086</t>
  </si>
  <si>
    <t>CM12-B-009</t>
  </si>
  <si>
    <t>Port portable rotary screw</t>
  </si>
  <si>
    <t>MNE000068</t>
  </si>
  <si>
    <t>M05-B-001</t>
  </si>
  <si>
    <t>001/JKC/FA-Purc/II/2025</t>
  </si>
  <si>
    <t>Triputra Banun Jaya</t>
  </si>
  <si>
    <t>001/KNSS/FA-Purc/II/2025</t>
  </si>
  <si>
    <t>VEH000273</t>
  </si>
  <si>
    <t>CLC-C-01</t>
  </si>
  <si>
    <t>002/CLC/FA-Disp/III/2025</t>
  </si>
  <si>
    <t xml:space="preserve">Forklift </t>
  </si>
  <si>
    <t>Anugrah Cahaya Mandiri</t>
  </si>
  <si>
    <t>VEH000275</t>
  </si>
  <si>
    <t>CLC-C-03</t>
  </si>
  <si>
    <t>Forklift Nichiyu</t>
  </si>
  <si>
    <t>VEH000276</t>
  </si>
  <si>
    <t>CLC-C-04</t>
  </si>
  <si>
    <t>VEH000279</t>
  </si>
  <si>
    <t>CLC-C-07</t>
  </si>
  <si>
    <t>VEH000292</t>
  </si>
  <si>
    <t>CLC-C-015</t>
  </si>
  <si>
    <t>3A</t>
  </si>
  <si>
    <t>VEH000485</t>
  </si>
  <si>
    <t>3SM-C-004</t>
  </si>
  <si>
    <t>002/ASC/FA-Disp/III/2025</t>
  </si>
  <si>
    <t>VEH000587</t>
  </si>
  <si>
    <t>3A-C-257</t>
  </si>
  <si>
    <t>003/ASC/FA-Disp/III/2025</t>
  </si>
  <si>
    <t>20250430_062-04</t>
  </si>
  <si>
    <t>Bulldozer (No. 04)</t>
  </si>
  <si>
    <t>Ciptamas Persada</t>
  </si>
  <si>
    <t>003/ASC/FA-Purc/II/2025</t>
  </si>
  <si>
    <t>202506_AP_039-06</t>
  </si>
  <si>
    <t>HEXINDO</t>
  </si>
  <si>
    <t>004/ASC/FA-Disp/III/2025</t>
  </si>
  <si>
    <t>005/ASC/FA-Disp/III/2025</t>
  </si>
  <si>
    <t>VEH000574</t>
  </si>
  <si>
    <t>3A-C-245</t>
  </si>
  <si>
    <t>006/ASC/FA-Disp/III/2025</t>
  </si>
  <si>
    <t>20250731_022-07</t>
  </si>
  <si>
    <t>VEH000572</t>
  </si>
  <si>
    <t>3A-C-246</t>
  </si>
  <si>
    <t>VEH000573</t>
  </si>
  <si>
    <t>3A-C-247</t>
  </si>
  <si>
    <t>VEH000571</t>
  </si>
  <si>
    <t>3A-C-248</t>
  </si>
  <si>
    <t>VEH000628</t>
  </si>
  <si>
    <t>3A-C-275</t>
  </si>
  <si>
    <t>007/ASC/FA-Disp/III/2025</t>
  </si>
  <si>
    <t>Bulldozer No. 06</t>
  </si>
  <si>
    <t>VEH000514</t>
  </si>
  <si>
    <t>3L-C-006</t>
  </si>
  <si>
    <t>008/ASC/FA-Disp/III/2025</t>
  </si>
  <si>
    <t>Wijaya Equipment</t>
  </si>
  <si>
    <t>001/MCCI/FA-Purc/III/2025</t>
  </si>
  <si>
    <t>FNF000125</t>
  </si>
  <si>
    <t>M10-A-025</t>
  </si>
  <si>
    <t>002/CLGC/FA-Disp/III/2025</t>
  </si>
  <si>
    <t>2025430_023-04</t>
  </si>
  <si>
    <t>MCI</t>
  </si>
  <si>
    <t>002/MCCI/FA-Purc/III/2025</t>
  </si>
  <si>
    <t>202504_AP_041-04</t>
  </si>
  <si>
    <t>VEH000221</t>
  </si>
  <si>
    <t>CLC-C-56T</t>
  </si>
  <si>
    <t>003/CLC/FA-Disp/III/2025</t>
  </si>
  <si>
    <t>20250630_062-06</t>
  </si>
  <si>
    <t>UNGGUL SUKSES CEMERLANG</t>
  </si>
  <si>
    <t>VEH000077</t>
  </si>
  <si>
    <t>CLC-C-21T</t>
  </si>
  <si>
    <t>VEH000080</t>
  </si>
  <si>
    <t>TG-C-036</t>
  </si>
  <si>
    <t>VEH000084</t>
  </si>
  <si>
    <t>TG-C-029</t>
  </si>
  <si>
    <t>VEH000086</t>
  </si>
  <si>
    <t>TG-C-031</t>
  </si>
  <si>
    <t>VEH000088</t>
  </si>
  <si>
    <t>CLC-C-25T</t>
  </si>
  <si>
    <t>VEH000075</t>
  </si>
  <si>
    <t>TG-C-021</t>
  </si>
  <si>
    <t>Head Trucktor</t>
  </si>
  <si>
    <t>VEH000068</t>
  </si>
  <si>
    <t>TG-C-014</t>
  </si>
  <si>
    <t>VEH000067</t>
  </si>
  <si>
    <t>TG-C-015</t>
  </si>
  <si>
    <t>VEH000349</t>
  </si>
  <si>
    <t>CLC-C-31T</t>
  </si>
  <si>
    <t>Pick Up Box</t>
  </si>
  <si>
    <t>003/MCCI/FA-Purc/III/2025</t>
  </si>
  <si>
    <t>20250821_005-08</t>
  </si>
  <si>
    <t>GUZZILLA INTEE+RNATIONAL</t>
  </si>
  <si>
    <t>004/ASC/FA-Purc/IV/2025</t>
  </si>
  <si>
    <t>20251128_066-11</t>
  </si>
  <si>
    <t>005/ASC/FA-Purc/V/2025</t>
  </si>
  <si>
    <t>202509_AP_014-09</t>
  </si>
  <si>
    <t>006/ASC/FA-Purc/V/2025</t>
  </si>
  <si>
    <t>007/ASC/FA-Purc/V/2025</t>
  </si>
  <si>
    <t>20250730_021-07</t>
  </si>
  <si>
    <t>008/ASC/FA-Purc/V/2025</t>
  </si>
  <si>
    <t>202507_AP_038-07</t>
  </si>
  <si>
    <t>Kokarsi Cilegon</t>
  </si>
  <si>
    <t>009/ASC/FA-Purc/V/2025</t>
  </si>
  <si>
    <t>202505_AP_048-05</t>
  </si>
  <si>
    <t>010/ASC/FA-Purc/V/2025</t>
  </si>
  <si>
    <t>VEH000424</t>
  </si>
  <si>
    <t>7KO-C-001</t>
  </si>
  <si>
    <t>001/KOS/FA-Disp/VII/2025</t>
  </si>
  <si>
    <t>20250731_075-07</t>
  </si>
  <si>
    <t>Toyota Rush</t>
  </si>
  <si>
    <t>Daday Dikari Motor</t>
  </si>
  <si>
    <t>003/CLC/FA-Purc/VII/2025</t>
  </si>
  <si>
    <t>20251230_036-12</t>
  </si>
  <si>
    <t>VEH000449</t>
  </si>
  <si>
    <t>3G-C-076</t>
  </si>
  <si>
    <t>001/MCCI/FA-Disp/VII/2025</t>
  </si>
  <si>
    <t>20250731_023-07</t>
  </si>
  <si>
    <t>Laju Anugrah</t>
  </si>
  <si>
    <t>MNE000158</t>
  </si>
  <si>
    <t>M10-B-055</t>
  </si>
  <si>
    <t>003/CLGC/FA-Disp/VI/2025</t>
  </si>
  <si>
    <t>20250731_077-07</t>
  </si>
  <si>
    <t>Ashiba Plank</t>
  </si>
  <si>
    <t>003/CLGA/FA-Purc/V/2025</t>
  </si>
  <si>
    <t>002/CLC/FA-Purc/V/2025</t>
  </si>
  <si>
    <t>Indotara Persada</t>
  </si>
  <si>
    <t>VEH000442</t>
  </si>
  <si>
    <t>CLC-C-44 T</t>
  </si>
  <si>
    <t>004/CLC/FA-Disp/V/2025</t>
  </si>
  <si>
    <t>HERIND JAYA MULIA</t>
  </si>
  <si>
    <t>012/ASC/FA-Purc/V/2025</t>
  </si>
  <si>
    <t>011/ASC/FA-Purc/V/2025</t>
  </si>
  <si>
    <t>20251229_010-12</t>
  </si>
  <si>
    <t>UNITED TRACTORS</t>
  </si>
  <si>
    <t>CLGL</t>
  </si>
  <si>
    <t>7CL</t>
  </si>
  <si>
    <t>FNF000210</t>
  </si>
  <si>
    <t>7C-A-015</t>
  </si>
  <si>
    <t>004/CLGC/FA-Disp/VII/2025</t>
  </si>
  <si>
    <t>SYSTEM Metrix-Japan</t>
  </si>
  <si>
    <t>VEH000459</t>
  </si>
  <si>
    <t>7C-C-173</t>
  </si>
  <si>
    <t>005/CLGC/FA-Disp/VII/2025</t>
  </si>
  <si>
    <t>20250731_024-07</t>
  </si>
  <si>
    <t>Securindo Garda Prakasa</t>
  </si>
  <si>
    <t>VEH000505</t>
  </si>
  <si>
    <t>7C-C-178</t>
  </si>
  <si>
    <t>001/CLGC/FA-Trf/VII/2025</t>
  </si>
  <si>
    <t>Sankyu KOS</t>
  </si>
  <si>
    <t>VEH000633</t>
  </si>
  <si>
    <t>3A-C-278</t>
  </si>
  <si>
    <t>011/ASC/FA-Disp/VIII/2025</t>
  </si>
  <si>
    <t>20250828_023-08</t>
  </si>
  <si>
    <t>Biru Revorma</t>
  </si>
  <si>
    <t>003/CLGC/FA-Purc/VIII/2025</t>
  </si>
  <si>
    <t>202509_AP_011-09</t>
  </si>
  <si>
    <t>PT ANEKA HUTAMA PERSADA</t>
  </si>
  <si>
    <t>002/CLGC/FA-Purc/VIII/2025</t>
  </si>
  <si>
    <t>002/HO/FA-Purc/VIII/2025</t>
  </si>
  <si>
    <t>202510_AP_039-10</t>
  </si>
  <si>
    <t>KDDI INDONESIA</t>
  </si>
  <si>
    <t>Bukti Bayar</t>
  </si>
  <si>
    <t>006/CLC/FA-Purc/VII/2025</t>
  </si>
  <si>
    <t>SIMOJOYO PUTRA</t>
  </si>
  <si>
    <t>VEH000135</t>
  </si>
  <si>
    <t>3G-C-055</t>
  </si>
  <si>
    <t>002/MCCI/FA-Disp/VII/2025</t>
  </si>
  <si>
    <t>20250829_022-08</t>
  </si>
  <si>
    <t>Cepu Jaya</t>
  </si>
  <si>
    <t>001/HO/FA-Purc/VII/2025</t>
  </si>
  <si>
    <t>202509_AP_037-09</t>
  </si>
  <si>
    <t>NEXSET-General Approval</t>
  </si>
  <si>
    <t>005/CLC/FA-Purc/VII/2025</t>
  </si>
  <si>
    <t>Dayaguna Motor Ind</t>
  </si>
  <si>
    <t>004/CLC/FA-Purc/VII/2025</t>
  </si>
  <si>
    <t>001/CLGC/FA-Purc/VII/2025</t>
  </si>
  <si>
    <t>202509_AP_013-09</t>
  </si>
  <si>
    <t>VEH000474</t>
  </si>
  <si>
    <t>7BF-C-001</t>
  </si>
  <si>
    <t>010/ASC/FA-Disp/VII/2025</t>
  </si>
  <si>
    <t>20250731_076-07</t>
  </si>
  <si>
    <t>Wheel Loader (WL 847 KW)</t>
  </si>
  <si>
    <t>VEH000492</t>
  </si>
  <si>
    <t>3A-C-215</t>
  </si>
  <si>
    <t>009/ASC/FA-Disp/VII/2025</t>
  </si>
  <si>
    <t>Kawasaki Wheel Loader</t>
  </si>
  <si>
    <t>MNE000245</t>
  </si>
  <si>
    <t>7C-B-036</t>
  </si>
  <si>
    <t>006/CLGC/FA-Disp/VIII/2025</t>
  </si>
  <si>
    <t>Fabrication Lifting Beam</t>
  </si>
  <si>
    <t>VEH000427</t>
  </si>
  <si>
    <t>3A-C-203</t>
  </si>
  <si>
    <t>012/ASC/FA-Disp/VIII/2025</t>
  </si>
  <si>
    <t>MULTI AKSES KREASITAMA</t>
  </si>
  <si>
    <t>VEH000507</t>
  </si>
  <si>
    <t>3A-C-217</t>
  </si>
  <si>
    <t>Kosong</t>
  </si>
  <si>
    <t>005/CLGC/FA-Purc/IX/2025</t>
  </si>
  <si>
    <t>20251015_012-10
20251218_007-12
20251230_037-12</t>
  </si>
  <si>
    <t>004/CLGC/FA-Purc/IX/2025</t>
  </si>
  <si>
    <t>202509_AP_012-09</t>
  </si>
  <si>
    <t>PT SUMBER MOTOR</t>
  </si>
  <si>
    <t>Bukti bayar</t>
  </si>
  <si>
    <t>014/CLGC/FA-Trf/VIII/2025</t>
  </si>
  <si>
    <t>1</t>
  </si>
  <si>
    <t>2</t>
  </si>
  <si>
    <t>3</t>
  </si>
  <si>
    <t>4</t>
  </si>
  <si>
    <t>013/CLGC/FA-Trf/VIII/2025</t>
  </si>
  <si>
    <t>012/CLGC/FA-Trf/VIII/2025</t>
  </si>
  <si>
    <t>011/CLGC/FA-Trf/VIII/2025</t>
  </si>
  <si>
    <t>010/CLGC/FA-Trf/VIII/2025</t>
  </si>
  <si>
    <t>009/CLGC/FA-Trf/VIII/2025</t>
  </si>
  <si>
    <t>6</t>
  </si>
  <si>
    <t>7</t>
  </si>
  <si>
    <t>8</t>
  </si>
  <si>
    <t>9</t>
  </si>
  <si>
    <t>12</t>
  </si>
  <si>
    <t>13</t>
  </si>
  <si>
    <t>008/CLGC/FA-Trf/VIII/2025</t>
  </si>
  <si>
    <t>007/CLGC/FA-Trf/VIII/2025</t>
  </si>
  <si>
    <t>006/CLGC/FA-Trf/VIII/2025</t>
  </si>
  <si>
    <t>005/CLGC/FA-Trf/VIII/2025</t>
  </si>
  <si>
    <t>004/CLGC/FA-Trf/VIII/2025</t>
  </si>
  <si>
    <t>003/CLGC/FA-Trf/VIII/2025</t>
  </si>
  <si>
    <t>002/CLGC/FA-Trf/VIII/2025</t>
  </si>
  <si>
    <t>008/CLC/FA-Purc/X/2025</t>
  </si>
  <si>
    <t>20260227_048-02</t>
  </si>
  <si>
    <t>PT. TRI MANDIRI SELARAS</t>
  </si>
  <si>
    <t>VEH000351</t>
  </si>
  <si>
    <t>CLC-C-29T</t>
  </si>
  <si>
    <t>005/CLC/FA-Disp/X/2025</t>
  </si>
  <si>
    <t>20251128_063</t>
  </si>
  <si>
    <t>Wing Box Truck 15T</t>
  </si>
  <si>
    <t>AQILA PERKASA</t>
  </si>
  <si>
    <t>VEH000565</t>
  </si>
  <si>
    <t>Wingbox Electric HINO 235 JP</t>
  </si>
  <si>
    <t>VEH000352</t>
  </si>
  <si>
    <t>CLC-C-30T</t>
  </si>
  <si>
    <t>VEH000566</t>
  </si>
  <si>
    <t>007/CLC/FA-Purc/IX/2025</t>
  </si>
  <si>
    <t>VEH000481</t>
  </si>
  <si>
    <t>3A-C-211</t>
  </si>
  <si>
    <t>013/ASC/FA-Disp/XI/2025</t>
  </si>
  <si>
    <t>20251230_040-12</t>
  </si>
  <si>
    <t>VEH000538</t>
  </si>
  <si>
    <t>3A-C-224</t>
  </si>
  <si>
    <t>Forklift Mitsubishi (FL No. 05)</t>
  </si>
  <si>
    <t>VEH000537</t>
  </si>
  <si>
    <t>3A-C-223</t>
  </si>
  <si>
    <t>Forklift Mitsubishi (FL No. 04)</t>
  </si>
  <si>
    <t>VEH000539</t>
  </si>
  <si>
    <t>3A-C-225</t>
  </si>
  <si>
    <t>Forklift Mitsubishi (FL No. 07)</t>
  </si>
  <si>
    <t>VEH000570</t>
  </si>
  <si>
    <t>3A-C-243</t>
  </si>
  <si>
    <t>Forklift No.03</t>
  </si>
  <si>
    <t>VEH000576</t>
  </si>
  <si>
    <t>3A-C-242</t>
  </si>
  <si>
    <t>VEH000575</t>
  </si>
  <si>
    <t>3A-C-244</t>
  </si>
  <si>
    <t>VEH000582</t>
  </si>
  <si>
    <t>3A-C-249</t>
  </si>
  <si>
    <t>VEH000581</t>
  </si>
  <si>
    <t>3A-C-250</t>
  </si>
  <si>
    <t>VEH000580</t>
  </si>
  <si>
    <t>3A-C-251</t>
  </si>
  <si>
    <t>VEH000329</t>
  </si>
  <si>
    <t>3A-C-177</t>
  </si>
  <si>
    <t>MNE000022</t>
  </si>
  <si>
    <t>3A-B-015</t>
  </si>
  <si>
    <t>015/ASC/FA-Disp/XI/2025</t>
  </si>
  <si>
    <t>20251230_084-12</t>
  </si>
  <si>
    <t>MNE000024</t>
  </si>
  <si>
    <t>3A-B-017</t>
  </si>
  <si>
    <t>VEH000640</t>
  </si>
  <si>
    <t>3A-C-280</t>
  </si>
  <si>
    <t>016/ASC/FA-Disp/XII/2025</t>
  </si>
  <si>
    <t>20251230_041-12</t>
  </si>
  <si>
    <t>Bulldozer (No.07)</t>
  </si>
  <si>
    <t>006/CLC/FA-Disp/XII/2025</t>
  </si>
  <si>
    <t>20260130_059-01</t>
  </si>
  <si>
    <t>CV. TIRTO KENCONO</t>
  </si>
  <si>
    <t>FNF000040</t>
  </si>
  <si>
    <t>001/HO/FA-Disp/XII/2025</t>
  </si>
  <si>
    <t>20251230_085-12</t>
  </si>
  <si>
    <t xml:space="preserve"> Brandcast</t>
  </si>
  <si>
    <t>KH Teknik</t>
  </si>
  <si>
    <t>CIP000156</t>
  </si>
  <si>
    <t>009/CLC/FA-Purc/XII/2025</t>
  </si>
  <si>
    <t>007/CLGC/FA-Disp/XII/2025</t>
  </si>
  <si>
    <t>20260227_062-02</t>
  </si>
  <si>
    <t>003/ASC/FA-Disp/V/2026</t>
  </si>
  <si>
    <t>002/ASC/FA-Disp/V/2026</t>
  </si>
  <si>
    <t>20260529_085-05</t>
  </si>
  <si>
    <t>20260209_007-02</t>
  </si>
  <si>
    <t>AD_CGAM</t>
  </si>
  <si>
    <t>Pusaka Motor</t>
  </si>
  <si>
    <t>A 1018 SD</t>
  </si>
  <si>
    <t>30 Jun 2026</t>
  </si>
  <si>
    <t xml:space="preserve">	CLC-C-20</t>
  </si>
  <si>
    <t>VEH000758</t>
  </si>
  <si>
    <t>VNA Forklift</t>
  </si>
  <si>
    <t>8RFBAS15-10128</t>
  </si>
  <si>
    <t>1.5T</t>
  </si>
  <si>
    <t>SF12565</t>
  </si>
  <si>
    <t>003/CLGC/FA-Disp/V/2026</t>
  </si>
  <si>
    <t>MEGA SANKTI HQ</t>
  </si>
  <si>
    <t>20260630_064-06</t>
  </si>
  <si>
    <t>20260630_065-06</t>
  </si>
  <si>
    <t>Dokumen sama dengan nomor 23</t>
  </si>
  <si>
    <t>20260522_007-05</t>
  </si>
  <si>
    <t>Fajar Hikmah</t>
  </si>
  <si>
    <t>SHEO INDO TEKNIK</t>
  </si>
  <si>
    <t>20260429_018-04</t>
  </si>
  <si>
    <t>20260226_016-02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</si>
</sst>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[$-409]mmmm\ d\,\ yyyy;@"/>
    <numFmt numFmtId="169" formatCode="_(* #,##0_);_(* \(#,##0\);_(* &quot;-&quot;??_);_(@_)"/>
    <numFmt numFmtId="170" formatCode="_ * #,##0.00_ ;_ * \-#,##0.00_ ;_ * &quot;-&quot;??_ ;_ @_ "/>
    <numFmt numFmtId="171" formatCode="_ * #,##0_ ;_ * \-#,##0_ ;_ * &quot;-&quot;??_ ;_ @_ "/>
    <numFmt numFmtId="172" formatCode="m/d/yyyy;@"/>
    <numFmt numFmtId="173" formatCode="mm/dd/yy;@"/>
    <numFmt numFmtId="174" formatCode="_([$JPY]\ * #,##0.00_);_([$JPY]\ * \(#,##0.00\);_([$JPY]\ * &quot;-&quot;??_);_(@_)"/>
    <numFmt numFmtId="175" formatCode="[$SGD]\ #,##0.00"/>
    <numFmt numFmtId="176" formatCode="[$JPY]\ #,##0.00"/>
    <numFmt numFmtId="177" formatCode="[$-409]d\-mmm\-yy;@"/>
    <numFmt numFmtId="178" formatCode="&quot;$&quot;#,##0.00"/>
    <numFmt numFmtId="179" formatCode="_([$EUR]\ * #,##0.00_);_([$EUR]\ * \(#,##0.00\);_([$EUR]\ * &quot;-&quot;??_);_(@_)"/>
    <numFmt numFmtId="180" formatCode="&quot;$&quot;\ #,##0.00;[Red]&quot;$&quot;\ \-#,##0.00"/>
    <numFmt numFmtId="181" formatCode="0.00_)"/>
    <numFmt numFmtId="182" formatCode="0%_);\(0%\)"/>
    <numFmt numFmtId="183" formatCode="&quot;\&quot;#,##0.00;[Red]&quot;\&quot;\-#,##0.00"/>
    <numFmt numFmtId="184" formatCode="&quot;\&quot;#,##0;[Red]&quot;\&quot;\-#,##0"/>
    <numFmt numFmtId="185" formatCode="_(* #,##0.0_);_(* \(#,##0.0\);_(* &quot;-&quot;??_);_(@_)"/>
    <numFmt numFmtId="186" formatCode="[$¥-411]#,##0.00"/>
    <numFmt numFmtId="187" formatCode="_-[$¥-411]* #,##0.00_-;\-[$¥-411]* #,##0.00_-;_-[$¥-411]* &quot;-&quot;??_-;_-@_-"/>
    <numFmt numFmtId="188" formatCode="_([$SGD]\ * #,##0.00_);_([$SGD]\ * \(#,##0.00\);_([$SGD]\ * &quot;-&quot;??_);_(@_)"/>
    <numFmt numFmtId="189" formatCode="_(* #,##0.00_);_(* \(#,##0.00\);_(* &quot;-&quot;_);_(@_)"/>
    <numFmt numFmtId="190" formatCode="#,##0;[Red]\(#,##0\);&quot;-&quot;;"/>
    <numFmt numFmtId="191" formatCode="[$EUR]\ #,##0.00"/>
    <numFmt numFmtId="192" formatCode="_-[$USD]\ * #,##0.00_-;\-[$USD]\ * #,##0.00_-;_-[$USD]\ * &quot;-&quot;??_-;_-@_-"/>
    <numFmt numFmtId="193" formatCode="yyyy\-mm\-dd;@"/>
    <numFmt numFmtId="194" formatCode="[$-F800]dddd\,\ mmmm\ dd\,\ yyyy"/>
    <numFmt numFmtId="195" formatCode="0.000000%"/>
  </numFmts>
  <fonts count="122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2"/>
      <color indexed="10"/>
      <name val="Arial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Book Antiqu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8"/>
      <name val="Arial"/>
      <family val="2"/>
    </font>
    <font>
      <sz val="11"/>
      <name val="ＭＳ Ｐゴシック"/>
      <family val="3"/>
      <charset val="128"/>
    </font>
    <font>
      <b/>
      <i/>
      <sz val="16"/>
      <name val="Helv"/>
      <family val="2"/>
    </font>
    <font>
      <sz val="11"/>
      <color indexed="8"/>
      <name val="Calibri"/>
      <family val="2"/>
      <charset val="1"/>
    </font>
    <font>
      <sz val="10"/>
      <color indexed="8"/>
      <name val="匠牥晩††††††††††"/>
    </font>
    <font>
      <sz val="10"/>
      <color indexed="8"/>
      <name val="MS Sans Serif"/>
      <family val="2"/>
    </font>
    <font>
      <sz val="12"/>
      <name val="SWISS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8"/>
      <name val="Calibri"/>
      <family val="2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sz val="12"/>
      <color indexed="12"/>
      <name val="Arial"/>
      <family val="2"/>
    </font>
    <font>
      <b/>
      <sz val="12"/>
      <color indexed="12"/>
      <name val="Arial"/>
      <family val="2"/>
    </font>
    <font>
      <sz val="12"/>
      <color indexed="10"/>
      <name val="Arial"/>
      <family val="2"/>
    </font>
    <font>
      <sz val="11"/>
      <name val="ＭＳ Ｐゴシック"/>
      <family val="3"/>
      <charset val="128"/>
    </font>
    <font>
      <sz val="10"/>
      <name val="Calibri"/>
      <family val="2"/>
    </font>
    <font>
      <b/>
      <sz val="10"/>
      <name val="Calibri"/>
      <family val="2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indexed="1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</font>
    <font>
      <sz val="10"/>
      <name val="Angsana New"/>
      <family val="1"/>
      <charset val="22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1"/>
      <name val="Aptos"/>
      <family val="2"/>
    </font>
    <font>
      <sz val="9"/>
      <color rgb="FF000000"/>
      <name val="Meiryo"/>
      <family val="2"/>
      <charset val="128"/>
    </font>
    <font>
      <b/>
      <sz val="9"/>
      <name val="Calibri"/>
      <family val="2"/>
      <scheme val="minor"/>
    </font>
    <font>
      <sz val="11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43"/>
      </patternFill>
    </fill>
    <fill>
      <patternFill patternType="solid">
        <fgColor indexed="52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40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E1F2"/>
        <bgColor rgb="FFD9E1F2"/>
      </patternFill>
    </fill>
  </fills>
  <borders count="9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7">
    <xf numFmtId="0" fontId="0" fillId="0" borderId="0"/>
    <xf numFmtId="0" fontId="59" fillId="2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1" fillId="0" borderId="3">
      <alignment horizontal="center"/>
    </xf>
    <xf numFmtId="170" fontId="50" fillId="0" borderId="0" applyFont="0" applyFill="0" applyBorder="0" applyAlignment="0" applyProtection="0"/>
    <xf numFmtId="165" fontId="83" fillId="0" borderId="0" applyFont="0" applyFill="0" applyBorder="0" applyAlignment="0" applyProtection="0"/>
    <xf numFmtId="38" fontId="62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43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8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40" fontId="91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44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80" fontId="5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84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43" fillId="0" borderId="0" applyFont="0" applyFill="0" applyBorder="0" applyAlignment="0" applyProtection="0"/>
    <xf numFmtId="41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4" fontId="47" fillId="23" borderId="4">
      <alignment horizontal="center" vertical="center" wrapText="1"/>
    </xf>
    <xf numFmtId="181" fontId="63" fillId="0" borderId="0"/>
    <xf numFmtId="0" fontId="44" fillId="0" borderId="0"/>
    <xf numFmtId="0" fontId="54" fillId="0" borderId="0"/>
    <xf numFmtId="0" fontId="54" fillId="0" borderId="0"/>
    <xf numFmtId="0" fontId="54" fillId="0" borderId="0"/>
    <xf numFmtId="0" fontId="84" fillId="0" borderId="0"/>
    <xf numFmtId="0" fontId="54" fillId="0" borderId="0"/>
    <xf numFmtId="0" fontId="85" fillId="0" borderId="0"/>
    <xf numFmtId="0" fontId="54" fillId="0" borderId="0"/>
    <xf numFmtId="0" fontId="8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91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44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44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4" fillId="0" borderId="0"/>
    <xf numFmtId="0" fontId="44" fillId="0" borderId="0"/>
    <xf numFmtId="0" fontId="65" fillId="0" borderId="0"/>
    <xf numFmtId="0" fontId="66" fillId="0" borderId="0"/>
    <xf numFmtId="0" fontId="44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66" fillId="0" borderId="0"/>
    <xf numFmtId="0" fontId="54" fillId="0" borderId="0"/>
    <xf numFmtId="0" fontId="54" fillId="0" borderId="0"/>
    <xf numFmtId="0" fontId="6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4" fillId="0" borderId="0"/>
    <xf numFmtId="0" fontId="53" fillId="0" borderId="0"/>
    <xf numFmtId="0" fontId="44" fillId="0" borderId="0"/>
    <xf numFmtId="0" fontId="44" fillId="0" borderId="0"/>
    <xf numFmtId="0" fontId="54" fillId="0" borderId="0"/>
    <xf numFmtId="0" fontId="54" fillId="0" borderId="0"/>
    <xf numFmtId="1" fontId="56" fillId="0" borderId="0"/>
    <xf numFmtId="0" fontId="44" fillId="0" borderId="0"/>
    <xf numFmtId="37" fontId="44" fillId="0" borderId="0"/>
    <xf numFmtId="0" fontId="65" fillId="0" borderId="0"/>
    <xf numFmtId="0" fontId="44" fillId="0" borderId="0"/>
    <xf numFmtId="182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37" fontId="67" fillId="7" borderId="0"/>
    <xf numFmtId="0" fontId="44" fillId="0" borderId="0"/>
    <xf numFmtId="0" fontId="49" fillId="0" borderId="0" applyFill="0" applyBorder="0" applyProtection="0">
      <alignment horizontal="left" vertical="top"/>
    </xf>
    <xf numFmtId="164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0" fontId="60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22" borderId="2" applyNumberFormat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62" fillId="6" borderId="6" applyNumberFormat="0" applyFont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2" fillId="9" borderId="1" applyNumberFormat="0" applyAlignment="0" applyProtection="0">
      <alignment vertical="center"/>
    </xf>
    <xf numFmtId="0" fontId="73" fillId="21" borderId="7" applyNumberFormat="0" applyAlignment="0" applyProtection="0">
      <alignment vertical="center"/>
    </xf>
    <xf numFmtId="0" fontId="74" fillId="3" borderId="0" applyNumberFormat="0" applyBorder="0" applyAlignment="0" applyProtection="0">
      <alignment vertical="center"/>
    </xf>
    <xf numFmtId="167" fontId="44" fillId="0" borderId="0" applyFont="0" applyFill="0" applyBorder="0" applyAlignment="0" applyProtection="0"/>
    <xf numFmtId="40" fontId="62" fillId="0" borderId="0" applyFont="0" applyFill="0" applyBorder="0" applyAlignment="0" applyProtection="0"/>
    <xf numFmtId="165" fontId="44" fillId="0" borderId="0" applyFont="0" applyFill="0" applyBorder="0" applyAlignment="0" applyProtection="0"/>
    <xf numFmtId="38" fontId="62" fillId="0" borderId="0" applyFont="0" applyFill="0" applyBorder="0" applyAlignment="0" applyProtection="0"/>
    <xf numFmtId="0" fontId="44" fillId="0" borderId="0"/>
    <xf numFmtId="0" fontId="62" fillId="0" borderId="0"/>
    <xf numFmtId="0" fontId="75" fillId="4" borderId="0" applyNumberFormat="0" applyBorder="0" applyAlignment="0" applyProtection="0">
      <alignment vertical="center"/>
    </xf>
    <xf numFmtId="0" fontId="76" fillId="0" borderId="8" applyNumberFormat="0" applyFill="0" applyAlignment="0" applyProtection="0">
      <alignment vertical="center"/>
    </xf>
    <xf numFmtId="0" fontId="77" fillId="0" borderId="9" applyNumberFormat="0" applyFill="0" applyAlignment="0" applyProtection="0">
      <alignment vertical="center"/>
    </xf>
    <xf numFmtId="0" fontId="78" fillId="0" borderId="10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1" borderId="1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183" fontId="62" fillId="0" borderId="0" applyFont="0" applyFill="0" applyBorder="0" applyAlignment="0" applyProtection="0"/>
    <xf numFmtId="184" fontId="62" fillId="0" borderId="0" applyFont="0" applyFill="0" applyBorder="0" applyAlignment="0" applyProtection="0"/>
    <xf numFmtId="0" fontId="82" fillId="0" borderId="11" applyNumberFormat="0" applyFill="0" applyAlignment="0" applyProtection="0">
      <alignment vertical="center"/>
    </xf>
    <xf numFmtId="0" fontId="42" fillId="0" borderId="0"/>
    <xf numFmtId="0" fontId="42" fillId="0" borderId="0"/>
    <xf numFmtId="0" fontId="41" fillId="0" borderId="0"/>
    <xf numFmtId="0" fontId="41" fillId="0" borderId="0"/>
    <xf numFmtId="0" fontId="40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3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31">
    <xf numFmtId="0" fontId="0" fillId="0" borderId="0" xfId="0"/>
    <xf numFmtId="0" fontId="45" fillId="0" borderId="0" xfId="299" applyFont="1" applyAlignment="1">
      <alignment vertical="center"/>
    </xf>
    <xf numFmtId="0" fontId="46" fillId="0" borderId="0" xfId="299" applyFont="1" applyAlignment="1">
      <alignment vertical="center"/>
    </xf>
    <xf numFmtId="0" fontId="51" fillId="0" borderId="0" xfId="292" applyFont="1"/>
    <xf numFmtId="0" fontId="52" fillId="0" borderId="0" xfId="299" applyFont="1" applyAlignment="1">
      <alignment vertical="center"/>
    </xf>
    <xf numFmtId="0" fontId="47" fillId="0" borderId="0" xfId="0" applyFont="1"/>
    <xf numFmtId="0" fontId="48" fillId="0" borderId="12" xfId="299" applyFont="1" applyBorder="1" applyAlignment="1">
      <alignment vertical="center"/>
    </xf>
    <xf numFmtId="0" fontId="51" fillId="0" borderId="0" xfId="299" applyFont="1" applyAlignment="1">
      <alignment vertical="center"/>
    </xf>
    <xf numFmtId="17" fontId="51" fillId="0" borderId="0" xfId="299" quotePrefix="1" applyNumberFormat="1" applyFont="1" applyAlignment="1">
      <alignment horizontal="center" vertical="center"/>
    </xf>
    <xf numFmtId="0" fontId="51" fillId="0" borderId="0" xfId="299" applyFont="1" applyAlignment="1">
      <alignment horizontal="center" vertical="center"/>
    </xf>
    <xf numFmtId="0" fontId="51" fillId="0" borderId="14" xfId="299" applyFont="1" applyBorder="1" applyAlignment="1">
      <alignment vertical="center"/>
    </xf>
    <xf numFmtId="0" fontId="51" fillId="0" borderId="0" xfId="0" applyFont="1"/>
    <xf numFmtId="0" fontId="51" fillId="0" borderId="12" xfId="299" applyFont="1" applyBorder="1" applyAlignment="1">
      <alignment vertical="center"/>
    </xf>
    <xf numFmtId="17" fontId="51" fillId="0" borderId="14" xfId="299" quotePrefix="1" applyNumberFormat="1" applyFont="1" applyBorder="1" applyAlignment="1">
      <alignment horizontal="center" vertical="center"/>
    </xf>
    <xf numFmtId="167" fontId="88" fillId="0" borderId="0" xfId="142" applyFont="1" applyAlignment="1">
      <alignment vertical="center"/>
    </xf>
    <xf numFmtId="167" fontId="51" fillId="0" borderId="0" xfId="142" applyFont="1" applyAlignment="1">
      <alignment vertical="center"/>
    </xf>
    <xf numFmtId="167" fontId="89" fillId="0" borderId="0" xfId="142" applyFont="1" applyAlignment="1">
      <alignment vertical="center"/>
    </xf>
    <xf numFmtId="37" fontId="89" fillId="0" borderId="0" xfId="300" applyFont="1"/>
    <xf numFmtId="167" fontId="90" fillId="0" borderId="0" xfId="142" applyFont="1" applyAlignment="1">
      <alignment vertical="center"/>
    </xf>
    <xf numFmtId="167" fontId="51" fillId="0" borderId="0" xfId="142" applyFont="1" applyAlignment="1">
      <alignment horizontal="left" vertical="center"/>
    </xf>
    <xf numFmtId="0" fontId="51" fillId="0" borderId="0" xfId="299" applyFont="1" applyAlignment="1">
      <alignment horizontal="left" vertical="center"/>
    </xf>
    <xf numFmtId="0" fontId="51" fillId="0" borderId="12" xfId="299" applyFont="1" applyBorder="1" applyAlignment="1">
      <alignment horizontal="center" vertical="center"/>
    </xf>
    <xf numFmtId="14" fontId="51" fillId="0" borderId="0" xfId="299" applyNumberFormat="1" applyFont="1" applyAlignment="1">
      <alignment vertical="center"/>
    </xf>
    <xf numFmtId="0" fontId="98" fillId="0" borderId="0" xfId="0" applyFont="1"/>
    <xf numFmtId="0" fontId="98" fillId="0" borderId="0" xfId="0" applyFont="1" applyAlignment="1">
      <alignment horizontal="left"/>
    </xf>
    <xf numFmtId="0" fontId="99" fillId="0" borderId="0" xfId="0" applyFont="1" applyAlignment="1">
      <alignment horizontal="left" vertical="center"/>
    </xf>
    <xf numFmtId="0" fontId="100" fillId="0" borderId="0" xfId="0" applyFont="1" applyAlignment="1">
      <alignment horizontal="left"/>
    </xf>
    <xf numFmtId="0" fontId="99" fillId="0" borderId="0" xfId="293" applyFont="1" applyAlignment="1">
      <alignment horizontal="centerContinuous" vertical="center"/>
    </xf>
    <xf numFmtId="0" fontId="98" fillId="0" borderId="0" xfId="293" applyFont="1" applyAlignment="1">
      <alignment horizontal="left" vertical="center"/>
    </xf>
    <xf numFmtId="0" fontId="98" fillId="0" borderId="0" xfId="293" applyFont="1" applyAlignment="1">
      <alignment horizontal="centerContinuous" vertical="center"/>
    </xf>
    <xf numFmtId="0" fontId="98" fillId="0" borderId="0" xfId="0" applyFont="1" applyAlignment="1">
      <alignment horizontal="centerContinuous" vertical="center"/>
    </xf>
    <xf numFmtId="0" fontId="98" fillId="0" borderId="0" xfId="0" applyFont="1" applyAlignment="1">
      <alignment horizontal="left" vertical="center"/>
    </xf>
    <xf numFmtId="0" fontId="98" fillId="27" borderId="0" xfId="0" applyFont="1" applyFill="1" applyAlignment="1">
      <alignment horizontal="centerContinuous" vertical="center"/>
    </xf>
    <xf numFmtId="0" fontId="99" fillId="0" borderId="0" xfId="0" applyFont="1"/>
    <xf numFmtId="0" fontId="99" fillId="0" borderId="0" xfId="0" applyFont="1" applyAlignment="1">
      <alignment vertical="center"/>
    </xf>
    <xf numFmtId="0" fontId="99" fillId="0" borderId="0" xfId="0" applyFont="1" applyAlignment="1">
      <alignment horizontal="center" vertical="center"/>
    </xf>
    <xf numFmtId="0" fontId="99" fillId="0" borderId="0" xfId="293" applyFont="1" applyAlignment="1">
      <alignment horizontal="left" vertical="center"/>
    </xf>
    <xf numFmtId="169" fontId="99" fillId="0" borderId="0" xfId="49" applyNumberFormat="1" applyFont="1" applyAlignment="1">
      <alignment horizontal="center" vertical="center"/>
    </xf>
    <xf numFmtId="171" fontId="98" fillId="0" borderId="0" xfId="20" applyNumberFormat="1" applyFont="1" applyAlignment="1">
      <alignment horizontal="left" vertical="center"/>
    </xf>
    <xf numFmtId="185" fontId="102" fillId="0" borderId="0" xfId="49" applyNumberFormat="1" applyFont="1" applyAlignment="1">
      <alignment horizontal="left" vertical="center"/>
    </xf>
    <xf numFmtId="0" fontId="98" fillId="0" borderId="15" xfId="0" applyFont="1" applyBorder="1" applyAlignment="1">
      <alignment horizontal="left"/>
    </xf>
    <xf numFmtId="0" fontId="98" fillId="27" borderId="0" xfId="0" applyFont="1" applyFill="1"/>
    <xf numFmtId="0" fontId="98" fillId="27" borderId="0" xfId="0" applyFont="1" applyFill="1" applyAlignment="1">
      <alignment horizontal="left"/>
    </xf>
    <xf numFmtId="0" fontId="100" fillId="27" borderId="0" xfId="0" applyFont="1" applyFill="1" applyAlignment="1">
      <alignment horizontal="left"/>
    </xf>
    <xf numFmtId="169" fontId="98" fillId="0" borderId="15" xfId="49" applyNumberFormat="1" applyFont="1" applyBorder="1" applyAlignment="1">
      <alignment horizontal="center"/>
    </xf>
    <xf numFmtId="169" fontId="99" fillId="0" borderId="15" xfId="49" applyNumberFormat="1" applyFont="1" applyBorder="1"/>
    <xf numFmtId="0" fontId="98" fillId="0" borderId="23" xfId="0" applyFont="1" applyBorder="1" applyAlignment="1">
      <alignment horizontal="center"/>
    </xf>
    <xf numFmtId="0" fontId="103" fillId="0" borderId="0" xfId="0" applyFont="1" applyAlignment="1">
      <alignment horizontal="center" vertical="center"/>
    </xf>
    <xf numFmtId="0" fontId="99" fillId="0" borderId="0" xfId="293" applyFont="1" applyAlignment="1">
      <alignment vertical="center"/>
    </xf>
    <xf numFmtId="0" fontId="98" fillId="0" borderId="0" xfId="0" applyFont="1" applyAlignment="1">
      <alignment vertical="center"/>
    </xf>
    <xf numFmtId="0" fontId="44" fillId="0" borderId="0" xfId="0" applyFont="1"/>
    <xf numFmtId="0" fontId="98" fillId="0" borderId="23" xfId="296" applyFont="1" applyBorder="1" applyAlignment="1">
      <alignment horizontal="left"/>
    </xf>
    <xf numFmtId="169" fontId="99" fillId="0" borderId="23" xfId="49" applyNumberFormat="1" applyFont="1" applyBorder="1"/>
    <xf numFmtId="169" fontId="98" fillId="0" borderId="23" xfId="49" applyNumberFormat="1" applyFont="1" applyBorder="1" applyAlignment="1">
      <alignment horizontal="center"/>
    </xf>
    <xf numFmtId="167" fontId="98" fillId="0" borderId="25" xfId="20" applyNumberFormat="1" applyFont="1" applyBorder="1" applyAlignment="1">
      <alignment horizontal="left"/>
    </xf>
    <xf numFmtId="0" fontId="98" fillId="0" borderId="23" xfId="296" applyFont="1" applyBorder="1" applyAlignment="1">
      <alignment horizontal="center" vertical="center"/>
    </xf>
    <xf numFmtId="0" fontId="99" fillId="29" borderId="15" xfId="293" applyFont="1" applyFill="1" applyBorder="1" applyAlignment="1">
      <alignment horizontal="left"/>
    </xf>
    <xf numFmtId="38" fontId="99" fillId="27" borderId="0" xfId="0" applyNumberFormat="1" applyFont="1" applyFill="1"/>
    <xf numFmtId="0" fontId="101" fillId="30" borderId="17" xfId="293" applyFont="1" applyFill="1" applyBorder="1" applyAlignment="1">
      <alignment horizontal="center" vertical="center" wrapText="1"/>
    </xf>
    <xf numFmtId="0" fontId="101" fillId="30" borderId="17" xfId="293" applyFont="1" applyFill="1" applyBorder="1" applyAlignment="1">
      <alignment horizontal="center" vertical="center"/>
    </xf>
    <xf numFmtId="0" fontId="101" fillId="30" borderId="17" xfId="0" applyFont="1" applyFill="1" applyBorder="1" applyAlignment="1">
      <alignment horizontal="center" vertical="center"/>
    </xf>
    <xf numFmtId="0" fontId="101" fillId="30" borderId="17" xfId="0" applyFont="1" applyFill="1" applyBorder="1" applyAlignment="1">
      <alignment horizontal="center" vertical="center" wrapText="1"/>
    </xf>
    <xf numFmtId="0" fontId="101" fillId="30" borderId="26" xfId="0" applyFont="1" applyFill="1" applyBorder="1" applyAlignment="1">
      <alignment horizontal="center" vertical="center"/>
    </xf>
    <xf numFmtId="0" fontId="101" fillId="30" borderId="26" xfId="293" applyFont="1" applyFill="1" applyBorder="1" applyAlignment="1">
      <alignment horizontal="center" vertical="center"/>
    </xf>
    <xf numFmtId="0" fontId="101" fillId="30" borderId="26" xfId="293" applyFont="1" applyFill="1" applyBorder="1" applyAlignment="1">
      <alignment horizontal="center" vertical="center" wrapText="1"/>
    </xf>
    <xf numFmtId="168" fontId="101" fillId="30" borderId="26" xfId="0" applyNumberFormat="1" applyFont="1" applyFill="1" applyBorder="1" applyAlignment="1">
      <alignment horizontal="center" vertical="center"/>
    </xf>
    <xf numFmtId="0" fontId="101" fillId="30" borderId="28" xfId="0" applyFont="1" applyFill="1" applyBorder="1" applyAlignment="1">
      <alignment horizontal="center" vertical="center"/>
    </xf>
    <xf numFmtId="168" fontId="101" fillId="30" borderId="30" xfId="0" applyNumberFormat="1" applyFont="1" applyFill="1" applyBorder="1" applyAlignment="1">
      <alignment horizontal="center" vertical="center"/>
    </xf>
    <xf numFmtId="168" fontId="105" fillId="30" borderId="30" xfId="0" applyNumberFormat="1" applyFont="1" applyFill="1" applyBorder="1" applyAlignment="1">
      <alignment horizontal="center" vertical="center"/>
    </xf>
    <xf numFmtId="170" fontId="46" fillId="0" borderId="0" xfId="20" applyFont="1" applyAlignment="1">
      <alignment vertical="center"/>
    </xf>
    <xf numFmtId="167" fontId="46" fillId="0" borderId="0" xfId="299" applyNumberFormat="1" applyFont="1" applyAlignment="1">
      <alignment vertical="center"/>
    </xf>
    <xf numFmtId="169" fontId="0" fillId="0" borderId="0" xfId="0" applyNumberFormat="1"/>
    <xf numFmtId="0" fontId="106" fillId="0" borderId="0" xfId="0" applyFont="1"/>
    <xf numFmtId="189" fontId="99" fillId="0" borderId="0" xfId="21" applyNumberFormat="1" applyFont="1" applyAlignment="1">
      <alignment horizontal="centerContinuous" vertical="center"/>
    </xf>
    <xf numFmtId="189" fontId="99" fillId="0" borderId="0" xfId="21" applyNumberFormat="1" applyFont="1" applyAlignment="1">
      <alignment horizontal="center" vertical="center"/>
    </xf>
    <xf numFmtId="189" fontId="99" fillId="0" borderId="0" xfId="21" applyNumberFormat="1" applyFont="1"/>
    <xf numFmtId="0" fontId="108" fillId="27" borderId="0" xfId="0" applyFont="1" applyFill="1" applyAlignment="1">
      <alignment horizontal="left"/>
    </xf>
    <xf numFmtId="189" fontId="105" fillId="27" borderId="0" xfId="21" applyNumberFormat="1" applyFont="1" applyFill="1"/>
    <xf numFmtId="38" fontId="105" fillId="27" borderId="0" xfId="0" applyNumberFormat="1" applyFont="1" applyFill="1"/>
    <xf numFmtId="15" fontId="98" fillId="0" borderId="0" xfId="0" applyNumberFormat="1" applyFont="1" applyAlignment="1">
      <alignment horizontal="left"/>
    </xf>
    <xf numFmtId="15" fontId="98" fillId="0" borderId="0" xfId="293" applyNumberFormat="1" applyFont="1" applyAlignment="1">
      <alignment horizontal="left" vertical="center"/>
    </xf>
    <xf numFmtId="15" fontId="99" fillId="0" borderId="0" xfId="293" applyNumberFormat="1" applyFont="1" applyAlignment="1">
      <alignment horizontal="left" vertical="center"/>
    </xf>
    <xf numFmtId="190" fontId="98" fillId="0" borderId="0" xfId="21" applyNumberFormat="1" applyFont="1"/>
    <xf numFmtId="190" fontId="98" fillId="0" borderId="0" xfId="21" applyNumberFormat="1" applyFont="1" applyAlignment="1">
      <alignment horizontal="centerContinuous" vertical="center"/>
    </xf>
    <xf numFmtId="190" fontId="99" fillId="0" borderId="0" xfId="21" applyNumberFormat="1" applyFont="1" applyAlignment="1">
      <alignment horizontal="center" vertical="center"/>
    </xf>
    <xf numFmtId="168" fontId="101" fillId="30" borderId="29" xfId="21" applyNumberFormat="1" applyFont="1" applyFill="1" applyBorder="1" applyAlignment="1">
      <alignment horizontal="center" vertical="center"/>
    </xf>
    <xf numFmtId="0" fontId="105" fillId="30" borderId="27" xfId="21" applyNumberFormat="1" applyFont="1" applyFill="1" applyBorder="1" applyAlignment="1">
      <alignment horizontal="center" vertical="center"/>
    </xf>
    <xf numFmtId="1" fontId="97" fillId="0" borderId="0" xfId="0" applyNumberFormat="1" applyFont="1" applyAlignment="1">
      <alignment horizontal="left" vertical="center"/>
    </xf>
    <xf numFmtId="0" fontId="109" fillId="0" borderId="31" xfId="0" applyFont="1" applyBorder="1" applyAlignment="1">
      <alignment vertical="center" wrapText="1"/>
    </xf>
    <xf numFmtId="177" fontId="109" fillId="0" borderId="31" xfId="0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0" fontId="109" fillId="0" borderId="34" xfId="0" applyFont="1" applyBorder="1" applyAlignment="1">
      <alignment vertical="center" wrapText="1"/>
    </xf>
    <xf numFmtId="0" fontId="109" fillId="0" borderId="31" xfId="0" applyFont="1" applyBorder="1" applyAlignment="1">
      <alignment horizontal="center" vertical="center" wrapText="1"/>
    </xf>
    <xf numFmtId="177" fontId="0" fillId="0" borderId="0" xfId="0" applyNumberFormat="1"/>
    <xf numFmtId="177" fontId="98" fillId="0" borderId="15" xfId="296" applyNumberFormat="1" applyFont="1" applyBorder="1" applyAlignment="1">
      <alignment horizontal="left"/>
    </xf>
    <xf numFmtId="0" fontId="109" fillId="0" borderId="0" xfId="0" applyFont="1" applyAlignment="1">
      <alignment vertical="center" wrapText="1"/>
    </xf>
    <xf numFmtId="177" fontId="109" fillId="0" borderId="0" xfId="0" applyNumberFormat="1" applyFont="1" applyAlignment="1">
      <alignment vertical="center" wrapText="1"/>
    </xf>
    <xf numFmtId="1" fontId="97" fillId="0" borderId="0" xfId="0" applyNumberFormat="1" applyFont="1"/>
    <xf numFmtId="0" fontId="105" fillId="27" borderId="0" xfId="0" applyFont="1" applyFill="1"/>
    <xf numFmtId="0" fontId="99" fillId="27" borderId="0" xfId="0" applyFont="1" applyFill="1"/>
    <xf numFmtId="177" fontId="98" fillId="0" borderId="15" xfId="293" applyNumberFormat="1" applyFont="1" applyBorder="1" applyAlignment="1">
      <alignment horizontal="left"/>
    </xf>
    <xf numFmtId="43" fontId="0" fillId="0" borderId="0" xfId="0" applyNumberFormat="1"/>
    <xf numFmtId="168" fontId="93" fillId="28" borderId="22" xfId="201" applyNumberFormat="1" applyFont="1" applyFill="1" applyBorder="1" applyAlignment="1">
      <alignment horizontal="center" vertical="center"/>
    </xf>
    <xf numFmtId="168" fontId="93" fillId="28" borderId="20" xfId="201" applyNumberFormat="1" applyFont="1" applyFill="1" applyBorder="1" applyAlignment="1">
      <alignment horizontal="center" vertical="center"/>
    </xf>
    <xf numFmtId="168" fontId="93" fillId="28" borderId="24" xfId="201" applyNumberFormat="1" applyFont="1" applyFill="1" applyBorder="1" applyAlignment="1">
      <alignment horizontal="center" vertical="center"/>
    </xf>
    <xf numFmtId="0" fontId="99" fillId="34" borderId="21" xfId="0" applyFont="1" applyFill="1" applyBorder="1" applyAlignment="1">
      <alignment horizontal="center" vertical="center"/>
    </xf>
    <xf numFmtId="0" fontId="109" fillId="0" borderId="34" xfId="0" applyFont="1" applyBorder="1" applyAlignment="1">
      <alignment horizontal="left" vertical="center" wrapText="1"/>
    </xf>
    <xf numFmtId="168" fontId="109" fillId="0" borderId="31" xfId="0" applyNumberFormat="1" applyFont="1" applyBorder="1" applyAlignment="1">
      <alignment vertical="center" wrapText="1"/>
    </xf>
    <xf numFmtId="1" fontId="0" fillId="0" borderId="0" xfId="0" applyNumberFormat="1" applyAlignment="1">
      <alignment horizontal="center"/>
    </xf>
    <xf numFmtId="0" fontId="52" fillId="0" borderId="0" xfId="299" applyFont="1" applyAlignment="1">
      <alignment horizontal="center" vertical="center"/>
    </xf>
    <xf numFmtId="168" fontId="52" fillId="0" borderId="0" xfId="299" applyNumberFormat="1" applyFont="1" applyAlignment="1">
      <alignment horizontal="center" vertical="center"/>
    </xf>
    <xf numFmtId="169" fontId="52" fillId="0" borderId="0" xfId="142" applyNumberFormat="1" applyFont="1" applyFill="1" applyBorder="1" applyAlignment="1">
      <alignment vertical="center"/>
    </xf>
    <xf numFmtId="0" fontId="98" fillId="0" borderId="0" xfId="20" applyNumberFormat="1" applyFont="1" applyFill="1" applyBorder="1" applyAlignment="1">
      <alignment horizontal="left"/>
    </xf>
    <xf numFmtId="1" fontId="97" fillId="0" borderId="0" xfId="0" applyNumberFormat="1" applyFont="1" applyAlignment="1">
      <alignment horizontal="left"/>
    </xf>
    <xf numFmtId="169" fontId="51" fillId="0" borderId="0" xfId="299" applyNumberFormat="1" applyFont="1" applyAlignment="1">
      <alignment vertical="center"/>
    </xf>
    <xf numFmtId="169" fontId="51" fillId="0" borderId="0" xfId="0" applyNumberFormat="1" applyFont="1"/>
    <xf numFmtId="0" fontId="96" fillId="32" borderId="47" xfId="189" applyFont="1" applyFill="1" applyBorder="1"/>
    <xf numFmtId="0" fontId="96" fillId="32" borderId="48" xfId="189" applyFont="1" applyFill="1" applyBorder="1"/>
    <xf numFmtId="0" fontId="96" fillId="32" borderId="49" xfId="189" applyFont="1" applyFill="1" applyBorder="1"/>
    <xf numFmtId="165" fontId="0" fillId="0" borderId="0" xfId="21" applyFont="1"/>
    <xf numFmtId="14" fontId="52" fillId="0" borderId="0" xfId="299" applyNumberFormat="1" applyFont="1" applyAlignment="1">
      <alignment vertical="center"/>
    </xf>
    <xf numFmtId="17" fontId="52" fillId="0" borderId="0" xfId="299" quotePrefix="1" applyNumberFormat="1" applyFont="1" applyAlignment="1">
      <alignment horizontal="center" vertical="center"/>
    </xf>
    <xf numFmtId="0" fontId="52" fillId="0" borderId="0" xfId="0" applyFont="1"/>
    <xf numFmtId="49" fontId="40" fillId="0" borderId="0" xfId="346" applyNumberFormat="1" applyAlignment="1">
      <alignment horizontal="left"/>
    </xf>
    <xf numFmtId="4" fontId="40" fillId="0" borderId="0" xfId="346" applyNumberFormat="1" applyAlignment="1">
      <alignment horizontal="right"/>
    </xf>
    <xf numFmtId="169" fontId="51" fillId="0" borderId="0" xfId="292" applyNumberFormat="1" applyFont="1"/>
    <xf numFmtId="0" fontId="52" fillId="0" borderId="67" xfId="299" quotePrefix="1" applyFont="1" applyBorder="1" applyAlignment="1">
      <alignment horizontal="center" vertical="center"/>
    </xf>
    <xf numFmtId="0" fontId="52" fillId="0" borderId="50" xfId="299" applyFont="1" applyBorder="1" applyAlignment="1">
      <alignment horizontal="left" vertical="center" indent="1"/>
    </xf>
    <xf numFmtId="0" fontId="52" fillId="0" borderId="63" xfId="299" quotePrefix="1" applyFont="1" applyBorder="1" applyAlignment="1">
      <alignment horizontal="center" vertical="center"/>
    </xf>
    <xf numFmtId="0" fontId="52" fillId="0" borderId="37" xfId="299" applyFont="1" applyBorder="1" applyAlignment="1">
      <alignment horizontal="left" vertical="center" indent="1"/>
    </xf>
    <xf numFmtId="167" fontId="52" fillId="36" borderId="51" xfId="299" applyNumberFormat="1" applyFont="1" applyFill="1" applyBorder="1" applyAlignment="1">
      <alignment vertical="center"/>
    </xf>
    <xf numFmtId="169" fontId="52" fillId="36" borderId="52" xfId="299" applyNumberFormat="1" applyFont="1" applyFill="1" applyBorder="1" applyAlignment="1">
      <alignment vertical="center"/>
    </xf>
    <xf numFmtId="169" fontId="52" fillId="36" borderId="52" xfId="292" applyNumberFormat="1" applyFont="1" applyFill="1" applyBorder="1"/>
    <xf numFmtId="0" fontId="52" fillId="36" borderId="39" xfId="299" applyFont="1" applyFill="1" applyBorder="1" applyAlignment="1">
      <alignment horizontal="center" vertical="center"/>
    </xf>
    <xf numFmtId="0" fontId="52" fillId="36" borderId="35" xfId="299" applyFont="1" applyFill="1" applyBorder="1" applyAlignment="1">
      <alignment horizontal="center" vertical="center"/>
    </xf>
    <xf numFmtId="0" fontId="52" fillId="36" borderId="44" xfId="299" applyFont="1" applyFill="1" applyBorder="1" applyAlignment="1">
      <alignment horizontal="center" vertical="center"/>
    </xf>
    <xf numFmtId="0" fontId="52" fillId="36" borderId="36" xfId="299" applyFont="1" applyFill="1" applyBorder="1" applyAlignment="1">
      <alignment horizontal="center" vertical="center"/>
    </xf>
    <xf numFmtId="168" fontId="52" fillId="36" borderId="45" xfId="299" applyNumberFormat="1" applyFont="1" applyFill="1" applyBorder="1" applyAlignment="1">
      <alignment horizontal="center" vertical="center"/>
    </xf>
    <xf numFmtId="0" fontId="51" fillId="36" borderId="69" xfId="292" applyFont="1" applyFill="1" applyBorder="1"/>
    <xf numFmtId="0" fontId="52" fillId="36" borderId="66" xfId="299" applyFont="1" applyFill="1" applyBorder="1" applyAlignment="1">
      <alignment horizontal="center" vertical="center"/>
    </xf>
    <xf numFmtId="169" fontId="52" fillId="36" borderId="66" xfId="142" applyNumberFormat="1" applyFont="1" applyFill="1" applyBorder="1" applyAlignment="1">
      <alignment vertical="center"/>
    </xf>
    <xf numFmtId="169" fontId="52" fillId="36" borderId="68" xfId="142" applyNumberFormat="1" applyFont="1" applyFill="1" applyBorder="1" applyAlignment="1">
      <alignment vertical="center"/>
    </xf>
    <xf numFmtId="169" fontId="52" fillId="0" borderId="50" xfId="142" applyNumberFormat="1" applyFont="1" applyBorder="1" applyAlignment="1">
      <alignment vertical="center"/>
    </xf>
    <xf numFmtId="169" fontId="51" fillId="0" borderId="50" xfId="142" applyNumberFormat="1" applyFont="1" applyBorder="1" applyAlignment="1">
      <alignment vertical="center"/>
    </xf>
    <xf numFmtId="165" fontId="52" fillId="36" borderId="51" xfId="21" applyFont="1" applyFill="1" applyBorder="1" applyAlignment="1">
      <alignment vertical="center"/>
    </xf>
    <xf numFmtId="169" fontId="52" fillId="0" borderId="37" xfId="142" applyNumberFormat="1" applyFont="1" applyBorder="1" applyAlignment="1">
      <alignment vertical="center"/>
    </xf>
    <xf numFmtId="169" fontId="51" fillId="0" borderId="37" xfId="142" applyNumberFormat="1" applyFont="1" applyBorder="1" applyAlignment="1">
      <alignment vertical="center"/>
    </xf>
    <xf numFmtId="169" fontId="52" fillId="36" borderId="52" xfId="142" applyNumberFormat="1" applyFont="1" applyFill="1" applyBorder="1" applyAlignment="1">
      <alignment vertical="center"/>
    </xf>
    <xf numFmtId="0" fontId="52" fillId="0" borderId="64" xfId="299" quotePrefix="1" applyFont="1" applyBorder="1" applyAlignment="1">
      <alignment horizontal="center" vertical="center"/>
    </xf>
    <xf numFmtId="0" fontId="52" fillId="0" borderId="53" xfId="299" applyFont="1" applyBorder="1" applyAlignment="1">
      <alignment horizontal="left" vertical="center" indent="1"/>
    </xf>
    <xf numFmtId="169" fontId="51" fillId="0" borderId="53" xfId="142" applyNumberFormat="1" applyFont="1" applyBorder="1" applyAlignment="1">
      <alignment vertical="center"/>
    </xf>
    <xf numFmtId="169" fontId="52" fillId="36" borderId="54" xfId="142" applyNumberFormat="1" applyFont="1" applyFill="1" applyBorder="1" applyAlignment="1">
      <alignment vertical="center"/>
    </xf>
    <xf numFmtId="169" fontId="51" fillId="0" borderId="67" xfId="142" applyNumberFormat="1" applyFont="1" applyBorder="1" applyAlignment="1">
      <alignment vertical="center"/>
    </xf>
    <xf numFmtId="169" fontId="52" fillId="36" borderId="51" xfId="142" applyNumberFormat="1" applyFont="1" applyFill="1" applyBorder="1" applyAlignment="1">
      <alignment vertical="center"/>
    </xf>
    <xf numFmtId="169" fontId="51" fillId="0" borderId="63" xfId="142" applyNumberFormat="1" applyFont="1" applyBorder="1" applyAlignment="1">
      <alignment vertical="center"/>
    </xf>
    <xf numFmtId="169" fontId="51" fillId="0" borderId="64" xfId="142" applyNumberFormat="1" applyFont="1" applyBorder="1" applyAlignment="1">
      <alignment vertical="center"/>
    </xf>
    <xf numFmtId="169" fontId="52" fillId="36" borderId="71" xfId="142" applyNumberFormat="1" applyFont="1" applyFill="1" applyBorder="1" applyAlignment="1">
      <alignment vertical="center"/>
    </xf>
    <xf numFmtId="169" fontId="52" fillId="36" borderId="72" xfId="142" applyNumberFormat="1" applyFont="1" applyFill="1" applyBorder="1" applyAlignment="1">
      <alignment vertical="center"/>
    </xf>
    <xf numFmtId="169" fontId="52" fillId="36" borderId="29" xfId="142" applyNumberFormat="1" applyFont="1" applyFill="1" applyBorder="1" applyAlignment="1">
      <alignment vertical="center"/>
    </xf>
    <xf numFmtId="169" fontId="52" fillId="36" borderId="58" xfId="142" applyNumberFormat="1" applyFont="1" applyFill="1" applyBorder="1" applyAlignment="1">
      <alignment vertical="center"/>
    </xf>
    <xf numFmtId="37" fontId="52" fillId="0" borderId="0" xfId="300" applyFont="1" applyAlignment="1">
      <alignment horizontal="center"/>
    </xf>
    <xf numFmtId="37" fontId="52" fillId="0" borderId="0" xfId="300" applyFont="1" applyAlignment="1">
      <alignment horizontal="left" indent="1"/>
    </xf>
    <xf numFmtId="37" fontId="51" fillId="0" borderId="0" xfId="300" applyFont="1"/>
    <xf numFmtId="0" fontId="51" fillId="36" borderId="73" xfId="299" applyFont="1" applyFill="1" applyBorder="1" applyAlignment="1">
      <alignment vertical="center"/>
    </xf>
    <xf numFmtId="0" fontId="52" fillId="36" borderId="74" xfId="299" applyFont="1" applyFill="1" applyBorder="1" applyAlignment="1">
      <alignment vertical="center"/>
    </xf>
    <xf numFmtId="167" fontId="52" fillId="36" borderId="75" xfId="292" applyNumberFormat="1" applyFont="1" applyFill="1" applyBorder="1"/>
    <xf numFmtId="167" fontId="52" fillId="36" borderId="52" xfId="299" applyNumberFormat="1" applyFont="1" applyFill="1" applyBorder="1" applyAlignment="1">
      <alignment vertical="center"/>
    </xf>
    <xf numFmtId="0" fontId="113" fillId="0" borderId="0" xfId="0" applyFont="1"/>
    <xf numFmtId="4" fontId="37" fillId="0" borderId="0" xfId="349" applyNumberFormat="1" applyAlignment="1">
      <alignment horizontal="right"/>
    </xf>
    <xf numFmtId="4" fontId="37" fillId="0" borderId="0" xfId="350" applyNumberFormat="1" applyAlignment="1">
      <alignment horizontal="right"/>
    </xf>
    <xf numFmtId="169" fontId="52" fillId="0" borderId="53" xfId="142" applyNumberFormat="1" applyFont="1" applyBorder="1" applyAlignment="1">
      <alignment vertical="center" wrapText="1"/>
    </xf>
    <xf numFmtId="0" fontId="48" fillId="0" borderId="4" xfId="299" applyFont="1" applyBorder="1" applyAlignment="1">
      <alignment horizontal="left" vertical="center"/>
    </xf>
    <xf numFmtId="0" fontId="109" fillId="0" borderId="65" xfId="0" applyFont="1" applyBorder="1" applyAlignment="1">
      <alignment vertical="center" wrapText="1"/>
    </xf>
    <xf numFmtId="4" fontId="0" fillId="0" borderId="0" xfId="0" applyNumberFormat="1"/>
    <xf numFmtId="0" fontId="10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89" fontId="0" fillId="0" borderId="0" xfId="21" applyNumberFormat="1" applyFont="1"/>
    <xf numFmtId="189" fontId="109" fillId="0" borderId="31" xfId="21" applyNumberFormat="1" applyFont="1" applyFill="1" applyBorder="1" applyAlignment="1">
      <alignment vertical="center" wrapText="1"/>
    </xf>
    <xf numFmtId="14" fontId="101" fillId="30" borderId="26" xfId="0" applyNumberFormat="1" applyFont="1" applyFill="1" applyBorder="1" applyAlignment="1">
      <alignment horizontal="center" vertical="center"/>
    </xf>
    <xf numFmtId="0" fontId="98" fillId="37" borderId="23" xfId="293" applyFont="1" applyFill="1" applyBorder="1" applyAlignment="1">
      <alignment horizontal="left"/>
    </xf>
    <xf numFmtId="49" fontId="20" fillId="0" borderId="0" xfId="383" applyNumberFormat="1" applyAlignment="1">
      <alignment horizontal="left"/>
    </xf>
    <xf numFmtId="0" fontId="107" fillId="0" borderId="0" xfId="0" applyFont="1" applyAlignment="1">
      <alignment vertical="center"/>
    </xf>
    <xf numFmtId="0" fontId="107" fillId="0" borderId="0" xfId="0" applyFont="1" applyAlignment="1">
      <alignment horizontal="left"/>
    </xf>
    <xf numFmtId="189" fontId="115" fillId="0" borderId="0" xfId="21" applyNumberFormat="1" applyFont="1" applyAlignment="1">
      <alignment horizontal="centerContinuous" vertical="center"/>
    </xf>
    <xf numFmtId="0" fontId="107" fillId="0" borderId="0" xfId="0" applyFont="1" applyAlignment="1">
      <alignment horizontal="centerContinuous" vertical="center"/>
    </xf>
    <xf numFmtId="190" fontId="107" fillId="0" borderId="0" xfId="21" applyNumberFormat="1" applyFont="1" applyAlignment="1">
      <alignment horizontal="centerContinuous" vertical="center"/>
    </xf>
    <xf numFmtId="0" fontId="107" fillId="0" borderId="0" xfId="0" applyFont="1" applyAlignment="1">
      <alignment horizontal="left" vertical="center"/>
    </xf>
    <xf numFmtId="0" fontId="114" fillId="0" borderId="0" xfId="0" applyFont="1"/>
    <xf numFmtId="171" fontId="107" fillId="0" borderId="0" xfId="20" applyNumberFormat="1" applyFont="1" applyAlignment="1">
      <alignment horizontal="left" vertical="center"/>
    </xf>
    <xf numFmtId="15" fontId="115" fillId="0" borderId="0" xfId="0" applyNumberFormat="1" applyFont="1" applyAlignment="1">
      <alignment vertical="center"/>
    </xf>
    <xf numFmtId="0" fontId="116" fillId="0" borderId="0" xfId="0" applyFont="1"/>
    <xf numFmtId="0" fontId="115" fillId="0" borderId="0" xfId="293" applyFont="1" applyAlignment="1">
      <alignment horizontal="centerContinuous" vertical="center"/>
    </xf>
    <xf numFmtId="0" fontId="115" fillId="0" borderId="0" xfId="293" applyFont="1" applyAlignment="1">
      <alignment vertical="center"/>
    </xf>
    <xf numFmtId="15" fontId="107" fillId="0" borderId="0" xfId="293" applyNumberFormat="1" applyFont="1" applyAlignment="1">
      <alignment horizontal="left" vertical="center"/>
    </xf>
    <xf numFmtId="0" fontId="107" fillId="0" borderId="0" xfId="293" applyFont="1" applyAlignment="1">
      <alignment horizontal="left" vertical="center"/>
    </xf>
    <xf numFmtId="0" fontId="107" fillId="0" borderId="0" xfId="293" applyFont="1" applyAlignment="1">
      <alignment horizontal="centerContinuous" vertical="center"/>
    </xf>
    <xf numFmtId="0" fontId="107" fillId="0" borderId="0" xfId="0" applyFont="1"/>
    <xf numFmtId="0" fontId="96" fillId="0" borderId="0" xfId="0" applyFont="1" applyAlignment="1">
      <alignment vertical="center"/>
    </xf>
    <xf numFmtId="15" fontId="107" fillId="0" borderId="0" xfId="0" applyNumberFormat="1" applyFont="1"/>
    <xf numFmtId="0" fontId="115" fillId="0" borderId="0" xfId="0" applyFont="1" applyAlignment="1">
      <alignment vertical="center"/>
    </xf>
    <xf numFmtId="189" fontId="115" fillId="0" borderId="0" xfId="21" applyNumberFormat="1" applyFont="1" applyAlignment="1">
      <alignment vertical="center"/>
    </xf>
    <xf numFmtId="190" fontId="107" fillId="0" borderId="0" xfId="21" applyNumberFormat="1" applyFont="1" applyAlignment="1">
      <alignment vertical="center"/>
    </xf>
    <xf numFmtId="171" fontId="107" fillId="0" borderId="0" xfId="20" applyNumberFormat="1" applyFont="1" applyAlignment="1">
      <alignment vertical="center"/>
    </xf>
    <xf numFmtId="169" fontId="107" fillId="0" borderId="0" xfId="0" applyNumberFormat="1" applyFont="1" applyAlignment="1">
      <alignment vertical="center"/>
    </xf>
    <xf numFmtId="171" fontId="107" fillId="27" borderId="0" xfId="0" applyNumberFormat="1" applyFont="1" applyFill="1"/>
    <xf numFmtId="190" fontId="107" fillId="27" borderId="0" xfId="21" applyNumberFormat="1" applyFont="1" applyFill="1" applyAlignment="1"/>
    <xf numFmtId="171" fontId="107" fillId="0" borderId="0" xfId="20" applyNumberFormat="1" applyFont="1" applyAlignment="1"/>
    <xf numFmtId="171" fontId="107" fillId="0" borderId="0" xfId="0" applyNumberFormat="1" applyFont="1"/>
    <xf numFmtId="190" fontId="107" fillId="0" borderId="0" xfId="21" applyNumberFormat="1" applyFont="1" applyAlignment="1"/>
    <xf numFmtId="169" fontId="115" fillId="0" borderId="0" xfId="0" applyNumberFormat="1" applyFont="1" applyAlignment="1">
      <alignment vertical="center"/>
    </xf>
    <xf numFmtId="0" fontId="98" fillId="0" borderId="63" xfId="293" applyFont="1" applyBorder="1"/>
    <xf numFmtId="0" fontId="98" fillId="0" borderId="37" xfId="293" applyFont="1" applyBorder="1" applyAlignment="1">
      <alignment horizontal="center" vertical="center"/>
    </xf>
    <xf numFmtId="0" fontId="98" fillId="0" borderId="37" xfId="293" applyFont="1" applyBorder="1" applyAlignment="1">
      <alignment horizontal="center"/>
    </xf>
    <xf numFmtId="0" fontId="98" fillId="0" borderId="37" xfId="293" applyFont="1" applyBorder="1" applyAlignment="1">
      <alignment vertical="center"/>
    </xf>
    <xf numFmtId="15" fontId="98" fillId="0" borderId="37" xfId="0" quotePrefix="1" applyNumberFormat="1" applyFont="1" applyBorder="1" applyAlignment="1">
      <alignment horizontal="left" vertical="center"/>
    </xf>
    <xf numFmtId="173" fontId="98" fillId="0" borderId="37" xfId="0" quotePrefix="1" applyNumberFormat="1" applyFont="1" applyBorder="1" applyAlignment="1">
      <alignment horizontal="left" vertical="center"/>
    </xf>
    <xf numFmtId="0" fontId="98" fillId="0" borderId="37" xfId="293" applyFont="1" applyBorder="1" applyAlignment="1">
      <alignment horizontal="left" vertical="center"/>
    </xf>
    <xf numFmtId="0" fontId="98" fillId="0" borderId="37" xfId="293" applyFont="1" applyBorder="1" applyAlignment="1">
      <alignment horizontal="left"/>
    </xf>
    <xf numFmtId="0" fontId="98" fillId="27" borderId="37" xfId="293" applyFont="1" applyFill="1" applyBorder="1" applyAlignment="1">
      <alignment horizontal="left"/>
    </xf>
    <xf numFmtId="0" fontId="98" fillId="27" borderId="37" xfId="293" quotePrefix="1" applyFont="1" applyFill="1" applyBorder="1" applyAlignment="1">
      <alignment horizontal="center" vertical="center"/>
    </xf>
    <xf numFmtId="169" fontId="99" fillId="0" borderId="37" xfId="49" applyNumberFormat="1" applyFont="1" applyBorder="1" applyAlignment="1">
      <alignment horizontal="right" vertical="center"/>
    </xf>
    <xf numFmtId="169" fontId="99" fillId="0" borderId="37" xfId="49" applyNumberFormat="1" applyFont="1" applyBorder="1"/>
    <xf numFmtId="171" fontId="98" fillId="0" borderId="37" xfId="20" applyNumberFormat="1" applyFont="1" applyBorder="1"/>
    <xf numFmtId="169" fontId="98" fillId="0" borderId="37" xfId="0" applyNumberFormat="1" applyFont="1" applyBorder="1"/>
    <xf numFmtId="0" fontId="98" fillId="0" borderId="37" xfId="0" applyFont="1" applyBorder="1"/>
    <xf numFmtId="171" fontId="98" fillId="0" borderId="37" xfId="0" applyNumberFormat="1" applyFont="1" applyBorder="1"/>
    <xf numFmtId="169" fontId="98" fillId="0" borderId="37" xfId="49" applyNumberFormat="1" applyFont="1" applyBorder="1" applyAlignment="1">
      <alignment horizontal="center"/>
    </xf>
    <xf numFmtId="190" fontId="98" fillId="0" borderId="37" xfId="21" applyNumberFormat="1" applyFont="1" applyBorder="1" applyAlignment="1">
      <alignment horizontal="right"/>
    </xf>
    <xf numFmtId="38" fontId="98" fillId="0" borderId="37" xfId="20" applyNumberFormat="1" applyFont="1" applyBorder="1" applyAlignment="1">
      <alignment horizontal="left"/>
    </xf>
    <xf numFmtId="185" fontId="102" fillId="0" borderId="37" xfId="49" applyNumberFormat="1" applyFont="1" applyBorder="1" applyAlignment="1">
      <alignment horizontal="left" vertical="center"/>
    </xf>
    <xf numFmtId="0" fontId="98" fillId="0" borderId="52" xfId="20" applyNumberFormat="1" applyFont="1" applyBorder="1" applyAlignment="1">
      <alignment horizontal="left"/>
    </xf>
    <xf numFmtId="171" fontId="99" fillId="29" borderId="37" xfId="20" applyNumberFormat="1" applyFont="1" applyFill="1" applyBorder="1" applyAlignment="1">
      <alignment horizontal="center" vertical="center"/>
    </xf>
    <xf numFmtId="171" fontId="99" fillId="29" borderId="37" xfId="20" applyNumberFormat="1" applyFont="1" applyFill="1" applyBorder="1" applyAlignment="1">
      <alignment vertical="center"/>
    </xf>
    <xf numFmtId="15" fontId="99" fillId="29" borderId="37" xfId="20" quotePrefix="1" applyNumberFormat="1" applyFont="1" applyFill="1" applyBorder="1" applyAlignment="1">
      <alignment horizontal="left" vertical="center"/>
    </xf>
    <xf numFmtId="171" fontId="99" fillId="29" borderId="37" xfId="20" quotePrefix="1" applyNumberFormat="1" applyFont="1" applyFill="1" applyBorder="1" applyAlignment="1">
      <alignment horizontal="left" vertical="center"/>
    </xf>
    <xf numFmtId="171" fontId="99" fillId="29" borderId="37" xfId="20" applyNumberFormat="1" applyFont="1" applyFill="1" applyBorder="1" applyAlignment="1">
      <alignment horizontal="left" vertical="center"/>
    </xf>
    <xf numFmtId="171" fontId="99" fillId="29" borderId="37" xfId="20" quotePrefix="1" applyNumberFormat="1" applyFont="1" applyFill="1" applyBorder="1" applyAlignment="1">
      <alignment horizontal="center" vertical="center"/>
    </xf>
    <xf numFmtId="171" fontId="99" fillId="29" borderId="37" xfId="20" applyNumberFormat="1" applyFont="1" applyFill="1" applyBorder="1" applyAlignment="1">
      <alignment horizontal="right" vertical="center"/>
    </xf>
    <xf numFmtId="169" fontId="98" fillId="29" borderId="37" xfId="49" applyNumberFormat="1" applyFont="1" applyFill="1" applyBorder="1" applyAlignment="1">
      <alignment horizontal="center" vertical="center"/>
    </xf>
    <xf numFmtId="190" fontId="99" fillId="29" borderId="37" xfId="21" applyNumberFormat="1" applyFont="1" applyFill="1" applyBorder="1" applyAlignment="1">
      <alignment horizontal="right" vertical="center"/>
    </xf>
    <xf numFmtId="171" fontId="98" fillId="29" borderId="37" xfId="20" applyNumberFormat="1" applyFont="1" applyFill="1" applyBorder="1" applyAlignment="1">
      <alignment horizontal="left" vertical="center"/>
    </xf>
    <xf numFmtId="185" fontId="102" fillId="29" borderId="37" xfId="20" applyNumberFormat="1" applyFont="1" applyFill="1" applyBorder="1" applyAlignment="1">
      <alignment horizontal="left" vertical="center"/>
    </xf>
    <xf numFmtId="0" fontId="98" fillId="0" borderId="63" xfId="293" applyFont="1" applyBorder="1" applyAlignment="1">
      <alignment vertical="center"/>
    </xf>
    <xf numFmtId="15" fontId="98" fillId="0" borderId="37" xfId="293" applyNumberFormat="1" applyFont="1" applyBorder="1" applyAlignment="1">
      <alignment horizontal="left" vertical="center"/>
    </xf>
    <xf numFmtId="173" fontId="98" fillId="0" borderId="37" xfId="293" applyNumberFormat="1" applyFont="1" applyBorder="1" applyAlignment="1">
      <alignment horizontal="left" vertical="center"/>
    </xf>
    <xf numFmtId="169" fontId="99" fillId="0" borderId="37" xfId="49" applyNumberFormat="1" applyFont="1" applyBorder="1" applyAlignment="1">
      <alignment vertical="center"/>
    </xf>
    <xf numFmtId="171" fontId="98" fillId="0" borderId="37" xfId="20" applyNumberFormat="1" applyFont="1" applyBorder="1" applyAlignment="1">
      <alignment vertical="center"/>
    </xf>
    <xf numFmtId="169" fontId="98" fillId="0" borderId="37" xfId="0" applyNumberFormat="1" applyFont="1" applyBorder="1" applyAlignment="1">
      <alignment vertical="center"/>
    </xf>
    <xf numFmtId="171" fontId="98" fillId="0" borderId="37" xfId="0" applyNumberFormat="1" applyFont="1" applyBorder="1" applyAlignment="1">
      <alignment vertical="center"/>
    </xf>
    <xf numFmtId="169" fontId="98" fillId="0" borderId="37" xfId="49" applyNumberFormat="1" applyFont="1" applyBorder="1" applyAlignment="1">
      <alignment horizontal="center" vertical="center"/>
    </xf>
    <xf numFmtId="190" fontId="98" fillId="0" borderId="37" xfId="21" applyNumberFormat="1" applyFont="1" applyBorder="1" applyAlignment="1">
      <alignment horizontal="right" vertical="center"/>
    </xf>
    <xf numFmtId="38" fontId="98" fillId="0" borderId="37" xfId="20" applyNumberFormat="1" applyFont="1" applyBorder="1" applyAlignment="1">
      <alignment horizontal="left" vertical="center"/>
    </xf>
    <xf numFmtId="0" fontId="98" fillId="0" borderId="52" xfId="20" applyNumberFormat="1" applyFont="1" applyBorder="1" applyAlignment="1">
      <alignment horizontal="left" vertical="center"/>
    </xf>
    <xf numFmtId="0" fontId="98" fillId="0" borderId="37" xfId="0" applyFont="1" applyBorder="1" applyAlignment="1">
      <alignment horizontal="center" vertical="center"/>
    </xf>
    <xf numFmtId="0" fontId="98" fillId="0" borderId="37" xfId="0" applyFont="1" applyBorder="1" applyAlignment="1">
      <alignment vertical="center"/>
    </xf>
    <xf numFmtId="166" fontId="98" fillId="0" borderId="37" xfId="147" applyFont="1" applyBorder="1" applyAlignment="1">
      <alignment horizontal="center" vertical="center"/>
    </xf>
    <xf numFmtId="189" fontId="99" fillId="0" borderId="37" xfId="49" applyNumberFormat="1" applyFont="1" applyBorder="1" applyAlignment="1">
      <alignment vertical="center"/>
    </xf>
    <xf numFmtId="0" fontId="98" fillId="27" borderId="37" xfId="293" applyFont="1" applyFill="1" applyBorder="1" applyAlignment="1">
      <alignment horizontal="center" vertical="center"/>
    </xf>
    <xf numFmtId="0" fontId="98" fillId="0" borderId="37" xfId="293" quotePrefix="1" applyFont="1" applyBorder="1" applyAlignment="1">
      <alignment horizontal="left" vertical="center"/>
    </xf>
    <xf numFmtId="0" fontId="98" fillId="27" borderId="37" xfId="293" applyFont="1" applyFill="1" applyBorder="1" applyAlignment="1">
      <alignment vertical="center"/>
    </xf>
    <xf numFmtId="15" fontId="98" fillId="27" borderId="37" xfId="293" applyNumberFormat="1" applyFont="1" applyFill="1" applyBorder="1" applyAlignment="1">
      <alignment horizontal="left" vertical="center"/>
    </xf>
    <xf numFmtId="0" fontId="98" fillId="27" borderId="37" xfId="293" quotePrefix="1" applyFont="1" applyFill="1" applyBorder="1" applyAlignment="1">
      <alignment horizontal="left" vertical="center"/>
    </xf>
    <xf numFmtId="0" fontId="98" fillId="27" borderId="37" xfId="293" applyFont="1" applyFill="1" applyBorder="1" applyAlignment="1">
      <alignment horizontal="left" vertical="center"/>
    </xf>
    <xf numFmtId="174" fontId="98" fillId="27" borderId="37" xfId="49" applyNumberFormat="1" applyFont="1" applyFill="1" applyBorder="1" applyAlignment="1">
      <alignment vertical="center"/>
    </xf>
    <xf numFmtId="169" fontId="99" fillId="27" borderId="37" xfId="49" applyNumberFormat="1" applyFont="1" applyFill="1" applyBorder="1" applyAlignment="1">
      <alignment horizontal="center" vertical="center"/>
    </xf>
    <xf numFmtId="38" fontId="98" fillId="27" borderId="37" xfId="20" applyNumberFormat="1" applyFont="1" applyFill="1" applyBorder="1" applyAlignment="1">
      <alignment horizontal="left" vertical="center"/>
    </xf>
    <xf numFmtId="185" fontId="102" fillId="27" borderId="37" xfId="49" applyNumberFormat="1" applyFont="1" applyFill="1" applyBorder="1" applyAlignment="1">
      <alignment horizontal="left" vertical="center"/>
    </xf>
    <xf numFmtId="0" fontId="98" fillId="27" borderId="52" xfId="20" applyNumberFormat="1" applyFont="1" applyFill="1" applyBorder="1" applyAlignment="1">
      <alignment horizontal="left" vertical="center"/>
    </xf>
    <xf numFmtId="166" fontId="98" fillId="27" borderId="37" xfId="143" applyFont="1" applyFill="1" applyBorder="1" applyAlignment="1">
      <alignment horizontal="center" vertical="center"/>
    </xf>
    <xf numFmtId="169" fontId="99" fillId="27" borderId="37" xfId="49" applyNumberFormat="1" applyFont="1" applyFill="1" applyBorder="1" applyAlignment="1">
      <alignment vertical="center"/>
    </xf>
    <xf numFmtId="171" fontId="98" fillId="27" borderId="37" xfId="20" applyNumberFormat="1" applyFont="1" applyFill="1" applyBorder="1" applyAlignment="1">
      <alignment vertical="center"/>
    </xf>
    <xf numFmtId="0" fontId="98" fillId="0" borderId="37" xfId="0" applyFont="1" applyBorder="1" applyAlignment="1">
      <alignment horizontal="left" vertical="center"/>
    </xf>
    <xf numFmtId="0" fontId="98" fillId="0" borderId="37" xfId="168" applyFont="1" applyBorder="1" applyAlignment="1">
      <alignment horizontal="left" vertical="center"/>
    </xf>
    <xf numFmtId="176" fontId="98" fillId="27" borderId="37" xfId="0" applyNumberFormat="1" applyFont="1" applyFill="1" applyBorder="1" applyAlignment="1">
      <alignment horizontal="right" vertical="center"/>
    </xf>
    <xf numFmtId="3" fontId="99" fillId="0" borderId="37" xfId="20" applyNumberFormat="1" applyFont="1" applyBorder="1" applyAlignment="1">
      <alignment vertical="center"/>
    </xf>
    <xf numFmtId="0" fontId="98" fillId="27" borderId="37" xfId="0" applyFont="1" applyFill="1" applyBorder="1" applyAlignment="1">
      <alignment vertical="center"/>
    </xf>
    <xf numFmtId="185" fontId="102" fillId="27" borderId="37" xfId="20" applyNumberFormat="1" applyFont="1" applyFill="1" applyBorder="1" applyAlignment="1">
      <alignment horizontal="left" vertical="center"/>
    </xf>
    <xf numFmtId="14" fontId="98" fillId="27" borderId="52" xfId="20" applyNumberFormat="1" applyFont="1" applyFill="1" applyBorder="1" applyAlignment="1">
      <alignment horizontal="left" vertical="center"/>
    </xf>
    <xf numFmtId="0" fontId="107" fillId="0" borderId="37" xfId="293" applyFont="1" applyBorder="1" applyAlignment="1">
      <alignment horizontal="center" vertical="center"/>
    </xf>
    <xf numFmtId="0" fontId="107" fillId="0" borderId="37" xfId="293" applyFont="1" applyBorder="1" applyAlignment="1">
      <alignment vertical="center"/>
    </xf>
    <xf numFmtId="15" fontId="98" fillId="0" borderId="37" xfId="297" quotePrefix="1" applyNumberFormat="1" applyFont="1" applyBorder="1" applyAlignment="1">
      <alignment horizontal="left" vertical="center"/>
    </xf>
    <xf numFmtId="173" fontId="98" fillId="0" borderId="37" xfId="297" quotePrefix="1" applyNumberFormat="1" applyFont="1" applyBorder="1" applyAlignment="1">
      <alignment horizontal="left" vertical="center"/>
    </xf>
    <xf numFmtId="0" fontId="98" fillId="0" borderId="37" xfId="297" applyFont="1" applyBorder="1" applyAlignment="1">
      <alignment horizontal="left" vertical="center"/>
    </xf>
    <xf numFmtId="0" fontId="98" fillId="0" borderId="37" xfId="297" applyFont="1" applyBorder="1" applyAlignment="1">
      <alignment horizontal="center" vertical="center"/>
    </xf>
    <xf numFmtId="169" fontId="99" fillId="0" borderId="37" xfId="49" applyNumberFormat="1" applyFont="1" applyFill="1" applyBorder="1" applyAlignment="1">
      <alignment vertical="center"/>
    </xf>
    <xf numFmtId="171" fontId="98" fillId="0" borderId="37" xfId="20" applyNumberFormat="1" applyFont="1" applyFill="1" applyBorder="1" applyAlignment="1">
      <alignment vertical="center"/>
    </xf>
    <xf numFmtId="169" fontId="98" fillId="0" borderId="37" xfId="49" applyNumberFormat="1" applyFont="1" applyFill="1" applyBorder="1" applyAlignment="1">
      <alignment horizontal="center" vertical="center"/>
    </xf>
    <xf numFmtId="190" fontId="98" fillId="0" borderId="37" xfId="21" applyNumberFormat="1" applyFont="1" applyFill="1" applyBorder="1" applyAlignment="1">
      <alignment horizontal="right" vertical="center"/>
    </xf>
    <xf numFmtId="38" fontId="98" fillId="0" borderId="37" xfId="20" applyNumberFormat="1" applyFont="1" applyFill="1" applyBorder="1" applyAlignment="1">
      <alignment horizontal="left" vertical="center"/>
    </xf>
    <xf numFmtId="185" fontId="102" fillId="0" borderId="37" xfId="49" applyNumberFormat="1" applyFont="1" applyFill="1" applyBorder="1" applyAlignment="1">
      <alignment horizontal="left" vertical="center"/>
    </xf>
    <xf numFmtId="14" fontId="98" fillId="0" borderId="52" xfId="20" applyNumberFormat="1" applyFont="1" applyFill="1" applyBorder="1" applyAlignment="1">
      <alignment horizontal="left" vertical="center"/>
    </xf>
    <xf numFmtId="174" fontId="98" fillId="0" borderId="37" xfId="293" applyNumberFormat="1" applyFont="1" applyBorder="1" applyAlignment="1">
      <alignment horizontal="center" vertical="center"/>
    </xf>
    <xf numFmtId="169" fontId="99" fillId="0" borderId="37" xfId="49" applyNumberFormat="1" applyFont="1" applyBorder="1" applyAlignment="1">
      <alignment horizontal="center" vertical="center"/>
    </xf>
    <xf numFmtId="0" fontId="107" fillId="0" borderId="37" xfId="0" applyFont="1" applyBorder="1" applyAlignment="1">
      <alignment vertical="center"/>
    </xf>
    <xf numFmtId="0" fontId="98" fillId="0" borderId="37" xfId="296" applyFont="1" applyBorder="1" applyAlignment="1">
      <alignment horizontal="left" vertical="center"/>
    </xf>
    <xf numFmtId="0" fontId="98" fillId="0" borderId="37" xfId="293" quotePrefix="1" applyFont="1" applyBorder="1" applyAlignment="1">
      <alignment horizontal="center" vertical="center"/>
    </xf>
    <xf numFmtId="175" fontId="98" fillId="0" borderId="37" xfId="293" applyNumberFormat="1" applyFont="1" applyBorder="1" applyAlignment="1">
      <alignment horizontal="center" vertical="center"/>
    </xf>
    <xf numFmtId="176" fontId="98" fillId="0" borderId="37" xfId="49" quotePrefix="1" applyNumberFormat="1" applyFont="1" applyBorder="1" applyAlignment="1">
      <alignment horizontal="center" vertical="center"/>
    </xf>
    <xf numFmtId="166" fontId="98" fillId="0" borderId="37" xfId="144" quotePrefix="1" applyFont="1" applyBorder="1" applyAlignment="1">
      <alignment horizontal="center" vertical="center"/>
    </xf>
    <xf numFmtId="0" fontId="98" fillId="0" borderId="37" xfId="0" quotePrefix="1" applyFont="1" applyBorder="1" applyAlignment="1">
      <alignment horizontal="left" vertical="center"/>
    </xf>
    <xf numFmtId="0" fontId="98" fillId="0" borderId="37" xfId="253" applyFont="1" applyBorder="1" applyAlignment="1">
      <alignment vertical="center"/>
    </xf>
    <xf numFmtId="171" fontId="99" fillId="0" borderId="37" xfId="20" applyNumberFormat="1" applyFont="1" applyBorder="1" applyAlignment="1">
      <alignment vertical="center"/>
    </xf>
    <xf numFmtId="185" fontId="102" fillId="0" borderId="37" xfId="20" applyNumberFormat="1" applyFont="1" applyBorder="1" applyAlignment="1">
      <alignment horizontal="left" vertical="center"/>
    </xf>
    <xf numFmtId="176" fontId="98" fillId="0" borderId="37" xfId="0" applyNumberFormat="1" applyFont="1" applyBorder="1" applyAlignment="1">
      <alignment horizontal="right" vertical="center"/>
    </xf>
    <xf numFmtId="0" fontId="98" fillId="0" borderId="37" xfId="156" applyFont="1" applyBorder="1" applyAlignment="1">
      <alignment horizontal="left" vertical="center"/>
    </xf>
    <xf numFmtId="0" fontId="98" fillId="0" borderId="37" xfId="160" applyFont="1" applyBorder="1" applyAlignment="1">
      <alignment horizontal="left" vertical="center"/>
    </xf>
    <xf numFmtId="15" fontId="98" fillId="0" borderId="37" xfId="0" applyNumberFormat="1" applyFont="1" applyBorder="1" applyAlignment="1">
      <alignment horizontal="left" vertical="center"/>
    </xf>
    <xf numFmtId="0" fontId="98" fillId="0" borderId="37" xfId="278" applyFont="1" applyBorder="1" applyAlignment="1">
      <alignment horizontal="left" vertical="center" wrapText="1"/>
    </xf>
    <xf numFmtId="174" fontId="98" fillId="0" borderId="37" xfId="143" applyNumberFormat="1" applyFont="1" applyBorder="1" applyAlignment="1">
      <alignment horizontal="left" vertical="center"/>
    </xf>
    <xf numFmtId="0" fontId="98" fillId="0" borderId="37" xfId="162" applyFont="1" applyBorder="1" applyAlignment="1">
      <alignment horizontal="left" vertical="center"/>
    </xf>
    <xf numFmtId="179" fontId="98" fillId="0" borderId="37" xfId="143" applyNumberFormat="1" applyFont="1" applyBorder="1" applyAlignment="1">
      <alignment horizontal="left" vertical="center"/>
    </xf>
    <xf numFmtId="178" fontId="98" fillId="0" borderId="37" xfId="0" applyNumberFormat="1" applyFont="1" applyBorder="1" applyAlignment="1">
      <alignment horizontal="right" vertical="center"/>
    </xf>
    <xf numFmtId="1" fontId="98" fillId="0" borderId="37" xfId="0" applyNumberFormat="1" applyFont="1" applyBorder="1" applyAlignment="1">
      <alignment vertical="center"/>
    </xf>
    <xf numFmtId="186" fontId="98" fillId="0" borderId="37" xfId="0" applyNumberFormat="1" applyFont="1" applyBorder="1" applyAlignment="1">
      <alignment horizontal="right" vertical="center"/>
    </xf>
    <xf numFmtId="189" fontId="99" fillId="0" borderId="37" xfId="20" applyNumberFormat="1" applyFont="1" applyBorder="1" applyAlignment="1">
      <alignment vertical="center"/>
    </xf>
    <xf numFmtId="174" fontId="98" fillId="0" borderId="37" xfId="49" applyNumberFormat="1" applyFont="1" applyBorder="1" applyAlignment="1">
      <alignment vertical="center"/>
    </xf>
    <xf numFmtId="15" fontId="98" fillId="0" borderId="37" xfId="293" quotePrefix="1" applyNumberFormat="1" applyFont="1" applyBorder="1" applyAlignment="1">
      <alignment horizontal="left" vertical="center"/>
    </xf>
    <xf numFmtId="172" fontId="98" fillId="0" borderId="37" xfId="293" applyNumberFormat="1" applyFont="1" applyBorder="1" applyAlignment="1">
      <alignment horizontal="left" vertical="center"/>
    </xf>
    <xf numFmtId="187" fontId="98" fillId="0" borderId="37" xfId="143" applyNumberFormat="1" applyFont="1" applyBorder="1" applyAlignment="1">
      <alignment horizontal="left" vertical="center"/>
    </xf>
    <xf numFmtId="38" fontId="102" fillId="0" borderId="37" xfId="49" applyNumberFormat="1" applyFont="1" applyBorder="1" applyAlignment="1">
      <alignment horizontal="left" vertical="center"/>
    </xf>
    <xf numFmtId="38" fontId="99" fillId="0" borderId="37" xfId="20" applyNumberFormat="1" applyFont="1" applyBorder="1" applyAlignment="1">
      <alignment vertical="center"/>
    </xf>
    <xf numFmtId="0" fontId="98" fillId="0" borderId="37" xfId="157" applyFont="1" applyBorder="1" applyAlignment="1">
      <alignment horizontal="left" vertical="center"/>
    </xf>
    <xf numFmtId="0" fontId="107" fillId="0" borderId="37" xfId="0" applyFont="1" applyBorder="1" applyAlignment="1">
      <alignment horizontal="center" vertical="center"/>
    </xf>
    <xf numFmtId="15" fontId="98" fillId="27" borderId="37" xfId="0" applyNumberFormat="1" applyFont="1" applyFill="1" applyBorder="1" applyAlignment="1">
      <alignment horizontal="left" vertical="center"/>
    </xf>
    <xf numFmtId="3" fontId="99" fillId="27" borderId="37" xfId="20" applyNumberFormat="1" applyFont="1" applyFill="1" applyBorder="1" applyAlignment="1">
      <alignment vertical="center"/>
    </xf>
    <xf numFmtId="191" fontId="98" fillId="27" borderId="37" xfId="0" applyNumberFormat="1" applyFont="1" applyFill="1" applyBorder="1" applyAlignment="1">
      <alignment horizontal="right" vertical="center"/>
    </xf>
    <xf numFmtId="0" fontId="98" fillId="0" borderId="37" xfId="168" quotePrefix="1" applyFont="1" applyBorder="1" applyAlignment="1">
      <alignment horizontal="left" vertical="center"/>
    </xf>
    <xf numFmtId="0" fontId="98" fillId="0" borderId="37" xfId="0" applyFont="1" applyBorder="1" applyAlignment="1">
      <alignment horizontal="center"/>
    </xf>
    <xf numFmtId="15" fontId="98" fillId="27" borderId="37" xfId="0" applyNumberFormat="1" applyFont="1" applyFill="1" applyBorder="1" applyAlignment="1">
      <alignment horizontal="left"/>
    </xf>
    <xf numFmtId="173" fontId="98" fillId="0" borderId="37" xfId="293" applyNumberFormat="1" applyFont="1" applyBorder="1" applyAlignment="1">
      <alignment horizontal="left"/>
    </xf>
    <xf numFmtId="0" fontId="98" fillId="0" borderId="37" xfId="0" applyFont="1" applyBorder="1" applyAlignment="1">
      <alignment horizontal="left"/>
    </xf>
    <xf numFmtId="176" fontId="98" fillId="27" borderId="37" xfId="0" applyNumberFormat="1" applyFont="1" applyFill="1" applyBorder="1" applyAlignment="1">
      <alignment horizontal="right"/>
    </xf>
    <xf numFmtId="38" fontId="98" fillId="27" borderId="37" xfId="20" applyNumberFormat="1" applyFont="1" applyFill="1" applyBorder="1" applyAlignment="1">
      <alignment horizontal="left"/>
    </xf>
    <xf numFmtId="0" fontId="98" fillId="27" borderId="52" xfId="20" applyNumberFormat="1" applyFont="1" applyFill="1" applyBorder="1" applyAlignment="1">
      <alignment horizontal="left"/>
    </xf>
    <xf numFmtId="0" fontId="99" fillId="29" borderId="52" xfId="20" applyNumberFormat="1" applyFont="1" applyFill="1" applyBorder="1" applyAlignment="1">
      <alignment horizontal="left" vertical="center"/>
    </xf>
    <xf numFmtId="0" fontId="107" fillId="0" borderId="37" xfId="0" applyFont="1" applyBorder="1" applyAlignment="1">
      <alignment horizontal="center"/>
    </xf>
    <xf numFmtId="15" fontId="98" fillId="0" borderId="37" xfId="0" applyNumberFormat="1" applyFont="1" applyBorder="1" applyAlignment="1">
      <alignment horizontal="left"/>
    </xf>
    <xf numFmtId="173" fontId="98" fillId="0" borderId="37" xfId="0" applyNumberFormat="1" applyFont="1" applyBorder="1" applyAlignment="1">
      <alignment horizontal="left"/>
    </xf>
    <xf numFmtId="0" fontId="98" fillId="0" borderId="37" xfId="49" applyNumberFormat="1" applyFont="1" applyBorder="1" applyAlignment="1">
      <alignment horizontal="center"/>
    </xf>
    <xf numFmtId="185" fontId="102" fillId="0" borderId="37" xfId="49" applyNumberFormat="1" applyFont="1" applyBorder="1" applyAlignment="1">
      <alignment horizontal="left"/>
    </xf>
    <xf numFmtId="189" fontId="99" fillId="0" borderId="37" xfId="21" applyNumberFormat="1" applyFont="1" applyBorder="1"/>
    <xf numFmtId="0" fontId="107" fillId="0" borderId="37" xfId="296" applyFont="1" applyBorder="1" applyAlignment="1">
      <alignment vertical="center"/>
    </xf>
    <xf numFmtId="15" fontId="98" fillId="0" borderId="37" xfId="296" applyNumberFormat="1" applyFont="1" applyBorder="1" applyAlignment="1">
      <alignment horizontal="left"/>
    </xf>
    <xf numFmtId="173" fontId="98" fillId="0" borderId="37" xfId="296" applyNumberFormat="1" applyFont="1" applyBorder="1" applyAlignment="1">
      <alignment horizontal="left"/>
    </xf>
    <xf numFmtId="0" fontId="98" fillId="0" borderId="37" xfId="296" applyFont="1" applyBorder="1" applyAlignment="1">
      <alignment horizontal="left"/>
    </xf>
    <xf numFmtId="0" fontId="98" fillId="0" borderId="37" xfId="49" quotePrefix="1" applyNumberFormat="1" applyFont="1" applyBorder="1" applyAlignment="1">
      <alignment horizontal="center"/>
    </xf>
    <xf numFmtId="169" fontId="98" fillId="0" borderId="37" xfId="49" quotePrefix="1" applyNumberFormat="1" applyFont="1" applyBorder="1" applyAlignment="1">
      <alignment horizontal="center"/>
    </xf>
    <xf numFmtId="0" fontId="98" fillId="0" borderId="37" xfId="296" applyFont="1" applyBorder="1" applyAlignment="1">
      <alignment vertical="center"/>
    </xf>
    <xf numFmtId="17" fontId="98" fillId="0" borderId="37" xfId="296" applyNumberFormat="1" applyFont="1" applyBorder="1" applyAlignment="1">
      <alignment horizontal="left"/>
    </xf>
    <xf numFmtId="0" fontId="98" fillId="0" borderId="37" xfId="0" quotePrefix="1" applyFont="1" applyBorder="1" applyAlignment="1">
      <alignment horizontal="left"/>
    </xf>
    <xf numFmtId="15" fontId="98" fillId="0" borderId="37" xfId="296" quotePrefix="1" applyNumberFormat="1" applyFont="1" applyBorder="1" applyAlignment="1">
      <alignment horizontal="left"/>
    </xf>
    <xf numFmtId="173" fontId="98" fillId="0" borderId="37" xfId="296" quotePrefix="1" applyNumberFormat="1" applyFont="1" applyBorder="1" applyAlignment="1">
      <alignment horizontal="left"/>
    </xf>
    <xf numFmtId="1" fontId="98" fillId="0" borderId="37" xfId="298" applyFont="1" applyBorder="1" applyAlignment="1">
      <alignment horizontal="left"/>
    </xf>
    <xf numFmtId="15" fontId="98" fillId="0" borderId="37" xfId="0" quotePrefix="1" applyNumberFormat="1" applyFont="1" applyBorder="1" applyAlignment="1">
      <alignment horizontal="left"/>
    </xf>
    <xf numFmtId="173" fontId="98" fillId="0" borderId="37" xfId="0" quotePrefix="1" applyNumberFormat="1" applyFont="1" applyBorder="1" applyAlignment="1">
      <alignment horizontal="left"/>
    </xf>
    <xf numFmtId="166" fontId="98" fillId="0" borderId="37" xfId="144" quotePrefix="1" applyFont="1" applyBorder="1" applyAlignment="1">
      <alignment horizontal="center"/>
    </xf>
    <xf numFmtId="0" fontId="98" fillId="0" borderId="37" xfId="302" applyFont="1" applyBorder="1" applyAlignment="1">
      <alignment horizontal="left" vertical="center"/>
    </xf>
    <xf numFmtId="185" fontId="111" fillId="0" borderId="37" xfId="49" applyNumberFormat="1" applyFont="1" applyBorder="1" applyAlignment="1">
      <alignment horizontal="center" vertical="center"/>
    </xf>
    <xf numFmtId="176" fontId="98" fillId="0" borderId="37" xfId="49" quotePrefix="1" applyNumberFormat="1" applyFont="1" applyBorder="1" applyAlignment="1">
      <alignment horizontal="center"/>
    </xf>
    <xf numFmtId="15" fontId="98" fillId="0" borderId="37" xfId="298" quotePrefix="1" applyNumberFormat="1" applyFont="1" applyBorder="1" applyAlignment="1">
      <alignment horizontal="left"/>
    </xf>
    <xf numFmtId="17" fontId="98" fillId="0" borderId="37" xfId="298" quotePrefix="1" applyNumberFormat="1" applyFont="1" applyBorder="1" applyAlignment="1">
      <alignment horizontal="left"/>
    </xf>
    <xf numFmtId="1" fontId="98" fillId="0" borderId="37" xfId="298" quotePrefix="1" applyFont="1" applyBorder="1" applyAlignment="1">
      <alignment horizontal="left"/>
    </xf>
    <xf numFmtId="1" fontId="107" fillId="0" borderId="37" xfId="298" applyFont="1" applyBorder="1" applyAlignment="1">
      <alignment vertical="center"/>
    </xf>
    <xf numFmtId="15" fontId="98" fillId="0" borderId="37" xfId="293" applyNumberFormat="1" applyFont="1" applyBorder="1" applyAlignment="1">
      <alignment horizontal="left"/>
    </xf>
    <xf numFmtId="0" fontId="98" fillId="0" borderId="37" xfId="293" quotePrefix="1" applyFont="1" applyBorder="1" applyAlignment="1">
      <alignment horizontal="left"/>
    </xf>
    <xf numFmtId="178" fontId="98" fillId="0" borderId="37" xfId="0" applyNumberFormat="1" applyFont="1" applyBorder="1" applyAlignment="1">
      <alignment horizontal="right"/>
    </xf>
    <xf numFmtId="176" fontId="98" fillId="0" borderId="37" xfId="0" applyNumberFormat="1" applyFont="1" applyBorder="1" applyAlignment="1">
      <alignment horizontal="right"/>
    </xf>
    <xf numFmtId="189" fontId="99" fillId="0" borderId="37" xfId="21" applyNumberFormat="1" applyFont="1" applyBorder="1" applyAlignment="1">
      <alignment vertical="center"/>
    </xf>
    <xf numFmtId="0" fontId="104" fillId="0" borderId="37" xfId="0" applyFont="1" applyBorder="1" applyAlignment="1">
      <alignment horizontal="left" vertical="center"/>
    </xf>
    <xf numFmtId="0" fontId="98" fillId="0" borderId="37" xfId="0" quotePrefix="1" applyFont="1" applyBorder="1" applyAlignment="1">
      <alignment vertical="center"/>
    </xf>
    <xf numFmtId="166" fontId="98" fillId="0" borderId="37" xfId="143" applyFont="1" applyBorder="1" applyAlignment="1">
      <alignment horizontal="right"/>
    </xf>
    <xf numFmtId="0" fontId="107" fillId="0" borderId="37" xfId="270" applyFont="1" applyBorder="1" applyAlignment="1">
      <alignment vertical="center"/>
    </xf>
    <xf numFmtId="0" fontId="98" fillId="0" borderId="37" xfId="259" applyFont="1" applyBorder="1" applyAlignment="1">
      <alignment horizontal="left" vertical="center"/>
    </xf>
    <xf numFmtId="0" fontId="107" fillId="0" borderId="37" xfId="238" applyFont="1" applyBorder="1" applyAlignment="1">
      <alignment vertical="center"/>
    </xf>
    <xf numFmtId="0" fontId="98" fillId="0" borderId="37" xfId="235" applyFont="1" applyBorder="1" applyAlignment="1">
      <alignment horizontal="left" vertical="center"/>
    </xf>
    <xf numFmtId="0" fontId="98" fillId="0" borderId="37" xfId="260" applyFont="1" applyBorder="1" applyAlignment="1">
      <alignment horizontal="left" vertical="center"/>
    </xf>
    <xf numFmtId="0" fontId="98" fillId="0" borderId="37" xfId="258" applyFont="1" applyBorder="1" applyAlignment="1">
      <alignment horizontal="left" vertical="center"/>
    </xf>
    <xf numFmtId="166" fontId="98" fillId="0" borderId="37" xfId="143" applyFont="1" applyBorder="1" applyAlignment="1">
      <alignment horizontal="right" vertical="center"/>
    </xf>
    <xf numFmtId="0" fontId="107" fillId="0" borderId="37" xfId="250" applyFont="1" applyBorder="1" applyAlignment="1">
      <alignment vertical="center"/>
    </xf>
    <xf numFmtId="0" fontId="98" fillId="0" borderId="37" xfId="257" applyFont="1" applyBorder="1" applyAlignment="1">
      <alignment horizontal="left" vertical="center"/>
    </xf>
    <xf numFmtId="4" fontId="99" fillId="0" borderId="37" xfId="85" applyNumberFormat="1" applyFont="1" applyBorder="1" applyAlignment="1">
      <alignment vertical="center"/>
    </xf>
    <xf numFmtId="0" fontId="98" fillId="0" borderId="37" xfId="271" applyFont="1" applyBorder="1" applyAlignment="1">
      <alignment vertical="center"/>
    </xf>
    <xf numFmtId="0" fontId="98" fillId="0" borderId="37" xfId="267" applyFont="1" applyBorder="1" applyAlignment="1">
      <alignment horizontal="left" vertical="center"/>
    </xf>
    <xf numFmtId="0" fontId="98" fillId="0" borderId="37" xfId="269" applyFont="1" applyBorder="1" applyAlignment="1">
      <alignment horizontal="left" vertical="center"/>
    </xf>
    <xf numFmtId="0" fontId="98" fillId="0" borderId="37" xfId="272" applyFont="1" applyBorder="1" applyAlignment="1">
      <alignment vertical="center"/>
    </xf>
    <xf numFmtId="0" fontId="98" fillId="0" borderId="37" xfId="277" applyFont="1" applyBorder="1" applyAlignment="1">
      <alignment horizontal="left" vertical="center"/>
    </xf>
    <xf numFmtId="0" fontId="98" fillId="0" borderId="37" xfId="278" applyFont="1" applyBorder="1" applyAlignment="1">
      <alignment horizontal="left" vertical="center"/>
    </xf>
    <xf numFmtId="179" fontId="98" fillId="0" borderId="37" xfId="143" applyNumberFormat="1" applyFont="1" applyBorder="1" applyAlignment="1">
      <alignment horizontal="left"/>
    </xf>
    <xf numFmtId="0" fontId="98" fillId="0" borderId="37" xfId="155" applyFont="1" applyBorder="1" applyAlignment="1">
      <alignment vertical="center"/>
    </xf>
    <xf numFmtId="0" fontId="98" fillId="0" borderId="37" xfId="153" applyFont="1" applyBorder="1" applyAlignment="1">
      <alignment horizontal="left" vertical="center"/>
    </xf>
    <xf numFmtId="0" fontId="107" fillId="0" borderId="37" xfId="282" applyFont="1" applyBorder="1" applyAlignment="1">
      <alignment vertical="center"/>
    </xf>
    <xf numFmtId="0" fontId="98" fillId="0" borderId="37" xfId="279" applyFont="1" applyBorder="1" applyAlignment="1">
      <alignment horizontal="left" vertical="center"/>
    </xf>
    <xf numFmtId="0" fontId="98" fillId="0" borderId="37" xfId="279" applyFont="1" applyBorder="1" applyAlignment="1">
      <alignment horizontal="left" vertical="center" wrapText="1"/>
    </xf>
    <xf numFmtId="0" fontId="98" fillId="0" borderId="37" xfId="154" applyFont="1" applyBorder="1" applyAlignment="1">
      <alignment horizontal="left" vertical="center"/>
    </xf>
    <xf numFmtId="166" fontId="98" fillId="0" borderId="37" xfId="143" applyFont="1" applyBorder="1" applyAlignment="1">
      <alignment horizontal="left"/>
    </xf>
    <xf numFmtId="0" fontId="98" fillId="0" borderId="37" xfId="278" quotePrefix="1" applyFont="1" applyBorder="1" applyAlignment="1">
      <alignment horizontal="left" vertical="center" wrapText="1"/>
    </xf>
    <xf numFmtId="179" fontId="98" fillId="0" borderId="37" xfId="143" applyNumberFormat="1" applyFont="1" applyBorder="1" applyAlignment="1">
      <alignment horizontal="center"/>
    </xf>
    <xf numFmtId="0" fontId="98" fillId="0" borderId="37" xfId="152" applyFont="1" applyBorder="1" applyAlignment="1">
      <alignment horizontal="left"/>
    </xf>
    <xf numFmtId="0" fontId="98" fillId="0" borderId="37" xfId="152" applyFont="1" applyBorder="1" applyAlignment="1">
      <alignment horizontal="left" vertical="center"/>
    </xf>
    <xf numFmtId="166" fontId="98" fillId="0" borderId="37" xfId="147" applyFont="1" applyBorder="1" applyAlignment="1">
      <alignment horizontal="left"/>
    </xf>
    <xf numFmtId="179" fontId="98" fillId="0" borderId="37" xfId="143" applyNumberFormat="1" applyFont="1" applyBorder="1"/>
    <xf numFmtId="169" fontId="99" fillId="0" borderId="37" xfId="26" applyNumberFormat="1" applyFont="1" applyBorder="1"/>
    <xf numFmtId="0" fontId="98" fillId="0" borderId="37" xfId="0" applyFont="1" applyBorder="1" applyAlignment="1">
      <alignment horizontal="right"/>
    </xf>
    <xf numFmtId="17" fontId="98" fillId="0" borderId="37" xfId="0" quotePrefix="1" applyNumberFormat="1" applyFont="1" applyBorder="1" applyAlignment="1">
      <alignment horizontal="left"/>
    </xf>
    <xf numFmtId="0" fontId="98" fillId="0" borderId="52" xfId="20" applyNumberFormat="1" applyFont="1" applyFill="1" applyBorder="1" applyAlignment="1">
      <alignment horizontal="left"/>
    </xf>
    <xf numFmtId="0" fontId="98" fillId="32" borderId="37" xfId="0" applyFont="1" applyFill="1" applyBorder="1" applyAlignment="1">
      <alignment horizontal="left"/>
    </xf>
    <xf numFmtId="189" fontId="99" fillId="0" borderId="37" xfId="26" applyNumberFormat="1" applyFont="1" applyBorder="1" applyAlignment="1">
      <alignment vertical="center"/>
    </xf>
    <xf numFmtId="187" fontId="98" fillId="0" borderId="37" xfId="143" applyNumberFormat="1" applyFont="1" applyBorder="1" applyAlignment="1">
      <alignment horizontal="left"/>
    </xf>
    <xf numFmtId="0" fontId="98" fillId="0" borderId="37" xfId="0" applyFont="1" applyBorder="1" applyAlignment="1">
      <alignment horizontal="left" vertical="center" wrapText="1"/>
    </xf>
    <xf numFmtId="0" fontId="112" fillId="0" borderId="37" xfId="0" applyFont="1" applyBorder="1"/>
    <xf numFmtId="166" fontId="98" fillId="0" borderId="37" xfId="143" applyFont="1" applyFill="1" applyBorder="1" applyAlignment="1">
      <alignment horizontal="left"/>
    </xf>
    <xf numFmtId="189" fontId="99" fillId="0" borderId="37" xfId="26" applyNumberFormat="1" applyFont="1" applyFill="1" applyBorder="1" applyAlignment="1">
      <alignment vertical="center"/>
    </xf>
    <xf numFmtId="169" fontId="99" fillId="0" borderId="37" xfId="49" applyNumberFormat="1" applyFont="1" applyFill="1" applyBorder="1"/>
    <xf numFmtId="171" fontId="98" fillId="0" borderId="37" xfId="20" applyNumberFormat="1" applyFont="1" applyFill="1" applyBorder="1"/>
    <xf numFmtId="169" fontId="98" fillId="0" borderId="37" xfId="49" applyNumberFormat="1" applyFont="1" applyFill="1" applyBorder="1" applyAlignment="1">
      <alignment horizontal="center"/>
    </xf>
    <xf numFmtId="190" fontId="98" fillId="0" borderId="37" xfId="21" applyNumberFormat="1" applyFont="1" applyFill="1" applyBorder="1" applyAlignment="1">
      <alignment horizontal="right"/>
    </xf>
    <xf numFmtId="38" fontId="98" fillId="0" borderId="37" xfId="20" applyNumberFormat="1" applyFont="1" applyFill="1" applyBorder="1" applyAlignment="1">
      <alignment horizontal="left"/>
    </xf>
    <xf numFmtId="185" fontId="102" fillId="0" borderId="37" xfId="20" applyNumberFormat="1" applyFont="1" applyFill="1" applyBorder="1" applyAlignment="1">
      <alignment horizontal="left" vertical="center"/>
    </xf>
    <xf numFmtId="3" fontId="99" fillId="0" borderId="37" xfId="26" applyNumberFormat="1" applyFont="1" applyBorder="1" applyAlignment="1">
      <alignment vertical="center"/>
    </xf>
    <xf numFmtId="167" fontId="98" fillId="0" borderId="37" xfId="49" applyFont="1" applyBorder="1" applyAlignment="1">
      <alignment horizontal="center"/>
    </xf>
    <xf numFmtId="166" fontId="98" fillId="0" borderId="37" xfId="147" applyFont="1" applyFill="1" applyBorder="1" applyAlignment="1">
      <alignment horizontal="left"/>
    </xf>
    <xf numFmtId="3" fontId="99" fillId="0" borderId="37" xfId="20" applyNumberFormat="1" applyFont="1" applyFill="1" applyBorder="1" applyAlignment="1">
      <alignment vertical="center"/>
    </xf>
    <xf numFmtId="189" fontId="99" fillId="0" borderId="37" xfId="21" applyNumberFormat="1" applyFont="1" applyFill="1" applyBorder="1" applyAlignment="1">
      <alignment vertical="center"/>
    </xf>
    <xf numFmtId="15" fontId="98" fillId="0" borderId="37" xfId="293" quotePrefix="1" applyNumberFormat="1" applyFont="1" applyBorder="1" applyAlignment="1">
      <alignment horizontal="left"/>
    </xf>
    <xf numFmtId="172" fontId="98" fillId="0" borderId="37" xfId="293" applyNumberFormat="1" applyFont="1" applyBorder="1" applyAlignment="1">
      <alignment horizontal="left"/>
    </xf>
    <xf numFmtId="174" fontId="98" fillId="0" borderId="37" xfId="143" applyNumberFormat="1" applyFont="1" applyFill="1" applyBorder="1" applyAlignment="1">
      <alignment horizontal="center"/>
    </xf>
    <xf numFmtId="38" fontId="99" fillId="0" borderId="37" xfId="49" applyNumberFormat="1" applyFont="1" applyFill="1" applyBorder="1"/>
    <xf numFmtId="38" fontId="102" fillId="27" borderId="37" xfId="49" applyNumberFormat="1" applyFont="1" applyFill="1" applyBorder="1" applyAlignment="1">
      <alignment horizontal="left"/>
    </xf>
    <xf numFmtId="0" fontId="98" fillId="27" borderId="37" xfId="0" applyFont="1" applyFill="1" applyBorder="1" applyAlignment="1">
      <alignment horizontal="left" vertical="center"/>
    </xf>
    <xf numFmtId="0" fontId="98" fillId="27" borderId="37" xfId="0" applyFont="1" applyFill="1" applyBorder="1" applyAlignment="1">
      <alignment horizontal="left"/>
    </xf>
    <xf numFmtId="166" fontId="98" fillId="27" borderId="37" xfId="143" applyFont="1" applyFill="1" applyBorder="1" applyAlignment="1">
      <alignment horizontal="left"/>
    </xf>
    <xf numFmtId="0" fontId="0" fillId="0" borderId="37" xfId="0" applyBorder="1"/>
    <xf numFmtId="15" fontId="98" fillId="27" borderId="37" xfId="293" quotePrefix="1" applyNumberFormat="1" applyFont="1" applyFill="1" applyBorder="1" applyAlignment="1">
      <alignment horizontal="left"/>
    </xf>
    <xf numFmtId="172" fontId="98" fillId="27" borderId="37" xfId="293" applyNumberFormat="1" applyFont="1" applyFill="1" applyBorder="1" applyAlignment="1">
      <alignment horizontal="left"/>
    </xf>
    <xf numFmtId="174" fontId="98" fillId="27" borderId="37" xfId="147" applyNumberFormat="1" applyFont="1" applyFill="1" applyBorder="1" applyAlignment="1">
      <alignment horizontal="center"/>
    </xf>
    <xf numFmtId="38" fontId="99" fillId="27" borderId="37" xfId="49" applyNumberFormat="1" applyFont="1" applyFill="1" applyBorder="1"/>
    <xf numFmtId="0" fontId="98" fillId="0" borderId="37" xfId="0" applyFont="1" applyBorder="1" applyAlignment="1">
      <alignment horizontal="left" wrapText="1"/>
    </xf>
    <xf numFmtId="14" fontId="98" fillId="27" borderId="52" xfId="20" applyNumberFormat="1" applyFont="1" applyFill="1" applyBorder="1" applyAlignment="1">
      <alignment horizontal="left"/>
    </xf>
    <xf numFmtId="169" fontId="99" fillId="0" borderId="37" xfId="49" applyNumberFormat="1" applyFont="1" applyBorder="1" applyAlignment="1">
      <alignment horizontal="right"/>
    </xf>
    <xf numFmtId="15" fontId="98" fillId="0" borderId="37" xfId="294" applyNumberFormat="1" applyFont="1" applyBorder="1" applyAlignment="1">
      <alignment horizontal="left"/>
    </xf>
    <xf numFmtId="173" fontId="98" fillId="0" borderId="37" xfId="294" applyNumberFormat="1" applyFont="1" applyBorder="1" applyAlignment="1">
      <alignment horizontal="left"/>
    </xf>
    <xf numFmtId="0" fontId="98" fillId="0" borderId="37" xfId="294" applyFont="1" applyBorder="1" applyAlignment="1">
      <alignment horizontal="left"/>
    </xf>
    <xf numFmtId="0" fontId="98" fillId="0" borderId="37" xfId="294" applyFont="1" applyBorder="1" applyAlignment="1">
      <alignment horizontal="center"/>
    </xf>
    <xf numFmtId="0" fontId="98" fillId="0" borderId="37" xfId="297" applyFont="1" applyBorder="1" applyAlignment="1">
      <alignment horizontal="left"/>
    </xf>
    <xf numFmtId="169" fontId="99" fillId="0" borderId="37" xfId="49" applyNumberFormat="1" applyFont="1" applyBorder="1" applyAlignment="1">
      <alignment horizontal="center"/>
    </xf>
    <xf numFmtId="166" fontId="98" fillId="0" borderId="37" xfId="144" applyFont="1" applyBorder="1" applyAlignment="1">
      <alignment horizontal="center"/>
    </xf>
    <xf numFmtId="166" fontId="98" fillId="0" borderId="37" xfId="49" applyNumberFormat="1" applyFont="1" applyBorder="1" applyAlignment="1">
      <alignment horizontal="center"/>
    </xf>
    <xf numFmtId="174" fontId="98" fillId="0" borderId="37" xfId="49" applyNumberFormat="1" applyFont="1" applyFill="1" applyBorder="1"/>
    <xf numFmtId="169" fontId="99" fillId="0" borderId="37" xfId="49" applyNumberFormat="1" applyFont="1" applyFill="1" applyBorder="1" applyAlignment="1">
      <alignment horizontal="center"/>
    </xf>
    <xf numFmtId="166" fontId="98" fillId="0" borderId="37" xfId="49" applyNumberFormat="1" applyFont="1" applyFill="1" applyBorder="1" applyAlignment="1">
      <alignment horizontal="center"/>
    </xf>
    <xf numFmtId="187" fontId="98" fillId="0" borderId="37" xfId="49" applyNumberFormat="1" applyFont="1" applyFill="1" applyBorder="1" applyAlignment="1">
      <alignment horizontal="center"/>
    </xf>
    <xf numFmtId="189" fontId="99" fillId="0" borderId="37" xfId="49" applyNumberFormat="1" applyFont="1" applyFill="1" applyBorder="1" applyAlignment="1">
      <alignment horizontal="center"/>
    </xf>
    <xf numFmtId="188" fontId="98" fillId="0" borderId="37" xfId="49" applyNumberFormat="1" applyFont="1" applyFill="1" applyBorder="1"/>
    <xf numFmtId="188" fontId="98" fillId="0" borderId="37" xfId="147" applyNumberFormat="1" applyFont="1" applyFill="1" applyBorder="1" applyAlignment="1">
      <alignment horizontal="center"/>
    </xf>
    <xf numFmtId="188" fontId="98" fillId="27" borderId="37" xfId="147" applyNumberFormat="1" applyFont="1" applyFill="1" applyBorder="1" applyAlignment="1">
      <alignment horizontal="center"/>
    </xf>
    <xf numFmtId="172" fontId="98" fillId="0" borderId="37" xfId="293" quotePrefix="1" applyNumberFormat="1" applyFont="1" applyBorder="1" applyAlignment="1">
      <alignment horizontal="left"/>
    </xf>
    <xf numFmtId="0" fontId="98" fillId="0" borderId="37" xfId="293" applyFont="1" applyBorder="1"/>
    <xf numFmtId="169" fontId="98" fillId="0" borderId="37" xfId="49" applyNumberFormat="1" applyFont="1" applyBorder="1"/>
    <xf numFmtId="0" fontId="98" fillId="27" borderId="37" xfId="293" quotePrefix="1" applyFont="1" applyFill="1" applyBorder="1" applyAlignment="1">
      <alignment horizontal="left"/>
    </xf>
    <xf numFmtId="174" fontId="98" fillId="27" borderId="37" xfId="143" applyNumberFormat="1" applyFont="1" applyFill="1" applyBorder="1" applyAlignment="1">
      <alignment horizontal="center"/>
    </xf>
    <xf numFmtId="169" fontId="99" fillId="27" borderId="37" xfId="49" applyNumberFormat="1" applyFont="1" applyFill="1" applyBorder="1"/>
    <xf numFmtId="169" fontId="98" fillId="27" borderId="37" xfId="49" applyNumberFormat="1" applyFont="1" applyFill="1" applyBorder="1"/>
    <xf numFmtId="169" fontId="98" fillId="27" borderId="37" xfId="49" applyNumberFormat="1" applyFont="1" applyFill="1" applyBorder="1" applyAlignment="1">
      <alignment horizontal="center"/>
    </xf>
    <xf numFmtId="190" fontId="98" fillId="27" borderId="37" xfId="21" applyNumberFormat="1" applyFont="1" applyFill="1" applyBorder="1" applyAlignment="1">
      <alignment horizontal="right"/>
    </xf>
    <xf numFmtId="171" fontId="99" fillId="29" borderId="78" xfId="20" applyNumberFormat="1" applyFont="1" applyFill="1" applyBorder="1" applyAlignment="1">
      <alignment vertical="center"/>
    </xf>
    <xf numFmtId="171" fontId="105" fillId="33" borderId="73" xfId="20" applyNumberFormat="1" applyFont="1" applyFill="1" applyBorder="1" applyAlignment="1">
      <alignment vertical="center"/>
    </xf>
    <xf numFmtId="171" fontId="105" fillId="33" borderId="74" xfId="20" applyNumberFormat="1" applyFont="1" applyFill="1" applyBorder="1" applyAlignment="1">
      <alignment horizontal="center" vertical="center"/>
    </xf>
    <xf numFmtId="171" fontId="105" fillId="33" borderId="74" xfId="20" applyNumberFormat="1" applyFont="1" applyFill="1" applyBorder="1" applyAlignment="1">
      <alignment vertical="center"/>
    </xf>
    <xf numFmtId="15" fontId="105" fillId="33" borderId="74" xfId="20" quotePrefix="1" applyNumberFormat="1" applyFont="1" applyFill="1" applyBorder="1" applyAlignment="1">
      <alignment horizontal="left" vertical="center"/>
    </xf>
    <xf numFmtId="171" fontId="105" fillId="33" borderId="74" xfId="20" applyNumberFormat="1" applyFont="1" applyFill="1" applyBorder="1" applyAlignment="1">
      <alignment horizontal="left" vertical="center"/>
    </xf>
    <xf numFmtId="0" fontId="108" fillId="33" borderId="74" xfId="293" applyFont="1" applyFill="1" applyBorder="1" applyAlignment="1">
      <alignment horizontal="left"/>
    </xf>
    <xf numFmtId="190" fontId="105" fillId="33" borderId="74" xfId="21" applyNumberFormat="1" applyFont="1" applyFill="1" applyBorder="1" applyAlignment="1">
      <alignment vertical="center"/>
    </xf>
    <xf numFmtId="38" fontId="108" fillId="33" borderId="74" xfId="20" applyNumberFormat="1" applyFont="1" applyFill="1" applyBorder="1" applyAlignment="1">
      <alignment horizontal="left" vertical="center"/>
    </xf>
    <xf numFmtId="0" fontId="105" fillId="33" borderId="75" xfId="20" applyNumberFormat="1" applyFont="1" applyFill="1" applyBorder="1" applyAlignment="1">
      <alignment horizontal="left" vertical="center"/>
    </xf>
    <xf numFmtId="171" fontId="99" fillId="29" borderId="63" xfId="20" applyNumberFormat="1" applyFont="1" applyFill="1" applyBorder="1" applyAlignment="1">
      <alignment vertical="center"/>
    </xf>
    <xf numFmtId="185" fontId="102" fillId="29" borderId="52" xfId="20" applyNumberFormat="1" applyFont="1" applyFill="1" applyBorder="1" applyAlignment="1">
      <alignment horizontal="left" vertical="center"/>
    </xf>
    <xf numFmtId="15" fontId="99" fillId="29" borderId="37" xfId="20" applyNumberFormat="1" applyFont="1" applyFill="1" applyBorder="1" applyAlignment="1">
      <alignment horizontal="left" vertical="center"/>
    </xf>
    <xf numFmtId="190" fontId="99" fillId="29" borderId="37" xfId="21" applyNumberFormat="1" applyFont="1" applyFill="1" applyBorder="1" applyAlignment="1">
      <alignment vertical="center"/>
    </xf>
    <xf numFmtId="0" fontId="98" fillId="29" borderId="37" xfId="293" applyFont="1" applyFill="1" applyBorder="1" applyAlignment="1">
      <alignment horizontal="left"/>
    </xf>
    <xf numFmtId="171" fontId="102" fillId="29" borderId="37" xfId="20" applyNumberFormat="1" applyFont="1" applyFill="1" applyBorder="1" applyAlignment="1">
      <alignment horizontal="left" vertical="center"/>
    </xf>
    <xf numFmtId="171" fontId="99" fillId="29" borderId="80" xfId="20" applyNumberFormat="1" applyFont="1" applyFill="1" applyBorder="1" applyAlignment="1">
      <alignment vertical="center"/>
    </xf>
    <xf numFmtId="171" fontId="99" fillId="29" borderId="78" xfId="20" applyNumberFormat="1" applyFont="1" applyFill="1" applyBorder="1" applyAlignment="1">
      <alignment horizontal="center" vertical="center"/>
    </xf>
    <xf numFmtId="15" fontId="99" fillId="29" borderId="78" xfId="20" quotePrefix="1" applyNumberFormat="1" applyFont="1" applyFill="1" applyBorder="1" applyAlignment="1">
      <alignment horizontal="left" vertical="center"/>
    </xf>
    <xf numFmtId="171" fontId="99" fillId="29" borderId="78" xfId="20" applyNumberFormat="1" applyFont="1" applyFill="1" applyBorder="1" applyAlignment="1">
      <alignment horizontal="left" vertical="center"/>
    </xf>
    <xf numFmtId="0" fontId="98" fillId="29" borderId="78" xfId="293" applyFont="1" applyFill="1" applyBorder="1" applyAlignment="1">
      <alignment horizontal="left"/>
    </xf>
    <xf numFmtId="171" fontId="98" fillId="29" borderId="78" xfId="20" applyNumberFormat="1" applyFont="1" applyFill="1" applyBorder="1" applyAlignment="1">
      <alignment horizontal="left" vertical="center"/>
    </xf>
    <xf numFmtId="171" fontId="102" fillId="29" borderId="78" xfId="20" applyNumberFormat="1" applyFont="1" applyFill="1" applyBorder="1" applyAlignment="1">
      <alignment horizontal="left" vertical="center"/>
    </xf>
    <xf numFmtId="0" fontId="99" fillId="29" borderId="81" xfId="20" applyNumberFormat="1" applyFont="1" applyFill="1" applyBorder="1" applyAlignment="1">
      <alignment horizontal="left" vertical="center"/>
    </xf>
    <xf numFmtId="0" fontId="98" fillId="0" borderId="82" xfId="293" applyFont="1" applyBorder="1"/>
    <xf numFmtId="0" fontId="98" fillId="0" borderId="83" xfId="293" applyFont="1" applyBorder="1" applyAlignment="1">
      <alignment horizontal="center"/>
    </xf>
    <xf numFmtId="0" fontId="98" fillId="0" borderId="83" xfId="293" applyFont="1" applyBorder="1" applyAlignment="1">
      <alignment vertical="center"/>
    </xf>
    <xf numFmtId="15" fontId="98" fillId="0" borderId="83" xfId="0" quotePrefix="1" applyNumberFormat="1" applyFont="1" applyBorder="1" applyAlignment="1">
      <alignment horizontal="left" vertical="center"/>
    </xf>
    <xf numFmtId="173" fontId="98" fillId="0" borderId="83" xfId="0" quotePrefix="1" applyNumberFormat="1" applyFont="1" applyBorder="1" applyAlignment="1">
      <alignment horizontal="left" vertical="center"/>
    </xf>
    <xf numFmtId="0" fontId="98" fillId="0" borderId="83" xfId="293" applyFont="1" applyBorder="1" applyAlignment="1">
      <alignment horizontal="left" vertical="center"/>
    </xf>
    <xf numFmtId="0" fontId="98" fillId="0" borderId="83" xfId="293" applyFont="1" applyBorder="1" applyAlignment="1">
      <alignment horizontal="left"/>
    </xf>
    <xf numFmtId="0" fontId="98" fillId="27" borderId="83" xfId="293" applyFont="1" applyFill="1" applyBorder="1" applyAlignment="1">
      <alignment horizontal="left"/>
    </xf>
    <xf numFmtId="0" fontId="98" fillId="27" borderId="83" xfId="293" quotePrefix="1" applyFont="1" applyFill="1" applyBorder="1" applyAlignment="1">
      <alignment horizontal="center" vertical="center"/>
    </xf>
    <xf numFmtId="169" fontId="99" fillId="0" borderId="83" xfId="49" applyNumberFormat="1" applyFont="1" applyBorder="1" applyAlignment="1">
      <alignment horizontal="right" vertical="center"/>
    </xf>
    <xf numFmtId="169" fontId="99" fillId="0" borderId="83" xfId="49" applyNumberFormat="1" applyFont="1" applyBorder="1"/>
    <xf numFmtId="171" fontId="98" fillId="0" borderId="83" xfId="20" applyNumberFormat="1" applyFont="1" applyBorder="1"/>
    <xf numFmtId="0" fontId="98" fillId="0" borderId="83" xfId="0" applyFont="1" applyBorder="1"/>
    <xf numFmtId="171" fontId="98" fillId="0" borderId="83" xfId="0" applyNumberFormat="1" applyFont="1" applyBorder="1"/>
    <xf numFmtId="169" fontId="98" fillId="0" borderId="83" xfId="49" applyNumberFormat="1" applyFont="1" applyBorder="1" applyAlignment="1">
      <alignment horizontal="center"/>
    </xf>
    <xf numFmtId="190" fontId="98" fillId="0" borderId="83" xfId="21" applyNumberFormat="1" applyFont="1" applyBorder="1" applyAlignment="1">
      <alignment horizontal="right"/>
    </xf>
    <xf numFmtId="38" fontId="98" fillId="0" borderId="83" xfId="20" applyNumberFormat="1" applyFont="1" applyBorder="1" applyAlignment="1">
      <alignment horizontal="left"/>
    </xf>
    <xf numFmtId="185" fontId="102" fillId="0" borderId="83" xfId="49" applyNumberFormat="1" applyFont="1" applyBorder="1" applyAlignment="1">
      <alignment horizontal="left" vertical="center"/>
    </xf>
    <xf numFmtId="0" fontId="98" fillId="0" borderId="84" xfId="20" applyNumberFormat="1" applyFont="1" applyBorder="1" applyAlignment="1">
      <alignment horizontal="left"/>
    </xf>
    <xf numFmtId="1" fontId="98" fillId="0" borderId="37" xfId="0" applyNumberFormat="1" applyFont="1" applyBorder="1"/>
    <xf numFmtId="189" fontId="99" fillId="0" borderId="37" xfId="49" applyNumberFormat="1" applyFont="1" applyBorder="1" applyAlignment="1">
      <alignment horizontal="right" vertical="center"/>
    </xf>
    <xf numFmtId="16" fontId="98" fillId="0" borderId="37" xfId="293" quotePrefix="1" applyNumberFormat="1" applyFont="1" applyBorder="1" applyAlignment="1">
      <alignment horizontal="left" vertical="center"/>
    </xf>
    <xf numFmtId="166" fontId="98" fillId="0" borderId="37" xfId="293" quotePrefix="1" applyNumberFormat="1" applyFont="1" applyBorder="1" applyAlignment="1">
      <alignment horizontal="center" vertical="center"/>
    </xf>
    <xf numFmtId="4" fontId="15" fillId="0" borderId="0" xfId="390" applyNumberFormat="1" applyAlignment="1">
      <alignment horizontal="right"/>
    </xf>
    <xf numFmtId="0" fontId="112" fillId="0" borderId="0" xfId="0" applyFont="1"/>
    <xf numFmtId="165" fontId="98" fillId="0" borderId="15" xfId="21" applyFont="1" applyBorder="1" applyAlignment="1">
      <alignment horizontal="right"/>
    </xf>
    <xf numFmtId="0" fontId="98" fillId="0" borderId="37" xfId="297" applyFont="1" applyBorder="1" applyAlignment="1">
      <alignment vertical="center"/>
    </xf>
    <xf numFmtId="15" fontId="115" fillId="0" borderId="0" xfId="0" applyNumberFormat="1" applyFont="1" applyAlignment="1">
      <alignment horizontal="left" vertical="center"/>
    </xf>
    <xf numFmtId="0" fontId="115" fillId="0" borderId="0" xfId="293" applyFont="1" applyAlignment="1">
      <alignment horizontal="left" vertical="center"/>
    </xf>
    <xf numFmtId="169" fontId="98" fillId="0" borderId="37" xfId="49" applyNumberFormat="1" applyFont="1" applyBorder="1" applyAlignment="1">
      <alignment horizontal="left" vertical="center"/>
    </xf>
    <xf numFmtId="169" fontId="98" fillId="0" borderId="83" xfId="49" applyNumberFormat="1" applyFont="1" applyBorder="1" applyAlignment="1">
      <alignment horizontal="left" vertical="center"/>
    </xf>
    <xf numFmtId="169" fontId="98" fillId="0" borderId="37" xfId="49" quotePrefix="1" applyNumberFormat="1" applyFont="1" applyBorder="1" applyAlignment="1">
      <alignment horizontal="left" vertical="center"/>
    </xf>
    <xf numFmtId="0" fontId="98" fillId="35" borderId="37" xfId="293" applyFont="1" applyFill="1" applyBorder="1" applyAlignment="1">
      <alignment horizontal="left" vertical="center"/>
    </xf>
    <xf numFmtId="0" fontId="98" fillId="35" borderId="37" xfId="0" applyFont="1" applyFill="1" applyBorder="1" applyAlignment="1">
      <alignment horizontal="left" vertical="center"/>
    </xf>
    <xf numFmtId="0" fontId="107" fillId="0" borderId="37" xfId="0" applyFont="1" applyBorder="1" applyAlignment="1">
      <alignment horizontal="left" vertical="center"/>
    </xf>
    <xf numFmtId="0" fontId="105" fillId="27" borderId="0" xfId="0" applyFont="1" applyFill="1" applyAlignment="1">
      <alignment horizontal="left"/>
    </xf>
    <xf numFmtId="49" fontId="114" fillId="0" borderId="88" xfId="0" applyNumberFormat="1" applyFont="1" applyBorder="1" applyAlignment="1">
      <alignment horizontal="left"/>
    </xf>
    <xf numFmtId="49" fontId="114" fillId="0" borderId="89" xfId="0" applyNumberFormat="1" applyFont="1" applyBorder="1" applyAlignment="1">
      <alignment horizontal="left"/>
    </xf>
    <xf numFmtId="165" fontId="98" fillId="0" borderId="37" xfId="21" applyFont="1" applyFill="1" applyBorder="1" applyAlignment="1">
      <alignment horizontal="center" vertical="center"/>
    </xf>
    <xf numFmtId="49" fontId="114" fillId="0" borderId="0" xfId="0" applyNumberFormat="1" applyFont="1" applyAlignment="1">
      <alignment horizontal="left"/>
    </xf>
    <xf numFmtId="49" fontId="10" fillId="38" borderId="88" xfId="396" applyNumberFormat="1" applyFill="1" applyBorder="1" applyAlignment="1">
      <alignment horizontal="left"/>
    </xf>
    <xf numFmtId="49" fontId="10" fillId="38" borderId="89" xfId="396" applyNumberFormat="1" applyFill="1" applyBorder="1" applyAlignment="1">
      <alignment horizontal="left"/>
    </xf>
    <xf numFmtId="165" fontId="114" fillId="0" borderId="0" xfId="21" applyFont="1"/>
    <xf numFmtId="165" fontId="98" fillId="0" borderId="0" xfId="21" applyFont="1" applyAlignment="1">
      <alignment horizontal="left" vertical="center"/>
    </xf>
    <xf numFmtId="165" fontId="98" fillId="0" borderId="0" xfId="21" applyFont="1" applyFill="1" applyBorder="1" applyAlignment="1">
      <alignment horizontal="left"/>
    </xf>
    <xf numFmtId="1" fontId="109" fillId="0" borderId="34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98" fillId="40" borderId="37" xfId="293" applyFont="1" applyFill="1" applyBorder="1" applyAlignment="1">
      <alignment horizontal="left"/>
    </xf>
    <xf numFmtId="49" fontId="40" fillId="39" borderId="0" xfId="346" applyNumberFormat="1" applyFill="1" applyAlignment="1">
      <alignment horizontal="left"/>
    </xf>
    <xf numFmtId="4" fontId="40" fillId="39" borderId="0" xfId="346" applyNumberFormat="1" applyFill="1" applyAlignment="1">
      <alignment horizontal="right"/>
    </xf>
    <xf numFmtId="0" fontId="0" fillId="39" borderId="0" xfId="0" applyFill="1"/>
    <xf numFmtId="169" fontId="98" fillId="27" borderId="37" xfId="293" applyNumberFormat="1" applyFont="1" applyFill="1" applyBorder="1" applyAlignment="1">
      <alignment horizontal="left" vertical="center"/>
    </xf>
    <xf numFmtId="1" fontId="98" fillId="41" borderId="37" xfId="293" applyNumberFormat="1" applyFont="1" applyFill="1" applyBorder="1" applyAlignment="1">
      <alignment horizontal="left"/>
    </xf>
    <xf numFmtId="192" fontId="98" fillId="27" borderId="37" xfId="147" applyNumberFormat="1" applyFont="1" applyFill="1" applyBorder="1" applyAlignment="1">
      <alignment horizontal="center"/>
    </xf>
    <xf numFmtId="169" fontId="98" fillId="42" borderId="37" xfId="49" applyNumberFormat="1" applyFont="1" applyFill="1" applyBorder="1" applyAlignment="1">
      <alignment horizontal="center"/>
    </xf>
    <xf numFmtId="169" fontId="98" fillId="40" borderId="37" xfId="49" applyNumberFormat="1" applyFont="1" applyFill="1" applyBorder="1" applyAlignment="1">
      <alignment horizontal="center"/>
    </xf>
    <xf numFmtId="190" fontId="98" fillId="0" borderId="37" xfId="25" applyNumberFormat="1" applyFont="1" applyBorder="1" applyAlignment="1">
      <alignment horizontal="right"/>
    </xf>
    <xf numFmtId="165" fontId="0" fillId="0" borderId="0" xfId="25" applyFont="1"/>
    <xf numFmtId="0" fontId="98" fillId="41" borderId="37" xfId="293" applyFont="1" applyFill="1" applyBorder="1" applyAlignment="1">
      <alignment horizontal="left"/>
    </xf>
    <xf numFmtId="38" fontId="99" fillId="27" borderId="37" xfId="49" applyNumberFormat="1" applyFont="1" applyFill="1" applyBorder="1" applyAlignment="1">
      <alignment horizontal="left"/>
    </xf>
    <xf numFmtId="165" fontId="44" fillId="0" borderId="0" xfId="21" applyFont="1"/>
    <xf numFmtId="165" fontId="98" fillId="0" borderId="37" xfId="21" applyFont="1" applyBorder="1" applyAlignment="1">
      <alignment horizontal="center" vertical="center"/>
    </xf>
    <xf numFmtId="0" fontId="98" fillId="27" borderId="38" xfId="0" applyFont="1" applyFill="1" applyBorder="1" applyAlignment="1">
      <alignment vertical="center"/>
    </xf>
    <xf numFmtId="0" fontId="98" fillId="0" borderId="38" xfId="0" applyFont="1" applyBorder="1" applyAlignment="1">
      <alignment horizontal="center" vertical="center"/>
    </xf>
    <xf numFmtId="0" fontId="98" fillId="0" borderId="38" xfId="0" applyFont="1" applyBorder="1" applyAlignment="1">
      <alignment vertical="center"/>
    </xf>
    <xf numFmtId="15" fontId="98" fillId="27" borderId="38" xfId="0" applyNumberFormat="1" applyFont="1" applyFill="1" applyBorder="1" applyAlignment="1">
      <alignment horizontal="left" vertical="center"/>
    </xf>
    <xf numFmtId="173" fontId="98" fillId="0" borderId="38" xfId="293" applyNumberFormat="1" applyFont="1" applyBorder="1" applyAlignment="1">
      <alignment horizontal="left" vertical="center"/>
    </xf>
    <xf numFmtId="0" fontId="98" fillId="0" borderId="38" xfId="0" applyFont="1" applyBorder="1" applyAlignment="1">
      <alignment horizontal="left" vertical="center"/>
    </xf>
    <xf numFmtId="0" fontId="98" fillId="0" borderId="38" xfId="253" applyFont="1" applyBorder="1" applyAlignment="1">
      <alignment vertical="center"/>
    </xf>
    <xf numFmtId="176" fontId="98" fillId="27" borderId="38" xfId="0" applyNumberFormat="1" applyFont="1" applyFill="1" applyBorder="1" applyAlignment="1">
      <alignment horizontal="right" vertical="center"/>
    </xf>
    <xf numFmtId="3" fontId="99" fillId="27" borderId="38" xfId="20" applyNumberFormat="1" applyFont="1" applyFill="1" applyBorder="1" applyAlignment="1">
      <alignment vertical="center"/>
    </xf>
    <xf numFmtId="169" fontId="99" fillId="0" borderId="38" xfId="49" applyNumberFormat="1" applyFont="1" applyBorder="1" applyAlignment="1">
      <alignment vertical="center"/>
    </xf>
    <xf numFmtId="169" fontId="98" fillId="0" borderId="38" xfId="0" applyNumberFormat="1" applyFont="1" applyBorder="1" applyAlignment="1">
      <alignment vertical="center"/>
    </xf>
    <xf numFmtId="171" fontId="98" fillId="0" borderId="38" xfId="20" applyNumberFormat="1" applyFont="1" applyBorder="1" applyAlignment="1">
      <alignment vertical="center"/>
    </xf>
    <xf numFmtId="171" fontId="98" fillId="0" borderId="38" xfId="0" applyNumberFormat="1" applyFont="1" applyBorder="1" applyAlignment="1">
      <alignment vertical="center"/>
    </xf>
    <xf numFmtId="169" fontId="98" fillId="0" borderId="38" xfId="49" applyNumberFormat="1" applyFont="1" applyBorder="1" applyAlignment="1">
      <alignment horizontal="center" vertical="center"/>
    </xf>
    <xf numFmtId="190" fontId="98" fillId="0" borderId="38" xfId="21" applyNumberFormat="1" applyFont="1" applyBorder="1" applyAlignment="1">
      <alignment horizontal="right" vertical="center"/>
    </xf>
    <xf numFmtId="38" fontId="98" fillId="0" borderId="38" xfId="20" applyNumberFormat="1" applyFont="1" applyBorder="1" applyAlignment="1">
      <alignment horizontal="left" vertical="center"/>
    </xf>
    <xf numFmtId="38" fontId="98" fillId="27" borderId="38" xfId="20" applyNumberFormat="1" applyFont="1" applyFill="1" applyBorder="1" applyAlignment="1">
      <alignment horizontal="left" vertical="center"/>
    </xf>
    <xf numFmtId="185" fontId="102" fillId="27" borderId="38" xfId="20" applyNumberFormat="1" applyFont="1" applyFill="1" applyBorder="1" applyAlignment="1">
      <alignment horizontal="left" vertical="center"/>
    </xf>
    <xf numFmtId="14" fontId="98" fillId="27" borderId="46" xfId="20" applyNumberFormat="1" applyFont="1" applyFill="1" applyBorder="1" applyAlignment="1">
      <alignment horizontal="left" vertical="center"/>
    </xf>
    <xf numFmtId="0" fontId="98" fillId="27" borderId="38" xfId="293" applyFont="1" applyFill="1" applyBorder="1" applyAlignment="1">
      <alignment vertical="center"/>
    </xf>
    <xf numFmtId="0" fontId="98" fillId="27" borderId="38" xfId="293" applyFont="1" applyFill="1" applyBorder="1" applyAlignment="1">
      <alignment horizontal="left" vertical="center"/>
    </xf>
    <xf numFmtId="0" fontId="98" fillId="0" borderId="38" xfId="0" applyFont="1" applyBorder="1" applyAlignment="1">
      <alignment horizontal="center"/>
    </xf>
    <xf numFmtId="15" fontId="98" fillId="27" borderId="38" xfId="293" quotePrefix="1" applyNumberFormat="1" applyFont="1" applyFill="1" applyBorder="1" applyAlignment="1">
      <alignment horizontal="left"/>
    </xf>
    <xf numFmtId="173" fontId="98" fillId="0" borderId="38" xfId="296" quotePrefix="1" applyNumberFormat="1" applyFont="1" applyBorder="1" applyAlignment="1">
      <alignment horizontal="left"/>
    </xf>
    <xf numFmtId="0" fontId="98" fillId="0" borderId="38" xfId="0" applyFont="1" applyBorder="1" applyAlignment="1">
      <alignment horizontal="left" wrapText="1"/>
    </xf>
    <xf numFmtId="0" fontId="98" fillId="27" borderId="38" xfId="293" applyFont="1" applyFill="1" applyBorder="1" applyAlignment="1">
      <alignment horizontal="left"/>
    </xf>
    <xf numFmtId="172" fontId="98" fillId="27" borderId="38" xfId="293" applyNumberFormat="1" applyFont="1" applyFill="1" applyBorder="1" applyAlignment="1">
      <alignment horizontal="left"/>
    </xf>
    <xf numFmtId="0" fontId="98" fillId="0" borderId="38" xfId="293" applyFont="1" applyBorder="1" applyAlignment="1">
      <alignment horizontal="left"/>
    </xf>
    <xf numFmtId="0" fontId="98" fillId="0" borderId="38" xfId="293" applyFont="1" applyBorder="1" applyAlignment="1">
      <alignment horizontal="center"/>
    </xf>
    <xf numFmtId="174" fontId="98" fillId="27" borderId="38" xfId="147" applyNumberFormat="1" applyFont="1" applyFill="1" applyBorder="1" applyAlignment="1">
      <alignment horizontal="center"/>
    </xf>
    <xf numFmtId="169" fontId="99" fillId="0" borderId="38" xfId="49" applyNumberFormat="1" applyFont="1" applyFill="1" applyBorder="1"/>
    <xf numFmtId="0" fontId="98" fillId="0" borderId="38" xfId="0" applyFont="1" applyBorder="1"/>
    <xf numFmtId="169" fontId="98" fillId="0" borderId="38" xfId="0" applyNumberFormat="1" applyFont="1" applyBorder="1"/>
    <xf numFmtId="171" fontId="98" fillId="0" borderId="38" xfId="20" applyNumberFormat="1" applyFont="1" applyBorder="1"/>
    <xf numFmtId="171" fontId="98" fillId="0" borderId="38" xfId="0" applyNumberFormat="1" applyFont="1" applyBorder="1"/>
    <xf numFmtId="169" fontId="98" fillId="0" borderId="38" xfId="49" applyNumberFormat="1" applyFont="1" applyFill="1" applyBorder="1" applyAlignment="1">
      <alignment horizontal="center"/>
    </xf>
    <xf numFmtId="169" fontId="98" fillId="0" borderId="38" xfId="49" applyNumberFormat="1" applyFont="1" applyBorder="1" applyAlignment="1">
      <alignment horizontal="center"/>
    </xf>
    <xf numFmtId="190" fontId="98" fillId="0" borderId="38" xfId="21" applyNumberFormat="1" applyFont="1" applyBorder="1" applyAlignment="1">
      <alignment horizontal="right"/>
    </xf>
    <xf numFmtId="38" fontId="98" fillId="27" borderId="38" xfId="20" applyNumberFormat="1" applyFont="1" applyFill="1" applyBorder="1" applyAlignment="1">
      <alignment horizontal="left"/>
    </xf>
    <xf numFmtId="38" fontId="102" fillId="27" borderId="38" xfId="49" applyNumberFormat="1" applyFont="1" applyFill="1" applyBorder="1" applyAlignment="1">
      <alignment horizontal="left"/>
    </xf>
    <xf numFmtId="14" fontId="98" fillId="27" borderId="46" xfId="20" applyNumberFormat="1" applyFont="1" applyFill="1" applyBorder="1" applyAlignment="1">
      <alignment horizontal="left"/>
    </xf>
    <xf numFmtId="0" fontId="0" fillId="0" borderId="0" xfId="0" applyAlignment="1">
      <alignment vertical="center"/>
    </xf>
    <xf numFmtId="0" fontId="98" fillId="0" borderId="83" xfId="0" applyFont="1" applyBorder="1" applyAlignment="1">
      <alignment horizontal="left" vertical="center"/>
    </xf>
    <xf numFmtId="193" fontId="107" fillId="0" borderId="37" xfId="20" applyNumberFormat="1" applyFont="1" applyBorder="1" applyAlignment="1">
      <alignment horizontal="left" vertical="center"/>
    </xf>
    <xf numFmtId="49" fontId="1" fillId="38" borderId="88" xfId="427" applyNumberFormat="1" applyFill="1" applyBorder="1" applyAlignment="1">
      <alignment horizontal="left"/>
    </xf>
    <xf numFmtId="49" fontId="1" fillId="38" borderId="89" xfId="427" applyNumberFormat="1" applyFill="1" applyBorder="1" applyAlignment="1">
      <alignment horizontal="left"/>
    </xf>
    <xf numFmtId="169" fontId="98" fillId="0" borderId="83" xfId="0" applyNumberFormat="1" applyFont="1" applyBorder="1"/>
    <xf numFmtId="38" fontId="98" fillId="27" borderId="83" xfId="20" applyNumberFormat="1" applyFont="1" applyFill="1" applyBorder="1" applyAlignment="1">
      <alignment horizontal="left"/>
    </xf>
    <xf numFmtId="0" fontId="118" fillId="0" borderId="0" xfId="0" applyFont="1"/>
    <xf numFmtId="0" fontId="98" fillId="27" borderId="83" xfId="293" applyFont="1" applyFill="1" applyBorder="1" applyAlignment="1">
      <alignment vertical="center"/>
    </xf>
    <xf numFmtId="169" fontId="98" fillId="27" borderId="83" xfId="293" applyNumberFormat="1" applyFont="1" applyFill="1" applyBorder="1" applyAlignment="1">
      <alignment horizontal="left" vertical="center"/>
    </xf>
    <xf numFmtId="0" fontId="98" fillId="0" borderId="83" xfId="0" applyFont="1" applyBorder="1" applyAlignment="1">
      <alignment horizontal="center"/>
    </xf>
    <xf numFmtId="15" fontId="98" fillId="27" borderId="83" xfId="293" quotePrefix="1" applyNumberFormat="1" applyFont="1" applyFill="1" applyBorder="1" applyAlignment="1">
      <alignment horizontal="left"/>
    </xf>
    <xf numFmtId="172" fontId="98" fillId="27" borderId="83" xfId="293" applyNumberFormat="1" applyFont="1" applyFill="1" applyBorder="1" applyAlignment="1">
      <alignment horizontal="left"/>
    </xf>
    <xf numFmtId="169" fontId="99" fillId="0" borderId="83" xfId="49" applyNumberFormat="1" applyFont="1" applyFill="1" applyBorder="1"/>
    <xf numFmtId="173" fontId="98" fillId="0" borderId="83" xfId="296" quotePrefix="1" applyNumberFormat="1" applyFont="1" applyBorder="1" applyAlignment="1">
      <alignment horizontal="left"/>
    </xf>
    <xf numFmtId="0" fontId="98" fillId="0" borderId="83" xfId="0" applyFont="1" applyBorder="1" applyAlignment="1">
      <alignment horizontal="left" wrapText="1"/>
    </xf>
    <xf numFmtId="174" fontId="98" fillId="27" borderId="83" xfId="147" applyNumberFormat="1" applyFont="1" applyFill="1" applyBorder="1" applyAlignment="1">
      <alignment horizontal="center"/>
    </xf>
    <xf numFmtId="169" fontId="98" fillId="0" borderId="83" xfId="49" applyNumberFormat="1" applyFont="1" applyFill="1" applyBorder="1" applyAlignment="1">
      <alignment horizontal="center"/>
    </xf>
    <xf numFmtId="38" fontId="102" fillId="27" borderId="83" xfId="49" applyNumberFormat="1" applyFont="1" applyFill="1" applyBorder="1" applyAlignment="1">
      <alignment horizontal="left"/>
    </xf>
    <xf numFmtId="14" fontId="98" fillId="27" borderId="84" xfId="20" applyNumberFormat="1" applyFont="1" applyFill="1" applyBorder="1" applyAlignment="1">
      <alignment horizontal="left"/>
    </xf>
    <xf numFmtId="165" fontId="51" fillId="0" borderId="0" xfId="21" applyFont="1"/>
    <xf numFmtId="165" fontId="51" fillId="0" borderId="0" xfId="21" applyFont="1" applyAlignment="1">
      <alignment vertical="center"/>
    </xf>
    <xf numFmtId="0" fontId="109" fillId="0" borderId="65" xfId="0" applyFont="1" applyBorder="1" applyAlignment="1">
      <alignment horizontal="center" vertical="center" wrapText="1"/>
    </xf>
    <xf numFmtId="0" fontId="98" fillId="0" borderId="67" xfId="293" applyFont="1" applyBorder="1" applyAlignment="1">
      <alignment vertical="center"/>
    </xf>
    <xf numFmtId="0" fontId="98" fillId="32" borderId="38" xfId="0" applyFont="1" applyFill="1" applyBorder="1" applyAlignment="1">
      <alignment horizontal="center" vertical="center"/>
    </xf>
    <xf numFmtId="0" fontId="98" fillId="0" borderId="50" xfId="293" applyFont="1" applyBorder="1" applyAlignment="1">
      <alignment horizontal="center" vertical="center"/>
    </xf>
    <xf numFmtId="0" fontId="98" fillId="32" borderId="50" xfId="0" applyFont="1" applyFill="1" applyBorder="1" applyAlignment="1">
      <alignment vertical="center"/>
    </xf>
    <xf numFmtId="0" fontId="98" fillId="0" borderId="50" xfId="0" applyFont="1" applyBorder="1" applyAlignment="1">
      <alignment vertical="center"/>
    </xf>
    <xf numFmtId="15" fontId="98" fillId="32" borderId="50" xfId="293" applyNumberFormat="1" applyFont="1" applyFill="1" applyBorder="1" applyAlignment="1">
      <alignment horizontal="left" vertical="center"/>
    </xf>
    <xf numFmtId="173" fontId="98" fillId="0" borderId="50" xfId="293" applyNumberFormat="1" applyFont="1" applyBorder="1" applyAlignment="1">
      <alignment horizontal="left" vertical="center"/>
    </xf>
    <xf numFmtId="0" fontId="98" fillId="0" borderId="50" xfId="0" applyFont="1" applyBorder="1" applyAlignment="1">
      <alignment horizontal="left" vertical="center"/>
    </xf>
    <xf numFmtId="0" fontId="98" fillId="32" borderId="50" xfId="0" applyFont="1" applyFill="1" applyBorder="1" applyAlignment="1">
      <alignment horizontal="left" vertical="center"/>
    </xf>
    <xf numFmtId="0" fontId="98" fillId="32" borderId="50" xfId="0" applyFont="1" applyFill="1" applyBorder="1" applyAlignment="1">
      <alignment horizontal="center" vertical="center"/>
    </xf>
    <xf numFmtId="176" fontId="98" fillId="27" borderId="50" xfId="0" applyNumberFormat="1" applyFont="1" applyFill="1" applyBorder="1" applyAlignment="1">
      <alignment horizontal="right" vertical="center"/>
    </xf>
    <xf numFmtId="3" fontId="99" fillId="0" borderId="50" xfId="20" applyNumberFormat="1" applyFont="1" applyBorder="1" applyAlignment="1">
      <alignment vertical="center"/>
    </xf>
    <xf numFmtId="169" fontId="99" fillId="0" borderId="50" xfId="49" applyNumberFormat="1" applyFont="1" applyBorder="1" applyAlignment="1">
      <alignment vertical="center"/>
    </xf>
    <xf numFmtId="0" fontId="98" fillId="27" borderId="50" xfId="0" applyFont="1" applyFill="1" applyBorder="1" applyAlignment="1">
      <alignment vertical="center"/>
    </xf>
    <xf numFmtId="169" fontId="98" fillId="0" borderId="50" xfId="0" applyNumberFormat="1" applyFont="1" applyBorder="1" applyAlignment="1">
      <alignment vertical="center"/>
    </xf>
    <xf numFmtId="171" fontId="98" fillId="0" borderId="50" xfId="20" applyNumberFormat="1" applyFont="1" applyBorder="1" applyAlignment="1">
      <alignment vertical="center"/>
    </xf>
    <xf numFmtId="171" fontId="98" fillId="0" borderId="50" xfId="0" applyNumberFormat="1" applyFont="1" applyBorder="1" applyAlignment="1">
      <alignment vertical="center"/>
    </xf>
    <xf numFmtId="169" fontId="98" fillId="0" borderId="50" xfId="49" applyNumberFormat="1" applyFont="1" applyBorder="1" applyAlignment="1">
      <alignment horizontal="center" vertical="center"/>
    </xf>
    <xf numFmtId="190" fontId="98" fillId="0" borderId="50" xfId="25" applyNumberFormat="1" applyFont="1" applyBorder="1" applyAlignment="1">
      <alignment horizontal="right" vertical="center"/>
    </xf>
    <xf numFmtId="38" fontId="98" fillId="0" borderId="50" xfId="20" applyNumberFormat="1" applyFont="1" applyBorder="1" applyAlignment="1">
      <alignment horizontal="left" vertical="center"/>
    </xf>
    <xf numFmtId="38" fontId="98" fillId="27" borderId="50" xfId="20" applyNumberFormat="1" applyFont="1" applyFill="1" applyBorder="1" applyAlignment="1">
      <alignment horizontal="left" vertical="center"/>
    </xf>
    <xf numFmtId="185" fontId="102" fillId="27" borderId="50" xfId="20" applyNumberFormat="1" applyFont="1" applyFill="1" applyBorder="1" applyAlignment="1">
      <alignment horizontal="left" vertical="center"/>
    </xf>
    <xf numFmtId="0" fontId="0" fillId="0" borderId="38" xfId="0" applyBorder="1" applyAlignment="1">
      <alignment vertical="center"/>
    </xf>
    <xf numFmtId="0" fontId="98" fillId="0" borderId="82" xfId="293" applyFont="1" applyBorder="1" applyAlignment="1">
      <alignment vertical="center"/>
    </xf>
    <xf numFmtId="0" fontId="98" fillId="32" borderId="37" xfId="0" applyFont="1" applyFill="1" applyBorder="1" applyAlignment="1">
      <alignment horizontal="center" vertical="center"/>
    </xf>
    <xf numFmtId="0" fontId="98" fillId="0" borderId="83" xfId="293" applyFont="1" applyBorder="1" applyAlignment="1">
      <alignment horizontal="center" vertical="center"/>
    </xf>
    <xf numFmtId="0" fontId="98" fillId="32" borderId="83" xfId="0" applyFont="1" applyFill="1" applyBorder="1" applyAlignment="1">
      <alignment vertical="center"/>
    </xf>
    <xf numFmtId="0" fontId="98" fillId="0" borderId="83" xfId="0" applyFont="1" applyBorder="1" applyAlignment="1">
      <alignment vertical="center"/>
    </xf>
    <xf numFmtId="15" fontId="98" fillId="32" borderId="83" xfId="293" applyNumberFormat="1" applyFont="1" applyFill="1" applyBorder="1" applyAlignment="1">
      <alignment horizontal="left" vertical="center"/>
    </xf>
    <xf numFmtId="173" fontId="98" fillId="0" borderId="83" xfId="293" applyNumberFormat="1" applyFont="1" applyBorder="1" applyAlignment="1">
      <alignment horizontal="left" vertical="center"/>
    </xf>
    <xf numFmtId="0" fontId="98" fillId="32" borderId="37" xfId="0" applyFont="1" applyFill="1" applyBorder="1" applyAlignment="1">
      <alignment vertical="center"/>
    </xf>
    <xf numFmtId="0" fontId="98" fillId="32" borderId="83" xfId="0" applyFont="1" applyFill="1" applyBorder="1" applyAlignment="1">
      <alignment horizontal="left" vertical="center"/>
    </xf>
    <xf numFmtId="0" fontId="98" fillId="32" borderId="83" xfId="0" applyFont="1" applyFill="1" applyBorder="1" applyAlignment="1">
      <alignment horizontal="center" vertical="center"/>
    </xf>
    <xf numFmtId="176" fontId="98" fillId="27" borderId="83" xfId="0" applyNumberFormat="1" applyFont="1" applyFill="1" applyBorder="1" applyAlignment="1">
      <alignment horizontal="right" vertical="center"/>
    </xf>
    <xf numFmtId="3" fontId="99" fillId="0" borderId="83" xfId="20" applyNumberFormat="1" applyFont="1" applyBorder="1" applyAlignment="1">
      <alignment vertical="center"/>
    </xf>
    <xf numFmtId="169" fontId="99" fillId="0" borderId="83" xfId="49" applyNumberFormat="1" applyFont="1" applyBorder="1" applyAlignment="1">
      <alignment vertical="center"/>
    </xf>
    <xf numFmtId="0" fontId="98" fillId="27" borderId="83" xfId="0" applyFont="1" applyFill="1" applyBorder="1" applyAlignment="1">
      <alignment vertical="center"/>
    </xf>
    <xf numFmtId="169" fontId="98" fillId="0" borderId="83" xfId="0" applyNumberFormat="1" applyFont="1" applyBorder="1" applyAlignment="1">
      <alignment vertical="center"/>
    </xf>
    <xf numFmtId="171" fontId="98" fillId="0" borderId="83" xfId="20" applyNumberFormat="1" applyFont="1" applyBorder="1" applyAlignment="1">
      <alignment vertical="center"/>
    </xf>
    <xf numFmtId="171" fontId="98" fillId="0" borderId="83" xfId="0" applyNumberFormat="1" applyFont="1" applyBorder="1" applyAlignment="1">
      <alignment vertical="center"/>
    </xf>
    <xf numFmtId="169" fontId="98" fillId="0" borderId="83" xfId="49" applyNumberFormat="1" applyFont="1" applyBorder="1" applyAlignment="1">
      <alignment horizontal="center" vertical="center"/>
    </xf>
    <xf numFmtId="190" fontId="98" fillId="0" borderId="83" xfId="25" applyNumberFormat="1" applyFont="1" applyBorder="1" applyAlignment="1">
      <alignment horizontal="right" vertical="center"/>
    </xf>
    <xf numFmtId="38" fontId="98" fillId="0" borderId="83" xfId="20" applyNumberFormat="1" applyFont="1" applyBorder="1" applyAlignment="1">
      <alignment horizontal="left" vertical="center"/>
    </xf>
    <xf numFmtId="38" fontId="98" fillId="27" borderId="83" xfId="20" applyNumberFormat="1" applyFont="1" applyFill="1" applyBorder="1" applyAlignment="1">
      <alignment horizontal="left" vertical="center"/>
    </xf>
    <xf numFmtId="185" fontId="102" fillId="27" borderId="83" xfId="20" applyNumberFormat="1" applyFont="1" applyFill="1" applyBorder="1" applyAlignment="1">
      <alignment horizontal="left" vertical="center"/>
    </xf>
    <xf numFmtId="0" fontId="0" fillId="0" borderId="83" xfId="0" applyBorder="1" applyAlignment="1">
      <alignment vertical="center"/>
    </xf>
    <xf numFmtId="0" fontId="98" fillId="32" borderId="37" xfId="293" applyFont="1" applyFill="1" applyBorder="1" applyAlignment="1">
      <alignment vertical="center"/>
    </xf>
    <xf numFmtId="15" fontId="98" fillId="32" borderId="37" xfId="293" applyNumberFormat="1" applyFont="1" applyFill="1" applyBorder="1" applyAlignment="1">
      <alignment horizontal="left" vertical="center"/>
    </xf>
    <xf numFmtId="0" fontId="98" fillId="32" borderId="37" xfId="293" applyFont="1" applyFill="1" applyBorder="1" applyAlignment="1">
      <alignment horizontal="left" vertical="center"/>
    </xf>
    <xf numFmtId="0" fontId="98" fillId="32" borderId="37" xfId="0" applyFont="1" applyFill="1" applyBorder="1" applyAlignment="1">
      <alignment horizontal="left" vertical="center"/>
    </xf>
    <xf numFmtId="190" fontId="98" fillId="0" borderId="37" xfId="25" applyNumberFormat="1" applyFont="1" applyBorder="1" applyAlignment="1">
      <alignment horizontal="right" vertical="center"/>
    </xf>
    <xf numFmtId="0" fontId="0" fillId="0" borderId="37" xfId="0" applyBorder="1" applyAlignment="1">
      <alignment vertical="center"/>
    </xf>
    <xf numFmtId="0" fontId="98" fillId="32" borderId="37" xfId="293" applyFont="1" applyFill="1" applyBorder="1" applyAlignment="1">
      <alignment horizontal="center" vertical="center"/>
    </xf>
    <xf numFmtId="166" fontId="98" fillId="0" borderId="37" xfId="144" quotePrefix="1" applyFont="1" applyFill="1" applyBorder="1" applyAlignment="1">
      <alignment horizontal="center" vertical="center"/>
    </xf>
    <xf numFmtId="190" fontId="98" fillId="0" borderId="37" xfId="25" applyNumberFormat="1" applyFont="1" applyFill="1" applyBorder="1" applyAlignment="1">
      <alignment horizontal="right" vertical="center"/>
    </xf>
    <xf numFmtId="0" fontId="98" fillId="32" borderId="37" xfId="0" quotePrefix="1" applyFont="1" applyFill="1" applyBorder="1" applyAlignment="1">
      <alignment horizontal="left" vertical="center"/>
    </xf>
    <xf numFmtId="194" fontId="98" fillId="27" borderId="51" xfId="20" applyNumberFormat="1" applyFont="1" applyFill="1" applyBorder="1" applyAlignment="1">
      <alignment horizontal="left" vertical="center"/>
    </xf>
    <xf numFmtId="194" fontId="98" fillId="27" borderId="84" xfId="20" applyNumberFormat="1" applyFont="1" applyFill="1" applyBorder="1" applyAlignment="1">
      <alignment horizontal="left" vertical="center"/>
    </xf>
    <xf numFmtId="194" fontId="98" fillId="0" borderId="52" xfId="20" applyNumberFormat="1" applyFont="1" applyBorder="1" applyAlignment="1">
      <alignment horizontal="left" vertical="center"/>
    </xf>
    <xf numFmtId="194" fontId="98" fillId="0" borderId="52" xfId="20" applyNumberFormat="1" applyFont="1" applyFill="1" applyBorder="1" applyAlignment="1">
      <alignment horizontal="left" vertical="center"/>
    </xf>
    <xf numFmtId="165" fontId="109" fillId="0" borderId="0" xfId="21" applyFont="1" applyBorder="1" applyAlignment="1">
      <alignment vertical="center" wrapText="1"/>
    </xf>
    <xf numFmtId="165" fontId="0" fillId="0" borderId="0" xfId="21" applyFont="1" applyBorder="1"/>
    <xf numFmtId="0" fontId="109" fillId="0" borderId="65" xfId="0" applyFont="1" applyBorder="1" applyAlignment="1">
      <alignment horizontal="left" vertical="center" wrapText="1"/>
    </xf>
    <xf numFmtId="177" fontId="109" fillId="0" borderId="65" xfId="0" applyNumberFormat="1" applyFont="1" applyBorder="1" applyAlignment="1">
      <alignment vertical="center" wrapText="1"/>
    </xf>
    <xf numFmtId="189" fontId="109" fillId="0" borderId="65" xfId="21" applyNumberFormat="1" applyFont="1" applyFill="1" applyBorder="1" applyAlignment="1">
      <alignment vertical="center" wrapText="1"/>
    </xf>
    <xf numFmtId="0" fontId="113" fillId="0" borderId="31" xfId="0" applyFont="1" applyBorder="1"/>
    <xf numFmtId="43" fontId="103" fillId="0" borderId="31" xfId="0" applyNumberFormat="1" applyFont="1" applyBorder="1" applyAlignment="1">
      <alignment horizontal="left" vertical="center"/>
    </xf>
    <xf numFmtId="165" fontId="109" fillId="0" borderId="31" xfId="21" applyFont="1" applyBorder="1" applyAlignment="1">
      <alignment vertical="center" wrapText="1"/>
    </xf>
    <xf numFmtId="0" fontId="110" fillId="35" borderId="31" xfId="0" applyFont="1" applyFill="1" applyBorder="1" applyAlignment="1">
      <alignment horizontal="center" vertical="center" wrapText="1"/>
    </xf>
    <xf numFmtId="165" fontId="110" fillId="35" borderId="31" xfId="21" applyFont="1" applyFill="1" applyBorder="1" applyAlignment="1">
      <alignment horizontal="center" vertical="center" wrapText="1"/>
    </xf>
    <xf numFmtId="168" fontId="110" fillId="35" borderId="31" xfId="0" applyNumberFormat="1" applyFont="1" applyFill="1" applyBorder="1" applyAlignment="1">
      <alignment horizontal="center" vertical="center" wrapText="1"/>
    </xf>
    <xf numFmtId="0" fontId="110" fillId="35" borderId="31" xfId="293" applyFont="1" applyFill="1" applyBorder="1" applyAlignment="1">
      <alignment vertical="center" wrapText="1"/>
    </xf>
    <xf numFmtId="0" fontId="103" fillId="35" borderId="31" xfId="0" applyFont="1" applyFill="1" applyBorder="1" applyAlignment="1">
      <alignment horizontal="center" vertical="center"/>
    </xf>
    <xf numFmtId="0" fontId="113" fillId="0" borderId="0" xfId="0" applyFont="1" applyAlignment="1">
      <alignment horizontal="center"/>
    </xf>
    <xf numFmtId="0" fontId="113" fillId="35" borderId="31" xfId="0" applyFont="1" applyFill="1" applyBorder="1" applyAlignment="1">
      <alignment horizontal="center" vertical="center"/>
    </xf>
    <xf numFmtId="0" fontId="0" fillId="0" borderId="90" xfId="0" applyBorder="1"/>
    <xf numFmtId="0" fontId="52" fillId="0" borderId="80" xfId="299" quotePrefix="1" applyFont="1" applyBorder="1" applyAlignment="1">
      <alignment horizontal="center" vertical="center"/>
    </xf>
    <xf numFmtId="0" fontId="52" fillId="0" borderId="78" xfId="299" applyFont="1" applyBorder="1" applyAlignment="1">
      <alignment horizontal="left" vertical="center" indent="1"/>
    </xf>
    <xf numFmtId="169" fontId="52" fillId="0" borderId="78" xfId="142" applyNumberFormat="1" applyFont="1" applyBorder="1" applyAlignment="1">
      <alignment vertical="center"/>
    </xf>
    <xf numFmtId="169" fontId="51" fillId="0" borderId="78" xfId="142" applyNumberFormat="1" applyFont="1" applyBorder="1" applyAlignment="1">
      <alignment vertical="center"/>
    </xf>
    <xf numFmtId="169" fontId="52" fillId="36" borderId="81" xfId="142" applyNumberFormat="1" applyFont="1" applyFill="1" applyBorder="1" applyAlignment="1">
      <alignment vertical="center"/>
    </xf>
    <xf numFmtId="0" fontId="51" fillId="36" borderId="91" xfId="292" applyFont="1" applyFill="1" applyBorder="1"/>
    <xf numFmtId="0" fontId="52" fillId="36" borderId="92" xfId="299" applyFont="1" applyFill="1" applyBorder="1" applyAlignment="1">
      <alignment horizontal="center" vertical="center"/>
    </xf>
    <xf numFmtId="169" fontId="52" fillId="36" borderId="92" xfId="142" applyNumberFormat="1" applyFont="1" applyFill="1" applyBorder="1" applyAlignment="1">
      <alignment vertical="center"/>
    </xf>
    <xf numFmtId="169" fontId="52" fillId="26" borderId="92" xfId="142" applyNumberFormat="1" applyFont="1" applyFill="1" applyBorder="1" applyAlignment="1">
      <alignment vertical="center"/>
    </xf>
    <xf numFmtId="0" fontId="52" fillId="0" borderId="69" xfId="299" quotePrefix="1" applyFont="1" applyBorder="1" applyAlignment="1">
      <alignment horizontal="center" vertical="center"/>
    </xf>
    <xf numFmtId="0" fontId="52" fillId="0" borderId="66" xfId="299" applyFont="1" applyBorder="1" applyAlignment="1">
      <alignment horizontal="left" vertical="center" indent="1"/>
    </xf>
    <xf numFmtId="49" fontId="1" fillId="38" borderId="0" xfId="427" applyNumberFormat="1" applyFill="1" applyAlignment="1">
      <alignment horizontal="left"/>
    </xf>
    <xf numFmtId="49" fontId="1" fillId="0" borderId="89" xfId="435" applyNumberFormat="1" applyBorder="1" applyAlignment="1">
      <alignment horizontal="left"/>
    </xf>
    <xf numFmtId="0" fontId="109" fillId="0" borderId="96" xfId="0" applyFont="1" applyBorder="1" applyAlignment="1">
      <alignment horizontal="left" vertical="center" wrapText="1"/>
    </xf>
    <xf numFmtId="0" fontId="109" fillId="0" borderId="97" xfId="0" applyFont="1" applyBorder="1" applyAlignment="1">
      <alignment horizontal="left" vertical="center" wrapText="1"/>
    </xf>
    <xf numFmtId="0" fontId="109" fillId="0" borderId="98" xfId="0" applyFont="1" applyBorder="1" applyAlignment="1">
      <alignment horizontal="left" vertical="center" wrapText="1"/>
    </xf>
    <xf numFmtId="0" fontId="109" fillId="0" borderId="97" xfId="0" quotePrefix="1" applyFont="1" applyBorder="1" applyAlignment="1">
      <alignment horizontal="left" vertical="center" wrapText="1"/>
    </xf>
    <xf numFmtId="165" fontId="1" fillId="0" borderId="0" xfId="21" applyFont="1" applyAlignment="1">
      <alignment horizontal="right"/>
    </xf>
    <xf numFmtId="165" fontId="1" fillId="39" borderId="0" xfId="21" applyFont="1" applyFill="1" applyAlignment="1">
      <alignment horizontal="righ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195" fontId="99" fillId="0" borderId="0" xfId="438" applyNumberFormat="1" applyFont="1"/>
    <xf numFmtId="4" fontId="1" fillId="0" borderId="0" xfId="440" applyNumberFormat="1" applyAlignment="1">
      <alignment horizontal="right"/>
    </xf>
    <xf numFmtId="49" fontId="1" fillId="0" borderId="0" xfId="464" applyNumberFormat="1" applyAlignment="1">
      <alignment horizontal="left"/>
    </xf>
    <xf numFmtId="49" fontId="1" fillId="0" borderId="0" xfId="465" applyNumberFormat="1" applyAlignment="1">
      <alignment horizontal="left"/>
    </xf>
    <xf numFmtId="49" fontId="1" fillId="0" borderId="0" xfId="466" applyNumberFormat="1" applyAlignment="1">
      <alignment horizontal="left"/>
    </xf>
    <xf numFmtId="49" fontId="1" fillId="0" borderId="0" xfId="467" applyNumberFormat="1" applyAlignment="1">
      <alignment horizontal="left"/>
    </xf>
    <xf numFmtId="4" fontId="1" fillId="0" borderId="0" xfId="471" applyNumberFormat="1" applyAlignment="1">
      <alignment horizontal="right"/>
    </xf>
    <xf numFmtId="49" fontId="1" fillId="0" borderId="0" xfId="475" applyNumberFormat="1" applyAlignment="1">
      <alignment horizontal="left"/>
    </xf>
    <xf numFmtId="169" fontId="98" fillId="0" borderId="0" xfId="0" applyNumberFormat="1" applyFont="1" applyAlignment="1">
      <alignment horizontal="center" vertical="center"/>
    </xf>
    <xf numFmtId="169" fontId="107" fillId="0" borderId="0" xfId="0" applyNumberFormat="1" applyFont="1" applyAlignment="1">
      <alignment horizontal="center"/>
    </xf>
    <xf numFmtId="165" fontId="0" fillId="0" borderId="0" xfId="21" applyFont="1" applyAlignment="1">
      <alignment vertical="center"/>
    </xf>
    <xf numFmtId="165" fontId="0" fillId="0" borderId="0" xfId="21" applyFont="1" applyFill="1" applyAlignment="1">
      <alignment vertical="center"/>
    </xf>
    <xf numFmtId="165" fontId="98" fillId="0" borderId="0" xfId="21" applyFont="1"/>
    <xf numFmtId="0" fontId="109" fillId="43" borderId="34" xfId="0" applyFont="1" applyFill="1" applyBorder="1" applyAlignment="1">
      <alignment vertical="center" wrapText="1"/>
    </xf>
    <xf numFmtId="0" fontId="109" fillId="43" borderId="31" xfId="0" applyFont="1" applyFill="1" applyBorder="1" applyAlignment="1">
      <alignment horizontal="center" vertical="center" wrapText="1"/>
    </xf>
    <xf numFmtId="0" fontId="109" fillId="43" borderId="31" xfId="0" applyFont="1" applyFill="1" applyBorder="1" applyAlignment="1">
      <alignment vertical="center" wrapText="1"/>
    </xf>
    <xf numFmtId="0" fontId="109" fillId="43" borderId="96" xfId="0" applyFont="1" applyFill="1" applyBorder="1" applyAlignment="1">
      <alignment horizontal="left" vertical="center" wrapText="1"/>
    </xf>
    <xf numFmtId="0" fontId="109" fillId="43" borderId="97" xfId="0" applyFont="1" applyFill="1" applyBorder="1" applyAlignment="1">
      <alignment horizontal="left" vertical="center" wrapText="1"/>
    </xf>
    <xf numFmtId="0" fontId="109" fillId="43" borderId="98" xfId="0" applyFont="1" applyFill="1" applyBorder="1" applyAlignment="1">
      <alignment horizontal="left" vertical="center" wrapText="1"/>
    </xf>
    <xf numFmtId="177" fontId="109" fillId="43" borderId="31" xfId="0" applyNumberFormat="1" applyFont="1" applyFill="1" applyBorder="1" applyAlignment="1">
      <alignment vertical="center" wrapText="1"/>
    </xf>
    <xf numFmtId="168" fontId="109" fillId="43" borderId="31" xfId="0" applyNumberFormat="1" applyFont="1" applyFill="1" applyBorder="1" applyAlignment="1">
      <alignment vertical="center" wrapText="1"/>
    </xf>
    <xf numFmtId="43" fontId="103" fillId="43" borderId="31" xfId="0" applyNumberFormat="1" applyFont="1" applyFill="1" applyBorder="1" applyAlignment="1">
      <alignment horizontal="left" vertical="center"/>
    </xf>
    <xf numFmtId="177" fontId="98" fillId="44" borderId="15" xfId="296" quotePrefix="1" applyNumberFormat="1" applyFont="1" applyFill="1" applyBorder="1" applyAlignment="1">
      <alignment horizontal="left"/>
    </xf>
    <xf numFmtId="167" fontId="98" fillId="44" borderId="19" xfId="20" applyNumberFormat="1" applyFont="1" applyFill="1" applyBorder="1" applyAlignment="1">
      <alignment horizontal="left"/>
    </xf>
    <xf numFmtId="49" fontId="0" fillId="39" borderId="0" xfId="0" applyNumberFormat="1" applyFill="1"/>
    <xf numFmtId="0" fontId="119" fillId="0" borderId="0" xfId="0" applyFont="1"/>
    <xf numFmtId="1" fontId="109" fillId="43" borderId="34" xfId="0" applyNumberFormat="1" applyFont="1" applyFill="1" applyBorder="1" applyAlignment="1">
      <alignment horizontal="center" vertical="center" wrapText="1"/>
    </xf>
    <xf numFmtId="0" fontId="109" fillId="43" borderId="97" xfId="0" quotePrefix="1" applyFont="1" applyFill="1" applyBorder="1" applyAlignment="1">
      <alignment horizontal="left" vertical="center" wrapText="1"/>
    </xf>
    <xf numFmtId="0" fontId="113" fillId="43" borderId="31" xfId="0" applyFont="1" applyFill="1" applyBorder="1"/>
    <xf numFmtId="174" fontId="98" fillId="0" borderId="37" xfId="147" applyNumberFormat="1" applyFont="1" applyFill="1" applyBorder="1" applyAlignment="1">
      <alignment horizontal="center"/>
    </xf>
    <xf numFmtId="169" fontId="98" fillId="0" borderId="37" xfId="49" applyNumberFormat="1" applyFont="1" applyFill="1" applyBorder="1"/>
    <xf numFmtId="190" fontId="98" fillId="0" borderId="37" xfId="25" applyNumberFormat="1" applyFont="1" applyFill="1" applyBorder="1" applyAlignment="1">
      <alignment horizontal="right"/>
    </xf>
    <xf numFmtId="38" fontId="102" fillId="0" borderId="37" xfId="49" applyNumberFormat="1" applyFont="1" applyFill="1" applyBorder="1" applyAlignment="1">
      <alignment horizontal="left"/>
    </xf>
    <xf numFmtId="14" fontId="98" fillId="0" borderId="52" xfId="20" applyNumberFormat="1" applyFont="1" applyFill="1" applyBorder="1" applyAlignment="1">
      <alignment horizontal="left"/>
    </xf>
    <xf numFmtId="15" fontId="98" fillId="0" borderId="83" xfId="293" applyNumberFormat="1" applyFont="1" applyBorder="1" applyAlignment="1">
      <alignment horizontal="left" vertical="center"/>
    </xf>
    <xf numFmtId="0" fontId="98" fillId="0" borderId="84" xfId="20" applyNumberFormat="1" applyFont="1" applyBorder="1" applyAlignment="1">
      <alignment horizontal="left" vertical="center"/>
    </xf>
    <xf numFmtId="169" fontId="98" fillId="0" borderId="83" xfId="293" applyNumberFormat="1" applyFont="1" applyBorder="1" applyAlignment="1">
      <alignment horizontal="left" vertical="center"/>
    </xf>
    <xf numFmtId="15" fontId="98" fillId="0" borderId="83" xfId="293" quotePrefix="1" applyNumberFormat="1" applyFont="1" applyBorder="1" applyAlignment="1">
      <alignment horizontal="left"/>
    </xf>
    <xf numFmtId="172" fontId="98" fillId="0" borderId="83" xfId="293" applyNumberFormat="1" applyFont="1" applyBorder="1" applyAlignment="1">
      <alignment horizontal="left"/>
    </xf>
    <xf numFmtId="174" fontId="98" fillId="0" borderId="83" xfId="147" applyNumberFormat="1" applyFont="1" applyFill="1" applyBorder="1" applyAlignment="1">
      <alignment horizontal="center"/>
    </xf>
    <xf numFmtId="171" fontId="98" fillId="0" borderId="83" xfId="20" applyNumberFormat="1" applyFont="1" applyFill="1" applyBorder="1"/>
    <xf numFmtId="190" fontId="98" fillId="0" borderId="83" xfId="25" applyNumberFormat="1" applyFont="1" applyFill="1" applyBorder="1" applyAlignment="1">
      <alignment horizontal="right"/>
    </xf>
    <xf numFmtId="38" fontId="98" fillId="0" borderId="83" xfId="20" applyNumberFormat="1" applyFont="1" applyFill="1" applyBorder="1" applyAlignment="1">
      <alignment horizontal="left"/>
    </xf>
    <xf numFmtId="38" fontId="102" fillId="0" borderId="83" xfId="49" applyNumberFormat="1" applyFont="1" applyFill="1" applyBorder="1" applyAlignment="1">
      <alignment horizontal="left"/>
    </xf>
    <xf numFmtId="14" fontId="98" fillId="0" borderId="84" xfId="20" applyNumberFormat="1" applyFont="1" applyFill="1" applyBorder="1" applyAlignment="1">
      <alignment horizontal="left"/>
    </xf>
    <xf numFmtId="165" fontId="0" fillId="0" borderId="0" xfId="25" applyFont="1" applyFill="1"/>
    <xf numFmtId="0" fontId="97" fillId="0" borderId="0" xfId="0" applyFont="1"/>
    <xf numFmtId="177" fontId="98" fillId="0" borderId="0" xfId="0" applyNumberFormat="1" applyFont="1"/>
    <xf numFmtId="168" fontId="97" fillId="0" borderId="0" xfId="0" applyNumberFormat="1" applyFont="1" applyAlignment="1">
      <alignment horizontal="left"/>
    </xf>
    <xf numFmtId="43" fontId="98" fillId="0" borderId="0" xfId="0" applyNumberFormat="1" applyFont="1"/>
    <xf numFmtId="0" fontId="105" fillId="31" borderId="31" xfId="295" applyFont="1" applyFill="1" applyBorder="1" applyAlignment="1">
      <alignment horizontal="center"/>
    </xf>
    <xf numFmtId="0" fontId="108" fillId="0" borderId="0" xfId="0" applyFont="1"/>
    <xf numFmtId="177" fontId="105" fillId="31" borderId="31" xfId="295" applyNumberFormat="1" applyFont="1" applyFill="1" applyBorder="1" applyAlignment="1">
      <alignment horizontal="center"/>
    </xf>
    <xf numFmtId="0" fontId="108" fillId="31" borderId="31" xfId="295" quotePrefix="1" applyFont="1" applyFill="1" applyBorder="1" applyAlignment="1">
      <alignment horizontal="center"/>
    </xf>
    <xf numFmtId="0" fontId="104" fillId="0" borderId="18" xfId="301" applyFont="1" applyBorder="1"/>
    <xf numFmtId="0" fontId="104" fillId="0" borderId="18" xfId="301" applyFont="1" applyBorder="1" applyAlignment="1">
      <alignment horizontal="left"/>
    </xf>
    <xf numFmtId="177" fontId="104" fillId="0" borderId="18" xfId="301" applyNumberFormat="1" applyFont="1" applyBorder="1"/>
    <xf numFmtId="171" fontId="104" fillId="0" borderId="18" xfId="20" applyNumberFormat="1" applyFont="1" applyBorder="1"/>
    <xf numFmtId="0" fontId="104" fillId="0" borderId="18" xfId="301" applyFont="1" applyBorder="1" applyAlignment="1">
      <alignment horizontal="center"/>
    </xf>
    <xf numFmtId="0" fontId="104" fillId="0" borderId="15" xfId="301" applyFont="1" applyBorder="1" applyAlignment="1">
      <alignment horizontal="center" vertical="center"/>
    </xf>
    <xf numFmtId="167" fontId="98" fillId="0" borderId="15" xfId="0" applyNumberFormat="1" applyFont="1" applyBorder="1"/>
    <xf numFmtId="171" fontId="104" fillId="0" borderId="15" xfId="20" applyNumberFormat="1" applyFont="1" applyFill="1" applyBorder="1" applyAlignment="1">
      <alignment vertical="center"/>
    </xf>
    <xf numFmtId="169" fontId="120" fillId="0" borderId="0" xfId="49" applyNumberFormat="1" applyFont="1"/>
    <xf numFmtId="0" fontId="109" fillId="44" borderId="23" xfId="0" applyFont="1" applyFill="1" applyBorder="1" applyAlignment="1">
      <alignment vertical="center"/>
    </xf>
    <xf numFmtId="171" fontId="104" fillId="32" borderId="15" xfId="20" applyNumberFormat="1" applyFont="1" applyFill="1" applyBorder="1" applyAlignment="1">
      <alignment vertical="center"/>
    </xf>
    <xf numFmtId="171" fontId="104" fillId="0" borderId="15" xfId="20" applyNumberFormat="1" applyFont="1" applyBorder="1" applyAlignment="1">
      <alignment vertical="center"/>
    </xf>
    <xf numFmtId="167" fontId="98" fillId="0" borderId="23" xfId="0" applyNumberFormat="1" applyFont="1" applyBorder="1"/>
    <xf numFmtId="171" fontId="104" fillId="0" borderId="23" xfId="20" applyNumberFormat="1" applyFont="1" applyBorder="1" applyAlignment="1">
      <alignment vertical="center"/>
    </xf>
    <xf numFmtId="0" fontId="109" fillId="0" borderId="23" xfId="0" applyFont="1" applyBorder="1" applyAlignment="1">
      <alignment vertical="center"/>
    </xf>
    <xf numFmtId="0" fontId="99" fillId="29" borderId="15" xfId="0" applyFont="1" applyFill="1" applyBorder="1"/>
    <xf numFmtId="177" fontId="99" fillId="29" borderId="15" xfId="0" applyNumberFormat="1" applyFont="1" applyFill="1" applyBorder="1"/>
    <xf numFmtId="169" fontId="99" fillId="29" borderId="15" xfId="0" applyNumberFormat="1" applyFont="1" applyFill="1" applyBorder="1"/>
    <xf numFmtId="0" fontId="98" fillId="0" borderId="0" xfId="0" applyFont="1" applyAlignment="1">
      <alignment horizontal="right"/>
    </xf>
    <xf numFmtId="165" fontId="98" fillId="0" borderId="0" xfId="21" applyFont="1" applyAlignment="1">
      <alignment horizontal="right"/>
    </xf>
    <xf numFmtId="169" fontId="98" fillId="0" borderId="0" xfId="0" applyNumberFormat="1" applyFont="1"/>
    <xf numFmtId="169" fontId="98" fillId="0" borderId="0" xfId="0" applyNumberFormat="1" applyFont="1" applyAlignment="1">
      <alignment horizontal="right"/>
    </xf>
    <xf numFmtId="4" fontId="1" fillId="32" borderId="42" xfId="348" applyNumberFormat="1" applyFont="1" applyFill="1" applyBorder="1" applyAlignment="1">
      <alignment horizontal="right"/>
    </xf>
    <xf numFmtId="167" fontId="98" fillId="32" borderId="87" xfId="0" applyNumberFormat="1" applyFont="1" applyFill="1" applyBorder="1"/>
    <xf numFmtId="0" fontId="99" fillId="32" borderId="12" xfId="0" applyFont="1" applyFill="1" applyBorder="1"/>
    <xf numFmtId="0" fontId="99" fillId="32" borderId="0" xfId="0" applyFont="1" applyFill="1" applyAlignment="1">
      <alignment horizontal="right"/>
    </xf>
    <xf numFmtId="189" fontId="98" fillId="32" borderId="14" xfId="21" applyNumberFormat="1" applyFont="1" applyFill="1" applyBorder="1"/>
    <xf numFmtId="0" fontId="99" fillId="32" borderId="13" xfId="0" applyFont="1" applyFill="1" applyBorder="1"/>
    <xf numFmtId="0" fontId="99" fillId="32" borderId="4" xfId="0" applyFont="1" applyFill="1" applyBorder="1" applyAlignment="1">
      <alignment horizontal="right"/>
    </xf>
    <xf numFmtId="167" fontId="98" fillId="32" borderId="43" xfId="0" applyNumberFormat="1" applyFont="1" applyFill="1" applyBorder="1"/>
    <xf numFmtId="0" fontId="98" fillId="0" borderId="83" xfId="253" applyFont="1" applyBorder="1" applyAlignment="1">
      <alignment vertical="center"/>
    </xf>
    <xf numFmtId="0" fontId="109" fillId="40" borderId="96" xfId="0" applyFont="1" applyFill="1" applyBorder="1" applyAlignment="1">
      <alignment horizontal="left" vertical="center" wrapText="1"/>
    </xf>
    <xf numFmtId="165" fontId="98" fillId="0" borderId="0" xfId="21" applyFont="1" applyAlignment="1">
      <alignment vertical="center"/>
    </xf>
    <xf numFmtId="165" fontId="98" fillId="0" borderId="0" xfId="21" applyFont="1" applyAlignment="1">
      <alignment horizontal="left"/>
    </xf>
    <xf numFmtId="165" fontId="99" fillId="0" borderId="0" xfId="21" applyFont="1"/>
    <xf numFmtId="165" fontId="100" fillId="0" borderId="0" xfId="21" applyFont="1" applyAlignment="1">
      <alignment horizontal="left"/>
    </xf>
    <xf numFmtId="165" fontId="98" fillId="0" borderId="0" xfId="0" applyNumberFormat="1" applyFont="1"/>
    <xf numFmtId="190" fontId="98" fillId="0" borderId="83" xfId="21" applyNumberFormat="1" applyFont="1" applyFill="1" applyBorder="1" applyAlignment="1">
      <alignment horizontal="right"/>
    </xf>
    <xf numFmtId="165" fontId="0" fillId="0" borderId="0" xfId="21" applyFont="1" applyFill="1"/>
    <xf numFmtId="0" fontId="107" fillId="0" borderId="63" xfId="293" applyFont="1" applyBorder="1" applyAlignment="1">
      <alignment vertical="center"/>
    </xf>
    <xf numFmtId="15" fontId="107" fillId="0" borderId="37" xfId="293" applyNumberFormat="1" applyFont="1" applyBorder="1" applyAlignment="1">
      <alignment horizontal="left" vertical="center"/>
    </xf>
    <xf numFmtId="173" fontId="107" fillId="0" borderId="37" xfId="293" applyNumberFormat="1" applyFont="1" applyBorder="1" applyAlignment="1">
      <alignment horizontal="left" vertical="center"/>
    </xf>
    <xf numFmtId="176" fontId="107" fillId="0" borderId="37" xfId="0" applyNumberFormat="1" applyFont="1" applyBorder="1" applyAlignment="1">
      <alignment horizontal="right" vertical="center"/>
    </xf>
    <xf numFmtId="3" fontId="115" fillId="0" borderId="37" xfId="20" applyNumberFormat="1" applyFont="1" applyFill="1" applyBorder="1" applyAlignment="1">
      <alignment vertical="center"/>
    </xf>
    <xf numFmtId="169" fontId="115" fillId="0" borderId="37" xfId="49" applyNumberFormat="1" applyFont="1" applyFill="1" applyBorder="1" applyAlignment="1">
      <alignment vertical="center"/>
    </xf>
    <xf numFmtId="169" fontId="107" fillId="0" borderId="37" xfId="0" applyNumberFormat="1" applyFont="1" applyBorder="1" applyAlignment="1">
      <alignment vertical="center"/>
    </xf>
    <xf numFmtId="171" fontId="107" fillId="0" borderId="37" xfId="20" applyNumberFormat="1" applyFont="1" applyFill="1" applyBorder="1" applyAlignment="1">
      <alignment vertical="center"/>
    </xf>
    <xf numFmtId="171" fontId="107" fillId="0" borderId="37" xfId="0" applyNumberFormat="1" applyFont="1" applyBorder="1" applyAlignment="1">
      <alignment vertical="center"/>
    </xf>
    <xf numFmtId="169" fontId="107" fillId="0" borderId="37" xfId="49" applyNumberFormat="1" applyFont="1" applyFill="1" applyBorder="1" applyAlignment="1">
      <alignment horizontal="center" vertical="center"/>
    </xf>
    <xf numFmtId="190" fontId="107" fillId="0" borderId="37" xfId="21" applyNumberFormat="1" applyFont="1" applyFill="1" applyBorder="1" applyAlignment="1">
      <alignment horizontal="right" vertical="center"/>
    </xf>
    <xf numFmtId="38" fontId="107" fillId="0" borderId="37" xfId="20" applyNumberFormat="1" applyFont="1" applyFill="1" applyBorder="1" applyAlignment="1">
      <alignment horizontal="left" vertical="center"/>
    </xf>
    <xf numFmtId="185" fontId="115" fillId="0" borderId="37" xfId="20" applyNumberFormat="1" applyFont="1" applyFill="1" applyBorder="1" applyAlignment="1">
      <alignment horizontal="left" vertical="center"/>
    </xf>
    <xf numFmtId="14" fontId="107" fillId="0" borderId="52" xfId="20" applyNumberFormat="1" applyFont="1" applyFill="1" applyBorder="1" applyAlignment="1">
      <alignment horizontal="left" vertical="center"/>
    </xf>
    <xf numFmtId="165" fontId="114" fillId="0" borderId="0" xfId="21" applyFont="1" applyFill="1"/>
    <xf numFmtId="0" fontId="121" fillId="45" borderId="0" xfId="0" applyFont="1" applyFill="1" applyAlignment="1">
      <alignment horizontal="left"/>
    </xf>
    <xf numFmtId="4" fontId="121" fillId="45" borderId="0" xfId="0" applyNumberFormat="1" applyFont="1" applyFill="1" applyAlignment="1">
      <alignment horizontal="left"/>
    </xf>
    <xf numFmtId="0" fontId="121" fillId="0" borderId="0" xfId="0" applyFont="1" applyAlignment="1">
      <alignment horizontal="left"/>
    </xf>
    <xf numFmtId="4" fontId="121" fillId="0" borderId="0" xfId="0" applyNumberFormat="1" applyFont="1" applyAlignment="1">
      <alignment horizontal="left"/>
    </xf>
    <xf numFmtId="49" fontId="121" fillId="45" borderId="0" xfId="0" applyNumberFormat="1" applyFont="1" applyFill="1" applyAlignment="1">
      <alignment horizontal="left"/>
    </xf>
    <xf numFmtId="49" fontId="121" fillId="0" borderId="0" xfId="0" applyNumberFormat="1" applyFont="1" applyAlignment="1">
      <alignment horizontal="left"/>
    </xf>
    <xf numFmtId="49" fontId="1" fillId="0" borderId="0" xfId="435" applyNumberFormat="1" applyAlignment="1">
      <alignment horizontal="left"/>
    </xf>
    <xf numFmtId="165" fontId="1" fillId="32" borderId="0" xfId="21" applyFont="1" applyFill="1" applyAlignment="1">
      <alignment horizontal="right"/>
    </xf>
    <xf numFmtId="165" fontId="1" fillId="32" borderId="89" xfId="21" applyFont="1" applyFill="1" applyBorder="1" applyAlignment="1">
      <alignment horizontal="left"/>
    </xf>
    <xf numFmtId="0" fontId="98" fillId="39" borderId="63" xfId="293" applyFont="1" applyFill="1" applyBorder="1"/>
    <xf numFmtId="0" fontId="98" fillId="39" borderId="37" xfId="0" applyFont="1" applyFill="1" applyBorder="1" applyAlignment="1">
      <alignment vertical="center"/>
    </xf>
    <xf numFmtId="0" fontId="98" fillId="39" borderId="37" xfId="296" applyFont="1" applyFill="1" applyBorder="1" applyAlignment="1">
      <alignment horizontal="left" vertical="center"/>
    </xf>
    <xf numFmtId="0" fontId="107" fillId="39" borderId="37" xfId="0" applyFont="1" applyFill="1" applyBorder="1" applyAlignment="1">
      <alignment horizontal="center"/>
    </xf>
    <xf numFmtId="15" fontId="98" fillId="39" borderId="37" xfId="0" applyNumberFormat="1" applyFont="1" applyFill="1" applyBorder="1" applyAlignment="1">
      <alignment horizontal="left"/>
    </xf>
    <xf numFmtId="173" fontId="98" fillId="39" borderId="37" xfId="296" quotePrefix="1" applyNumberFormat="1" applyFont="1" applyFill="1" applyBorder="1" applyAlignment="1">
      <alignment horizontal="left"/>
    </xf>
    <xf numFmtId="0" fontId="98" fillId="39" borderId="37" xfId="0" applyFont="1" applyFill="1" applyBorder="1" applyAlignment="1">
      <alignment horizontal="left"/>
    </xf>
    <xf numFmtId="0" fontId="98" fillId="39" borderId="37" xfId="0" applyFont="1" applyFill="1" applyBorder="1" applyAlignment="1">
      <alignment horizontal="left" vertical="center"/>
    </xf>
    <xf numFmtId="0" fontId="98" fillId="39" borderId="37" xfId="0" applyFont="1" applyFill="1" applyBorder="1" applyAlignment="1">
      <alignment horizontal="center"/>
    </xf>
    <xf numFmtId="166" fontId="98" fillId="39" borderId="37" xfId="143" applyFont="1" applyFill="1" applyBorder="1" applyAlignment="1">
      <alignment horizontal="left"/>
    </xf>
    <xf numFmtId="3" fontId="99" fillId="39" borderId="37" xfId="20" applyNumberFormat="1" applyFont="1" applyFill="1" applyBorder="1" applyAlignment="1">
      <alignment vertical="center"/>
    </xf>
    <xf numFmtId="169" fontId="99" fillId="39" borderId="37" xfId="49" applyNumberFormat="1" applyFont="1" applyFill="1" applyBorder="1"/>
    <xf numFmtId="0" fontId="98" fillId="39" borderId="37" xfId="0" applyFont="1" applyFill="1" applyBorder="1"/>
    <xf numFmtId="169" fontId="98" fillId="39" borderId="37" xfId="0" applyNumberFormat="1" applyFont="1" applyFill="1" applyBorder="1"/>
    <xf numFmtId="171" fontId="98" fillId="39" borderId="37" xfId="20" applyNumberFormat="1" applyFont="1" applyFill="1" applyBorder="1"/>
    <xf numFmtId="171" fontId="98" fillId="39" borderId="37" xfId="0" applyNumberFormat="1" applyFont="1" applyFill="1" applyBorder="1"/>
    <xf numFmtId="169" fontId="98" fillId="39" borderId="37" xfId="49" applyNumberFormat="1" applyFont="1" applyFill="1" applyBorder="1" applyAlignment="1">
      <alignment horizontal="center"/>
    </xf>
    <xf numFmtId="190" fontId="98" fillId="39" borderId="37" xfId="21" applyNumberFormat="1" applyFont="1" applyFill="1" applyBorder="1" applyAlignment="1">
      <alignment horizontal="right"/>
    </xf>
    <xf numFmtId="38" fontId="98" fillId="39" borderId="37" xfId="20" applyNumberFormat="1" applyFont="1" applyFill="1" applyBorder="1" applyAlignment="1">
      <alignment horizontal="left"/>
    </xf>
    <xf numFmtId="185" fontId="102" fillId="39" borderId="37" xfId="20" applyNumberFormat="1" applyFont="1" applyFill="1" applyBorder="1" applyAlignment="1">
      <alignment horizontal="left" vertical="center"/>
    </xf>
    <xf numFmtId="0" fontId="98" fillId="39" borderId="37" xfId="293" applyFont="1" applyFill="1" applyBorder="1" applyAlignment="1">
      <alignment horizontal="left" vertical="center"/>
    </xf>
    <xf numFmtId="0" fontId="98" fillId="39" borderId="37" xfId="0" quotePrefix="1" applyFont="1" applyFill="1" applyBorder="1" applyAlignment="1">
      <alignment horizontal="left"/>
    </xf>
    <xf numFmtId="166" fontId="98" fillId="39" borderId="37" xfId="147" applyFont="1" applyFill="1" applyBorder="1" applyAlignment="1">
      <alignment horizontal="left"/>
    </xf>
    <xf numFmtId="190" fontId="98" fillId="0" borderId="83" xfId="25" applyNumberFormat="1" applyFont="1" applyBorder="1" applyAlignment="1">
      <alignment horizontal="right"/>
    </xf>
    <xf numFmtId="0" fontId="98" fillId="39" borderId="37" xfId="293" applyFont="1" applyFill="1" applyBorder="1" applyAlignment="1">
      <alignment vertical="center"/>
    </xf>
    <xf numFmtId="15" fontId="98" fillId="39" borderId="37" xfId="293" quotePrefix="1" applyNumberFormat="1" applyFont="1" applyFill="1" applyBorder="1" applyAlignment="1">
      <alignment horizontal="left"/>
    </xf>
    <xf numFmtId="173" fontId="98" fillId="39" borderId="37" xfId="293" applyNumberFormat="1" applyFont="1" applyFill="1" applyBorder="1" applyAlignment="1">
      <alignment horizontal="left"/>
    </xf>
    <xf numFmtId="0" fontId="98" fillId="39" borderId="37" xfId="293" quotePrefix="1" applyFont="1" applyFill="1" applyBorder="1" applyAlignment="1">
      <alignment horizontal="left"/>
    </xf>
    <xf numFmtId="172" fontId="98" fillId="39" borderId="37" xfId="293" applyNumberFormat="1" applyFont="1" applyFill="1" applyBorder="1" applyAlignment="1">
      <alignment horizontal="left"/>
    </xf>
    <xf numFmtId="0" fontId="98" fillId="39" borderId="37" xfId="293" applyFont="1" applyFill="1" applyBorder="1" applyAlignment="1">
      <alignment horizontal="left"/>
    </xf>
    <xf numFmtId="0" fontId="98" fillId="39" borderId="37" xfId="293" applyFont="1" applyFill="1" applyBorder="1" applyAlignment="1">
      <alignment horizontal="center"/>
    </xf>
    <xf numFmtId="174" fontId="98" fillId="39" borderId="37" xfId="147" applyNumberFormat="1" applyFont="1" applyFill="1" applyBorder="1" applyAlignment="1">
      <alignment horizontal="center"/>
    </xf>
    <xf numFmtId="38" fontId="99" fillId="39" borderId="37" xfId="49" applyNumberFormat="1" applyFont="1" applyFill="1" applyBorder="1"/>
    <xf numFmtId="169" fontId="98" fillId="39" borderId="37" xfId="49" applyNumberFormat="1" applyFont="1" applyFill="1" applyBorder="1"/>
    <xf numFmtId="190" fontId="98" fillId="39" borderId="37" xfId="25" applyNumberFormat="1" applyFont="1" applyFill="1" applyBorder="1" applyAlignment="1">
      <alignment horizontal="right"/>
    </xf>
    <xf numFmtId="38" fontId="102" fillId="39" borderId="37" xfId="49" applyNumberFormat="1" applyFont="1" applyFill="1" applyBorder="1" applyAlignment="1">
      <alignment horizontal="left"/>
    </xf>
    <xf numFmtId="14" fontId="98" fillId="39" borderId="52" xfId="20" applyNumberFormat="1" applyFont="1" applyFill="1" applyBorder="1" applyAlignment="1">
      <alignment horizontal="left"/>
    </xf>
    <xf numFmtId="0" fontId="107" fillId="39" borderId="37" xfId="296" applyFont="1" applyFill="1" applyBorder="1" applyAlignment="1">
      <alignment vertical="center"/>
    </xf>
    <xf numFmtId="169" fontId="98" fillId="39" borderId="37" xfId="49" applyNumberFormat="1" applyFont="1" applyFill="1" applyBorder="1" applyAlignment="1">
      <alignment horizontal="left" vertical="center"/>
    </xf>
    <xf numFmtId="15" fontId="98" fillId="39" borderId="37" xfId="296" quotePrefix="1" applyNumberFormat="1" applyFont="1" applyFill="1" applyBorder="1" applyAlignment="1">
      <alignment horizontal="left"/>
    </xf>
    <xf numFmtId="0" fontId="98" fillId="39" borderId="37" xfId="296" applyFont="1" applyFill="1" applyBorder="1" applyAlignment="1">
      <alignment horizontal="left"/>
    </xf>
    <xf numFmtId="0" fontId="98" fillId="39" borderId="37" xfId="49" quotePrefix="1" applyNumberFormat="1" applyFont="1" applyFill="1" applyBorder="1" applyAlignment="1">
      <alignment horizontal="center"/>
    </xf>
    <xf numFmtId="169" fontId="98" fillId="39" borderId="37" xfId="49" quotePrefix="1" applyNumberFormat="1" applyFont="1" applyFill="1" applyBorder="1" applyAlignment="1">
      <alignment horizontal="center"/>
    </xf>
    <xf numFmtId="185" fontId="102" fillId="39" borderId="37" xfId="49" applyNumberFormat="1" applyFont="1" applyFill="1" applyBorder="1" applyAlignment="1">
      <alignment horizontal="left"/>
    </xf>
    <xf numFmtId="0" fontId="98" fillId="39" borderId="63" xfId="293" applyFont="1" applyFill="1" applyBorder="1" applyAlignment="1">
      <alignment vertical="center"/>
    </xf>
    <xf numFmtId="0" fontId="98" fillId="39" borderId="37" xfId="0" applyFont="1" applyFill="1" applyBorder="1" applyAlignment="1">
      <alignment horizontal="center" vertical="center"/>
    </xf>
    <xf numFmtId="15" fontId="98" fillId="39" borderId="37" xfId="0" applyNumberFormat="1" applyFont="1" applyFill="1" applyBorder="1" applyAlignment="1">
      <alignment horizontal="left" vertical="center"/>
    </xf>
    <xf numFmtId="173" fontId="98" fillId="39" borderId="37" xfId="293" applyNumberFormat="1" applyFont="1" applyFill="1" applyBorder="1" applyAlignment="1">
      <alignment horizontal="left" vertical="center"/>
    </xf>
    <xf numFmtId="0" fontId="98" fillId="39" borderId="37" xfId="0" quotePrefix="1" applyFont="1" applyFill="1" applyBorder="1" applyAlignment="1">
      <alignment horizontal="left" vertical="center"/>
    </xf>
    <xf numFmtId="0" fontId="98" fillId="39" borderId="37" xfId="293" applyFont="1" applyFill="1" applyBorder="1" applyAlignment="1">
      <alignment horizontal="center" vertical="center"/>
    </xf>
    <xf numFmtId="178" fontId="98" fillId="39" borderId="37" xfId="0" applyNumberFormat="1" applyFont="1" applyFill="1" applyBorder="1" applyAlignment="1">
      <alignment horizontal="right" vertical="center"/>
    </xf>
    <xf numFmtId="189" fontId="99" fillId="39" borderId="37" xfId="20" applyNumberFormat="1" applyFont="1" applyFill="1" applyBorder="1" applyAlignment="1">
      <alignment vertical="center"/>
    </xf>
    <xf numFmtId="169" fontId="99" fillId="39" borderId="37" xfId="49" applyNumberFormat="1" applyFont="1" applyFill="1" applyBorder="1" applyAlignment="1">
      <alignment vertical="center"/>
    </xf>
    <xf numFmtId="169" fontId="98" fillId="39" borderId="37" xfId="0" applyNumberFormat="1" applyFont="1" applyFill="1" applyBorder="1" applyAlignment="1">
      <alignment vertical="center"/>
    </xf>
    <xf numFmtId="171" fontId="98" fillId="39" borderId="37" xfId="20" applyNumberFormat="1" applyFont="1" applyFill="1" applyBorder="1" applyAlignment="1">
      <alignment vertical="center"/>
    </xf>
    <xf numFmtId="171" fontId="98" fillId="39" borderId="37" xfId="0" applyNumberFormat="1" applyFont="1" applyFill="1" applyBorder="1" applyAlignment="1">
      <alignment vertical="center"/>
    </xf>
    <xf numFmtId="169" fontId="98" fillId="39" borderId="37" xfId="49" applyNumberFormat="1" applyFont="1" applyFill="1" applyBorder="1" applyAlignment="1">
      <alignment horizontal="center" vertical="center"/>
    </xf>
    <xf numFmtId="190" fontId="98" fillId="39" borderId="37" xfId="21" applyNumberFormat="1" applyFont="1" applyFill="1" applyBorder="1" applyAlignment="1">
      <alignment horizontal="right" vertical="center"/>
    </xf>
    <xf numFmtId="38" fontId="98" fillId="39" borderId="37" xfId="20" applyNumberFormat="1" applyFont="1" applyFill="1" applyBorder="1" applyAlignment="1">
      <alignment horizontal="left" vertical="center"/>
    </xf>
    <xf numFmtId="14" fontId="98" fillId="39" borderId="52" xfId="20" applyNumberFormat="1" applyFont="1" applyFill="1" applyBorder="1" applyAlignment="1">
      <alignment horizontal="left" vertical="center"/>
    </xf>
    <xf numFmtId="189" fontId="99" fillId="39" borderId="37" xfId="26" applyNumberFormat="1" applyFont="1" applyFill="1" applyBorder="1" applyAlignment="1">
      <alignment vertical="center"/>
    </xf>
    <xf numFmtId="0" fontId="107" fillId="39" borderId="37" xfId="296" applyFont="1" applyFill="1" applyBorder="1" applyAlignment="1">
      <alignment horizontal="left" vertical="center"/>
    </xf>
    <xf numFmtId="0" fontId="107" fillId="39" borderId="37" xfId="0" applyFont="1" applyFill="1" applyBorder="1" applyAlignment="1">
      <alignment horizontal="left" vertical="center"/>
    </xf>
    <xf numFmtId="0" fontId="107" fillId="39" borderId="37" xfId="270" applyFont="1" applyFill="1" applyBorder="1" applyAlignment="1">
      <alignment vertical="center"/>
    </xf>
    <xf numFmtId="0" fontId="98" fillId="39" borderId="37" xfId="259" applyFont="1" applyFill="1" applyBorder="1" applyAlignment="1">
      <alignment horizontal="left" vertical="center"/>
    </xf>
    <xf numFmtId="176" fontId="98" fillId="39" borderId="37" xfId="0" applyNumberFormat="1" applyFont="1" applyFill="1" applyBorder="1" applyAlignment="1">
      <alignment horizontal="right"/>
    </xf>
    <xf numFmtId="187" fontId="98" fillId="39" borderId="37" xfId="143" applyNumberFormat="1" applyFont="1" applyFill="1" applyBorder="1" applyAlignment="1">
      <alignment horizontal="left"/>
    </xf>
    <xf numFmtId="0" fontId="109" fillId="39" borderId="31" xfId="0" applyFont="1" applyFill="1" applyBorder="1" applyAlignment="1">
      <alignment vertical="center" wrapText="1"/>
    </xf>
    <xf numFmtId="38" fontId="99" fillId="32" borderId="0" xfId="0" applyNumberFormat="1" applyFont="1" applyFill="1"/>
    <xf numFmtId="0" fontId="99" fillId="32" borderId="0" xfId="0" applyFont="1" applyFill="1"/>
    <xf numFmtId="43" fontId="99" fillId="32" borderId="0" xfId="0" applyNumberFormat="1" applyFont="1" applyFill="1"/>
    <xf numFmtId="0" fontId="105" fillId="32" borderId="0" xfId="0" applyFont="1" applyFill="1"/>
    <xf numFmtId="190" fontId="99" fillId="32" borderId="0" xfId="21" applyNumberFormat="1" applyFont="1" applyFill="1"/>
    <xf numFmtId="169" fontId="115" fillId="32" borderId="0" xfId="0" applyNumberFormat="1" applyFont="1" applyFill="1"/>
    <xf numFmtId="189" fontId="109" fillId="0" borderId="31" xfId="25" applyNumberFormat="1" applyFont="1" applyFill="1" applyBorder="1" applyAlignment="1">
      <alignment vertical="center" wrapText="1"/>
    </xf>
    <xf numFmtId="165" fontId="109" fillId="0" borderId="31" xfId="25" applyFont="1" applyBorder="1" applyAlignment="1">
      <alignment vertical="center" wrapText="1"/>
    </xf>
    <xf numFmtId="189" fontId="0" fillId="0" borderId="0" xfId="25" applyNumberFormat="1" applyFont="1"/>
    <xf numFmtId="165" fontId="0" fillId="0" borderId="0" xfId="25" applyFont="1" applyBorder="1"/>
    <xf numFmtId="165" fontId="110" fillId="35" borderId="31" xfId="25" applyFont="1" applyFill="1" applyBorder="1" applyAlignment="1">
      <alignment horizontal="center" vertical="center" wrapText="1"/>
    </xf>
    <xf numFmtId="189" fontId="109" fillId="0" borderId="65" xfId="25" applyNumberFormat="1" applyFont="1" applyFill="1" applyBorder="1" applyAlignment="1">
      <alignment vertical="center" wrapText="1"/>
    </xf>
    <xf numFmtId="165" fontId="109" fillId="0" borderId="0" xfId="25" applyFont="1" applyBorder="1" applyAlignment="1">
      <alignment vertical="center" wrapText="1"/>
    </xf>
    <xf numFmtId="189" fontId="109" fillId="43" borderId="31" xfId="25" applyNumberFormat="1" applyFont="1" applyFill="1" applyBorder="1" applyAlignment="1">
      <alignment vertical="center" wrapText="1"/>
    </xf>
    <xf numFmtId="165" fontId="109" fillId="43" borderId="31" xfId="25" applyFont="1" applyFill="1" applyBorder="1" applyAlignment="1">
      <alignment vertical="center" wrapText="1"/>
    </xf>
    <xf numFmtId="189" fontId="109" fillId="0" borderId="31" xfId="21" quotePrefix="1" applyNumberFormat="1" applyFont="1" applyFill="1" applyBorder="1" applyAlignment="1">
      <alignment vertical="center" wrapText="1"/>
    </xf>
    <xf numFmtId="169" fontId="98" fillId="0" borderId="83" xfId="49" applyNumberFormat="1" applyFont="1" applyFill="1" applyBorder="1"/>
    <xf numFmtId="165" fontId="44" fillId="0" borderId="0" xfId="25" applyFont="1"/>
    <xf numFmtId="173" fontId="98" fillId="0" borderId="83" xfId="293" applyNumberFormat="1" applyFont="1" applyBorder="1" applyAlignment="1">
      <alignment horizontal="left"/>
    </xf>
    <xf numFmtId="188" fontId="98" fillId="27" borderId="83" xfId="147" applyNumberFormat="1" applyFont="1" applyFill="1" applyBorder="1" applyAlignment="1">
      <alignment horizontal="center"/>
    </xf>
    <xf numFmtId="38" fontId="99" fillId="27" borderId="83" xfId="49" applyNumberFormat="1" applyFont="1" applyFill="1" applyBorder="1"/>
    <xf numFmtId="38" fontId="99" fillId="27" borderId="83" xfId="49" applyNumberFormat="1" applyFont="1" applyFill="1" applyBorder="1" applyAlignment="1">
      <alignment horizontal="left"/>
    </xf>
    <xf numFmtId="0" fontId="98" fillId="27" borderId="84" xfId="20" applyNumberFormat="1" applyFont="1" applyFill="1" applyBorder="1" applyAlignment="1">
      <alignment horizontal="left"/>
    </xf>
    <xf numFmtId="15" fontId="98" fillId="39" borderId="37" xfId="293" applyNumberFormat="1" applyFont="1" applyFill="1" applyBorder="1" applyAlignment="1">
      <alignment horizontal="left" vertical="center"/>
    </xf>
    <xf numFmtId="0" fontId="98" fillId="39" borderId="37" xfId="168" applyFont="1" applyFill="1" applyBorder="1" applyAlignment="1">
      <alignment horizontal="left" vertical="center"/>
    </xf>
    <xf numFmtId="176" fontId="98" fillId="39" borderId="37" xfId="0" applyNumberFormat="1" applyFont="1" applyFill="1" applyBorder="1" applyAlignment="1">
      <alignment horizontal="right" vertical="center"/>
    </xf>
    <xf numFmtId="15" fontId="98" fillId="39" borderId="37" xfId="293" applyNumberFormat="1" applyFont="1" applyFill="1" applyBorder="1" applyAlignment="1">
      <alignment horizontal="left"/>
    </xf>
    <xf numFmtId="174" fontId="98" fillId="39" borderId="37" xfId="49" applyNumberFormat="1" applyFont="1" applyFill="1" applyBorder="1"/>
    <xf numFmtId="169" fontId="99" fillId="39" borderId="37" xfId="49" applyNumberFormat="1" applyFont="1" applyFill="1" applyBorder="1" applyAlignment="1">
      <alignment horizontal="center"/>
    </xf>
    <xf numFmtId="165" fontId="52" fillId="0" borderId="0" xfId="21" applyFont="1" applyAlignment="1">
      <alignment vertical="center"/>
    </xf>
    <xf numFmtId="0" fontId="107" fillId="0" borderId="83" xfId="0" applyFont="1" applyBorder="1" applyAlignment="1">
      <alignment horizontal="center"/>
    </xf>
    <xf numFmtId="15" fontId="98" fillId="0" borderId="83" xfId="0" applyNumberFormat="1" applyFont="1" applyBorder="1" applyAlignment="1">
      <alignment horizontal="left"/>
    </xf>
    <xf numFmtId="0" fontId="98" fillId="0" borderId="83" xfId="0" quotePrefix="1" applyFont="1" applyBorder="1" applyAlignment="1">
      <alignment horizontal="left"/>
    </xf>
    <xf numFmtId="0" fontId="98" fillId="0" borderId="83" xfId="0" applyFont="1" applyBorder="1" applyAlignment="1">
      <alignment horizontal="left"/>
    </xf>
    <xf numFmtId="166" fontId="98" fillId="0" borderId="83" xfId="143" applyFont="1" applyBorder="1" applyAlignment="1">
      <alignment horizontal="left"/>
    </xf>
    <xf numFmtId="185" fontId="102" fillId="0" borderId="83" xfId="20" applyNumberFormat="1" applyFont="1" applyBorder="1" applyAlignment="1">
      <alignment horizontal="left" vertical="center"/>
    </xf>
    <xf numFmtId="165" fontId="0" fillId="39" borderId="0" xfId="21" applyFont="1" applyFill="1"/>
    <xf numFmtId="165" fontId="0" fillId="39" borderId="0" xfId="0" applyNumberFormat="1" applyFill="1"/>
    <xf numFmtId="0" fontId="92" fillId="39" borderId="37" xfId="0" applyFont="1" applyFill="1" applyBorder="1"/>
    <xf numFmtId="15" fontId="98" fillId="39" borderId="37" xfId="0" quotePrefix="1" applyNumberFormat="1" applyFont="1" applyFill="1" applyBorder="1" applyAlignment="1">
      <alignment horizontal="left"/>
    </xf>
    <xf numFmtId="3" fontId="99" fillId="39" borderId="37" xfId="26" applyNumberFormat="1" applyFont="1" applyFill="1" applyBorder="1" applyAlignment="1">
      <alignment vertical="center"/>
    </xf>
    <xf numFmtId="0" fontId="98" fillId="0" borderId="23" xfId="0" applyFont="1" applyBorder="1" applyAlignment="1">
      <alignment horizontal="left"/>
    </xf>
    <xf numFmtId="165" fontId="98" fillId="0" borderId="23" xfId="21" applyFont="1" applyBorder="1" applyAlignment="1">
      <alignment horizontal="right"/>
    </xf>
    <xf numFmtId="171" fontId="104" fillId="0" borderId="25" xfId="20" applyNumberFormat="1" applyFont="1" applyBorder="1" applyAlignment="1">
      <alignment vertical="center"/>
    </xf>
    <xf numFmtId="0" fontId="98" fillId="39" borderId="37" xfId="0" applyFont="1" applyFill="1" applyBorder="1" applyAlignment="1">
      <alignment horizontal="left" wrapText="1"/>
    </xf>
    <xf numFmtId="15" fontId="98" fillId="39" borderId="37" xfId="296" applyNumberFormat="1" applyFont="1" applyFill="1" applyBorder="1" applyAlignment="1">
      <alignment horizontal="left"/>
    </xf>
    <xf numFmtId="173" fontId="98" fillId="39" borderId="37" xfId="296" applyNumberFormat="1" applyFont="1" applyFill="1" applyBorder="1" applyAlignment="1">
      <alignment horizontal="left"/>
    </xf>
    <xf numFmtId="0" fontId="107" fillId="39" borderId="37" xfId="293" applyFont="1" applyFill="1" applyBorder="1" applyAlignment="1">
      <alignment vertical="center"/>
    </xf>
    <xf numFmtId="1" fontId="107" fillId="39" borderId="37" xfId="298" applyFont="1" applyFill="1" applyBorder="1" applyAlignment="1">
      <alignment vertical="center"/>
    </xf>
    <xf numFmtId="176" fontId="98" fillId="39" borderId="37" xfId="49" quotePrefix="1" applyNumberFormat="1" applyFont="1" applyFill="1" applyBorder="1" applyAlignment="1">
      <alignment horizontal="center"/>
    </xf>
    <xf numFmtId="0" fontId="1" fillId="0" borderId="0" xfId="486"/>
    <xf numFmtId="49" fontId="1" fillId="0" borderId="0" xfId="486" applyNumberFormat="1" applyAlignment="1">
      <alignment horizontal="left"/>
    </xf>
    <xf numFmtId="4" fontId="1" fillId="0" borderId="0" xfId="486" applyNumberFormat="1" applyAlignment="1">
      <alignment horizontal="left"/>
    </xf>
    <xf numFmtId="1" fontId="109" fillId="0" borderId="0" xfId="0" applyNumberFormat="1" applyFont="1" applyAlignment="1">
      <alignment horizontal="center" vertical="center" wrapText="1"/>
    </xf>
    <xf numFmtId="0" fontId="109" fillId="0" borderId="0" xfId="0" applyFont="1" applyAlignment="1">
      <alignment horizontal="center" vertical="center" wrapText="1"/>
    </xf>
    <xf numFmtId="0" fontId="109" fillId="0" borderId="0" xfId="0" applyFont="1" applyAlignment="1">
      <alignment horizontal="left" vertical="center" wrapText="1"/>
    </xf>
    <xf numFmtId="0" fontId="109" fillId="0" borderId="0" xfId="0" quotePrefix="1" applyFont="1" applyAlignment="1">
      <alignment horizontal="left" vertical="center" wrapText="1"/>
    </xf>
    <xf numFmtId="189" fontId="109" fillId="0" borderId="0" xfId="21" applyNumberFormat="1" applyFont="1" applyFill="1" applyBorder="1" applyAlignment="1">
      <alignment vertical="center" wrapText="1"/>
    </xf>
    <xf numFmtId="168" fontId="109" fillId="0" borderId="0" xfId="0" applyNumberFormat="1" applyFont="1" applyAlignment="1">
      <alignment vertical="center" wrapText="1"/>
    </xf>
    <xf numFmtId="43" fontId="103" fillId="0" borderId="0" xfId="0" applyNumberFormat="1" applyFont="1" applyAlignment="1">
      <alignment horizontal="left" vertical="center"/>
    </xf>
    <xf numFmtId="189" fontId="0" fillId="0" borderId="0" xfId="21" applyNumberFormat="1" applyFont="1" applyBorder="1"/>
    <xf numFmtId="168" fontId="45" fillId="0" borderId="0" xfId="299" quotePrefix="1" applyNumberFormat="1" applyFont="1" applyAlignment="1">
      <alignment horizontal="left" vertical="center"/>
    </xf>
    <xf numFmtId="0" fontId="52" fillId="36" borderId="39" xfId="299" applyFont="1" applyFill="1" applyBorder="1" applyAlignment="1">
      <alignment horizontal="center" vertical="center"/>
    </xf>
    <xf numFmtId="0" fontId="52" fillId="36" borderId="40" xfId="299" applyFont="1" applyFill="1" applyBorder="1" applyAlignment="1">
      <alignment horizontal="center" vertical="center"/>
    </xf>
    <xf numFmtId="0" fontId="52" fillId="36" borderId="35" xfId="299" applyFont="1" applyFill="1" applyBorder="1" applyAlignment="1">
      <alignment horizontal="center" vertical="center"/>
    </xf>
    <xf numFmtId="0" fontId="94" fillId="0" borderId="0" xfId="0" applyFont="1" applyAlignment="1">
      <alignment horizontal="center"/>
    </xf>
    <xf numFmtId="0" fontId="101" fillId="30" borderId="17" xfId="293" applyFont="1" applyFill="1" applyBorder="1" applyAlignment="1">
      <alignment horizontal="center" vertical="center"/>
    </xf>
    <xf numFmtId="0" fontId="101" fillId="30" borderId="26" xfId="293" applyFont="1" applyFill="1" applyBorder="1" applyAlignment="1">
      <alignment horizontal="center" vertical="center"/>
    </xf>
    <xf numFmtId="0" fontId="93" fillId="28" borderId="33" xfId="201" applyFont="1" applyFill="1" applyBorder="1" applyAlignment="1">
      <alignment horizontal="center" wrapText="1"/>
    </xf>
    <xf numFmtId="0" fontId="93" fillId="28" borderId="57" xfId="201" applyFont="1" applyFill="1" applyBorder="1" applyAlignment="1">
      <alignment horizontal="center" wrapText="1"/>
    </xf>
    <xf numFmtId="0" fontId="93" fillId="28" borderId="56" xfId="201" applyFont="1" applyFill="1" applyBorder="1" applyAlignment="1">
      <alignment horizontal="center" wrapText="1"/>
    </xf>
    <xf numFmtId="0" fontId="105" fillId="30" borderId="27" xfId="0" applyFont="1" applyFill="1" applyBorder="1" applyAlignment="1">
      <alignment horizontal="center" vertical="center"/>
    </xf>
    <xf numFmtId="0" fontId="105" fillId="30" borderId="29" xfId="0" applyFont="1" applyFill="1" applyBorder="1" applyAlignment="1">
      <alignment horizontal="center" vertical="center"/>
    </xf>
    <xf numFmtId="0" fontId="93" fillId="28" borderId="55" xfId="201" applyFont="1" applyFill="1" applyBorder="1" applyAlignment="1">
      <alignment horizontal="center" wrapText="1"/>
    </xf>
    <xf numFmtId="0" fontId="105" fillId="30" borderId="27" xfId="0" applyFont="1" applyFill="1" applyBorder="1" applyAlignment="1">
      <alignment horizontal="center" vertical="center" wrapText="1"/>
    </xf>
    <xf numFmtId="177" fontId="96" fillId="0" borderId="0" xfId="0" quotePrefix="1" applyNumberFormat="1" applyFont="1" applyAlignment="1">
      <alignment horizontal="left" vertical="center"/>
    </xf>
    <xf numFmtId="0" fontId="101" fillId="30" borderId="55" xfId="0" applyFont="1" applyFill="1" applyBorder="1" applyAlignment="1">
      <alignment horizontal="center" vertical="center"/>
    </xf>
    <xf numFmtId="0" fontId="101" fillId="30" borderId="57" xfId="0" applyFont="1" applyFill="1" applyBorder="1" applyAlignment="1">
      <alignment horizontal="center" vertical="center"/>
    </xf>
    <xf numFmtId="0" fontId="101" fillId="30" borderId="16" xfId="293" applyFont="1" applyFill="1" applyBorder="1" applyAlignment="1">
      <alignment horizontal="center" vertical="center"/>
    </xf>
    <xf numFmtId="0" fontId="101" fillId="30" borderId="58" xfId="0" applyFont="1" applyFill="1" applyBorder="1" applyAlignment="1">
      <alignment horizontal="center" vertical="center"/>
    </xf>
    <xf numFmtId="0" fontId="101" fillId="30" borderId="17" xfId="293" applyFont="1" applyFill="1" applyBorder="1" applyAlignment="1">
      <alignment vertical="center" wrapText="1"/>
    </xf>
    <xf numFmtId="0" fontId="101" fillId="30" borderId="26" xfId="0" applyFont="1" applyFill="1" applyBorder="1" applyAlignment="1">
      <alignment vertical="center"/>
    </xf>
    <xf numFmtId="0" fontId="101" fillId="30" borderId="59" xfId="293" applyFont="1" applyFill="1" applyBorder="1" applyAlignment="1">
      <alignment horizontal="left" vertical="center"/>
    </xf>
    <xf numFmtId="0" fontId="101" fillId="30" borderId="28" xfId="293" applyFont="1" applyFill="1" applyBorder="1" applyAlignment="1">
      <alignment horizontal="left" vertical="center"/>
    </xf>
    <xf numFmtId="0" fontId="101" fillId="30" borderId="32" xfId="293" applyFont="1" applyFill="1" applyBorder="1" applyAlignment="1">
      <alignment horizontal="center" vertical="center" wrapText="1"/>
    </xf>
    <xf numFmtId="0" fontId="101" fillId="30" borderId="60" xfId="0" applyFont="1" applyFill="1" applyBorder="1" applyAlignment="1">
      <alignment horizontal="center" vertical="center"/>
    </xf>
    <xf numFmtId="0" fontId="101" fillId="30" borderId="61" xfId="0" applyFont="1" applyFill="1" applyBorder="1" applyAlignment="1">
      <alignment horizontal="center" vertical="center"/>
    </xf>
    <xf numFmtId="0" fontId="101" fillId="30" borderId="62" xfId="0" applyFont="1" applyFill="1" applyBorder="1" applyAlignment="1">
      <alignment horizontal="center" vertical="center"/>
    </xf>
    <xf numFmtId="0" fontId="101" fillId="30" borderId="17" xfId="293" applyFont="1" applyFill="1" applyBorder="1" applyAlignment="1">
      <alignment horizontal="center" vertical="center" wrapText="1"/>
    </xf>
    <xf numFmtId="0" fontId="101" fillId="30" borderId="26" xfId="293" applyFont="1" applyFill="1" applyBorder="1" applyAlignment="1">
      <alignment horizontal="center" vertical="center" wrapText="1"/>
    </xf>
    <xf numFmtId="15" fontId="101" fillId="30" borderId="17" xfId="293" applyNumberFormat="1" applyFont="1" applyFill="1" applyBorder="1" applyAlignment="1">
      <alignment horizontal="center" vertical="center" wrapText="1"/>
    </xf>
    <xf numFmtId="15" fontId="101" fillId="30" borderId="26" xfId="293" applyNumberFormat="1" applyFont="1" applyFill="1" applyBorder="1" applyAlignment="1">
      <alignment horizontal="center" vertical="center" wrapText="1"/>
    </xf>
    <xf numFmtId="189" fontId="101" fillId="30" borderId="17" xfId="21" applyNumberFormat="1" applyFont="1" applyFill="1" applyBorder="1" applyAlignment="1">
      <alignment horizontal="center" vertical="center" wrapText="1"/>
    </xf>
    <xf numFmtId="189" fontId="101" fillId="30" borderId="26" xfId="21" applyNumberFormat="1" applyFont="1" applyFill="1" applyBorder="1" applyAlignment="1">
      <alignment horizontal="center" vertical="center" wrapText="1"/>
    </xf>
    <xf numFmtId="0" fontId="105" fillId="31" borderId="3" xfId="295" applyFont="1" applyFill="1" applyBorder="1" applyAlignment="1">
      <alignment horizontal="center" vertical="center"/>
    </xf>
    <xf numFmtId="0" fontId="105" fillId="31" borderId="34" xfId="295" applyFont="1" applyFill="1" applyBorder="1" applyAlignment="1">
      <alignment horizontal="center" vertical="center"/>
    </xf>
    <xf numFmtId="0" fontId="99" fillId="32" borderId="41" xfId="0" applyFont="1" applyFill="1" applyBorder="1" applyAlignment="1">
      <alignment horizontal="right"/>
    </xf>
    <xf numFmtId="0" fontId="99" fillId="32" borderId="70" xfId="0" applyFont="1" applyFill="1" applyBorder="1" applyAlignment="1">
      <alignment horizontal="right"/>
    </xf>
    <xf numFmtId="0" fontId="99" fillId="32" borderId="85" xfId="0" applyFont="1" applyFill="1" applyBorder="1" applyAlignment="1">
      <alignment horizontal="right"/>
    </xf>
    <xf numFmtId="0" fontId="99" fillId="32" borderId="86" xfId="0" applyFont="1" applyFill="1" applyBorder="1" applyAlignment="1">
      <alignment horizontal="right"/>
    </xf>
    <xf numFmtId="168" fontId="97" fillId="0" borderId="0" xfId="0" applyNumberFormat="1" applyFont="1" applyAlignment="1">
      <alignment horizontal="left"/>
    </xf>
    <xf numFmtId="0" fontId="105" fillId="31" borderId="3" xfId="295" applyFont="1" applyFill="1" applyBorder="1" applyAlignment="1">
      <alignment horizontal="center" wrapText="1"/>
    </xf>
    <xf numFmtId="0" fontId="105" fillId="31" borderId="34" xfId="295" applyFont="1" applyFill="1" applyBorder="1" applyAlignment="1">
      <alignment horizontal="center" wrapText="1"/>
    </xf>
    <xf numFmtId="0" fontId="105" fillId="31" borderId="31" xfId="295" applyFont="1" applyFill="1" applyBorder="1" applyAlignment="1">
      <alignment horizontal="center"/>
    </xf>
    <xf numFmtId="0" fontId="105" fillId="31" borderId="3" xfId="295" applyFont="1" applyFill="1" applyBorder="1" applyAlignment="1">
      <alignment horizontal="center" vertical="center" wrapText="1"/>
    </xf>
    <xf numFmtId="0" fontId="105" fillId="31" borderId="34" xfId="295" applyFont="1" applyFill="1" applyBorder="1" applyAlignment="1">
      <alignment horizontal="center" vertical="center" wrapText="1"/>
    </xf>
    <xf numFmtId="1" fontId="109" fillId="0" borderId="3" xfId="0" applyNumberFormat="1" applyFont="1" applyBorder="1" applyAlignment="1">
      <alignment horizontal="center" vertical="center" wrapText="1"/>
    </xf>
    <xf numFmtId="1" fontId="109" fillId="0" borderId="65" xfId="0" applyNumberFormat="1" applyFont="1" applyBorder="1" applyAlignment="1">
      <alignment horizontal="center" vertical="center" wrapText="1"/>
    </xf>
    <xf numFmtId="1" fontId="109" fillId="0" borderId="34" xfId="0" applyNumberFormat="1" applyFont="1" applyBorder="1" applyAlignment="1">
      <alignment horizontal="center" vertical="center" wrapText="1"/>
    </xf>
    <xf numFmtId="165" fontId="110" fillId="35" borderId="3" xfId="21" applyFont="1" applyFill="1" applyBorder="1" applyAlignment="1">
      <alignment horizontal="center" vertical="center" wrapText="1"/>
    </xf>
    <xf numFmtId="165" fontId="110" fillId="35" borderId="34" xfId="21" applyFont="1" applyFill="1" applyBorder="1" applyAlignment="1">
      <alignment horizontal="center" vertical="center" wrapText="1"/>
    </xf>
    <xf numFmtId="15" fontId="110" fillId="35" borderId="3" xfId="293" applyNumberFormat="1" applyFont="1" applyFill="1" applyBorder="1" applyAlignment="1">
      <alignment horizontal="center" vertical="center" wrapText="1"/>
    </xf>
    <xf numFmtId="15" fontId="110" fillId="35" borderId="34" xfId="293" applyNumberFormat="1" applyFont="1" applyFill="1" applyBorder="1" applyAlignment="1">
      <alignment horizontal="center" vertical="center" wrapText="1"/>
    </xf>
    <xf numFmtId="0" fontId="110" fillId="35" borderId="3" xfId="293" applyFont="1" applyFill="1" applyBorder="1" applyAlignment="1">
      <alignment horizontal="center" vertical="center" wrapText="1"/>
    </xf>
    <xf numFmtId="0" fontId="110" fillId="35" borderId="34" xfId="293" applyFont="1" applyFill="1" applyBorder="1" applyAlignment="1">
      <alignment horizontal="center" vertical="center" wrapText="1"/>
    </xf>
    <xf numFmtId="189" fontId="110" fillId="35" borderId="3" xfId="21" applyNumberFormat="1" applyFont="1" applyFill="1" applyBorder="1" applyAlignment="1">
      <alignment horizontal="center" vertical="center" wrapText="1"/>
    </xf>
    <xf numFmtId="189" fontId="110" fillId="35" borderId="34" xfId="21" applyNumberFormat="1" applyFont="1" applyFill="1" applyBorder="1" applyAlignment="1">
      <alignment horizontal="center" vertical="center" wrapText="1"/>
    </xf>
    <xf numFmtId="168" fontId="110" fillId="35" borderId="3" xfId="0" applyNumberFormat="1" applyFont="1" applyFill="1" applyBorder="1" applyAlignment="1">
      <alignment horizontal="center" vertical="center" wrapText="1"/>
    </xf>
    <xf numFmtId="168" fontId="110" fillId="35" borderId="34" xfId="0" applyNumberFormat="1" applyFont="1" applyFill="1" applyBorder="1" applyAlignment="1">
      <alignment horizontal="center" vertical="center" wrapText="1"/>
    </xf>
    <xf numFmtId="1" fontId="110" fillId="35" borderId="3" xfId="293" applyNumberFormat="1" applyFont="1" applyFill="1" applyBorder="1" applyAlignment="1">
      <alignment horizontal="center" vertical="center" wrapText="1"/>
    </xf>
    <xf numFmtId="1" fontId="110" fillId="35" borderId="34" xfId="293" applyNumberFormat="1" applyFont="1" applyFill="1" applyBorder="1" applyAlignment="1">
      <alignment horizontal="center" vertical="center" wrapText="1"/>
    </xf>
    <xf numFmtId="0" fontId="110" fillId="35" borderId="79" xfId="293" applyFont="1" applyFill="1" applyBorder="1" applyAlignment="1">
      <alignment horizontal="center" vertical="center" wrapText="1"/>
    </xf>
    <xf numFmtId="0" fontId="110" fillId="35" borderId="94" xfId="293" applyFont="1" applyFill="1" applyBorder="1" applyAlignment="1">
      <alignment horizontal="center" vertical="center" wrapText="1"/>
    </xf>
    <xf numFmtId="0" fontId="110" fillId="35" borderId="93" xfId="293" applyFont="1" applyFill="1" applyBorder="1" applyAlignment="1">
      <alignment horizontal="center" vertical="center" wrapText="1"/>
    </xf>
    <xf numFmtId="0" fontId="110" fillId="35" borderId="77" xfId="293" applyFont="1" applyFill="1" applyBorder="1" applyAlignment="1">
      <alignment horizontal="center" vertical="center" wrapText="1"/>
    </xf>
    <xf numFmtId="0" fontId="110" fillId="35" borderId="95" xfId="293" applyFont="1" applyFill="1" applyBorder="1" applyAlignment="1">
      <alignment horizontal="center" vertical="center" wrapText="1"/>
    </xf>
    <xf numFmtId="0" fontId="110" fillId="35" borderId="76" xfId="293" applyFont="1" applyFill="1" applyBorder="1" applyAlignment="1">
      <alignment horizontal="center" vertical="center" wrapText="1"/>
    </xf>
    <xf numFmtId="177" fontId="110" fillId="35" borderId="3" xfId="293" applyNumberFormat="1" applyFont="1" applyFill="1" applyBorder="1" applyAlignment="1">
      <alignment horizontal="center" vertical="center" wrapText="1"/>
    </xf>
    <xf numFmtId="177" fontId="110" fillId="35" borderId="34" xfId="293" applyNumberFormat="1" applyFont="1" applyFill="1" applyBorder="1" applyAlignment="1">
      <alignment horizontal="center" vertical="center" wrapText="1"/>
    </xf>
    <xf numFmtId="1" fontId="109" fillId="0" borderId="31" xfId="0" applyNumberFormat="1" applyFont="1" applyBorder="1" applyAlignment="1">
      <alignment horizontal="center" vertical="center" wrapText="1"/>
    </xf>
    <xf numFmtId="189" fontId="110" fillId="35" borderId="3" xfId="25" applyNumberFormat="1" applyFont="1" applyFill="1" applyBorder="1" applyAlignment="1">
      <alignment horizontal="center" vertical="center" wrapText="1"/>
    </xf>
    <xf numFmtId="189" fontId="110" fillId="35" borderId="34" xfId="25" applyNumberFormat="1" applyFont="1" applyFill="1" applyBorder="1" applyAlignment="1">
      <alignment horizontal="center" vertical="center" wrapText="1"/>
    </xf>
    <xf numFmtId="165" fontId="110" fillId="35" borderId="3" xfId="25" applyFont="1" applyFill="1" applyBorder="1" applyAlignment="1">
      <alignment horizontal="center" vertical="center" wrapText="1"/>
    </xf>
    <xf numFmtId="165" fontId="110" fillId="35" borderId="34" xfId="25" applyFont="1" applyFill="1" applyBorder="1" applyAlignment="1">
      <alignment horizontal="center" vertical="center" wrapText="1"/>
    </xf>
  </cellXfs>
  <cellStyles count="487">
    <cellStyle name="20% - アクセント 1" xfId="1" xr:uid="{00000000-0005-0000-0000-000000000000}"/>
    <cellStyle name="20% - アクセント 2" xfId="2" xr:uid="{00000000-0005-0000-0000-000001000000}"/>
    <cellStyle name="20% - アクセント 3" xfId="3" xr:uid="{00000000-0005-0000-0000-000002000000}"/>
    <cellStyle name="20% - アクセント 4" xfId="4" xr:uid="{00000000-0005-0000-0000-000003000000}"/>
    <cellStyle name="20% - アクセント 5" xfId="5" xr:uid="{00000000-0005-0000-0000-000004000000}"/>
    <cellStyle name="20% - アクセント 6" xfId="6" xr:uid="{00000000-0005-0000-0000-000005000000}"/>
    <cellStyle name="40% - アクセント 1" xfId="7" xr:uid="{00000000-0005-0000-0000-000006000000}"/>
    <cellStyle name="40% - アクセント 2" xfId="8" xr:uid="{00000000-0005-0000-0000-000007000000}"/>
    <cellStyle name="40% - アクセント 3" xfId="9" xr:uid="{00000000-0005-0000-0000-000008000000}"/>
    <cellStyle name="40% - アクセント 4" xfId="10" xr:uid="{00000000-0005-0000-0000-000009000000}"/>
    <cellStyle name="40% - アクセント 5" xfId="11" xr:uid="{00000000-0005-0000-0000-00000A000000}"/>
    <cellStyle name="40% - アクセント 6" xfId="12" xr:uid="{00000000-0005-0000-0000-00000B000000}"/>
    <cellStyle name="60% - アクセント 1" xfId="13" xr:uid="{00000000-0005-0000-0000-00000C000000}"/>
    <cellStyle name="60% - アクセント 2" xfId="14" xr:uid="{00000000-0005-0000-0000-00000D000000}"/>
    <cellStyle name="60% - アクセント 3" xfId="15" xr:uid="{00000000-0005-0000-0000-00000E000000}"/>
    <cellStyle name="60% - アクセント 4" xfId="16" xr:uid="{00000000-0005-0000-0000-00000F000000}"/>
    <cellStyle name="60% - アクセント 5" xfId="17" xr:uid="{00000000-0005-0000-0000-000010000000}"/>
    <cellStyle name="60% - アクセント 6" xfId="18" xr:uid="{00000000-0005-0000-0000-000011000000}"/>
    <cellStyle name="Column_Title" xfId="19" xr:uid="{00000000-0005-0000-0000-000012000000}"/>
    <cellStyle name="Comma" xfId="20" builtinId="3"/>
    <cellStyle name="Comma [0]" xfId="21" builtinId="6"/>
    <cellStyle name="Comma [0] 2" xfId="22" xr:uid="{00000000-0005-0000-0000-000015000000}"/>
    <cellStyle name="Comma [0] 2 2" xfId="23" xr:uid="{00000000-0005-0000-0000-000016000000}"/>
    <cellStyle name="Comma [0] 3" xfId="24" xr:uid="{00000000-0005-0000-0000-000017000000}"/>
    <cellStyle name="Comma [0] 4" xfId="25" xr:uid="{00000000-0005-0000-0000-000018000000}"/>
    <cellStyle name="Comma 10" xfId="26" xr:uid="{00000000-0005-0000-0000-000019000000}"/>
    <cellStyle name="Comma 100" xfId="27" xr:uid="{00000000-0005-0000-0000-00001A000000}"/>
    <cellStyle name="Comma 101" xfId="28" xr:uid="{00000000-0005-0000-0000-00001B000000}"/>
    <cellStyle name="Comma 102" xfId="29" xr:uid="{00000000-0005-0000-0000-00001C000000}"/>
    <cellStyle name="Comma 103" xfId="30" xr:uid="{00000000-0005-0000-0000-00001D000000}"/>
    <cellStyle name="Comma 104" xfId="31" xr:uid="{00000000-0005-0000-0000-00001E000000}"/>
    <cellStyle name="Comma 105" xfId="32" xr:uid="{00000000-0005-0000-0000-00001F000000}"/>
    <cellStyle name="Comma 106" xfId="33" xr:uid="{00000000-0005-0000-0000-000020000000}"/>
    <cellStyle name="Comma 107" xfId="34" xr:uid="{00000000-0005-0000-0000-000021000000}"/>
    <cellStyle name="Comma 108" xfId="35" xr:uid="{00000000-0005-0000-0000-000022000000}"/>
    <cellStyle name="Comma 109" xfId="36" xr:uid="{00000000-0005-0000-0000-000023000000}"/>
    <cellStyle name="Comma 11" xfId="37" xr:uid="{00000000-0005-0000-0000-000024000000}"/>
    <cellStyle name="Comma 110" xfId="38" xr:uid="{00000000-0005-0000-0000-000025000000}"/>
    <cellStyle name="Comma 111" xfId="39" xr:uid="{00000000-0005-0000-0000-000026000000}"/>
    <cellStyle name="Comma 112" xfId="40" xr:uid="{00000000-0005-0000-0000-000027000000}"/>
    <cellStyle name="Comma 12" xfId="41" xr:uid="{00000000-0005-0000-0000-000028000000}"/>
    <cellStyle name="Comma 13" xfId="42" xr:uid="{00000000-0005-0000-0000-000029000000}"/>
    <cellStyle name="Comma 14" xfId="43" xr:uid="{00000000-0005-0000-0000-00002A000000}"/>
    <cellStyle name="Comma 15" xfId="44" xr:uid="{00000000-0005-0000-0000-00002B000000}"/>
    <cellStyle name="Comma 16" xfId="45" xr:uid="{00000000-0005-0000-0000-00002C000000}"/>
    <cellStyle name="Comma 17" xfId="46" xr:uid="{00000000-0005-0000-0000-00002D000000}"/>
    <cellStyle name="Comma 18" xfId="47" xr:uid="{00000000-0005-0000-0000-00002E000000}"/>
    <cellStyle name="Comma 19" xfId="48" xr:uid="{00000000-0005-0000-0000-00002F000000}"/>
    <cellStyle name="Comma 2" xfId="49" xr:uid="{00000000-0005-0000-0000-000030000000}"/>
    <cellStyle name="Comma 2 2" xfId="50" xr:uid="{00000000-0005-0000-0000-000031000000}"/>
    <cellStyle name="Comma 2 2 2" xfId="51" xr:uid="{00000000-0005-0000-0000-000032000000}"/>
    <cellStyle name="Comma 2 3" xfId="52" xr:uid="{00000000-0005-0000-0000-000033000000}"/>
    <cellStyle name="Comma 20" xfId="53" xr:uid="{00000000-0005-0000-0000-000034000000}"/>
    <cellStyle name="Comma 21" xfId="54" xr:uid="{00000000-0005-0000-0000-000035000000}"/>
    <cellStyle name="Comma 22" xfId="55" xr:uid="{00000000-0005-0000-0000-000036000000}"/>
    <cellStyle name="Comma 23" xfId="56" xr:uid="{00000000-0005-0000-0000-000037000000}"/>
    <cellStyle name="Comma 24" xfId="57" xr:uid="{00000000-0005-0000-0000-000038000000}"/>
    <cellStyle name="Comma 25" xfId="58" xr:uid="{00000000-0005-0000-0000-000039000000}"/>
    <cellStyle name="Comma 26" xfId="59" xr:uid="{00000000-0005-0000-0000-00003A000000}"/>
    <cellStyle name="Comma 27" xfId="60" xr:uid="{00000000-0005-0000-0000-00003B000000}"/>
    <cellStyle name="Comma 28" xfId="61" xr:uid="{00000000-0005-0000-0000-00003C000000}"/>
    <cellStyle name="Comma 29" xfId="62" xr:uid="{00000000-0005-0000-0000-00003D000000}"/>
    <cellStyle name="Comma 3" xfId="63" xr:uid="{00000000-0005-0000-0000-00003E000000}"/>
    <cellStyle name="Comma 3 2" xfId="64" xr:uid="{00000000-0005-0000-0000-00003F000000}"/>
    <cellStyle name="Comma 3 3" xfId="65" xr:uid="{00000000-0005-0000-0000-000040000000}"/>
    <cellStyle name="Comma 30" xfId="66" xr:uid="{00000000-0005-0000-0000-000041000000}"/>
    <cellStyle name="Comma 31" xfId="67" xr:uid="{00000000-0005-0000-0000-000042000000}"/>
    <cellStyle name="Comma 32" xfId="68" xr:uid="{00000000-0005-0000-0000-000043000000}"/>
    <cellStyle name="Comma 33" xfId="69" xr:uid="{00000000-0005-0000-0000-000044000000}"/>
    <cellStyle name="Comma 34" xfId="70" xr:uid="{00000000-0005-0000-0000-000045000000}"/>
    <cellStyle name="Comma 35" xfId="71" xr:uid="{00000000-0005-0000-0000-000046000000}"/>
    <cellStyle name="Comma 36" xfId="72" xr:uid="{00000000-0005-0000-0000-000047000000}"/>
    <cellStyle name="Comma 37" xfId="73" xr:uid="{00000000-0005-0000-0000-000048000000}"/>
    <cellStyle name="Comma 38" xfId="74" xr:uid="{00000000-0005-0000-0000-000049000000}"/>
    <cellStyle name="Comma 39" xfId="75" xr:uid="{00000000-0005-0000-0000-00004A000000}"/>
    <cellStyle name="Comma 4" xfId="76" xr:uid="{00000000-0005-0000-0000-00004B000000}"/>
    <cellStyle name="Comma 40" xfId="77" xr:uid="{00000000-0005-0000-0000-00004C000000}"/>
    <cellStyle name="Comma 41" xfId="78" xr:uid="{00000000-0005-0000-0000-00004D000000}"/>
    <cellStyle name="Comma 42" xfId="79" xr:uid="{00000000-0005-0000-0000-00004E000000}"/>
    <cellStyle name="Comma 43" xfId="80" xr:uid="{00000000-0005-0000-0000-00004F000000}"/>
    <cellStyle name="Comma 44" xfId="81" xr:uid="{00000000-0005-0000-0000-000050000000}"/>
    <cellStyle name="Comma 45" xfId="82" xr:uid="{00000000-0005-0000-0000-000051000000}"/>
    <cellStyle name="Comma 46" xfId="83" xr:uid="{00000000-0005-0000-0000-000052000000}"/>
    <cellStyle name="Comma 47" xfId="84" xr:uid="{00000000-0005-0000-0000-000053000000}"/>
    <cellStyle name="Comma 48" xfId="85" xr:uid="{00000000-0005-0000-0000-000054000000}"/>
    <cellStyle name="Comma 49" xfId="86" xr:uid="{00000000-0005-0000-0000-000055000000}"/>
    <cellStyle name="Comma 5" xfId="87" xr:uid="{00000000-0005-0000-0000-000056000000}"/>
    <cellStyle name="Comma 50" xfId="88" xr:uid="{00000000-0005-0000-0000-000057000000}"/>
    <cellStyle name="Comma 51" xfId="89" xr:uid="{00000000-0005-0000-0000-000058000000}"/>
    <cellStyle name="Comma 52" xfId="90" xr:uid="{00000000-0005-0000-0000-000059000000}"/>
    <cellStyle name="Comma 53" xfId="91" xr:uid="{00000000-0005-0000-0000-00005A000000}"/>
    <cellStyle name="Comma 54" xfId="92" xr:uid="{00000000-0005-0000-0000-00005B000000}"/>
    <cellStyle name="Comma 55" xfId="93" xr:uid="{00000000-0005-0000-0000-00005C000000}"/>
    <cellStyle name="Comma 56" xfId="94" xr:uid="{00000000-0005-0000-0000-00005D000000}"/>
    <cellStyle name="Comma 57" xfId="95" xr:uid="{00000000-0005-0000-0000-00005E000000}"/>
    <cellStyle name="Comma 58" xfId="96" xr:uid="{00000000-0005-0000-0000-00005F000000}"/>
    <cellStyle name="Comma 59" xfId="97" xr:uid="{00000000-0005-0000-0000-000060000000}"/>
    <cellStyle name="Comma 6" xfId="98" xr:uid="{00000000-0005-0000-0000-000061000000}"/>
    <cellStyle name="Comma 60" xfId="99" xr:uid="{00000000-0005-0000-0000-000062000000}"/>
    <cellStyle name="Comma 61" xfId="100" xr:uid="{00000000-0005-0000-0000-000063000000}"/>
    <cellStyle name="Comma 62" xfId="101" xr:uid="{00000000-0005-0000-0000-000064000000}"/>
    <cellStyle name="Comma 63" xfId="102" xr:uid="{00000000-0005-0000-0000-000065000000}"/>
    <cellStyle name="Comma 64" xfId="103" xr:uid="{00000000-0005-0000-0000-000066000000}"/>
    <cellStyle name="Comma 65" xfId="104" xr:uid="{00000000-0005-0000-0000-000067000000}"/>
    <cellStyle name="Comma 66" xfId="105" xr:uid="{00000000-0005-0000-0000-000068000000}"/>
    <cellStyle name="Comma 67" xfId="106" xr:uid="{00000000-0005-0000-0000-000069000000}"/>
    <cellStyle name="Comma 68" xfId="107" xr:uid="{00000000-0005-0000-0000-00006A000000}"/>
    <cellStyle name="Comma 69" xfId="108" xr:uid="{00000000-0005-0000-0000-00006B000000}"/>
    <cellStyle name="Comma 7" xfId="109" xr:uid="{00000000-0005-0000-0000-00006C000000}"/>
    <cellStyle name="Comma 70" xfId="110" xr:uid="{00000000-0005-0000-0000-00006D000000}"/>
    <cellStyle name="Comma 71" xfId="111" xr:uid="{00000000-0005-0000-0000-00006E000000}"/>
    <cellStyle name="Comma 72" xfId="112" xr:uid="{00000000-0005-0000-0000-00006F000000}"/>
    <cellStyle name="Comma 73" xfId="113" xr:uid="{00000000-0005-0000-0000-000070000000}"/>
    <cellStyle name="Comma 74" xfId="114" xr:uid="{00000000-0005-0000-0000-000071000000}"/>
    <cellStyle name="Comma 75" xfId="115" xr:uid="{00000000-0005-0000-0000-000072000000}"/>
    <cellStyle name="Comma 76" xfId="116" xr:uid="{00000000-0005-0000-0000-000073000000}"/>
    <cellStyle name="Comma 77" xfId="117" xr:uid="{00000000-0005-0000-0000-000074000000}"/>
    <cellStyle name="Comma 78" xfId="118" xr:uid="{00000000-0005-0000-0000-000075000000}"/>
    <cellStyle name="Comma 79" xfId="119" xr:uid="{00000000-0005-0000-0000-000076000000}"/>
    <cellStyle name="Comma 8" xfId="120" xr:uid="{00000000-0005-0000-0000-000077000000}"/>
    <cellStyle name="Comma 80" xfId="121" xr:uid="{00000000-0005-0000-0000-000078000000}"/>
    <cellStyle name="Comma 81" xfId="122" xr:uid="{00000000-0005-0000-0000-000079000000}"/>
    <cellStyle name="Comma 82" xfId="123" xr:uid="{00000000-0005-0000-0000-00007A000000}"/>
    <cellStyle name="Comma 83" xfId="124" xr:uid="{00000000-0005-0000-0000-00007B000000}"/>
    <cellStyle name="Comma 84" xfId="125" xr:uid="{00000000-0005-0000-0000-00007C000000}"/>
    <cellStyle name="Comma 85" xfId="126" xr:uid="{00000000-0005-0000-0000-00007D000000}"/>
    <cellStyle name="Comma 86" xfId="127" xr:uid="{00000000-0005-0000-0000-00007E000000}"/>
    <cellStyle name="Comma 87" xfId="128" xr:uid="{00000000-0005-0000-0000-00007F000000}"/>
    <cellStyle name="Comma 88" xfId="129" xr:uid="{00000000-0005-0000-0000-000080000000}"/>
    <cellStyle name="Comma 89" xfId="130" xr:uid="{00000000-0005-0000-0000-000081000000}"/>
    <cellStyle name="Comma 9" xfId="131" xr:uid="{00000000-0005-0000-0000-000082000000}"/>
    <cellStyle name="Comma 90" xfId="132" xr:uid="{00000000-0005-0000-0000-000083000000}"/>
    <cellStyle name="Comma 91" xfId="133" xr:uid="{00000000-0005-0000-0000-000084000000}"/>
    <cellStyle name="Comma 92" xfId="134" xr:uid="{00000000-0005-0000-0000-000085000000}"/>
    <cellStyle name="Comma 93" xfId="135" xr:uid="{00000000-0005-0000-0000-000086000000}"/>
    <cellStyle name="Comma 94" xfId="136" xr:uid="{00000000-0005-0000-0000-000087000000}"/>
    <cellStyle name="Comma 95" xfId="137" xr:uid="{00000000-0005-0000-0000-000088000000}"/>
    <cellStyle name="Comma 96" xfId="138" xr:uid="{00000000-0005-0000-0000-000089000000}"/>
    <cellStyle name="Comma 97" xfId="139" xr:uid="{00000000-0005-0000-0000-00008A000000}"/>
    <cellStyle name="Comma 98" xfId="140" xr:uid="{00000000-0005-0000-0000-00008B000000}"/>
    <cellStyle name="Comma 99" xfId="141" xr:uid="{00000000-0005-0000-0000-00008C000000}"/>
    <cellStyle name="Comma_FIXED ASSET 2004 (TOTAL)" xfId="142" xr:uid="{00000000-0005-0000-0000-00008D000000}"/>
    <cellStyle name="Currency" xfId="143" builtinId="4"/>
    <cellStyle name="Currency 2" xfId="144" xr:uid="{00000000-0005-0000-0000-00008F000000}"/>
    <cellStyle name="Currency 2 2" xfId="145" xr:uid="{00000000-0005-0000-0000-000090000000}"/>
    <cellStyle name="Currency 3" xfId="146" xr:uid="{00000000-0005-0000-0000-000091000000}"/>
    <cellStyle name="Currency 4" xfId="147" xr:uid="{00000000-0005-0000-0000-000092000000}"/>
    <cellStyle name="Dezimal [0]_laroux" xfId="148" xr:uid="{00000000-0005-0000-0000-000093000000}"/>
    <cellStyle name="Dezimal_laroux" xfId="149" xr:uid="{00000000-0005-0000-0000-000094000000}"/>
    <cellStyle name="Heading" xfId="150" xr:uid="{00000000-0005-0000-0000-000095000000}"/>
    <cellStyle name="Normal" xfId="0" builtinId="0"/>
    <cellStyle name="Normal - Style1" xfId="151" xr:uid="{00000000-0005-0000-0000-000097000000}"/>
    <cellStyle name="Normal 10" xfId="152" xr:uid="{00000000-0005-0000-0000-000098000000}"/>
    <cellStyle name="Normal 100" xfId="153" xr:uid="{00000000-0005-0000-0000-000099000000}"/>
    <cellStyle name="Normal 101" xfId="154" xr:uid="{00000000-0005-0000-0000-00009A000000}"/>
    <cellStyle name="Normal 102" xfId="155" xr:uid="{00000000-0005-0000-0000-00009B000000}"/>
    <cellStyle name="Normal 103" xfId="156" xr:uid="{00000000-0005-0000-0000-00009C000000}"/>
    <cellStyle name="Normal 103 2" xfId="157" xr:uid="{00000000-0005-0000-0000-00009D000000}"/>
    <cellStyle name="Normal 104" xfId="158" xr:uid="{00000000-0005-0000-0000-00009E000000}"/>
    <cellStyle name="Normal 104 2" xfId="159" xr:uid="{00000000-0005-0000-0000-00009F000000}"/>
    <cellStyle name="Normal 105" xfId="160" xr:uid="{00000000-0005-0000-0000-0000A0000000}"/>
    <cellStyle name="Normal 105 2" xfId="161" xr:uid="{00000000-0005-0000-0000-0000A1000000}"/>
    <cellStyle name="Normal 106" xfId="162" xr:uid="{00000000-0005-0000-0000-0000A2000000}"/>
    <cellStyle name="Normal 107" xfId="163" xr:uid="{00000000-0005-0000-0000-0000A3000000}"/>
    <cellStyle name="Normal 108" xfId="164" xr:uid="{00000000-0005-0000-0000-0000A4000000}"/>
    <cellStyle name="Normal 109" xfId="165" xr:uid="{00000000-0005-0000-0000-0000A5000000}"/>
    <cellStyle name="Normal 11" xfId="166" xr:uid="{00000000-0005-0000-0000-0000A6000000}"/>
    <cellStyle name="Normal 110" xfId="167" xr:uid="{00000000-0005-0000-0000-0000A7000000}"/>
    <cellStyle name="Normal 111" xfId="168" xr:uid="{00000000-0005-0000-0000-0000A8000000}"/>
    <cellStyle name="Normal 112" xfId="169" xr:uid="{00000000-0005-0000-0000-0000A9000000}"/>
    <cellStyle name="Normal 113" xfId="170" xr:uid="{00000000-0005-0000-0000-0000AA000000}"/>
    <cellStyle name="Normal 114" xfId="171" xr:uid="{00000000-0005-0000-0000-0000AB000000}"/>
    <cellStyle name="Normal 115" xfId="172" xr:uid="{00000000-0005-0000-0000-0000AC000000}"/>
    <cellStyle name="Normal 116" xfId="173" xr:uid="{00000000-0005-0000-0000-0000AD000000}"/>
    <cellStyle name="Normal 117" xfId="174" xr:uid="{00000000-0005-0000-0000-0000AE000000}"/>
    <cellStyle name="Normal 118" xfId="175" xr:uid="{00000000-0005-0000-0000-0000AF000000}"/>
    <cellStyle name="Normal 119" xfId="176" xr:uid="{00000000-0005-0000-0000-0000B0000000}"/>
    <cellStyle name="Normal 12" xfId="177" xr:uid="{00000000-0005-0000-0000-0000B1000000}"/>
    <cellStyle name="Normal 120" xfId="178" xr:uid="{00000000-0005-0000-0000-0000B2000000}"/>
    <cellStyle name="Normal 121" xfId="179" xr:uid="{00000000-0005-0000-0000-0000B3000000}"/>
    <cellStyle name="Normal 122" xfId="180" xr:uid="{00000000-0005-0000-0000-0000B4000000}"/>
    <cellStyle name="Normal 123" xfId="181" xr:uid="{00000000-0005-0000-0000-0000B5000000}"/>
    <cellStyle name="Normal 124" xfId="182" xr:uid="{00000000-0005-0000-0000-0000B6000000}"/>
    <cellStyle name="Normal 125" xfId="183" xr:uid="{00000000-0005-0000-0000-0000B7000000}"/>
    <cellStyle name="Normal 126" xfId="184" xr:uid="{00000000-0005-0000-0000-0000B8000000}"/>
    <cellStyle name="Normal 127" xfId="185" xr:uid="{00000000-0005-0000-0000-0000B9000000}"/>
    <cellStyle name="Normal 128" xfId="186" xr:uid="{00000000-0005-0000-0000-0000BA000000}"/>
    <cellStyle name="Normal 129" xfId="187" xr:uid="{00000000-0005-0000-0000-0000BB000000}"/>
    <cellStyle name="Normal 13" xfId="188" xr:uid="{00000000-0005-0000-0000-0000BC000000}"/>
    <cellStyle name="Normal 130" xfId="189" xr:uid="{00000000-0005-0000-0000-0000BD000000}"/>
    <cellStyle name="Normal 131" xfId="190" xr:uid="{00000000-0005-0000-0000-0000BE000000}"/>
    <cellStyle name="Normal 132" xfId="191" xr:uid="{00000000-0005-0000-0000-0000BF000000}"/>
    <cellStyle name="Normal 133" xfId="192" xr:uid="{00000000-0005-0000-0000-0000C0000000}"/>
    <cellStyle name="Normal 134" xfId="193" xr:uid="{00000000-0005-0000-0000-0000C1000000}"/>
    <cellStyle name="Normal 135" xfId="341" xr:uid="{56DBE9C9-DEAA-4AAB-992A-BC7E3519D747}"/>
    <cellStyle name="Normal 136" xfId="342" xr:uid="{BA1B1796-E1D4-4CF6-AD05-541B6DF7FB27}"/>
    <cellStyle name="Normal 137" xfId="343" xr:uid="{B26F40A9-D90C-412D-952F-5329F5504C15}"/>
    <cellStyle name="Normal 138" xfId="344" xr:uid="{10A6D922-4FE4-4DD2-BBB3-52D8DCF41305}"/>
    <cellStyle name="Normal 139" xfId="345" xr:uid="{A55E22E7-363D-4118-8396-82128638399D}"/>
    <cellStyle name="Normal 14" xfId="194" xr:uid="{00000000-0005-0000-0000-0000C2000000}"/>
    <cellStyle name="Normal 140" xfId="346" xr:uid="{7CF0D316-D438-49EE-83F0-6A4713C6C1E4}"/>
    <cellStyle name="Normal 141" xfId="347" xr:uid="{088E97C9-BC00-4CDF-B11E-0B468F490680}"/>
    <cellStyle name="Normal 142" xfId="348" xr:uid="{4F6DD874-0C27-4DB7-AF0B-E8999B64081A}"/>
    <cellStyle name="Normal 143" xfId="349" xr:uid="{16D5EE93-E766-4043-B2BB-746B53D46087}"/>
    <cellStyle name="Normal 144" xfId="350" xr:uid="{DAC52582-D1CA-4119-918F-7C35BDF53462}"/>
    <cellStyle name="Normal 145" xfId="351" xr:uid="{9EC1AB1E-2D0D-4BD7-9AB1-27FE56234DBA}"/>
    <cellStyle name="Normal 146" xfId="352" xr:uid="{A3BF91A1-0F9D-475F-A602-8313B7EDC893}"/>
    <cellStyle name="Normal 147" xfId="353" xr:uid="{3C85B171-69DF-46FD-9C8D-E3B19014E1E6}"/>
    <cellStyle name="Normal 148" xfId="354" xr:uid="{7345B6AC-B7D2-496F-9A45-51B3C8DB31C0}"/>
    <cellStyle name="Normal 149" xfId="355" xr:uid="{6024CD68-C2C6-496F-A69E-4954C884C61C}"/>
    <cellStyle name="Normal 15" xfId="195" xr:uid="{00000000-0005-0000-0000-0000C3000000}"/>
    <cellStyle name="Normal 150" xfId="356" xr:uid="{77B926F6-2FB2-4DC8-A83D-28D1BE10BEF6}"/>
    <cellStyle name="Normal 151" xfId="357" xr:uid="{908E2EBA-59A3-4368-81E4-6ED165227306}"/>
    <cellStyle name="Normal 152" xfId="358" xr:uid="{3370EC1D-3813-4163-ADBA-C98ABDFB08F1}"/>
    <cellStyle name="Normal 153" xfId="359" xr:uid="{3083C99A-D8C4-4F99-AB7A-EDE350772650}"/>
    <cellStyle name="Normal 154" xfId="360" xr:uid="{F924CFBC-D50E-43AE-8C70-CB03F832F7AB}"/>
    <cellStyle name="Normal 155" xfId="361" xr:uid="{C7B1438C-533C-4FB3-9141-ABB5F8BED150}"/>
    <cellStyle name="Normal 156" xfId="362" xr:uid="{63279457-6B47-4F4E-8764-43EAA4DEA23D}"/>
    <cellStyle name="Normal 157" xfId="363" xr:uid="{E81B04D6-9E37-4C84-8C3F-66986636A1F3}"/>
    <cellStyle name="Normal 158" xfId="364" xr:uid="{EA93FA90-CECA-40CB-90D2-914D2817AC09}"/>
    <cellStyle name="Normal 159" xfId="365" xr:uid="{0835EECB-F41D-422E-BAEE-4F8010E8EE09}"/>
    <cellStyle name="Normal 16" xfId="196" xr:uid="{00000000-0005-0000-0000-0000C4000000}"/>
    <cellStyle name="Normal 160" xfId="366" xr:uid="{4574FFE0-345A-4A4E-B3B4-4ACD661F154B}"/>
    <cellStyle name="Normal 161" xfId="367" xr:uid="{A62FBEB1-F48D-41CF-9CDD-07BC0545E37D}"/>
    <cellStyle name="Normal 162" xfId="368" xr:uid="{EE5D12FF-EEE2-4E2E-8387-5CF70A1F2CAB}"/>
    <cellStyle name="Normal 163" xfId="369" xr:uid="{D1D3F717-4706-4D75-A23E-F55A4D3D83AE}"/>
    <cellStyle name="Normal 164" xfId="370" xr:uid="{A4B87568-887D-44C9-948D-7C9DC3BCF6B0}"/>
    <cellStyle name="Normal 165" xfId="371" xr:uid="{01B66578-A3AF-4DC2-BED7-B46F28B1295E}"/>
    <cellStyle name="Normal 166" xfId="372" xr:uid="{F9C5780D-5E59-463E-BBDA-4F6A657007DF}"/>
    <cellStyle name="Normal 167" xfId="373" xr:uid="{841FD9F5-C3F5-4A61-9CAE-6BC390A2A9A2}"/>
    <cellStyle name="Normal 168" xfId="374" xr:uid="{A1A11DAC-D2D6-462B-B327-A5A024E45E0A}"/>
    <cellStyle name="Normal 169" xfId="375" xr:uid="{066BD86D-30A7-4FF3-B45C-5C4220C3BA8C}"/>
    <cellStyle name="Normal 17" xfId="197" xr:uid="{00000000-0005-0000-0000-0000C5000000}"/>
    <cellStyle name="Normal 170" xfId="376" xr:uid="{168A96A5-1504-44FF-BEAB-BFBD5F766D74}"/>
    <cellStyle name="Normal 171" xfId="377" xr:uid="{87396765-370E-4B08-8FAA-40D27C48EE18}"/>
    <cellStyle name="Normal 172" xfId="378" xr:uid="{E3E76760-2F6C-485C-BC6C-D0681C8FD8E3}"/>
    <cellStyle name="Normal 173" xfId="379" xr:uid="{B3B5C1C9-1C29-4E85-AB53-0AB79819E9E5}"/>
    <cellStyle name="Normal 174" xfId="380" xr:uid="{06466644-9AE6-44B1-B9B8-1BC81CEE4EFC}"/>
    <cellStyle name="Normal 175" xfId="381" xr:uid="{3A45D599-4FB5-4E24-9E18-6A9CA367C6ED}"/>
    <cellStyle name="Normal 176" xfId="382" xr:uid="{7EACC9BA-4D8C-48AF-ADB7-092116373EAF}"/>
    <cellStyle name="Normal 177" xfId="383" xr:uid="{01F82A12-A716-466F-A0C7-30063260E535}"/>
    <cellStyle name="Normal 178" xfId="384" xr:uid="{E10B91BE-B903-4724-9F69-695A141CC0EC}"/>
    <cellStyle name="Normal 179" xfId="385" xr:uid="{1AAA189A-658F-4180-8740-9A9BF36F3A00}"/>
    <cellStyle name="Normal 18" xfId="198" xr:uid="{00000000-0005-0000-0000-0000C6000000}"/>
    <cellStyle name="Normal 180" xfId="386" xr:uid="{26E96B83-BCC7-4948-9CC7-BBF76F0F9D9F}"/>
    <cellStyle name="Normal 181" xfId="387" xr:uid="{81C4C5B5-286E-4E03-BA8D-D19914CE6F89}"/>
    <cellStyle name="Normal 182" xfId="388" xr:uid="{85166081-C60F-484A-9501-DC85C34140C6}"/>
    <cellStyle name="Normal 183" xfId="389" xr:uid="{3B03A950-FB3B-48F3-8DDE-12FD964A16D2}"/>
    <cellStyle name="Normal 184" xfId="390" xr:uid="{18798B5B-FE33-4D15-A3C8-E9B332686A13}"/>
    <cellStyle name="Normal 185" xfId="391" xr:uid="{D8AD86CE-CE4D-4CC5-BE10-D0696A2BA3B4}"/>
    <cellStyle name="Normal 186" xfId="392" xr:uid="{824BF522-FDCA-482D-9F6F-DDE5AF7DDED1}"/>
    <cellStyle name="Normal 187" xfId="393" xr:uid="{F21265AA-4147-4FF2-8DF3-D9106E9040BD}"/>
    <cellStyle name="Normal 188" xfId="394" xr:uid="{8DE17E8A-BDB8-4D27-A101-19CE36C4CFB0}"/>
    <cellStyle name="Normal 189" xfId="395" xr:uid="{8F047ED3-85DD-4EE7-AD2D-4C1A0E99055A}"/>
    <cellStyle name="Normal 19" xfId="199" xr:uid="{00000000-0005-0000-0000-0000C7000000}"/>
    <cellStyle name="Normal 190" xfId="396" xr:uid="{BC2E0BAC-1F3E-4130-BAA8-E4AB43E2D146}"/>
    <cellStyle name="Normal 191" xfId="397" xr:uid="{251CB9E9-69A3-456A-B9F4-67189E966A9B}"/>
    <cellStyle name="Normal 192" xfId="398" xr:uid="{8EC77C1F-202A-4663-8A01-5C955DD79ECC}"/>
    <cellStyle name="Normal 193" xfId="399" xr:uid="{0746ED83-551F-493F-8CE9-302F49380A1F}"/>
    <cellStyle name="Normal 194" xfId="400" xr:uid="{01661399-1426-4727-87E0-9B8B3E6E686F}"/>
    <cellStyle name="Normal 195" xfId="401" xr:uid="{459D15DF-8C9A-4172-B333-F254963750C3}"/>
    <cellStyle name="Normal 196" xfId="402" xr:uid="{4B414B8A-DFD2-4991-B0FC-48416EB59A88}"/>
    <cellStyle name="Normal 197" xfId="403" xr:uid="{7536F23A-138A-4867-B8CB-124366A728DF}"/>
    <cellStyle name="Normal 198" xfId="404" xr:uid="{7AB429C1-1409-4727-99E7-99339BD5B662}"/>
    <cellStyle name="Normal 199" xfId="405" xr:uid="{782E0AAE-AA5A-4E91-A18C-008402EE161D}"/>
    <cellStyle name="Normal 2" xfId="200" xr:uid="{00000000-0005-0000-0000-0000C8000000}"/>
    <cellStyle name="Normal 2 2" xfId="201" xr:uid="{00000000-0005-0000-0000-0000C9000000}"/>
    <cellStyle name="Normal 20" xfId="202" xr:uid="{00000000-0005-0000-0000-0000CA000000}"/>
    <cellStyle name="Normal 200" xfId="406" xr:uid="{D354E0B8-614E-4854-8A87-C5A9F9765F4A}"/>
    <cellStyle name="Normal 201" xfId="407" xr:uid="{5AE6FBC5-02FB-4B85-9BB9-544A4EF13794}"/>
    <cellStyle name="Normal 202" xfId="408" xr:uid="{E343CACC-7B39-4F57-B964-B19AC6CD74CF}"/>
    <cellStyle name="Normal 203" xfId="409" xr:uid="{972D561D-6696-400E-A85B-D186E39B29EE}"/>
    <cellStyle name="Normal 204" xfId="410" xr:uid="{531084A0-39C1-427A-A944-626094CB5CE3}"/>
    <cellStyle name="Normal 205" xfId="411" xr:uid="{98C67AA3-2D1A-45C9-9FA7-92DB34EC0156}"/>
    <cellStyle name="Normal 206" xfId="412" xr:uid="{C597C190-530C-4DCC-8230-6C3F3A389B3E}"/>
    <cellStyle name="Normal 207" xfId="413" xr:uid="{A6A2BD90-6AD8-4FB3-B8A0-5BB4FDE97A71}"/>
    <cellStyle name="Normal 208" xfId="414" xr:uid="{D3035F45-DF0F-4A84-87BD-641E1822825D}"/>
    <cellStyle name="Normal 209" xfId="415" xr:uid="{9DC5E242-5F8C-472D-9293-260A3365B40B}"/>
    <cellStyle name="Normal 21" xfId="203" xr:uid="{00000000-0005-0000-0000-0000CB000000}"/>
    <cellStyle name="Normal 210" xfId="416" xr:uid="{983FDFFE-3B0B-4026-8840-71523607427F}"/>
    <cellStyle name="Normal 211" xfId="417" xr:uid="{1FF46F34-787E-48B2-B513-757C5226CCC2}"/>
    <cellStyle name="Normal 212" xfId="418" xr:uid="{202FF831-5140-42E0-95C0-BF331CD05D38}"/>
    <cellStyle name="Normal 213" xfId="419" xr:uid="{7D37D9CA-D6A8-44BF-AF41-0E5F29AEC33A}"/>
    <cellStyle name="Normal 214" xfId="420" xr:uid="{F56CAC7B-04FA-4084-A8BE-84D96340606A}"/>
    <cellStyle name="Normal 215" xfId="421" xr:uid="{11F23642-B326-4096-B313-1040B6186BD6}"/>
    <cellStyle name="Normal 216" xfId="422" xr:uid="{BB389A77-DD33-4623-84FF-F7DDF0E8ACCE}"/>
    <cellStyle name="Normal 217" xfId="423" xr:uid="{8BC11A71-2CBD-48C2-85E2-0D3AC8DDADA2}"/>
    <cellStyle name="Normal 218" xfId="424" xr:uid="{4090E046-38C2-49D7-AD04-A5B45034C049}"/>
    <cellStyle name="Normal 219" xfId="425" xr:uid="{A2AC1B15-34AF-48E4-8B58-3D57CF26D8E2}"/>
    <cellStyle name="Normal 22" xfId="204" xr:uid="{00000000-0005-0000-0000-0000CC000000}"/>
    <cellStyle name="Normal 220" xfId="426" xr:uid="{B9C80F7A-2673-4613-BD7A-F7A773A8E67B}"/>
    <cellStyle name="Normal 221" xfId="427" xr:uid="{4560513B-93B1-4E9F-B51E-D259ABE0F1FD}"/>
    <cellStyle name="Normal 222" xfId="428" xr:uid="{95353032-5F0D-4A2A-98BB-0F1FD37DBB31}"/>
    <cellStyle name="Normal 223" xfId="429" xr:uid="{0A96BEF1-CD72-4E13-9F99-049080FCA560}"/>
    <cellStyle name="Normal 224" xfId="430" xr:uid="{43F7AF19-2E6A-44CB-89BF-BF12F15F3A03}"/>
    <cellStyle name="Normal 225" xfId="431" xr:uid="{FDA50FEF-7685-4F90-970C-6E3839B0DFD3}"/>
    <cellStyle name="Normal 226" xfId="432" xr:uid="{60475579-5230-4B81-9B33-E729FC652C82}"/>
    <cellStyle name="Normal 227" xfId="433" xr:uid="{B3C37B08-A3DF-4619-B8FF-B99300D8DACB}"/>
    <cellStyle name="Normal 228" xfId="434" xr:uid="{DEDF6B86-7D1F-4818-8A35-DC545D88EEAA}"/>
    <cellStyle name="Normal 229" xfId="435" xr:uid="{61364261-E2DE-459A-8C29-FE306848638A}"/>
    <cellStyle name="Normal 23" xfId="205" xr:uid="{00000000-0005-0000-0000-0000CD000000}"/>
    <cellStyle name="Normal 230" xfId="436" xr:uid="{56D78F70-CCA4-4B54-A79D-9BC7DAF1639F}"/>
    <cellStyle name="Normal 231" xfId="437" xr:uid="{9663544C-F49B-4F03-9103-67CA3CFA5A7F}"/>
    <cellStyle name="Normal 232" xfId="439" xr:uid="{56CAA264-1A8B-4AB6-AF06-E8FEB48AABD2}"/>
    <cellStyle name="Normal 233" xfId="440" xr:uid="{9C1CF8B5-16ED-4D36-9A6E-3551E975E833}"/>
    <cellStyle name="Normal 234" xfId="441" xr:uid="{68D2F0E4-3FDC-4D72-87F1-EC50729A91BB}"/>
    <cellStyle name="Normal 235" xfId="442" xr:uid="{7064F306-E98F-4C00-A6F9-73BC612390C8}"/>
    <cellStyle name="Normal 236" xfId="443" xr:uid="{6B0D4C6F-F0C6-493E-A9BE-4F6B634BB65A}"/>
    <cellStyle name="Normal 237" xfId="444" xr:uid="{0D9BBDDA-9596-4A8E-9FDB-854B87E9487A}"/>
    <cellStyle name="Normal 238" xfId="445" xr:uid="{2CC569D1-2C92-4273-8FED-0244A10D0F9A}"/>
    <cellStyle name="Normal 239" xfId="446" xr:uid="{8B916371-979A-46A5-91C9-BCD9520A5849}"/>
    <cellStyle name="Normal 24" xfId="206" xr:uid="{00000000-0005-0000-0000-0000CE000000}"/>
    <cellStyle name="Normal 240" xfId="447" xr:uid="{A47865A3-C42A-4200-A6BB-E977913E56F1}"/>
    <cellStyle name="Normal 241" xfId="448" xr:uid="{FD7E04B2-2366-42E5-BD59-6F2924B03DD2}"/>
    <cellStyle name="Normal 242" xfId="449" xr:uid="{2E8856D3-BCB0-497B-AB8D-799195AFFE18}"/>
    <cellStyle name="Normal 243" xfId="450" xr:uid="{6895F54A-D039-4004-8DAE-51A7EEFA04A5}"/>
    <cellStyle name="Normal 244" xfId="451" xr:uid="{55B1C201-DE99-4B64-BCCC-81C38A41F814}"/>
    <cellStyle name="Normal 245" xfId="452" xr:uid="{2756CC67-7B61-408B-B97A-B145FA20B329}"/>
    <cellStyle name="Normal 246" xfId="453" xr:uid="{EDB6ED03-DF22-40C8-B81D-FAF14A439615}"/>
    <cellStyle name="Normal 247" xfId="454" xr:uid="{81F4B0F9-82AD-4BBC-93A9-0E0F008B7128}"/>
    <cellStyle name="Normal 248" xfId="455" xr:uid="{0F369189-9F52-469A-B389-9B08BDE24AFA}"/>
    <cellStyle name="Normal 249" xfId="456" xr:uid="{23EC4080-FE06-4662-B653-30B091B30EBF}"/>
    <cellStyle name="Normal 25" xfId="207" xr:uid="{00000000-0005-0000-0000-0000CF000000}"/>
    <cellStyle name="Normal 250" xfId="457" xr:uid="{D4486F67-6D3B-4616-9EC7-8D9486E01B7F}"/>
    <cellStyle name="Normal 251" xfId="458" xr:uid="{EE26F386-C93F-4D33-90E9-1BA73CBB4FC3}"/>
    <cellStyle name="Normal 252" xfId="459" xr:uid="{06229714-FA8C-44A6-8EDD-B7567593882E}"/>
    <cellStyle name="Normal 253" xfId="460" xr:uid="{3A1ACC19-AA43-445F-B2A3-EAAA186C7008}"/>
    <cellStyle name="Normal 254" xfId="461" xr:uid="{3C98553A-0F14-4737-AAEC-2E37CEF56877}"/>
    <cellStyle name="Normal 255" xfId="462" xr:uid="{E32CA58A-2AB2-4EEB-9176-D73138B52CE5}"/>
    <cellStyle name="Normal 256" xfId="463" xr:uid="{3C5ACE36-85AA-4A96-B137-8433BCA1EA58}"/>
    <cellStyle name="Normal 257" xfId="464" xr:uid="{A7005F3E-0B46-4BA9-A2D6-AE329DE1B6B3}"/>
    <cellStyle name="Normal 258" xfId="465" xr:uid="{6B869F05-B342-4C04-ACBE-F36FBDC48184}"/>
    <cellStyle name="Normal 259" xfId="466" xr:uid="{5BD88F17-4A99-46DC-82A1-A615BF796895}"/>
    <cellStyle name="Normal 26" xfId="208" xr:uid="{00000000-0005-0000-0000-0000D0000000}"/>
    <cellStyle name="Normal 260" xfId="467" xr:uid="{F6CD120A-FDF7-463A-83B2-9E97C98166A1}"/>
    <cellStyle name="Normal 261" xfId="468" xr:uid="{D642C155-E1E0-4B7F-9CA4-7C79C27D876B}"/>
    <cellStyle name="Normal 262" xfId="469" xr:uid="{CF38E1EB-FF19-47B0-90FE-2320973CBE13}"/>
    <cellStyle name="Normal 263" xfId="470" xr:uid="{3C5E55AD-2C6C-4201-9DCB-7BBC0D78D4ED}"/>
    <cellStyle name="Normal 264" xfId="471" xr:uid="{643C3B5D-D00A-4A3F-A5B8-D47EA048ABCB}"/>
    <cellStyle name="Normal 265" xfId="472" xr:uid="{E5248A3E-8D20-42E9-95AA-E71E6AAFDC17}"/>
    <cellStyle name="Normal 266" xfId="473" xr:uid="{2BAA302E-F729-4450-8EC2-66AC01ADCEA0}"/>
    <cellStyle name="Normal 267" xfId="474" xr:uid="{E636EED6-5467-4DC0-AE29-4F0E2398E43E}"/>
    <cellStyle name="Normal 268" xfId="475" xr:uid="{40C2E069-1135-45BC-8246-D8117FC89EB2}"/>
    <cellStyle name="Normal 269" xfId="476" xr:uid="{95B72FF4-4AA8-4025-B581-EF9EFDECC4E4}"/>
    <cellStyle name="Normal 27" xfId="209" xr:uid="{00000000-0005-0000-0000-0000D1000000}"/>
    <cellStyle name="Normal 270" xfId="477" xr:uid="{DFA94EF7-BADC-4BBC-A579-70D0A00E029D}"/>
    <cellStyle name="Normal 271" xfId="478" xr:uid="{53AB4F20-804F-4668-825D-B43B5CD7A828}"/>
    <cellStyle name="Normal 272" xfId="479" xr:uid="{967CE9FD-A52C-482D-BD72-1843EC0F5EFD}"/>
    <cellStyle name="Normal 273" xfId="480" xr:uid="{BCC3A09B-E147-4B56-9DF6-D754B53CEC55}"/>
    <cellStyle name="Normal 274" xfId="481" xr:uid="{E5BDED50-DB57-4827-A2FC-42ECC87F3BBF}"/>
    <cellStyle name="Normal 275" xfId="482" xr:uid="{370A4A5F-55AA-44FE-AFCE-6F08AFC60E5D}"/>
    <cellStyle name="Normal 276" xfId="483" xr:uid="{85BEB89A-0860-4940-9A16-862C50851520}"/>
    <cellStyle name="Normal 277" xfId="484" xr:uid="{A8BEF218-0C33-46CD-A5E9-227A3876066D}"/>
    <cellStyle name="Normal 278" xfId="485" xr:uid="{1F0ADD1A-91DB-4E63-A38B-6F13EDF34D6E}"/>
    <cellStyle name="Normal 279" xfId="486" xr:uid="{079BAFE3-E8CB-4043-ACDF-5096F5CCA388}"/>
    <cellStyle name="Normal 28" xfId="210" xr:uid="{00000000-0005-0000-0000-0000D2000000}"/>
    <cellStyle name="Normal 29" xfId="211" xr:uid="{00000000-0005-0000-0000-0000D3000000}"/>
    <cellStyle name="Normal 3" xfId="212" xr:uid="{00000000-0005-0000-0000-0000D4000000}"/>
    <cellStyle name="Normal 30" xfId="213" xr:uid="{00000000-0005-0000-0000-0000D5000000}"/>
    <cellStyle name="Normal 31" xfId="214" xr:uid="{00000000-0005-0000-0000-0000D6000000}"/>
    <cellStyle name="Normal 32" xfId="215" xr:uid="{00000000-0005-0000-0000-0000D7000000}"/>
    <cellStyle name="Normal 33" xfId="216" xr:uid="{00000000-0005-0000-0000-0000D8000000}"/>
    <cellStyle name="Normal 34" xfId="217" xr:uid="{00000000-0005-0000-0000-0000D9000000}"/>
    <cellStyle name="Normal 35" xfId="218" xr:uid="{00000000-0005-0000-0000-0000DA000000}"/>
    <cellStyle name="Normal 36" xfId="219" xr:uid="{00000000-0005-0000-0000-0000DB000000}"/>
    <cellStyle name="Normal 37" xfId="220" xr:uid="{00000000-0005-0000-0000-0000DC000000}"/>
    <cellStyle name="Normal 38" xfId="221" xr:uid="{00000000-0005-0000-0000-0000DD000000}"/>
    <cellStyle name="Normal 39" xfId="222" xr:uid="{00000000-0005-0000-0000-0000DE000000}"/>
    <cellStyle name="Normal 4" xfId="223" xr:uid="{00000000-0005-0000-0000-0000DF000000}"/>
    <cellStyle name="Normal 4 2" xfId="224" xr:uid="{00000000-0005-0000-0000-0000E0000000}"/>
    <cellStyle name="Normal 4 2 2" xfId="225" xr:uid="{00000000-0005-0000-0000-0000E1000000}"/>
    <cellStyle name="Normal 40" xfId="226" xr:uid="{00000000-0005-0000-0000-0000E2000000}"/>
    <cellStyle name="Normal 41" xfId="227" xr:uid="{00000000-0005-0000-0000-0000E3000000}"/>
    <cellStyle name="Normal 42" xfId="228" xr:uid="{00000000-0005-0000-0000-0000E4000000}"/>
    <cellStyle name="Normal 43" xfId="229" xr:uid="{00000000-0005-0000-0000-0000E5000000}"/>
    <cellStyle name="Normal 44" xfId="230" xr:uid="{00000000-0005-0000-0000-0000E6000000}"/>
    <cellStyle name="Normal 45" xfId="231" xr:uid="{00000000-0005-0000-0000-0000E7000000}"/>
    <cellStyle name="Normal 46" xfId="232" xr:uid="{00000000-0005-0000-0000-0000E8000000}"/>
    <cellStyle name="Normal 47" xfId="233" xr:uid="{00000000-0005-0000-0000-0000E9000000}"/>
    <cellStyle name="Normal 48" xfId="234" xr:uid="{00000000-0005-0000-0000-0000EA000000}"/>
    <cellStyle name="Normal 49" xfId="235" xr:uid="{00000000-0005-0000-0000-0000EB000000}"/>
    <cellStyle name="Normal 5" xfId="236" xr:uid="{00000000-0005-0000-0000-0000EC000000}"/>
    <cellStyle name="Normal 5 2" xfId="237" xr:uid="{00000000-0005-0000-0000-0000ED000000}"/>
    <cellStyle name="Normal 50" xfId="238" xr:uid="{00000000-0005-0000-0000-0000EE000000}"/>
    <cellStyle name="Normal 51" xfId="239" xr:uid="{00000000-0005-0000-0000-0000EF000000}"/>
    <cellStyle name="Normal 52" xfId="240" xr:uid="{00000000-0005-0000-0000-0000F0000000}"/>
    <cellStyle name="Normal 53" xfId="241" xr:uid="{00000000-0005-0000-0000-0000F1000000}"/>
    <cellStyle name="Normal 54" xfId="242" xr:uid="{00000000-0005-0000-0000-0000F2000000}"/>
    <cellStyle name="Normal 55" xfId="243" xr:uid="{00000000-0005-0000-0000-0000F3000000}"/>
    <cellStyle name="Normal 56" xfId="244" xr:uid="{00000000-0005-0000-0000-0000F4000000}"/>
    <cellStyle name="Normal 57" xfId="245" xr:uid="{00000000-0005-0000-0000-0000F5000000}"/>
    <cellStyle name="Normal 58" xfId="246" xr:uid="{00000000-0005-0000-0000-0000F6000000}"/>
    <cellStyle name="Normal 59" xfId="247" xr:uid="{00000000-0005-0000-0000-0000F7000000}"/>
    <cellStyle name="Normal 6" xfId="248" xr:uid="{00000000-0005-0000-0000-0000F8000000}"/>
    <cellStyle name="Normal 60" xfId="249" xr:uid="{00000000-0005-0000-0000-0000F9000000}"/>
    <cellStyle name="Normal 61" xfId="250" xr:uid="{00000000-0005-0000-0000-0000FA000000}"/>
    <cellStyle name="Normal 62" xfId="251" xr:uid="{00000000-0005-0000-0000-0000FB000000}"/>
    <cellStyle name="Normal 63" xfId="252" xr:uid="{00000000-0005-0000-0000-0000FC000000}"/>
    <cellStyle name="Normal 64" xfId="253" xr:uid="{00000000-0005-0000-0000-0000FD000000}"/>
    <cellStyle name="Normal 65" xfId="254" xr:uid="{00000000-0005-0000-0000-0000FE000000}"/>
    <cellStyle name="Normal 66" xfId="255" xr:uid="{00000000-0005-0000-0000-0000FF000000}"/>
    <cellStyle name="Normal 67" xfId="256" xr:uid="{00000000-0005-0000-0000-000000010000}"/>
    <cellStyle name="Normal 68" xfId="257" xr:uid="{00000000-0005-0000-0000-000001010000}"/>
    <cellStyle name="Normal 69" xfId="258" xr:uid="{00000000-0005-0000-0000-000002010000}"/>
    <cellStyle name="Normal 7" xfId="259" xr:uid="{00000000-0005-0000-0000-000003010000}"/>
    <cellStyle name="Normal 70" xfId="260" xr:uid="{00000000-0005-0000-0000-000004010000}"/>
    <cellStyle name="Normal 71" xfId="261" xr:uid="{00000000-0005-0000-0000-000005010000}"/>
    <cellStyle name="Normal 72" xfId="262" xr:uid="{00000000-0005-0000-0000-000006010000}"/>
    <cellStyle name="Normal 73" xfId="263" xr:uid="{00000000-0005-0000-0000-000007010000}"/>
    <cellStyle name="Normal 74" xfId="264" xr:uid="{00000000-0005-0000-0000-000008010000}"/>
    <cellStyle name="Normal 75" xfId="265" xr:uid="{00000000-0005-0000-0000-000009010000}"/>
    <cellStyle name="Normal 76" xfId="266" xr:uid="{00000000-0005-0000-0000-00000A010000}"/>
    <cellStyle name="Normal 77" xfId="267" xr:uid="{00000000-0005-0000-0000-00000B010000}"/>
    <cellStyle name="Normal 78" xfId="268" xr:uid="{00000000-0005-0000-0000-00000C010000}"/>
    <cellStyle name="Normal 79" xfId="269" xr:uid="{00000000-0005-0000-0000-00000D010000}"/>
    <cellStyle name="Normal 8" xfId="270" xr:uid="{00000000-0005-0000-0000-00000E010000}"/>
    <cellStyle name="Normal 80" xfId="271" xr:uid="{00000000-0005-0000-0000-00000F010000}"/>
    <cellStyle name="Normal 81" xfId="272" xr:uid="{00000000-0005-0000-0000-000010010000}"/>
    <cellStyle name="Normal 82" xfId="273" xr:uid="{00000000-0005-0000-0000-000011010000}"/>
    <cellStyle name="Normal 83" xfId="274" xr:uid="{00000000-0005-0000-0000-000012010000}"/>
    <cellStyle name="Normal 84" xfId="275" xr:uid="{00000000-0005-0000-0000-000013010000}"/>
    <cellStyle name="Normal 85" xfId="276" xr:uid="{00000000-0005-0000-0000-000014010000}"/>
    <cellStyle name="Normal 86" xfId="277" xr:uid="{00000000-0005-0000-0000-000015010000}"/>
    <cellStyle name="Normal 87" xfId="278" xr:uid="{00000000-0005-0000-0000-000016010000}"/>
    <cellStyle name="Normal 88" xfId="279" xr:uid="{00000000-0005-0000-0000-000017010000}"/>
    <cellStyle name="Normal 89" xfId="280" xr:uid="{00000000-0005-0000-0000-000018010000}"/>
    <cellStyle name="Normal 9" xfId="281" xr:uid="{00000000-0005-0000-0000-000019010000}"/>
    <cellStyle name="Normal 90" xfId="282" xr:uid="{00000000-0005-0000-0000-00001A010000}"/>
    <cellStyle name="Normal 91" xfId="283" xr:uid="{00000000-0005-0000-0000-00001B010000}"/>
    <cellStyle name="Normal 92" xfId="284" xr:uid="{00000000-0005-0000-0000-00001C010000}"/>
    <cellStyle name="Normal 93" xfId="285" xr:uid="{00000000-0005-0000-0000-00001D010000}"/>
    <cellStyle name="Normal 94" xfId="286" xr:uid="{00000000-0005-0000-0000-00001E010000}"/>
    <cellStyle name="Normal 95" xfId="287" xr:uid="{00000000-0005-0000-0000-00001F010000}"/>
    <cellStyle name="Normal 96" xfId="288" xr:uid="{00000000-0005-0000-0000-000020010000}"/>
    <cellStyle name="Normal 97" xfId="289" xr:uid="{00000000-0005-0000-0000-000021010000}"/>
    <cellStyle name="Normal 98" xfId="290" xr:uid="{00000000-0005-0000-0000-000022010000}"/>
    <cellStyle name="Normal 99" xfId="291" xr:uid="{00000000-0005-0000-0000-000023010000}"/>
    <cellStyle name="Normal_20091231_Fixed_Asset_List" xfId="292" xr:uid="{00000000-0005-0000-0000-000024010000}"/>
    <cellStyle name="Normal_Asset-99-all" xfId="293" xr:uid="{00000000-0005-0000-0000-000025010000}"/>
    <cellStyle name="Normal_FA-98R" xfId="294" xr:uid="{00000000-0005-0000-0000-000026010000}"/>
    <cellStyle name="Normal_Fixed Asset (December 2006)-AUDITED" xfId="295" xr:uid="{00000000-0005-0000-0000-000027010000}"/>
    <cellStyle name="Normal_FIXED ASSET 2004 (CILEGON JOB 7)" xfId="296" xr:uid="{00000000-0005-0000-0000-000028010000}"/>
    <cellStyle name="Normal_FIXED ASSET 2004 (CILEGON JOB M)" xfId="297" xr:uid="{00000000-0005-0000-0000-000029010000}"/>
    <cellStyle name="Normal_FIXED ASSET 2004 (JAKARTA &amp; SURABAYA)" xfId="298" xr:uid="{00000000-0005-0000-0000-00002A010000}"/>
    <cellStyle name="Normal_FIXED ASSET 2004 (TOTAL)" xfId="299" xr:uid="{00000000-0005-0000-0000-00002B010000}"/>
    <cellStyle name="Normal_LIST OF FIXED ASSETS 2004 (COMMERCIAL)-REVISED" xfId="300" xr:uid="{00000000-0005-0000-0000-00002C010000}"/>
    <cellStyle name="Normal_selling fixed asset 2007 (october)" xfId="301" xr:uid="{00000000-0005-0000-0000-00002D010000}"/>
    <cellStyle name="Normal_Sheet1_1" xfId="302" xr:uid="{00000000-0005-0000-0000-00002F010000}"/>
    <cellStyle name="Percent" xfId="438" builtinId="5"/>
    <cellStyle name="Percent (0)" xfId="303" xr:uid="{00000000-0005-0000-0000-000030010000}"/>
    <cellStyle name="Percent 2" xfId="304" xr:uid="{00000000-0005-0000-0000-000031010000}"/>
    <cellStyle name="Standard_laroux" xfId="305" xr:uid="{00000000-0005-0000-0000-000032010000}"/>
    <cellStyle name="Style 1" xfId="306" xr:uid="{00000000-0005-0000-0000-000033010000}"/>
    <cellStyle name="Tickmark" xfId="307" xr:uid="{00000000-0005-0000-0000-000034010000}"/>
    <cellStyle name="Währung [0]_laroux" xfId="308" xr:uid="{00000000-0005-0000-0000-000035010000}"/>
    <cellStyle name="Währung_laroux" xfId="309" xr:uid="{00000000-0005-0000-0000-000036010000}"/>
    <cellStyle name="アクセント 1" xfId="310" xr:uid="{00000000-0005-0000-0000-000037010000}"/>
    <cellStyle name="アクセント 2" xfId="311" xr:uid="{00000000-0005-0000-0000-000038010000}"/>
    <cellStyle name="アクセント 3" xfId="312" xr:uid="{00000000-0005-0000-0000-000039010000}"/>
    <cellStyle name="アクセント 4" xfId="313" xr:uid="{00000000-0005-0000-0000-00003A010000}"/>
    <cellStyle name="アクセント 5" xfId="314" xr:uid="{00000000-0005-0000-0000-00003B010000}"/>
    <cellStyle name="アクセント 6" xfId="315" xr:uid="{00000000-0005-0000-0000-00003C010000}"/>
    <cellStyle name="タイトル" xfId="316" xr:uid="{00000000-0005-0000-0000-00003D010000}"/>
    <cellStyle name="チェック セル" xfId="317" xr:uid="{00000000-0005-0000-0000-00003E010000}"/>
    <cellStyle name="どちらでもない" xfId="318" xr:uid="{00000000-0005-0000-0000-00003F010000}"/>
    <cellStyle name="メモ" xfId="319" xr:uid="{00000000-0005-0000-0000-000040010000}"/>
    <cellStyle name="リンク セル" xfId="320" xr:uid="{00000000-0005-0000-0000-000041010000}"/>
    <cellStyle name="入力" xfId="321" xr:uid="{00000000-0005-0000-0000-000042010000}"/>
    <cellStyle name="出力" xfId="322" xr:uid="{00000000-0005-0000-0000-000043010000}"/>
    <cellStyle name="悪い" xfId="323" xr:uid="{00000000-0005-0000-0000-000044010000}"/>
    <cellStyle name="桁区切り [0.00] 2" xfId="324" xr:uid="{00000000-0005-0000-0000-000045010000}"/>
    <cellStyle name="桁区切り [0.00]_RESULTS" xfId="325" xr:uid="{00000000-0005-0000-0000-000046010000}"/>
    <cellStyle name="桁区切り 2" xfId="326" xr:uid="{00000000-0005-0000-0000-000047010000}"/>
    <cellStyle name="桁区切り_2007年間報告2008計画資料 (2)" xfId="327" xr:uid="{00000000-0005-0000-0000-000048010000}"/>
    <cellStyle name="標準 2" xfId="328" xr:uid="{00000000-0005-0000-0000-000049010000}"/>
    <cellStyle name="標準_2007年間報告2008計画資料 (2)" xfId="329" xr:uid="{00000000-0005-0000-0000-00004A010000}"/>
    <cellStyle name="良い" xfId="330" xr:uid="{00000000-0005-0000-0000-00004B010000}"/>
    <cellStyle name="見出し 1" xfId="331" xr:uid="{00000000-0005-0000-0000-00004C010000}"/>
    <cellStyle name="見出し 2" xfId="332" xr:uid="{00000000-0005-0000-0000-00004D010000}"/>
    <cellStyle name="見出し 3" xfId="333" xr:uid="{00000000-0005-0000-0000-00004E010000}"/>
    <cellStyle name="見出し 4" xfId="334" xr:uid="{00000000-0005-0000-0000-00004F010000}"/>
    <cellStyle name="計算" xfId="335" xr:uid="{00000000-0005-0000-0000-000050010000}"/>
    <cellStyle name="説明文" xfId="336" xr:uid="{00000000-0005-0000-0000-000051010000}"/>
    <cellStyle name="警告文" xfId="337" xr:uid="{00000000-0005-0000-0000-000052010000}"/>
    <cellStyle name="通貨 [0.00]_RESULTS" xfId="338" xr:uid="{00000000-0005-0000-0000-000053010000}"/>
    <cellStyle name="通貨_RESULTS" xfId="339" xr:uid="{00000000-0005-0000-0000-000054010000}"/>
    <cellStyle name="集計" xfId="340" xr:uid="{00000000-0005-0000-0000-000055010000}"/>
  </cellStyles>
  <dxfs count="6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0FF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95" Type="http://schemas.openxmlformats.org/officeDocument/2006/relationships/customXml" Target="../customXml/item3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9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204</xdr:row>
      <xdr:rowOff>0</xdr:rowOff>
    </xdr:from>
    <xdr:to>
      <xdr:col>2</xdr:col>
      <xdr:colOff>123825</xdr:colOff>
      <xdr:row>204</xdr:row>
      <xdr:rowOff>0</xdr:rowOff>
    </xdr:to>
    <xdr:sp macro="" textlink="">
      <xdr:nvSpPr>
        <xdr:cNvPr id="659556" name="Line 1">
          <a:extLst>
            <a:ext uri="{FF2B5EF4-FFF2-40B4-BE49-F238E27FC236}">
              <a16:creationId xmlns:a16="http://schemas.microsoft.com/office/drawing/2014/main" id="{020A726B-226A-4B4B-BCC0-833EC538560B}"/>
            </a:ext>
          </a:extLst>
        </xdr:cNvPr>
        <xdr:cNvSpPr>
          <a:spLocks noChangeShapeType="1"/>
        </xdr:cNvSpPr>
      </xdr:nvSpPr>
      <xdr:spPr bwMode="auto">
        <a:xfrm>
          <a:off x="3705225" y="42643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123825</xdr:colOff>
      <xdr:row>342</xdr:row>
      <xdr:rowOff>0</xdr:rowOff>
    </xdr:from>
    <xdr:to>
      <xdr:col>2</xdr:col>
      <xdr:colOff>123825</xdr:colOff>
      <xdr:row>342</xdr:row>
      <xdr:rowOff>0</xdr:rowOff>
    </xdr:to>
    <xdr:sp macro="" textlink="">
      <xdr:nvSpPr>
        <xdr:cNvPr id="659557" name="Line 2">
          <a:extLst>
            <a:ext uri="{FF2B5EF4-FFF2-40B4-BE49-F238E27FC236}">
              <a16:creationId xmlns:a16="http://schemas.microsoft.com/office/drawing/2014/main" id="{80D8E5B6-CD97-4C77-9532-19CE18110089}"/>
            </a:ext>
          </a:extLst>
        </xdr:cNvPr>
        <xdr:cNvSpPr>
          <a:spLocks noChangeShapeType="1"/>
        </xdr:cNvSpPr>
      </xdr:nvSpPr>
      <xdr:spPr bwMode="auto">
        <a:xfrm>
          <a:off x="3705225" y="68932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15</xdr:row>
      <xdr:rowOff>0</xdr:rowOff>
    </xdr:from>
    <xdr:to>
      <xdr:col>8</xdr:col>
      <xdr:colOff>295275</xdr:colOff>
      <xdr:row>22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7609DD-47AB-C74D-7996-BBCF96791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2428875"/>
          <a:ext cx="421005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Costing%20PPD\afrizal\data-2001\report\MIS-October'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4%20CMA%20Fixed%20Asset%20Begining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clients\CIT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5%20TOD%20Disposal%20FA%2031.10.09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12%20Fixed%20Asset%20Working%20Paper%2031.12.09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Vinna\Vinna\Totoku\2007\TB\TB%20Totoku-06'07-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32809\&#36899;&#32080;\&#36899;&#32080;&#27770;&#31639;&#36039;&#26009;\200103\&#12497;&#12483;&#12465;&#12540;&#12472;&#8544;\s61419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NSS2005\TAX\Lianty\BHP\1999%20CITR\1999%20CIT%20calc%20Fin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11%20FIxed%20Asset%20Working%20Paper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11%20Fixed%20Asset%20WP%2031.03.2010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ndy%20backup\Data\Data%20Endy\SANKYU\1771'07\DTS\T%20Kwong%20Data\FS%20Combined%20Leadshee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endy%20backup\Data\Data%20Endy\SANKYU\1771'07\DTS\T%20Kwong%20Data\FS%20Combined%20Leadshee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AX\fama\sefege\1771.retur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TAX\fama\sefege\1771.retur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\TAX\Trisna\RBW\PHARMAS\1998\CITR\marshal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SHARED\TAX\Trisna\RBW\PHARMAS\1998\CITR\marshal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Mulyo\Maitland%20Smith\2000\MAithland%20-%20citr%20-%20new%20-%20Dec%202000-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toro\databudget\DATAEDI\PRY-9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pepeh\BAB1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Indra%20Setiawan\others\SPT177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Marwan\DBS%20BUANA\DBS-SPT1771-1998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KTUARI\ACT_SRVC\EB\PSAK24\TEMPLATE\DTCOL\DB_L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32809\&#36899;&#32080;\&#36899;&#32080;&#27770;&#31639;&#36039;&#26009;\200103\&#12497;&#12483;&#12465;&#12540;&#12472;&#8544;\s40219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Vinna\Vinna\Totoku\2007\TB\TB%20Totoku-02'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b\sys\DATA\BUDGET\BUDGET99\HD11000\PROFIT\PPD\BT99PPD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1611%20Perform%20Preliminary%20Analytical%20Review%20Workbook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AX\Andi\AIWA%20DHAR\ExtendCITR\CITR98Final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\TAX\ROSA\1998\KYC\CITR\Calculation\Mashalling98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SHARED\TAX\ROSA\1998\KYC\CITR\Calculation\Mashalling98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miati\sales\2001-2002\PT%20Sales%20Day%20Book\PT%20Sales%20Day%20Book-PR'0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miati\pt%20fdin\Carriage%20In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SHARED\Clients\I-L\kyocera\2000%20CITR\Marshall-Kyocera%20fina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REPORT%20COLLECTION\COST%20RESPON\2004\Cost%20Respons%20-%202004%20(FINANCE%20REVISI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Mulyo\Maitland%20Smith\2000\Maitland-2000-1771-nov%203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Indra%20Setiawan\others\Power1770-2000%20NEW%20NPWP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no_3\c\ART\WORKSHEET\WS%2002-03%20COMBINE-tri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TAX\Andi\AIWA%20DHAR\CITR98Y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Costing%20PPD\Meet.PraFOM\GAE\2004\ALUNG\COSTING\COST'200\September'2000\SIKLUS-15-Sept'00(MNPD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toro\databudget\DATAEDI\Asmp-com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\TAX\ROSA\1999\PT%20Betzdearborn%20Persada\Citr-1998\CITR98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SHARED\TAX\ROSA\1999\PT%20Betzdearborn%20Persada\Citr-1998\CITR98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HARED\TAX\SUKENDAR\CITR\SPT-1770-BLANK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02jksm\ing-tax\2006\DAS\FISCAL%20ACCOUNTS\Prepayment\JV%20IDR%2012-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\TAX\Jafir\Sdp\Annual99\CITR\Power99-1a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SHARED\TAX\Jafir\Sdp\Annual99\CITR\Power99-1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NSS2005\INDTAX\BANK0001\ATR\ACR97\BPEDEC97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Sales\Sales%20Record%20Monthly\GB%20Sales%20Day%20Book\GB%20Sales%20Day%20Book-PR'0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Mulyo\Maitland%20Smith\Cornov1-1999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RYASANTARA\ACCT_FIN\ACT&amp;FIN\Hanny's\Miscellaneous\Analysis\GM%20ANALYSIS%20200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ida\CCI\1998%20CITR\1771'98-Adj%20Rev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My%20Documents\Mirna's%20file\Data%20Auditor\Data%20Final%20Tax%20for%202008%20(Auditor)\Reconciliation%20Tax%20Audit%202008\Reconciliation%20Tax%20Audit%202008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Andi\ChaseBank\Annual98\23CITR98eForm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dget\databudget\DATA\BUDGET\BGT2000\HD7000\CONSOLID\PL0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WP%20MUS%20Interim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NSS2005\INDTAX\Swed0001\Atr\1771\COR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\Clients\M-P\Matsuzawa\CITR99\spt$99ind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SHARED\Clients\M-P\Matsuzawa\CITR99\spt$99in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DOCUME~1\ERWINW~1\LOCALS~1\Temp\Temporary%20Directory%201%20for%20WP-MUS.zip\WP%20MUS%20Interim%2031.10.05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Clients\U-Z\WILEY\Spt98\Marshall98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Chendra\1999\CITR\Newcrest%20Sumbawa%20Jaya\1998%20CITR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510%20Other%20Income%20expenses%20Combined%20Leadsheet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1%20%20Fixed%20Asset%20WP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Sales\Sales%20Record%20Monthly\Sales%20Record%20Monthly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Documents%20and%20Settings\User\My%20Documents\Invoice\INVOIC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1%20FIxed%20Asset%20Working%20Paper%20Ebara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2%20Fixed%20Asset%20Working%20Paper%2031.12.09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1%20Fixed%20Asset%20Working%20Paper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12%20WP%20Fixed%20Asset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AKTUARI\ACT_SRVC\EB\IAS19\CLIENTS\SANKYU\2005\Calc\C_Old_TemplateLama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02jksm\ing-tax\2007\DAS\FISCAL%20ACCOUNTS\BS%20ACCOUNT\Prepayment\WP%20Audit\XR222-140_Prepayment%202007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ndy%20backup\Data\Data%20Endy\Essence\2005\CITR\PT.Essence%20Ind%20IFF%20-%20SPT%201771%20-%20Rp%20-%20(Calculation%20Versi%20DTS)%20-%20FINAL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endy%20backup\Data\Data%20Endy\Essence\2005\CITR\PT.Essence%20Ind%20IFF%20-%20SPT%201771%20-%20Rp%20-%20(Calculation%20Versi%20DTS)%20-%20FINAL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Chendra\1999\CITR\Newcrest%20Sumatera%20Minerals\1998%20CITR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1%20Fixed%20Asset%20Workpaper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20%20Fixed%20Asset%20Workpapers%20-%20Final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Sales\Sales%20Record%20Monthly\PT%20Sales%20Day%20Book\PT%20Sales%20Day%20Book-PR'04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06d38\&#32076;&#29702;&#37096;\&#36899;&#32080;\&#36899;&#32080;&#27770;&#31639;\H19&#24180;&#24230;\Za_200706\G_&#36890;&#30693;&#25991;\&#28023;&#22806;\200703%20Year%20End%20&#36890;&#30693;&#25991;&#65286;PK(JAPANESE).xls" TargetMode="External"/></Relationships>
</file>

<file path=xl/externalLinks/_rels/externalLink7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kyuindonesiapt.sharepoint.com/sites/NEXTSETWFProjectSII-KDDI-FAOpnameSystem/Shared%20Documents/FA%20Opname%20System/API%20data/API%20-%20D365FinOps%20API%20Table.xlsx" TargetMode="External"/><Relationship Id="rId1" Type="http://schemas.openxmlformats.org/officeDocument/2006/relationships/externalLinkPath" Target="https://sankyuindonesiapt-my.sharepoint.com/sites/NEXTSETWFProjectSII-KDDI-FAOpnameSystem/Shared%20Documents/FA%20Opname%20System/API%20data/API%20-%20D365FinOps%20API%20Table.xlsx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kyuindonesiapt.sharepoint.com/sites/AccountingReaport-SII/Shared%20Documents/Other/Jobdesk%20Ajat%20S/1%20Assets/(150)%20asset/2025/Depreciation%202025/202511_Deprec.xlsx" TargetMode="External"/><Relationship Id="rId1" Type="http://schemas.openxmlformats.org/officeDocument/2006/relationships/externalLinkPath" Target="https://sankyuindonesiapt-my.sharepoint.com/sites/AccountingReaport-SII/Shared%20Documents/Other/Jobdesk%20Ajat%20S/1%20Assets/(150)%20asset/2025/Depreciation%202025/202511_Deprec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kyuindonesiapt-my.sharepoint.com/personal/as_sudrajat_sankyu_co_id/Documents/Jobdesk%20Ajat%20S/1%20Assets/(150)%20asset/2025/Depreciation%202025/202511_Deprec.xlsx" TargetMode="External"/><Relationship Id="rId1" Type="http://schemas.openxmlformats.org/officeDocument/2006/relationships/externalLinkPath" Target="https://sankyuindonesiapt-my.sharepoint.com/personal/as_sudrajat_sankyu_co_id/Documents/Jobdesk%20Ajat%20S/1%20Assets/(150)%20asset/2025/Depreciation%202025/202511_Deprec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%20Jobdesk\1%20Assets\(150)%20asset\2023\Fixed%20Asset\Fixed%20Asset%202023\ACC-010-01%20List%20of%20FA%20Purchase-2023.xlsx" TargetMode="External"/><Relationship Id="rId1" Type="http://schemas.openxmlformats.org/officeDocument/2006/relationships/externalLinkPath" Target="https://sankyuindonesiapt-my.sharepoint.com/01%20Jobdesk/1%20Assets/(150)%20asset/2023/Fixed%20Asset/Fixed%20Asset%202023/ACC-010-01%20List%20of%20FA%20Purchase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IndJan-Mar"/>
      <sheetName val="IndApr-Juni (2)"/>
      <sheetName val="IndJuly-Des"/>
      <sheetName val="Pemb Induk"/>
      <sheetName val="Cop"/>
      <sheetName val="CONT"/>
      <sheetName val="Sheet1"/>
      <sheetName val="Com BO-NP"/>
      <sheetName val="1-a PAR-CM(BO)"/>
      <sheetName val="bPLBO"/>
      <sheetName val="CIS00"/>
      <sheetName val="BGTPL98 (BO)"/>
      <sheetName val="Salesarea"/>
      <sheetName val="1-a PAR-CM(NP)"/>
      <sheetName val="BGTPL98 (NP)"/>
      <sheetName val="1-b Par-CM (NP)"/>
      <sheetName val="DetailCOGSNP"/>
      <sheetName val="DetailCOGS"/>
      <sheetName val="DetailCogsMNPD"/>
      <sheetName val="DetailCOGSFPD"/>
      <sheetName val="ExpProd"/>
      <sheetName val="OHEEXP"/>
      <sheetName val="OVERHEAD"/>
      <sheetName val="SELLEXP"/>
      <sheetName val="8 ADM"/>
      <sheetName val="NS&amp;GP"/>
      <sheetName val="2 NS&amp;GP(NP)"/>
      <sheetName val="ProdMNPD"/>
      <sheetName val="NPLCOS"/>
      <sheetName val="FRYPROD"/>
      <sheetName val="Flushing Jan-Feb01"/>
      <sheetName val="Flushing Sep-Des "/>
      <sheetName val="Flushing March-Apr01"/>
      <sheetName val="Flushing May-Jun'01"/>
      <sheetName val="Flushing July-Aug'01"/>
      <sheetName val="Flushing Sept'01"/>
      <sheetName val="Flushing Oct'01"/>
      <sheetName val="INV"/>
      <sheetName val="10 FA"/>
      <sheetName val="11 CIP"/>
      <sheetName val="12 JAPG"/>
      <sheetName val="13 BRDSTK"/>
      <sheetName val="Boxes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 "/>
      <sheetName val="CMA Calculations"/>
      <sheetName val="CMA Selections"/>
      <sheetName val="Tickmarks"/>
      <sheetName val="CMA_SampleDesign"/>
      <sheetName val="DialogInsert"/>
      <sheetName val="Permanent info"/>
      <sheetName val="Marshal"/>
      <sheetName val="worksheet"/>
    </sheetNames>
    <sheetDataSet>
      <sheetData sheetId="0" refreshError="1"/>
      <sheetData sheetId="1" refreshError="1">
        <row r="1066">
          <cell r="D1066">
            <v>42525581129.762527</v>
          </cell>
          <cell r="F1066">
            <v>111</v>
          </cell>
          <cell r="H1066">
            <v>-270138870.23747236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Attachment"/>
      <sheetName val="Lampiran"/>
      <sheetName val="Fiskal"/>
      <sheetName val="Depreciation &amp; Peny."/>
      <sheetName val="Gain"/>
      <sheetName val="PPh 21 Recon"/>
      <sheetName val="F1771"/>
      <sheetName val="F1771-1"/>
      <sheetName val="F1771-2"/>
      <sheetName val="F1771-3"/>
      <sheetName val="F1771-4"/>
      <sheetName val="F1771-5"/>
      <sheetName val="F1771-6"/>
      <sheetName val="BIAYA"/>
      <sheetName val="DEPR"/>
      <sheetName val="EXT B3"/>
      <sheetName val="IKHTISAR"/>
      <sheetName val="INDUK"/>
      <sheetName val="B2.1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A u g"/>
      <sheetName val="M a r"/>
      <sheetName val="Buku Besar 1"/>
      <sheetName val="Pg7.4"/>
      <sheetName val="Pg2"/>
      <sheetName val="fiscal depr(E)"/>
      <sheetName val="General"/>
      <sheetName val="Main table"/>
      <sheetName val="Ex_Rate"/>
      <sheetName val="MAR_REC"/>
      <sheetName val="GL"/>
      <sheetName val="LOOKUP"/>
      <sheetName val="d_com"/>
      <sheetName val="GeneralInfo"/>
      <sheetName val="Data Per wilayah Vin Code 2006"/>
      <sheetName val="Data Per wilayah"/>
      <sheetName val="TB"/>
      <sheetName val="TB98,oct99&amp;sap99-WPL"/>
      <sheetName val="Budget04"/>
      <sheetName val="Cover"/>
      <sheetName val="fm13(Giro)"/>
      <sheetName val="Prog Imbalan"/>
      <sheetName val="PSC_Calc"/>
      <sheetName val="Ex-Rate"/>
      <sheetName val="DES 02"/>
      <sheetName val="EX RATE"/>
      <sheetName val="note"/>
      <sheetName val="12"/>
      <sheetName val="C1 NOV"/>
      <sheetName val="WP"/>
      <sheetName val="Sheet3"/>
      <sheetName val="jurnal-audit"/>
      <sheetName val="jurnal-audit 2"/>
      <sheetName val="A"/>
      <sheetName val="MW"/>
      <sheetName val="OH"/>
      <sheetName val="E4.1d"/>
      <sheetName val="9"/>
      <sheetName val="Danamon LK"/>
      <sheetName val="pk"/>
      <sheetName val="data"/>
      <sheetName val="BSHO Report"/>
      <sheetName val="Front"/>
      <sheetName val="Check Sheet"/>
      <sheetName val="PLHO Report"/>
      <sheetName val="PLHOENG"/>
      <sheetName val="F1771-IV"/>
      <sheetName val="F1771-V"/>
      <sheetName val="VAT out"/>
      <sheetName val="SAD"/>
      <sheetName val="Receivable"/>
      <sheetName val="Print AR"/>
      <sheetName val="I"/>
      <sheetName val="II"/>
      <sheetName val="AE"/>
      <sheetName val="242004"/>
      <sheetName val="BANK"/>
      <sheetName val="FKT_PJK"/>
      <sheetName val="F002"/>
      <sheetName val="ANLKL"/>
      <sheetName val="CITR"/>
      <sheetName val="B25-95"/>
      <sheetName val="MacPro"/>
      <sheetName val="Journal"/>
      <sheetName val="analisa L-K"/>
      <sheetName val="data slip"/>
      <sheetName val="Template "/>
      <sheetName val="Identitas"/>
      <sheetName val="kary21"/>
      <sheetName val="laporan"/>
      <sheetName val="&quot;Outstanding SO&quot;"/>
      <sheetName val="Worksheet-03"/>
      <sheetName val="mapping2"/>
      <sheetName val="0IV1000251"/>
      <sheetName val="INDIRECT DETAIL"/>
      <sheetName val="DIRECT COST"/>
      <sheetName val="0220"/>
      <sheetName val="master"/>
      <sheetName val="X"/>
      <sheetName val="jul05 ok"/>
      <sheetName val="sept 05 dd"/>
      <sheetName val="Permanent_info"/>
      <sheetName val="Depreciation_&amp;_Peny_"/>
      <sheetName val="PPh_21_Recon"/>
      <sheetName val="VAT_out"/>
      <sheetName val="TBM"/>
      <sheetName val="QTR"/>
      <sheetName val="Farmer-Pond-Monodon"/>
      <sheetName val="Tran0104"/>
      <sheetName val="LPPPSL"/>
      <sheetName val="21"/>
      <sheetName val="perhitgSTP"/>
      <sheetName val="KKP 21"/>
      <sheetName val="L2"/>
      <sheetName val="317899NOV99"/>
      <sheetName val="data_carloan"/>
      <sheetName val="data_emgloan"/>
      <sheetName val="Marshal (2)"/>
      <sheetName val="DFR CT"/>
      <sheetName val="fiscal_depr(E)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EXT_B3"/>
      <sheetName val="B2_1"/>
      <sheetName val="Main_table"/>
      <sheetName val="Buku_Besar_1"/>
      <sheetName val="Pg7_4"/>
      <sheetName val="Data_Per_wilayah_Vin_Code_2006"/>
      <sheetName val="Data_Per_wilayah"/>
      <sheetName val="E4_1d"/>
      <sheetName val="Buku_Bank"/>
      <sheetName val="Home"/>
      <sheetName val="ACRCONT"/>
      <sheetName val="TAX SUMMARY"/>
      <sheetName val="E-1-1"/>
      <sheetName val="new IFS format"/>
      <sheetName val="C1_NOV"/>
      <sheetName val="jurnal-audit_2"/>
      <sheetName val="Prog_Imbalan"/>
      <sheetName val="DES_02"/>
      <sheetName val="Danamon_LK"/>
      <sheetName val="analisa_L-K"/>
      <sheetName val="data_slip"/>
      <sheetName val="Template_"/>
      <sheetName val="&quot;Outstanding_SO&quot;"/>
      <sheetName val="TAX_SUMMARY"/>
      <sheetName val="Shared"/>
      <sheetName val="Chart"/>
      <sheetName val="MTD Results"/>
      <sheetName val="YTD Results"/>
      <sheetName val="Parameters"/>
      <sheetName val="Budget"/>
      <sheetName val="Mkt Total by Cat B$"/>
      <sheetName val="Mkt Total by Cat US$"/>
      <sheetName val="OLDMAP"/>
      <sheetName val="Menu"/>
      <sheetName val="all"/>
      <sheetName val="N.Lead"/>
      <sheetName val="NN"/>
      <sheetName val="N.3.1"/>
      <sheetName val="N.8"/>
      <sheetName val="N.9"/>
      <sheetName val="Mort"/>
      <sheetName val="benefit"/>
      <sheetName val="Assumption &amp; Result"/>
      <sheetName val="Instructions"/>
      <sheetName val="Benefit Factors"/>
      <sheetName val="5946"/>
      <sheetName val="5442"/>
      <sheetName val="tabel masa kerja"/>
      <sheetName val="beras"/>
      <sheetName val="ner"/>
      <sheetName val="Posting"/>
      <sheetName val="tb1"/>
      <sheetName val="Tax Rate"/>
      <sheetName val="CRA-Detail"/>
      <sheetName val="SAP PbT"/>
      <sheetName val="HQ"/>
      <sheetName val="Dec 08 - Jan 09 (2)"/>
      <sheetName val="AA.1 BNI"/>
      <sheetName val="juni-juli10"/>
      <sheetName val="I.4.1 (2)"/>
      <sheetName val="Print_AR"/>
      <sheetName val="BARS"/>
      <sheetName val="A3-Dec 2012-ALN"/>
      <sheetName val="FE_1770_P1"/>
      <sheetName val="Irregular Income"/>
      <sheetName val="FE-1770.P1"/>
      <sheetName val="O3"/>
      <sheetName val="Agustus"/>
      <sheetName val="BS"/>
      <sheetName val="317899OCT99"/>
      <sheetName val="Sheet1"/>
      <sheetName val="Permanent_info1"/>
      <sheetName val="Depreciation_&amp;_Peny_1"/>
      <sheetName val="PPh_21_Recon1"/>
      <sheetName val="fiscal_depr(E)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EXT_B31"/>
      <sheetName val="B2_11"/>
      <sheetName val="Main_table1"/>
      <sheetName val="Permanent_info2"/>
      <sheetName val="Depreciation_&amp;_Peny_2"/>
      <sheetName val="PPh_21_Recon2"/>
      <sheetName val="fiscal_depr(E)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EXT_B32"/>
      <sheetName val="B2_12"/>
      <sheetName val="Main_table2"/>
      <sheetName val="Buku_Besar_11"/>
      <sheetName val="Pg7_41"/>
      <sheetName val="Data_Per_wilayah_Vin_Code_20061"/>
      <sheetName val="Data_Per_wilayah1"/>
      <sheetName val="C1_NOV1"/>
      <sheetName val="jurnal-audit_21"/>
      <sheetName val="VAT_out1"/>
      <sheetName val="E4_1d1"/>
      <sheetName val="Prog_Imbalan1"/>
      <sheetName val="DES_021"/>
      <sheetName val="LPP"/>
      <sheetName val="Level 1 &amp; 2"/>
      <sheetName val="JAN 2001"/>
      <sheetName val="Trading Statement"/>
      <sheetName val="Customize Your Purchase Order"/>
      <sheetName val="MA6JA"/>
      <sheetName val="SW1"/>
      <sheetName val="2006"/>
      <sheetName val="2005"/>
      <sheetName val="TABEL"/>
      <sheetName val="Hay Guide Charts Notes"/>
      <sheetName val="trf ns_04"/>
      <sheetName val="Information"/>
      <sheetName val="tarippasif_wanto"/>
      <sheetName val="2-asi-00"/>
      <sheetName val="Tunda56=1_dodo"/>
      <sheetName val="SL1006 (IDR)"/>
      <sheetName val="Asumsi"/>
      <sheetName val="Links"/>
      <sheetName val="TblPajak"/>
      <sheetName val="trf multiple"/>
      <sheetName val="4.1 Placement w.o.b"/>
      <sheetName val="Rates"/>
      <sheetName val="tabel perkiraan"/>
      <sheetName val="trfakt sgl"/>
      <sheetName val="tarif"/>
      <sheetName val="newrot3"/>
      <sheetName val="trf multiple dnrks"/>
      <sheetName val="trf"/>
      <sheetName val="TARIP"/>
      <sheetName val="SL1006 (VLS)"/>
      <sheetName val="N1"/>
      <sheetName val="wpl"/>
      <sheetName val="IS"/>
      <sheetName val="Print_AR1"/>
      <sheetName val="BSHO_Report"/>
      <sheetName val="Check_Sheet"/>
      <sheetName val="PLHO_Report"/>
      <sheetName val="DFR_CT"/>
      <sheetName val="KKP_21"/>
      <sheetName val="INDIRECT_DETAIL"/>
      <sheetName val="DIRECT_COST"/>
      <sheetName val="jul05_ok"/>
      <sheetName val="sept_05_dd"/>
      <sheetName val="SAP_PbT"/>
      <sheetName val="Tax_Rate"/>
      <sheetName val="Dec_08_-_Jan_09_(2)"/>
      <sheetName val="AA_1_BNI"/>
      <sheetName val="I_4_1_(2)"/>
      <sheetName val="SD"/>
      <sheetName val="Art 23"/>
      <sheetName val="TB(USD)"/>
      <sheetName val="Slide 22"/>
      <sheetName val="NB UNIT3"/>
      <sheetName val="chemcal"/>
      <sheetName val="chiet tinh"/>
      <sheetName val="Breadown"/>
      <sheetName val="C13"/>
      <sheetName val="CDYW"/>
      <sheetName val="9E1.3"/>
      <sheetName val="FRYPROD"/>
      <sheetName val="의왕"/>
      <sheetName val="1997"/>
      <sheetName val="Electric"/>
      <sheetName val="data_val"/>
      <sheetName val="data_ee_&lt;nra(1)"/>
      <sheetName val="mgr &amp; staff"/>
      <sheetName val="ShareCapital "/>
      <sheetName val="Inventories"/>
      <sheetName val="2-IntBalheet"/>
      <sheetName val="bantu"/>
      <sheetName val="SPI"/>
      <sheetName val="NY ADMIN"/>
      <sheetName val="PDCC"/>
      <sheetName val="SPI GMBH"/>
      <sheetName val="UK"/>
      <sheetName val="SSI"/>
      <sheetName val="Syntegra"/>
      <sheetName val="FA sd APRIL 07"/>
      <sheetName val="DATA01-08-2004"/>
      <sheetName val="Data WP"/>
      <sheetName val="CGSgm2"/>
      <sheetName val="CGSsp"/>
      <sheetName val="Factors"/>
      <sheetName val="Sales"/>
      <sheetName val="dbDJP"/>
      <sheetName val="PALMINDO"/>
      <sheetName val="A2-1"/>
      <sheetName val="Total"/>
      <sheetName val="List"/>
      <sheetName val="Properties"/>
      <sheetName val="General Info"/>
      <sheetName val="Mkt_Total_by_Cat_B$"/>
      <sheetName val="Mkt_Total_by_Cat_US$"/>
      <sheetName val="Assumption_&amp;_Result"/>
      <sheetName val="Irregular_Income"/>
      <sheetName val="FE-1770_P1"/>
      <sheetName val="new_IFS_format"/>
      <sheetName val="N_Lead"/>
      <sheetName val="N_3_1"/>
      <sheetName val="N_8"/>
      <sheetName val="N_9"/>
      <sheetName val="Marshal_(2)"/>
      <sheetName val="1195 B1"/>
      <sheetName val="tabel nilai"/>
      <sheetName val="AA.1.1 BNI"/>
      <sheetName val="PPH1298S"/>
      <sheetName val="Assumptions"/>
      <sheetName val="name"/>
      <sheetName val="WBS2"/>
      <sheetName val="Man_Power_Const"/>
      <sheetName val="penlainkp98"/>
      <sheetName val="Cost Summary"/>
      <sheetName val="PROG_605XX"/>
      <sheetName val="OLDDATA"/>
      <sheetName val="Option1"/>
      <sheetName val="Scenarios_and_Sensitivities"/>
      <sheetName val="SUMMARY_NDE"/>
      <sheetName val="Global_Assumptions"/>
      <sheetName val="FE-1770-II"/>
      <sheetName val="1541020-House Loan"/>
      <sheetName val=""/>
      <sheetName val="data_benefit(2)"/>
      <sheetName val="CONSOPL"/>
      <sheetName val="TB-WP"/>
      <sheetName val="aktdit(WP)"/>
      <sheetName val="RATE"/>
      <sheetName val="PIUTANG"/>
      <sheetName val="Sheet2"/>
      <sheetName val="UV.10"/>
      <sheetName val="WS"/>
      <sheetName val="NH-Badan"/>
      <sheetName val="bybungafix"/>
      <sheetName val="movement&amp;add test"/>
      <sheetName val="analisa_L-K1"/>
      <sheetName val="data_slip1"/>
      <sheetName val="Template_1"/>
      <sheetName val="TAX_SUMMARY1"/>
      <sheetName val="Danamon_LK1"/>
      <sheetName val="&quot;Outstanding_SO&quot;1"/>
      <sheetName val="tabel_masa_kerja"/>
      <sheetName val="NB_UNIT3"/>
      <sheetName val="MTD_Results"/>
      <sheetName val="YTD_Results"/>
      <sheetName val="A3-Dec_2012-ALN"/>
      <sheetName val="Benefit_Factors"/>
      <sheetName val="Hay_Guide_Charts_Notes"/>
      <sheetName val="trf_ns_04"/>
      <sheetName val="SL1006_(IDR)"/>
      <sheetName val="trf_multiple"/>
      <sheetName val="4_1_Placement_w_o_b"/>
      <sheetName val="tabel_perkiraan"/>
      <sheetName val="trfakt_sgl"/>
      <sheetName val="trf_multiple_dnrks"/>
      <sheetName val="SL1006_(VLS)"/>
      <sheetName val="Art_23"/>
      <sheetName val="mgr_&amp;_staff"/>
      <sheetName val="ShareCapital_"/>
      <sheetName val="Data_Per_wilayah_Vin_Code_20062"/>
      <sheetName val="Data_Per_wilayah2"/>
      <sheetName val="Buku_Besar_12"/>
      <sheetName val="Pg7_42"/>
      <sheetName val="C1_NOV2"/>
      <sheetName val="jurnal-audit_22"/>
      <sheetName val="VAT_out2"/>
      <sheetName val="E4_1d2"/>
      <sheetName val="analisa_L-K2"/>
      <sheetName val="data_slip2"/>
      <sheetName val="Template_2"/>
      <sheetName val="Prog_Imbalan2"/>
      <sheetName val="DES_022"/>
      <sheetName val="Print_AR2"/>
      <sheetName val="BSHO_Report1"/>
      <sheetName val="Check_Sheet1"/>
      <sheetName val="PLHO_Report1"/>
      <sheetName val="TAX_SUMMARY2"/>
      <sheetName val="Danamon_LK2"/>
      <sheetName val="INDIRECT_DETAIL1"/>
      <sheetName val="DIRECT_COST1"/>
      <sheetName val="DFR_CT1"/>
      <sheetName val="&quot;Outstanding_SO&quot;2"/>
      <sheetName val="Mkt_Total_by_Cat_B$1"/>
      <sheetName val="Mkt_Total_by_Cat_US$1"/>
      <sheetName val="jul05_ok1"/>
      <sheetName val="sept_05_dd1"/>
      <sheetName val="Marshal_(2)1"/>
      <sheetName val="Assumption_&amp;_Result1"/>
      <sheetName val="tabel_masa_kerja1"/>
      <sheetName val="KKP_211"/>
      <sheetName val="new_IFS_format1"/>
      <sheetName val="N_Lead1"/>
      <sheetName val="N_3_11"/>
      <sheetName val="N_81"/>
      <sheetName val="N_91"/>
      <sheetName val="Tax_Rate1"/>
      <sheetName val="SAP_PbT1"/>
      <sheetName val="Dec_08_-_Jan_09_(2)1"/>
      <sheetName val="AA_1_BNI1"/>
      <sheetName val="I_4_1_(2)1"/>
      <sheetName val="Irregular_Income1"/>
      <sheetName val="FE-1770_P11"/>
      <sheetName val="NB_UNIT31"/>
      <sheetName val="MTD_Results1"/>
      <sheetName val="YTD_Results1"/>
      <sheetName val="A3-Dec_2012-ALN1"/>
      <sheetName val="Benefit_Factors1"/>
      <sheetName val="Hay_Guide_Charts_Notes1"/>
      <sheetName val="trf_ns_041"/>
      <sheetName val="SL1006_(IDR)1"/>
      <sheetName val="trf_multiple1"/>
      <sheetName val="4_1_Placement_w_o_b1"/>
      <sheetName val="tabel_perkiraan1"/>
      <sheetName val="trfakt_sgl1"/>
      <sheetName val="trf_multiple_dnrks1"/>
      <sheetName val="SL1006_(VLS)1"/>
      <sheetName val="Art_231"/>
      <sheetName val="mgr_&amp;_staff1"/>
      <sheetName val="ShareCapital_1"/>
      <sheetName val="Permanent_info3"/>
      <sheetName val="Depreciation_&amp;_Peny_3"/>
      <sheetName val="PPh_21_Recon3"/>
      <sheetName val="fiscal_depr(E)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EXT_B33"/>
      <sheetName val="B2_13"/>
      <sheetName val="Main_table3"/>
      <sheetName val="Data_Per_wilayah_Vin_Code_20063"/>
      <sheetName val="Data_Per_wilayah3"/>
      <sheetName val="Buku_Besar_13"/>
      <sheetName val="Pg7_43"/>
      <sheetName val="C1_NOV3"/>
      <sheetName val="jurnal-audit_23"/>
      <sheetName val="VAT_out3"/>
      <sheetName val="E4_1d3"/>
      <sheetName val="analisa_L-K3"/>
      <sheetName val="data_slip3"/>
      <sheetName val="Template_3"/>
      <sheetName val="Prog_Imbalan3"/>
      <sheetName val="DES_023"/>
      <sheetName val="Print_AR3"/>
      <sheetName val="BSHO_Report2"/>
      <sheetName val="Check_Sheet2"/>
      <sheetName val="PLHO_Report2"/>
      <sheetName val="TAX_SUMMARY3"/>
      <sheetName val="Danamon_LK3"/>
      <sheetName val="INDIRECT_DETAIL2"/>
      <sheetName val="DIRECT_COST2"/>
      <sheetName val="DFR_CT2"/>
      <sheetName val="&quot;Outstanding_SO&quot;3"/>
      <sheetName val="Mkt_Total_by_Cat_B$2"/>
      <sheetName val="Mkt_Total_by_Cat_US$2"/>
      <sheetName val="jul05_ok2"/>
      <sheetName val="sept_05_dd2"/>
      <sheetName val="Marshal_(2)2"/>
      <sheetName val="Assumption_&amp;_Result2"/>
      <sheetName val="tabel_masa_kerja2"/>
      <sheetName val="KKP_212"/>
      <sheetName val="new_IFS_format2"/>
      <sheetName val="N_Lead2"/>
      <sheetName val="N_3_12"/>
      <sheetName val="N_82"/>
      <sheetName val="N_92"/>
      <sheetName val="Tax_Rate2"/>
      <sheetName val="SAP_PbT2"/>
      <sheetName val="Dec_08_-_Jan_09_(2)2"/>
      <sheetName val="AA_1_BNI2"/>
      <sheetName val="I_4_1_(2)2"/>
      <sheetName val="Irregular_Income2"/>
      <sheetName val="FE-1770_P12"/>
      <sheetName val="NB_UNIT32"/>
      <sheetName val="MTD_Results2"/>
      <sheetName val="YTD_Results2"/>
      <sheetName val="A3-Dec_2012-ALN2"/>
      <sheetName val="Benefit_Factors2"/>
      <sheetName val="Hay_Guide_Charts_Notes2"/>
      <sheetName val="trf_ns_042"/>
      <sheetName val="SL1006_(IDR)2"/>
      <sheetName val="trf_multiple2"/>
      <sheetName val="4_1_Placement_w_o_b2"/>
      <sheetName val="tabel_perkiraan2"/>
      <sheetName val="trfakt_sgl2"/>
      <sheetName val="trf_multiple_dnrks2"/>
      <sheetName val="SL1006_(VLS)2"/>
      <sheetName val="Art_232"/>
      <sheetName val="mgr_&amp;_staff2"/>
      <sheetName val="ShareCapital_2"/>
      <sheetName val="SAD_print1"/>
      <sheetName val="Productivity"/>
      <sheetName val="Blasting_per_block"/>
      <sheetName val="Overall_plan"/>
      <sheetName val="crushnsp"/>
      <sheetName val="pittonsp"/>
      <sheetName val="UA_PA"/>
      <sheetName val="OU"/>
      <sheetName val="DES"/>
      <sheetName val="monthly"/>
      <sheetName val="Customize_Your_Purchase_Order"/>
      <sheetName val="SK HTM"/>
      <sheetName val="Entry  HTM"/>
      <sheetName val="Original"/>
      <sheetName val="Dumtk"/>
      <sheetName val="1a"/>
      <sheetName val="1c"/>
      <sheetName val="Upah"/>
      <sheetName val="Rincian Iuran"/>
      <sheetName val="PASTEK"/>
      <sheetName val="Data Rekon"/>
      <sheetName val="Premi Iuran"/>
      <sheetName val="skor-kinerja"/>
      <sheetName val="Material Bpn jul'07"/>
      <sheetName val="2002"/>
      <sheetName val="A.4.2"/>
      <sheetName val="A.4.3"/>
      <sheetName val="GlobalSAndIByPole"/>
      <sheetName val="IOPlan"/>
      <sheetName val="OFFICE"/>
      <sheetName val="IMPUT PENERIMAAN BULK WB"/>
      <sheetName val="Detail_FA"/>
      <sheetName val="SUMMARYPPH21_23"/>
      <sheetName val="_SAF 02"/>
      <sheetName val="Overall"/>
      <sheetName val="Analisa Alat Berat"/>
      <sheetName val="van khuon"/>
      <sheetName val="Names"/>
      <sheetName val="gVL"/>
      <sheetName val="LINK MOR"/>
      <sheetName val="LINK GAP"/>
      <sheetName val="SII"/>
      <sheetName val="U2.2"/>
      <sheetName val="tabel_nilai"/>
      <sheetName val="AA_1_1_BNI"/>
      <sheetName val="chiet_tinh"/>
      <sheetName val="Level_1_&amp;_2"/>
      <sheetName val="JAN_2001"/>
      <sheetName val="Trading_Statement"/>
      <sheetName val="Rincian_Iuran"/>
      <sheetName val="Data_Rekon"/>
      <sheetName val="Premi_Iuran"/>
      <sheetName val="Cost Analysis"/>
      <sheetName val="Scenarios and Sensitivities"/>
      <sheetName val="Operations"/>
      <sheetName val="Financials"/>
      <sheetName val="Global Assumptions"/>
      <sheetName val="F.2 WIP CKP"/>
      <sheetName val="F.2.1 CKP"/>
      <sheetName val="KASUS8"/>
      <sheetName val="KASUS10"/>
      <sheetName val="HPP PER BULAN"/>
      <sheetName val="CIP_USD"/>
      <sheetName val="SUMMFA-USD"/>
      <sheetName val="Investment"/>
      <sheetName val="A3_USD_PL02"/>
      <sheetName val="ShareCapital"/>
      <sheetName val="kepmenaker150"/>
      <sheetName val="TRF 150"/>
      <sheetName val="YTD Resurts"/>
      <sheetName val="Sheet7"/>
      <sheetName val="BBM-03"/>
      <sheetName val="lm7-11"/>
      <sheetName val="PORTO"/>
      <sheetName val="Para_Assumption"/>
      <sheetName val="EX_RATE1"/>
      <sheetName val="movement"/>
      <sheetName val="KOR"/>
      <sheetName val="Inputs"/>
      <sheetName val="Sales Report MKTG"/>
      <sheetName val="rab_50"/>
      <sheetName val="U-3.1.1 telephone"/>
      <sheetName val="ANALISA"/>
      <sheetName val="#REF"/>
      <sheetName val="corp tax"/>
      <sheetName val="summary-1"/>
      <sheetName val="PPh_2p³_x0008__x0018__x0000__x0000_"/>
      <sheetName val="701500 TRAVEL ADVANCE"/>
      <sheetName val="Permanent_info4"/>
      <sheetName val="Depreciation_&amp;_Peny_4"/>
      <sheetName val="PPh_21_Recon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A_u_g4"/>
      <sheetName val="M_a_r4"/>
      <sheetName val="fiscal_depr(E)4"/>
      <sheetName val="Main_table4"/>
      <sheetName val="EXT_B34"/>
      <sheetName val="B2_14"/>
      <sheetName val="E4_1d4"/>
      <sheetName val="Prog_Imbalan4"/>
      <sheetName val="DES_024"/>
      <sheetName val="Buku_Besar_14"/>
      <sheetName val="Pg7_44"/>
      <sheetName val="Data_Per_wilayah_Vin_Code_20064"/>
      <sheetName val="Data_Per_wilayah4"/>
      <sheetName val="C1_NOV4"/>
      <sheetName val="jurnal-audit_24"/>
      <sheetName val="Print_AR4"/>
      <sheetName val="BSHO_Report3"/>
      <sheetName val="Check_Sheet3"/>
      <sheetName val="PLHO_Report3"/>
      <sheetName val="VAT_out4"/>
      <sheetName val="DFR_CT3"/>
      <sheetName val="analisa_L-K4"/>
      <sheetName val="data_slip4"/>
      <sheetName val="Template_4"/>
      <sheetName val="Danamon_LK4"/>
      <sheetName val="&quot;Outstanding_SO&quot;4"/>
      <sheetName val="INDIRECT_DETAIL3"/>
      <sheetName val="DIRECT_COST3"/>
      <sheetName val="TAX_SUMMARY4"/>
      <sheetName val="jul05_ok3"/>
      <sheetName val="sept_05_dd3"/>
      <sheetName val="Mkt_Total_by_Cat_B$3"/>
      <sheetName val="Mkt_Total_by_Cat_US$3"/>
      <sheetName val="KKP_213"/>
      <sheetName val="N_Lead3"/>
      <sheetName val="N_3_13"/>
      <sheetName val="N_83"/>
      <sheetName val="N_93"/>
      <sheetName val="Assumption_&amp;_Result3"/>
      <sheetName val="Benefit_Factors3"/>
      <sheetName val="Marshal_(2)3"/>
      <sheetName val="new_IFS_format3"/>
      <sheetName val="Tax_Rate3"/>
      <sheetName val="SAP_PbT3"/>
      <sheetName val="MTD_Results3"/>
      <sheetName val="YTD_Results3"/>
      <sheetName val="Irregular_Income3"/>
      <sheetName val="FE-1770_P13"/>
      <sheetName val="Customize_Your_Purchase_Order1"/>
      <sheetName val="Dec_08_-_Jan_09_(2)3"/>
      <sheetName val="AA_1_BNI3"/>
      <sheetName val="I_4_1_(2)3"/>
      <sheetName val="A3-Dec_2012-ALN3"/>
      <sheetName val="tabel_masa_kerja3"/>
      <sheetName val="Hay_Guide_Charts_Notes3"/>
      <sheetName val="trf_ns_043"/>
      <sheetName val="SL1006_(IDR)3"/>
      <sheetName val="trf_multiple3"/>
      <sheetName val="4_1_Placement_w_o_b3"/>
      <sheetName val="tabel_perkiraan3"/>
      <sheetName val="trfakt_sgl3"/>
      <sheetName val="trf_multiple_dnrks3"/>
      <sheetName val="SL1006_(VLS)3"/>
      <sheetName val="Art_233"/>
      <sheetName val="9E1_3"/>
      <sheetName val="NB_UNIT33"/>
      <sheetName val="1195_B1"/>
      <sheetName val="mgr_&amp;_staff3"/>
      <sheetName val="ShareCapital_3"/>
      <sheetName val="Slide_22"/>
      <sheetName val="NY_ADMIN"/>
      <sheetName val="SPI_GMBH"/>
      <sheetName val="FA_sd_APRIL_07"/>
      <sheetName val="Data_WP"/>
      <sheetName val="General_Info"/>
      <sheetName val="1541020-House_Loan"/>
      <sheetName val="UV_10"/>
      <sheetName val="701500_TRAVEL_ADVANCE"/>
      <sheetName val="Permanent_info5"/>
      <sheetName val="Depreciation_&amp;_Peny_5"/>
      <sheetName val="PPh_21_Recon5"/>
      <sheetName val="EXT_B35"/>
      <sheetName val="B2_1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A_u_g5"/>
      <sheetName val="M_a_r5"/>
      <sheetName val="Buku_Besar_15"/>
      <sheetName val="Pg7_45"/>
      <sheetName val="fiscal_depr(E)5"/>
      <sheetName val="Main_table5"/>
      <sheetName val="Data_Per_wilayah_Vin_Code_20065"/>
      <sheetName val="Data_Per_wilayah5"/>
      <sheetName val="Prog_Imbalan5"/>
      <sheetName val="DES_025"/>
      <sheetName val="C1_NOV5"/>
      <sheetName val="jurnal-audit_25"/>
      <sheetName val="E4_1d5"/>
      <sheetName val="Danamon_LK5"/>
      <sheetName val="BSHO_Report4"/>
      <sheetName val="Check_Sheet4"/>
      <sheetName val="PLHO_Report4"/>
      <sheetName val="VAT_out5"/>
      <sheetName val="Print_AR5"/>
      <sheetName val="analisa_L-K5"/>
      <sheetName val="data_slip5"/>
      <sheetName val="Template_5"/>
      <sheetName val="&quot;Outstanding_SO&quot;5"/>
      <sheetName val="INDIRECT_DETAIL4"/>
      <sheetName val="DIRECT_COST4"/>
      <sheetName val="jul05_ok4"/>
      <sheetName val="sept_05_dd4"/>
      <sheetName val="KKP_214"/>
      <sheetName val="Marshal_(2)4"/>
      <sheetName val="DFR_CT4"/>
      <sheetName val="TAX_SUMMARY5"/>
      <sheetName val="new_IFS_format4"/>
      <sheetName val="MTD_Results4"/>
      <sheetName val="YTD_Results4"/>
      <sheetName val="Mkt_Total_by_Cat_B$4"/>
      <sheetName val="Mkt_Total_by_Cat_US$4"/>
      <sheetName val="N_Lead4"/>
      <sheetName val="N_3_14"/>
      <sheetName val="N_84"/>
      <sheetName val="N_94"/>
      <sheetName val="Assumption_&amp;_Result4"/>
      <sheetName val="Benefit_Factors4"/>
      <sheetName val="tabel_masa_kerja4"/>
      <sheetName val="Tax_Rate4"/>
      <sheetName val="SAP_PbT4"/>
      <sheetName val="Dec_08_-_Jan_09_(2)4"/>
      <sheetName val="AA_1_BNI4"/>
      <sheetName val="I_4_1_(2)4"/>
      <sheetName val="A3-Dec_2012-ALN4"/>
      <sheetName val="Irregular_Income4"/>
      <sheetName val="FE-1770_P14"/>
      <sheetName val="Level_1_&amp;_21"/>
      <sheetName val="JAN_20011"/>
      <sheetName val="Trading_Statement1"/>
      <sheetName val="Customize_Your_Purchase_Order2"/>
      <sheetName val="Hay_Guide_Charts_Notes4"/>
      <sheetName val="trf_ns_044"/>
      <sheetName val="SL1006_(IDR)4"/>
      <sheetName val="trf_multiple4"/>
      <sheetName val="4_1_Placement_w_o_b4"/>
      <sheetName val="tabel_perkiraan4"/>
      <sheetName val="trfakt_sgl4"/>
      <sheetName val="trf_multiple_dnrks4"/>
      <sheetName val="SL1006_(VLS)4"/>
      <sheetName val="Art_234"/>
      <sheetName val="Slide_221"/>
      <sheetName val="NB_UNIT34"/>
      <sheetName val="chiet_tinh1"/>
      <sheetName val="9E1_31"/>
      <sheetName val="mgr_&amp;_staff4"/>
      <sheetName val="ShareCapital_4"/>
      <sheetName val="NY_ADMIN1"/>
      <sheetName val="SPI_GMBH1"/>
      <sheetName val="FA_sd_APRIL_071"/>
      <sheetName val="Data_WP1"/>
      <sheetName val="General_Info1"/>
      <sheetName val="1195_B11"/>
      <sheetName val="tabel_nilai1"/>
      <sheetName val="AA_1_1_BNI1"/>
      <sheetName val="Cost_Summary"/>
      <sheetName val="1541020-House_Loan1"/>
      <sheetName val="UV_101"/>
      <sheetName val="movement&amp;add_test"/>
      <sheetName val="SK_HTM"/>
      <sheetName val="Entry__HTM"/>
      <sheetName val="Rincian_Iuran1"/>
      <sheetName val="Data_Rekon1"/>
      <sheetName val="Premi_Iuran1"/>
      <sheetName val="Material_Bpn_jul'07"/>
      <sheetName val="A_4_2"/>
      <sheetName val="A_4_3"/>
      <sheetName val="IMPUT_PENERIMAAN_BULK_WB"/>
      <sheetName val="_SAF_02"/>
      <sheetName val="Analisa_Alat_Berat"/>
      <sheetName val="van_khuon"/>
      <sheetName val="LINK_MOR"/>
      <sheetName val="LINK_GAP"/>
      <sheetName val="U2_2"/>
      <sheetName val="Cost_Analysis"/>
      <sheetName val="Scenarios_and_Sensitivities1"/>
      <sheetName val="Global_Assumptions1"/>
      <sheetName val="F_2_WIP_CKP"/>
      <sheetName val="F_2_1_CKP"/>
      <sheetName val="HPP_PER_BULAN"/>
      <sheetName val="TRF_150"/>
      <sheetName val="YTD_Resurts"/>
      <sheetName val="Sales_Report_MKTG"/>
      <sheetName val="U-3_1_1_telephone"/>
      <sheetName val="corp_tax"/>
      <sheetName val="PPh_2p³"/>
      <sheetName val="701500_TRAVEL_ADVANCE1"/>
      <sheetName val="FE_1770_I"/>
      <sheetName val="FE_1770_II"/>
      <sheetName val="bdrl-usg"/>
      <sheetName val="L I _ ATY"/>
      <sheetName val="WWb"/>
      <sheetName val="N o v"/>
      <sheetName val="J a n"/>
      <sheetName val="FE-1770-I"/>
      <sheetName val="REF"/>
      <sheetName val="laru-kbn"/>
      <sheetName val="tr-28202"/>
      <sheetName val="GD_actuals"/>
      <sheetName val="7x"/>
      <sheetName val="8x"/>
      <sheetName val="Dates"/>
      <sheetName val="2x"/>
      <sheetName val="3"/>
      <sheetName val="1"/>
      <sheetName val="4"/>
      <sheetName val="3x"/>
      <sheetName val="9x"/>
      <sheetName val="5"/>
      <sheetName val="4x"/>
      <sheetName val="6x"/>
      <sheetName val="SUM-IN"/>
      <sheetName val="A6.Employee Loan"/>
      <sheetName val="BP1_23"/>
      <sheetName val="Other"/>
      <sheetName val="Rekons PPh 21"/>
      <sheetName val="IM"/>
      <sheetName val="RP"/>
      <sheetName val="Lead"/>
      <sheetName val="table"/>
      <sheetName val="TK1"/>
      <sheetName val="RMS FUNGSIONAL"/>
      <sheetName val="RMS - STR (2)"/>
      <sheetName val="SEN_FUNG"/>
      <sheetName val="UUK13"/>
      <sheetName val="Mortalitas"/>
      <sheetName val="PART"/>
      <sheetName val="MAINT"/>
      <sheetName val="GAJI"/>
      <sheetName val="LIST. MESIN"/>
      <sheetName val="MAST.PROD"/>
      <sheetName val="MANFCOST"/>
      <sheetName val="FINANCE"/>
      <sheetName val="LIS. PAKAI"/>
      <sheetName val="PART &amp; MAINT."/>
      <sheetName val="tbl1"/>
      <sheetName val="DEP&amp;ASR"/>
      <sheetName val="STD. COST"/>
      <sheetName val="Finance Projection-07"/>
      <sheetName val="PTSC0605"/>
      <sheetName val="Ekuitas"/>
      <sheetName val="BUDGET_1999"/>
      <sheetName val="BPR"/>
      <sheetName val="BUT-1"/>
      <sheetName val="HEX-A"/>
      <sheetName val="HEX-E"/>
      <sheetName val="I-BUT"/>
      <sheetName val="RD I-BUT"/>
      <sheetName val="Trial Bal"/>
      <sheetName val="pihak iii"/>
      <sheetName val="cov"/>
      <sheetName val="NAP"/>
      <sheetName val="내역서"/>
      <sheetName val="TB 1216"/>
      <sheetName val="Vehicles"/>
      <sheetName val="chiet_tinh2"/>
      <sheetName val="Level_1_&amp;_22"/>
      <sheetName val="JAN_20012"/>
      <sheetName val="Trading_Statement2"/>
      <sheetName val="Rincian_Iuran2"/>
      <sheetName val="Data_Rekon2"/>
      <sheetName val="Premi_Iuran2"/>
      <sheetName val="tabel_nilai2"/>
      <sheetName val="AA_1_1_BNI2"/>
      <sheetName val="_SAF_021"/>
      <sheetName val="YTD_Resurts1"/>
      <sheetName val="TRF_1501"/>
      <sheetName val="Material_Bpn_jul'071"/>
      <sheetName val="IMPUT_PENERIMAAN_BULK_WB1"/>
      <sheetName val="van_khuon1"/>
      <sheetName val="U2_21"/>
      <sheetName val="LINK_MOR1"/>
      <sheetName val="LINK_GAP1"/>
      <sheetName val="Cost_Summary1"/>
      <sheetName val="SK_HTM1"/>
      <sheetName val="Entry__HTM1"/>
      <sheetName val="Cost_Analysis1"/>
      <sheetName val="Scenarios_and_Sensitivities2"/>
      <sheetName val="Global_Assumptions2"/>
      <sheetName val="F_2_WIP_CKP1"/>
      <sheetName val="F_2_1_CKP1"/>
      <sheetName val="RMS_FUNGSIONAL1"/>
      <sheetName val="RMS_-_STR_(2)1"/>
      <sheetName val="RMS_FUNGSIONAL"/>
      <sheetName val="RMS_-_STR_(2)"/>
      <sheetName val="Permanent_info6"/>
      <sheetName val="Depreciation_&amp;_Peny_6"/>
      <sheetName val="PPh_21_Recon6"/>
      <sheetName val="fiscal_depr(E)6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C1_NOV6"/>
      <sheetName val="jurnal-audit_26"/>
      <sheetName val="EXT_B36"/>
      <sheetName val="B2_16"/>
      <sheetName val="Main_table6"/>
      <sheetName val="Data_Per_wilayah_Vin_Code_20066"/>
      <sheetName val="Data_Per_wilayah6"/>
      <sheetName val="Print_AR6"/>
      <sheetName val="INDIRECT_DETAIL5"/>
      <sheetName val="DIRECT_COST5"/>
      <sheetName val="E4_1d6"/>
      <sheetName val="Prog_Imbalan6"/>
      <sheetName val="DES_026"/>
      <sheetName val="Buku_Besar_16"/>
      <sheetName val="Pg7_46"/>
      <sheetName val="analisa_L-K6"/>
      <sheetName val="data_slip6"/>
      <sheetName val="Template_6"/>
      <sheetName val="jul05_ok5"/>
      <sheetName val="sept_05_dd5"/>
      <sheetName val="VAT_out6"/>
      <sheetName val="Danamon_LK6"/>
      <sheetName val="&quot;Outstanding_SO&quot;6"/>
      <sheetName val="Tax_Rate5"/>
      <sheetName val="SAP_PbT5"/>
      <sheetName val="TAX_SUMMARY6"/>
      <sheetName val="BSHO_Report5"/>
      <sheetName val="Check_Sheet5"/>
      <sheetName val="PLHO_Report5"/>
      <sheetName val="DFR_CT5"/>
      <sheetName val="Mkt_Total_by_Cat_B$5"/>
      <sheetName val="Mkt_Total_by_Cat_US$5"/>
      <sheetName val="N_Lead5"/>
      <sheetName val="N_3_15"/>
      <sheetName val="N_85"/>
      <sheetName val="N_95"/>
      <sheetName val="Assumption_&amp;_Result5"/>
      <sheetName val="Dec_08_-_Jan_09_(2)5"/>
      <sheetName val="AA_1_BNI5"/>
      <sheetName val="I_4_1_(2)5"/>
      <sheetName val="Hay_Guide_Charts_Notes5"/>
      <sheetName val="trf_ns_045"/>
      <sheetName val="SL1006_(IDR)5"/>
      <sheetName val="trf_multiple5"/>
      <sheetName val="4_1_Placement_w_o_b5"/>
      <sheetName val="tabel_perkiraan5"/>
      <sheetName val="trfakt_sgl5"/>
      <sheetName val="trf_multiple_dnrks5"/>
      <sheetName val="SL1006_(VLS)5"/>
      <sheetName val="Irregular_Income5"/>
      <sheetName val="FE-1770_P15"/>
      <sheetName val="Benefit_Factors5"/>
      <sheetName val="Marshal_(2)5"/>
      <sheetName val="KKP_215"/>
      <sheetName val="tabel_masa_kerja5"/>
      <sheetName val="new_IFS_format5"/>
      <sheetName val="Art_235"/>
      <sheetName val="MTD_Results5"/>
      <sheetName val="YTD_Results5"/>
      <sheetName val="A3-Dec_2012-ALN5"/>
      <sheetName val="chiet_tinh3"/>
      <sheetName val="NB_UNIT35"/>
      <sheetName val="Customize_Your_Purchase_Order3"/>
      <sheetName val="9E1_32"/>
      <sheetName val="1195_B12"/>
      <sheetName val="mgr_&amp;_staff5"/>
      <sheetName val="ShareCapital_5"/>
      <sheetName val="Level_1_&amp;_23"/>
      <sheetName val="JAN_20013"/>
      <sheetName val="Trading_Statement3"/>
      <sheetName val="Rincian_Iuran3"/>
      <sheetName val="Data_Rekon3"/>
      <sheetName val="Premi_Iuran3"/>
      <sheetName val="Slide_222"/>
      <sheetName val="Data_WP2"/>
      <sheetName val="NY_ADMIN2"/>
      <sheetName val="SPI_GMBH2"/>
      <sheetName val="FA_sd_APRIL_072"/>
      <sheetName val="tabel_nilai3"/>
      <sheetName val="AA_1_1_BNI3"/>
      <sheetName val="_SAF_022"/>
      <sheetName val="UV_102"/>
      <sheetName val="YTD_Resurts2"/>
      <sheetName val="TRF_1502"/>
      <sheetName val="Material_Bpn_jul'072"/>
      <sheetName val="IMPUT_PENERIMAAN_BULK_WB2"/>
      <sheetName val="van_khuon2"/>
      <sheetName val="U2_22"/>
      <sheetName val="LINK_MOR2"/>
      <sheetName val="LINK_GAP2"/>
      <sheetName val="General_Info2"/>
      <sheetName val="Cost_Summary2"/>
      <sheetName val="SK_HTM2"/>
      <sheetName val="Entry__HTM2"/>
      <sheetName val="Cost_Analysis2"/>
      <sheetName val="Scenarios_and_Sensitivities3"/>
      <sheetName val="Global_Assumptions3"/>
      <sheetName val="F_2_WIP_CKP2"/>
      <sheetName val="F_2_1_CKP2"/>
      <sheetName val="1541020-House_Loan2"/>
      <sheetName val="RMS_FUNGSIONAL2"/>
      <sheetName val="RMS_-_STR_(2)2"/>
      <sheetName val="Permanent_info7"/>
      <sheetName val="Depreciation_&amp;_Peny_7"/>
      <sheetName val="PPh_21_Recon7"/>
      <sheetName val="fiscal_depr(E)7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C1_NOV7"/>
      <sheetName val="jurnal-audit_27"/>
      <sheetName val="EXT_B37"/>
      <sheetName val="B2_17"/>
      <sheetName val="Main_table7"/>
      <sheetName val="Data_Per_wilayah_Vin_Code_20067"/>
      <sheetName val="Data_Per_wilayah7"/>
      <sheetName val="Print_AR7"/>
      <sheetName val="INDIRECT_DETAIL6"/>
      <sheetName val="DIRECT_COST6"/>
      <sheetName val="E4_1d7"/>
      <sheetName val="Prog_Imbalan7"/>
      <sheetName val="DES_027"/>
      <sheetName val="Buku_Besar_17"/>
      <sheetName val="Pg7_47"/>
      <sheetName val="analisa_L-K7"/>
      <sheetName val="data_slip7"/>
      <sheetName val="Template_7"/>
      <sheetName val="jul05_ok6"/>
      <sheetName val="sept_05_dd6"/>
      <sheetName val="VAT_out7"/>
      <sheetName val="Danamon_LK7"/>
      <sheetName val="&quot;Outstanding_SO&quot;7"/>
      <sheetName val="Tax_Rate6"/>
      <sheetName val="SAP_PbT6"/>
      <sheetName val="TAX_SUMMARY7"/>
      <sheetName val="BSHO_Report6"/>
      <sheetName val="Check_Sheet6"/>
      <sheetName val="PLHO_Report6"/>
      <sheetName val="DFR_CT6"/>
      <sheetName val="Mkt_Total_by_Cat_B$6"/>
      <sheetName val="Mkt_Total_by_Cat_US$6"/>
      <sheetName val="N_Lead6"/>
      <sheetName val="N_3_16"/>
      <sheetName val="N_86"/>
      <sheetName val="N_96"/>
      <sheetName val="Assumption_&amp;_Result6"/>
      <sheetName val="Dec_08_-_Jan_09_(2)6"/>
      <sheetName val="AA_1_BNI6"/>
      <sheetName val="I_4_1_(2)6"/>
      <sheetName val="Hay_Guide_Charts_Notes6"/>
      <sheetName val="trf_ns_046"/>
      <sheetName val="SL1006_(IDR)6"/>
      <sheetName val="trf_multiple6"/>
      <sheetName val="4_1_Placement_w_o_b6"/>
      <sheetName val="tabel_perkiraan6"/>
      <sheetName val="trfakt_sgl6"/>
      <sheetName val="trf_multiple_dnrks6"/>
      <sheetName val="SL1006_(VLS)6"/>
      <sheetName val="Irregular_Income6"/>
      <sheetName val="FE-1770_P16"/>
      <sheetName val="Benefit_Factors6"/>
      <sheetName val="Marshal_(2)6"/>
      <sheetName val="KKP_216"/>
      <sheetName val="tabel_masa_kerja6"/>
      <sheetName val="new_IFS_format6"/>
      <sheetName val="Art_236"/>
      <sheetName val="MTD_Results6"/>
      <sheetName val="YTD_Results6"/>
      <sheetName val="A3-Dec_2012-ALN6"/>
      <sheetName val="chiet_tinh4"/>
      <sheetName val="NB_UNIT36"/>
      <sheetName val="Customize_Your_Purchase_Order4"/>
      <sheetName val="9E1_33"/>
      <sheetName val="1195_B13"/>
      <sheetName val="mgr_&amp;_staff6"/>
      <sheetName val="ShareCapital_6"/>
      <sheetName val="Level_1_&amp;_24"/>
      <sheetName val="JAN_20014"/>
      <sheetName val="Trading_Statement4"/>
      <sheetName val="Rincian_Iuran4"/>
      <sheetName val="Data_Rekon4"/>
      <sheetName val="Premi_Iuran4"/>
      <sheetName val="Slide_223"/>
      <sheetName val="Data_WP3"/>
      <sheetName val="NY_ADMIN3"/>
      <sheetName val="SPI_GMBH3"/>
      <sheetName val="FA_sd_APRIL_073"/>
      <sheetName val="tabel_nilai4"/>
      <sheetName val="AA_1_1_BNI4"/>
      <sheetName val="_SAF_023"/>
      <sheetName val="UV_103"/>
      <sheetName val="YTD_Resurts3"/>
      <sheetName val="TRF_1503"/>
      <sheetName val="Material_Bpn_jul'073"/>
      <sheetName val="IMPUT_PENERIMAAN_BULK_WB3"/>
      <sheetName val="van_khuon3"/>
      <sheetName val="U2_23"/>
      <sheetName val="LINK_MOR3"/>
      <sheetName val="LINK_GAP3"/>
      <sheetName val="General_Info3"/>
      <sheetName val="Cost_Summary3"/>
      <sheetName val="SK_HTM3"/>
      <sheetName val="Entry__HTM3"/>
      <sheetName val="Cost_Analysis3"/>
      <sheetName val="Scenarios_and_Sensitivities4"/>
      <sheetName val="Global_Assumptions4"/>
      <sheetName val="F_2_WIP_CKP3"/>
      <sheetName val="F_2_1_CKP3"/>
      <sheetName val="1541020-House_Loan3"/>
      <sheetName val="RMS_FUNGSIONAL3"/>
      <sheetName val="RMS_-_STR_(2)3"/>
      <sheetName val="Permanent_info10"/>
      <sheetName val="Depreciation_&amp;_Peny_10"/>
      <sheetName val="PPh_21_Recon10"/>
      <sheetName val="fiscal_depr(E)10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C1_NOV10"/>
      <sheetName val="jurnal-audit_210"/>
      <sheetName val="EXT_B310"/>
      <sheetName val="B2_110"/>
      <sheetName val="Main_table10"/>
      <sheetName val="Data_Per_wilayah_Vin_Code_20010"/>
      <sheetName val="Data_Per_wilayah10"/>
      <sheetName val="Print_AR10"/>
      <sheetName val="INDIRECT_DETAIL9"/>
      <sheetName val="DIRECT_COST9"/>
      <sheetName val="E4_1d10"/>
      <sheetName val="Prog_Imbalan10"/>
      <sheetName val="DES_0210"/>
      <sheetName val="Buku_Besar_110"/>
      <sheetName val="Pg7_410"/>
      <sheetName val="analisa_L-K10"/>
      <sheetName val="data_slip10"/>
      <sheetName val="Template_10"/>
      <sheetName val="jul05_ok9"/>
      <sheetName val="sept_05_dd9"/>
      <sheetName val="VAT_out10"/>
      <sheetName val="Danamon_LK10"/>
      <sheetName val="&quot;Outstanding_SO&quot;10"/>
      <sheetName val="Tax_Rate9"/>
      <sheetName val="SAP_PbT9"/>
      <sheetName val="TAX_SUMMARY10"/>
      <sheetName val="BSHO_Report9"/>
      <sheetName val="Check_Sheet9"/>
      <sheetName val="PLHO_Report9"/>
      <sheetName val="DFR_CT9"/>
      <sheetName val="Mkt_Total_by_Cat_B$9"/>
      <sheetName val="Mkt_Total_by_Cat_US$9"/>
      <sheetName val="N_Lead9"/>
      <sheetName val="N_3_19"/>
      <sheetName val="N_89"/>
      <sheetName val="N_99"/>
      <sheetName val="Assumption_&amp;_Result9"/>
      <sheetName val="Dec_08_-_Jan_09_(2)9"/>
      <sheetName val="AA_1_BNI9"/>
      <sheetName val="I_4_1_(2)9"/>
      <sheetName val="Hay_Guide_Charts_Notes9"/>
      <sheetName val="trf_ns_049"/>
      <sheetName val="SL1006_(IDR)9"/>
      <sheetName val="trf_multiple9"/>
      <sheetName val="4_1_Placement_w_o_b9"/>
      <sheetName val="tabel_perkiraan9"/>
      <sheetName val="trfakt_sgl9"/>
      <sheetName val="trf_multiple_dnrks9"/>
      <sheetName val="SL1006_(VLS)9"/>
      <sheetName val="Irregular_Income9"/>
      <sheetName val="FE-1770_P19"/>
      <sheetName val="Benefit_Factors9"/>
      <sheetName val="Marshal_(2)9"/>
      <sheetName val="KKP_219"/>
      <sheetName val="tabel_masa_kerja9"/>
      <sheetName val="new_IFS_format9"/>
      <sheetName val="Art_239"/>
      <sheetName val="MTD_Results9"/>
      <sheetName val="YTD_Results9"/>
      <sheetName val="A3-Dec_2012-ALN9"/>
      <sheetName val="chiet_tinh7"/>
      <sheetName val="NB_UNIT39"/>
      <sheetName val="Customize_Your_Purchase_Order7"/>
      <sheetName val="9E1_36"/>
      <sheetName val="1195_B16"/>
      <sheetName val="mgr_&amp;_staff9"/>
      <sheetName val="ShareCapital_9"/>
      <sheetName val="Level_1_&amp;_27"/>
      <sheetName val="JAN_20017"/>
      <sheetName val="Trading_Statement7"/>
      <sheetName val="Rincian_Iuran7"/>
      <sheetName val="Data_Rekon7"/>
      <sheetName val="Premi_Iuran7"/>
      <sheetName val="Slide_226"/>
      <sheetName val="Data_WP6"/>
      <sheetName val="NY_ADMIN6"/>
      <sheetName val="SPI_GMBH6"/>
      <sheetName val="FA_sd_APRIL_076"/>
      <sheetName val="tabel_nilai7"/>
      <sheetName val="AA_1_1_BNI7"/>
      <sheetName val="_SAF_026"/>
      <sheetName val="UV_106"/>
      <sheetName val="YTD_Resurts6"/>
      <sheetName val="TRF_1506"/>
      <sheetName val="Material_Bpn_jul'076"/>
      <sheetName val="IMPUT_PENERIMAAN_BULK_WB6"/>
      <sheetName val="van_khuon6"/>
      <sheetName val="U2_26"/>
      <sheetName val="LINK_MOR6"/>
      <sheetName val="LINK_GAP6"/>
      <sheetName val="General_Info6"/>
      <sheetName val="Cost_Summary6"/>
      <sheetName val="SK_HTM6"/>
      <sheetName val="Entry__HTM6"/>
      <sheetName val="Cost_Analysis6"/>
      <sheetName val="Scenarios_and_Sensitivities7"/>
      <sheetName val="Global_Assumptions7"/>
      <sheetName val="F_2_WIP_CKP6"/>
      <sheetName val="F_2_1_CKP6"/>
      <sheetName val="1541020-House_Loan6"/>
      <sheetName val="RMS_FUNGSIONAL6"/>
      <sheetName val="RMS_-_STR_(2)6"/>
      <sheetName val="Permanent_info8"/>
      <sheetName val="Depreciation_&amp;_Peny_8"/>
      <sheetName val="PPh_21_Recon8"/>
      <sheetName val="fiscal_depr(E)8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C1_NOV8"/>
      <sheetName val="jurnal-audit_28"/>
      <sheetName val="EXT_B38"/>
      <sheetName val="B2_18"/>
      <sheetName val="Main_table8"/>
      <sheetName val="Data_Per_wilayah_Vin_Code_20068"/>
      <sheetName val="Data_Per_wilayah8"/>
      <sheetName val="Print_AR8"/>
      <sheetName val="INDIRECT_DETAIL7"/>
      <sheetName val="DIRECT_COST7"/>
      <sheetName val="E4_1d8"/>
      <sheetName val="Prog_Imbalan8"/>
      <sheetName val="DES_028"/>
      <sheetName val="Buku_Besar_18"/>
      <sheetName val="Pg7_48"/>
      <sheetName val="analisa_L-K8"/>
      <sheetName val="data_slip8"/>
      <sheetName val="Template_8"/>
      <sheetName val="jul05_ok7"/>
      <sheetName val="sept_05_dd7"/>
      <sheetName val="VAT_out8"/>
      <sheetName val="Danamon_LK8"/>
      <sheetName val="&quot;Outstanding_SO&quot;8"/>
      <sheetName val="Tax_Rate7"/>
      <sheetName val="SAP_PbT7"/>
      <sheetName val="TAX_SUMMARY8"/>
      <sheetName val="BSHO_Report7"/>
      <sheetName val="Check_Sheet7"/>
      <sheetName val="PLHO_Report7"/>
      <sheetName val="DFR_CT7"/>
      <sheetName val="Mkt_Total_by_Cat_B$7"/>
      <sheetName val="Mkt_Total_by_Cat_US$7"/>
      <sheetName val="N_Lead7"/>
      <sheetName val="N_3_17"/>
      <sheetName val="N_87"/>
      <sheetName val="N_97"/>
      <sheetName val="Assumption_&amp;_Result7"/>
      <sheetName val="Dec_08_-_Jan_09_(2)7"/>
      <sheetName val="AA_1_BNI7"/>
      <sheetName val="I_4_1_(2)7"/>
      <sheetName val="Hay_Guide_Charts_Notes7"/>
      <sheetName val="trf_ns_047"/>
      <sheetName val="SL1006_(IDR)7"/>
      <sheetName val="trf_multiple7"/>
      <sheetName val="4_1_Placement_w_o_b7"/>
      <sheetName val="tabel_perkiraan7"/>
      <sheetName val="trfakt_sgl7"/>
      <sheetName val="trf_multiple_dnrks7"/>
      <sheetName val="SL1006_(VLS)7"/>
      <sheetName val="Irregular_Income7"/>
      <sheetName val="FE-1770_P17"/>
      <sheetName val="Benefit_Factors7"/>
      <sheetName val="Marshal_(2)7"/>
      <sheetName val="KKP_217"/>
      <sheetName val="tabel_masa_kerja7"/>
      <sheetName val="new_IFS_format7"/>
      <sheetName val="Art_237"/>
      <sheetName val="MTD_Results7"/>
      <sheetName val="YTD_Results7"/>
      <sheetName val="A3-Dec_2012-ALN7"/>
      <sheetName val="chiet_tinh5"/>
      <sheetName val="NB_UNIT37"/>
      <sheetName val="Customize_Your_Purchase_Order5"/>
      <sheetName val="9E1_34"/>
      <sheetName val="1195_B14"/>
      <sheetName val="mgr_&amp;_staff7"/>
      <sheetName val="ShareCapital_7"/>
      <sheetName val="Level_1_&amp;_25"/>
      <sheetName val="JAN_20015"/>
      <sheetName val="Trading_Statement5"/>
      <sheetName val="Rincian_Iuran5"/>
      <sheetName val="Data_Rekon5"/>
      <sheetName val="Premi_Iuran5"/>
      <sheetName val="Slide_224"/>
      <sheetName val="Data_WP4"/>
      <sheetName val="NY_ADMIN4"/>
      <sheetName val="SPI_GMBH4"/>
      <sheetName val="FA_sd_APRIL_074"/>
      <sheetName val="tabel_nilai5"/>
      <sheetName val="AA_1_1_BNI5"/>
      <sheetName val="_SAF_024"/>
      <sheetName val="UV_104"/>
      <sheetName val="YTD_Resurts4"/>
      <sheetName val="TRF_1504"/>
      <sheetName val="Material_Bpn_jul'074"/>
      <sheetName val="IMPUT_PENERIMAAN_BULK_WB4"/>
      <sheetName val="van_khuon4"/>
      <sheetName val="U2_24"/>
      <sheetName val="LINK_MOR4"/>
      <sheetName val="LINK_GAP4"/>
      <sheetName val="General_Info4"/>
      <sheetName val="Cost_Summary4"/>
      <sheetName val="SK_HTM4"/>
      <sheetName val="Entry__HTM4"/>
      <sheetName val="Cost_Analysis4"/>
      <sheetName val="Scenarios_and_Sensitivities5"/>
      <sheetName val="Global_Assumptions5"/>
      <sheetName val="F_2_WIP_CKP4"/>
      <sheetName val="F_2_1_CKP4"/>
      <sheetName val="1541020-House_Loan4"/>
      <sheetName val="RMS_FUNGSIONAL4"/>
      <sheetName val="RMS_-_STR_(2)4"/>
      <sheetName val="Permanent_info9"/>
      <sheetName val="Depreciation_&amp;_Peny_9"/>
      <sheetName val="PPh_21_Recon9"/>
      <sheetName val="fiscal_depr(E)9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C1_NOV9"/>
      <sheetName val="jurnal-audit_29"/>
      <sheetName val="EXT_B39"/>
      <sheetName val="B2_19"/>
      <sheetName val="Main_table9"/>
      <sheetName val="Data_Per_wilayah_Vin_Code_20069"/>
      <sheetName val="Data_Per_wilayah9"/>
      <sheetName val="Print_AR9"/>
      <sheetName val="INDIRECT_DETAIL8"/>
      <sheetName val="DIRECT_COST8"/>
      <sheetName val="E4_1d9"/>
      <sheetName val="Prog_Imbalan9"/>
      <sheetName val="DES_029"/>
      <sheetName val="Buku_Besar_19"/>
      <sheetName val="Pg7_49"/>
      <sheetName val="analisa_L-K9"/>
      <sheetName val="data_slip9"/>
      <sheetName val="Template_9"/>
      <sheetName val="jul05_ok8"/>
      <sheetName val="sept_05_dd8"/>
      <sheetName val="VAT_out9"/>
      <sheetName val="Danamon_LK9"/>
      <sheetName val="&quot;Outstanding_SO&quot;9"/>
      <sheetName val="Tax_Rate8"/>
      <sheetName val="SAP_PbT8"/>
      <sheetName val="TAX_SUMMARY9"/>
      <sheetName val="BSHO_Report8"/>
      <sheetName val="Check_Sheet8"/>
      <sheetName val="PLHO_Report8"/>
      <sheetName val="DFR_CT8"/>
      <sheetName val="Mkt_Total_by_Cat_B$8"/>
      <sheetName val="Mkt_Total_by_Cat_US$8"/>
      <sheetName val="N_Lead8"/>
      <sheetName val="N_3_18"/>
      <sheetName val="N_88"/>
      <sheetName val="N_98"/>
      <sheetName val="Assumption_&amp;_Result8"/>
      <sheetName val="Dec_08_-_Jan_09_(2)8"/>
      <sheetName val="AA_1_BNI8"/>
      <sheetName val="I_4_1_(2)8"/>
      <sheetName val="Hay_Guide_Charts_Notes8"/>
      <sheetName val="trf_ns_048"/>
      <sheetName val="SL1006_(IDR)8"/>
      <sheetName val="trf_multiple8"/>
      <sheetName val="4_1_Placement_w_o_b8"/>
      <sheetName val="tabel_perkiraan8"/>
      <sheetName val="trfakt_sgl8"/>
      <sheetName val="trf_multiple_dnrks8"/>
      <sheetName val="SL1006_(VLS)8"/>
      <sheetName val="Irregular_Income8"/>
      <sheetName val="FE-1770_P18"/>
      <sheetName val="Benefit_Factors8"/>
      <sheetName val="Marshal_(2)8"/>
      <sheetName val="KKP_218"/>
      <sheetName val="tabel_masa_kerja8"/>
      <sheetName val="new_IFS_format8"/>
      <sheetName val="Art_238"/>
      <sheetName val="MTD_Results8"/>
      <sheetName val="YTD_Results8"/>
      <sheetName val="A3-Dec_2012-ALN8"/>
      <sheetName val="chiet_tinh6"/>
      <sheetName val="NB_UNIT38"/>
      <sheetName val="Customize_Your_Purchase_Order6"/>
      <sheetName val="9E1_35"/>
      <sheetName val="1195_B15"/>
      <sheetName val="mgr_&amp;_staff8"/>
      <sheetName val="ShareCapital_8"/>
      <sheetName val="Level_1_&amp;_26"/>
      <sheetName val="JAN_20016"/>
      <sheetName val="Trading_Statement6"/>
      <sheetName val="Rincian_Iuran6"/>
      <sheetName val="Data_Rekon6"/>
      <sheetName val="Premi_Iuran6"/>
      <sheetName val="Slide_225"/>
      <sheetName val="Data_WP5"/>
      <sheetName val="NY_ADMIN5"/>
      <sheetName val="SPI_GMBH5"/>
      <sheetName val="FA_sd_APRIL_075"/>
      <sheetName val="tabel_nilai6"/>
      <sheetName val="AA_1_1_BNI6"/>
      <sheetName val="_SAF_025"/>
      <sheetName val="UV_105"/>
      <sheetName val="YTD_Resurts5"/>
      <sheetName val="TRF_1505"/>
      <sheetName val="Material_Bpn_jul'075"/>
      <sheetName val="IMPUT_PENERIMAAN_BULK_WB5"/>
      <sheetName val="van_khuon5"/>
      <sheetName val="U2_25"/>
      <sheetName val="LINK_MOR5"/>
      <sheetName val="LINK_GAP5"/>
      <sheetName val="General_Info5"/>
      <sheetName val="Cost_Summary5"/>
      <sheetName val="SK_HTM5"/>
      <sheetName val="Entry__HTM5"/>
      <sheetName val="Cost_Analysis5"/>
      <sheetName val="Scenarios_and_Sensitivities6"/>
      <sheetName val="Global_Assumptions6"/>
      <sheetName val="F_2_WIP_CKP5"/>
      <sheetName val="F_2_1_CKP5"/>
      <sheetName val="1541020-House_Loan5"/>
      <sheetName val="RMS_FUNGSIONAL5"/>
      <sheetName val="RMS_-_STR_(2)5"/>
      <sheetName val="Permanent_info11"/>
      <sheetName val="Depreciation_&amp;_Peny_11"/>
      <sheetName val="PPh_21_Recon11"/>
      <sheetName val="fiscal_depr(E)11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C1_NOV11"/>
      <sheetName val="jurnal-audit_211"/>
      <sheetName val="EXT_B311"/>
      <sheetName val="B2_111"/>
      <sheetName val="Main_table11"/>
      <sheetName val="Data_Per_wilayah_Vin_Code_20011"/>
      <sheetName val="Data_Per_wilayah11"/>
      <sheetName val="Print_AR11"/>
      <sheetName val="INDIRECT_DETAIL10"/>
      <sheetName val="DIRECT_COST10"/>
      <sheetName val="E4_1d11"/>
      <sheetName val="Prog_Imbalan11"/>
      <sheetName val="DES_0211"/>
      <sheetName val="Buku_Besar_111"/>
      <sheetName val="Pg7_411"/>
      <sheetName val="analisa_L-K11"/>
      <sheetName val="data_slip11"/>
      <sheetName val="Template_11"/>
      <sheetName val="jul05_ok10"/>
      <sheetName val="sept_05_dd10"/>
      <sheetName val="VAT_out11"/>
      <sheetName val="Danamon_LK11"/>
      <sheetName val="&quot;Outstanding_SO&quot;11"/>
      <sheetName val="Tax_Rate10"/>
      <sheetName val="SAP_PbT10"/>
      <sheetName val="TAX_SUMMARY11"/>
      <sheetName val="BSHO_Report10"/>
      <sheetName val="Check_Sheet10"/>
      <sheetName val="PLHO_Report10"/>
      <sheetName val="DFR_CT10"/>
      <sheetName val="Mkt_Total_by_Cat_B$10"/>
      <sheetName val="Mkt_Total_by_Cat_US$10"/>
      <sheetName val="N_Lead10"/>
      <sheetName val="N_3_110"/>
      <sheetName val="N_810"/>
      <sheetName val="N_910"/>
      <sheetName val="Assumption_&amp;_Result10"/>
      <sheetName val="Dec_08_-_Jan_09_(2)10"/>
      <sheetName val="AA_1_BNI10"/>
      <sheetName val="I_4_1_(2)10"/>
      <sheetName val="Hay_Guide_Charts_Notes10"/>
      <sheetName val="trf_ns_0410"/>
      <sheetName val="SL1006_(IDR)10"/>
      <sheetName val="trf_multiple10"/>
      <sheetName val="4_1_Placement_w_o_b10"/>
      <sheetName val="tabel_perkiraan10"/>
      <sheetName val="trfakt_sgl10"/>
      <sheetName val="trf_multiple_dnrks10"/>
      <sheetName val="SL1006_(VLS)10"/>
      <sheetName val="Irregular_Income10"/>
      <sheetName val="FE-1770_P110"/>
      <sheetName val="Benefit_Factors10"/>
      <sheetName val="Marshal_(2)10"/>
      <sheetName val="KKP_2110"/>
      <sheetName val="tabel_masa_kerja10"/>
      <sheetName val="new_IFS_format10"/>
      <sheetName val="Art_2310"/>
      <sheetName val="MTD_Results10"/>
      <sheetName val="YTD_Results10"/>
      <sheetName val="A3-Dec_2012-ALN10"/>
      <sheetName val="chiet_tinh8"/>
      <sheetName val="NB_UNIT310"/>
      <sheetName val="Customize_Your_Purchase_Order8"/>
      <sheetName val="9E1_37"/>
      <sheetName val="1195_B17"/>
      <sheetName val="mgr_&amp;_staff10"/>
      <sheetName val="ShareCapital_10"/>
      <sheetName val="Level_1_&amp;_28"/>
      <sheetName val="JAN_20018"/>
      <sheetName val="Trading_Statement8"/>
      <sheetName val="Rincian_Iuran8"/>
      <sheetName val="Data_Rekon8"/>
      <sheetName val="Premi_Iuran8"/>
      <sheetName val="Slide_227"/>
      <sheetName val="Data_WP7"/>
      <sheetName val="NY_ADMIN7"/>
      <sheetName val="SPI_GMBH7"/>
      <sheetName val="FA_sd_APRIL_077"/>
      <sheetName val="tabel_nilai8"/>
      <sheetName val="AA_1_1_BNI8"/>
      <sheetName val="_SAF_027"/>
      <sheetName val="UV_107"/>
      <sheetName val="YTD_Resurts7"/>
      <sheetName val="TRF_1507"/>
      <sheetName val="Material_Bpn_jul'077"/>
      <sheetName val="IMPUT_PENERIMAAN_BULK_WB7"/>
      <sheetName val="van_khuon7"/>
      <sheetName val="U2_27"/>
      <sheetName val="LINK_MOR7"/>
      <sheetName val="LINK_GAP7"/>
      <sheetName val="General_Info7"/>
      <sheetName val="Cost_Summary7"/>
      <sheetName val="SK_HTM7"/>
      <sheetName val="Entry__HTM7"/>
      <sheetName val="Cost_Analysis7"/>
      <sheetName val="Scenarios_and_Sensitivities8"/>
      <sheetName val="Global_Assumptions8"/>
      <sheetName val="F_2_WIP_CKP7"/>
      <sheetName val="F_2_1_CKP7"/>
      <sheetName val="1541020-House_Loan7"/>
      <sheetName val="RMS_FUNGSIONAL7"/>
      <sheetName val="RMS_-_STR_(2)7"/>
      <sheetName val="Permanent_info12"/>
      <sheetName val="Depreciation_&amp;_Peny_12"/>
      <sheetName val="PPh_21_Recon12"/>
      <sheetName val="fiscal_depr(E)12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C1_NOV12"/>
      <sheetName val="jurnal-audit_212"/>
      <sheetName val="EXT_B312"/>
      <sheetName val="B2_112"/>
      <sheetName val="Main_table12"/>
      <sheetName val="Data_Per_wilayah_Vin_Code_20012"/>
      <sheetName val="Data_Per_wilayah12"/>
      <sheetName val="Print_AR12"/>
      <sheetName val="INDIRECT_DETAIL11"/>
      <sheetName val="DIRECT_COST11"/>
      <sheetName val="E4_1d12"/>
      <sheetName val="Prog_Imbalan12"/>
      <sheetName val="DES_0212"/>
      <sheetName val="Buku_Besar_112"/>
      <sheetName val="Pg7_412"/>
      <sheetName val="analisa_L-K12"/>
      <sheetName val="data_slip12"/>
      <sheetName val="Template_12"/>
      <sheetName val="jul05_ok11"/>
      <sheetName val="sept_05_dd11"/>
      <sheetName val="VAT_out12"/>
      <sheetName val="Danamon_LK12"/>
      <sheetName val="&quot;Outstanding_SO&quot;12"/>
      <sheetName val="Tax_Rate11"/>
      <sheetName val="SAP_PbT11"/>
      <sheetName val="TAX_SUMMARY12"/>
      <sheetName val="BSHO_Report11"/>
      <sheetName val="Check_Sheet11"/>
      <sheetName val="PLHO_Report11"/>
      <sheetName val="DFR_CT11"/>
      <sheetName val="Mkt_Total_by_Cat_B$11"/>
      <sheetName val="Mkt_Total_by_Cat_US$11"/>
      <sheetName val="N_Lead11"/>
      <sheetName val="N_3_111"/>
      <sheetName val="N_811"/>
      <sheetName val="N_911"/>
      <sheetName val="Assumption_&amp;_Result11"/>
      <sheetName val="Dec_08_-_Jan_09_(2)11"/>
      <sheetName val="AA_1_BNI11"/>
      <sheetName val="I_4_1_(2)11"/>
      <sheetName val="Hay_Guide_Charts_Notes11"/>
      <sheetName val="trf_ns_0411"/>
      <sheetName val="SL1006_(IDR)11"/>
      <sheetName val="trf_multiple11"/>
      <sheetName val="4_1_Placement_w_o_b11"/>
      <sheetName val="tabel_perkiraan11"/>
      <sheetName val="trfakt_sgl11"/>
      <sheetName val="trf_multiple_dnrks11"/>
      <sheetName val="SL1006_(VLS)11"/>
      <sheetName val="Irregular_Income11"/>
      <sheetName val="FE-1770_P111"/>
      <sheetName val="Benefit_Factors11"/>
      <sheetName val="Marshal_(2)11"/>
      <sheetName val="KKP_2111"/>
      <sheetName val="tabel_masa_kerja11"/>
      <sheetName val="new_IFS_format11"/>
      <sheetName val="Art_2311"/>
      <sheetName val="MTD_Results11"/>
      <sheetName val="YTD_Results11"/>
      <sheetName val="A3-Dec_2012-ALN11"/>
      <sheetName val="chiet_tinh9"/>
      <sheetName val="NB_UNIT311"/>
      <sheetName val="Customize_Your_Purchase_Order9"/>
      <sheetName val="9E1_38"/>
      <sheetName val="1195_B18"/>
      <sheetName val="mgr_&amp;_staff11"/>
      <sheetName val="ShareCapital_11"/>
      <sheetName val="Level_1_&amp;_29"/>
      <sheetName val="JAN_20019"/>
      <sheetName val="Trading_Statement9"/>
      <sheetName val="Rincian_Iuran9"/>
      <sheetName val="Data_Rekon9"/>
      <sheetName val="Premi_Iuran9"/>
      <sheetName val="Slide_228"/>
      <sheetName val="Data_WP8"/>
      <sheetName val="NY_ADMIN8"/>
      <sheetName val="SPI_GMBH8"/>
      <sheetName val="FA_sd_APRIL_078"/>
      <sheetName val="tabel_nilai9"/>
      <sheetName val="AA_1_1_BNI9"/>
      <sheetName val="_SAF_028"/>
      <sheetName val="UV_108"/>
      <sheetName val="YTD_Resurts8"/>
      <sheetName val="TRF_1508"/>
      <sheetName val="Material_Bpn_jul'078"/>
      <sheetName val="IMPUT_PENERIMAAN_BULK_WB8"/>
      <sheetName val="van_khuon8"/>
      <sheetName val="U2_28"/>
      <sheetName val="LINK_MOR8"/>
      <sheetName val="LINK_GAP8"/>
      <sheetName val="General_Info8"/>
      <sheetName val="Cost_Summary8"/>
      <sheetName val="SK_HTM8"/>
      <sheetName val="Entry__HTM8"/>
      <sheetName val="Cost_Analysis8"/>
      <sheetName val="Scenarios_and_Sensitivities9"/>
      <sheetName val="Global_Assumptions9"/>
      <sheetName val="F_2_WIP_CKP8"/>
      <sheetName val="F_2_1_CKP8"/>
      <sheetName val="1541020-House_Loan8"/>
      <sheetName val="RMS_FUNGSIONAL8"/>
      <sheetName val="RMS_-_STR_(2)8"/>
      <sheetName val="AP"/>
      <sheetName val="Permanent+ Prob"/>
      <sheetName val="persatuan (2)"/>
      <sheetName val="Mandays"/>
      <sheetName val="TBM 0"/>
      <sheetName val="Marshal -1"/>
      <sheetName val="HARVEST02"/>
      <sheetName val="Cip"/>
      <sheetName val="CB08001PS"/>
      <sheetName val="09007"/>
      <sheetName val="09008"/>
      <sheetName val="09010"/>
      <sheetName val="08016"/>
      <sheetName val="08074"/>
      <sheetName val="08076"/>
      <sheetName val="Letter Form"/>
      <sheetName val="MUTASI"/>
      <sheetName val="本体"/>
      <sheetName val="FRN"/>
      <sheetName val="BankRecon-IDR"/>
      <sheetName val="master (2)"/>
      <sheetName val="shw03"/>
      <sheetName val="Rekap Budget"/>
      <sheetName val="C"/>
      <sheetName val="kegiatan usaha"/>
      <sheetName val="sumari"/>
      <sheetName val="X_ANGKA"/>
      <sheetName val="HPP_PER_BULAN1"/>
      <sheetName val="HPP_PER_BULAN2"/>
      <sheetName val="movement&amp;add_test1"/>
      <sheetName val="Sheet4"/>
      <sheetName val="JL_BEL"/>
      <sheetName val="J4"/>
      <sheetName val="J4b"/>
      <sheetName val="J7"/>
      <sheetName val="J3b"/>
      <sheetName val="J3a"/>
      <sheetName val="J3f"/>
      <sheetName val="J4a"/>
      <sheetName val="J1a"/>
      <sheetName val="ah sanitary"/>
      <sheetName val="Top"/>
      <sheetName val="03 Detailed"/>
      <sheetName val="01 Bid Price summary"/>
      <sheetName val="ASLI"/>
      <sheetName val="SE"/>
      <sheetName val="fiscal depr_E_"/>
      <sheetName val="Price"/>
      <sheetName val="kode transaksi"/>
      <sheetName val="Permanent_info15"/>
      <sheetName val="Depreciation_&amp;_Peny_15"/>
      <sheetName val="PPh_21_Recon15"/>
      <sheetName val="fiscal_depr(E)15"/>
      <sheetName val="A_u_g15"/>
      <sheetName val="J_u_l15"/>
      <sheetName val="O_c_t15"/>
      <sheetName val="A_p_r15"/>
      <sheetName val="M_a_y15"/>
      <sheetName val="S_e_p15"/>
      <sheetName val="00_received_in_0115"/>
      <sheetName val="F_e_b15"/>
      <sheetName val="Per_GL_J_a_n15"/>
      <sheetName val="J_u_n15"/>
      <sheetName val="M_a_r15"/>
      <sheetName val="C1_NOV15"/>
      <sheetName val="jurnal-audit_215"/>
      <sheetName val="EXT_B315"/>
      <sheetName val="B2_115"/>
      <sheetName val="Main_table15"/>
      <sheetName val="Data_Per_wilayah_Vin_Code_20015"/>
      <sheetName val="Data_Per_wilayah15"/>
      <sheetName val="Print_AR15"/>
      <sheetName val="INDIRECT_DETAIL14"/>
      <sheetName val="DIRECT_COST14"/>
      <sheetName val="E4_1d15"/>
      <sheetName val="Prog_Imbalan15"/>
      <sheetName val="DES_0215"/>
      <sheetName val="Buku_Besar_115"/>
      <sheetName val="Pg7_415"/>
      <sheetName val="analisa_L-K15"/>
      <sheetName val="data_slip15"/>
      <sheetName val="Template_15"/>
      <sheetName val="jul05_ok14"/>
      <sheetName val="sept_05_dd14"/>
      <sheetName val="VAT_out15"/>
      <sheetName val="Danamon_LK15"/>
      <sheetName val="&quot;Outstanding_SO&quot;15"/>
      <sheetName val="Tax_Rate14"/>
      <sheetName val="SAP_PbT14"/>
      <sheetName val="TAX_SUMMARY15"/>
      <sheetName val="BSHO_Report14"/>
      <sheetName val="Check_Sheet14"/>
      <sheetName val="PLHO_Report14"/>
      <sheetName val="DFR_CT14"/>
      <sheetName val="Mkt_Total_by_Cat_B$14"/>
      <sheetName val="Mkt_Total_by_Cat_US$14"/>
      <sheetName val="N_Lead14"/>
      <sheetName val="N_3_114"/>
      <sheetName val="N_814"/>
      <sheetName val="N_914"/>
      <sheetName val="Assumption_&amp;_Result14"/>
      <sheetName val="Dec_08_-_Jan_09_(2)14"/>
      <sheetName val="AA_1_BNI14"/>
      <sheetName val="I_4_1_(2)14"/>
      <sheetName val="Hay_Guide_Charts_Notes14"/>
      <sheetName val="trf_ns_0414"/>
      <sheetName val="SL1006_(IDR)14"/>
      <sheetName val="trf_multiple14"/>
      <sheetName val="4_1_Placement_w_o_b14"/>
      <sheetName val="tabel_perkiraan14"/>
      <sheetName val="trfakt_sgl14"/>
      <sheetName val="trf_multiple_dnrks14"/>
      <sheetName val="SL1006_(VLS)14"/>
      <sheetName val="Irregular_Income14"/>
      <sheetName val="FE-1770_P114"/>
      <sheetName val="Benefit_Factors14"/>
      <sheetName val="Marshal_(2)14"/>
      <sheetName val="KKP_2114"/>
      <sheetName val="tabel_masa_kerja14"/>
      <sheetName val="new_IFS_format14"/>
      <sheetName val="Art_2314"/>
      <sheetName val="MTD_Results14"/>
      <sheetName val="YTD_Results14"/>
      <sheetName val="A3-Dec_2012-ALN14"/>
      <sheetName val="chiet_tinh12"/>
      <sheetName val="NB_UNIT314"/>
      <sheetName val="Customize_Your_Purchase_Order12"/>
      <sheetName val="9E1_311"/>
      <sheetName val="1195_B111"/>
      <sheetName val="mgr_&amp;_staff14"/>
      <sheetName val="ShareCapital_14"/>
      <sheetName val="Level_1_&amp;_212"/>
      <sheetName val="JAN_200112"/>
      <sheetName val="Trading_Statement12"/>
      <sheetName val="Rincian_Iuran12"/>
      <sheetName val="Data_Rekon12"/>
      <sheetName val="Premi_Iuran12"/>
      <sheetName val="Slide_2211"/>
      <sheetName val="Data_WP11"/>
      <sheetName val="NY_ADMIN11"/>
      <sheetName val="SPI_GMBH11"/>
      <sheetName val="FA_sd_APRIL_0711"/>
      <sheetName val="tabel_nilai12"/>
      <sheetName val="AA_1_1_BNI12"/>
      <sheetName val="_SAF_0211"/>
      <sheetName val="UV_1011"/>
      <sheetName val="YTD_Resurts11"/>
      <sheetName val="TRF_15011"/>
      <sheetName val="Material_Bpn_jul'0711"/>
      <sheetName val="IMPUT_PENERIMAAN_BULK_WB11"/>
      <sheetName val="van_khuon11"/>
      <sheetName val="U2_211"/>
      <sheetName val="LINK_MOR11"/>
      <sheetName val="LINK_GAP11"/>
      <sheetName val="General_Info11"/>
      <sheetName val="Cost_Summary11"/>
      <sheetName val="SK_HTM11"/>
      <sheetName val="Entry__HTM11"/>
      <sheetName val="Cost_Analysis11"/>
      <sheetName val="Scenarios_and_Sensitivities12"/>
      <sheetName val="Global_Assumptions12"/>
      <sheetName val="F_2_WIP_CKP11"/>
      <sheetName val="F_2_1_CKP11"/>
      <sheetName val="1541020-House_Loan11"/>
      <sheetName val="RMS_FUNGSIONAL11"/>
      <sheetName val="RMS_-_STR_(2)11"/>
      <sheetName val="Permanent_info14"/>
      <sheetName val="Depreciation_&amp;_Peny_14"/>
      <sheetName val="PPh_21_Recon14"/>
      <sheetName val="fiscal_depr(E)14"/>
      <sheetName val="A_u_g14"/>
      <sheetName val="J_u_l14"/>
      <sheetName val="O_c_t14"/>
      <sheetName val="A_p_r14"/>
      <sheetName val="M_a_y14"/>
      <sheetName val="S_e_p14"/>
      <sheetName val="00_received_in_0114"/>
      <sheetName val="F_e_b14"/>
      <sheetName val="Per_GL_J_a_n14"/>
      <sheetName val="J_u_n14"/>
      <sheetName val="M_a_r14"/>
      <sheetName val="C1_NOV14"/>
      <sheetName val="jurnal-audit_214"/>
      <sheetName val="EXT_B314"/>
      <sheetName val="B2_114"/>
      <sheetName val="Main_table14"/>
      <sheetName val="Data_Per_wilayah_Vin_Code_20014"/>
      <sheetName val="Data_Per_wilayah14"/>
      <sheetName val="Print_AR14"/>
      <sheetName val="INDIRECT_DETAIL13"/>
      <sheetName val="DIRECT_COST13"/>
      <sheetName val="E4_1d14"/>
      <sheetName val="Prog_Imbalan14"/>
      <sheetName val="DES_0214"/>
      <sheetName val="Buku_Besar_114"/>
      <sheetName val="Pg7_414"/>
      <sheetName val="analisa_L-K14"/>
      <sheetName val="data_slip14"/>
      <sheetName val="Template_14"/>
      <sheetName val="jul05_ok13"/>
      <sheetName val="sept_05_dd13"/>
      <sheetName val="VAT_out14"/>
      <sheetName val="Danamon_LK14"/>
      <sheetName val="&quot;Outstanding_SO&quot;14"/>
      <sheetName val="Tax_Rate13"/>
      <sheetName val="SAP_PbT13"/>
      <sheetName val="TAX_SUMMARY14"/>
      <sheetName val="BSHO_Report13"/>
      <sheetName val="Check_Sheet13"/>
      <sheetName val="PLHO_Report13"/>
      <sheetName val="DFR_CT13"/>
      <sheetName val="Mkt_Total_by_Cat_B$13"/>
      <sheetName val="Mkt_Total_by_Cat_US$13"/>
      <sheetName val="N_Lead13"/>
      <sheetName val="N_3_113"/>
      <sheetName val="N_813"/>
      <sheetName val="N_913"/>
      <sheetName val="Assumption_&amp;_Result13"/>
      <sheetName val="Dec_08_-_Jan_09_(2)13"/>
      <sheetName val="AA_1_BNI13"/>
      <sheetName val="I_4_1_(2)13"/>
      <sheetName val="Hay_Guide_Charts_Notes13"/>
      <sheetName val="trf_ns_0413"/>
      <sheetName val="SL1006_(IDR)13"/>
      <sheetName val="trf_multiple13"/>
      <sheetName val="4_1_Placement_w_o_b13"/>
      <sheetName val="tabel_perkiraan13"/>
      <sheetName val="trfakt_sgl13"/>
      <sheetName val="trf_multiple_dnrks13"/>
      <sheetName val="SL1006_(VLS)13"/>
      <sheetName val="Irregular_Income13"/>
      <sheetName val="FE-1770_P113"/>
      <sheetName val="Benefit_Factors13"/>
      <sheetName val="Marshal_(2)13"/>
      <sheetName val="KKP_2113"/>
      <sheetName val="tabel_masa_kerja13"/>
      <sheetName val="new_IFS_format13"/>
      <sheetName val="Art_2313"/>
      <sheetName val="MTD_Results13"/>
      <sheetName val="YTD_Results13"/>
      <sheetName val="A3-Dec_2012-ALN13"/>
      <sheetName val="chiet_tinh11"/>
      <sheetName val="NB_UNIT313"/>
      <sheetName val="Customize_Your_Purchase_Order11"/>
      <sheetName val="9E1_310"/>
      <sheetName val="1195_B110"/>
      <sheetName val="mgr_&amp;_staff13"/>
      <sheetName val="ShareCapital_13"/>
      <sheetName val="Level_1_&amp;_211"/>
      <sheetName val="JAN_200111"/>
      <sheetName val="Trading_Statement11"/>
      <sheetName val="Rincian_Iuran11"/>
      <sheetName val="Data_Rekon11"/>
      <sheetName val="Premi_Iuran11"/>
      <sheetName val="Slide_2210"/>
      <sheetName val="Data_WP10"/>
      <sheetName val="NY_ADMIN10"/>
      <sheetName val="SPI_GMBH10"/>
      <sheetName val="FA_sd_APRIL_0710"/>
      <sheetName val="tabel_nilai11"/>
      <sheetName val="AA_1_1_BNI11"/>
      <sheetName val="_SAF_0210"/>
      <sheetName val="UV_1010"/>
      <sheetName val="YTD_Resurts10"/>
      <sheetName val="TRF_15010"/>
      <sheetName val="Material_Bpn_jul'0710"/>
      <sheetName val="IMPUT_PENERIMAAN_BULK_WB10"/>
      <sheetName val="van_khuon10"/>
      <sheetName val="U2_210"/>
      <sheetName val="LINK_MOR10"/>
      <sheetName val="LINK_GAP10"/>
      <sheetName val="General_Info10"/>
      <sheetName val="Cost_Summary10"/>
      <sheetName val="SK_HTM10"/>
      <sheetName val="Entry__HTM10"/>
      <sheetName val="Cost_Analysis10"/>
      <sheetName val="Scenarios_and_Sensitivities11"/>
      <sheetName val="Global_Assumptions11"/>
      <sheetName val="F_2_WIP_CKP10"/>
      <sheetName val="F_2_1_CKP10"/>
      <sheetName val="1541020-House_Loan10"/>
      <sheetName val="RMS_FUNGSIONAL10"/>
      <sheetName val="RMS_-_STR_(2)10"/>
      <sheetName val="Permanent_info13"/>
      <sheetName val="Depreciation_&amp;_Peny_13"/>
      <sheetName val="PPh_21_Recon13"/>
      <sheetName val="fiscal_depr(E)13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C1_NOV13"/>
      <sheetName val="jurnal-audit_213"/>
      <sheetName val="EXT_B313"/>
      <sheetName val="B2_113"/>
      <sheetName val="Main_table13"/>
      <sheetName val="Data_Per_wilayah_Vin_Code_20013"/>
      <sheetName val="Data_Per_wilayah13"/>
      <sheetName val="Print_AR13"/>
      <sheetName val="INDIRECT_DETAIL12"/>
      <sheetName val="DIRECT_COST12"/>
      <sheetName val="E4_1d13"/>
      <sheetName val="Prog_Imbalan13"/>
      <sheetName val="DES_0213"/>
      <sheetName val="Buku_Besar_113"/>
      <sheetName val="Pg7_413"/>
      <sheetName val="analisa_L-K13"/>
      <sheetName val="data_slip13"/>
      <sheetName val="Template_13"/>
      <sheetName val="jul05_ok12"/>
      <sheetName val="sept_05_dd12"/>
      <sheetName val="VAT_out13"/>
      <sheetName val="Danamon_LK13"/>
      <sheetName val="&quot;Outstanding_SO&quot;13"/>
      <sheetName val="Tax_Rate12"/>
      <sheetName val="SAP_PbT12"/>
      <sheetName val="TAX_SUMMARY13"/>
      <sheetName val="BSHO_Report12"/>
      <sheetName val="Check_Sheet12"/>
      <sheetName val="PLHO_Report12"/>
      <sheetName val="DFR_CT12"/>
      <sheetName val="Mkt_Total_by_Cat_B$12"/>
      <sheetName val="Mkt_Total_by_Cat_US$12"/>
      <sheetName val="N_Lead12"/>
      <sheetName val="N_3_112"/>
      <sheetName val="N_812"/>
      <sheetName val="N_912"/>
      <sheetName val="Assumption_&amp;_Result12"/>
      <sheetName val="Dec_08_-_Jan_09_(2)12"/>
      <sheetName val="AA_1_BNI12"/>
      <sheetName val="I_4_1_(2)12"/>
      <sheetName val="Hay_Guide_Charts_Notes12"/>
      <sheetName val="trf_ns_0412"/>
      <sheetName val="SL1006_(IDR)12"/>
      <sheetName val="trf_multiple12"/>
      <sheetName val="4_1_Placement_w_o_b12"/>
      <sheetName val="tabel_perkiraan12"/>
      <sheetName val="trfakt_sgl12"/>
      <sheetName val="trf_multiple_dnrks12"/>
      <sheetName val="SL1006_(VLS)12"/>
      <sheetName val="Irregular_Income12"/>
      <sheetName val="FE-1770_P112"/>
      <sheetName val="Benefit_Factors12"/>
      <sheetName val="Marshal_(2)12"/>
      <sheetName val="KKP_2112"/>
      <sheetName val="tabel_masa_kerja12"/>
      <sheetName val="new_IFS_format12"/>
      <sheetName val="Art_2312"/>
      <sheetName val="MTD_Results12"/>
      <sheetName val="YTD_Results12"/>
      <sheetName val="A3-Dec_2012-ALN12"/>
      <sheetName val="chiet_tinh10"/>
      <sheetName val="NB_UNIT312"/>
      <sheetName val="Customize_Your_Purchase_Order10"/>
      <sheetName val="9E1_39"/>
      <sheetName val="1195_B19"/>
      <sheetName val="mgr_&amp;_staff12"/>
      <sheetName val="ShareCapital_12"/>
      <sheetName val="Level_1_&amp;_210"/>
      <sheetName val="JAN_200110"/>
      <sheetName val="Trading_Statement10"/>
      <sheetName val="Rincian_Iuran10"/>
      <sheetName val="Data_Rekon10"/>
      <sheetName val="Premi_Iuran10"/>
      <sheetName val="Slide_229"/>
      <sheetName val="Data_WP9"/>
      <sheetName val="NY_ADMIN9"/>
      <sheetName val="SPI_GMBH9"/>
      <sheetName val="FA_sd_APRIL_079"/>
      <sheetName val="tabel_nilai10"/>
      <sheetName val="AA_1_1_BNI10"/>
      <sheetName val="_SAF_029"/>
      <sheetName val="UV_109"/>
      <sheetName val="YTD_Resurts9"/>
      <sheetName val="TRF_1509"/>
      <sheetName val="Material_Bpn_jul'079"/>
      <sheetName val="IMPUT_PENERIMAAN_BULK_WB9"/>
      <sheetName val="van_khuon9"/>
      <sheetName val="U2_29"/>
      <sheetName val="LINK_MOR9"/>
      <sheetName val="LINK_GAP9"/>
      <sheetName val="General_Info9"/>
      <sheetName val="Cost_Summary9"/>
      <sheetName val="SK_HTM9"/>
      <sheetName val="Entry__HTM9"/>
      <sheetName val="Cost_Analysis9"/>
      <sheetName val="Scenarios_and_Sensitivities10"/>
      <sheetName val="Global_Assumptions10"/>
      <sheetName val="F_2_WIP_CKP9"/>
      <sheetName val="F_2_1_CKP9"/>
      <sheetName val="1541020-House_Loan9"/>
      <sheetName val="RMS_FUNGSIONAL9"/>
      <sheetName val="RMS_-_STR_(2)9"/>
      <sheetName val="Permanent_info17"/>
      <sheetName val="Depreciation_&amp;_Peny_17"/>
      <sheetName val="PPh_21_Recon17"/>
      <sheetName val="fiscal_depr(E)17"/>
      <sheetName val="A_u_g17"/>
      <sheetName val="J_u_l17"/>
      <sheetName val="O_c_t17"/>
      <sheetName val="A_p_r17"/>
      <sheetName val="M_a_y17"/>
      <sheetName val="S_e_p17"/>
      <sheetName val="00_received_in_0117"/>
      <sheetName val="F_e_b17"/>
      <sheetName val="Per_GL_J_a_n17"/>
      <sheetName val="J_u_n17"/>
      <sheetName val="M_a_r17"/>
      <sheetName val="C1_NOV17"/>
      <sheetName val="jurnal-audit_217"/>
      <sheetName val="EXT_B317"/>
      <sheetName val="B2_117"/>
      <sheetName val="Main_table17"/>
      <sheetName val="Data_Per_wilayah_Vin_Code_20017"/>
      <sheetName val="Data_Per_wilayah17"/>
      <sheetName val="Print_AR17"/>
      <sheetName val="INDIRECT_DETAIL16"/>
      <sheetName val="DIRECT_COST16"/>
      <sheetName val="E4_1d17"/>
      <sheetName val="Prog_Imbalan17"/>
      <sheetName val="DES_0217"/>
      <sheetName val="Buku_Besar_117"/>
      <sheetName val="Pg7_417"/>
      <sheetName val="analisa_L-K17"/>
      <sheetName val="data_slip17"/>
      <sheetName val="Template_17"/>
      <sheetName val="jul05_ok16"/>
      <sheetName val="sept_05_dd16"/>
      <sheetName val="VAT_out17"/>
      <sheetName val="Danamon_LK17"/>
      <sheetName val="&quot;Outstanding_SO&quot;17"/>
      <sheetName val="Tax_Rate16"/>
      <sheetName val="SAP_PbT16"/>
      <sheetName val="TAX_SUMMARY17"/>
      <sheetName val="BSHO_Report16"/>
      <sheetName val="Check_Sheet16"/>
      <sheetName val="PLHO_Report16"/>
      <sheetName val="DFR_CT16"/>
      <sheetName val="Mkt_Total_by_Cat_B$16"/>
      <sheetName val="Mkt_Total_by_Cat_US$16"/>
      <sheetName val="N_Lead16"/>
      <sheetName val="N_3_116"/>
      <sheetName val="N_816"/>
      <sheetName val="N_916"/>
      <sheetName val="Assumption_&amp;_Result16"/>
      <sheetName val="Dec_08_-_Jan_09_(2)16"/>
      <sheetName val="AA_1_BNI16"/>
      <sheetName val="I_4_1_(2)16"/>
      <sheetName val="Hay_Guide_Charts_Notes16"/>
      <sheetName val="trf_ns_0416"/>
      <sheetName val="SL1006_(IDR)16"/>
      <sheetName val="trf_multiple16"/>
      <sheetName val="4_1_Placement_w_o_b16"/>
      <sheetName val="tabel_perkiraan16"/>
      <sheetName val="trfakt_sgl16"/>
      <sheetName val="trf_multiple_dnrks16"/>
      <sheetName val="SL1006_(VLS)16"/>
      <sheetName val="Irregular_Income16"/>
      <sheetName val="FE-1770_P116"/>
      <sheetName val="Benefit_Factors16"/>
      <sheetName val="Marshal_(2)16"/>
      <sheetName val="KKP_2116"/>
      <sheetName val="tabel_masa_kerja16"/>
      <sheetName val="new_IFS_format16"/>
      <sheetName val="Art_2316"/>
      <sheetName val="MTD_Results16"/>
      <sheetName val="YTD_Results16"/>
      <sheetName val="A3-Dec_2012-ALN16"/>
      <sheetName val="chiet_tinh14"/>
      <sheetName val="NB_UNIT316"/>
      <sheetName val="Customize_Your_Purchase_Order14"/>
      <sheetName val="9E1_313"/>
      <sheetName val="1195_B113"/>
      <sheetName val="mgr_&amp;_staff16"/>
      <sheetName val="ShareCapital_16"/>
      <sheetName val="Level_1_&amp;_214"/>
      <sheetName val="JAN_200114"/>
      <sheetName val="Trading_Statement14"/>
      <sheetName val="Rincian_Iuran14"/>
      <sheetName val="Data_Rekon14"/>
      <sheetName val="Premi_Iuran14"/>
      <sheetName val="Slide_2213"/>
      <sheetName val="Data_WP13"/>
      <sheetName val="NY_ADMIN13"/>
      <sheetName val="SPI_GMBH13"/>
      <sheetName val="FA_sd_APRIL_0713"/>
      <sheetName val="tabel_nilai14"/>
      <sheetName val="AA_1_1_BNI14"/>
      <sheetName val="Permanent_info16"/>
      <sheetName val="Depreciation_&amp;_Peny_16"/>
      <sheetName val="PPh_21_Recon16"/>
      <sheetName val="fiscal_depr(E)16"/>
      <sheetName val="A_u_g16"/>
      <sheetName val="J_u_l16"/>
      <sheetName val="O_c_t16"/>
      <sheetName val="A_p_r16"/>
      <sheetName val="M_a_y16"/>
      <sheetName val="S_e_p16"/>
      <sheetName val="00_received_in_0116"/>
      <sheetName val="F_e_b16"/>
      <sheetName val="Per_GL_J_a_n16"/>
      <sheetName val="J_u_n16"/>
      <sheetName val="M_a_r16"/>
      <sheetName val="C1_NOV16"/>
      <sheetName val="jurnal-audit_216"/>
      <sheetName val="EXT_B316"/>
      <sheetName val="B2_116"/>
      <sheetName val="Main_table16"/>
      <sheetName val="Data_Per_wilayah_Vin_Code_20016"/>
      <sheetName val="Data_Per_wilayah16"/>
      <sheetName val="Print_AR16"/>
      <sheetName val="INDIRECT_DETAIL15"/>
      <sheetName val="DIRECT_COST15"/>
      <sheetName val="E4_1d16"/>
      <sheetName val="Prog_Imbalan16"/>
      <sheetName val="DES_0216"/>
      <sheetName val="Buku_Besar_116"/>
      <sheetName val="Pg7_416"/>
      <sheetName val="analisa_L-K16"/>
      <sheetName val="data_slip16"/>
      <sheetName val="Template_16"/>
      <sheetName val="jul05_ok15"/>
      <sheetName val="sept_05_dd15"/>
      <sheetName val="VAT_out16"/>
      <sheetName val="Danamon_LK16"/>
      <sheetName val="&quot;Outstanding_SO&quot;16"/>
      <sheetName val="Tax_Rate15"/>
      <sheetName val="SAP_PbT15"/>
      <sheetName val="TAX_SUMMARY16"/>
      <sheetName val="BSHO_Report15"/>
      <sheetName val="Check_Sheet15"/>
      <sheetName val="PLHO_Report15"/>
      <sheetName val="DFR_CT15"/>
      <sheetName val="Mkt_Total_by_Cat_B$15"/>
      <sheetName val="Mkt_Total_by_Cat_US$15"/>
      <sheetName val="N_Lead15"/>
      <sheetName val="N_3_115"/>
      <sheetName val="N_815"/>
      <sheetName val="N_915"/>
      <sheetName val="Assumption_&amp;_Result15"/>
      <sheetName val="Dec_08_-_Jan_09_(2)15"/>
      <sheetName val="AA_1_BNI15"/>
      <sheetName val="I_4_1_(2)15"/>
      <sheetName val="Hay_Guide_Charts_Notes15"/>
      <sheetName val="trf_ns_0415"/>
      <sheetName val="SL1006_(IDR)15"/>
      <sheetName val="trf_multiple15"/>
      <sheetName val="4_1_Placement_w_o_b15"/>
      <sheetName val="tabel_perkiraan15"/>
      <sheetName val="trfakt_sgl15"/>
      <sheetName val="trf_multiple_dnrks15"/>
      <sheetName val="SL1006_(VLS)15"/>
      <sheetName val="Irregular_Income15"/>
      <sheetName val="FE-1770_P115"/>
      <sheetName val="Benefit_Factors15"/>
      <sheetName val="Marshal_(2)15"/>
      <sheetName val="KKP_2115"/>
      <sheetName val="tabel_masa_kerja15"/>
      <sheetName val="new_IFS_format15"/>
      <sheetName val="Art_2315"/>
      <sheetName val="MTD_Results15"/>
      <sheetName val="YTD_Results15"/>
      <sheetName val="A3-Dec_2012-ALN15"/>
      <sheetName val="chiet_tinh13"/>
      <sheetName val="NB_UNIT315"/>
      <sheetName val="Customize_Your_Purchase_Order13"/>
      <sheetName val="9E1_312"/>
      <sheetName val="1195_B112"/>
      <sheetName val="mgr_&amp;_staff15"/>
      <sheetName val="ShareCapital_15"/>
      <sheetName val="Level_1_&amp;_213"/>
      <sheetName val="JAN_200113"/>
      <sheetName val="Trading_Statement13"/>
      <sheetName val="Rincian_Iuran13"/>
      <sheetName val="Data_Rekon13"/>
      <sheetName val="Premi_Iuran13"/>
      <sheetName val="Slide_2212"/>
      <sheetName val="Data_WP12"/>
      <sheetName val="NY_ADMIN12"/>
      <sheetName val="SPI_GMBH12"/>
      <sheetName val="FA_sd_APRIL_0712"/>
      <sheetName val="tabel_nilai13"/>
      <sheetName val="AA_1_1_BNI13"/>
      <sheetName val="_SAF_0212"/>
      <sheetName val="UV_1012"/>
      <sheetName val="YTD_Resurts12"/>
      <sheetName val="TRF_15012"/>
      <sheetName val="Material_Bpn_jul'0712"/>
      <sheetName val="IMPUT_PENERIMAAN_BULK_WB12"/>
      <sheetName val="van_khuon12"/>
      <sheetName val="U2_212"/>
      <sheetName val="LINK_MOR12"/>
      <sheetName val="LINK_GAP12"/>
      <sheetName val="General_Info12"/>
      <sheetName val="Cost_Summary12"/>
      <sheetName val="SK_HTM12"/>
      <sheetName val="Entry__HTM12"/>
      <sheetName val="Cost_Analysis12"/>
      <sheetName val="Scenarios_and_Sensitivities13"/>
      <sheetName val="Global_Assumptions13"/>
      <sheetName val="F_2_WIP_CKP12"/>
      <sheetName val="F_2_1_CKP12"/>
      <sheetName val="1541020-House_Loan12"/>
      <sheetName val="RMS_FUNGSIONAL12"/>
      <sheetName val="RMS_-_STR_(2)12"/>
      <sheetName val="Permanent_info24"/>
      <sheetName val="Depreciation_&amp;_Peny_24"/>
      <sheetName val="PPh_21_Recon24"/>
      <sheetName val="fiscal_depr(E)24"/>
      <sheetName val="A_u_g24"/>
      <sheetName val="J_u_l24"/>
      <sheetName val="O_c_t24"/>
      <sheetName val="A_p_r24"/>
      <sheetName val="M_a_y24"/>
      <sheetName val="S_e_p24"/>
      <sheetName val="00_received_in_0124"/>
      <sheetName val="F_e_b24"/>
      <sheetName val="Per_GL_J_a_n24"/>
      <sheetName val="J_u_n24"/>
      <sheetName val="M_a_r24"/>
      <sheetName val="C1_NOV24"/>
      <sheetName val="jurnal-audit_224"/>
      <sheetName val="EXT_B324"/>
      <sheetName val="B2_124"/>
      <sheetName val="Main_table24"/>
      <sheetName val="Data_Per_wilayah_Vin_Code_20024"/>
      <sheetName val="Data_Per_wilayah24"/>
      <sheetName val="Print_AR24"/>
      <sheetName val="INDIRECT_DETAIL23"/>
      <sheetName val="DIRECT_COST23"/>
      <sheetName val="E4_1d24"/>
      <sheetName val="Prog_Imbalan24"/>
      <sheetName val="DES_0224"/>
      <sheetName val="Buku_Besar_124"/>
      <sheetName val="Pg7_424"/>
      <sheetName val="analisa_L-K24"/>
      <sheetName val="data_slip24"/>
      <sheetName val="Template_24"/>
      <sheetName val="jul05_ok23"/>
      <sheetName val="sept_05_dd23"/>
      <sheetName val="VAT_out24"/>
      <sheetName val="Danamon_LK24"/>
      <sheetName val="&quot;Outstanding_SO&quot;24"/>
      <sheetName val="Tax_Rate23"/>
      <sheetName val="SAP_PbT23"/>
      <sheetName val="TAX_SUMMARY24"/>
      <sheetName val="BSHO_Report23"/>
      <sheetName val="Check_Sheet23"/>
      <sheetName val="PLHO_Report23"/>
      <sheetName val="DFR_CT23"/>
      <sheetName val="Mkt_Total_by_Cat_B$23"/>
      <sheetName val="Mkt_Total_by_Cat_US$23"/>
      <sheetName val="N_Lead23"/>
      <sheetName val="N_3_123"/>
      <sheetName val="N_823"/>
      <sheetName val="N_923"/>
      <sheetName val="Assumption_&amp;_Result23"/>
      <sheetName val="Dec_08_-_Jan_09_(2)23"/>
      <sheetName val="AA_1_BNI23"/>
      <sheetName val="I_4_1_(2)23"/>
      <sheetName val="Hay_Guide_Charts_Notes23"/>
      <sheetName val="trf_ns_0423"/>
      <sheetName val="SL1006_(IDR)23"/>
      <sheetName val="trf_multiple23"/>
      <sheetName val="4_1_Placement_w_o_b23"/>
      <sheetName val="tabel_perkiraan23"/>
      <sheetName val="trfakt_sgl23"/>
      <sheetName val="trf_multiple_dnrks23"/>
      <sheetName val="SL1006_(VLS)23"/>
      <sheetName val="Irregular_Income23"/>
      <sheetName val="FE-1770_P123"/>
      <sheetName val="Benefit_Factors23"/>
      <sheetName val="Marshal_(2)23"/>
      <sheetName val="KKP_2123"/>
      <sheetName val="tabel_masa_kerja23"/>
      <sheetName val="new_IFS_format23"/>
      <sheetName val="Art_2323"/>
      <sheetName val="MTD_Results23"/>
      <sheetName val="YTD_Results23"/>
      <sheetName val="A3-Dec_2012-ALN23"/>
      <sheetName val="chiet_tinh21"/>
      <sheetName val="NB_UNIT323"/>
      <sheetName val="Customize_Your_Purchase_Order21"/>
      <sheetName val="9E1_320"/>
      <sheetName val="1195_B120"/>
      <sheetName val="mgr_&amp;_staff23"/>
      <sheetName val="ShareCapital_23"/>
      <sheetName val="Level_1_&amp;_221"/>
      <sheetName val="JAN_200121"/>
      <sheetName val="Trading_Statement21"/>
      <sheetName val="Rincian_Iuran21"/>
      <sheetName val="Data_Rekon21"/>
      <sheetName val="Premi_Iuran21"/>
      <sheetName val="Slide_2220"/>
      <sheetName val="Data_WP20"/>
      <sheetName val="NY_ADMIN20"/>
      <sheetName val="SPI_GMBH20"/>
      <sheetName val="FA_sd_APRIL_0720"/>
      <sheetName val="tabel_nilai21"/>
      <sheetName val="AA_1_1_BNI21"/>
      <sheetName val="_SAF_0218"/>
      <sheetName val="UV_1018"/>
      <sheetName val="YTD_Resurts18"/>
      <sheetName val="TRF_15018"/>
      <sheetName val="Material_Bpn_jul'0718"/>
      <sheetName val="IMPUT_PENERIMAAN_BULK_WB18"/>
      <sheetName val="van_khuon18"/>
      <sheetName val="U2_218"/>
      <sheetName val="LINK_MOR18"/>
      <sheetName val="LINK_GAP18"/>
      <sheetName val="General_Info18"/>
      <sheetName val="Cost_Summary18"/>
      <sheetName val="SK_HTM18"/>
      <sheetName val="Entry__HTM18"/>
      <sheetName val="Cost_Analysis18"/>
      <sheetName val="Scenarios_and_Sensitivities19"/>
      <sheetName val="Global_Assumptions19"/>
      <sheetName val="F_2_WIP_CKP18"/>
      <sheetName val="F_2_1_CKP18"/>
      <sheetName val="1541020-House_Loan18"/>
      <sheetName val="RMS_FUNGSIONAL18"/>
      <sheetName val="RMS_-_STR_(2)18"/>
      <sheetName val="Permanent_info21"/>
      <sheetName val="Depreciation_&amp;_Peny_21"/>
      <sheetName val="PPh_21_Recon21"/>
      <sheetName val="fiscal_depr(E)21"/>
      <sheetName val="A_u_g21"/>
      <sheetName val="J_u_l21"/>
      <sheetName val="O_c_t21"/>
      <sheetName val="A_p_r21"/>
      <sheetName val="M_a_y21"/>
      <sheetName val="S_e_p21"/>
      <sheetName val="00_received_in_0121"/>
      <sheetName val="F_e_b21"/>
      <sheetName val="Per_GL_J_a_n21"/>
      <sheetName val="J_u_n21"/>
      <sheetName val="M_a_r21"/>
      <sheetName val="C1_NOV21"/>
      <sheetName val="jurnal-audit_221"/>
      <sheetName val="EXT_B321"/>
      <sheetName val="B2_121"/>
      <sheetName val="Main_table21"/>
      <sheetName val="Data_Per_wilayah_Vin_Code_20021"/>
      <sheetName val="Data_Per_wilayah21"/>
      <sheetName val="Print_AR21"/>
      <sheetName val="INDIRECT_DETAIL20"/>
      <sheetName val="DIRECT_COST20"/>
      <sheetName val="E4_1d21"/>
      <sheetName val="Prog_Imbalan21"/>
      <sheetName val="DES_0221"/>
      <sheetName val="Buku_Besar_121"/>
      <sheetName val="Pg7_421"/>
      <sheetName val="analisa_L-K21"/>
      <sheetName val="data_slip21"/>
      <sheetName val="Template_21"/>
      <sheetName val="jul05_ok20"/>
      <sheetName val="sept_05_dd20"/>
      <sheetName val="VAT_out21"/>
      <sheetName val="Danamon_LK21"/>
      <sheetName val="&quot;Outstanding_SO&quot;21"/>
      <sheetName val="Tax_Rate20"/>
      <sheetName val="SAP_PbT20"/>
      <sheetName val="TAX_SUMMARY21"/>
      <sheetName val="BSHO_Report20"/>
      <sheetName val="Check_Sheet20"/>
      <sheetName val="PLHO_Report20"/>
      <sheetName val="DFR_CT20"/>
      <sheetName val="Mkt_Total_by_Cat_B$20"/>
      <sheetName val="Mkt_Total_by_Cat_US$20"/>
      <sheetName val="N_Lead20"/>
      <sheetName val="N_3_120"/>
      <sheetName val="N_820"/>
      <sheetName val="N_920"/>
      <sheetName val="Assumption_&amp;_Result20"/>
      <sheetName val="Dec_08_-_Jan_09_(2)20"/>
      <sheetName val="AA_1_BNI20"/>
      <sheetName val="I_4_1_(2)20"/>
      <sheetName val="Hay_Guide_Charts_Notes20"/>
      <sheetName val="trf_ns_0420"/>
      <sheetName val="SL1006_(IDR)20"/>
      <sheetName val="trf_multiple20"/>
      <sheetName val="4_1_Placement_w_o_b20"/>
      <sheetName val="tabel_perkiraan20"/>
      <sheetName val="trfakt_sgl20"/>
      <sheetName val="trf_multiple_dnrks20"/>
      <sheetName val="SL1006_(VLS)20"/>
      <sheetName val="Irregular_Income20"/>
      <sheetName val="FE-1770_P120"/>
      <sheetName val="Benefit_Factors20"/>
      <sheetName val="Marshal_(2)20"/>
      <sheetName val="KKP_2120"/>
      <sheetName val="tabel_masa_kerja20"/>
      <sheetName val="new_IFS_format20"/>
      <sheetName val="Art_2320"/>
      <sheetName val="MTD_Results20"/>
      <sheetName val="YTD_Results20"/>
      <sheetName val="A3-Dec_2012-ALN20"/>
      <sheetName val="chiet_tinh18"/>
      <sheetName val="NB_UNIT320"/>
      <sheetName val="Customize_Your_Purchase_Order18"/>
      <sheetName val="9E1_317"/>
      <sheetName val="1195_B117"/>
      <sheetName val="mgr_&amp;_staff20"/>
      <sheetName val="ShareCapital_20"/>
      <sheetName val="Level_1_&amp;_218"/>
      <sheetName val="JAN_200118"/>
      <sheetName val="Trading_Statement18"/>
      <sheetName val="Rincian_Iuran18"/>
      <sheetName val="Data_Rekon18"/>
      <sheetName val="Premi_Iuran18"/>
      <sheetName val="Slide_2217"/>
      <sheetName val="Data_WP17"/>
      <sheetName val="NY_ADMIN17"/>
      <sheetName val="SPI_GMBH17"/>
      <sheetName val="FA_sd_APRIL_0717"/>
      <sheetName val="tabel_nilai18"/>
      <sheetName val="AA_1_1_BNI18"/>
      <sheetName val="_SAF_0215"/>
      <sheetName val="UV_1015"/>
      <sheetName val="YTD_Resurts15"/>
      <sheetName val="TRF_15015"/>
      <sheetName val="Material_Bpn_jul'0715"/>
      <sheetName val="IMPUT_PENERIMAAN_BULK_WB15"/>
      <sheetName val="van_khuon15"/>
      <sheetName val="U2_215"/>
      <sheetName val="LINK_MOR15"/>
      <sheetName val="LINK_GAP15"/>
      <sheetName val="General_Info15"/>
      <sheetName val="Cost_Summary15"/>
      <sheetName val="SK_HTM15"/>
      <sheetName val="Entry__HTM15"/>
      <sheetName val="Cost_Analysis15"/>
      <sheetName val="Scenarios_and_Sensitivities16"/>
      <sheetName val="Global_Assumptions16"/>
      <sheetName val="F_2_WIP_CKP15"/>
      <sheetName val="F_2_1_CKP15"/>
      <sheetName val="1541020-House_Loan15"/>
      <sheetName val="RMS_FUNGSIONAL15"/>
      <sheetName val="RMS_-_STR_(2)15"/>
      <sheetName val="Permanent_info19"/>
      <sheetName val="Depreciation_&amp;_Peny_19"/>
      <sheetName val="PPh_21_Recon19"/>
      <sheetName val="fiscal_depr(E)19"/>
      <sheetName val="A_u_g19"/>
      <sheetName val="J_u_l19"/>
      <sheetName val="O_c_t19"/>
      <sheetName val="A_p_r19"/>
      <sheetName val="M_a_y19"/>
      <sheetName val="S_e_p19"/>
      <sheetName val="00_received_in_0119"/>
      <sheetName val="F_e_b19"/>
      <sheetName val="Per_GL_J_a_n19"/>
      <sheetName val="J_u_n19"/>
      <sheetName val="M_a_r19"/>
      <sheetName val="C1_NOV19"/>
      <sheetName val="jurnal-audit_219"/>
      <sheetName val="EXT_B319"/>
      <sheetName val="B2_119"/>
      <sheetName val="Main_table19"/>
      <sheetName val="Data_Per_wilayah_Vin_Code_20019"/>
      <sheetName val="Data_Per_wilayah19"/>
      <sheetName val="Print_AR19"/>
      <sheetName val="INDIRECT_DETAIL18"/>
      <sheetName val="DIRECT_COST18"/>
      <sheetName val="E4_1d19"/>
      <sheetName val="Prog_Imbalan19"/>
      <sheetName val="DES_0219"/>
      <sheetName val="Buku_Besar_119"/>
      <sheetName val="Pg7_419"/>
      <sheetName val="analisa_L-K19"/>
      <sheetName val="data_slip19"/>
      <sheetName val="Template_19"/>
      <sheetName val="jul05_ok18"/>
      <sheetName val="sept_05_dd18"/>
      <sheetName val="VAT_out19"/>
      <sheetName val="Danamon_LK19"/>
      <sheetName val="&quot;Outstanding_SO&quot;19"/>
      <sheetName val="Tax_Rate18"/>
      <sheetName val="SAP_PbT18"/>
      <sheetName val="TAX_SUMMARY19"/>
      <sheetName val="BSHO_Report18"/>
      <sheetName val="Check_Sheet18"/>
      <sheetName val="PLHO_Report18"/>
      <sheetName val="DFR_CT18"/>
      <sheetName val="Mkt_Total_by_Cat_B$18"/>
      <sheetName val="Mkt_Total_by_Cat_US$18"/>
      <sheetName val="N_Lead18"/>
      <sheetName val="N_3_118"/>
      <sheetName val="N_818"/>
      <sheetName val="N_918"/>
      <sheetName val="Assumption_&amp;_Result18"/>
      <sheetName val="Dec_08_-_Jan_09_(2)18"/>
      <sheetName val="AA_1_BNI18"/>
      <sheetName val="I_4_1_(2)18"/>
      <sheetName val="Hay_Guide_Charts_Notes18"/>
      <sheetName val="trf_ns_0418"/>
      <sheetName val="SL1006_(IDR)18"/>
      <sheetName val="trf_multiple18"/>
      <sheetName val="4_1_Placement_w_o_b18"/>
      <sheetName val="tabel_perkiraan18"/>
      <sheetName val="trfakt_sgl18"/>
      <sheetName val="trf_multiple_dnrks18"/>
      <sheetName val="SL1006_(VLS)18"/>
      <sheetName val="Irregular_Income18"/>
      <sheetName val="FE-1770_P118"/>
      <sheetName val="Benefit_Factors18"/>
      <sheetName val="Marshal_(2)18"/>
      <sheetName val="KKP_2118"/>
      <sheetName val="tabel_masa_kerja18"/>
      <sheetName val="new_IFS_format18"/>
      <sheetName val="Art_2318"/>
      <sheetName val="MTD_Results18"/>
      <sheetName val="YTD_Results18"/>
      <sheetName val="A3-Dec_2012-ALN18"/>
      <sheetName val="chiet_tinh16"/>
      <sheetName val="NB_UNIT318"/>
      <sheetName val="Customize_Your_Purchase_Order16"/>
      <sheetName val="9E1_315"/>
      <sheetName val="1195_B115"/>
      <sheetName val="mgr_&amp;_staff18"/>
      <sheetName val="ShareCapital_18"/>
      <sheetName val="Level_1_&amp;_216"/>
      <sheetName val="JAN_200116"/>
      <sheetName val="Trading_Statement16"/>
      <sheetName val="Rincian_Iuran16"/>
      <sheetName val="Data_Rekon16"/>
      <sheetName val="Premi_Iuran16"/>
      <sheetName val="Slide_2215"/>
      <sheetName val="Data_WP15"/>
      <sheetName val="NY_ADMIN15"/>
      <sheetName val="SPI_GMBH15"/>
      <sheetName val="FA_sd_APRIL_0715"/>
      <sheetName val="tabel_nilai16"/>
      <sheetName val="AA_1_1_BNI16"/>
      <sheetName val="_SAF_0214"/>
      <sheetName val="UV_1014"/>
      <sheetName val="YTD_Resurts14"/>
      <sheetName val="TRF_15014"/>
      <sheetName val="Material_Bpn_jul'0714"/>
      <sheetName val="IMPUT_PENERIMAAN_BULK_WB14"/>
      <sheetName val="van_khuon14"/>
      <sheetName val="U2_214"/>
      <sheetName val="LINK_MOR14"/>
      <sheetName val="LINK_GAP14"/>
      <sheetName val="General_Info14"/>
      <sheetName val="Cost_Summary14"/>
      <sheetName val="SK_HTM14"/>
      <sheetName val="Entry__HTM14"/>
      <sheetName val="Cost_Analysis14"/>
      <sheetName val="Scenarios_and_Sensitivities15"/>
      <sheetName val="Global_Assumptions15"/>
      <sheetName val="F_2_WIP_CKP14"/>
      <sheetName val="F_2_1_CKP14"/>
      <sheetName val="1541020-House_Loan14"/>
      <sheetName val="RMS_FUNGSIONAL14"/>
      <sheetName val="RMS_-_STR_(2)14"/>
      <sheetName val="Permanent_info18"/>
      <sheetName val="Depreciation_&amp;_Peny_18"/>
      <sheetName val="PPh_21_Recon18"/>
      <sheetName val="fiscal_depr(E)18"/>
      <sheetName val="A_u_g18"/>
      <sheetName val="J_u_l18"/>
      <sheetName val="O_c_t18"/>
      <sheetName val="A_p_r18"/>
      <sheetName val="M_a_y18"/>
      <sheetName val="S_e_p18"/>
      <sheetName val="00_received_in_0118"/>
      <sheetName val="F_e_b18"/>
      <sheetName val="Per_GL_J_a_n18"/>
      <sheetName val="J_u_n18"/>
      <sheetName val="M_a_r18"/>
      <sheetName val="C1_NOV18"/>
      <sheetName val="jurnal-audit_218"/>
      <sheetName val="EXT_B318"/>
      <sheetName val="B2_118"/>
      <sheetName val="Main_table18"/>
      <sheetName val="Data_Per_wilayah_Vin_Code_20018"/>
      <sheetName val="Data_Per_wilayah18"/>
      <sheetName val="Print_AR18"/>
      <sheetName val="INDIRECT_DETAIL17"/>
      <sheetName val="DIRECT_COST17"/>
      <sheetName val="E4_1d18"/>
      <sheetName val="Prog_Imbalan18"/>
      <sheetName val="DES_0218"/>
      <sheetName val="Buku_Besar_118"/>
      <sheetName val="Pg7_418"/>
      <sheetName val="analisa_L-K18"/>
      <sheetName val="data_slip18"/>
      <sheetName val="Template_18"/>
      <sheetName val="jul05_ok17"/>
      <sheetName val="sept_05_dd17"/>
      <sheetName val="VAT_out18"/>
      <sheetName val="Danamon_LK18"/>
      <sheetName val="&quot;Outstanding_SO&quot;18"/>
      <sheetName val="Tax_Rate17"/>
      <sheetName val="SAP_PbT17"/>
      <sheetName val="TAX_SUMMARY18"/>
      <sheetName val="BSHO_Report17"/>
      <sheetName val="Check_Sheet17"/>
      <sheetName val="PLHO_Report17"/>
      <sheetName val="DFR_CT17"/>
      <sheetName val="Mkt_Total_by_Cat_B$17"/>
      <sheetName val="Mkt_Total_by_Cat_US$17"/>
      <sheetName val="N_Lead17"/>
      <sheetName val="N_3_117"/>
      <sheetName val="N_817"/>
      <sheetName val="N_917"/>
      <sheetName val="Assumption_&amp;_Result17"/>
      <sheetName val="Dec_08_-_Jan_09_(2)17"/>
      <sheetName val="AA_1_BNI17"/>
      <sheetName val="I_4_1_(2)17"/>
      <sheetName val="Hay_Guide_Charts_Notes17"/>
      <sheetName val="trf_ns_0417"/>
      <sheetName val="SL1006_(IDR)17"/>
      <sheetName val="trf_multiple17"/>
      <sheetName val="4_1_Placement_w_o_b17"/>
      <sheetName val="tabel_perkiraan17"/>
      <sheetName val="trfakt_sgl17"/>
      <sheetName val="trf_multiple_dnrks17"/>
      <sheetName val="SL1006_(VLS)17"/>
      <sheetName val="Irregular_Income17"/>
      <sheetName val="FE-1770_P117"/>
      <sheetName val="Benefit_Factors17"/>
      <sheetName val="Marshal_(2)17"/>
      <sheetName val="KKP_2117"/>
      <sheetName val="tabel_masa_kerja17"/>
      <sheetName val="new_IFS_format17"/>
      <sheetName val="Art_2317"/>
      <sheetName val="MTD_Results17"/>
      <sheetName val="YTD_Results17"/>
      <sheetName val="A3-Dec_2012-ALN17"/>
      <sheetName val="chiet_tinh15"/>
      <sheetName val="NB_UNIT317"/>
      <sheetName val="Customize_Your_Purchase_Order15"/>
      <sheetName val="9E1_314"/>
      <sheetName val="1195_B114"/>
      <sheetName val="mgr_&amp;_staff17"/>
      <sheetName val="ShareCapital_17"/>
      <sheetName val="Level_1_&amp;_215"/>
      <sheetName val="JAN_200115"/>
      <sheetName val="Trading_Statement15"/>
      <sheetName val="Rincian_Iuran15"/>
      <sheetName val="Data_Rekon15"/>
      <sheetName val="Premi_Iuran15"/>
      <sheetName val="Slide_2214"/>
      <sheetName val="Data_WP14"/>
      <sheetName val="NY_ADMIN14"/>
      <sheetName val="SPI_GMBH14"/>
      <sheetName val="FA_sd_APRIL_0714"/>
      <sheetName val="tabel_nilai15"/>
      <sheetName val="AA_1_1_BNI15"/>
      <sheetName val="_SAF_0213"/>
      <sheetName val="UV_1013"/>
      <sheetName val="YTD_Resurts13"/>
      <sheetName val="TRF_15013"/>
      <sheetName val="Material_Bpn_jul'0713"/>
      <sheetName val="IMPUT_PENERIMAAN_BULK_WB13"/>
      <sheetName val="van_khuon13"/>
      <sheetName val="U2_213"/>
      <sheetName val="LINK_MOR13"/>
      <sheetName val="LINK_GAP13"/>
      <sheetName val="General_Info13"/>
      <sheetName val="Cost_Summary13"/>
      <sheetName val="SK_HTM13"/>
      <sheetName val="Entry__HTM13"/>
      <sheetName val="Cost_Analysis13"/>
      <sheetName val="Scenarios_and_Sensitivities14"/>
      <sheetName val="Global_Assumptions14"/>
      <sheetName val="F_2_WIP_CKP13"/>
      <sheetName val="F_2_1_CKP13"/>
      <sheetName val="1541020-House_Loan13"/>
      <sheetName val="RMS_FUNGSIONAL13"/>
      <sheetName val="RMS_-_STR_(2)13"/>
      <sheetName val="Permanent_info20"/>
      <sheetName val="Depreciation_&amp;_Peny_20"/>
      <sheetName val="PPh_21_Recon20"/>
      <sheetName val="fiscal_depr(E)20"/>
      <sheetName val="A_u_g20"/>
      <sheetName val="J_u_l20"/>
      <sheetName val="O_c_t20"/>
      <sheetName val="A_p_r20"/>
      <sheetName val="M_a_y20"/>
      <sheetName val="S_e_p20"/>
      <sheetName val="00_received_in_0120"/>
      <sheetName val="F_e_b20"/>
      <sheetName val="Per_GL_J_a_n20"/>
      <sheetName val="J_u_n20"/>
      <sheetName val="M_a_r20"/>
      <sheetName val="C1_NOV20"/>
      <sheetName val="jurnal-audit_220"/>
      <sheetName val="EXT_B320"/>
      <sheetName val="B2_120"/>
      <sheetName val="Main_table20"/>
      <sheetName val="Data_Per_wilayah_Vin_Code_20020"/>
      <sheetName val="Data_Per_wilayah20"/>
      <sheetName val="Print_AR20"/>
      <sheetName val="INDIRECT_DETAIL19"/>
      <sheetName val="DIRECT_COST19"/>
      <sheetName val="E4_1d20"/>
      <sheetName val="Prog_Imbalan20"/>
      <sheetName val="DES_0220"/>
      <sheetName val="Buku_Besar_120"/>
      <sheetName val="Pg7_420"/>
      <sheetName val="analisa_L-K20"/>
      <sheetName val="data_slip20"/>
      <sheetName val="Template_20"/>
      <sheetName val="jul05_ok19"/>
      <sheetName val="sept_05_dd19"/>
      <sheetName val="VAT_out20"/>
      <sheetName val="Danamon_LK20"/>
      <sheetName val="&quot;Outstanding_SO&quot;20"/>
      <sheetName val="Tax_Rate19"/>
      <sheetName val="SAP_PbT19"/>
      <sheetName val="TAX_SUMMARY20"/>
      <sheetName val="BSHO_Report19"/>
      <sheetName val="Check_Sheet19"/>
      <sheetName val="PLHO_Report19"/>
      <sheetName val="DFR_CT19"/>
      <sheetName val="Mkt_Total_by_Cat_B$19"/>
      <sheetName val="Mkt_Total_by_Cat_US$19"/>
      <sheetName val="N_Lead19"/>
      <sheetName val="N_3_119"/>
      <sheetName val="N_819"/>
      <sheetName val="N_919"/>
      <sheetName val="Assumption_&amp;_Result19"/>
      <sheetName val="Dec_08_-_Jan_09_(2)19"/>
      <sheetName val="AA_1_BNI19"/>
      <sheetName val="I_4_1_(2)19"/>
      <sheetName val="Hay_Guide_Charts_Notes19"/>
      <sheetName val="trf_ns_0419"/>
      <sheetName val="SL1006_(IDR)19"/>
      <sheetName val="trf_multiple19"/>
      <sheetName val="4_1_Placement_w_o_b19"/>
      <sheetName val="tabel_perkiraan19"/>
      <sheetName val="trfakt_sgl19"/>
      <sheetName val="trf_multiple_dnrks19"/>
      <sheetName val="SL1006_(VLS)19"/>
      <sheetName val="Irregular_Income19"/>
      <sheetName val="FE-1770_P119"/>
      <sheetName val="Benefit_Factors19"/>
      <sheetName val="Marshal_(2)19"/>
      <sheetName val="KKP_2119"/>
      <sheetName val="tabel_masa_kerja19"/>
      <sheetName val="new_IFS_format19"/>
      <sheetName val="Art_2319"/>
      <sheetName val="MTD_Results19"/>
      <sheetName val="YTD_Results19"/>
      <sheetName val="A3-Dec_2012-ALN19"/>
      <sheetName val="chiet_tinh17"/>
      <sheetName val="NB_UNIT319"/>
      <sheetName val="Customize_Your_Purchase_Order17"/>
      <sheetName val="9E1_316"/>
      <sheetName val="1195_B116"/>
      <sheetName val="mgr_&amp;_staff19"/>
      <sheetName val="ShareCapital_19"/>
      <sheetName val="Level_1_&amp;_217"/>
      <sheetName val="JAN_200117"/>
      <sheetName val="Trading_Statement17"/>
      <sheetName val="Rincian_Iuran17"/>
      <sheetName val="Data_Rekon17"/>
      <sheetName val="Premi_Iuran17"/>
      <sheetName val="Slide_2216"/>
      <sheetName val="Data_WP16"/>
      <sheetName val="NY_ADMIN16"/>
      <sheetName val="SPI_GMBH16"/>
      <sheetName val="FA_sd_APRIL_0716"/>
      <sheetName val="tabel_nilai17"/>
      <sheetName val="AA_1_1_BNI17"/>
      <sheetName val="Permanent_info22"/>
      <sheetName val="Depreciation_&amp;_Peny_22"/>
      <sheetName val="PPh_21_Recon22"/>
      <sheetName val="fiscal_depr(E)22"/>
      <sheetName val="A_u_g22"/>
      <sheetName val="J_u_l22"/>
      <sheetName val="O_c_t22"/>
      <sheetName val="A_p_r22"/>
      <sheetName val="M_a_y22"/>
      <sheetName val="S_e_p22"/>
      <sheetName val="00_received_in_0122"/>
      <sheetName val="F_e_b22"/>
      <sheetName val="Per_GL_J_a_n22"/>
      <sheetName val="J_u_n22"/>
      <sheetName val="M_a_r22"/>
      <sheetName val="C1_NOV22"/>
      <sheetName val="jurnal-audit_222"/>
      <sheetName val="EXT_B322"/>
      <sheetName val="B2_122"/>
      <sheetName val="Main_table22"/>
      <sheetName val="Data_Per_wilayah_Vin_Code_20022"/>
      <sheetName val="Data_Per_wilayah22"/>
      <sheetName val="Print_AR22"/>
      <sheetName val="INDIRECT_DETAIL21"/>
      <sheetName val="DIRECT_COST21"/>
      <sheetName val="E4_1d22"/>
      <sheetName val="Prog_Imbalan22"/>
      <sheetName val="DES_0222"/>
      <sheetName val="Buku_Besar_122"/>
      <sheetName val="Pg7_422"/>
      <sheetName val="analisa_L-K22"/>
      <sheetName val="data_slip22"/>
      <sheetName val="Template_22"/>
      <sheetName val="jul05_ok21"/>
      <sheetName val="sept_05_dd21"/>
      <sheetName val="VAT_out22"/>
      <sheetName val="Danamon_LK22"/>
      <sheetName val="&quot;Outstanding_SO&quot;22"/>
      <sheetName val="Tax_Rate21"/>
      <sheetName val="SAP_PbT21"/>
      <sheetName val="TAX_SUMMARY22"/>
      <sheetName val="BSHO_Report21"/>
      <sheetName val="Check_Sheet21"/>
      <sheetName val="PLHO_Report21"/>
      <sheetName val="DFR_CT21"/>
      <sheetName val="Mkt_Total_by_Cat_B$21"/>
      <sheetName val="Mkt_Total_by_Cat_US$21"/>
      <sheetName val="N_Lead21"/>
      <sheetName val="N_3_121"/>
      <sheetName val="N_821"/>
      <sheetName val="N_921"/>
      <sheetName val="Assumption_&amp;_Result21"/>
      <sheetName val="Dec_08_-_Jan_09_(2)21"/>
      <sheetName val="AA_1_BNI21"/>
      <sheetName val="I_4_1_(2)21"/>
      <sheetName val="Hay_Guide_Charts_Notes21"/>
      <sheetName val="trf_ns_0421"/>
      <sheetName val="SL1006_(IDR)21"/>
      <sheetName val="trf_multiple21"/>
      <sheetName val="4_1_Placement_w_o_b21"/>
      <sheetName val="tabel_perkiraan21"/>
      <sheetName val="trfakt_sgl21"/>
      <sheetName val="trf_multiple_dnrks21"/>
      <sheetName val="SL1006_(VLS)21"/>
      <sheetName val="Irregular_Income21"/>
      <sheetName val="FE-1770_P121"/>
      <sheetName val="Benefit_Factors21"/>
      <sheetName val="Marshal_(2)21"/>
      <sheetName val="KKP_2121"/>
      <sheetName val="tabel_masa_kerja21"/>
      <sheetName val="new_IFS_format21"/>
      <sheetName val="Art_2321"/>
      <sheetName val="MTD_Results21"/>
      <sheetName val="YTD_Results21"/>
      <sheetName val="A3-Dec_2012-ALN21"/>
      <sheetName val="chiet_tinh19"/>
      <sheetName val="NB_UNIT321"/>
      <sheetName val="Customize_Your_Purchase_Order19"/>
      <sheetName val="9E1_318"/>
      <sheetName val="1195_B118"/>
      <sheetName val="mgr_&amp;_staff21"/>
      <sheetName val="ShareCapital_21"/>
      <sheetName val="Level_1_&amp;_219"/>
      <sheetName val="JAN_200119"/>
      <sheetName val="Trading_Statement19"/>
      <sheetName val="Rincian_Iuran19"/>
      <sheetName val="Data_Rekon19"/>
      <sheetName val="Premi_Iuran19"/>
      <sheetName val="Slide_2218"/>
      <sheetName val="Data_WP18"/>
      <sheetName val="NY_ADMIN18"/>
      <sheetName val="SPI_GMBH18"/>
      <sheetName val="FA_sd_APRIL_0718"/>
      <sheetName val="tabel_nilai19"/>
      <sheetName val="AA_1_1_BNI19"/>
      <sheetName val="_SAF_0216"/>
      <sheetName val="UV_1016"/>
      <sheetName val="YTD_Resurts16"/>
      <sheetName val="TRF_15016"/>
      <sheetName val="Material_Bpn_jul'0716"/>
      <sheetName val="IMPUT_PENERIMAAN_BULK_WB16"/>
      <sheetName val="van_khuon16"/>
      <sheetName val="U2_216"/>
      <sheetName val="LINK_MOR16"/>
      <sheetName val="LINK_GAP16"/>
      <sheetName val="General_Info16"/>
      <sheetName val="Cost_Summary16"/>
      <sheetName val="SK_HTM16"/>
      <sheetName val="Entry__HTM16"/>
      <sheetName val="Cost_Analysis16"/>
      <sheetName val="Scenarios_and_Sensitivities17"/>
      <sheetName val="Global_Assumptions17"/>
      <sheetName val="F_2_WIP_CKP16"/>
      <sheetName val="F_2_1_CKP16"/>
      <sheetName val="1541020-House_Loan16"/>
      <sheetName val="RMS_FUNGSIONAL16"/>
      <sheetName val="RMS_-_STR_(2)16"/>
      <sheetName val="Permanent_info23"/>
      <sheetName val="Depreciation_&amp;_Peny_23"/>
      <sheetName val="PPh_21_Recon23"/>
      <sheetName val="fiscal_depr(E)23"/>
      <sheetName val="A_u_g23"/>
      <sheetName val="J_u_l23"/>
      <sheetName val="O_c_t23"/>
      <sheetName val="A_p_r23"/>
      <sheetName val="M_a_y23"/>
      <sheetName val="S_e_p23"/>
      <sheetName val="00_received_in_0123"/>
      <sheetName val="F_e_b23"/>
      <sheetName val="Per_GL_J_a_n23"/>
      <sheetName val="J_u_n23"/>
      <sheetName val="M_a_r23"/>
      <sheetName val="C1_NOV23"/>
      <sheetName val="jurnal-audit_223"/>
      <sheetName val="EXT_B323"/>
      <sheetName val="B2_123"/>
      <sheetName val="Main_table23"/>
      <sheetName val="Data_Per_wilayah_Vin_Code_20023"/>
      <sheetName val="Data_Per_wilayah23"/>
      <sheetName val="Print_AR23"/>
      <sheetName val="INDIRECT_DETAIL22"/>
      <sheetName val="DIRECT_COST22"/>
      <sheetName val="E4_1d23"/>
      <sheetName val="Prog_Imbalan23"/>
      <sheetName val="DES_0223"/>
      <sheetName val="Buku_Besar_123"/>
      <sheetName val="Pg7_423"/>
      <sheetName val="analisa_L-K23"/>
      <sheetName val="data_slip23"/>
      <sheetName val="Template_23"/>
      <sheetName val="jul05_ok22"/>
      <sheetName val="sept_05_dd22"/>
      <sheetName val="VAT_out23"/>
      <sheetName val="Danamon_LK23"/>
      <sheetName val="&quot;Outstanding_SO&quot;23"/>
      <sheetName val="Tax_Rate22"/>
      <sheetName val="SAP_PbT22"/>
      <sheetName val="TAX_SUMMARY23"/>
      <sheetName val="BSHO_Report22"/>
      <sheetName val="Check_Sheet22"/>
      <sheetName val="PLHO_Report22"/>
      <sheetName val="DFR_CT22"/>
      <sheetName val="Mkt_Total_by_Cat_B$22"/>
      <sheetName val="Mkt_Total_by_Cat_US$22"/>
      <sheetName val="N_Lead22"/>
      <sheetName val="N_3_122"/>
      <sheetName val="N_822"/>
      <sheetName val="N_922"/>
      <sheetName val="Assumption_&amp;_Result22"/>
      <sheetName val="Dec_08_-_Jan_09_(2)22"/>
      <sheetName val="AA_1_BNI22"/>
      <sheetName val="I_4_1_(2)22"/>
      <sheetName val="Hay_Guide_Charts_Notes22"/>
      <sheetName val="trf_ns_0422"/>
      <sheetName val="SL1006_(IDR)22"/>
      <sheetName val="trf_multiple22"/>
      <sheetName val="4_1_Placement_w_o_b22"/>
      <sheetName val="tabel_perkiraan22"/>
      <sheetName val="trfakt_sgl22"/>
      <sheetName val="trf_multiple_dnrks22"/>
      <sheetName val="SL1006_(VLS)22"/>
      <sheetName val="Irregular_Income22"/>
      <sheetName val="FE-1770_P122"/>
      <sheetName val="Benefit_Factors22"/>
      <sheetName val="Marshal_(2)22"/>
      <sheetName val="KKP_2122"/>
      <sheetName val="tabel_masa_kerja22"/>
      <sheetName val="new_IFS_format22"/>
      <sheetName val="Art_2322"/>
      <sheetName val="MTD_Results22"/>
      <sheetName val="YTD_Results22"/>
      <sheetName val="A3-Dec_2012-ALN22"/>
      <sheetName val="chiet_tinh20"/>
      <sheetName val="NB_UNIT322"/>
      <sheetName val="Customize_Your_Purchase_Order20"/>
      <sheetName val="9E1_319"/>
      <sheetName val="1195_B119"/>
      <sheetName val="mgr_&amp;_staff22"/>
      <sheetName val="ShareCapital_22"/>
      <sheetName val="Level_1_&amp;_220"/>
      <sheetName val="JAN_200120"/>
      <sheetName val="Trading_Statement20"/>
      <sheetName val="Rincian_Iuran20"/>
      <sheetName val="Data_Rekon20"/>
      <sheetName val="Premi_Iuran20"/>
      <sheetName val="Slide_2219"/>
      <sheetName val="Data_WP19"/>
      <sheetName val="NY_ADMIN19"/>
      <sheetName val="SPI_GMBH19"/>
      <sheetName val="FA_sd_APRIL_0719"/>
      <sheetName val="tabel_nilai20"/>
      <sheetName val="AA_1_1_BNI20"/>
      <sheetName val="_SAF_0217"/>
      <sheetName val="UV_1017"/>
      <sheetName val="YTD_Resurts17"/>
      <sheetName val="TRF_15017"/>
      <sheetName val="Material_Bpn_jul'0717"/>
      <sheetName val="IMPUT_PENERIMAAN_BULK_WB17"/>
      <sheetName val="van_khuon17"/>
      <sheetName val="U2_217"/>
      <sheetName val="LINK_MOR17"/>
      <sheetName val="LINK_GAP17"/>
      <sheetName val="General_Info17"/>
      <sheetName val="Cost_Summary17"/>
      <sheetName val="SK_HTM17"/>
      <sheetName val="Entry__HTM17"/>
      <sheetName val="Cost_Analysis17"/>
      <sheetName val="Scenarios_and_Sensitivities18"/>
      <sheetName val="Global_Assumptions18"/>
      <sheetName val="F_2_WIP_CKP17"/>
      <sheetName val="F_2_1_CKP17"/>
      <sheetName val="1541020-House_Loan17"/>
      <sheetName val="RMS_FUNGSIONAL17"/>
      <sheetName val="RMS_-_STR_(2)17"/>
      <sheetName val="Permanent_info25"/>
      <sheetName val="Depreciation_&amp;_Peny_25"/>
      <sheetName val="PPh_21_Recon25"/>
      <sheetName val="fiscal_depr(E)25"/>
      <sheetName val="A_u_g25"/>
      <sheetName val="J_u_l25"/>
      <sheetName val="O_c_t25"/>
      <sheetName val="A_p_r25"/>
      <sheetName val="M_a_y25"/>
      <sheetName val="S_e_p25"/>
      <sheetName val="00_received_in_0125"/>
      <sheetName val="F_e_b25"/>
      <sheetName val="Per_GL_J_a_n25"/>
      <sheetName val="J_u_n25"/>
      <sheetName val="M_a_r25"/>
      <sheetName val="C1_NOV25"/>
      <sheetName val="jurnal-audit_225"/>
      <sheetName val="EXT_B325"/>
      <sheetName val="B2_125"/>
      <sheetName val="Main_table25"/>
      <sheetName val="Data_Per_wilayah_Vin_Code_20025"/>
      <sheetName val="Data_Per_wilayah25"/>
      <sheetName val="Print_AR25"/>
      <sheetName val="INDIRECT_DETAIL24"/>
      <sheetName val="DIRECT_COST24"/>
      <sheetName val="E4_1d25"/>
      <sheetName val="Prog_Imbalan25"/>
      <sheetName val="DES_0225"/>
      <sheetName val="Buku_Besar_125"/>
      <sheetName val="Pg7_425"/>
      <sheetName val="analisa_L-K25"/>
      <sheetName val="data_slip25"/>
      <sheetName val="Template_25"/>
      <sheetName val="jul05_ok24"/>
      <sheetName val="sept_05_dd24"/>
      <sheetName val="VAT_out25"/>
      <sheetName val="Danamon_LK25"/>
      <sheetName val="&quot;Outstanding_SO&quot;25"/>
      <sheetName val="Tax_Rate24"/>
      <sheetName val="SAP_PbT24"/>
      <sheetName val="TAX_SUMMARY25"/>
      <sheetName val="BSHO_Report24"/>
      <sheetName val="Check_Sheet24"/>
      <sheetName val="PLHO_Report24"/>
      <sheetName val="DFR_CT24"/>
      <sheetName val="Mkt_Total_by_Cat_B$24"/>
      <sheetName val="Mkt_Total_by_Cat_US$24"/>
      <sheetName val="N_Lead24"/>
      <sheetName val="N_3_124"/>
      <sheetName val="N_824"/>
      <sheetName val="N_924"/>
      <sheetName val="Assumption_&amp;_Result24"/>
      <sheetName val="Dec_08_-_Jan_09_(2)24"/>
      <sheetName val="AA_1_BNI24"/>
      <sheetName val="I_4_1_(2)24"/>
      <sheetName val="Hay_Guide_Charts_Notes24"/>
      <sheetName val="trf_ns_0424"/>
      <sheetName val="SL1006_(IDR)24"/>
      <sheetName val="trf_multiple24"/>
      <sheetName val="4_1_Placement_w_o_b24"/>
      <sheetName val="tabel_perkiraan24"/>
      <sheetName val="trfakt_sgl24"/>
      <sheetName val="trf_multiple_dnrks24"/>
      <sheetName val="SL1006_(VLS)24"/>
      <sheetName val="Irregular_Income24"/>
      <sheetName val="FE-1770_P124"/>
      <sheetName val="Benefit_Factors24"/>
      <sheetName val="Marshal_(2)24"/>
      <sheetName val="KKP_2124"/>
      <sheetName val="tabel_masa_kerja24"/>
      <sheetName val="new_IFS_format24"/>
      <sheetName val="Art_2324"/>
      <sheetName val="MTD_Results24"/>
      <sheetName val="YTD_Results24"/>
      <sheetName val="A3-Dec_2012-ALN24"/>
      <sheetName val="chiet_tinh22"/>
      <sheetName val="NB_UNIT324"/>
      <sheetName val="Customize_Your_Purchase_Order22"/>
      <sheetName val="9E1_321"/>
      <sheetName val="1195_B121"/>
      <sheetName val="mgr_&amp;_staff24"/>
      <sheetName val="ShareCapital_24"/>
      <sheetName val="Level_1_&amp;_222"/>
      <sheetName val="JAN_200122"/>
      <sheetName val="Trading_Statement22"/>
      <sheetName val="Rincian_Iuran22"/>
      <sheetName val="Data_Rekon22"/>
      <sheetName val="Premi_Iuran22"/>
      <sheetName val="Slide_2221"/>
      <sheetName val="Data_WP21"/>
      <sheetName val="NY_ADMIN21"/>
      <sheetName val="SPI_GMBH21"/>
      <sheetName val="FA_sd_APRIL_0721"/>
      <sheetName val="tabel_nilai22"/>
      <sheetName val="AA_1_1_BNI22"/>
      <sheetName val="_SAF_0219"/>
      <sheetName val="UV_1019"/>
      <sheetName val="YTD_Resurts19"/>
      <sheetName val="TRF_15019"/>
      <sheetName val="Material_Bpn_jul'0719"/>
      <sheetName val="IMPUT_PENERIMAAN_BULK_WB19"/>
      <sheetName val="van_khuon19"/>
      <sheetName val="U2_219"/>
      <sheetName val="LINK_MOR19"/>
      <sheetName val="LINK_GAP19"/>
      <sheetName val="General_Info19"/>
      <sheetName val="Cost_Summary19"/>
      <sheetName val="SK_HTM19"/>
      <sheetName val="Entry__HTM19"/>
      <sheetName val="Cost_Analysis19"/>
      <sheetName val="Scenarios_and_Sensitivities20"/>
      <sheetName val="Global_Assumptions20"/>
      <sheetName val="F_2_WIP_CKP19"/>
      <sheetName val="F_2_1_CKP19"/>
      <sheetName val="1541020-House_Loan19"/>
      <sheetName val="RMS_FUNGSIONAL19"/>
      <sheetName val="RMS_-_STR_(2)19"/>
      <sheetName val="Permanent_info26"/>
      <sheetName val="Depreciation_&amp;_Peny_26"/>
      <sheetName val="PPh_21_Recon26"/>
      <sheetName val="fiscal_depr(E)26"/>
      <sheetName val="A_u_g26"/>
      <sheetName val="J_u_l26"/>
      <sheetName val="O_c_t26"/>
      <sheetName val="A_p_r26"/>
      <sheetName val="M_a_y26"/>
      <sheetName val="S_e_p26"/>
      <sheetName val="00_received_in_0126"/>
      <sheetName val="F_e_b26"/>
      <sheetName val="Per_GL_J_a_n26"/>
      <sheetName val="J_u_n26"/>
      <sheetName val="M_a_r26"/>
      <sheetName val="C1_NOV26"/>
      <sheetName val="jurnal-audit_226"/>
      <sheetName val="EXT_B326"/>
      <sheetName val="B2_126"/>
      <sheetName val="Main_table26"/>
      <sheetName val="Data_Per_wilayah_Vin_Code_20026"/>
      <sheetName val="Data_Per_wilayah26"/>
      <sheetName val="Print_AR26"/>
      <sheetName val="INDIRECT_DETAIL25"/>
      <sheetName val="DIRECT_COST25"/>
      <sheetName val="E4_1d26"/>
      <sheetName val="Prog_Imbalan26"/>
      <sheetName val="DES_0226"/>
      <sheetName val="Buku_Besar_126"/>
      <sheetName val="Pg7_426"/>
      <sheetName val="analisa_L-K26"/>
      <sheetName val="data_slip26"/>
      <sheetName val="Template_26"/>
      <sheetName val="jul05_ok25"/>
      <sheetName val="sept_05_dd25"/>
      <sheetName val="VAT_out26"/>
      <sheetName val="Danamon_LK26"/>
      <sheetName val="&quot;Outstanding_SO&quot;26"/>
      <sheetName val="Tax_Rate25"/>
      <sheetName val="SAP_PbT25"/>
      <sheetName val="TAX_SUMMARY26"/>
      <sheetName val="BSHO_Report25"/>
      <sheetName val="Check_Sheet25"/>
      <sheetName val="PLHO_Report25"/>
      <sheetName val="DFR_CT25"/>
      <sheetName val="Mkt_Total_by_Cat_B$25"/>
      <sheetName val="Mkt_Total_by_Cat_US$25"/>
      <sheetName val="N_Lead25"/>
      <sheetName val="N_3_125"/>
      <sheetName val="N_825"/>
      <sheetName val="N_925"/>
      <sheetName val="Assumption_&amp;_Result25"/>
      <sheetName val="Dec_08_-_Jan_09_(2)25"/>
      <sheetName val="AA_1_BNI25"/>
      <sheetName val="I_4_1_(2)25"/>
      <sheetName val="Hay_Guide_Charts_Notes25"/>
      <sheetName val="trf_ns_0425"/>
      <sheetName val="SL1006_(IDR)25"/>
      <sheetName val="trf_multiple25"/>
      <sheetName val="4_1_Placement_w_o_b25"/>
      <sheetName val="tabel_perkiraan25"/>
      <sheetName val="trfakt_sgl25"/>
      <sheetName val="trf_multiple_dnrks25"/>
      <sheetName val="SL1006_(VLS)25"/>
      <sheetName val="Irregular_Income25"/>
      <sheetName val="FE-1770_P125"/>
      <sheetName val="Benefit_Factors25"/>
      <sheetName val="Marshal_(2)25"/>
      <sheetName val="KKP_2125"/>
      <sheetName val="tabel_masa_kerja25"/>
      <sheetName val="new_IFS_format25"/>
      <sheetName val="Art_2325"/>
      <sheetName val="MTD_Results25"/>
      <sheetName val="YTD_Results25"/>
      <sheetName val="A3-Dec_2012-ALN25"/>
      <sheetName val="chiet_tinh23"/>
      <sheetName val="NB_UNIT325"/>
      <sheetName val="Customize_Your_Purchase_Order23"/>
      <sheetName val="9E1_322"/>
      <sheetName val="1195_B122"/>
      <sheetName val="mgr_&amp;_staff25"/>
      <sheetName val="ShareCapital_25"/>
      <sheetName val="Level_1_&amp;_223"/>
      <sheetName val="JAN_200123"/>
      <sheetName val="Trading_Statement23"/>
      <sheetName val="Rincian_Iuran23"/>
      <sheetName val="Data_Rekon23"/>
      <sheetName val="Premi_Iuran23"/>
      <sheetName val="Slide_2222"/>
      <sheetName val="Data_WP22"/>
      <sheetName val="NY_ADMIN22"/>
      <sheetName val="SPI_GMBH22"/>
      <sheetName val="FA_sd_APRIL_0722"/>
      <sheetName val="tabel_nilai23"/>
      <sheetName val="AA_1_1_BNI23"/>
      <sheetName val="_SAF_0220"/>
      <sheetName val="UV_1020"/>
      <sheetName val="YTD_Resurts20"/>
      <sheetName val="TRF_15020"/>
      <sheetName val="Material_Bpn_jul'0720"/>
      <sheetName val="IMPUT_PENERIMAAN_BULK_WB20"/>
      <sheetName val="van_khuon20"/>
      <sheetName val="U2_220"/>
      <sheetName val="LINK_MOR20"/>
      <sheetName val="LINK_GAP20"/>
      <sheetName val="General_Info20"/>
      <sheetName val="Cost_Summary20"/>
      <sheetName val="SK_HTM20"/>
      <sheetName val="Entry__HTM20"/>
      <sheetName val="Cost_Analysis20"/>
      <sheetName val="Scenarios_and_Sensitivities21"/>
      <sheetName val="Global_Assumptions21"/>
      <sheetName val="F_2_WIP_CKP20"/>
      <sheetName val="F_2_1_CKP20"/>
      <sheetName val="1541020-House_Loan20"/>
      <sheetName val="RMS_FUNGSIONAL20"/>
      <sheetName val="RMS_-_STR_(2)20"/>
      <sheetName val="Permanent_info35"/>
      <sheetName val="Depreciation_&amp;_Peny_35"/>
      <sheetName val="PPh_21_Recon35"/>
      <sheetName val="fiscal_depr(E)35"/>
      <sheetName val="A_u_g35"/>
      <sheetName val="J_u_l35"/>
      <sheetName val="O_c_t35"/>
      <sheetName val="A_p_r35"/>
      <sheetName val="M_a_y35"/>
      <sheetName val="S_e_p35"/>
      <sheetName val="00_received_in_0135"/>
      <sheetName val="F_e_b35"/>
      <sheetName val="Per_GL_J_a_n35"/>
      <sheetName val="J_u_n35"/>
      <sheetName val="M_a_r35"/>
      <sheetName val="C1_NOV35"/>
      <sheetName val="jurnal-audit_235"/>
      <sheetName val="EXT_B335"/>
      <sheetName val="B2_135"/>
      <sheetName val="Main_table35"/>
      <sheetName val="Data_Per_wilayah_Vin_Code_20035"/>
      <sheetName val="Data_Per_wilayah35"/>
      <sheetName val="Print_AR35"/>
      <sheetName val="INDIRECT_DETAIL34"/>
      <sheetName val="DIRECT_COST34"/>
      <sheetName val="E4_1d35"/>
      <sheetName val="Prog_Imbalan35"/>
      <sheetName val="DES_0235"/>
      <sheetName val="Buku_Besar_135"/>
      <sheetName val="Pg7_435"/>
      <sheetName val="analisa_L-K35"/>
      <sheetName val="data_slip35"/>
      <sheetName val="Template_35"/>
      <sheetName val="jul05_ok34"/>
      <sheetName val="sept_05_dd34"/>
      <sheetName val="VAT_out35"/>
      <sheetName val="Danamon_LK35"/>
      <sheetName val="&quot;Outstanding_SO&quot;35"/>
      <sheetName val="Tax_Rate34"/>
      <sheetName val="SAP_PbT34"/>
      <sheetName val="TAX_SUMMARY35"/>
      <sheetName val="BSHO_Report34"/>
      <sheetName val="Check_Sheet34"/>
      <sheetName val="PLHO_Report34"/>
      <sheetName val="DFR_CT34"/>
      <sheetName val="Mkt_Total_by_Cat_B$34"/>
      <sheetName val="Mkt_Total_by_Cat_US$34"/>
      <sheetName val="N_Lead34"/>
      <sheetName val="N_3_134"/>
      <sheetName val="N_834"/>
      <sheetName val="N_934"/>
      <sheetName val="Assumption_&amp;_Result34"/>
      <sheetName val="Dec_08_-_Jan_09_(2)34"/>
      <sheetName val="AA_1_BNI34"/>
      <sheetName val="I_4_1_(2)34"/>
      <sheetName val="Hay_Guide_Charts_Notes34"/>
      <sheetName val="trf_ns_0434"/>
      <sheetName val="SL1006_(IDR)34"/>
      <sheetName val="trf_multiple34"/>
      <sheetName val="4_1_Placement_w_o_b34"/>
      <sheetName val="tabel_perkiraan34"/>
      <sheetName val="trfakt_sgl34"/>
      <sheetName val="trf_multiple_dnrks34"/>
      <sheetName val="SL1006_(VLS)34"/>
      <sheetName val="Irregular_Income34"/>
      <sheetName val="FE-1770_P134"/>
      <sheetName val="Benefit_Factors34"/>
      <sheetName val="Marshal_(2)34"/>
      <sheetName val="KKP_2134"/>
      <sheetName val="tabel_masa_kerja34"/>
      <sheetName val="new_IFS_format34"/>
      <sheetName val="Art_2334"/>
      <sheetName val="MTD_Results34"/>
      <sheetName val="YTD_Results34"/>
      <sheetName val="A3-Dec_2012-ALN34"/>
      <sheetName val="chiet_tinh32"/>
      <sheetName val="NB_UNIT334"/>
      <sheetName val="Customize_Your_Purchase_Order32"/>
      <sheetName val="9E1_331"/>
      <sheetName val="1195_B131"/>
      <sheetName val="mgr_&amp;_staff34"/>
      <sheetName val="ShareCapital_34"/>
      <sheetName val="Level_1_&amp;_232"/>
      <sheetName val="JAN_200132"/>
      <sheetName val="Trading_Statement32"/>
      <sheetName val="Rincian_Iuran32"/>
      <sheetName val="Data_Rekon32"/>
      <sheetName val="Premi_Iuran32"/>
      <sheetName val="Slide_2231"/>
      <sheetName val="Data_WP31"/>
      <sheetName val="NY_ADMIN31"/>
      <sheetName val="SPI_GMBH31"/>
      <sheetName val="FA_sd_APRIL_0731"/>
      <sheetName val="tabel_nilai32"/>
      <sheetName val="AA_1_1_BNI32"/>
      <sheetName val="_SAF_0229"/>
      <sheetName val="UV_1029"/>
      <sheetName val="YTD_Resurts29"/>
      <sheetName val="TRF_15029"/>
      <sheetName val="Material_Bpn_jul'0729"/>
      <sheetName val="IMPUT_PENERIMAAN_BULK_WB29"/>
      <sheetName val="van_khuon29"/>
      <sheetName val="U2_229"/>
      <sheetName val="LINK_MOR29"/>
      <sheetName val="LINK_GAP29"/>
      <sheetName val="General_Info29"/>
      <sheetName val="Cost_Summary29"/>
      <sheetName val="SK_HTM29"/>
      <sheetName val="Entry__HTM29"/>
      <sheetName val="Cost_Analysis29"/>
      <sheetName val="Scenarios_and_Sensitivities30"/>
      <sheetName val="Global_Assumptions30"/>
      <sheetName val="F_2_WIP_CKP29"/>
      <sheetName val="F_2_1_CKP29"/>
      <sheetName val="1541020-House_Loan29"/>
      <sheetName val="RMS_FUNGSIONAL29"/>
      <sheetName val="RMS_-_STR_(2)29"/>
      <sheetName val="LIST__MESIN8"/>
      <sheetName val="MAST_PROD8"/>
      <sheetName val="LIS__PAKAI8"/>
      <sheetName val="PART_&amp;_MAINT_8"/>
      <sheetName val="STD__COST8"/>
      <sheetName val="movement&amp;add_test8"/>
      <sheetName val="A_4_28"/>
      <sheetName val="A_4_38"/>
      <sheetName val="Letter_Form8"/>
      <sheetName val="Sales_Report_MKTG8"/>
      <sheetName val="U-3_1_1_telephone8"/>
      <sheetName val="corp_tax8"/>
      <sheetName val="HPP_PER_BULAN8"/>
      <sheetName val="Finance_Projection-078"/>
      <sheetName val="ah_sanitary8"/>
      <sheetName val="03_Detailed8"/>
      <sheetName val="01_Bid_Price_summary8"/>
      <sheetName val="Permanent_info27"/>
      <sheetName val="Depreciation_&amp;_Peny_27"/>
      <sheetName val="PPh_21_Recon27"/>
      <sheetName val="fiscal_depr(E)27"/>
      <sheetName val="A_u_g27"/>
      <sheetName val="J_u_l27"/>
      <sheetName val="O_c_t27"/>
      <sheetName val="A_p_r27"/>
      <sheetName val="M_a_y27"/>
      <sheetName val="S_e_p27"/>
      <sheetName val="00_received_in_0127"/>
      <sheetName val="F_e_b27"/>
      <sheetName val="Per_GL_J_a_n27"/>
      <sheetName val="J_u_n27"/>
      <sheetName val="M_a_r27"/>
      <sheetName val="C1_NOV27"/>
      <sheetName val="jurnal-audit_227"/>
      <sheetName val="EXT_B327"/>
      <sheetName val="B2_127"/>
      <sheetName val="Main_table27"/>
      <sheetName val="Data_Per_wilayah_Vin_Code_20027"/>
      <sheetName val="Data_Per_wilayah27"/>
      <sheetName val="Print_AR27"/>
      <sheetName val="INDIRECT_DETAIL26"/>
      <sheetName val="DIRECT_COST26"/>
      <sheetName val="E4_1d27"/>
      <sheetName val="Prog_Imbalan27"/>
      <sheetName val="DES_0227"/>
      <sheetName val="Buku_Besar_127"/>
      <sheetName val="Pg7_427"/>
      <sheetName val="analisa_L-K27"/>
      <sheetName val="data_slip27"/>
      <sheetName val="Template_27"/>
      <sheetName val="jul05_ok26"/>
      <sheetName val="sept_05_dd26"/>
      <sheetName val="VAT_out27"/>
      <sheetName val="Danamon_LK27"/>
      <sheetName val="&quot;Outstanding_SO&quot;27"/>
      <sheetName val="Tax_Rate26"/>
      <sheetName val="SAP_PbT26"/>
      <sheetName val="TAX_SUMMARY27"/>
      <sheetName val="BSHO_Report26"/>
      <sheetName val="Check_Sheet26"/>
      <sheetName val="PLHO_Report26"/>
      <sheetName val="DFR_CT26"/>
      <sheetName val="Mkt_Total_by_Cat_B$26"/>
      <sheetName val="Mkt_Total_by_Cat_US$26"/>
      <sheetName val="N_Lead26"/>
      <sheetName val="N_3_126"/>
      <sheetName val="N_826"/>
      <sheetName val="N_926"/>
      <sheetName val="Assumption_&amp;_Result26"/>
      <sheetName val="Dec_08_-_Jan_09_(2)26"/>
      <sheetName val="AA_1_BNI26"/>
      <sheetName val="I_4_1_(2)26"/>
      <sheetName val="Hay_Guide_Charts_Notes26"/>
      <sheetName val="trf_ns_0426"/>
      <sheetName val="SL1006_(IDR)26"/>
      <sheetName val="trf_multiple26"/>
      <sheetName val="4_1_Placement_w_o_b26"/>
      <sheetName val="tabel_perkiraan26"/>
      <sheetName val="trfakt_sgl26"/>
      <sheetName val="trf_multiple_dnrks26"/>
      <sheetName val="SL1006_(VLS)26"/>
      <sheetName val="Irregular_Income26"/>
      <sheetName val="FE-1770_P126"/>
      <sheetName val="Benefit_Factors26"/>
      <sheetName val="Marshal_(2)26"/>
      <sheetName val="KKP_2126"/>
      <sheetName val="tabel_masa_kerja26"/>
      <sheetName val="new_IFS_format26"/>
      <sheetName val="Art_2326"/>
      <sheetName val="MTD_Results26"/>
      <sheetName val="YTD_Results26"/>
      <sheetName val="A3-Dec_2012-ALN26"/>
      <sheetName val="chiet_tinh24"/>
      <sheetName val="NB_UNIT326"/>
      <sheetName val="Customize_Your_Purchase_Order24"/>
      <sheetName val="9E1_323"/>
      <sheetName val="1195_B123"/>
      <sheetName val="mgr_&amp;_staff26"/>
      <sheetName val="ShareCapital_26"/>
      <sheetName val="Level_1_&amp;_224"/>
      <sheetName val="JAN_200124"/>
      <sheetName val="Trading_Statement24"/>
      <sheetName val="Rincian_Iuran24"/>
      <sheetName val="Data_Rekon24"/>
      <sheetName val="Premi_Iuran24"/>
      <sheetName val="Slide_2223"/>
      <sheetName val="Data_WP23"/>
      <sheetName val="NY_ADMIN23"/>
      <sheetName val="SPI_GMBH23"/>
      <sheetName val="FA_sd_APRIL_0723"/>
      <sheetName val="tabel_nilai24"/>
      <sheetName val="AA_1_1_BNI24"/>
      <sheetName val="_SAF_0221"/>
      <sheetName val="UV_1021"/>
      <sheetName val="YTD_Resurts21"/>
      <sheetName val="TRF_15021"/>
      <sheetName val="Material_Bpn_jul'0721"/>
      <sheetName val="IMPUT_PENERIMAAN_BULK_WB21"/>
      <sheetName val="van_khuon21"/>
      <sheetName val="U2_221"/>
      <sheetName val="LINK_MOR21"/>
      <sheetName val="LINK_GAP21"/>
      <sheetName val="General_Info21"/>
      <sheetName val="Cost_Summary21"/>
      <sheetName val="SK_HTM21"/>
      <sheetName val="Entry__HTM21"/>
      <sheetName val="Cost_Analysis21"/>
      <sheetName val="Scenarios_and_Sensitivities22"/>
      <sheetName val="Global_Assumptions22"/>
      <sheetName val="F_2_WIP_CKP21"/>
      <sheetName val="F_2_1_CKP21"/>
      <sheetName val="1541020-House_Loan21"/>
      <sheetName val="RMS_FUNGSIONAL21"/>
      <sheetName val="RMS_-_STR_(2)21"/>
      <sheetName val="LIST__MESIN"/>
      <sheetName val="MAST_PROD"/>
      <sheetName val="LIS__PAKAI"/>
      <sheetName val="PART_&amp;_MAINT_"/>
      <sheetName val="STD__COST"/>
      <sheetName val="Letter_Form"/>
      <sheetName val="Finance_Projection-07"/>
      <sheetName val="ah_sanitary"/>
      <sheetName val="03_Detailed"/>
      <sheetName val="01_Bid_Price_summary"/>
      <sheetName val="Permanent_info28"/>
      <sheetName val="Depreciation_&amp;_Peny_28"/>
      <sheetName val="PPh_21_Recon28"/>
      <sheetName val="fiscal_depr(E)28"/>
      <sheetName val="A_u_g28"/>
      <sheetName val="J_u_l28"/>
      <sheetName val="O_c_t28"/>
      <sheetName val="A_p_r28"/>
      <sheetName val="M_a_y28"/>
      <sheetName val="S_e_p28"/>
      <sheetName val="00_received_in_0128"/>
      <sheetName val="F_e_b28"/>
      <sheetName val="Per_GL_J_a_n28"/>
      <sheetName val="J_u_n28"/>
      <sheetName val="M_a_r28"/>
      <sheetName val="C1_NOV28"/>
      <sheetName val="jurnal-audit_228"/>
      <sheetName val="EXT_B328"/>
      <sheetName val="B2_128"/>
      <sheetName val="Main_table28"/>
      <sheetName val="Data_Per_wilayah_Vin_Code_20028"/>
      <sheetName val="Data_Per_wilayah28"/>
      <sheetName val="Print_AR28"/>
      <sheetName val="INDIRECT_DETAIL27"/>
      <sheetName val="DIRECT_COST27"/>
      <sheetName val="E4_1d28"/>
      <sheetName val="Prog_Imbalan28"/>
      <sheetName val="DES_0228"/>
      <sheetName val="Buku_Besar_128"/>
      <sheetName val="Pg7_428"/>
      <sheetName val="analisa_L-K28"/>
      <sheetName val="data_slip28"/>
      <sheetName val="Template_28"/>
      <sheetName val="jul05_ok27"/>
      <sheetName val="sept_05_dd27"/>
      <sheetName val="VAT_out28"/>
      <sheetName val="Danamon_LK28"/>
      <sheetName val="&quot;Outstanding_SO&quot;28"/>
      <sheetName val="Tax_Rate27"/>
      <sheetName val="SAP_PbT27"/>
      <sheetName val="TAX_SUMMARY28"/>
      <sheetName val="BSHO_Report27"/>
      <sheetName val="Check_Sheet27"/>
      <sheetName val="PLHO_Report27"/>
      <sheetName val="DFR_CT27"/>
      <sheetName val="Mkt_Total_by_Cat_B$27"/>
      <sheetName val="Mkt_Total_by_Cat_US$27"/>
      <sheetName val="N_Lead27"/>
      <sheetName val="N_3_127"/>
      <sheetName val="N_827"/>
      <sheetName val="N_927"/>
      <sheetName val="Assumption_&amp;_Result27"/>
      <sheetName val="Dec_08_-_Jan_09_(2)27"/>
      <sheetName val="AA_1_BNI27"/>
      <sheetName val="I_4_1_(2)27"/>
      <sheetName val="Hay_Guide_Charts_Notes27"/>
      <sheetName val="trf_ns_0427"/>
      <sheetName val="SL1006_(IDR)27"/>
      <sheetName val="trf_multiple27"/>
      <sheetName val="4_1_Placement_w_o_b27"/>
      <sheetName val="tabel_perkiraan27"/>
      <sheetName val="trfakt_sgl27"/>
      <sheetName val="trf_multiple_dnrks27"/>
      <sheetName val="SL1006_(VLS)27"/>
      <sheetName val="Irregular_Income27"/>
      <sheetName val="FE-1770_P127"/>
      <sheetName val="Benefit_Factors27"/>
      <sheetName val="Marshal_(2)27"/>
      <sheetName val="KKP_2127"/>
      <sheetName val="tabel_masa_kerja27"/>
      <sheetName val="new_IFS_format27"/>
      <sheetName val="Art_2327"/>
      <sheetName val="MTD_Results27"/>
      <sheetName val="YTD_Results27"/>
      <sheetName val="A3-Dec_2012-ALN27"/>
      <sheetName val="chiet_tinh25"/>
      <sheetName val="NB_UNIT327"/>
      <sheetName val="Customize_Your_Purchase_Order25"/>
      <sheetName val="9E1_324"/>
      <sheetName val="1195_B124"/>
      <sheetName val="mgr_&amp;_staff27"/>
      <sheetName val="ShareCapital_27"/>
      <sheetName val="Level_1_&amp;_225"/>
      <sheetName val="JAN_200125"/>
      <sheetName val="Trading_Statement25"/>
      <sheetName val="Rincian_Iuran25"/>
      <sheetName val="Data_Rekon25"/>
      <sheetName val="Premi_Iuran25"/>
      <sheetName val="Slide_2224"/>
      <sheetName val="Data_WP24"/>
      <sheetName val="NY_ADMIN24"/>
      <sheetName val="SPI_GMBH24"/>
      <sheetName val="FA_sd_APRIL_0724"/>
      <sheetName val="tabel_nilai25"/>
      <sheetName val="AA_1_1_BNI25"/>
      <sheetName val="_SAF_0222"/>
      <sheetName val="UV_1022"/>
      <sheetName val="YTD_Resurts22"/>
      <sheetName val="TRF_15022"/>
      <sheetName val="Material_Bpn_jul'0722"/>
      <sheetName val="IMPUT_PENERIMAAN_BULK_WB22"/>
      <sheetName val="van_khuon22"/>
      <sheetName val="U2_222"/>
      <sheetName val="LINK_MOR22"/>
      <sheetName val="LINK_GAP22"/>
      <sheetName val="General_Info22"/>
      <sheetName val="Cost_Summary22"/>
      <sheetName val="SK_HTM22"/>
      <sheetName val="Entry__HTM22"/>
      <sheetName val="Cost_Analysis22"/>
      <sheetName val="Scenarios_and_Sensitivities23"/>
      <sheetName val="Global_Assumptions23"/>
      <sheetName val="F_2_WIP_CKP22"/>
      <sheetName val="F_2_1_CKP22"/>
      <sheetName val="1541020-House_Loan22"/>
      <sheetName val="RMS_FUNGSIONAL22"/>
      <sheetName val="RMS_-_STR_(2)22"/>
      <sheetName val="LIST__MESIN1"/>
      <sheetName val="MAST_PROD1"/>
      <sheetName val="LIS__PAKAI1"/>
      <sheetName val="PART_&amp;_MAINT_1"/>
      <sheetName val="STD__COST1"/>
      <sheetName val="A_4_21"/>
      <sheetName val="A_4_31"/>
      <sheetName val="Letter_Form1"/>
      <sheetName val="Sales_Report_MKTG1"/>
      <sheetName val="U-3_1_1_telephone1"/>
      <sheetName val="corp_tax1"/>
      <sheetName val="Finance_Projection-071"/>
      <sheetName val="ah_sanitary1"/>
      <sheetName val="03_Detailed1"/>
      <sheetName val="01_Bid_Price_summary1"/>
      <sheetName val="Permanent_info30"/>
      <sheetName val="Depreciation_&amp;_Peny_30"/>
      <sheetName val="PPh_21_Recon30"/>
      <sheetName val="fiscal_depr(E)30"/>
      <sheetName val="A_u_g30"/>
      <sheetName val="J_u_l30"/>
      <sheetName val="O_c_t30"/>
      <sheetName val="A_p_r30"/>
      <sheetName val="M_a_y30"/>
      <sheetName val="S_e_p30"/>
      <sheetName val="00_received_in_0130"/>
      <sheetName val="F_e_b30"/>
      <sheetName val="Per_GL_J_a_n30"/>
      <sheetName val="J_u_n30"/>
      <sheetName val="M_a_r30"/>
      <sheetName val="C1_NOV30"/>
      <sheetName val="jurnal-audit_230"/>
      <sheetName val="EXT_B330"/>
      <sheetName val="B2_130"/>
      <sheetName val="Main_table30"/>
      <sheetName val="Data_Per_wilayah_Vin_Code_20030"/>
      <sheetName val="Data_Per_wilayah30"/>
      <sheetName val="Print_AR30"/>
      <sheetName val="INDIRECT_DETAIL29"/>
      <sheetName val="DIRECT_COST29"/>
      <sheetName val="E4_1d30"/>
      <sheetName val="Prog_Imbalan30"/>
      <sheetName val="DES_0230"/>
      <sheetName val="Buku_Besar_130"/>
      <sheetName val="Pg7_430"/>
      <sheetName val="analisa_L-K30"/>
      <sheetName val="data_slip30"/>
      <sheetName val="Template_30"/>
      <sheetName val="jul05_ok29"/>
      <sheetName val="sept_05_dd29"/>
      <sheetName val="VAT_out30"/>
      <sheetName val="Danamon_LK30"/>
      <sheetName val="&quot;Outstanding_SO&quot;30"/>
      <sheetName val="Tax_Rate29"/>
      <sheetName val="SAP_PbT29"/>
      <sheetName val="TAX_SUMMARY30"/>
      <sheetName val="BSHO_Report29"/>
      <sheetName val="Check_Sheet29"/>
      <sheetName val="PLHO_Report29"/>
      <sheetName val="DFR_CT29"/>
      <sheetName val="Mkt_Total_by_Cat_B$29"/>
      <sheetName val="Mkt_Total_by_Cat_US$29"/>
      <sheetName val="N_Lead29"/>
      <sheetName val="N_3_129"/>
      <sheetName val="N_829"/>
      <sheetName val="N_929"/>
      <sheetName val="Assumption_&amp;_Result29"/>
      <sheetName val="Dec_08_-_Jan_09_(2)29"/>
      <sheetName val="AA_1_BNI29"/>
      <sheetName val="I_4_1_(2)29"/>
      <sheetName val="Hay_Guide_Charts_Notes29"/>
      <sheetName val="trf_ns_0429"/>
      <sheetName val="SL1006_(IDR)29"/>
      <sheetName val="trf_multiple29"/>
      <sheetName val="4_1_Placement_w_o_b29"/>
      <sheetName val="tabel_perkiraan29"/>
      <sheetName val="trfakt_sgl29"/>
      <sheetName val="trf_multiple_dnrks29"/>
      <sheetName val="SL1006_(VLS)29"/>
      <sheetName val="Irregular_Income29"/>
      <sheetName val="FE-1770_P129"/>
      <sheetName val="Benefit_Factors29"/>
      <sheetName val="Marshal_(2)29"/>
      <sheetName val="KKP_2129"/>
      <sheetName val="tabel_masa_kerja29"/>
      <sheetName val="new_IFS_format29"/>
      <sheetName val="Art_2329"/>
      <sheetName val="MTD_Results29"/>
      <sheetName val="YTD_Results29"/>
      <sheetName val="A3-Dec_2012-ALN29"/>
      <sheetName val="chiet_tinh27"/>
      <sheetName val="NB_UNIT329"/>
      <sheetName val="Customize_Your_Purchase_Order27"/>
      <sheetName val="9E1_326"/>
      <sheetName val="1195_B126"/>
      <sheetName val="mgr_&amp;_staff29"/>
      <sheetName val="ShareCapital_29"/>
      <sheetName val="Level_1_&amp;_227"/>
      <sheetName val="JAN_200127"/>
      <sheetName val="Trading_Statement27"/>
      <sheetName val="Rincian_Iuran27"/>
      <sheetName val="Data_Rekon27"/>
      <sheetName val="Premi_Iuran27"/>
      <sheetName val="Slide_2226"/>
      <sheetName val="Data_WP26"/>
      <sheetName val="NY_ADMIN26"/>
      <sheetName val="SPI_GMBH26"/>
      <sheetName val="FA_sd_APRIL_0726"/>
      <sheetName val="tabel_nilai27"/>
      <sheetName val="AA_1_1_BNI27"/>
      <sheetName val="_SAF_0224"/>
      <sheetName val="UV_1024"/>
      <sheetName val="YTD_Resurts24"/>
      <sheetName val="TRF_15024"/>
      <sheetName val="Material_Bpn_jul'0724"/>
      <sheetName val="IMPUT_PENERIMAAN_BULK_WB24"/>
      <sheetName val="van_khuon24"/>
      <sheetName val="U2_224"/>
      <sheetName val="LINK_MOR24"/>
      <sheetName val="LINK_GAP24"/>
      <sheetName val="General_Info24"/>
      <sheetName val="Cost_Summary24"/>
      <sheetName val="SK_HTM24"/>
      <sheetName val="Entry__HTM24"/>
      <sheetName val="Cost_Analysis24"/>
      <sheetName val="Scenarios_and_Sensitivities25"/>
      <sheetName val="Global_Assumptions25"/>
      <sheetName val="F_2_WIP_CKP24"/>
      <sheetName val="F_2_1_CKP24"/>
      <sheetName val="1541020-House_Loan24"/>
      <sheetName val="RMS_FUNGSIONAL24"/>
      <sheetName val="RMS_-_STR_(2)24"/>
      <sheetName val="LIST__MESIN3"/>
      <sheetName val="MAST_PROD3"/>
      <sheetName val="LIS__PAKAI3"/>
      <sheetName val="PART_&amp;_MAINT_3"/>
      <sheetName val="STD__COST3"/>
      <sheetName val="movement&amp;add_test3"/>
      <sheetName val="A_4_23"/>
      <sheetName val="A_4_33"/>
      <sheetName val="Letter_Form3"/>
      <sheetName val="Sales_Report_MKTG3"/>
      <sheetName val="U-3_1_1_telephone3"/>
      <sheetName val="corp_tax3"/>
      <sheetName val="HPP_PER_BULAN3"/>
      <sheetName val="Finance_Projection-073"/>
      <sheetName val="ah_sanitary3"/>
      <sheetName val="03_Detailed3"/>
      <sheetName val="01_Bid_Price_summary3"/>
      <sheetName val="Permanent_info29"/>
      <sheetName val="Depreciation_&amp;_Peny_29"/>
      <sheetName val="PPh_21_Recon29"/>
      <sheetName val="fiscal_depr(E)29"/>
      <sheetName val="A_u_g29"/>
      <sheetName val="J_u_l29"/>
      <sheetName val="O_c_t29"/>
      <sheetName val="A_p_r29"/>
      <sheetName val="M_a_y29"/>
      <sheetName val="S_e_p29"/>
      <sheetName val="00_received_in_0129"/>
      <sheetName val="F_e_b29"/>
      <sheetName val="Per_GL_J_a_n29"/>
      <sheetName val="J_u_n29"/>
      <sheetName val="M_a_r29"/>
      <sheetName val="C1_NOV29"/>
      <sheetName val="jurnal-audit_229"/>
      <sheetName val="EXT_B329"/>
      <sheetName val="B2_129"/>
      <sheetName val="Main_table29"/>
      <sheetName val="Data_Per_wilayah_Vin_Code_20029"/>
      <sheetName val="Data_Per_wilayah29"/>
      <sheetName val="Print_AR29"/>
      <sheetName val="INDIRECT_DETAIL28"/>
      <sheetName val="DIRECT_COST28"/>
      <sheetName val="E4_1d29"/>
      <sheetName val="Prog_Imbalan29"/>
      <sheetName val="DES_0229"/>
      <sheetName val="Buku_Besar_129"/>
      <sheetName val="Pg7_429"/>
      <sheetName val="analisa_L-K29"/>
      <sheetName val="data_slip29"/>
      <sheetName val="Template_29"/>
      <sheetName val="jul05_ok28"/>
      <sheetName val="sept_05_dd28"/>
      <sheetName val="VAT_out29"/>
      <sheetName val="Danamon_LK29"/>
      <sheetName val="&quot;Outstanding_SO&quot;29"/>
      <sheetName val="Tax_Rate28"/>
      <sheetName val="SAP_PbT28"/>
      <sheetName val="TAX_SUMMARY29"/>
      <sheetName val="BSHO_Report28"/>
      <sheetName val="Check_Sheet28"/>
      <sheetName val="PLHO_Report28"/>
      <sheetName val="DFR_CT28"/>
      <sheetName val="Mkt_Total_by_Cat_B$28"/>
      <sheetName val="Mkt_Total_by_Cat_US$28"/>
      <sheetName val="N_Lead28"/>
      <sheetName val="N_3_128"/>
      <sheetName val="N_828"/>
      <sheetName val="N_928"/>
      <sheetName val="Assumption_&amp;_Result28"/>
      <sheetName val="Dec_08_-_Jan_09_(2)28"/>
      <sheetName val="AA_1_BNI28"/>
      <sheetName val="I_4_1_(2)28"/>
      <sheetName val="Hay_Guide_Charts_Notes28"/>
      <sheetName val="trf_ns_0428"/>
      <sheetName val="SL1006_(IDR)28"/>
      <sheetName val="trf_multiple28"/>
      <sheetName val="4_1_Placement_w_o_b28"/>
      <sheetName val="tabel_perkiraan28"/>
      <sheetName val="trfakt_sgl28"/>
      <sheetName val="trf_multiple_dnrks28"/>
      <sheetName val="SL1006_(VLS)28"/>
      <sheetName val="Irregular_Income28"/>
      <sheetName val="FE-1770_P128"/>
      <sheetName val="Benefit_Factors28"/>
      <sheetName val="Marshal_(2)28"/>
      <sheetName val="KKP_2128"/>
      <sheetName val="tabel_masa_kerja28"/>
      <sheetName val="new_IFS_format28"/>
      <sheetName val="Art_2328"/>
      <sheetName val="MTD_Results28"/>
      <sheetName val="YTD_Results28"/>
      <sheetName val="A3-Dec_2012-ALN28"/>
      <sheetName val="chiet_tinh26"/>
      <sheetName val="NB_UNIT328"/>
      <sheetName val="Customize_Your_Purchase_Order26"/>
      <sheetName val="9E1_325"/>
      <sheetName val="1195_B125"/>
      <sheetName val="mgr_&amp;_staff28"/>
      <sheetName val="ShareCapital_28"/>
      <sheetName val="Level_1_&amp;_226"/>
      <sheetName val="JAN_200126"/>
      <sheetName val="Trading_Statement26"/>
      <sheetName val="Rincian_Iuran26"/>
      <sheetName val="Data_Rekon26"/>
      <sheetName val="Premi_Iuran26"/>
      <sheetName val="Slide_2225"/>
      <sheetName val="Data_WP25"/>
      <sheetName val="NY_ADMIN25"/>
      <sheetName val="SPI_GMBH25"/>
      <sheetName val="FA_sd_APRIL_0725"/>
      <sheetName val="tabel_nilai26"/>
      <sheetName val="AA_1_1_BNI26"/>
      <sheetName val="_SAF_0223"/>
      <sheetName val="UV_1023"/>
      <sheetName val="YTD_Resurts23"/>
      <sheetName val="TRF_15023"/>
      <sheetName val="Material_Bpn_jul'0723"/>
      <sheetName val="IMPUT_PENERIMAAN_BULK_WB23"/>
      <sheetName val="van_khuon23"/>
      <sheetName val="U2_223"/>
      <sheetName val="LINK_MOR23"/>
      <sheetName val="LINK_GAP23"/>
      <sheetName val="General_Info23"/>
      <sheetName val="Cost_Summary23"/>
      <sheetName val="SK_HTM23"/>
      <sheetName val="Entry__HTM23"/>
      <sheetName val="Cost_Analysis23"/>
      <sheetName val="Scenarios_and_Sensitivities24"/>
      <sheetName val="Global_Assumptions24"/>
      <sheetName val="F_2_WIP_CKP23"/>
      <sheetName val="F_2_1_CKP23"/>
      <sheetName val="1541020-House_Loan23"/>
      <sheetName val="RMS_FUNGSIONAL23"/>
      <sheetName val="RMS_-_STR_(2)23"/>
      <sheetName val="LIST__MESIN2"/>
      <sheetName val="MAST_PROD2"/>
      <sheetName val="LIS__PAKAI2"/>
      <sheetName val="PART_&amp;_MAINT_2"/>
      <sheetName val="STD__COST2"/>
      <sheetName val="movement&amp;add_test2"/>
      <sheetName val="A_4_22"/>
      <sheetName val="A_4_32"/>
      <sheetName val="Letter_Form2"/>
      <sheetName val="Sales_Report_MKTG2"/>
      <sheetName val="U-3_1_1_telephone2"/>
      <sheetName val="corp_tax2"/>
      <sheetName val="Finance_Projection-072"/>
      <sheetName val="ah_sanitary2"/>
      <sheetName val="03_Detailed2"/>
      <sheetName val="01_Bid_Price_summary2"/>
      <sheetName val="Permanent_info31"/>
      <sheetName val="Depreciation_&amp;_Peny_31"/>
      <sheetName val="PPh_21_Recon31"/>
      <sheetName val="fiscal_depr(E)31"/>
      <sheetName val="A_u_g31"/>
      <sheetName val="J_u_l31"/>
      <sheetName val="O_c_t31"/>
      <sheetName val="A_p_r31"/>
      <sheetName val="M_a_y31"/>
      <sheetName val="S_e_p31"/>
      <sheetName val="00_received_in_0131"/>
      <sheetName val="F_e_b31"/>
      <sheetName val="Per_GL_J_a_n31"/>
      <sheetName val="J_u_n31"/>
      <sheetName val="M_a_r31"/>
      <sheetName val="C1_NOV31"/>
      <sheetName val="jurnal-audit_231"/>
      <sheetName val="EXT_B331"/>
      <sheetName val="B2_131"/>
      <sheetName val="Main_table31"/>
      <sheetName val="Data_Per_wilayah_Vin_Code_20031"/>
      <sheetName val="Data_Per_wilayah31"/>
      <sheetName val="Print_AR31"/>
      <sheetName val="INDIRECT_DETAIL30"/>
      <sheetName val="DIRECT_COST30"/>
      <sheetName val="E4_1d31"/>
      <sheetName val="Prog_Imbalan31"/>
      <sheetName val="DES_0231"/>
      <sheetName val="Buku_Besar_131"/>
      <sheetName val="Pg7_431"/>
      <sheetName val="analisa_L-K31"/>
      <sheetName val="data_slip31"/>
      <sheetName val="Template_31"/>
      <sheetName val="jul05_ok30"/>
      <sheetName val="sept_05_dd30"/>
      <sheetName val="VAT_out31"/>
      <sheetName val="Danamon_LK31"/>
      <sheetName val="&quot;Outstanding_SO&quot;31"/>
      <sheetName val="Tax_Rate30"/>
      <sheetName val="SAP_PbT30"/>
      <sheetName val="TAX_SUMMARY31"/>
      <sheetName val="BSHO_Report30"/>
      <sheetName val="Check_Sheet30"/>
      <sheetName val="PLHO_Report30"/>
      <sheetName val="DFR_CT30"/>
      <sheetName val="Mkt_Total_by_Cat_B$30"/>
      <sheetName val="Mkt_Total_by_Cat_US$30"/>
      <sheetName val="N_Lead30"/>
      <sheetName val="N_3_130"/>
      <sheetName val="N_830"/>
      <sheetName val="N_930"/>
      <sheetName val="Assumption_&amp;_Result30"/>
      <sheetName val="Dec_08_-_Jan_09_(2)30"/>
      <sheetName val="AA_1_BNI30"/>
      <sheetName val="I_4_1_(2)30"/>
      <sheetName val="Hay_Guide_Charts_Notes30"/>
      <sheetName val="trf_ns_0430"/>
      <sheetName val="SL1006_(IDR)30"/>
      <sheetName val="trf_multiple30"/>
      <sheetName val="4_1_Placement_w_o_b30"/>
      <sheetName val="tabel_perkiraan30"/>
      <sheetName val="trfakt_sgl30"/>
      <sheetName val="trf_multiple_dnrks30"/>
      <sheetName val="SL1006_(VLS)30"/>
      <sheetName val="Irregular_Income30"/>
      <sheetName val="FE-1770_P130"/>
      <sheetName val="Benefit_Factors30"/>
      <sheetName val="Marshal_(2)30"/>
      <sheetName val="KKP_2130"/>
      <sheetName val="tabel_masa_kerja30"/>
      <sheetName val="new_IFS_format30"/>
      <sheetName val="Art_2330"/>
      <sheetName val="MTD_Results30"/>
      <sheetName val="YTD_Results30"/>
      <sheetName val="A3-Dec_2012-ALN30"/>
      <sheetName val="chiet_tinh28"/>
      <sheetName val="NB_UNIT330"/>
      <sheetName val="Customize_Your_Purchase_Order28"/>
      <sheetName val="9E1_327"/>
      <sheetName val="1195_B127"/>
      <sheetName val="mgr_&amp;_staff30"/>
      <sheetName val="ShareCapital_30"/>
      <sheetName val="Level_1_&amp;_228"/>
      <sheetName val="JAN_200128"/>
      <sheetName val="Trading_Statement28"/>
      <sheetName val="Rincian_Iuran28"/>
      <sheetName val="Data_Rekon28"/>
      <sheetName val="Premi_Iuran28"/>
      <sheetName val="Slide_2227"/>
      <sheetName val="Data_WP27"/>
      <sheetName val="NY_ADMIN27"/>
      <sheetName val="SPI_GMBH27"/>
      <sheetName val="FA_sd_APRIL_0727"/>
      <sheetName val="tabel_nilai28"/>
      <sheetName val="AA_1_1_BNI28"/>
      <sheetName val="_SAF_0225"/>
      <sheetName val="UV_1025"/>
      <sheetName val="YTD_Resurts25"/>
      <sheetName val="TRF_15025"/>
      <sheetName val="Material_Bpn_jul'0725"/>
      <sheetName val="IMPUT_PENERIMAAN_BULK_WB25"/>
      <sheetName val="van_khuon25"/>
      <sheetName val="U2_225"/>
      <sheetName val="LINK_MOR25"/>
      <sheetName val="LINK_GAP25"/>
      <sheetName val="General_Info25"/>
      <sheetName val="Cost_Summary25"/>
      <sheetName val="SK_HTM25"/>
      <sheetName val="Entry__HTM25"/>
      <sheetName val="Cost_Analysis25"/>
      <sheetName val="Scenarios_and_Sensitivities26"/>
      <sheetName val="Global_Assumptions26"/>
      <sheetName val="F_2_WIP_CKP25"/>
      <sheetName val="F_2_1_CKP25"/>
      <sheetName val="1541020-House_Loan25"/>
      <sheetName val="RMS_FUNGSIONAL25"/>
      <sheetName val="RMS_-_STR_(2)25"/>
      <sheetName val="LIST__MESIN4"/>
      <sheetName val="MAST_PROD4"/>
      <sheetName val="LIS__PAKAI4"/>
      <sheetName val="PART_&amp;_MAINT_4"/>
      <sheetName val="STD__COST4"/>
      <sheetName val="movement&amp;add_test4"/>
      <sheetName val="A_4_24"/>
      <sheetName val="A_4_34"/>
      <sheetName val="Letter_Form4"/>
      <sheetName val="Sales_Report_MKTG4"/>
      <sheetName val="U-3_1_1_telephone4"/>
      <sheetName val="corp_tax4"/>
      <sheetName val="HPP_PER_BULAN4"/>
      <sheetName val="Finance_Projection-074"/>
      <sheetName val="ah_sanitary4"/>
      <sheetName val="03_Detailed4"/>
      <sheetName val="01_Bid_Price_summary4"/>
      <sheetName val="Permanent_info34"/>
      <sheetName val="Depreciation_&amp;_Peny_34"/>
      <sheetName val="PPh_21_Recon34"/>
      <sheetName val="fiscal_depr(E)34"/>
      <sheetName val="A_u_g34"/>
      <sheetName val="J_u_l34"/>
      <sheetName val="O_c_t34"/>
      <sheetName val="A_p_r34"/>
      <sheetName val="M_a_y34"/>
      <sheetName val="S_e_p34"/>
      <sheetName val="00_received_in_0134"/>
      <sheetName val="F_e_b34"/>
      <sheetName val="Per_GL_J_a_n34"/>
      <sheetName val="J_u_n34"/>
      <sheetName val="M_a_r34"/>
      <sheetName val="C1_NOV34"/>
      <sheetName val="jurnal-audit_234"/>
      <sheetName val="EXT_B334"/>
      <sheetName val="B2_134"/>
      <sheetName val="Main_table34"/>
      <sheetName val="Data_Per_wilayah_Vin_Code_20034"/>
      <sheetName val="Data_Per_wilayah34"/>
      <sheetName val="Print_AR34"/>
      <sheetName val="INDIRECT_DETAIL33"/>
      <sheetName val="DIRECT_COST33"/>
      <sheetName val="E4_1d34"/>
      <sheetName val="Prog_Imbalan34"/>
      <sheetName val="DES_0234"/>
      <sheetName val="Buku_Besar_134"/>
      <sheetName val="Pg7_434"/>
      <sheetName val="analisa_L-K34"/>
      <sheetName val="data_slip34"/>
      <sheetName val="Template_34"/>
      <sheetName val="jul05_ok33"/>
      <sheetName val="sept_05_dd33"/>
      <sheetName val="VAT_out34"/>
      <sheetName val="Danamon_LK34"/>
      <sheetName val="&quot;Outstanding_SO&quot;34"/>
      <sheetName val="Tax_Rate33"/>
      <sheetName val="SAP_PbT33"/>
      <sheetName val="TAX_SUMMARY34"/>
      <sheetName val="BSHO_Report33"/>
      <sheetName val="Check_Sheet33"/>
      <sheetName val="PLHO_Report33"/>
      <sheetName val="DFR_CT33"/>
      <sheetName val="Mkt_Total_by_Cat_B$33"/>
      <sheetName val="Mkt_Total_by_Cat_US$33"/>
      <sheetName val="N_Lead33"/>
      <sheetName val="N_3_133"/>
      <sheetName val="N_833"/>
      <sheetName val="N_933"/>
      <sheetName val="Assumption_&amp;_Result33"/>
      <sheetName val="Dec_08_-_Jan_09_(2)33"/>
      <sheetName val="AA_1_BNI33"/>
      <sheetName val="I_4_1_(2)33"/>
      <sheetName val="Hay_Guide_Charts_Notes33"/>
      <sheetName val="trf_ns_0433"/>
      <sheetName val="SL1006_(IDR)33"/>
      <sheetName val="trf_multiple33"/>
      <sheetName val="4_1_Placement_w_o_b33"/>
      <sheetName val="tabel_perkiraan33"/>
      <sheetName val="trfakt_sgl33"/>
      <sheetName val="trf_multiple_dnrks33"/>
      <sheetName val="SL1006_(VLS)33"/>
      <sheetName val="Irregular_Income33"/>
      <sheetName val="FE-1770_P133"/>
      <sheetName val="Benefit_Factors33"/>
      <sheetName val="Marshal_(2)33"/>
      <sheetName val="KKP_2133"/>
      <sheetName val="tabel_masa_kerja33"/>
      <sheetName val="new_IFS_format33"/>
      <sheetName val="Art_2333"/>
      <sheetName val="MTD_Results33"/>
      <sheetName val="YTD_Results33"/>
      <sheetName val="A3-Dec_2012-ALN33"/>
      <sheetName val="chiet_tinh31"/>
      <sheetName val="NB_UNIT333"/>
      <sheetName val="Customize_Your_Purchase_Order31"/>
      <sheetName val="9E1_330"/>
      <sheetName val="1195_B130"/>
      <sheetName val="mgr_&amp;_staff33"/>
      <sheetName val="ShareCapital_33"/>
      <sheetName val="Level_1_&amp;_231"/>
      <sheetName val="JAN_200131"/>
      <sheetName val="Trading_Statement31"/>
      <sheetName val="Rincian_Iuran31"/>
      <sheetName val="Data_Rekon31"/>
      <sheetName val="Premi_Iuran31"/>
      <sheetName val="Slide_2230"/>
      <sheetName val="Data_WP30"/>
      <sheetName val="NY_ADMIN30"/>
      <sheetName val="SPI_GMBH30"/>
      <sheetName val="FA_sd_APRIL_0730"/>
      <sheetName val="tabel_nilai31"/>
      <sheetName val="AA_1_1_BNI31"/>
      <sheetName val="_SAF_0228"/>
      <sheetName val="UV_1028"/>
      <sheetName val="YTD_Resurts28"/>
      <sheetName val="TRF_15028"/>
      <sheetName val="Material_Bpn_jul'0728"/>
      <sheetName val="IMPUT_PENERIMAAN_BULK_WB28"/>
      <sheetName val="van_khuon28"/>
      <sheetName val="U2_228"/>
      <sheetName val="LINK_MOR28"/>
      <sheetName val="LINK_GAP28"/>
      <sheetName val="General_Info28"/>
      <sheetName val="Cost_Summary28"/>
      <sheetName val="SK_HTM28"/>
      <sheetName val="Entry__HTM28"/>
      <sheetName val="Cost_Analysis28"/>
      <sheetName val="Scenarios_and_Sensitivities29"/>
      <sheetName val="Global_Assumptions29"/>
      <sheetName val="F_2_WIP_CKP28"/>
      <sheetName val="F_2_1_CKP28"/>
      <sheetName val="1541020-House_Loan28"/>
      <sheetName val="RMS_FUNGSIONAL28"/>
      <sheetName val="RMS_-_STR_(2)28"/>
      <sheetName val="LIST__MESIN7"/>
      <sheetName val="MAST_PROD7"/>
      <sheetName val="LIS__PAKAI7"/>
      <sheetName val="PART_&amp;_MAINT_7"/>
      <sheetName val="STD__COST7"/>
      <sheetName val="movement&amp;add_test7"/>
      <sheetName val="A_4_27"/>
      <sheetName val="A_4_37"/>
      <sheetName val="Letter_Form7"/>
      <sheetName val="Sales_Report_MKTG7"/>
      <sheetName val="U-3_1_1_telephone7"/>
      <sheetName val="corp_tax7"/>
      <sheetName val="HPP_PER_BULAN7"/>
      <sheetName val="Finance_Projection-077"/>
      <sheetName val="ah_sanitary7"/>
      <sheetName val="03_Detailed7"/>
      <sheetName val="01_Bid_Price_summary7"/>
      <sheetName val="Permanent_info32"/>
      <sheetName val="Depreciation_&amp;_Peny_32"/>
      <sheetName val="PPh_21_Recon32"/>
      <sheetName val="fiscal_depr(E)32"/>
      <sheetName val="A_u_g32"/>
      <sheetName val="J_u_l32"/>
      <sheetName val="O_c_t32"/>
      <sheetName val="A_p_r32"/>
      <sheetName val="M_a_y32"/>
      <sheetName val="S_e_p32"/>
      <sheetName val="00_received_in_0132"/>
      <sheetName val="F_e_b32"/>
      <sheetName val="Per_GL_J_a_n32"/>
      <sheetName val="J_u_n32"/>
      <sheetName val="M_a_r32"/>
      <sheetName val="C1_NOV32"/>
      <sheetName val="jurnal-audit_232"/>
      <sheetName val="EXT_B332"/>
      <sheetName val="B2_132"/>
      <sheetName val="Main_table32"/>
      <sheetName val="Data_Per_wilayah_Vin_Code_20032"/>
      <sheetName val="Data_Per_wilayah32"/>
      <sheetName val="Print_AR32"/>
      <sheetName val="INDIRECT_DETAIL31"/>
      <sheetName val="DIRECT_COST31"/>
      <sheetName val="E4_1d32"/>
      <sheetName val="Prog_Imbalan32"/>
      <sheetName val="DES_0232"/>
      <sheetName val="Buku_Besar_132"/>
      <sheetName val="Pg7_432"/>
      <sheetName val="analisa_L-K32"/>
      <sheetName val="data_slip32"/>
      <sheetName val="Template_32"/>
      <sheetName val="jul05_ok31"/>
      <sheetName val="sept_05_dd31"/>
      <sheetName val="VAT_out32"/>
      <sheetName val="Danamon_LK32"/>
      <sheetName val="&quot;Outstanding_SO&quot;32"/>
      <sheetName val="Tax_Rate31"/>
      <sheetName val="SAP_PbT31"/>
      <sheetName val="TAX_SUMMARY32"/>
      <sheetName val="BSHO_Report31"/>
      <sheetName val="Check_Sheet31"/>
      <sheetName val="PLHO_Report31"/>
      <sheetName val="DFR_CT31"/>
      <sheetName val="Mkt_Total_by_Cat_B$31"/>
      <sheetName val="Mkt_Total_by_Cat_US$31"/>
      <sheetName val="N_Lead31"/>
      <sheetName val="N_3_131"/>
      <sheetName val="N_831"/>
      <sheetName val="N_931"/>
      <sheetName val="Assumption_&amp;_Result31"/>
      <sheetName val="Dec_08_-_Jan_09_(2)31"/>
      <sheetName val="AA_1_BNI31"/>
      <sheetName val="I_4_1_(2)31"/>
      <sheetName val="Hay_Guide_Charts_Notes31"/>
      <sheetName val="trf_ns_0431"/>
      <sheetName val="SL1006_(IDR)31"/>
      <sheetName val="trf_multiple31"/>
      <sheetName val="4_1_Placement_w_o_b31"/>
      <sheetName val="tabel_perkiraan31"/>
      <sheetName val="trfakt_sgl31"/>
      <sheetName val="trf_multiple_dnrks31"/>
      <sheetName val="SL1006_(VLS)31"/>
      <sheetName val="Irregular_Income31"/>
      <sheetName val="FE-1770_P131"/>
      <sheetName val="Benefit_Factors31"/>
      <sheetName val="Marshal_(2)31"/>
      <sheetName val="KKP_2131"/>
      <sheetName val="tabel_masa_kerja31"/>
      <sheetName val="new_IFS_format31"/>
      <sheetName val="Art_2331"/>
      <sheetName val="MTD_Results31"/>
      <sheetName val="YTD_Results31"/>
      <sheetName val="A3-Dec_2012-ALN31"/>
      <sheetName val="chiet_tinh29"/>
      <sheetName val="NB_UNIT331"/>
      <sheetName val="Customize_Your_Purchase_Order29"/>
      <sheetName val="9E1_328"/>
      <sheetName val="1195_B128"/>
      <sheetName val="mgr_&amp;_staff31"/>
      <sheetName val="ShareCapital_31"/>
      <sheetName val="Level_1_&amp;_229"/>
      <sheetName val="JAN_200129"/>
      <sheetName val="Trading_Statement29"/>
      <sheetName val="Rincian_Iuran29"/>
      <sheetName val="Data_Rekon29"/>
      <sheetName val="Premi_Iuran29"/>
      <sheetName val="Slide_2228"/>
      <sheetName val="Data_WP28"/>
      <sheetName val="NY_ADMIN28"/>
      <sheetName val="SPI_GMBH28"/>
      <sheetName val="FA_sd_APRIL_0728"/>
      <sheetName val="tabel_nilai29"/>
      <sheetName val="AA_1_1_BNI29"/>
      <sheetName val="_SAF_0226"/>
      <sheetName val="UV_1026"/>
      <sheetName val="YTD_Resurts26"/>
      <sheetName val="TRF_15026"/>
      <sheetName val="Material_Bpn_jul'0726"/>
      <sheetName val="IMPUT_PENERIMAAN_BULK_WB26"/>
      <sheetName val="van_khuon26"/>
      <sheetName val="U2_226"/>
      <sheetName val="LINK_MOR26"/>
      <sheetName val="LINK_GAP26"/>
      <sheetName val="General_Info26"/>
      <sheetName val="Cost_Summary26"/>
      <sheetName val="SK_HTM26"/>
      <sheetName val="Entry__HTM26"/>
      <sheetName val="Cost_Analysis26"/>
      <sheetName val="Scenarios_and_Sensitivities27"/>
      <sheetName val="Global_Assumptions27"/>
      <sheetName val="F_2_WIP_CKP26"/>
      <sheetName val="F_2_1_CKP26"/>
      <sheetName val="1541020-House_Loan26"/>
      <sheetName val="RMS_FUNGSIONAL26"/>
      <sheetName val="RMS_-_STR_(2)26"/>
      <sheetName val="LIST__MESIN5"/>
      <sheetName val="MAST_PROD5"/>
      <sheetName val="LIS__PAKAI5"/>
      <sheetName val="PART_&amp;_MAINT_5"/>
      <sheetName val="STD__COST5"/>
      <sheetName val="movement&amp;add_test5"/>
      <sheetName val="A_4_25"/>
      <sheetName val="A_4_35"/>
      <sheetName val="Letter_Form5"/>
      <sheetName val="Sales_Report_MKTG5"/>
      <sheetName val="U-3_1_1_telephone5"/>
      <sheetName val="corp_tax5"/>
      <sheetName val="HPP_PER_BULAN5"/>
      <sheetName val="Finance_Projection-075"/>
      <sheetName val="ah_sanitary5"/>
      <sheetName val="03_Detailed5"/>
      <sheetName val="01_Bid_Price_summary5"/>
      <sheetName val="Permanent_info33"/>
      <sheetName val="Depreciation_&amp;_Peny_33"/>
      <sheetName val="PPh_21_Recon33"/>
      <sheetName val="fiscal_depr(E)33"/>
      <sheetName val="A_u_g33"/>
      <sheetName val="J_u_l33"/>
      <sheetName val="O_c_t33"/>
      <sheetName val="A_p_r33"/>
      <sheetName val="M_a_y33"/>
      <sheetName val="S_e_p33"/>
      <sheetName val="00_received_in_0133"/>
      <sheetName val="F_e_b33"/>
      <sheetName val="Per_GL_J_a_n33"/>
      <sheetName val="J_u_n33"/>
      <sheetName val="M_a_r33"/>
      <sheetName val="C1_NOV33"/>
      <sheetName val="jurnal-audit_233"/>
      <sheetName val="EXT_B333"/>
      <sheetName val="B2_133"/>
      <sheetName val="Main_table33"/>
      <sheetName val="Data_Per_wilayah_Vin_Code_20033"/>
      <sheetName val="Data_Per_wilayah33"/>
      <sheetName val="Print_AR33"/>
      <sheetName val="INDIRECT_DETAIL32"/>
      <sheetName val="DIRECT_COST32"/>
      <sheetName val="E4_1d33"/>
      <sheetName val="Prog_Imbalan33"/>
      <sheetName val="DES_0233"/>
      <sheetName val="Buku_Besar_133"/>
      <sheetName val="Pg7_433"/>
      <sheetName val="analisa_L-K33"/>
      <sheetName val="data_slip33"/>
      <sheetName val="Template_33"/>
      <sheetName val="jul05_ok32"/>
      <sheetName val="sept_05_dd32"/>
      <sheetName val="VAT_out33"/>
      <sheetName val="Danamon_LK33"/>
      <sheetName val="&quot;Outstanding_SO&quot;33"/>
      <sheetName val="Tax_Rate32"/>
      <sheetName val="SAP_PbT32"/>
      <sheetName val="TAX_SUMMARY33"/>
      <sheetName val="BSHO_Report32"/>
      <sheetName val="Check_Sheet32"/>
      <sheetName val="PLHO_Report32"/>
      <sheetName val="DFR_CT32"/>
      <sheetName val="Mkt_Total_by_Cat_B$32"/>
      <sheetName val="Mkt_Total_by_Cat_US$32"/>
      <sheetName val="N_Lead32"/>
      <sheetName val="N_3_132"/>
      <sheetName val="N_832"/>
      <sheetName val="N_932"/>
      <sheetName val="Assumption_&amp;_Result32"/>
      <sheetName val="Dec_08_-_Jan_09_(2)32"/>
      <sheetName val="AA_1_BNI32"/>
      <sheetName val="I_4_1_(2)32"/>
      <sheetName val="Hay_Guide_Charts_Notes32"/>
      <sheetName val="trf_ns_0432"/>
      <sheetName val="SL1006_(IDR)32"/>
      <sheetName val="trf_multiple32"/>
      <sheetName val="4_1_Placement_w_o_b32"/>
      <sheetName val="tabel_perkiraan32"/>
      <sheetName val="trfakt_sgl32"/>
      <sheetName val="trf_multiple_dnrks32"/>
      <sheetName val="SL1006_(VLS)32"/>
      <sheetName val="Irregular_Income32"/>
      <sheetName val="FE-1770_P132"/>
      <sheetName val="Benefit_Factors32"/>
      <sheetName val="Marshal_(2)32"/>
      <sheetName val="KKP_2132"/>
      <sheetName val="tabel_masa_kerja32"/>
      <sheetName val="new_IFS_format32"/>
      <sheetName val="Art_2332"/>
      <sheetName val="MTD_Results32"/>
      <sheetName val="YTD_Results32"/>
      <sheetName val="A3-Dec_2012-ALN32"/>
      <sheetName val="chiet_tinh30"/>
      <sheetName val="NB_UNIT332"/>
      <sheetName val="Customize_Your_Purchase_Order30"/>
      <sheetName val="9E1_329"/>
      <sheetName val="1195_B129"/>
      <sheetName val="mgr_&amp;_staff32"/>
      <sheetName val="ShareCapital_32"/>
      <sheetName val="Level_1_&amp;_230"/>
      <sheetName val="JAN_200130"/>
      <sheetName val="Trading_Statement30"/>
      <sheetName val="Rincian_Iuran30"/>
      <sheetName val="Data_Rekon30"/>
      <sheetName val="Premi_Iuran30"/>
      <sheetName val="Slide_2229"/>
      <sheetName val="Data_WP29"/>
      <sheetName val="NY_ADMIN29"/>
      <sheetName val="SPI_GMBH29"/>
      <sheetName val="FA_sd_APRIL_0729"/>
      <sheetName val="tabel_nilai30"/>
      <sheetName val="AA_1_1_BNI30"/>
      <sheetName val="_SAF_0227"/>
      <sheetName val="UV_1027"/>
      <sheetName val="YTD_Resurts27"/>
      <sheetName val="TRF_15027"/>
      <sheetName val="Material_Bpn_jul'0727"/>
      <sheetName val="IMPUT_PENERIMAAN_BULK_WB27"/>
      <sheetName val="van_khuon27"/>
      <sheetName val="U2_227"/>
      <sheetName val="LINK_MOR27"/>
      <sheetName val="LINK_GAP27"/>
      <sheetName val="General_Info27"/>
      <sheetName val="Cost_Summary27"/>
      <sheetName val="SK_HTM27"/>
      <sheetName val="Entry__HTM27"/>
      <sheetName val="Cost_Analysis27"/>
      <sheetName val="Scenarios_and_Sensitivities28"/>
      <sheetName val="Global_Assumptions28"/>
      <sheetName val="F_2_WIP_CKP27"/>
      <sheetName val="F_2_1_CKP27"/>
      <sheetName val="1541020-House_Loan27"/>
      <sheetName val="RMS_FUNGSIONAL27"/>
      <sheetName val="RMS_-_STR_(2)27"/>
      <sheetName val="LIST__MESIN6"/>
      <sheetName val="MAST_PROD6"/>
      <sheetName val="LIS__PAKAI6"/>
      <sheetName val="PART_&amp;_MAINT_6"/>
      <sheetName val="STD__COST6"/>
      <sheetName val="movement&amp;add_test6"/>
      <sheetName val="A_4_26"/>
      <sheetName val="A_4_36"/>
      <sheetName val="Letter_Form6"/>
      <sheetName val="Sales_Report_MKTG6"/>
      <sheetName val="U-3_1_1_telephone6"/>
      <sheetName val="corp_tax6"/>
      <sheetName val="HPP_PER_BULAN6"/>
      <sheetName val="Finance_Projection-076"/>
      <sheetName val="ah_sanitary6"/>
      <sheetName val="03_Detailed6"/>
      <sheetName val="01_Bid_Price_summary6"/>
      <sheetName val="Permanent_info38"/>
      <sheetName val="Depreciation_&amp;_Peny_38"/>
      <sheetName val="PPh_21_Recon38"/>
      <sheetName val="fiscal_depr(E)38"/>
      <sheetName val="A_u_g38"/>
      <sheetName val="J_u_l38"/>
      <sheetName val="O_c_t38"/>
      <sheetName val="A_p_r38"/>
      <sheetName val="M_a_y38"/>
      <sheetName val="S_e_p38"/>
      <sheetName val="00_received_in_0138"/>
      <sheetName val="F_e_b38"/>
      <sheetName val="Per_GL_J_a_n38"/>
      <sheetName val="J_u_n38"/>
      <sheetName val="M_a_r38"/>
      <sheetName val="C1_NOV38"/>
      <sheetName val="jurnal-audit_238"/>
      <sheetName val="EXT_B338"/>
      <sheetName val="B2_138"/>
      <sheetName val="Main_table38"/>
      <sheetName val="Data_Per_wilayah_Vin_Code_20038"/>
      <sheetName val="Data_Per_wilayah38"/>
      <sheetName val="Print_AR38"/>
      <sheetName val="INDIRECT_DETAIL37"/>
      <sheetName val="DIRECT_COST37"/>
      <sheetName val="E4_1d38"/>
      <sheetName val="Prog_Imbalan38"/>
      <sheetName val="DES_0238"/>
      <sheetName val="Buku_Besar_138"/>
      <sheetName val="Pg7_438"/>
      <sheetName val="analisa_L-K38"/>
      <sheetName val="data_slip38"/>
      <sheetName val="Template_38"/>
      <sheetName val="jul05_ok37"/>
      <sheetName val="sept_05_dd37"/>
      <sheetName val="VAT_out38"/>
      <sheetName val="Danamon_LK38"/>
      <sheetName val="&quot;Outstanding_SO&quot;38"/>
      <sheetName val="Tax_Rate37"/>
      <sheetName val="SAP_PbT37"/>
      <sheetName val="TAX_SUMMARY38"/>
      <sheetName val="BSHO_Report37"/>
      <sheetName val="Check_Sheet37"/>
      <sheetName val="PLHO_Report37"/>
      <sheetName val="DFR_CT37"/>
      <sheetName val="Mkt_Total_by_Cat_B$37"/>
      <sheetName val="Mkt_Total_by_Cat_US$37"/>
      <sheetName val="N_Lead37"/>
      <sheetName val="N_3_137"/>
      <sheetName val="N_837"/>
      <sheetName val="N_937"/>
      <sheetName val="Assumption_&amp;_Result37"/>
      <sheetName val="Dec_08_-_Jan_09_(2)37"/>
      <sheetName val="AA_1_BNI37"/>
      <sheetName val="I_4_1_(2)37"/>
      <sheetName val="Hay_Guide_Charts_Notes37"/>
      <sheetName val="trf_ns_0437"/>
      <sheetName val="SL1006_(IDR)37"/>
      <sheetName val="trf_multiple37"/>
      <sheetName val="4_1_Placement_w_o_b37"/>
      <sheetName val="tabel_perkiraan37"/>
      <sheetName val="trfakt_sgl37"/>
      <sheetName val="trf_multiple_dnrks37"/>
      <sheetName val="SL1006_(VLS)37"/>
      <sheetName val="Irregular_Income37"/>
      <sheetName val="FE-1770_P137"/>
      <sheetName val="Benefit_Factors37"/>
      <sheetName val="Marshal_(2)37"/>
      <sheetName val="KKP_2137"/>
      <sheetName val="tabel_masa_kerja37"/>
      <sheetName val="new_IFS_format37"/>
      <sheetName val="Art_2337"/>
      <sheetName val="MTD_Results37"/>
      <sheetName val="YTD_Results37"/>
      <sheetName val="A3-Dec_2012-ALN37"/>
      <sheetName val="chiet_tinh35"/>
      <sheetName val="NB_UNIT337"/>
      <sheetName val="Customize_Your_Purchase_Order35"/>
      <sheetName val="9E1_334"/>
      <sheetName val="1195_B134"/>
      <sheetName val="mgr_&amp;_staff37"/>
      <sheetName val="ShareCapital_37"/>
      <sheetName val="Level_1_&amp;_235"/>
      <sheetName val="JAN_200135"/>
      <sheetName val="Trading_Statement35"/>
      <sheetName val="Rincian_Iuran35"/>
      <sheetName val="Data_Rekon35"/>
      <sheetName val="Premi_Iuran35"/>
      <sheetName val="Slide_2234"/>
      <sheetName val="Data_WP34"/>
      <sheetName val="NY_ADMIN34"/>
      <sheetName val="SPI_GMBH34"/>
      <sheetName val="FA_sd_APRIL_0734"/>
      <sheetName val="tabel_nilai35"/>
      <sheetName val="AA_1_1_BNI35"/>
      <sheetName val="_SAF_0232"/>
      <sheetName val="UV_1032"/>
      <sheetName val="YTD_Resurts32"/>
      <sheetName val="TRF_15032"/>
      <sheetName val="Material_Bpn_jul'0732"/>
      <sheetName val="IMPUT_PENERIMAAN_BULK_WB32"/>
      <sheetName val="van_khuon32"/>
      <sheetName val="U2_232"/>
      <sheetName val="LINK_MOR32"/>
      <sheetName val="LINK_GAP32"/>
      <sheetName val="General_Info32"/>
      <sheetName val="Cost_Summary32"/>
      <sheetName val="SK_HTM32"/>
      <sheetName val="Entry__HTM32"/>
      <sheetName val="Cost_Analysis32"/>
      <sheetName val="Scenarios_and_Sensitivities33"/>
      <sheetName val="Global_Assumptions33"/>
      <sheetName val="F_2_WIP_CKP32"/>
      <sheetName val="F_2_1_CKP32"/>
      <sheetName val="1541020-House_Loan32"/>
      <sheetName val="RMS_FUNGSIONAL32"/>
      <sheetName val="RMS_-_STR_(2)32"/>
      <sheetName val="LIST__MESIN11"/>
      <sheetName val="MAST_PROD11"/>
      <sheetName val="LIS__PAKAI11"/>
      <sheetName val="PART_&amp;_MAINT_11"/>
      <sheetName val="STD__COST11"/>
      <sheetName val="movement&amp;add_test11"/>
      <sheetName val="A_4_211"/>
      <sheetName val="A_4_311"/>
      <sheetName val="Letter_Form11"/>
      <sheetName val="Sales_Report_MKTG11"/>
      <sheetName val="U-3_1_1_telephone11"/>
      <sheetName val="corp_tax11"/>
      <sheetName val="HPP_PER_BULAN11"/>
      <sheetName val="Finance_Projection-0711"/>
      <sheetName val="ah_sanitary11"/>
      <sheetName val="03_Detailed11"/>
      <sheetName val="01_Bid_Price_summary11"/>
      <sheetName val="Permanent_info36"/>
      <sheetName val="Depreciation_&amp;_Peny_36"/>
      <sheetName val="PPh_21_Recon36"/>
      <sheetName val="fiscal_depr(E)36"/>
      <sheetName val="A_u_g36"/>
      <sheetName val="J_u_l36"/>
      <sheetName val="O_c_t36"/>
      <sheetName val="A_p_r36"/>
      <sheetName val="M_a_y36"/>
      <sheetName val="S_e_p36"/>
      <sheetName val="00_received_in_0136"/>
      <sheetName val="F_e_b36"/>
      <sheetName val="Per_GL_J_a_n36"/>
      <sheetName val="J_u_n36"/>
      <sheetName val="M_a_r36"/>
      <sheetName val="C1_NOV36"/>
      <sheetName val="jurnal-audit_236"/>
      <sheetName val="EXT_B336"/>
      <sheetName val="B2_136"/>
      <sheetName val="Main_table36"/>
      <sheetName val="Data_Per_wilayah_Vin_Code_20036"/>
      <sheetName val="Data_Per_wilayah36"/>
      <sheetName val="Print_AR36"/>
      <sheetName val="INDIRECT_DETAIL35"/>
      <sheetName val="DIRECT_COST35"/>
      <sheetName val="E4_1d36"/>
      <sheetName val="Prog_Imbalan36"/>
      <sheetName val="DES_0236"/>
      <sheetName val="Buku_Besar_136"/>
      <sheetName val="Pg7_436"/>
      <sheetName val="analisa_L-K36"/>
      <sheetName val="data_slip36"/>
      <sheetName val="Template_36"/>
      <sheetName val="jul05_ok35"/>
      <sheetName val="sept_05_dd35"/>
      <sheetName val="VAT_out36"/>
      <sheetName val="Danamon_LK36"/>
      <sheetName val="&quot;Outstanding_SO&quot;36"/>
      <sheetName val="Tax_Rate35"/>
      <sheetName val="SAP_PbT35"/>
      <sheetName val="TAX_SUMMARY36"/>
      <sheetName val="BSHO_Report35"/>
      <sheetName val="Check_Sheet35"/>
      <sheetName val="PLHO_Report35"/>
      <sheetName val="DFR_CT35"/>
      <sheetName val="Mkt_Total_by_Cat_B$35"/>
      <sheetName val="Mkt_Total_by_Cat_US$35"/>
      <sheetName val="N_Lead35"/>
      <sheetName val="N_3_135"/>
      <sheetName val="N_835"/>
      <sheetName val="N_935"/>
      <sheetName val="Assumption_&amp;_Result35"/>
      <sheetName val="Dec_08_-_Jan_09_(2)35"/>
      <sheetName val="AA_1_BNI35"/>
      <sheetName val="I_4_1_(2)35"/>
      <sheetName val="Hay_Guide_Charts_Notes35"/>
      <sheetName val="trf_ns_0435"/>
      <sheetName val="SL1006_(IDR)35"/>
      <sheetName val="trf_multiple35"/>
      <sheetName val="4_1_Placement_w_o_b35"/>
      <sheetName val="tabel_perkiraan35"/>
      <sheetName val="trfakt_sgl35"/>
      <sheetName val="trf_multiple_dnrks35"/>
      <sheetName val="SL1006_(VLS)35"/>
      <sheetName val="Irregular_Income35"/>
      <sheetName val="FE-1770_P135"/>
      <sheetName val="Benefit_Factors35"/>
      <sheetName val="Marshal_(2)35"/>
      <sheetName val="KKP_2135"/>
      <sheetName val="tabel_masa_kerja35"/>
      <sheetName val="new_IFS_format35"/>
      <sheetName val="Art_2335"/>
      <sheetName val="MTD_Results35"/>
      <sheetName val="YTD_Results35"/>
      <sheetName val="A3-Dec_2012-ALN35"/>
      <sheetName val="chiet_tinh33"/>
      <sheetName val="NB_UNIT335"/>
      <sheetName val="Customize_Your_Purchase_Order33"/>
      <sheetName val="9E1_332"/>
      <sheetName val="1195_B132"/>
      <sheetName val="mgr_&amp;_staff35"/>
      <sheetName val="ShareCapital_35"/>
      <sheetName val="Level_1_&amp;_233"/>
      <sheetName val="JAN_200133"/>
      <sheetName val="Trading_Statement33"/>
      <sheetName val="Rincian_Iuran33"/>
      <sheetName val="Data_Rekon33"/>
      <sheetName val="Premi_Iuran33"/>
      <sheetName val="Slide_2232"/>
      <sheetName val="Data_WP32"/>
      <sheetName val="NY_ADMIN32"/>
      <sheetName val="SPI_GMBH32"/>
      <sheetName val="FA_sd_APRIL_0732"/>
      <sheetName val="tabel_nilai33"/>
      <sheetName val="AA_1_1_BNI33"/>
      <sheetName val="_SAF_0230"/>
      <sheetName val="UV_1030"/>
      <sheetName val="YTD_Resurts30"/>
      <sheetName val="TRF_15030"/>
      <sheetName val="Material_Bpn_jul'0730"/>
      <sheetName val="IMPUT_PENERIMAAN_BULK_WB30"/>
      <sheetName val="van_khuon30"/>
      <sheetName val="U2_230"/>
      <sheetName val="LINK_MOR30"/>
      <sheetName val="LINK_GAP30"/>
      <sheetName val="General_Info30"/>
      <sheetName val="Cost_Summary30"/>
      <sheetName val="SK_HTM30"/>
      <sheetName val="Entry__HTM30"/>
      <sheetName val="Cost_Analysis30"/>
      <sheetName val="Scenarios_and_Sensitivities31"/>
      <sheetName val="Global_Assumptions31"/>
      <sheetName val="F_2_WIP_CKP30"/>
      <sheetName val="F_2_1_CKP30"/>
      <sheetName val="1541020-House_Loan30"/>
      <sheetName val="RMS_FUNGSIONAL30"/>
      <sheetName val="RMS_-_STR_(2)30"/>
      <sheetName val="LIST__MESIN9"/>
      <sheetName val="MAST_PROD9"/>
      <sheetName val="LIS__PAKAI9"/>
      <sheetName val="PART_&amp;_MAINT_9"/>
      <sheetName val="STD__COST9"/>
      <sheetName val="movement&amp;add_test9"/>
      <sheetName val="A_4_29"/>
      <sheetName val="A_4_39"/>
      <sheetName val="Letter_Form9"/>
      <sheetName val="Sales_Report_MKTG9"/>
      <sheetName val="U-3_1_1_telephone9"/>
      <sheetName val="corp_tax9"/>
      <sheetName val="HPP_PER_BULAN9"/>
      <sheetName val="Finance_Projection-079"/>
      <sheetName val="ah_sanitary9"/>
      <sheetName val="03_Detailed9"/>
      <sheetName val="01_Bid_Price_summary9"/>
      <sheetName val="Permanent_info37"/>
      <sheetName val="Depreciation_&amp;_Peny_37"/>
      <sheetName val="PPh_21_Recon37"/>
      <sheetName val="fiscal_depr(E)37"/>
      <sheetName val="A_u_g37"/>
      <sheetName val="J_u_l37"/>
      <sheetName val="O_c_t37"/>
      <sheetName val="A_p_r37"/>
      <sheetName val="M_a_y37"/>
      <sheetName val="S_e_p37"/>
      <sheetName val="00_received_in_0137"/>
      <sheetName val="F_e_b37"/>
      <sheetName val="Per_GL_J_a_n37"/>
      <sheetName val="J_u_n37"/>
      <sheetName val="M_a_r37"/>
      <sheetName val="C1_NOV37"/>
      <sheetName val="jurnal-audit_237"/>
      <sheetName val="EXT_B337"/>
      <sheetName val="B2_137"/>
      <sheetName val="Main_table37"/>
      <sheetName val="Data_Per_wilayah_Vin_Code_20037"/>
      <sheetName val="Data_Per_wilayah37"/>
      <sheetName val="Print_AR37"/>
      <sheetName val="INDIRECT_DETAIL36"/>
      <sheetName val="DIRECT_COST36"/>
      <sheetName val="E4_1d37"/>
      <sheetName val="Prog_Imbalan37"/>
      <sheetName val="DES_0237"/>
      <sheetName val="Buku_Besar_137"/>
      <sheetName val="Pg7_437"/>
      <sheetName val="analisa_L-K37"/>
      <sheetName val="data_slip37"/>
      <sheetName val="Template_37"/>
      <sheetName val="jul05_ok36"/>
      <sheetName val="sept_05_dd36"/>
      <sheetName val="VAT_out37"/>
      <sheetName val="Danamon_LK37"/>
      <sheetName val="&quot;Outstanding_SO&quot;37"/>
      <sheetName val="Tax_Rate36"/>
      <sheetName val="SAP_PbT36"/>
      <sheetName val="TAX_SUMMARY37"/>
      <sheetName val="BSHO_Report36"/>
      <sheetName val="Check_Sheet36"/>
      <sheetName val="PLHO_Report36"/>
      <sheetName val="DFR_CT36"/>
      <sheetName val="Mkt_Total_by_Cat_B$36"/>
      <sheetName val="Mkt_Total_by_Cat_US$36"/>
      <sheetName val="N_Lead36"/>
      <sheetName val="N_3_136"/>
      <sheetName val="N_836"/>
      <sheetName val="N_936"/>
      <sheetName val="Assumption_&amp;_Result36"/>
      <sheetName val="Dec_08_-_Jan_09_(2)36"/>
      <sheetName val="AA_1_BNI36"/>
      <sheetName val="I_4_1_(2)36"/>
      <sheetName val="Hay_Guide_Charts_Notes36"/>
      <sheetName val="trf_ns_0436"/>
      <sheetName val="SL1006_(IDR)36"/>
      <sheetName val="trf_multiple36"/>
      <sheetName val="4_1_Placement_w_o_b36"/>
      <sheetName val="tabel_perkiraan36"/>
      <sheetName val="trfakt_sgl36"/>
      <sheetName val="trf_multiple_dnrks36"/>
      <sheetName val="SL1006_(VLS)36"/>
      <sheetName val="Irregular_Income36"/>
      <sheetName val="FE-1770_P136"/>
      <sheetName val="Benefit_Factors36"/>
      <sheetName val="Marshal_(2)36"/>
      <sheetName val="KKP_2136"/>
      <sheetName val="tabel_masa_kerja36"/>
      <sheetName val="new_IFS_format36"/>
      <sheetName val="Art_2336"/>
      <sheetName val="MTD_Results36"/>
      <sheetName val="YTD_Results36"/>
      <sheetName val="A3-Dec_2012-ALN36"/>
      <sheetName val="chiet_tinh34"/>
      <sheetName val="NB_UNIT336"/>
      <sheetName val="Customize_Your_Purchase_Order34"/>
      <sheetName val="9E1_333"/>
      <sheetName val="1195_B133"/>
      <sheetName val="mgr_&amp;_staff36"/>
      <sheetName val="ShareCapital_36"/>
      <sheetName val="Level_1_&amp;_234"/>
      <sheetName val="JAN_200134"/>
      <sheetName val="Trading_Statement34"/>
      <sheetName val="Rincian_Iuran34"/>
      <sheetName val="Data_Rekon34"/>
      <sheetName val="Premi_Iuran34"/>
      <sheetName val="Slide_2233"/>
      <sheetName val="Data_WP33"/>
      <sheetName val="NY_ADMIN33"/>
      <sheetName val="SPI_GMBH33"/>
      <sheetName val="FA_sd_APRIL_0733"/>
      <sheetName val="tabel_nilai34"/>
      <sheetName val="AA_1_1_BNI34"/>
      <sheetName val="_SAF_0231"/>
      <sheetName val="UV_1031"/>
      <sheetName val="YTD_Resurts31"/>
      <sheetName val="TRF_15031"/>
      <sheetName val="Material_Bpn_jul'0731"/>
      <sheetName val="IMPUT_PENERIMAAN_BULK_WB31"/>
      <sheetName val="van_khuon31"/>
      <sheetName val="U2_231"/>
      <sheetName val="LINK_MOR31"/>
      <sheetName val="LINK_GAP31"/>
      <sheetName val="General_Info31"/>
      <sheetName val="Cost_Summary31"/>
      <sheetName val="SK_HTM31"/>
      <sheetName val="Entry__HTM31"/>
      <sheetName val="Cost_Analysis31"/>
      <sheetName val="Scenarios_and_Sensitivities32"/>
      <sheetName val="Global_Assumptions32"/>
      <sheetName val="F_2_WIP_CKP31"/>
      <sheetName val="F_2_1_CKP31"/>
      <sheetName val="1541020-House_Loan31"/>
      <sheetName val="RMS_FUNGSIONAL31"/>
      <sheetName val="RMS_-_STR_(2)31"/>
      <sheetName val="LIST__MESIN10"/>
      <sheetName val="MAST_PROD10"/>
      <sheetName val="LIS__PAKAI10"/>
      <sheetName val="PART_&amp;_MAINT_10"/>
      <sheetName val="STD__COST10"/>
      <sheetName val="movement&amp;add_test10"/>
      <sheetName val="A_4_210"/>
      <sheetName val="A_4_310"/>
      <sheetName val="Letter_Form10"/>
      <sheetName val="Sales_Report_MKTG10"/>
      <sheetName val="U-3_1_1_telephone10"/>
      <sheetName val="corp_tax10"/>
      <sheetName val="HPP_PER_BULAN10"/>
      <sheetName val="Finance_Projection-0710"/>
      <sheetName val="ah_sanitary10"/>
      <sheetName val="03_Detailed10"/>
      <sheetName val="01_Bid_Price_summary10"/>
      <sheetName val="Permanent_info39"/>
      <sheetName val="Depreciation_&amp;_Peny_39"/>
      <sheetName val="PPh_21_Recon39"/>
      <sheetName val="fiscal_depr(E)39"/>
      <sheetName val="A_u_g39"/>
      <sheetName val="J_u_l39"/>
      <sheetName val="O_c_t39"/>
      <sheetName val="A_p_r39"/>
      <sheetName val="M_a_y39"/>
      <sheetName val="S_e_p39"/>
      <sheetName val="00_received_in_0139"/>
      <sheetName val="F_e_b39"/>
      <sheetName val="Per_GL_J_a_n39"/>
      <sheetName val="J_u_n39"/>
      <sheetName val="M_a_r39"/>
      <sheetName val="C1_NOV39"/>
      <sheetName val="jurnal-audit_239"/>
      <sheetName val="EXT_B339"/>
      <sheetName val="B2_139"/>
      <sheetName val="Main_table39"/>
      <sheetName val="Data_Per_wilayah_Vin_Code_20039"/>
      <sheetName val="Data_Per_wilayah39"/>
      <sheetName val="Print_AR39"/>
      <sheetName val="INDIRECT_DETAIL38"/>
      <sheetName val="DIRECT_COST38"/>
      <sheetName val="E4_1d39"/>
      <sheetName val="Prog_Imbalan39"/>
      <sheetName val="DES_0239"/>
      <sheetName val="Buku_Besar_139"/>
      <sheetName val="Pg7_439"/>
      <sheetName val="analisa_L-K39"/>
      <sheetName val="data_slip39"/>
      <sheetName val="Template_39"/>
      <sheetName val="jul05_ok38"/>
      <sheetName val="sept_05_dd38"/>
      <sheetName val="VAT_out39"/>
      <sheetName val="Danamon_LK39"/>
      <sheetName val="&quot;Outstanding_SO&quot;39"/>
      <sheetName val="Tax_Rate38"/>
      <sheetName val="SAP_PbT38"/>
      <sheetName val="TAX_SUMMARY39"/>
      <sheetName val="BSHO_Report38"/>
      <sheetName val="Check_Sheet38"/>
      <sheetName val="PLHO_Report38"/>
      <sheetName val="DFR_CT38"/>
      <sheetName val="Mkt_Total_by_Cat_B$38"/>
      <sheetName val="Mkt_Total_by_Cat_US$38"/>
      <sheetName val="N_Lead38"/>
      <sheetName val="N_3_138"/>
      <sheetName val="N_838"/>
      <sheetName val="N_938"/>
      <sheetName val="Assumption_&amp;_Result38"/>
      <sheetName val="Dec_08_-_Jan_09_(2)38"/>
      <sheetName val="AA_1_BNI38"/>
      <sheetName val="I_4_1_(2)38"/>
      <sheetName val="Hay_Guide_Charts_Notes38"/>
      <sheetName val="trf_ns_0438"/>
      <sheetName val="SL1006_(IDR)38"/>
      <sheetName val="trf_multiple38"/>
      <sheetName val="4_1_Placement_w_o_b38"/>
      <sheetName val="tabel_perkiraan38"/>
      <sheetName val="trfakt_sgl38"/>
      <sheetName val="trf_multiple_dnrks38"/>
      <sheetName val="SL1006_(VLS)38"/>
      <sheetName val="Irregular_Income38"/>
      <sheetName val="FE-1770_P138"/>
      <sheetName val="Benefit_Factors38"/>
      <sheetName val="Marshal_(2)38"/>
      <sheetName val="KKP_2138"/>
      <sheetName val="tabel_masa_kerja38"/>
      <sheetName val="new_IFS_format38"/>
      <sheetName val="Art_2338"/>
      <sheetName val="MTD_Results38"/>
      <sheetName val="YTD_Results38"/>
      <sheetName val="A3-Dec_2012-ALN38"/>
      <sheetName val="chiet_tinh36"/>
      <sheetName val="NB_UNIT338"/>
      <sheetName val="Customize_Your_Purchase_Order36"/>
      <sheetName val="9E1_335"/>
      <sheetName val="1195_B135"/>
      <sheetName val="mgr_&amp;_staff38"/>
      <sheetName val="ShareCapital_38"/>
      <sheetName val="Level_1_&amp;_236"/>
      <sheetName val="JAN_200136"/>
      <sheetName val="Trading_Statement36"/>
      <sheetName val="Rincian_Iuran36"/>
      <sheetName val="Data_Rekon36"/>
      <sheetName val="Premi_Iuran36"/>
      <sheetName val="Slide_2235"/>
      <sheetName val="Data_WP35"/>
      <sheetName val="NY_ADMIN35"/>
      <sheetName val="SPI_GMBH35"/>
      <sheetName val="FA_sd_APRIL_0735"/>
      <sheetName val="tabel_nilai36"/>
      <sheetName val="AA_1_1_BNI36"/>
      <sheetName val="_SAF_0233"/>
      <sheetName val="UV_1033"/>
      <sheetName val="YTD_Resurts33"/>
      <sheetName val="TRF_15033"/>
      <sheetName val="Material_Bpn_jul'0733"/>
      <sheetName val="IMPUT_PENERIMAAN_BULK_WB33"/>
      <sheetName val="van_khuon33"/>
      <sheetName val="U2_233"/>
      <sheetName val="LINK_MOR33"/>
      <sheetName val="LINK_GAP33"/>
      <sheetName val="General_Info33"/>
      <sheetName val="Cost_Summary33"/>
      <sheetName val="SK_HTM33"/>
      <sheetName val="Entry__HTM33"/>
      <sheetName val="Cost_Analysis33"/>
      <sheetName val="Scenarios_and_Sensitivities34"/>
      <sheetName val="Global_Assumptions34"/>
      <sheetName val="F_2_WIP_CKP33"/>
      <sheetName val="F_2_1_CKP33"/>
      <sheetName val="1541020-House_Loan33"/>
      <sheetName val="RMS_FUNGSIONAL33"/>
      <sheetName val="RMS_-_STR_(2)33"/>
      <sheetName val="LIST__MESIN12"/>
      <sheetName val="MAST_PROD12"/>
      <sheetName val="LIS__PAKAI12"/>
      <sheetName val="PART_&amp;_MAINT_12"/>
      <sheetName val="STD__COST12"/>
      <sheetName val="movement&amp;add_test12"/>
      <sheetName val="A_4_212"/>
      <sheetName val="A_4_312"/>
      <sheetName val="Letter_Form12"/>
      <sheetName val="Sales_Report_MKTG12"/>
      <sheetName val="U-3_1_1_telephone12"/>
      <sheetName val="corp_tax12"/>
      <sheetName val="HPP_PER_BULAN12"/>
      <sheetName val="Finance_Projection-0712"/>
      <sheetName val="ah_sanitary12"/>
      <sheetName val="03_Detailed12"/>
      <sheetName val="01_Bid_Price_summary12"/>
      <sheetName val="L_23"/>
      <sheetName val="LPP-2"/>
      <sheetName val="TELDEP-RP"/>
      <sheetName val="Local"/>
      <sheetName val="Dec 08 - Jan 09"/>
      <sheetName val="Abs Jun"/>
      <sheetName val="ABSEN JUN s.d JUL'10"/>
      <sheetName val="abs Apr 10"/>
      <sheetName val="OT Apr 10"/>
      <sheetName val="PHL (3)"/>
      <sheetName val="Lookup2"/>
      <sheetName val="DPL3Qytd"/>
      <sheetName val="DPL3Q"/>
      <sheetName val="CBD"/>
      <sheetName val="all ar"/>
      <sheetName val="A-lr pabrik"/>
      <sheetName val="VR-Rev"/>
      <sheetName val="VR_Rev"/>
      <sheetName val="F-19.2"/>
      <sheetName val="AR"/>
      <sheetName val="Telin SG-HK Sales transaction"/>
      <sheetName val="Telin SG-HKPurchase transaction"/>
      <sheetName val="Notes"/>
      <sheetName val="CH"/>
      <sheetName val="Group"/>
      <sheetName val="2003 Forecast"/>
      <sheetName val="2004 Risk Adjusted AOP"/>
      <sheetName val="MV-50%"/>
      <sheetName val="Module2"/>
      <sheetName val="AN_Input"/>
      <sheetName val="pcQueryData"/>
      <sheetName val="_pcSlicerSheet"/>
      <sheetName val="_pcSlicerSheet1"/>
      <sheetName val="_pcSlicerSheet2"/>
      <sheetName val="_pcSlicerSheet3"/>
      <sheetName val="_pcSlicerSheet4"/>
      <sheetName val="_pcSlicerSheet5"/>
      <sheetName val="GL 546111"/>
      <sheetName val="worksheet"/>
      <sheetName val="trf 7 jht"/>
      <sheetName val="Overview"/>
      <sheetName val="Client AJE"/>
      <sheetName val="Sheet5"/>
      <sheetName val="Income Statement_VDF"/>
      <sheetName val="Summary Page_VDF"/>
      <sheetName val="Invested capital_VDF"/>
      <sheetName val="NOPAT_VDF"/>
      <sheetName val="DCF_VDF"/>
      <sheetName val="WACC_VDF"/>
      <sheetName val="PV of Op Leases_VDF"/>
      <sheetName val="Table Array"/>
      <sheetName val="Component cost"/>
      <sheetName val="FOIL"/>
      <sheetName val="DbKtr"/>
      <sheetName val="R-1"/>
      <sheetName val="KKP"/>
      <sheetName val="PL (MONTHLY)"/>
      <sheetName val="KU-Ajt'03"/>
      <sheetName val="KB-Ajt'03"/>
      <sheetName val="KS-Ajt'03"/>
      <sheetName val="KT-Ajt'03"/>
      <sheetName val="Mill-Ajt'03"/>
      <sheetName val="REF-CRB"/>
      <sheetName val="F1771-III"/>
      <sheetName val="Database"/>
      <sheetName val="PPh_2p³_x0008__x0018_??"/>
      <sheetName val="By UPO"/>
      <sheetName val="Rec XX"/>
      <sheetName val="CBA MECH &amp; SS (MECH)"/>
      <sheetName val="HUTANG PER VENDOR 09"/>
      <sheetName val="IMPUT PENERIMAAN BAG PRODUKSI"/>
      <sheetName val="PEMAKAIAN BY PRODUKSI"/>
      <sheetName val="재료비"/>
      <sheetName val="MV"/>
      <sheetName val="Comp equip"/>
      <sheetName val="FFE"/>
      <sheetName val="RK1"/>
      <sheetName val="CONTROL"/>
      <sheetName val="BA all pnjam"/>
      <sheetName val="KPRIKPA1.19 PEMB PHP"/>
      <sheetName val="KetPhk3"/>
      <sheetName val="LONGER"/>
      <sheetName val="h-013211-2"/>
      <sheetName val="kriteria"/>
      <sheetName val="Permanent_info42"/>
      <sheetName val="Depreciation_&amp;_Peny_42"/>
      <sheetName val="PPh_21_Recon42"/>
      <sheetName val="fiscal_depr(E)42"/>
      <sheetName val="A_u_g42"/>
      <sheetName val="J_u_l42"/>
      <sheetName val="O_c_t42"/>
      <sheetName val="A_p_r42"/>
      <sheetName val="M_a_y42"/>
      <sheetName val="S_e_p42"/>
      <sheetName val="00_received_in_0142"/>
      <sheetName val="F_e_b42"/>
      <sheetName val="Per_GL_J_a_n42"/>
      <sheetName val="J_u_n42"/>
      <sheetName val="M_a_r42"/>
      <sheetName val="C1_NOV42"/>
      <sheetName val="jurnal-audit_242"/>
      <sheetName val="EXT_B342"/>
      <sheetName val="B2_142"/>
      <sheetName val="Main_table42"/>
      <sheetName val="Data_Per_wilayah_Vin_Code_20042"/>
      <sheetName val="Data_Per_wilayah42"/>
      <sheetName val="Print_AR42"/>
      <sheetName val="INDIRECT_DETAIL41"/>
      <sheetName val="DIRECT_COST41"/>
      <sheetName val="E4_1d42"/>
      <sheetName val="Prog_Imbalan42"/>
      <sheetName val="DES_0242"/>
      <sheetName val="Buku_Besar_142"/>
      <sheetName val="Pg7_442"/>
      <sheetName val="analisa_L-K42"/>
      <sheetName val="data_slip42"/>
      <sheetName val="Template_42"/>
      <sheetName val="jul05_ok41"/>
      <sheetName val="sept_05_dd41"/>
      <sheetName val="VAT_out42"/>
      <sheetName val="Danamon_LK42"/>
      <sheetName val="&quot;Outstanding_SO&quot;42"/>
      <sheetName val="Tax_Rate41"/>
      <sheetName val="SAP_PbT41"/>
      <sheetName val="TAX_SUMMARY42"/>
      <sheetName val="BSHO_Report41"/>
      <sheetName val="Check_Sheet41"/>
      <sheetName val="PLHO_Report41"/>
      <sheetName val="DFR_CT41"/>
      <sheetName val="Mkt_Total_by_Cat_B$41"/>
      <sheetName val="Mkt_Total_by_Cat_US$41"/>
      <sheetName val="N_Lead41"/>
      <sheetName val="N_3_141"/>
      <sheetName val="N_841"/>
      <sheetName val="N_941"/>
      <sheetName val="Assumption_&amp;_Result41"/>
      <sheetName val="Dec_08_-_Jan_09_(2)41"/>
      <sheetName val="AA_1_BNI41"/>
      <sheetName val="I_4_1_(2)41"/>
      <sheetName val="Hay_Guide_Charts_Notes41"/>
      <sheetName val="trf_ns_0441"/>
      <sheetName val="SL1006_(IDR)41"/>
      <sheetName val="trf_multiple41"/>
      <sheetName val="4_1_Placement_w_o_b41"/>
      <sheetName val="tabel_perkiraan41"/>
      <sheetName val="trfakt_sgl41"/>
      <sheetName val="trf_multiple_dnrks41"/>
      <sheetName val="SL1006_(VLS)41"/>
      <sheetName val="Irregular_Income41"/>
      <sheetName val="FE-1770_P141"/>
      <sheetName val="Benefit_Factors41"/>
      <sheetName val="Marshal_(2)41"/>
      <sheetName val="KKP_2141"/>
      <sheetName val="tabel_masa_kerja41"/>
      <sheetName val="new_IFS_format41"/>
      <sheetName val="Art_2341"/>
      <sheetName val="MTD_Results41"/>
      <sheetName val="YTD_Results41"/>
      <sheetName val="A3-Dec_2012-ALN41"/>
      <sheetName val="chiet_tinh39"/>
      <sheetName val="NB_UNIT341"/>
      <sheetName val="Customize_Your_Purchase_Order39"/>
      <sheetName val="9E1_338"/>
      <sheetName val="1195_B138"/>
      <sheetName val="mgr_&amp;_staff41"/>
      <sheetName val="ShareCapital_41"/>
      <sheetName val="Level_1_&amp;_239"/>
      <sheetName val="JAN_200139"/>
      <sheetName val="Trading_Statement39"/>
      <sheetName val="Rincian_Iuran39"/>
      <sheetName val="Data_Rekon39"/>
      <sheetName val="Premi_Iuran39"/>
      <sheetName val="Slide_2238"/>
      <sheetName val="Data_WP38"/>
      <sheetName val="NY_ADMIN38"/>
      <sheetName val="SPI_GMBH38"/>
      <sheetName val="FA_sd_APRIL_0738"/>
      <sheetName val="tabel_nilai39"/>
      <sheetName val="AA_1_1_BNI39"/>
      <sheetName val="_SAF_0236"/>
      <sheetName val="UV_1036"/>
      <sheetName val="YTD_Resurts36"/>
      <sheetName val="TRF_15036"/>
      <sheetName val="Material_Bpn_jul'0736"/>
      <sheetName val="IMPUT_PENERIMAAN_BULK_WB36"/>
      <sheetName val="van_khuon36"/>
      <sheetName val="U2_236"/>
      <sheetName val="LINK_MOR36"/>
      <sheetName val="LINK_GAP36"/>
      <sheetName val="General_Info36"/>
      <sheetName val="Cost_Summary36"/>
      <sheetName val="SK_HTM36"/>
      <sheetName val="Entry__HTM36"/>
      <sheetName val="Cost_Analysis36"/>
      <sheetName val="Scenarios_and_Sensitivities37"/>
      <sheetName val="Global_Assumptions37"/>
      <sheetName val="F_2_WIP_CKP36"/>
      <sheetName val="F_2_1_CKP36"/>
      <sheetName val="1541020-House_Loan36"/>
      <sheetName val="RMS_FUNGSIONAL36"/>
      <sheetName val="RMS_-_STR_(2)36"/>
      <sheetName val="LIST__MESIN15"/>
      <sheetName val="MAST_PROD15"/>
      <sheetName val="LIS__PAKAI15"/>
      <sheetName val="PART_&amp;_MAINT_15"/>
      <sheetName val="STD__COST15"/>
      <sheetName val="movement&amp;add_test15"/>
      <sheetName val="A_4_215"/>
      <sheetName val="A_4_315"/>
      <sheetName val="Letter_Form15"/>
      <sheetName val="Sales_Report_MKTG15"/>
      <sheetName val="U-3_1_1_telephone15"/>
      <sheetName val="corp_tax15"/>
      <sheetName val="HPP_PER_BULAN15"/>
      <sheetName val="Finance_Projection-0715"/>
      <sheetName val="ah_sanitary15"/>
      <sheetName val="03_Detailed15"/>
      <sheetName val="01_Bid_Price_summary15"/>
      <sheetName val="Permanent_info41"/>
      <sheetName val="Depreciation_&amp;_Peny_41"/>
      <sheetName val="PPh_21_Recon41"/>
      <sheetName val="fiscal_depr(E)41"/>
      <sheetName val="A_u_g41"/>
      <sheetName val="J_u_l41"/>
      <sheetName val="O_c_t41"/>
      <sheetName val="A_p_r41"/>
      <sheetName val="M_a_y41"/>
      <sheetName val="S_e_p41"/>
      <sheetName val="00_received_in_0141"/>
      <sheetName val="F_e_b41"/>
      <sheetName val="Per_GL_J_a_n41"/>
      <sheetName val="J_u_n41"/>
      <sheetName val="M_a_r41"/>
      <sheetName val="C1_NOV41"/>
      <sheetName val="jurnal-audit_241"/>
      <sheetName val="EXT_B341"/>
      <sheetName val="B2_141"/>
      <sheetName val="Main_table41"/>
      <sheetName val="Data_Per_wilayah_Vin_Code_20041"/>
      <sheetName val="Data_Per_wilayah41"/>
      <sheetName val="Print_AR41"/>
      <sheetName val="INDIRECT_DETAIL40"/>
      <sheetName val="DIRECT_COST40"/>
      <sheetName val="E4_1d41"/>
      <sheetName val="Prog_Imbalan41"/>
      <sheetName val="DES_0241"/>
      <sheetName val="Buku_Besar_141"/>
      <sheetName val="Pg7_441"/>
      <sheetName val="analisa_L-K41"/>
      <sheetName val="data_slip41"/>
      <sheetName val="Template_41"/>
      <sheetName val="jul05_ok40"/>
      <sheetName val="sept_05_dd40"/>
      <sheetName val="VAT_out41"/>
      <sheetName val="Danamon_LK41"/>
      <sheetName val="&quot;Outstanding_SO&quot;41"/>
      <sheetName val="Tax_Rate40"/>
      <sheetName val="SAP_PbT40"/>
      <sheetName val="TAX_SUMMARY41"/>
      <sheetName val="BSHO_Report40"/>
      <sheetName val="Check_Sheet40"/>
      <sheetName val="PLHO_Report40"/>
      <sheetName val="DFR_CT40"/>
      <sheetName val="Mkt_Total_by_Cat_B$40"/>
      <sheetName val="Mkt_Total_by_Cat_US$40"/>
      <sheetName val="N_Lead40"/>
      <sheetName val="N_3_140"/>
      <sheetName val="N_840"/>
      <sheetName val="N_940"/>
      <sheetName val="Assumption_&amp;_Result40"/>
      <sheetName val="Dec_08_-_Jan_09_(2)40"/>
      <sheetName val="AA_1_BNI40"/>
      <sheetName val="I_4_1_(2)40"/>
      <sheetName val="Hay_Guide_Charts_Notes40"/>
      <sheetName val="trf_ns_0440"/>
      <sheetName val="SL1006_(IDR)40"/>
      <sheetName val="trf_multiple40"/>
      <sheetName val="4_1_Placement_w_o_b40"/>
      <sheetName val="tabel_perkiraan40"/>
      <sheetName val="trfakt_sgl40"/>
      <sheetName val="trf_multiple_dnrks40"/>
      <sheetName val="SL1006_(VLS)40"/>
      <sheetName val="Irregular_Income40"/>
      <sheetName val="FE-1770_P140"/>
      <sheetName val="Benefit_Factors40"/>
      <sheetName val="Marshal_(2)40"/>
      <sheetName val="KKP_2140"/>
      <sheetName val="tabel_masa_kerja40"/>
      <sheetName val="new_IFS_format40"/>
      <sheetName val="Art_2340"/>
      <sheetName val="MTD_Results40"/>
      <sheetName val="YTD_Results40"/>
      <sheetName val="A3-Dec_2012-ALN40"/>
      <sheetName val="chiet_tinh38"/>
      <sheetName val="NB_UNIT340"/>
      <sheetName val="Customize_Your_Purchase_Order38"/>
      <sheetName val="9E1_337"/>
      <sheetName val="1195_B137"/>
      <sheetName val="mgr_&amp;_staff40"/>
      <sheetName val="ShareCapital_40"/>
      <sheetName val="Level_1_&amp;_238"/>
      <sheetName val="JAN_200138"/>
      <sheetName val="Trading_Statement38"/>
      <sheetName val="Rincian_Iuran38"/>
      <sheetName val="Data_Rekon38"/>
      <sheetName val="Premi_Iuran38"/>
      <sheetName val="Slide_2237"/>
      <sheetName val="Data_WP37"/>
      <sheetName val="NY_ADMIN37"/>
      <sheetName val="SPI_GMBH37"/>
      <sheetName val="FA_sd_APRIL_0737"/>
      <sheetName val="tabel_nilai38"/>
      <sheetName val="AA_1_1_BNI38"/>
      <sheetName val="_SAF_0235"/>
      <sheetName val="UV_1035"/>
      <sheetName val="YTD_Resurts35"/>
      <sheetName val="TRF_15035"/>
      <sheetName val="Material_Bpn_jul'0735"/>
      <sheetName val="IMPUT_PENERIMAAN_BULK_WB35"/>
      <sheetName val="van_khuon35"/>
      <sheetName val="U2_235"/>
      <sheetName val="LINK_MOR35"/>
      <sheetName val="LINK_GAP35"/>
      <sheetName val="General_Info35"/>
      <sheetName val="Cost_Summary35"/>
      <sheetName val="SK_HTM35"/>
      <sheetName val="Entry__HTM35"/>
      <sheetName val="Cost_Analysis35"/>
      <sheetName val="Scenarios_and_Sensitivities36"/>
      <sheetName val="Global_Assumptions36"/>
      <sheetName val="F_2_WIP_CKP35"/>
      <sheetName val="F_2_1_CKP35"/>
      <sheetName val="1541020-House_Loan35"/>
      <sheetName val="RMS_FUNGSIONAL35"/>
      <sheetName val="RMS_-_STR_(2)35"/>
      <sheetName val="LIST__MESIN14"/>
      <sheetName val="MAST_PROD14"/>
      <sheetName val="LIS__PAKAI14"/>
      <sheetName val="PART_&amp;_MAINT_14"/>
      <sheetName val="STD__COST14"/>
      <sheetName val="movement&amp;add_test14"/>
      <sheetName val="A_4_214"/>
      <sheetName val="A_4_314"/>
      <sheetName val="Letter_Form14"/>
      <sheetName val="Sales_Report_MKTG14"/>
      <sheetName val="U-3_1_1_telephone14"/>
      <sheetName val="corp_tax14"/>
      <sheetName val="HPP_PER_BULAN14"/>
      <sheetName val="Finance_Projection-0714"/>
      <sheetName val="ah_sanitary14"/>
      <sheetName val="03_Detailed14"/>
      <sheetName val="01_Bid_Price_summary14"/>
      <sheetName val="Permanent_info40"/>
      <sheetName val="Depreciation_&amp;_Peny_40"/>
      <sheetName val="PPh_21_Recon40"/>
      <sheetName val="fiscal_depr(E)40"/>
      <sheetName val="A_u_g40"/>
      <sheetName val="J_u_l40"/>
      <sheetName val="O_c_t40"/>
      <sheetName val="A_p_r40"/>
      <sheetName val="M_a_y40"/>
      <sheetName val="S_e_p40"/>
      <sheetName val="00_received_in_0140"/>
      <sheetName val="F_e_b40"/>
      <sheetName val="Per_GL_J_a_n40"/>
      <sheetName val="J_u_n40"/>
      <sheetName val="M_a_r40"/>
      <sheetName val="C1_NOV40"/>
      <sheetName val="jurnal-audit_240"/>
      <sheetName val="EXT_B340"/>
      <sheetName val="B2_140"/>
      <sheetName val="Main_table40"/>
      <sheetName val="Data_Per_wilayah_Vin_Code_20040"/>
      <sheetName val="Data_Per_wilayah40"/>
      <sheetName val="Print_AR40"/>
      <sheetName val="INDIRECT_DETAIL39"/>
      <sheetName val="DIRECT_COST39"/>
      <sheetName val="E4_1d40"/>
      <sheetName val="Prog_Imbalan40"/>
      <sheetName val="DES_0240"/>
      <sheetName val="Buku_Besar_140"/>
      <sheetName val="Pg7_440"/>
      <sheetName val="analisa_L-K40"/>
      <sheetName val="data_slip40"/>
      <sheetName val="Template_40"/>
      <sheetName val="jul05_ok39"/>
      <sheetName val="sept_05_dd39"/>
      <sheetName val="VAT_out40"/>
      <sheetName val="Danamon_LK40"/>
      <sheetName val="&quot;Outstanding_SO&quot;40"/>
      <sheetName val="Tax_Rate39"/>
      <sheetName val="SAP_PbT39"/>
      <sheetName val="TAX_SUMMARY40"/>
      <sheetName val="BSHO_Report39"/>
      <sheetName val="Check_Sheet39"/>
      <sheetName val="PLHO_Report39"/>
      <sheetName val="DFR_CT39"/>
      <sheetName val="Mkt_Total_by_Cat_B$39"/>
      <sheetName val="Mkt_Total_by_Cat_US$39"/>
      <sheetName val="N_Lead39"/>
      <sheetName val="N_3_139"/>
      <sheetName val="N_839"/>
      <sheetName val="N_939"/>
      <sheetName val="Assumption_&amp;_Result39"/>
      <sheetName val="Dec_08_-_Jan_09_(2)39"/>
      <sheetName val="AA_1_BNI39"/>
      <sheetName val="I_4_1_(2)39"/>
      <sheetName val="Hay_Guide_Charts_Notes39"/>
      <sheetName val="trf_ns_0439"/>
      <sheetName val="SL1006_(IDR)39"/>
      <sheetName val="trf_multiple39"/>
      <sheetName val="4_1_Placement_w_o_b39"/>
      <sheetName val="tabel_perkiraan39"/>
      <sheetName val="trfakt_sgl39"/>
      <sheetName val="trf_multiple_dnrks39"/>
      <sheetName val="SL1006_(VLS)39"/>
      <sheetName val="Irregular_Income39"/>
      <sheetName val="FE-1770_P139"/>
      <sheetName val="Benefit_Factors39"/>
      <sheetName val="Marshal_(2)39"/>
      <sheetName val="KKP_2139"/>
      <sheetName val="tabel_masa_kerja39"/>
      <sheetName val="new_IFS_format39"/>
      <sheetName val="Art_2339"/>
      <sheetName val="MTD_Results39"/>
      <sheetName val="YTD_Results39"/>
      <sheetName val="A3-Dec_2012-ALN39"/>
      <sheetName val="chiet_tinh37"/>
      <sheetName val="NB_UNIT339"/>
      <sheetName val="Customize_Your_Purchase_Order37"/>
      <sheetName val="9E1_336"/>
      <sheetName val="1195_B136"/>
      <sheetName val="mgr_&amp;_staff39"/>
      <sheetName val="ShareCapital_39"/>
      <sheetName val="Level_1_&amp;_237"/>
      <sheetName val="JAN_200137"/>
      <sheetName val="Trading_Statement37"/>
      <sheetName val="Rincian_Iuran37"/>
      <sheetName val="Data_Rekon37"/>
      <sheetName val="Premi_Iuran37"/>
      <sheetName val="Slide_2236"/>
      <sheetName val="Data_WP36"/>
      <sheetName val="NY_ADMIN36"/>
      <sheetName val="SPI_GMBH36"/>
      <sheetName val="FA_sd_APRIL_0736"/>
      <sheetName val="tabel_nilai37"/>
      <sheetName val="AA_1_1_BNI37"/>
      <sheetName val="_SAF_0234"/>
      <sheetName val="UV_1034"/>
      <sheetName val="YTD_Resurts34"/>
      <sheetName val="TRF_15034"/>
      <sheetName val="Material_Bpn_jul'0734"/>
      <sheetName val="IMPUT_PENERIMAAN_BULK_WB34"/>
      <sheetName val="van_khuon34"/>
      <sheetName val="U2_234"/>
      <sheetName val="LINK_MOR34"/>
      <sheetName val="LINK_GAP34"/>
      <sheetName val="General_Info34"/>
      <sheetName val="Cost_Summary34"/>
      <sheetName val="SK_HTM34"/>
      <sheetName val="Entry__HTM34"/>
      <sheetName val="Cost_Analysis34"/>
      <sheetName val="Scenarios_and_Sensitivities35"/>
      <sheetName val="Global_Assumptions35"/>
      <sheetName val="F_2_WIP_CKP34"/>
      <sheetName val="F_2_1_CKP34"/>
      <sheetName val="1541020-House_Loan34"/>
      <sheetName val="RMS_FUNGSIONAL34"/>
      <sheetName val="RMS_-_STR_(2)34"/>
      <sheetName val="LIST__MESIN13"/>
      <sheetName val="MAST_PROD13"/>
      <sheetName val="LIS__PAKAI13"/>
      <sheetName val="PART_&amp;_MAINT_13"/>
      <sheetName val="STD__COST13"/>
      <sheetName val="movement&amp;add_test13"/>
      <sheetName val="A_4_213"/>
      <sheetName val="A_4_313"/>
      <sheetName val="Letter_Form13"/>
      <sheetName val="Sales_Report_MKTG13"/>
      <sheetName val="U-3_1_1_telephone13"/>
      <sheetName val="corp_tax13"/>
      <sheetName val="HPP_PER_BULAN13"/>
      <sheetName val="Finance_Projection-0713"/>
      <sheetName val="ah_sanitary13"/>
      <sheetName val="03_Detailed13"/>
      <sheetName val="01_Bid_Price_summary13"/>
      <sheetName val="As"/>
      <sheetName val="Cash-print"/>
      <sheetName val="BCT"/>
      <sheetName val="FORM-X-1"/>
      <sheetName val="Olah"/>
      <sheetName val="PK RM"/>
      <sheetName val="Data SRL"/>
      <sheetName val="Data Prod_Graf"/>
      <sheetName val="Laporan UOB"/>
      <sheetName val="JSiar"/>
      <sheetName val="Tanaman"/>
      <sheetName val="3-Resume"/>
      <sheetName val="Kertas Kerja"/>
      <sheetName val="Uraian Mesin 2015"/>
      <sheetName val="extract"/>
      <sheetName val="412src2"/>
      <sheetName val="20-102"/>
      <sheetName val="スコアＴＢＬ"/>
      <sheetName val="AR EXPORT"/>
      <sheetName val="PROD.FRY-MONODON"/>
      <sheetName val="report"/>
      <sheetName val="N-LTLS"/>
      <sheetName val="KAEF"/>
      <sheetName val="ADIRA-N"/>
      <sheetName val="N-ASII"/>
      <sheetName val="BBCA"/>
      <sheetName val="TLKM-J"/>
      <sheetName val="N-TLKM"/>
      <sheetName val="203"/>
      <sheetName val="Annual-Plan-1998-A-US$-Rupiah-F"/>
      <sheetName val="at"/>
      <sheetName val="Perhitungan"/>
      <sheetName val="F-2"/>
      <sheetName val="Permanent_info44"/>
      <sheetName val="Depreciation_&amp;_Peny_44"/>
      <sheetName val="PPh_21_Recon44"/>
      <sheetName val="fiscal_depr(E)44"/>
      <sheetName val="A_u_g44"/>
      <sheetName val="J_u_l44"/>
      <sheetName val="O_c_t44"/>
      <sheetName val="A_p_r44"/>
      <sheetName val="M_a_y44"/>
      <sheetName val="S_e_p44"/>
      <sheetName val="00_received_in_0144"/>
      <sheetName val="F_e_b44"/>
      <sheetName val="Per_GL_J_a_n44"/>
      <sheetName val="J_u_n44"/>
      <sheetName val="M_a_r44"/>
      <sheetName val="C1_NOV44"/>
      <sheetName val="jurnal-audit_244"/>
      <sheetName val="EXT_B344"/>
      <sheetName val="B2_144"/>
      <sheetName val="Main_table44"/>
      <sheetName val="Data_Per_wilayah_Vin_Code_20044"/>
      <sheetName val="Data_Per_wilayah44"/>
      <sheetName val="Print_AR44"/>
      <sheetName val="INDIRECT_DETAIL43"/>
      <sheetName val="DIRECT_COST43"/>
      <sheetName val="E4_1d44"/>
      <sheetName val="Prog_Imbalan44"/>
      <sheetName val="DES_0244"/>
      <sheetName val="Buku_Besar_144"/>
      <sheetName val="Pg7_444"/>
      <sheetName val="analisa_L-K44"/>
      <sheetName val="data_slip44"/>
      <sheetName val="Template_44"/>
      <sheetName val="jul05_ok43"/>
      <sheetName val="sept_05_dd43"/>
      <sheetName val="VAT_out44"/>
      <sheetName val="Danamon_LK44"/>
      <sheetName val="&quot;Outstanding_SO&quot;44"/>
      <sheetName val="Tax_Rate43"/>
      <sheetName val="SAP_PbT43"/>
      <sheetName val="TAX_SUMMARY44"/>
      <sheetName val="BSHO_Report43"/>
      <sheetName val="Check_Sheet43"/>
      <sheetName val="PLHO_Report43"/>
      <sheetName val="DFR_CT43"/>
      <sheetName val="Mkt_Total_by_Cat_B$43"/>
      <sheetName val="Mkt_Total_by_Cat_US$43"/>
      <sheetName val="N_Lead43"/>
      <sheetName val="N_3_143"/>
      <sheetName val="N_843"/>
      <sheetName val="N_943"/>
      <sheetName val="Assumption_&amp;_Result43"/>
      <sheetName val="Dec_08_-_Jan_09_(2)43"/>
      <sheetName val="AA_1_BNI43"/>
      <sheetName val="I_4_1_(2)43"/>
      <sheetName val="Hay_Guide_Charts_Notes43"/>
      <sheetName val="trf_ns_0443"/>
      <sheetName val="SL1006_(IDR)43"/>
      <sheetName val="trf_multiple43"/>
      <sheetName val="4_1_Placement_w_o_b43"/>
      <sheetName val="tabel_perkiraan43"/>
      <sheetName val="trfakt_sgl43"/>
      <sheetName val="trf_multiple_dnrks43"/>
      <sheetName val="SL1006_(VLS)43"/>
      <sheetName val="Irregular_Income43"/>
      <sheetName val="FE-1770_P143"/>
      <sheetName val="Benefit_Factors43"/>
      <sheetName val="Marshal_(2)43"/>
      <sheetName val="KKP_2143"/>
      <sheetName val="tabel_masa_kerja43"/>
      <sheetName val="new_IFS_format43"/>
      <sheetName val="Art_2343"/>
      <sheetName val="MTD_Results43"/>
      <sheetName val="YTD_Results43"/>
      <sheetName val="A3-Dec_2012-ALN43"/>
      <sheetName val="chiet_tinh41"/>
      <sheetName val="NB_UNIT343"/>
      <sheetName val="Customize_Your_Purchase_Order41"/>
      <sheetName val="9E1_340"/>
      <sheetName val="1195_B140"/>
      <sheetName val="mgr_&amp;_staff43"/>
      <sheetName val="ShareCapital_43"/>
      <sheetName val="Level_1_&amp;_241"/>
      <sheetName val="JAN_200141"/>
      <sheetName val="Trading_Statement41"/>
      <sheetName val="Rincian_Iuran41"/>
      <sheetName val="Data_Rekon41"/>
      <sheetName val="Premi_Iuran41"/>
      <sheetName val="Slide_2240"/>
      <sheetName val="Data_WP40"/>
      <sheetName val="NY_ADMIN40"/>
      <sheetName val="SPI_GMBH40"/>
      <sheetName val="FA_sd_APRIL_0740"/>
      <sheetName val="tabel_nilai41"/>
      <sheetName val="AA_1_1_BNI41"/>
      <sheetName val="_SAF_0238"/>
      <sheetName val="UV_1038"/>
      <sheetName val="YTD_Resurts38"/>
      <sheetName val="TRF_15038"/>
      <sheetName val="Material_Bpn_jul'0738"/>
      <sheetName val="IMPUT_PENERIMAAN_BULK_WB38"/>
      <sheetName val="van_khuon38"/>
      <sheetName val="U2_238"/>
      <sheetName val="LINK_MOR38"/>
      <sheetName val="LINK_GAP38"/>
      <sheetName val="General_Info38"/>
      <sheetName val="Cost_Summary38"/>
      <sheetName val="SK_HTM38"/>
      <sheetName val="Entry__HTM38"/>
      <sheetName val="Cost_Analysis38"/>
      <sheetName val="Scenarios_and_Sensitivities39"/>
      <sheetName val="Global_Assumptions39"/>
      <sheetName val="F_2_WIP_CKP38"/>
      <sheetName val="F_2_1_CKP38"/>
      <sheetName val="1541020-House_Loan38"/>
      <sheetName val="RMS_FUNGSIONAL38"/>
      <sheetName val="RMS_-_STR_(2)38"/>
      <sheetName val="LIST__MESIN17"/>
      <sheetName val="MAST_PROD17"/>
      <sheetName val="LIS__PAKAI17"/>
      <sheetName val="PART_&amp;_MAINT_17"/>
      <sheetName val="STD__COST17"/>
      <sheetName val="movement&amp;add_test17"/>
      <sheetName val="A_4_217"/>
      <sheetName val="A_4_317"/>
      <sheetName val="Letter_Form17"/>
      <sheetName val="Sales_Report_MKTG17"/>
      <sheetName val="U-3_1_1_telephone17"/>
      <sheetName val="corp_tax17"/>
      <sheetName val="HPP_PER_BULAN17"/>
      <sheetName val="Finance_Projection-0717"/>
      <sheetName val="ah_sanitary17"/>
      <sheetName val="03_Detailed17"/>
      <sheetName val="01_Bid_Price_summary17"/>
      <sheetName val="Permanent_info43"/>
      <sheetName val="Depreciation_&amp;_Peny_43"/>
      <sheetName val="PPh_21_Recon43"/>
      <sheetName val="fiscal_depr(E)43"/>
      <sheetName val="A_u_g43"/>
      <sheetName val="J_u_l43"/>
      <sheetName val="O_c_t43"/>
      <sheetName val="A_p_r43"/>
      <sheetName val="M_a_y43"/>
      <sheetName val="S_e_p43"/>
      <sheetName val="00_received_in_0143"/>
      <sheetName val="F_e_b43"/>
      <sheetName val="Per_GL_J_a_n43"/>
      <sheetName val="J_u_n43"/>
      <sheetName val="M_a_r43"/>
      <sheetName val="C1_NOV43"/>
      <sheetName val="jurnal-audit_243"/>
      <sheetName val="EXT_B343"/>
      <sheetName val="B2_143"/>
      <sheetName val="Main_table43"/>
      <sheetName val="Data_Per_wilayah_Vin_Code_20043"/>
      <sheetName val="Data_Per_wilayah43"/>
      <sheetName val="Print_AR43"/>
      <sheetName val="INDIRECT_DETAIL42"/>
      <sheetName val="DIRECT_COST42"/>
      <sheetName val="E4_1d43"/>
      <sheetName val="Prog_Imbalan43"/>
      <sheetName val="DES_0243"/>
      <sheetName val="Buku_Besar_143"/>
      <sheetName val="Pg7_443"/>
      <sheetName val="analisa_L-K43"/>
      <sheetName val="data_slip43"/>
      <sheetName val="Template_43"/>
      <sheetName val="jul05_ok42"/>
      <sheetName val="sept_05_dd42"/>
      <sheetName val="VAT_out43"/>
      <sheetName val="Danamon_LK43"/>
      <sheetName val="&quot;Outstanding_SO&quot;43"/>
      <sheetName val="Tax_Rate42"/>
      <sheetName val="SAP_PbT42"/>
      <sheetName val="TAX_SUMMARY43"/>
      <sheetName val="BSHO_Report42"/>
      <sheetName val="Check_Sheet42"/>
      <sheetName val="PLHO_Report42"/>
      <sheetName val="DFR_CT42"/>
      <sheetName val="Mkt_Total_by_Cat_B$42"/>
      <sheetName val="Mkt_Total_by_Cat_US$42"/>
      <sheetName val="N_Lead42"/>
      <sheetName val="N_3_142"/>
      <sheetName val="N_842"/>
      <sheetName val="N_942"/>
      <sheetName val="Assumption_&amp;_Result42"/>
      <sheetName val="Dec_08_-_Jan_09_(2)42"/>
      <sheetName val="AA_1_BNI42"/>
      <sheetName val="I_4_1_(2)42"/>
      <sheetName val="Hay_Guide_Charts_Notes42"/>
      <sheetName val="trf_ns_0442"/>
      <sheetName val="SL1006_(IDR)42"/>
      <sheetName val="trf_multiple42"/>
      <sheetName val="4_1_Placement_w_o_b42"/>
      <sheetName val="tabel_perkiraan42"/>
      <sheetName val="trfakt_sgl42"/>
      <sheetName val="trf_multiple_dnrks42"/>
      <sheetName val="SL1006_(VLS)42"/>
      <sheetName val="Irregular_Income42"/>
      <sheetName val="FE-1770_P142"/>
      <sheetName val="Benefit_Factors42"/>
      <sheetName val="Marshal_(2)42"/>
      <sheetName val="KKP_2142"/>
      <sheetName val="tabel_masa_kerja42"/>
      <sheetName val="new_IFS_format42"/>
      <sheetName val="Art_2342"/>
      <sheetName val="MTD_Results42"/>
      <sheetName val="YTD_Results42"/>
      <sheetName val="A3-Dec_2012-ALN42"/>
      <sheetName val="chiet_tinh40"/>
      <sheetName val="NB_UNIT342"/>
      <sheetName val="Customize_Your_Purchase_Order40"/>
      <sheetName val="9E1_339"/>
      <sheetName val="1195_B139"/>
      <sheetName val="mgr_&amp;_staff42"/>
      <sheetName val="ShareCapital_42"/>
      <sheetName val="Level_1_&amp;_240"/>
      <sheetName val="JAN_200140"/>
      <sheetName val="Trading_Statement40"/>
      <sheetName val="Rincian_Iuran40"/>
      <sheetName val="Data_Rekon40"/>
      <sheetName val="Premi_Iuran40"/>
      <sheetName val="Slide_2239"/>
      <sheetName val="Data_WP39"/>
      <sheetName val="NY_ADMIN39"/>
      <sheetName val="SPI_GMBH39"/>
      <sheetName val="FA_sd_APRIL_0739"/>
      <sheetName val="tabel_nilai40"/>
      <sheetName val="AA_1_1_BNI40"/>
      <sheetName val="_SAF_0237"/>
      <sheetName val="UV_1037"/>
      <sheetName val="YTD_Resurts37"/>
      <sheetName val="TRF_15037"/>
      <sheetName val="Material_Bpn_jul'0737"/>
      <sheetName val="IMPUT_PENERIMAAN_BULK_WB37"/>
      <sheetName val="van_khuon37"/>
      <sheetName val="U2_237"/>
      <sheetName val="LINK_MOR37"/>
      <sheetName val="LINK_GAP37"/>
      <sheetName val="General_Info37"/>
      <sheetName val="Cost_Summary37"/>
      <sheetName val="SK_HTM37"/>
      <sheetName val="Entry__HTM37"/>
      <sheetName val="Cost_Analysis37"/>
      <sheetName val="Scenarios_and_Sensitivities38"/>
      <sheetName val="Global_Assumptions38"/>
      <sheetName val="F_2_WIP_CKP37"/>
      <sheetName val="F_2_1_CKP37"/>
      <sheetName val="1541020-House_Loan37"/>
      <sheetName val="RMS_FUNGSIONAL37"/>
      <sheetName val="RMS_-_STR_(2)37"/>
      <sheetName val="LIST__MESIN16"/>
      <sheetName val="MAST_PROD16"/>
      <sheetName val="LIS__PAKAI16"/>
      <sheetName val="PART_&amp;_MAINT_16"/>
      <sheetName val="STD__COST16"/>
      <sheetName val="movement&amp;add_test16"/>
      <sheetName val="A_4_216"/>
      <sheetName val="A_4_316"/>
      <sheetName val="Letter_Form16"/>
      <sheetName val="Sales_Report_MKTG16"/>
      <sheetName val="U-3_1_1_telephone16"/>
      <sheetName val="corp_tax16"/>
      <sheetName val="HPP_PER_BULAN16"/>
      <sheetName val="Finance_Projection-0716"/>
      <sheetName val="ah_sanitary16"/>
      <sheetName val="03_Detailed16"/>
      <sheetName val="01_Bid_Price_summary16"/>
      <sheetName val="REJECT3"/>
      <sheetName val="HPC1"/>
      <sheetName val="HPC2"/>
      <sheetName val="DET1"/>
      <sheetName val="FOODS1"/>
      <sheetName val="LONDON"/>
      <sheetName val="PMG"/>
      <sheetName val="PP1"/>
      <sheetName val="SWALLOW"/>
      <sheetName val="TOT-HPC1"/>
      <sheetName val="%RGP - GRAPH"/>
      <sheetName val="FOODS"/>
      <sheetName val="RF,UVG&amp;PRI-TOT"/>
      <sheetName val="GP P'Tonne  &amp; %"/>
      <sheetName val="COMPANY"/>
      <sheetName val="NPS"/>
      <sheetName val="TR"/>
      <sheetName val="VOL"/>
      <sheetName val="RF,UVG&amp;PRI-CAT"/>
      <sheetName val="UVG &amp; PRICE %"/>
      <sheetName val="REUTERS"/>
      <sheetName val="FE-1771-I"/>
      <sheetName val="PPH29"/>
      <sheetName val="ISJAN02"/>
      <sheetName val="BSJLWJAN02(1)"/>
      <sheetName val="COPSJAN02"/>
      <sheetName val="DETAILS"/>
      <sheetName val="DETAILSJL"/>
      <sheetName val="FAJAN02"/>
      <sheetName val="ISACTUSD"/>
      <sheetName val="BUDGETCON"/>
      <sheetName val="ISCLJAN02"/>
      <sheetName val="ISACT"/>
      <sheetName val="ISUSD"/>
      <sheetName val="BUDGETJL"/>
      <sheetName val="BUDGETJLM"/>
      <sheetName val="MENU1"/>
      <sheetName val="1999"/>
      <sheetName val="Fomat  1"/>
      <sheetName val="RD_I-BUT"/>
      <sheetName val="Trial_Bal"/>
      <sheetName val="pihak_iii"/>
      <sheetName val="TB_1216"/>
      <sheetName val="A6_Employee_Loan"/>
      <sheetName val="Marshal_-1"/>
      <sheetName val="persatuan_(2)"/>
      <sheetName val="TBM_0"/>
      <sheetName val="L_I___ATY"/>
      <sheetName val="N_o_v"/>
      <sheetName val="J_a_n"/>
      <sheetName val="Fomat__1"/>
      <sheetName val="Rekons_PPh_21"/>
      <sheetName val="Permanent+_Prob"/>
      <sheetName val="PERLENGKAPAN "/>
      <sheetName val="Adj"/>
      <sheetName val="N-CRAM"/>
      <sheetName val="cashflow"/>
      <sheetName val="P"/>
      <sheetName val="Notes 08"/>
      <sheetName val="RMS - STR"/>
      <sheetName val="대비표"/>
      <sheetName val="Stewardship"/>
      <sheetName val="Permanent_info45"/>
      <sheetName val="Depreciation_&amp;_Peny_45"/>
      <sheetName val="PPh_21_Recon45"/>
      <sheetName val="fiscal_depr(E)45"/>
      <sheetName val="A_u_g45"/>
      <sheetName val="J_u_l45"/>
      <sheetName val="O_c_t45"/>
      <sheetName val="A_p_r45"/>
      <sheetName val="M_a_y45"/>
      <sheetName val="S_e_p45"/>
      <sheetName val="00_received_in_0145"/>
      <sheetName val="F_e_b45"/>
      <sheetName val="Per_GL_J_a_n45"/>
      <sheetName val="J_u_n45"/>
      <sheetName val="M_a_r45"/>
      <sheetName val="C1_NOV45"/>
      <sheetName val="jurnal-audit_245"/>
      <sheetName val="EXT_B345"/>
      <sheetName val="B2_145"/>
      <sheetName val="Main_table45"/>
      <sheetName val="Data_Per_wilayah_Vin_Code_20045"/>
      <sheetName val="Data_Per_wilayah45"/>
      <sheetName val="Print_AR45"/>
      <sheetName val="INDIRECT_DETAIL44"/>
      <sheetName val="DIRECT_COST44"/>
      <sheetName val="E4_1d45"/>
      <sheetName val="Prog_Imbalan45"/>
      <sheetName val="DES_0245"/>
      <sheetName val="Buku_Besar_145"/>
      <sheetName val="Pg7_445"/>
      <sheetName val="analisa_L-K45"/>
      <sheetName val="data_slip45"/>
      <sheetName val="Template_45"/>
      <sheetName val="jul05_ok44"/>
      <sheetName val="sept_05_dd44"/>
      <sheetName val="VAT_out45"/>
      <sheetName val="Danamon_LK45"/>
      <sheetName val="&quot;Outstanding_SO&quot;45"/>
      <sheetName val="Tax_Rate44"/>
      <sheetName val="SAP_PbT44"/>
      <sheetName val="TAX_SUMMARY45"/>
      <sheetName val="BSHO_Report44"/>
      <sheetName val="Check_Sheet44"/>
      <sheetName val="PLHO_Report44"/>
      <sheetName val="DFR_CT44"/>
      <sheetName val="Mkt_Total_by_Cat_B$44"/>
      <sheetName val="Mkt_Total_by_Cat_US$44"/>
      <sheetName val="N_Lead44"/>
      <sheetName val="N_3_144"/>
      <sheetName val="N_844"/>
      <sheetName val="N_944"/>
      <sheetName val="Assumption_&amp;_Result44"/>
      <sheetName val="Dec_08_-_Jan_09_(2)44"/>
      <sheetName val="AA_1_BNI44"/>
      <sheetName val="I_4_1_(2)44"/>
      <sheetName val="Hay_Guide_Charts_Notes44"/>
      <sheetName val="trf_ns_0444"/>
      <sheetName val="SL1006_(IDR)44"/>
      <sheetName val="trf_multiple44"/>
      <sheetName val="4_1_Placement_w_o_b44"/>
      <sheetName val="tabel_perkiraan44"/>
      <sheetName val="trfakt_sgl44"/>
      <sheetName val="trf_multiple_dnrks44"/>
      <sheetName val="SL1006_(VLS)44"/>
      <sheetName val="Irregular_Income44"/>
      <sheetName val="FE-1770_P144"/>
      <sheetName val="Benefit_Factors44"/>
      <sheetName val="Marshal_(2)44"/>
      <sheetName val="KKP_2144"/>
      <sheetName val="tabel_masa_kerja44"/>
      <sheetName val="new_IFS_format44"/>
      <sheetName val="Art_2344"/>
      <sheetName val="MTD_Results44"/>
      <sheetName val="YTD_Results44"/>
      <sheetName val="A3-Dec_2012-ALN44"/>
      <sheetName val="chiet_tinh42"/>
      <sheetName val="NB_UNIT344"/>
      <sheetName val="Customize_Your_Purchase_Order42"/>
      <sheetName val="9E1_341"/>
      <sheetName val="1195_B141"/>
      <sheetName val="mgr_&amp;_staff44"/>
      <sheetName val="ShareCapital_44"/>
      <sheetName val="Level_1_&amp;_242"/>
      <sheetName val="JAN_200142"/>
      <sheetName val="Trading_Statement42"/>
      <sheetName val="Rincian_Iuran42"/>
      <sheetName val="Data_Rekon42"/>
      <sheetName val="Premi_Iuran42"/>
      <sheetName val="Slide_2241"/>
      <sheetName val="Data_WP41"/>
      <sheetName val="NY_ADMIN41"/>
      <sheetName val="SPI_GMBH41"/>
      <sheetName val="FA_sd_APRIL_0741"/>
      <sheetName val="tabel_nilai42"/>
      <sheetName val="AA_1_1_BNI42"/>
      <sheetName val="_SAF_0239"/>
      <sheetName val="UV_1039"/>
      <sheetName val="YTD_Resurts39"/>
      <sheetName val="TRF_15039"/>
      <sheetName val="Material_Bpn_jul'0739"/>
      <sheetName val="IMPUT_PENERIMAAN_BULK_WB39"/>
      <sheetName val="van_khuon39"/>
      <sheetName val="U2_239"/>
      <sheetName val="LINK_MOR39"/>
      <sheetName val="LINK_GAP39"/>
      <sheetName val="General_Info39"/>
      <sheetName val="Cost_Summary39"/>
      <sheetName val="SK_HTM39"/>
      <sheetName val="Entry__HTM39"/>
      <sheetName val="Cost_Analysis39"/>
      <sheetName val="Scenarios_and_Sensitivities40"/>
      <sheetName val="Global_Assumptions40"/>
      <sheetName val="F_2_WIP_CKP39"/>
      <sheetName val="F_2_1_CKP39"/>
      <sheetName val="1541020-House_Loan39"/>
      <sheetName val="RMS_FUNGSIONAL39"/>
      <sheetName val="RMS_-_STR_(2)39"/>
      <sheetName val="LIST__MESIN18"/>
      <sheetName val="MAST_PROD18"/>
      <sheetName val="LIS__PAKAI18"/>
      <sheetName val="PART_&amp;_MAINT_18"/>
      <sheetName val="STD__COST18"/>
      <sheetName val="movement&amp;add_test18"/>
      <sheetName val="A_4_218"/>
      <sheetName val="A_4_318"/>
      <sheetName val="Letter_Form18"/>
      <sheetName val="Sales_Report_MKTG18"/>
      <sheetName val="U-3_1_1_telephone18"/>
      <sheetName val="corp_tax18"/>
      <sheetName val="HPP_PER_BULAN18"/>
      <sheetName val="Finance_Projection-0718"/>
      <sheetName val="ah_sanitary18"/>
      <sheetName val="03_Detailed18"/>
      <sheetName val="01_Bid_Price_summary18"/>
      <sheetName val="master_(2)"/>
      <sheetName val="Permanent_info46"/>
      <sheetName val="Depreciation_&amp;_Peny_46"/>
      <sheetName val="PPh_21_Recon46"/>
      <sheetName val="fiscal_depr(E)46"/>
      <sheetName val="A_u_g46"/>
      <sheetName val="J_u_l46"/>
      <sheetName val="O_c_t46"/>
      <sheetName val="A_p_r46"/>
      <sheetName val="M_a_y46"/>
      <sheetName val="S_e_p46"/>
      <sheetName val="00_received_in_0146"/>
      <sheetName val="F_e_b46"/>
      <sheetName val="Per_GL_J_a_n46"/>
      <sheetName val="J_u_n46"/>
      <sheetName val="M_a_r46"/>
      <sheetName val="C1_NOV46"/>
      <sheetName val="jurnal-audit_246"/>
      <sheetName val="EXT_B346"/>
      <sheetName val="B2_146"/>
      <sheetName val="Main_table46"/>
      <sheetName val="Data_Per_wilayah_Vin_Code_20046"/>
      <sheetName val="Data_Per_wilayah46"/>
      <sheetName val="Print_AR46"/>
      <sheetName val="INDIRECT_DETAIL45"/>
      <sheetName val="DIRECT_COST45"/>
      <sheetName val="E4_1d46"/>
      <sheetName val="Prog_Imbalan46"/>
      <sheetName val="DES_0246"/>
      <sheetName val="Buku_Besar_146"/>
      <sheetName val="Pg7_446"/>
      <sheetName val="analisa_L-K46"/>
      <sheetName val="data_slip46"/>
      <sheetName val="Template_46"/>
      <sheetName val="jul05_ok45"/>
      <sheetName val="sept_05_dd45"/>
      <sheetName val="VAT_out46"/>
      <sheetName val="Danamon_LK46"/>
      <sheetName val="&quot;Outstanding_SO&quot;46"/>
      <sheetName val="Tax_Rate45"/>
      <sheetName val="SAP_PbT45"/>
      <sheetName val="TAX_SUMMARY46"/>
      <sheetName val="BSHO_Report45"/>
      <sheetName val="Check_Sheet45"/>
      <sheetName val="PLHO_Report45"/>
      <sheetName val="DFR_CT45"/>
      <sheetName val="Mkt_Total_by_Cat_B$45"/>
      <sheetName val="Mkt_Total_by_Cat_US$45"/>
      <sheetName val="N_Lead45"/>
      <sheetName val="N_3_145"/>
      <sheetName val="N_845"/>
      <sheetName val="N_945"/>
      <sheetName val="Assumption_&amp;_Result45"/>
      <sheetName val="Dec_08_-_Jan_09_(2)45"/>
      <sheetName val="AA_1_BNI45"/>
      <sheetName val="I_4_1_(2)45"/>
      <sheetName val="Hay_Guide_Charts_Notes45"/>
      <sheetName val="trf_ns_0445"/>
      <sheetName val="SL1006_(IDR)45"/>
      <sheetName val="trf_multiple45"/>
      <sheetName val="4_1_Placement_w_o_b45"/>
      <sheetName val="tabel_perkiraan45"/>
      <sheetName val="trfakt_sgl45"/>
      <sheetName val="trf_multiple_dnrks45"/>
      <sheetName val="SL1006_(VLS)45"/>
      <sheetName val="Irregular_Income45"/>
      <sheetName val="FE-1770_P145"/>
      <sheetName val="Benefit_Factors45"/>
      <sheetName val="Marshal_(2)45"/>
      <sheetName val="KKP_2145"/>
      <sheetName val="tabel_masa_kerja45"/>
      <sheetName val="new_IFS_format45"/>
      <sheetName val="Art_2345"/>
      <sheetName val="MTD_Results45"/>
      <sheetName val="YTD_Results45"/>
      <sheetName val="A3-Dec_2012-ALN45"/>
      <sheetName val="chiet_tinh43"/>
      <sheetName val="NB_UNIT345"/>
      <sheetName val="Customize_Your_Purchase_Order43"/>
      <sheetName val="9E1_342"/>
      <sheetName val="1195_B142"/>
      <sheetName val="mgr_&amp;_staff45"/>
      <sheetName val="ShareCapital_45"/>
      <sheetName val="Level_1_&amp;_243"/>
      <sheetName val="JAN_200143"/>
      <sheetName val="Trading_Statement43"/>
      <sheetName val="Rincian_Iuran43"/>
      <sheetName val="Data_Rekon43"/>
      <sheetName val="Premi_Iuran43"/>
      <sheetName val="Slide_2242"/>
      <sheetName val="Data_WP42"/>
      <sheetName val="NY_ADMIN42"/>
      <sheetName val="SPI_GMBH42"/>
      <sheetName val="FA_sd_APRIL_0742"/>
      <sheetName val="tabel_nilai43"/>
      <sheetName val="AA_1_1_BNI43"/>
      <sheetName val="_SAF_0240"/>
      <sheetName val="UV_1040"/>
      <sheetName val="YTD_Resurts40"/>
      <sheetName val="TRF_15040"/>
      <sheetName val="Material_Bpn_jul'0740"/>
      <sheetName val="IMPUT_PENERIMAAN_BULK_WB40"/>
      <sheetName val="van_khuon40"/>
      <sheetName val="U2_240"/>
      <sheetName val="LINK_MOR40"/>
      <sheetName val="LINK_GAP40"/>
      <sheetName val="General_Info40"/>
      <sheetName val="Cost_Summary40"/>
      <sheetName val="SK_HTM40"/>
      <sheetName val="Entry__HTM40"/>
      <sheetName val="Cost_Analysis40"/>
      <sheetName val="Scenarios_and_Sensitivities41"/>
      <sheetName val="Global_Assumptions41"/>
      <sheetName val="F_2_WIP_CKP40"/>
      <sheetName val="F_2_1_CKP40"/>
      <sheetName val="1541020-House_Loan40"/>
      <sheetName val="RMS_FUNGSIONAL40"/>
      <sheetName val="RMS_-_STR_(2)40"/>
      <sheetName val="LIST__MESIN19"/>
      <sheetName val="MAST_PROD19"/>
      <sheetName val="LIS__PAKAI19"/>
      <sheetName val="PART_&amp;_MAINT_19"/>
      <sheetName val="STD__COST19"/>
      <sheetName val="movement&amp;add_test19"/>
      <sheetName val="A_4_219"/>
      <sheetName val="A_4_319"/>
      <sheetName val="Letter_Form19"/>
      <sheetName val="Sales_Report_MKTG19"/>
      <sheetName val="U-3_1_1_telephone19"/>
      <sheetName val="corp_tax19"/>
      <sheetName val="HPP_PER_BULAN19"/>
      <sheetName val="Finance_Projection-0719"/>
      <sheetName val="ah_sanitary19"/>
      <sheetName val="03_Detailed19"/>
      <sheetName val="01_Bid_Price_summary19"/>
      <sheetName val="A6_Employee_Loan1"/>
      <sheetName val="Rekons_PPh_211"/>
      <sheetName val="L_I___ATY1"/>
      <sheetName val="N_o_v1"/>
      <sheetName val="J_a_n1"/>
      <sheetName val="701500_TRAVEL_ADVANCE2"/>
      <sheetName val="Analisa_Alat_Berat1"/>
      <sheetName val="persatuan_(2)1"/>
      <sheetName val="TBM_01"/>
      <sheetName val="Marshal_-11"/>
      <sheetName val="master_(2)1"/>
      <sheetName val="Permanent_info47"/>
      <sheetName val="Depreciation_&amp;_Peny_47"/>
      <sheetName val="PPh_21_Recon47"/>
      <sheetName val="fiscal_depr(E)47"/>
      <sheetName val="A_u_g47"/>
      <sheetName val="J_u_l47"/>
      <sheetName val="O_c_t47"/>
      <sheetName val="A_p_r47"/>
      <sheetName val="M_a_y47"/>
      <sheetName val="S_e_p47"/>
      <sheetName val="00_received_in_0147"/>
      <sheetName val="F_e_b47"/>
      <sheetName val="Per_GL_J_a_n47"/>
      <sheetName val="J_u_n47"/>
      <sheetName val="M_a_r47"/>
      <sheetName val="C1_NOV47"/>
      <sheetName val="jurnal-audit_247"/>
      <sheetName val="EXT_B347"/>
      <sheetName val="B2_147"/>
      <sheetName val="Main_table47"/>
      <sheetName val="Data_Per_wilayah_Vin_Code_20047"/>
      <sheetName val="Data_Per_wilayah47"/>
      <sheetName val="Print_AR47"/>
      <sheetName val="INDIRECT_DETAIL46"/>
      <sheetName val="DIRECT_COST46"/>
      <sheetName val="E4_1d47"/>
      <sheetName val="Prog_Imbalan47"/>
      <sheetName val="DES_0247"/>
      <sheetName val="Buku_Besar_147"/>
      <sheetName val="Pg7_447"/>
      <sheetName val="analisa_L-K47"/>
      <sheetName val="data_slip47"/>
      <sheetName val="Template_47"/>
      <sheetName val="jul05_ok46"/>
      <sheetName val="sept_05_dd46"/>
      <sheetName val="VAT_out47"/>
      <sheetName val="Danamon_LK47"/>
      <sheetName val="&quot;Outstanding_SO&quot;47"/>
      <sheetName val="Tax_Rate46"/>
      <sheetName val="SAP_PbT46"/>
      <sheetName val="TAX_SUMMARY47"/>
      <sheetName val="BSHO_Report46"/>
      <sheetName val="Check_Sheet46"/>
      <sheetName val="PLHO_Report46"/>
      <sheetName val="DFR_CT46"/>
      <sheetName val="Mkt_Total_by_Cat_B$46"/>
      <sheetName val="Mkt_Total_by_Cat_US$46"/>
      <sheetName val="N_Lead46"/>
      <sheetName val="N_3_146"/>
      <sheetName val="N_846"/>
      <sheetName val="N_946"/>
      <sheetName val="Assumption_&amp;_Result46"/>
      <sheetName val="Dec_08_-_Jan_09_(2)46"/>
      <sheetName val="AA_1_BNI46"/>
      <sheetName val="I_4_1_(2)46"/>
      <sheetName val="Hay_Guide_Charts_Notes46"/>
      <sheetName val="trf_ns_0446"/>
      <sheetName val="SL1006_(IDR)46"/>
      <sheetName val="trf_multiple46"/>
      <sheetName val="4_1_Placement_w_o_b46"/>
      <sheetName val="tabel_perkiraan46"/>
      <sheetName val="trfakt_sgl46"/>
      <sheetName val="trf_multiple_dnrks46"/>
      <sheetName val="SL1006_(VLS)46"/>
      <sheetName val="Irregular_Income46"/>
      <sheetName val="FE-1770_P146"/>
      <sheetName val="Benefit_Factors46"/>
      <sheetName val="Marshal_(2)46"/>
      <sheetName val="KKP_2146"/>
      <sheetName val="tabel_masa_kerja46"/>
      <sheetName val="new_IFS_format46"/>
      <sheetName val="Art_2346"/>
      <sheetName val="MTD_Results46"/>
      <sheetName val="YTD_Results46"/>
      <sheetName val="A3-Dec_2012-ALN46"/>
      <sheetName val="chiet_tinh44"/>
      <sheetName val="NB_UNIT346"/>
      <sheetName val="Customize_Your_Purchase_Order44"/>
      <sheetName val="9E1_343"/>
      <sheetName val="1195_B143"/>
      <sheetName val="mgr_&amp;_staff46"/>
      <sheetName val="ShareCapital_46"/>
      <sheetName val="Level_1_&amp;_244"/>
      <sheetName val="JAN_200144"/>
      <sheetName val="Trading_Statement44"/>
      <sheetName val="Rincian_Iuran44"/>
      <sheetName val="Data_Rekon44"/>
      <sheetName val="Premi_Iuran44"/>
      <sheetName val="Slide_2243"/>
      <sheetName val="Data_WP43"/>
      <sheetName val="NY_ADMIN43"/>
      <sheetName val="SPI_GMBH43"/>
      <sheetName val="FA_sd_APRIL_0743"/>
      <sheetName val="tabel_nilai44"/>
      <sheetName val="AA_1_1_BNI44"/>
      <sheetName val="_SAF_0241"/>
      <sheetName val="UV_1041"/>
      <sheetName val="YTD_Resurts41"/>
      <sheetName val="TRF_15041"/>
      <sheetName val="Material_Bpn_jul'0741"/>
      <sheetName val="IMPUT_PENERIMAAN_BULK_WB41"/>
      <sheetName val="van_khuon41"/>
      <sheetName val="U2_241"/>
      <sheetName val="LINK_MOR41"/>
      <sheetName val="LINK_GAP41"/>
      <sheetName val="General_Info41"/>
      <sheetName val="Cost_Summary41"/>
      <sheetName val="SK_HTM41"/>
      <sheetName val="Entry__HTM41"/>
      <sheetName val="Cost_Analysis41"/>
      <sheetName val="Scenarios_and_Sensitivities42"/>
      <sheetName val="Global_Assumptions42"/>
      <sheetName val="F_2_WIP_CKP41"/>
      <sheetName val="F_2_1_CKP41"/>
      <sheetName val="1541020-House_Loan41"/>
      <sheetName val="RMS_FUNGSIONAL41"/>
      <sheetName val="RMS_-_STR_(2)41"/>
      <sheetName val="LIST__MESIN20"/>
      <sheetName val="MAST_PROD20"/>
      <sheetName val="LIS__PAKAI20"/>
      <sheetName val="PART_&amp;_MAINT_20"/>
      <sheetName val="STD__COST20"/>
      <sheetName val="movement&amp;add_test20"/>
      <sheetName val="A_4_220"/>
      <sheetName val="A_4_320"/>
      <sheetName val="Letter_Form20"/>
      <sheetName val="Sales_Report_MKTG20"/>
      <sheetName val="U-3_1_1_telephone20"/>
      <sheetName val="corp_tax20"/>
      <sheetName val="HPP_PER_BULAN20"/>
      <sheetName val="Finance_Projection-0720"/>
      <sheetName val="ah_sanitary20"/>
      <sheetName val="03_Detailed20"/>
      <sheetName val="01_Bid_Price_summary20"/>
      <sheetName val="A6_Employee_Loan2"/>
      <sheetName val="Rekons_PPh_212"/>
      <sheetName val="L_I___ATY2"/>
      <sheetName val="N_o_v2"/>
      <sheetName val="J_a_n2"/>
      <sheetName val="701500_TRAVEL_ADVANCE3"/>
      <sheetName val="Analisa_Alat_Berat2"/>
      <sheetName val="persatuan_(2)2"/>
      <sheetName val="TBM_02"/>
      <sheetName val="Marshal_-12"/>
      <sheetName val="master_(2)2"/>
      <sheetName val="Permanent_info48"/>
      <sheetName val="Depreciation_&amp;_Peny_48"/>
      <sheetName val="PPh_21_Recon48"/>
      <sheetName val="A_u_g48"/>
      <sheetName val="J_u_l48"/>
      <sheetName val="O_c_t48"/>
      <sheetName val="A_p_r48"/>
      <sheetName val="M_a_y48"/>
      <sheetName val="S_e_p48"/>
      <sheetName val="00_received_in_0148"/>
      <sheetName val="F_e_b48"/>
      <sheetName val="Per_GL_J_a_n48"/>
      <sheetName val="J_u_n48"/>
      <sheetName val="M_a_r48"/>
      <sheetName val="fiscal_depr(E)48"/>
      <sheetName val="EXT_B348"/>
      <sheetName val="B2_148"/>
      <sheetName val="Main_table48"/>
      <sheetName val="C1_NOV48"/>
      <sheetName val="jurnal-audit_248"/>
      <sheetName val="Data_Per_wilayah_Vin_Code_20048"/>
      <sheetName val="Data_Per_wilayah48"/>
      <sheetName val="INDIRECT_DETAIL47"/>
      <sheetName val="DIRECT_COST47"/>
      <sheetName val="E4_1d48"/>
      <sheetName val="Prog_Imbalan48"/>
      <sheetName val="DES_0248"/>
      <sheetName val="Buku_Besar_148"/>
      <sheetName val="Pg7_448"/>
      <sheetName val="Print_AR48"/>
      <sheetName val="VAT_out48"/>
      <sheetName val="analisa_L-K48"/>
      <sheetName val="data_slip48"/>
      <sheetName val="Template_48"/>
      <sheetName val="jul05_ok47"/>
      <sheetName val="sept_05_dd47"/>
      <sheetName val="Danamon_LK48"/>
      <sheetName val="&quot;Outstanding_SO&quot;48"/>
      <sheetName val="Tax_Rate47"/>
      <sheetName val="SAP_PbT47"/>
      <sheetName val="BSHO_Report47"/>
      <sheetName val="Check_Sheet47"/>
      <sheetName val="PLHO_Report47"/>
      <sheetName val="TAX_SUMMARY48"/>
      <sheetName val="Assumption_&amp;_Result47"/>
      <sheetName val="DFR_CT47"/>
      <sheetName val="Mkt_Total_by_Cat_B$47"/>
      <sheetName val="Mkt_Total_by_Cat_US$47"/>
      <sheetName val="N_Lead47"/>
      <sheetName val="N_3_147"/>
      <sheetName val="N_847"/>
      <sheetName val="N_947"/>
      <sheetName val="Dec_08_-_Jan_09_(2)47"/>
      <sheetName val="AA_1_BNI47"/>
      <sheetName val="I_4_1_(2)47"/>
      <sheetName val="Hay_Guide_Charts_Notes47"/>
      <sheetName val="trf_ns_0447"/>
      <sheetName val="SL1006_(IDR)47"/>
      <sheetName val="trf_multiple47"/>
      <sheetName val="4_1_Placement_w_o_b47"/>
      <sheetName val="tabel_perkiraan47"/>
      <sheetName val="trfakt_sgl47"/>
      <sheetName val="trf_multiple_dnrks47"/>
      <sheetName val="SL1006_(VLS)47"/>
      <sheetName val="Irregular_Income47"/>
      <sheetName val="FE-1770_P147"/>
      <sheetName val="Benefit_Factors47"/>
      <sheetName val="Marshal_(2)47"/>
      <sheetName val="KKP_2147"/>
      <sheetName val="tabel_masa_kerja47"/>
      <sheetName val="new_IFS_format47"/>
      <sheetName val="MTD_Results47"/>
      <sheetName val="YTD_Results47"/>
      <sheetName val="A3-Dec_2012-ALN47"/>
      <sheetName val="Art_2347"/>
      <sheetName val="chiet_tinh45"/>
      <sheetName val="NB_UNIT347"/>
      <sheetName val="Customize_Your_Purchase_Order45"/>
      <sheetName val="9E1_344"/>
      <sheetName val="1195_B144"/>
      <sheetName val="mgr_&amp;_staff47"/>
      <sheetName val="ShareCapital_47"/>
      <sheetName val="Level_1_&amp;_245"/>
      <sheetName val="JAN_200145"/>
      <sheetName val="Trading_Statement45"/>
      <sheetName val="Rincian_Iuran45"/>
      <sheetName val="Data_Rekon45"/>
      <sheetName val="Premi_Iuran45"/>
      <sheetName val="Slide_2244"/>
      <sheetName val="Data_WP44"/>
      <sheetName val="NY_ADMIN44"/>
      <sheetName val="SPI_GMBH44"/>
      <sheetName val="FA_sd_APRIL_0744"/>
      <sheetName val="tabel_nilai45"/>
      <sheetName val="AA_1_1_BNI45"/>
      <sheetName val="UV_1042"/>
      <sheetName val="Cost_Summary42"/>
      <sheetName val="General_Info42"/>
      <sheetName val="SK_HTM42"/>
      <sheetName val="Entry__HTM42"/>
      <sheetName val="Material_Bpn_jul'0742"/>
      <sheetName val="IMPUT_PENERIMAAN_BULK_WB42"/>
      <sheetName val="Cost_Analysis42"/>
      <sheetName val="Scenarios_and_Sensitivities43"/>
      <sheetName val="Global_Assumptions43"/>
      <sheetName val="F_2_WIP_CKP42"/>
      <sheetName val="F_2_1_CKP42"/>
      <sheetName val="1541020-House_Loan42"/>
      <sheetName val="_SAF_0242"/>
      <sheetName val="TRF_15042"/>
      <sheetName val="YTD_Resurts42"/>
      <sheetName val="van_khuon42"/>
      <sheetName val="U2_242"/>
      <sheetName val="LINK_MOR42"/>
      <sheetName val="LINK_GAP42"/>
      <sheetName val="RMS_FUNGSIONAL42"/>
      <sheetName val="RMS_-_STR_(2)42"/>
      <sheetName val="movement&amp;add_test21"/>
      <sheetName val="LIST__MESIN21"/>
      <sheetName val="MAST_PROD21"/>
      <sheetName val="LIS__PAKAI21"/>
      <sheetName val="PART_&amp;_MAINT_21"/>
      <sheetName val="STD__COST21"/>
      <sheetName val="HPP_PER_BULAN21"/>
      <sheetName val="A_4_221"/>
      <sheetName val="A_4_321"/>
      <sheetName val="Letter_Form21"/>
      <sheetName val="Sales_Report_MKTG21"/>
      <sheetName val="U-3_1_1_telephone21"/>
      <sheetName val="corp_tax21"/>
      <sheetName val="Finance_Projection-0721"/>
      <sheetName val="ah_sanitary21"/>
      <sheetName val="03_Detailed21"/>
      <sheetName val="01_Bid_Price_summary21"/>
      <sheetName val="A6_Employee_Loan3"/>
      <sheetName val="Rekons_PPh_213"/>
      <sheetName val="L_I___ATY3"/>
      <sheetName val="N_o_v3"/>
      <sheetName val="J_a_n3"/>
      <sheetName val="701500_TRAVEL_ADVANCE4"/>
      <sheetName val="Analisa_Alat_Berat3"/>
      <sheetName val="persatuan_(2)3"/>
      <sheetName val="TBM_03"/>
      <sheetName val="Marshal_-13"/>
      <sheetName val="master_(2)3"/>
      <sheetName val="Permanent_info49"/>
      <sheetName val="Depreciation_&amp;_Peny_49"/>
      <sheetName val="PPh_21_Recon49"/>
      <sheetName val="A_u_g49"/>
      <sheetName val="J_u_l49"/>
      <sheetName val="O_c_t49"/>
      <sheetName val="A_p_r49"/>
      <sheetName val="M_a_y49"/>
      <sheetName val="S_e_p49"/>
      <sheetName val="00_received_in_0149"/>
      <sheetName val="F_e_b49"/>
      <sheetName val="Per_GL_J_a_n49"/>
      <sheetName val="J_u_n49"/>
      <sheetName val="M_a_r49"/>
      <sheetName val="fiscal_depr(E)49"/>
      <sheetName val="EXT_B349"/>
      <sheetName val="B2_149"/>
      <sheetName val="Main_table49"/>
      <sheetName val="C1_NOV49"/>
      <sheetName val="jurnal-audit_249"/>
      <sheetName val="Data_Per_wilayah_Vin_Code_20049"/>
      <sheetName val="Data_Per_wilayah49"/>
      <sheetName val="INDIRECT_DETAIL48"/>
      <sheetName val="DIRECT_COST48"/>
      <sheetName val="E4_1d49"/>
      <sheetName val="Prog_Imbalan49"/>
      <sheetName val="DES_0249"/>
      <sheetName val="Buku_Besar_149"/>
      <sheetName val="Pg7_449"/>
      <sheetName val="Print_AR49"/>
      <sheetName val="VAT_out49"/>
      <sheetName val="analisa_L-K49"/>
      <sheetName val="data_slip49"/>
      <sheetName val="Template_49"/>
      <sheetName val="jul05_ok48"/>
      <sheetName val="sept_05_dd48"/>
      <sheetName val="Danamon_LK49"/>
      <sheetName val="&quot;Outstanding_SO&quot;49"/>
      <sheetName val="Tax_Rate48"/>
      <sheetName val="SAP_PbT48"/>
      <sheetName val="BSHO_Report48"/>
      <sheetName val="Check_Sheet48"/>
      <sheetName val="PLHO_Report48"/>
      <sheetName val="TAX_SUMMARY49"/>
      <sheetName val="Assumption_&amp;_Result48"/>
      <sheetName val="DFR_CT48"/>
      <sheetName val="Mkt_Total_by_Cat_B$48"/>
      <sheetName val="Mkt_Total_by_Cat_US$48"/>
      <sheetName val="N_Lead48"/>
      <sheetName val="N_3_148"/>
      <sheetName val="N_848"/>
      <sheetName val="N_948"/>
      <sheetName val="Dec_08_-_Jan_09_(2)48"/>
      <sheetName val="AA_1_BNI48"/>
      <sheetName val="I_4_1_(2)48"/>
      <sheetName val="Hay_Guide_Charts_Notes48"/>
      <sheetName val="trf_ns_0448"/>
      <sheetName val="SL1006_(IDR)48"/>
      <sheetName val="trf_multiple48"/>
      <sheetName val="4_1_Placement_w_o_b48"/>
      <sheetName val="tabel_perkiraan48"/>
      <sheetName val="trfakt_sgl48"/>
      <sheetName val="trf_multiple_dnrks48"/>
      <sheetName val="SL1006_(VLS)48"/>
      <sheetName val="Irregular_Income48"/>
      <sheetName val="FE-1770_P148"/>
      <sheetName val="Benefit_Factors48"/>
      <sheetName val="Marshal_(2)48"/>
      <sheetName val="KKP_2148"/>
      <sheetName val="tabel_masa_kerja48"/>
      <sheetName val="new_IFS_format48"/>
      <sheetName val="MTD_Results48"/>
      <sheetName val="YTD_Results48"/>
      <sheetName val="A3-Dec_2012-ALN48"/>
      <sheetName val="Art_2348"/>
      <sheetName val="chiet_tinh46"/>
      <sheetName val="NB_UNIT348"/>
      <sheetName val="Customize_Your_Purchase_Order46"/>
      <sheetName val="9E1_345"/>
      <sheetName val="1195_B145"/>
      <sheetName val="mgr_&amp;_staff48"/>
      <sheetName val="ShareCapital_48"/>
      <sheetName val="Level_1_&amp;_246"/>
      <sheetName val="JAN_200146"/>
      <sheetName val="Trading_Statement46"/>
      <sheetName val="Rincian_Iuran46"/>
      <sheetName val="Data_Rekon46"/>
      <sheetName val="Premi_Iuran46"/>
      <sheetName val="Slide_2245"/>
      <sheetName val="Data_WP45"/>
      <sheetName val="NY_ADMIN45"/>
      <sheetName val="SPI_GMBH45"/>
      <sheetName val="FA_sd_APRIL_0745"/>
      <sheetName val="tabel_nilai46"/>
      <sheetName val="AA_1_1_BNI46"/>
      <sheetName val="UV_1043"/>
      <sheetName val="Cost_Summary43"/>
      <sheetName val="General_Info43"/>
      <sheetName val="SK_HTM43"/>
      <sheetName val="Entry__HTM43"/>
      <sheetName val="Material_Bpn_jul'0743"/>
      <sheetName val="IMPUT_PENERIMAAN_BULK_WB43"/>
      <sheetName val="Cost_Analysis43"/>
      <sheetName val="Scenarios_and_Sensitivities44"/>
      <sheetName val="Global_Assumptions44"/>
      <sheetName val="F_2_WIP_CKP43"/>
      <sheetName val="F_2_1_CKP43"/>
      <sheetName val="1541020-House_Loan43"/>
      <sheetName val="_SAF_0243"/>
      <sheetName val="TRF_15043"/>
      <sheetName val="YTD_Resurts43"/>
      <sheetName val="van_khuon43"/>
      <sheetName val="U2_243"/>
      <sheetName val="LINK_MOR43"/>
      <sheetName val="LINK_GAP43"/>
      <sheetName val="RMS_FUNGSIONAL43"/>
      <sheetName val="RMS_-_STR_(2)43"/>
      <sheetName val="movement&amp;add_test22"/>
      <sheetName val="LIST__MESIN22"/>
      <sheetName val="MAST_PROD22"/>
      <sheetName val="LIS__PAKAI22"/>
      <sheetName val="PART_&amp;_MAINT_22"/>
      <sheetName val="STD__COST22"/>
      <sheetName val="HPP_PER_BULAN22"/>
      <sheetName val="A_4_222"/>
      <sheetName val="A_4_322"/>
      <sheetName val="Letter_Form22"/>
      <sheetName val="Sales_Report_MKTG22"/>
      <sheetName val="U-3_1_1_telephone22"/>
      <sheetName val="corp_tax22"/>
      <sheetName val="Finance_Projection-0722"/>
      <sheetName val="ah_sanitary22"/>
      <sheetName val="03_Detailed22"/>
      <sheetName val="01_Bid_Price_summary22"/>
      <sheetName val="A6_Employee_Loan4"/>
      <sheetName val="Rekons_PPh_214"/>
      <sheetName val="L_I___ATY4"/>
      <sheetName val="N_o_v4"/>
      <sheetName val="J_a_n4"/>
      <sheetName val="701500_TRAVEL_ADVANCE5"/>
      <sheetName val="Analisa_Alat_Berat4"/>
      <sheetName val="persatuan_(2)4"/>
      <sheetName val="TBM_04"/>
      <sheetName val="Marshal_-14"/>
      <sheetName val="master_(2)4"/>
      <sheetName val="CAN"/>
      <sheetName val="시산표"/>
      <sheetName val="REKAP OMZET KAPAL"/>
      <sheetName val="EXC-R"/>
      <sheetName val="Busang2"/>
      <sheetName val="Busang3"/>
      <sheetName val="Busang1"/>
      <sheetName val="Jonggon1"/>
      <sheetName val="Jonggon2"/>
      <sheetName val="Jonggon3"/>
      <sheetName val="LP-02b"/>
      <sheetName val="Atur"/>
      <sheetName val="Support"/>
      <sheetName val="KODE WP"/>
      <sheetName val="Filesave"/>
      <sheetName val="RKAP 2013 TBM1"/>
      <sheetName val="LTLGroup-Trans"/>
      <sheetName val="PPN"/>
      <sheetName val="e-SPT"/>
      <sheetName val="Pivot-SPT"/>
      <sheetName val="Pivot-Sales"/>
      <sheetName val="Pivot-VAT Out"/>
      <sheetName val="Rekon"/>
      <sheetName val="Rekon SPT - GL Sales"/>
      <sheetName val="Rekon SPT - GL VAT"/>
      <sheetName val="Rekon GL Sales - GL VAT"/>
      <sheetName val="Resume"/>
      <sheetName val="Pivot-Resume"/>
      <sheetName val="10-1_4"/>
      <sheetName val="10-1_5"/>
      <sheetName val="MPP0102"/>
      <sheetName val="Main"/>
      <sheetName val="AKTIVA"/>
      <sheetName val="Rinci prd 13-14"/>
      <sheetName val="Rinci sekt 13-14"/>
      <sheetName val="A.W. TIGER"/>
      <sheetName val="Family"/>
      <sheetName val="WTB"/>
      <sheetName val="Fixset"/>
      <sheetName val="Msn. Listrik"/>
      <sheetName val="1721"/>
      <sheetName val="Salaries"/>
      <sheetName val="STOCK_AWAL"/>
      <sheetName val="budget idr"/>
      <sheetName val="SUMMARY"/>
      <sheetName val="pl_items"/>
      <sheetName val="Nick Miller NAV-CFSI"/>
      <sheetName val="Koreksi Fiskal"/>
      <sheetName val="EX_RATE2"/>
      <sheetName val="GL_546111"/>
      <sheetName val="COST DATA (2)"/>
      <sheetName val="China"/>
      <sheetName val="_x0000_"/>
      <sheetName val="PPh_2p³_x0008__x0018_"/>
      <sheetName val="rekap aset"/>
      <sheetName val="anl-2"/>
      <sheetName val="Bdown"/>
      <sheetName val="BOQBAP"/>
      <sheetName val="Ws Jul-2004"/>
      <sheetName val="REKAP"/>
      <sheetName val="mut_mei"/>
      <sheetName val="txfyb"/>
      <sheetName val="lrjsb"/>
      <sheetName val="zjfyb"/>
      <sheetName val="jcsjb"/>
      <sheetName val="zjsyb"/>
      <sheetName val="cbfyb"/>
      <sheetName val="ldzjb"/>
      <sheetName val="CA"/>
      <sheetName val="CA-O7"/>
      <sheetName val="DATA BANK"/>
      <sheetName val="O4_CA"/>
      <sheetName val="O5_IBA"/>
      <sheetName val="Kode Rek PJA"/>
      <sheetName val="FO"/>
      <sheetName val="FF-3"/>
      <sheetName val="To Generate"/>
      <sheetName val="Bahan.BQ"/>
      <sheetName val="Cover Sheet"/>
      <sheetName val="PRO"/>
      <sheetName val="GiaVL"/>
      <sheetName val="pro ra op"/>
      <sheetName val="CHECK LIST-KPR"/>
      <sheetName val="R-16.1"/>
      <sheetName val="R-16.2"/>
      <sheetName val="Tickmarks"/>
      <sheetName val="RPP-6"/>
      <sheetName val="HRG"/>
      <sheetName val="F-19_2"/>
      <sheetName val="Telin_SG-HK_Sales_transaction"/>
      <sheetName val="Telin_SG-HKPurchase_transaction"/>
      <sheetName val="By_UPO"/>
      <sheetName val="kegiatan_usaha"/>
      <sheetName val="RD_I-BUT1"/>
      <sheetName val="Trial_Bal1"/>
      <sheetName val="pihak_iii1"/>
      <sheetName val="TB_12161"/>
      <sheetName val="F-19_21"/>
      <sheetName val="Telin_SG-HK_Sales_transaction1"/>
      <sheetName val="Telin_SG-HKPurchase_transactio1"/>
      <sheetName val="By_UPO1"/>
      <sheetName val="kegiatan_usaha1"/>
      <sheetName val="Permanent+_Prob1"/>
      <sheetName val="Line Usage-Pulses"/>
      <sheetName val="Master Date"/>
      <sheetName val="grafik"/>
      <sheetName val="pro_ra_op"/>
      <sheetName val="CHECK_LIST-KPR"/>
      <sheetName val="IPL_SCHEDULE"/>
      <sheetName val="pro_ra_op1"/>
      <sheetName val="CHECK_LIST-KPR1"/>
      <sheetName val="Rekap_Budget"/>
      <sheetName val="Income_Statement_VDF"/>
      <sheetName val="Summary_Page_VDF"/>
      <sheetName val="Invested_capital_VDF"/>
      <sheetName val="PV_of_Op_Leases_VDF"/>
      <sheetName val="all_ar"/>
      <sheetName val="A-lr_pabrik"/>
      <sheetName val="PPh_2p³??"/>
      <sheetName val="trf_7_jht"/>
      <sheetName val="fiscal_depr_E_"/>
      <sheetName val="2003_Forecast"/>
      <sheetName val="2004_Risk_Adjusted_AOP"/>
      <sheetName val="CBA_MECH_&amp;_SS_(MECH)"/>
      <sheetName val="PL_(MONTHLY)"/>
      <sheetName val="kode_transaksi"/>
      <sheetName val="Client_AJE"/>
      <sheetName val="Dec_08_-_Jan_09"/>
      <sheetName val="Abs_Jun"/>
      <sheetName val="ABSEN_JUN_s_d_JUL'10"/>
      <sheetName val="abs_Apr_10"/>
      <sheetName val="OT_Apr_10"/>
      <sheetName val="PHL_(3)"/>
      <sheetName val="Fomat__11"/>
      <sheetName val="Notes_08"/>
      <sheetName val="RMS_-_STR"/>
      <sheetName val="Table_Array"/>
      <sheetName val="KODE_WP"/>
      <sheetName val="HUTANG_PER_VENDOR_09"/>
      <sheetName val="IMPUT_PENERIMAAN_BAG_PRODUKSI"/>
      <sheetName val="PEMAKAIAN_BY_PRODUKSI"/>
      <sheetName val="BA_all_pnjam"/>
      <sheetName val="KPRIKPA1_19_PEMB_PHP"/>
      <sheetName val="REKAP_OMZET_KAPAL"/>
      <sheetName val="Pivot-VAT_Out"/>
      <sheetName val="Rekon_SPT_-_GL_Sales"/>
      <sheetName val="Rekon_SPT_-_GL_VAT"/>
      <sheetName val="Rekon_GL_Sales_-_GL_VAT"/>
      <sheetName val="Comp_equip"/>
      <sheetName val="PK_RM"/>
      <sheetName val="Data_SRL"/>
      <sheetName val="Data_Prod_Graf"/>
      <sheetName val="Laporan_UOB"/>
      <sheetName val="Kertas_Kerja"/>
      <sheetName val="Uraian_Mesin_2015"/>
      <sheetName val="Component_cost"/>
      <sheetName val="PROD_FRY-MONODON"/>
      <sheetName val="Rinci_prd_13-14"/>
      <sheetName val="Rinci_sekt_13-14"/>
      <sheetName val="A_W__TIGER"/>
      <sheetName val="Koreksi_Fiskal"/>
      <sheetName val="PERLENGKAPAN_"/>
      <sheetName val="COST_DATA_(2)"/>
      <sheetName val="%RGP_-_GRAPH"/>
      <sheetName val="GP_P'Tonne__&amp;_%"/>
      <sheetName val="UVG_&amp;_PRICE_%"/>
      <sheetName val="RKAP_2013_TBM1"/>
      <sheetName val="GL_5461111"/>
      <sheetName val="RD_I-BUT2"/>
      <sheetName val="Trial_Bal2"/>
      <sheetName val="pihak_iii2"/>
      <sheetName val="GL_5461112"/>
      <sheetName val="BHA"/>
      <sheetName val="Okt"/>
      <sheetName val="CoyDetails"/>
      <sheetName val="BT"/>
      <sheetName val="summary KPI"/>
      <sheetName val="summary_KPI"/>
      <sheetName val="Cash Flow"/>
      <sheetName val="Effort.P"/>
      <sheetName val="CRITERIA2"/>
      <sheetName val="translate"/>
      <sheetName val="Detail-PARENT"/>
      <sheetName val="Rumus Prosesing"/>
      <sheetName val="NERACA"/>
      <sheetName val="P-1 Acc Payroll"/>
      <sheetName val="hour"/>
      <sheetName val="見積書"/>
      <sheetName val="Proposed 2003 Salary Range"/>
      <sheetName val="Adjustment"/>
      <sheetName val="Tax Cal"/>
      <sheetName val="Source"/>
      <sheetName val="Cap01"/>
      <sheetName val="U2.5 RM From Purhase"/>
      <sheetName val="BW"/>
      <sheetName val="Test Depre"/>
      <sheetName val="PM-BS"/>
      <sheetName val="Marshal00"/>
      <sheetName val="front page"/>
      <sheetName val="List of content"/>
      <sheetName val="01 Area Statement (NA)"/>
      <sheetName val="02 Potential"/>
      <sheetName val="3,1 inti development"/>
      <sheetName val="3,2 Plasma development "/>
      <sheetName val="04 Infra &amp; planting"/>
      <sheetName val="05 Census"/>
      <sheetName val="06 Supplying"/>
      <sheetName val="07 Manuring"/>
      <sheetName val="08 Weeding"/>
      <sheetName val="09 Nursery"/>
      <sheetName val="10 Yield"/>
      <sheetName val="11. PnD"/>
      <sheetName val="12 Breakdown workers &amp;harvester"/>
      <sheetName val="13 org chart"/>
      <sheetName val="14 rainfall"/>
      <sheetName val="15 fire report"/>
      <sheetName val="16 capex"/>
      <sheetName val="17 visitor"/>
      <sheetName val="18 CSR"/>
      <sheetName val="PP"/>
      <sheetName val="ACT"/>
      <sheetName val="CMLS"/>
      <sheetName val="GRAPH PLANTING PROGRAMME"/>
      <sheetName val="Order_Nov_w45"/>
      <sheetName val="Order_Oct_w40"/>
      <sheetName val="Order_Oct_w41"/>
      <sheetName val="Internal Summary"/>
      <sheetName val="経費02A"/>
      <sheetName val="SAA-Apr08"/>
      <sheetName val="1106-M&amp;E"/>
      <sheetName val="1105-B&amp;I-OK"/>
      <sheetName val="IDR customers"/>
      <sheetName val="USD customers"/>
      <sheetName val="jgd"/>
      <sheetName val="Income_Statement_VDF1"/>
      <sheetName val="Summary_Page_VDF1"/>
      <sheetName val="Invested_capital_VDF1"/>
      <sheetName val="PV_of_Op_Leases_VDF1"/>
      <sheetName val="fiscal_depr_E_1"/>
      <sheetName val="2003_Forecast1"/>
      <sheetName val="2004_Risk_Adjusted_AOP1"/>
      <sheetName val="PL_(MONTHLY)1"/>
      <sheetName val="Client_AJE1"/>
      <sheetName val="TB_12162"/>
      <sheetName val="PL_(MONTHLY)2"/>
      <sheetName val="Income_Statement_VDF2"/>
      <sheetName val="Summary_Page_VDF2"/>
      <sheetName val="Invested_capital_VDF2"/>
      <sheetName val="PV_of_Op_Leases_VDF2"/>
      <sheetName val="fiscal_depr_E_2"/>
      <sheetName val="Permanent+_Prob2"/>
      <sheetName val="2003_Forecast2"/>
      <sheetName val="2004_Risk_Adjusted_AOP2"/>
      <sheetName val="kegiatan_usaha2"/>
      <sheetName val="Client_AJE2"/>
      <sheetName val="RD_I-BUT4"/>
      <sheetName val="Trial_Bal4"/>
      <sheetName val="pihak_iii4"/>
      <sheetName val="TB_12164"/>
      <sheetName val="PL_(MONTHLY)4"/>
      <sheetName val="Income_Statement_VDF4"/>
      <sheetName val="Summary_Page_VDF4"/>
      <sheetName val="Invested_capital_VDF4"/>
      <sheetName val="PV_of_Op_Leases_VDF4"/>
      <sheetName val="fiscal_depr_E_4"/>
      <sheetName val="Permanent+_Prob4"/>
      <sheetName val="2003_Forecast4"/>
      <sheetName val="2004_Risk_Adjusted_AOP4"/>
      <sheetName val="kegiatan_usaha4"/>
      <sheetName val="Client_AJE4"/>
      <sheetName val="Rekap_Budget2"/>
      <sheetName val="trf_7_jht2"/>
      <sheetName val="kode_transaksi2"/>
      <sheetName val="F-19_22"/>
      <sheetName val="Telin_SG-HK_Sales_transaction2"/>
      <sheetName val="Telin_SG-HKPurchase_transactio2"/>
      <sheetName val="all_ar2"/>
      <sheetName val="A-lr_pabrik2"/>
      <sheetName val="HUTANG_PER_VENDOR_092"/>
      <sheetName val="IMPUT_PENERIMAAN_BAG_PRODUKSI2"/>
      <sheetName val="PEMAKAIAN_BY_PRODUKSI2"/>
      <sheetName val="Table_Array2"/>
      <sheetName val="RD_I-BUT3"/>
      <sheetName val="Trial_Bal3"/>
      <sheetName val="pihak_iii3"/>
      <sheetName val="TB_12163"/>
      <sheetName val="PL_(MONTHLY)3"/>
      <sheetName val="Income_Statement_VDF3"/>
      <sheetName val="Summary_Page_VDF3"/>
      <sheetName val="Invested_capital_VDF3"/>
      <sheetName val="PV_of_Op_Leases_VDF3"/>
      <sheetName val="fiscal_depr_E_3"/>
      <sheetName val="Permanent+_Prob3"/>
      <sheetName val="2003_Forecast3"/>
      <sheetName val="2004_Risk_Adjusted_AOP3"/>
      <sheetName val="kegiatan_usaha3"/>
      <sheetName val="Client_AJE3"/>
      <sheetName val="Rekap_Budget1"/>
      <sheetName val="trf_7_jht1"/>
      <sheetName val="kode_transaksi1"/>
      <sheetName val="all_ar1"/>
      <sheetName val="A-lr_pabrik1"/>
      <sheetName val="HUTANG_PER_VENDOR_091"/>
      <sheetName val="IMPUT_PENERIMAAN_BAG_PRODUKSI1"/>
      <sheetName val="PEMAKAIAN_BY_PRODUKSI1"/>
      <sheetName val="Table_Array1"/>
      <sheetName val="Analisa_Alat_Berat5"/>
      <sheetName val="701500_TRAVEL_ADVANCE6"/>
      <sheetName val="RD_I-BUT5"/>
      <sheetName val="Trial_Bal5"/>
      <sheetName val="pihak_iii5"/>
      <sheetName val="L_I___ATY5"/>
      <sheetName val="N_o_v5"/>
      <sheetName val="J_a_n5"/>
      <sheetName val="Marshal_-15"/>
      <sheetName val="Income_Statement_VDF5"/>
      <sheetName val="Summary_Page_VDF5"/>
      <sheetName val="Invested_capital_VDF5"/>
      <sheetName val="PV_of_Op_Leases_VDF5"/>
      <sheetName val="fiscal_depr_E_5"/>
      <sheetName val="A6_Employee_Loan5"/>
      <sheetName val="Rekons_PPh_215"/>
      <sheetName val="persatuan_(2)5"/>
      <sheetName val="TBM_05"/>
      <sheetName val="kegiatan_usaha5"/>
      <sheetName val="Permanent+_Prob5"/>
      <sheetName val="2003_Forecast5"/>
      <sheetName val="2004_Risk_Adjusted_AOP5"/>
      <sheetName val="TB_12165"/>
      <sheetName val="PL_(MONTHLY)5"/>
      <sheetName val="Rekap_Budget3"/>
      <sheetName val="kode_transaksi3"/>
      <sheetName val="F-19_23"/>
      <sheetName val="Telin_SG-HK_Sales_transaction3"/>
      <sheetName val="Telin_SG-HKPurchase_transactio3"/>
      <sheetName val="all_ar3"/>
      <sheetName val="A-lr_pabrik3"/>
      <sheetName val="Client_AJE5"/>
      <sheetName val="trf_7_jht3"/>
      <sheetName val="GL_5461113"/>
      <sheetName val="HUTANG_PER_VENDOR_093"/>
      <sheetName val="IMPUT_PENERIMAAN_BAG_PRODUKSI3"/>
      <sheetName val="PEMAKAIAN_BY_PRODUKSI3"/>
      <sheetName val="Table_Array3"/>
      <sheetName val="IDR_customers"/>
      <sheetName val="USD_customers"/>
      <sheetName val="rekap_aset"/>
      <sheetName val="Ws_Jul-2004"/>
      <sheetName val="DATA_BANK"/>
      <sheetName val="Kode_Rek_PJA"/>
      <sheetName val="To_Generate"/>
      <sheetName val="Bahan_BQ"/>
      <sheetName val="P-1_Acc_Payroll"/>
      <sheetName val="daftar"/>
      <sheetName val="CMA Addition"/>
      <sheetName val="TB98_oct99_sap99_WPL"/>
      <sheetName val="PPh_2p³_x0008__x0018___"/>
      <sheetName val="_"/>
      <sheetName val="PPh_2p³  _x0000__x0000_"/>
      <sheetName val="PPh_2p³  "/>
      <sheetName val="PPh_2p³  ??"/>
      <sheetName val="PPN OUT1 SDR"/>
      <sheetName val="PPN OUT1"/>
      <sheetName val="PPN OUT2"/>
      <sheetName val="PPN OUT3"/>
      <sheetName val="NO FAKTUR"/>
      <sheetName val="Bukubesar"/>
      <sheetName val="POMALAA"/>
      <sheetName val="Input"/>
      <sheetName val="STR"/>
      <sheetName val="AVP"/>
      <sheetName val="DCF"/>
      <sheetName val="Financial Summary"/>
      <sheetName val="Estimates"/>
      <sheetName val="Valuation Summary"/>
      <sheetName val="Ownership"/>
      <sheetName val="Shares Traded"/>
      <sheetName val="Public &amp; Private Valuation"/>
      <sheetName val="Momentum"/>
      <sheetName val="Main Menu"/>
      <sheetName val="Results"/>
      <sheetName val="dBKdr"/>
      <sheetName val="10-103.1"/>
      <sheetName val="KKP SL-baru"/>
      <sheetName val="2930"/>
      <sheetName val="2933"/>
      <sheetName val="2934"/>
      <sheetName val="??"/>
      <sheetName val="RPT-1.0"/>
      <sheetName val="FAD"/>
      <sheetName val="GAD"/>
      <sheetName val="HRD"/>
      <sheetName val="Join Account"/>
      <sheetName val="QHSED"/>
      <sheetName val="P&amp;L"/>
      <sheetName val="Marshalling"/>
      <sheetName val="PL"/>
      <sheetName val="Taxadjustment"/>
      <sheetName val="Taxcalculation"/>
      <sheetName val="PPh pasal 25"/>
      <sheetName val="transaksi"/>
      <sheetName val="new 1771"/>
      <sheetName val="New 1771 (2)"/>
      <sheetName val="1771 I"/>
      <sheetName val="1771 II"/>
      <sheetName val="1771"/>
      <sheetName val="1771.2"/>
      <sheetName val="1771-I"/>
      <sheetName val="1771-II"/>
      <sheetName val="1771-III"/>
      <sheetName val="1771-IV"/>
      <sheetName val="1771-V"/>
      <sheetName val="lamp 1771-V"/>
      <sheetName val="1771-VI"/>
      <sheetName val="DRAFT"/>
      <sheetName val="AJP&amp;Penutup"/>
      <sheetName val="StrukGj"/>
      <sheetName val="DPLA"/>
      <sheetName val="MainComp"/>
      <sheetName val="1.01B"/>
      <sheetName val="CA Sheet"/>
      <sheetName val="sum"/>
      <sheetName val="Up &amp; bhn"/>
      <sheetName val="NEGARA"/>
      <sheetName val="neraca okt"/>
      <sheetName val="ROSS LIST"/>
      <sheetName val="E-7.1"/>
      <sheetName val="NERACA-05"/>
      <sheetName val="Q-PC1"/>
      <sheetName val="Q-PC2"/>
      <sheetName val="JURNAL-"/>
      <sheetName val="Details FA Fiscal"/>
      <sheetName val="System"/>
      <sheetName val="LP_2"/>
      <sheetName val="WBS1"/>
      <sheetName val="F1c DATA ADM6"/>
      <sheetName val="Perm. Test"/>
      <sheetName val="Keyword"/>
      <sheetName val="co_data"/>
      <sheetName val="Income Statement"/>
      <sheetName val="Profile"/>
      <sheetName val="Jan"/>
      <sheetName val="COEFFS"/>
      <sheetName val="Detail PS"/>
      <sheetName val="Parts"/>
      <sheetName val="10"/>
      <sheetName val="Statistics"/>
      <sheetName val="MC TIRE"/>
      <sheetName val="NP (2)"/>
      <sheetName val="NP (4)"/>
      <sheetName val="analiz"/>
      <sheetName val="R-16_1"/>
      <sheetName val="R-16_2"/>
      <sheetName val="RKAP_2013_TBM12"/>
      <sheetName val="Rinci_prd_13-142"/>
      <sheetName val="Rinci_sekt_13-142"/>
      <sheetName val="rekap_aset2"/>
      <sheetName val="Ws_Jul-20042"/>
      <sheetName val="DATA_BANK2"/>
      <sheetName val="A_W__TIGER2"/>
      <sheetName val="pro_ra_op2"/>
      <sheetName val="CHECK_LIST-KPR2"/>
      <sheetName val="Fomat__12"/>
      <sheetName val="CBA_MECH_&amp;_SS_(MECH)2"/>
      <sheetName val="Kode_Rek_PJA2"/>
      <sheetName val="To_Generate2"/>
      <sheetName val="Bahan_BQ2"/>
      <sheetName val="Comp_equip2"/>
      <sheetName val="Dec_08_-_Jan_092"/>
      <sheetName val="Abs_Jun2"/>
      <sheetName val="ABSEN_JUN_s_d_JUL'102"/>
      <sheetName val="abs_Apr_102"/>
      <sheetName val="OT_Apr_102"/>
      <sheetName val="PHL_(3)2"/>
      <sheetName val="BA_all_pnjam2"/>
      <sheetName val="KPRIKPA1_19_PEMB_PHP2"/>
      <sheetName val="By_UPO2"/>
      <sheetName val="R-16_12"/>
      <sheetName val="R-16_22"/>
      <sheetName val="RKAP_2013_TBM11"/>
      <sheetName val="Rinci_prd_13-141"/>
      <sheetName val="Rinci_sekt_13-141"/>
      <sheetName val="rekap_aset1"/>
      <sheetName val="Ws_Jul-20041"/>
      <sheetName val="DATA_BANK1"/>
      <sheetName val="A_W__TIGER1"/>
      <sheetName val="CBA_MECH_&amp;_SS_(MECH)1"/>
      <sheetName val="Kode_Rek_PJA1"/>
      <sheetName val="To_Generate1"/>
      <sheetName val="Bahan_BQ1"/>
      <sheetName val="Comp_equip1"/>
      <sheetName val="Dec_08_-_Jan_091"/>
      <sheetName val="Abs_Jun1"/>
      <sheetName val="ABSEN_JUN_s_d_JUL'101"/>
      <sheetName val="abs_Apr_101"/>
      <sheetName val="OT_Apr_101"/>
      <sheetName val="PHL_(3)1"/>
      <sheetName val="BA_all_pnjam1"/>
      <sheetName val="KPRIKPA1_19_PEMB_PHP1"/>
      <sheetName val="R-16_11"/>
      <sheetName val="R-16_21"/>
      <sheetName val="RKAP_2013_TBM13"/>
      <sheetName val="Rinci_prd_13-143"/>
      <sheetName val="Rinci_sekt_13-143"/>
      <sheetName val="rekap_aset3"/>
      <sheetName val="Ws_Jul-20043"/>
      <sheetName val="DATA_BANK3"/>
      <sheetName val="A_W__TIGER3"/>
      <sheetName val="pro_ra_op3"/>
      <sheetName val="CHECK_LIST-KPR3"/>
      <sheetName val="Fomat__13"/>
      <sheetName val="CBA_MECH_&amp;_SS_(MECH)3"/>
      <sheetName val="Kode_Rek_PJA3"/>
      <sheetName val="To_Generate3"/>
      <sheetName val="Bahan_BQ3"/>
      <sheetName val="Comp_equip3"/>
      <sheetName val="Dec_08_-_Jan_093"/>
      <sheetName val="Abs_Jun3"/>
      <sheetName val="ABSEN_JUN_s_d_JUL'103"/>
      <sheetName val="abs_Apr_103"/>
      <sheetName val="OT_Apr_103"/>
      <sheetName val="PHL_(3)3"/>
      <sheetName val="BA_all_pnjam3"/>
      <sheetName val="KPRIKPA1_19_PEMB_PHP3"/>
      <sheetName val="By_UPO3"/>
      <sheetName val="R-16_13"/>
      <sheetName val="R-16_23"/>
      <sheetName val="Table_Array4"/>
      <sheetName val="all_ar4"/>
      <sheetName val="A-lr_pabrik4"/>
      <sheetName val="Rekap_Budget4"/>
      <sheetName val="trf_7_jht4"/>
      <sheetName val="GL_5461114"/>
      <sheetName val="RKAP_2013_TBM14"/>
      <sheetName val="Rinci_prd_13-144"/>
      <sheetName val="Rinci_sekt_13-144"/>
      <sheetName val="rekap_aset4"/>
      <sheetName val="Ws_Jul-20044"/>
      <sheetName val="DATA_BANK4"/>
      <sheetName val="F-19_24"/>
      <sheetName val="Telin_SG-HK_Sales_transaction4"/>
      <sheetName val="Telin_SG-HKPurchase_transactio4"/>
      <sheetName val="A_W__TIGER4"/>
      <sheetName val="pro_ra_op4"/>
      <sheetName val="CHECK_LIST-KPR4"/>
      <sheetName val="Fomat__14"/>
      <sheetName val="CBA_MECH_&amp;_SS_(MECH)4"/>
      <sheetName val="Kode_Rek_PJA4"/>
      <sheetName val="To_Generate4"/>
      <sheetName val="Bahan_BQ4"/>
      <sheetName val="Comp_equip4"/>
      <sheetName val="Dec_08_-_Jan_094"/>
      <sheetName val="Abs_Jun4"/>
      <sheetName val="ABSEN_JUN_s_d_JUL'104"/>
      <sheetName val="abs_Apr_104"/>
      <sheetName val="OT_Apr_104"/>
      <sheetName val="PHL_(3)4"/>
      <sheetName val="BA_all_pnjam4"/>
      <sheetName val="KPRIKPA1_19_PEMB_PHP4"/>
      <sheetName val="kode_transaksi4"/>
      <sheetName val="By_UPO4"/>
      <sheetName val="R-16_14"/>
      <sheetName val="R-16_24"/>
      <sheetName val="Table_Array5"/>
      <sheetName val="master_(2)5"/>
      <sheetName val="all_ar5"/>
      <sheetName val="A-lr_pabrik5"/>
      <sheetName val="Rekap_Budget5"/>
      <sheetName val="trf_7_jht5"/>
      <sheetName val="GL_5461115"/>
      <sheetName val="RKAP_2013_TBM15"/>
      <sheetName val="Rinci_prd_13-145"/>
      <sheetName val="Rinci_sekt_13-145"/>
      <sheetName val="rekap_aset5"/>
      <sheetName val="Ws_Jul-20045"/>
      <sheetName val="DATA_BANK5"/>
      <sheetName val="F-19_25"/>
      <sheetName val="Telin_SG-HK_Sales_transaction5"/>
      <sheetName val="Telin_SG-HKPurchase_transactio5"/>
      <sheetName val="A_W__TIGER5"/>
      <sheetName val="pro_ra_op5"/>
      <sheetName val="CHECK_LIST-KPR5"/>
      <sheetName val="Fomat__15"/>
      <sheetName val="CBA_MECH_&amp;_SS_(MECH)5"/>
      <sheetName val="Kode_Rek_PJA5"/>
      <sheetName val="To_Generate5"/>
      <sheetName val="Bahan_BQ5"/>
      <sheetName val="Comp_equip5"/>
      <sheetName val="Dec_08_-_Jan_095"/>
      <sheetName val="Abs_Jun5"/>
      <sheetName val="ABSEN_JUN_s_d_JUL'105"/>
      <sheetName val="abs_Apr_105"/>
      <sheetName val="OT_Apr_105"/>
      <sheetName val="PHL_(3)5"/>
      <sheetName val="BA_all_pnjam5"/>
      <sheetName val="KPRIKPA1_19_PEMB_PHP5"/>
      <sheetName val="kode_transaksi5"/>
      <sheetName val="By_UPO5"/>
      <sheetName val="R-16_15"/>
      <sheetName val="R-16_25"/>
      <sheetName val="ACUAN"/>
      <sheetName val="Balance Sheet"/>
      <sheetName val="Answer"/>
      <sheetName val="NR _ MTM"/>
      <sheetName val="NR - MTM"/>
      <sheetName val=" BEP-1999"/>
      <sheetName val="Non-Statistical Sampling Master"/>
      <sheetName val="Two Step Revenue Testing Master"/>
      <sheetName val="Global Data"/>
      <sheetName val="W-NAD"/>
      <sheetName val="SAA"/>
      <sheetName val="KBB-CIB BANK"/>
      <sheetName val="LK2004"/>
      <sheetName val="sph"/>
      <sheetName val="Validasi"/>
      <sheetName val="Harga BBM Indonesia"/>
      <sheetName val="Table 1"/>
      <sheetName val="Source HPI"/>
      <sheetName val="Source HP"/>
      <sheetName val="BEFORE ALLOCATION"/>
      <sheetName val="L"/>
      <sheetName val="Worksheet Jan-Jun 2004"/>
      <sheetName val="DataWP"/>
      <sheetName val="B.1"/>
      <sheetName val="M"/>
      <sheetName val="Uraian"/>
      <sheetName val="Catatan"/>
      <sheetName val="UshDeb00"/>
      <sheetName val="W1"/>
      <sheetName val="Assumptions (2)"/>
      <sheetName val="bayar_04_fak"/>
      <sheetName val="DATA PENGUSAHAAN"/>
      <sheetName val="Kamus"/>
      <sheetName val="RumusTB 1 bln"/>
      <sheetName val="PkRp"/>
      <sheetName val="DAFTAR ISI"/>
      <sheetName val="K "/>
      <sheetName val="LAPBUL"/>
      <sheetName val="SUM_IN"/>
      <sheetName val="FA_Acc"/>
      <sheetName val="GL05"/>
      <sheetName val="Welcome"/>
      <sheetName val="PLL"/>
      <sheetName val="BDM"/>
      <sheetName val="Checker"/>
      <sheetName val="Pajak Penghasilan"/>
      <sheetName val="ProductionQty"/>
      <sheetName val="rkap2008"/>
      <sheetName val="PL-2"/>
      <sheetName val="TB Juni2011Gabungan"/>
      <sheetName val="QSS"/>
      <sheetName val="Harga Dasar"/>
      <sheetName val="TB_Dec09"/>
      <sheetName val="TB_Dec08"/>
      <sheetName val="Rekap 2002 mod"/>
      <sheetName val="Form 18-10"/>
      <sheetName val="LC Supports"/>
      <sheetName val="Reconciliation"/>
      <sheetName val="T.B"/>
      <sheetName val="assets"/>
      <sheetName val="detail (permanent)"/>
      <sheetName val="RESIDU-3"/>
      <sheetName val="Surgical"/>
      <sheetName val="Report Budget"/>
      <sheetName val="Headquarter"/>
      <sheetName val="NBB"/>
      <sheetName val="NBM"/>
      <sheetName val="PJI"/>
      <sheetName val="Marshal_-17"/>
      <sheetName val="RD_I-BUT7"/>
      <sheetName val="Trial_Bal7"/>
      <sheetName val="pihak_iii7"/>
      <sheetName val="Rekons_PPh_217"/>
      <sheetName val="A6_Employee_Loan7"/>
      <sheetName val="L_I___ATY7"/>
      <sheetName val="N_o_v7"/>
      <sheetName val="J_a_n7"/>
      <sheetName val="Analisa_Alat_Berat7"/>
      <sheetName val="701500_TRAVEL_ADVANCE8"/>
      <sheetName val="Income_Statement_VDF7"/>
      <sheetName val="Summary_Page_VDF7"/>
      <sheetName val="Invested_capital_VDF7"/>
      <sheetName val="PV_of_Op_Leases_VDF7"/>
      <sheetName val="Permanent+_Prob7"/>
      <sheetName val="fiscal_depr_E_7"/>
      <sheetName val="Table_Array7"/>
      <sheetName val="master_(2)7"/>
      <sheetName val="all_ar7"/>
      <sheetName val="A-lr_pabrik7"/>
      <sheetName val="Rekap_Budget7"/>
      <sheetName val="kegiatan_usaha7"/>
      <sheetName val="persatuan_(2)7"/>
      <sheetName val="TBM_07"/>
      <sheetName val="trf_7_jht7"/>
      <sheetName val="GL_5461117"/>
      <sheetName val="TB_12167"/>
      <sheetName val="RKAP_2013_TBM17"/>
      <sheetName val="PL_(MONTHLY)7"/>
      <sheetName val="Rinci_prd_13-147"/>
      <sheetName val="Rinci_sekt_13-147"/>
      <sheetName val="rekap_aset7"/>
      <sheetName val="Ws_Jul-20047"/>
      <sheetName val="DATA_BANK7"/>
      <sheetName val="F-19_27"/>
      <sheetName val="Telin_SG-HK_Sales_transaction7"/>
      <sheetName val="Telin_SG-HKPurchase_transactio7"/>
      <sheetName val="A_W__TIGER7"/>
      <sheetName val="pro_ra_op7"/>
      <sheetName val="CHECK_LIST-KPR7"/>
      <sheetName val="Fomat__17"/>
      <sheetName val="CBA_MECH_&amp;_SS_(MECH)7"/>
      <sheetName val="Client_AJE7"/>
      <sheetName val="Kode_Rek_PJA7"/>
      <sheetName val="To_Generate7"/>
      <sheetName val="Bahan_BQ7"/>
      <sheetName val="2003_Forecast7"/>
      <sheetName val="2004_Risk_Adjusted_AOP7"/>
      <sheetName val="Comp_equip7"/>
      <sheetName val="Dec_08_-_Jan_097"/>
      <sheetName val="Abs_Jun7"/>
      <sheetName val="ABSEN_JUN_s_d_JUL'107"/>
      <sheetName val="abs_Apr_107"/>
      <sheetName val="OT_Apr_107"/>
      <sheetName val="PHL_(3)7"/>
      <sheetName val="BA_all_pnjam7"/>
      <sheetName val="KPRIKPA1_19_PEMB_PHP7"/>
      <sheetName val="kode_transaksi7"/>
      <sheetName val="By_UPO7"/>
      <sheetName val="R-16_17"/>
      <sheetName val="R-16_27"/>
      <sheetName val="Marshal_-16"/>
      <sheetName val="RD_I-BUT6"/>
      <sheetName val="Trial_Bal6"/>
      <sheetName val="pihak_iii6"/>
      <sheetName val="Rekons_PPh_216"/>
      <sheetName val="A6_Employee_Loan6"/>
      <sheetName val="L_I___ATY6"/>
      <sheetName val="N_o_v6"/>
      <sheetName val="J_a_n6"/>
      <sheetName val="Analisa_Alat_Berat6"/>
      <sheetName val="701500_TRAVEL_ADVANCE7"/>
      <sheetName val="Income_Statement_VDF6"/>
      <sheetName val="Summary_Page_VDF6"/>
      <sheetName val="Invested_capital_VDF6"/>
      <sheetName val="PV_of_Op_Leases_VDF6"/>
      <sheetName val="Permanent+_Prob6"/>
      <sheetName val="fiscal_depr_E_6"/>
      <sheetName val="Table_Array6"/>
      <sheetName val="master_(2)6"/>
      <sheetName val="all_ar6"/>
      <sheetName val="A-lr_pabrik6"/>
      <sheetName val="Rekap_Budget6"/>
      <sheetName val="kegiatan_usaha6"/>
      <sheetName val="persatuan_(2)6"/>
      <sheetName val="TBM_06"/>
      <sheetName val="trf_7_jht6"/>
      <sheetName val="GL_5461116"/>
      <sheetName val="TB_12166"/>
      <sheetName val="RKAP_2013_TBM16"/>
      <sheetName val="PL_(MONTHLY)6"/>
      <sheetName val="Rinci_prd_13-146"/>
      <sheetName val="Rinci_sekt_13-146"/>
      <sheetName val="rekap_aset6"/>
      <sheetName val="Ws_Jul-20046"/>
      <sheetName val="DATA_BANK6"/>
      <sheetName val="F-19_26"/>
      <sheetName val="Telin_SG-HK_Sales_transaction6"/>
      <sheetName val="Telin_SG-HKPurchase_transactio6"/>
      <sheetName val="A_W__TIGER6"/>
      <sheetName val="pro_ra_op6"/>
      <sheetName val="CHECK_LIST-KPR6"/>
      <sheetName val="Fomat__16"/>
      <sheetName val="CBA_MECH_&amp;_SS_(MECH)6"/>
      <sheetName val="Client_AJE6"/>
      <sheetName val="Kode_Rek_PJA6"/>
      <sheetName val="To_Generate6"/>
      <sheetName val="Bahan_BQ6"/>
      <sheetName val="2003_Forecast6"/>
      <sheetName val="2004_Risk_Adjusted_AOP6"/>
      <sheetName val="Comp_equip6"/>
      <sheetName val="Dec_08_-_Jan_096"/>
      <sheetName val="Abs_Jun6"/>
      <sheetName val="ABSEN_JUN_s_d_JUL'106"/>
      <sheetName val="abs_Apr_106"/>
      <sheetName val="OT_Apr_106"/>
      <sheetName val="PHL_(3)6"/>
      <sheetName val="BA_all_pnjam6"/>
      <sheetName val="KPRIKPA1_19_PEMB_PHP6"/>
      <sheetName val="kode_transaksi6"/>
      <sheetName val="By_UPO6"/>
      <sheetName val="R-16_16"/>
      <sheetName val="R-16_26"/>
      <sheetName val="Marshal_-18"/>
      <sheetName val="RD_I-BUT8"/>
      <sheetName val="Trial_Bal8"/>
      <sheetName val="pihak_iii8"/>
      <sheetName val="Rekons_PPh_218"/>
      <sheetName val="A6_Employee_Loan8"/>
      <sheetName val="L_I___ATY8"/>
      <sheetName val="N_o_v8"/>
      <sheetName val="J_a_n8"/>
      <sheetName val="Analisa_Alat_Berat8"/>
      <sheetName val="701500_TRAVEL_ADVANCE9"/>
      <sheetName val="Income_Statement_VDF8"/>
      <sheetName val="Summary_Page_VDF8"/>
      <sheetName val="Invested_capital_VDF8"/>
      <sheetName val="PV_of_Op_Leases_VDF8"/>
      <sheetName val="Permanent+_Prob8"/>
      <sheetName val="fiscal_depr_E_8"/>
      <sheetName val="Table_Array8"/>
      <sheetName val="master_(2)8"/>
      <sheetName val="all_ar8"/>
      <sheetName val="A-lr_pabrik8"/>
      <sheetName val="Rekap_Budget8"/>
      <sheetName val="kegiatan_usaha8"/>
      <sheetName val="persatuan_(2)8"/>
      <sheetName val="TBM_08"/>
      <sheetName val="trf_7_jht8"/>
      <sheetName val="GL_5461118"/>
      <sheetName val="TB_12168"/>
      <sheetName val="RKAP_2013_TBM18"/>
      <sheetName val="PL_(MONTHLY)8"/>
      <sheetName val="Rinci_prd_13-148"/>
      <sheetName val="Rinci_sekt_13-148"/>
      <sheetName val="rekap_aset8"/>
      <sheetName val="Ws_Jul-20048"/>
      <sheetName val="DATA_BANK8"/>
      <sheetName val="F-19_28"/>
      <sheetName val="Telin_SG-HK_Sales_transaction8"/>
      <sheetName val="Telin_SG-HKPurchase_transactio8"/>
      <sheetName val="A_W__TIGER8"/>
      <sheetName val="pro_ra_op8"/>
      <sheetName val="CHECK_LIST-KPR8"/>
      <sheetName val="Fomat__18"/>
      <sheetName val="CBA_MECH_&amp;_SS_(MECH)8"/>
      <sheetName val="Client_AJE8"/>
      <sheetName val="Kode_Rek_PJA8"/>
      <sheetName val="To_Generate8"/>
      <sheetName val="Bahan_BQ8"/>
      <sheetName val="2003_Forecast8"/>
      <sheetName val="2004_Risk_Adjusted_AOP8"/>
      <sheetName val="Comp_equip8"/>
      <sheetName val="Dec_08_-_Jan_098"/>
      <sheetName val="Abs_Jun8"/>
      <sheetName val="ABSEN_JUN_s_d_JUL'108"/>
      <sheetName val="abs_Apr_108"/>
      <sheetName val="OT_Apr_108"/>
      <sheetName val="PHL_(3)8"/>
      <sheetName val="BA_all_pnjam8"/>
      <sheetName val="KPRIKPA1_19_PEMB_PHP8"/>
      <sheetName val="kode_transaksi8"/>
      <sheetName val="By_UPO8"/>
      <sheetName val="R-16_18"/>
      <sheetName val="R-16_28"/>
      <sheetName val="Permanent_info50"/>
      <sheetName val="Depreciation_&amp;_Peny_50"/>
      <sheetName val="PPh_21_Recon50"/>
      <sheetName val="A_u_g50"/>
      <sheetName val="J_u_l50"/>
      <sheetName val="O_c_t50"/>
      <sheetName val="A_p_r50"/>
      <sheetName val="M_a_y50"/>
      <sheetName val="S_e_p50"/>
      <sheetName val="00_received_in_0150"/>
      <sheetName val="F_e_b50"/>
      <sheetName val="Per_GL_J_a_n50"/>
      <sheetName val="J_u_n50"/>
      <sheetName val="M_a_r50"/>
      <sheetName val="fiscal_depr(E)50"/>
      <sheetName val="C1_NOV50"/>
      <sheetName val="jurnal-audit_250"/>
      <sheetName val="EXT_B350"/>
      <sheetName val="B2_150"/>
      <sheetName val="Main_table50"/>
      <sheetName val="Data_Per_wilayah_Vin_Code_20050"/>
      <sheetName val="Data_Per_wilayah50"/>
      <sheetName val="INDIRECT_DETAIL49"/>
      <sheetName val="DIRECT_COST49"/>
      <sheetName val="Buku_Besar_150"/>
      <sheetName val="Pg7_450"/>
      <sheetName val="Print_AR50"/>
      <sheetName val="E4_1d50"/>
      <sheetName val="Prog_Imbalan50"/>
      <sheetName val="DES_0250"/>
      <sheetName val="analisa_L-K50"/>
      <sheetName val="data_slip50"/>
      <sheetName val="Template_50"/>
      <sheetName val="jul05_ok49"/>
      <sheetName val="sept_05_dd49"/>
      <sheetName val="VAT_out50"/>
      <sheetName val="Danamon_LK50"/>
      <sheetName val="&quot;Outstanding_SO&quot;50"/>
      <sheetName val="Tax_Rate49"/>
      <sheetName val="SAP_PbT49"/>
      <sheetName val="BSHO_Report49"/>
      <sheetName val="Check_Sheet49"/>
      <sheetName val="PLHO_Report49"/>
      <sheetName val="TAX_SUMMARY50"/>
      <sheetName val="DFR_CT49"/>
      <sheetName val="Mkt_Total_by_Cat_B$49"/>
      <sheetName val="Mkt_Total_by_Cat_US$49"/>
      <sheetName val="N_Lead49"/>
      <sheetName val="N_3_149"/>
      <sheetName val="N_849"/>
      <sheetName val="N_949"/>
      <sheetName val="Benefit_Factors49"/>
      <sheetName val="Assumption_&amp;_Result49"/>
      <sheetName val="Dec_08_-_Jan_09_(2)49"/>
      <sheetName val="AA_1_BNI49"/>
      <sheetName val="I_4_1_(2)49"/>
      <sheetName val="Irregular_Income49"/>
      <sheetName val="FE-1770_P149"/>
      <sheetName val="Marshal_(2)49"/>
      <sheetName val="KKP_2149"/>
      <sheetName val="tabel_masa_kerja49"/>
      <sheetName val="new_IFS_format49"/>
      <sheetName val="Hay_Guide_Charts_Notes49"/>
      <sheetName val="trf_ns_0449"/>
      <sheetName val="SL1006_(IDR)49"/>
      <sheetName val="trf_multiple49"/>
      <sheetName val="4_1_Placement_w_o_b49"/>
      <sheetName val="tabel_perkiraan49"/>
      <sheetName val="trfakt_sgl49"/>
      <sheetName val="trf_multiple_dnrks49"/>
      <sheetName val="SL1006_(VLS)49"/>
      <sheetName val="MTD_Results49"/>
      <sheetName val="YTD_Results49"/>
      <sheetName val="A3-Dec_2012-ALN49"/>
      <sheetName val="Level_1_&amp;_247"/>
      <sheetName val="JAN_200147"/>
      <sheetName val="Trading_Statement47"/>
      <sheetName val="Customize_Your_Purchase_Order47"/>
      <sheetName val="Art_2349"/>
      <sheetName val="chiet_tinh47"/>
      <sheetName val="9E1_346"/>
      <sheetName val="NB_UNIT349"/>
      <sheetName val="Slide_2246"/>
      <sheetName val="Rincian_Iuran47"/>
      <sheetName val="Data_Rekon47"/>
      <sheetName val="Premi_Iuran47"/>
      <sheetName val="NY_ADMIN46"/>
      <sheetName val="SPI_GMBH46"/>
      <sheetName val="FA_sd_APRIL_0746"/>
      <sheetName val="tabel_nilai47"/>
      <sheetName val="1195_B146"/>
      <sheetName val="mgr_&amp;_staff49"/>
      <sheetName val="ShareCapital_49"/>
      <sheetName val="Data_WP46"/>
      <sheetName val="_SAF_0244"/>
      <sheetName val="TRF_15044"/>
      <sheetName val="AA_1_1_BNI47"/>
      <sheetName val="UV_1044"/>
      <sheetName val="General_Info44"/>
      <sheetName val="1541020-House_Loan44"/>
      <sheetName val="Material_Bpn_jul'0744"/>
      <sheetName val="IMPUT_PENERIMAAN_BULK_WB44"/>
      <sheetName val="HPP_PER_BULAN23"/>
      <sheetName val="Cost_Analysis44"/>
      <sheetName val="Scenarios_and_Sensitivities45"/>
      <sheetName val="Global_Assumptions45"/>
      <sheetName val="F_2_WIP_CKP44"/>
      <sheetName val="F_2_1_CKP44"/>
      <sheetName val="movement&amp;add_test23"/>
      <sheetName val="Cost_Summary44"/>
      <sheetName val="YTD_Resurts44"/>
      <sheetName val="van_khuon44"/>
      <sheetName val="U2_244"/>
      <sheetName val="LINK_MOR44"/>
      <sheetName val="LINK_GAP44"/>
      <sheetName val="SK_HTM44"/>
      <sheetName val="Entry__HTM44"/>
      <sheetName val="Finance_Projection-0723"/>
      <sheetName val="Letter_Form23"/>
      <sheetName val="Sales_Report_MKTG23"/>
      <sheetName val="U-3_1_1_telephone23"/>
      <sheetName val="corp_tax23"/>
      <sheetName val="Marshal_-110"/>
      <sheetName val="A_4_223"/>
      <sheetName val="A_4_323"/>
      <sheetName val="RMS_FUNGSIONAL44"/>
      <sheetName val="RMS_-_STR_(2)44"/>
      <sheetName val="LIST__MESIN23"/>
      <sheetName val="MAST_PROD23"/>
      <sheetName val="LIS__PAKAI23"/>
      <sheetName val="PART_&amp;_MAINT_23"/>
      <sheetName val="STD__COST23"/>
      <sheetName val="RD_I-BUT10"/>
      <sheetName val="Trial_Bal10"/>
      <sheetName val="pihak_iii10"/>
      <sheetName val="Rekons_PPh_2110"/>
      <sheetName val="A6_Employee_Loan10"/>
      <sheetName val="L_I___ATY10"/>
      <sheetName val="N_o_v10"/>
      <sheetName val="J_a_n10"/>
      <sheetName val="Analisa_Alat_Berat10"/>
      <sheetName val="701500_TRAVEL_ADVANCE11"/>
      <sheetName val="Income_Statement_VDF10"/>
      <sheetName val="Summary_Page_VDF10"/>
      <sheetName val="Invested_capital_VDF10"/>
      <sheetName val="PV_of_Op_Leases_VDF10"/>
      <sheetName val="ah_sanitary23"/>
      <sheetName val="03_Detailed23"/>
      <sheetName val="01_Bid_Price_summary23"/>
      <sheetName val="Permanent+_Prob10"/>
      <sheetName val="fiscal_depr_E_10"/>
      <sheetName val="Table_Array10"/>
      <sheetName val="master_(2)10"/>
      <sheetName val="all_ar10"/>
      <sheetName val="A-lr_pabrik10"/>
      <sheetName val="Rekap_Budget10"/>
      <sheetName val="kegiatan_usaha10"/>
      <sheetName val="persatuan_(2)10"/>
      <sheetName val="TBM_010"/>
      <sheetName val="trf_7_jht10"/>
      <sheetName val="GL_54611110"/>
      <sheetName val="TB_121610"/>
      <sheetName val="RKAP_2013_TBM110"/>
      <sheetName val="PL_(MONTHLY)10"/>
      <sheetName val="Rinci_prd_13-1410"/>
      <sheetName val="Rinci_sekt_13-1410"/>
      <sheetName val="rekap_aset10"/>
      <sheetName val="Ws_Jul-200410"/>
      <sheetName val="DATA_BANK10"/>
      <sheetName val="F-19_210"/>
      <sheetName val="Telin_SG-HK_Sales_transaction10"/>
      <sheetName val="Telin_SG-HKPurchase_transacti10"/>
      <sheetName val="A_W__TIGER10"/>
      <sheetName val="pro_ra_op10"/>
      <sheetName val="CHECK_LIST-KPR10"/>
      <sheetName val="Fomat__110"/>
      <sheetName val="CBA_MECH_&amp;_SS_(MECH)10"/>
      <sheetName val="Client_AJE10"/>
      <sheetName val="Kode_Rek_PJA10"/>
      <sheetName val="To_Generate10"/>
      <sheetName val="Bahan_BQ10"/>
      <sheetName val="2003_Forecast10"/>
      <sheetName val="2004_Risk_Adjusted_AOP10"/>
      <sheetName val="Comp_equip10"/>
      <sheetName val="Dec_08_-_Jan_0910"/>
      <sheetName val="Abs_Jun10"/>
      <sheetName val="ABSEN_JUN_s_d_JUL'1010"/>
      <sheetName val="abs_Apr_1010"/>
      <sheetName val="OT_Apr_1010"/>
      <sheetName val="PHL_(3)10"/>
      <sheetName val="BA_all_pnjam10"/>
      <sheetName val="KPRIKPA1_19_PEMB_PHP10"/>
      <sheetName val="kode_transaksi10"/>
      <sheetName val="By_UPO10"/>
      <sheetName val="R-16_110"/>
      <sheetName val="R-16_210"/>
      <sheetName val="Msn__Listrik1"/>
      <sheetName val="Cash_Flow1"/>
      <sheetName val="PPh_2p³__1"/>
      <sheetName val="REKAP_OMZET_KAPAL1"/>
      <sheetName val="PPh_2p³__"/>
      <sheetName val="PK_RM1"/>
      <sheetName val="Data_SRL1"/>
      <sheetName val="Data_Prod_Graf1"/>
      <sheetName val="Laporan_UOB1"/>
      <sheetName val="Kertas_Kerja1"/>
      <sheetName val="Uraian_Mesin_20151"/>
      <sheetName val="PROD_FRY-MONODON1"/>
      <sheetName val="Nick_Miller_NAV-CFSI1"/>
      <sheetName val="budget_idr1"/>
      <sheetName val="Component_cost1"/>
      <sheetName val="%RGP_-_GRAPH1"/>
      <sheetName val="GP_P'Tonne__&amp;_%1"/>
      <sheetName val="UVG_&amp;_PRICE_%1"/>
      <sheetName val="Notes_081"/>
      <sheetName val="RMS_-_STR1"/>
      <sheetName val="Marshal_-19"/>
      <sheetName val="RD_I-BUT9"/>
      <sheetName val="Trial_Bal9"/>
      <sheetName val="pihak_iii9"/>
      <sheetName val="Rekons_PPh_219"/>
      <sheetName val="A6_Employee_Loan9"/>
      <sheetName val="L_I___ATY9"/>
      <sheetName val="N_o_v9"/>
      <sheetName val="J_a_n9"/>
      <sheetName val="Analisa_Alat_Berat9"/>
      <sheetName val="701500_TRAVEL_ADVANCE10"/>
      <sheetName val="Income_Statement_VDF9"/>
      <sheetName val="Summary_Page_VDF9"/>
      <sheetName val="Invested_capital_VDF9"/>
      <sheetName val="PV_of_Op_Leases_VDF9"/>
      <sheetName val="Permanent+_Prob9"/>
      <sheetName val="fiscal_depr_E_9"/>
      <sheetName val="Table_Array9"/>
      <sheetName val="master_(2)9"/>
      <sheetName val="all_ar9"/>
      <sheetName val="A-lr_pabrik9"/>
      <sheetName val="Rekap_Budget9"/>
      <sheetName val="kegiatan_usaha9"/>
      <sheetName val="persatuan_(2)9"/>
      <sheetName val="TBM_09"/>
      <sheetName val="trf_7_jht9"/>
      <sheetName val="GL_5461119"/>
      <sheetName val="TB_12169"/>
      <sheetName val="RKAP_2013_TBM19"/>
      <sheetName val="PL_(MONTHLY)9"/>
      <sheetName val="Rinci_prd_13-149"/>
      <sheetName val="Rinci_sekt_13-149"/>
      <sheetName val="rekap_aset9"/>
      <sheetName val="Ws_Jul-20049"/>
      <sheetName val="DATA_BANK9"/>
      <sheetName val="F-19_29"/>
      <sheetName val="Telin_SG-HK_Sales_transaction9"/>
      <sheetName val="Telin_SG-HKPurchase_transactio9"/>
      <sheetName val="A_W__TIGER9"/>
      <sheetName val="pro_ra_op9"/>
      <sheetName val="CHECK_LIST-KPR9"/>
      <sheetName val="Fomat__19"/>
      <sheetName val="CBA_MECH_&amp;_SS_(MECH)9"/>
      <sheetName val="Client_AJE9"/>
      <sheetName val="Kode_Rek_PJA9"/>
      <sheetName val="To_Generate9"/>
      <sheetName val="Bahan_BQ9"/>
      <sheetName val="2003_Forecast9"/>
      <sheetName val="2004_Risk_Adjusted_AOP9"/>
      <sheetName val="Comp_equip9"/>
      <sheetName val="Dec_08_-_Jan_099"/>
      <sheetName val="Abs_Jun9"/>
      <sheetName val="ABSEN_JUN_s_d_JUL'109"/>
      <sheetName val="abs_Apr_109"/>
      <sheetName val="OT_Apr_109"/>
      <sheetName val="PHL_(3)9"/>
      <sheetName val="BA_all_pnjam9"/>
      <sheetName val="KPRIKPA1_19_PEMB_PHP9"/>
      <sheetName val="kode_transaksi9"/>
      <sheetName val="By_UPO9"/>
      <sheetName val="R-16_19"/>
      <sheetName val="R-16_29"/>
      <sheetName val="Msn__Listrik"/>
      <sheetName val="Cash_Flow"/>
      <sheetName val="Nick_Miller_NAV-CFSI"/>
      <sheetName val="budget_idr"/>
      <sheetName val="pnl statement"/>
      <sheetName val="POTO MAC"/>
      <sheetName val="Cp&gt;10-Ln&lt;10"/>
      <sheetName val="Ln&lt;20"/>
      <sheetName val="data elements"/>
      <sheetName val="Brandtype"/>
      <sheetName val="d-1004"/>
      <sheetName val="Monthly Recap"/>
      <sheetName val="Projection"/>
      <sheetName val="AN_EL(16.0)"/>
      <sheetName val="Bukti Memorial"/>
      <sheetName val="data_benefit(1)"/>
      <sheetName val="A&amp;P95.XLS"/>
      <sheetName val="PROFIT &amp; LOSS STATEMENT-1995 BP"/>
      <sheetName val="3800-Interim"/>
      <sheetName val="ocean voyage"/>
      <sheetName val="per-hp"/>
      <sheetName val="prmt"/>
      <sheetName val="#REF!"/>
      <sheetName val="RUPS"/>
      <sheetName val="A.W. VANAMEI"/>
      <sheetName val="HARGA SWAL+SKT"/>
      <sheetName val="PF-OFFICE"/>
      <sheetName val="ACM0131(GT)"/>
      <sheetName val="Dom"/>
      <sheetName val="Gm"/>
      <sheetName val="Man Power &amp; Comp"/>
      <sheetName val="Artwork"/>
      <sheetName val="HUTANG_PER_VENDOR_094"/>
      <sheetName val="IMPUT_PENERIMAAN_BAG_PRODUKSI4"/>
      <sheetName val="PEMAKAIAN_BY_PRODUKSI4"/>
      <sheetName val="IDR_customers1"/>
      <sheetName val="USD_customers1"/>
      <sheetName val="P-1_Acc_Payroll1"/>
      <sheetName val="KODE_WP1"/>
      <sheetName val="Rec_XX"/>
      <sheetName val="Line_Usage-Pulses"/>
      <sheetName val="Join_Account"/>
      <sheetName val="Master_Date"/>
      <sheetName val="pnl_statement"/>
      <sheetName val="Kode Rekening"/>
      <sheetName val="WT"/>
      <sheetName val="JURNAL"/>
      <sheetName val="COA"/>
      <sheetName val="BB"/>
      <sheetName val="Kas 2006"/>
      <sheetName val="WBS (2)salah"/>
      <sheetName val="Rekap Piutang"/>
      <sheetName val="RL-ALL"/>
      <sheetName val="WBS"/>
      <sheetName val="KPNO"/>
      <sheetName val="ms3"/>
      <sheetName val="Basic Price Alat"/>
      <sheetName val="ACC_NUM"/>
      <sheetName val="Schedule-TB"/>
      <sheetName val="BS-Report"/>
      <sheetName val="sad CHECKING"/>
      <sheetName val="Basic Price"/>
      <sheetName val="Kusen Aluminium"/>
      <sheetName val="Atap&amp;Penutup"/>
      <sheetName val="Besi"/>
      <sheetName val="Beton"/>
      <sheetName val="Cat"/>
      <sheetName val="Galian"/>
      <sheetName val="1.4. Kanal"/>
      <sheetName val="Keramik"/>
      <sheetName val="Kusen Kayu"/>
      <sheetName val="Lap. Pondasi"/>
      <sheetName val="Pasangan"/>
      <sheetName val="Pembersihan"/>
      <sheetName val="TOTAL RKP"/>
      <sheetName val="Rekap Item Pekerjaan"/>
      <sheetName val="Sanitari"/>
      <sheetName val="Timbunan"/>
      <sheetName val="A DS04"/>
      <sheetName val="351BQMCN"/>
      <sheetName val="MK"/>
      <sheetName val="Dda Vilia per dec2000"/>
      <sheetName val="XL4Poppy"/>
      <sheetName val="Breadown-Tham khao"/>
      <sheetName val="TTL"/>
      <sheetName val="RetPlan"/>
      <sheetName val="Office_Rent"/>
      <sheetName val="Rate &amp; Act_P"/>
      <sheetName val="Piutang Normal Psrt"/>
      <sheetName val="Penyusutan Kendaraan"/>
      <sheetName val="NL'07"/>
      <sheetName val="DEPK2003"/>
      <sheetName val="Operating Cycle"/>
      <sheetName val="COGS"/>
      <sheetName val="Ist"/>
      <sheetName val="KREDIT&amp;MASA"/>
      <sheetName val="EQUALISASI"/>
      <sheetName val="susut"/>
      <sheetName val="Tag_99"/>
      <sheetName val="Lamp-14(Manajemen)"/>
      <sheetName val="WASTE BY MATERIAL"/>
      <sheetName val="CPIS"/>
      <sheetName val="B1"/>
      <sheetName val="Nov"/>
      <sheetName val="Vol_"/>
      <sheetName val="Vol."/>
      <sheetName val="Vol_1"/>
      <sheetName val="2004"/>
      <sheetName val="kesker-30"/>
      <sheetName val="H.Satuan"/>
      <sheetName val="@GeneralInfo"/>
      <sheetName val="Interdata"/>
      <sheetName val="Neraca detail per book"/>
      <sheetName val="Py.Schedule"/>
      <sheetName val="Cash Flow bulanan"/>
      <sheetName val="O2"/>
      <sheetName val="sch10-rm2"/>
      <sheetName val="sch6-rm"/>
      <sheetName val="analisa bunga Mandiri"/>
      <sheetName val="ban-ling"/>
      <sheetName val="cf9900"/>
      <sheetName val="c4_"/>
      <sheetName val="FX-List-Asset-NB"/>
      <sheetName val="LM13_16"/>
      <sheetName val="Four Star Financials"/>
      <sheetName val="SM_13仕様一覧"/>
      <sheetName val="ExchRate"/>
      <sheetName val="ExchRates"/>
      <sheetName val="Alokasi Beban2015"/>
      <sheetName val="Pipe"/>
      <sheetName val="KMS-DIS5"/>
      <sheetName val="PPh PAsal 21"/>
      <sheetName val="grossup"/>
      <sheetName val="Elimination"/>
      <sheetName val="anal"/>
      <sheetName val="Twr (15)"/>
      <sheetName val="ME"/>
      <sheetName val="Data Base"/>
      <sheetName val="LOADDAT"/>
      <sheetName val="Prod"/>
      <sheetName val="Memb Schd"/>
      <sheetName val="NRC"/>
      <sheetName val="Konf Giro"/>
      <sheetName val="Konf Dep"/>
      <sheetName val="310J1"/>
      <sheetName val="SEX"/>
      <sheetName val="Sales Price"/>
      <sheetName val="P&amp;L BSheet CFlow"/>
      <sheetName val="WBS_WPL"/>
      <sheetName val="Machine"/>
      <sheetName val="Cashfl"/>
      <sheetName val="Sat-Tan"/>
      <sheetName val="Performance_Assumptions"/>
      <sheetName val="fin pro centers"/>
      <sheetName val="Karung"/>
      <sheetName val="5 yr val"/>
      <sheetName val="Graphs"/>
      <sheetName val="10 yr val"/>
      <sheetName val=" Summ fin."/>
      <sheetName val="Hargamat"/>
      <sheetName val="HargaSatuanPond"/>
      <sheetName val="schalt"/>
      <sheetName val="schtng"/>
      <sheetName val="schbhn"/>
      <sheetName val="Chart1"/>
      <sheetName val="SPT"/>
      <sheetName val="KPKom"/>
      <sheetName val="SIK"/>
      <sheetName val="SPPP"/>
      <sheetName val="Berkas"/>
      <sheetName val="BCD"/>
      <sheetName val="Rasio"/>
      <sheetName val="APro"/>
      <sheetName val="DbTF"/>
      <sheetName val="DbPem"/>
      <sheetName val="DK"/>
      <sheetName val="LPIS"/>
      <sheetName val="KONS2007"/>
      <sheetName val="MC_TIRE"/>
      <sheetName val="TB2003"/>
      <sheetName val="Valuation"/>
      <sheetName val="Effort_P1"/>
      <sheetName val="Test_Depre1"/>
      <sheetName val="Proposed_2003_Salary_Range1"/>
      <sheetName val="Tax_Cal1"/>
      <sheetName val="GRAPH_PLANTING_PROGRAMME1"/>
      <sheetName val="Internal_Summary1"/>
      <sheetName val="front_page1"/>
      <sheetName val="List_of_content1"/>
      <sheetName val="01_Area_Statement_(NA)1"/>
      <sheetName val="02_Potential1"/>
      <sheetName val="3,1_inti_development1"/>
      <sheetName val="3,2_Plasma_development_1"/>
      <sheetName val="04_Infra_&amp;_planting1"/>
      <sheetName val="05_Census1"/>
      <sheetName val="06_Supplying1"/>
      <sheetName val="07_Manuring1"/>
      <sheetName val="08_Weeding1"/>
      <sheetName val="09_Nursery1"/>
      <sheetName val="10_Yield1"/>
      <sheetName val="11__PnD1"/>
      <sheetName val="12_Breakdown_workers_&amp;harveste1"/>
      <sheetName val="13_org_chart1"/>
      <sheetName val="14_rainfall1"/>
      <sheetName val="15_fire_report1"/>
      <sheetName val="16_capex1"/>
      <sheetName val="17_visitor1"/>
      <sheetName val="18_CSR1"/>
      <sheetName val="Line_Usage-Pulses1"/>
      <sheetName val="PERLENGKAPAN_1"/>
      <sheetName val="Pivot-VAT_Out1"/>
      <sheetName val="Rekon_SPT_-_GL_Sales1"/>
      <sheetName val="Rekon_SPT_-_GL_VAT1"/>
      <sheetName val="Rekon_GL_Sales_-_GL_VAT1"/>
      <sheetName val="COST_DATA_(2)1"/>
      <sheetName val="Rec_XX1"/>
      <sheetName val="Koreksi_Fiskal1"/>
      <sheetName val="Effort_P"/>
      <sheetName val="Test_Depre"/>
      <sheetName val="Proposed_2003_Salary_Range"/>
      <sheetName val="Tax_Cal"/>
      <sheetName val="GRAPH_PLANTING_PROGRAMME"/>
      <sheetName val="Internal_Summary"/>
      <sheetName val="front_page"/>
      <sheetName val="List_of_content"/>
      <sheetName val="01_Area_Statement_(NA)"/>
      <sheetName val="02_Potential"/>
      <sheetName val="3,1_inti_development"/>
      <sheetName val="3,2_Plasma_development_"/>
      <sheetName val="04_Infra_&amp;_planting"/>
      <sheetName val="05_Census"/>
      <sheetName val="06_Supplying"/>
      <sheetName val="07_Manuring"/>
      <sheetName val="08_Weeding"/>
      <sheetName val="09_Nursery"/>
      <sheetName val="10_Yield"/>
      <sheetName val="11__PnD"/>
      <sheetName val="12_Breakdown_workers_&amp;harvester"/>
      <sheetName val="13_org_chart"/>
      <sheetName val="14_rainfall"/>
      <sheetName val="15_fire_report"/>
      <sheetName val="16_capex"/>
      <sheetName val="17_visitor"/>
      <sheetName val="18_CSR"/>
      <sheetName val="Notes_082"/>
      <sheetName val="RMS_-_STR2"/>
      <sheetName val="KODE_WP2"/>
      <sheetName val="Effort_P2"/>
      <sheetName val="Test_Depre2"/>
      <sheetName val="Proposed_2003_Salary_Range2"/>
      <sheetName val="Tax_Cal2"/>
      <sheetName val="Nick_Miller_NAV-CFSI2"/>
      <sheetName val="GRAPH_PLANTING_PROGRAMME2"/>
      <sheetName val="Internal_Summary2"/>
      <sheetName val="PK_RM2"/>
      <sheetName val="Data_SRL2"/>
      <sheetName val="Data_Prod_Graf2"/>
      <sheetName val="Laporan_UOB2"/>
      <sheetName val="Kertas_Kerja2"/>
      <sheetName val="Uraian_Mesin_20152"/>
      <sheetName val="front_page2"/>
      <sheetName val="List_of_content2"/>
      <sheetName val="01_Area_Statement_(NA)2"/>
      <sheetName val="02_Potential2"/>
      <sheetName val="3,1_inti_development2"/>
      <sheetName val="3,2_Plasma_development_2"/>
      <sheetName val="04_Infra_&amp;_planting2"/>
      <sheetName val="05_Census2"/>
      <sheetName val="06_Supplying2"/>
      <sheetName val="07_Manuring2"/>
      <sheetName val="08_Weeding2"/>
      <sheetName val="09_Nursery2"/>
      <sheetName val="10_Yield2"/>
      <sheetName val="11__PnD2"/>
      <sheetName val="12_Breakdown_workers_&amp;harveste2"/>
      <sheetName val="13_org_chart2"/>
      <sheetName val="14_rainfall2"/>
      <sheetName val="15_fire_report2"/>
      <sheetName val="16_capex2"/>
      <sheetName val="17_visitor2"/>
      <sheetName val="18_CSR2"/>
      <sheetName val="Component_cost2"/>
      <sheetName val="PROD_FRY-MONODON2"/>
      <sheetName val="Msn__Listrik2"/>
      <sheetName val="Line_Usage-Pulses2"/>
      <sheetName val="PERLENGKAPAN_2"/>
      <sheetName val="P-1_Acc_Payroll2"/>
      <sheetName val="Pivot-VAT_Out2"/>
      <sheetName val="Rekon_SPT_-_GL_Sales2"/>
      <sheetName val="Rekon_SPT_-_GL_VAT2"/>
      <sheetName val="Rekon_GL_Sales_-_GL_VAT2"/>
      <sheetName val="COST_DATA_(2)2"/>
      <sheetName val="%RGP_-_GRAPH2"/>
      <sheetName val="GP_P'Tonne__&amp;_%2"/>
      <sheetName val="UVG_&amp;_PRICE_%2"/>
      <sheetName val="Rec_XX2"/>
      <sheetName val="budget_idr2"/>
      <sheetName val="Koreksi_Fiskal2"/>
      <sheetName val="REKAP_OMZET_KAPAL2"/>
      <sheetName val="Notes_083"/>
      <sheetName val="RMS_-_STR3"/>
      <sheetName val="KODE_WP3"/>
      <sheetName val="Effort_P3"/>
      <sheetName val="Test_Depre3"/>
      <sheetName val="Proposed_2003_Salary_Range3"/>
      <sheetName val="Tax_Cal3"/>
      <sheetName val="Nick_Miller_NAV-CFSI3"/>
      <sheetName val="GRAPH_PLANTING_PROGRAMME3"/>
      <sheetName val="Internal_Summary3"/>
      <sheetName val="PK_RM3"/>
      <sheetName val="Data_SRL3"/>
      <sheetName val="Data_Prod_Graf3"/>
      <sheetName val="Laporan_UOB3"/>
      <sheetName val="Kertas_Kerja3"/>
      <sheetName val="Uraian_Mesin_20153"/>
      <sheetName val="front_page3"/>
      <sheetName val="List_of_content3"/>
      <sheetName val="01_Area_Statement_(NA)3"/>
      <sheetName val="02_Potential3"/>
      <sheetName val="3,1_inti_development3"/>
      <sheetName val="3,2_Plasma_development_3"/>
      <sheetName val="04_Infra_&amp;_planting3"/>
      <sheetName val="05_Census3"/>
      <sheetName val="06_Supplying3"/>
      <sheetName val="07_Manuring3"/>
      <sheetName val="08_Weeding3"/>
      <sheetName val="09_Nursery3"/>
      <sheetName val="10_Yield3"/>
      <sheetName val="11__PnD3"/>
      <sheetName val="12_Breakdown_workers_&amp;harveste3"/>
      <sheetName val="13_org_chart3"/>
      <sheetName val="14_rainfall3"/>
      <sheetName val="15_fire_report3"/>
      <sheetName val="16_capex3"/>
      <sheetName val="17_visitor3"/>
      <sheetName val="18_CSR3"/>
      <sheetName val="Component_cost3"/>
      <sheetName val="PROD_FRY-MONODON3"/>
      <sheetName val="Msn__Listrik3"/>
      <sheetName val="Line_Usage-Pulses3"/>
      <sheetName val="PERLENGKAPAN_3"/>
      <sheetName val="P-1_Acc_Payroll3"/>
      <sheetName val="Pivot-VAT_Out3"/>
      <sheetName val="Rekon_SPT_-_GL_Sales3"/>
      <sheetName val="Rekon_SPT_-_GL_VAT3"/>
      <sheetName val="Rekon_GL_Sales_-_GL_VAT3"/>
      <sheetName val="COST_DATA_(2)3"/>
      <sheetName val="%RGP_-_GRAPH3"/>
      <sheetName val="GP_P'Tonne__&amp;_%3"/>
      <sheetName val="UVG_&amp;_PRICE_%3"/>
      <sheetName val="Rec_XX3"/>
      <sheetName val="budget_idr3"/>
      <sheetName val="Koreksi_Fiskal3"/>
      <sheetName val="REKAP_OMZET_KAPAL3"/>
      <sheetName val="analitis"/>
      <sheetName val="L I - ATY"/>
      <sheetName val="MASTER_INPUT"/>
      <sheetName val="CPO 16-9-TID "/>
      <sheetName val="WIP III"/>
      <sheetName val="Master Data Template Orig"/>
      <sheetName val="ANALYSIS"/>
      <sheetName val="Entry Broker"/>
      <sheetName val="Kartu"/>
      <sheetName val="SHEET6"/>
      <sheetName val="Cost 1 Jan"/>
      <sheetName val="dash"/>
      <sheetName val="3.5"/>
      <sheetName val="Map"/>
      <sheetName val="Thailand"/>
      <sheetName val="Deferred tax analysis"/>
      <sheetName val="Detail-Sep"/>
      <sheetName val="RESUME SEP 22"/>
      <sheetName val="KODE BRG"/>
      <sheetName val="DATA CUSTOMER"/>
      <sheetName val="Variables"/>
      <sheetName val="data (2)"/>
      <sheetName val="N-SMGR"/>
      <sheetName val="Permanent_info51"/>
      <sheetName val="Depreciation_&amp;_Peny_51"/>
      <sheetName val="PPh_21_Recon51"/>
      <sheetName val="fiscal_depr(E)51"/>
      <sheetName val="A_u_g51"/>
      <sheetName val="J_u_l51"/>
      <sheetName val="O_c_t51"/>
      <sheetName val="A_p_r51"/>
      <sheetName val="M_a_y51"/>
      <sheetName val="S_e_p51"/>
      <sheetName val="00_received_in_0151"/>
      <sheetName val="F_e_b51"/>
      <sheetName val="Per_GL_J_a_n51"/>
      <sheetName val="J_u_n51"/>
      <sheetName val="M_a_r51"/>
      <sheetName val="C1_NOV51"/>
      <sheetName val="jurnal-audit_251"/>
      <sheetName val="EXT_B351"/>
      <sheetName val="B2_151"/>
      <sheetName val="Main_table51"/>
      <sheetName val="Data_Per_wilayah_Vin_Code_20051"/>
      <sheetName val="Data_Per_wilayah51"/>
      <sheetName val="INDIRECT_DETAIL50"/>
      <sheetName val="DIRECT_COST50"/>
      <sheetName val="Buku_Besar_151"/>
      <sheetName val="Pg7_451"/>
      <sheetName val="E4_1d51"/>
      <sheetName val="Prog_Imbalan51"/>
      <sheetName val="DES_0251"/>
      <sheetName val="Print_AR51"/>
      <sheetName val="analisa_L-K51"/>
      <sheetName val="data_slip51"/>
      <sheetName val="Template_51"/>
      <sheetName val="jul05_ok50"/>
      <sheetName val="sept_05_dd50"/>
      <sheetName val="VAT_out51"/>
      <sheetName val="Danamon_LK51"/>
      <sheetName val="&quot;Outstanding_SO&quot;51"/>
      <sheetName val="Tax_Rate50"/>
      <sheetName val="SAP_PbT50"/>
      <sheetName val="BSHO_Report50"/>
      <sheetName val="Check_Sheet50"/>
      <sheetName val="PLHO_Report50"/>
      <sheetName val="TAX_SUMMARY51"/>
      <sheetName val="DFR_CT50"/>
      <sheetName val="Mkt_Total_by_Cat_B$50"/>
      <sheetName val="Mkt_Total_by_Cat_US$50"/>
      <sheetName val="N_Lead50"/>
      <sheetName val="N_3_150"/>
      <sheetName val="N_850"/>
      <sheetName val="N_950"/>
      <sheetName val="Assumption_&amp;_Result50"/>
      <sheetName val="AA_1_BNI50"/>
      <sheetName val="I_4_1_(2)50"/>
      <sheetName val="Dec_08_-_Jan_09_(2)50"/>
      <sheetName val="Benefit_Factors50"/>
      <sheetName val="tabel_masa_kerja50"/>
      <sheetName val="Marshal_(2)50"/>
      <sheetName val="Irregular_Income50"/>
      <sheetName val="FE-1770_P150"/>
      <sheetName val="KKP_2150"/>
      <sheetName val="new_IFS_format50"/>
      <sheetName val="Hay_Guide_Charts_Notes50"/>
      <sheetName val="trf_ns_0450"/>
      <sheetName val="SL1006_(IDR)50"/>
      <sheetName val="trf_multiple50"/>
      <sheetName val="4_1_Placement_w_o_b50"/>
      <sheetName val="tabel_perkiraan50"/>
      <sheetName val="trfakt_sgl50"/>
      <sheetName val="trf_multiple_dnrks50"/>
      <sheetName val="SL1006_(VLS)50"/>
      <sheetName val="Art_2350"/>
      <sheetName val="MTD_Results50"/>
      <sheetName val="YTD_Results50"/>
      <sheetName val="A3-Dec_2012-ALN50"/>
      <sheetName val="chiet_tinh48"/>
      <sheetName val="NB_UNIT350"/>
      <sheetName val="tabel_nilai48"/>
      <sheetName val="NY_ADMIN47"/>
      <sheetName val="SPI_GMBH47"/>
      <sheetName val="FA_sd_APRIL_0747"/>
      <sheetName val="Customize_Your_Purchase_Order48"/>
      <sheetName val="Level_1_&amp;_248"/>
      <sheetName val="JAN_200148"/>
      <sheetName val="Trading_Statement48"/>
      <sheetName val="9E1_347"/>
      <sheetName val="1195_B147"/>
      <sheetName val="mgr_&amp;_staff50"/>
      <sheetName val="ShareCapital_50"/>
      <sheetName val="Slide_2247"/>
      <sheetName val="Data_WP47"/>
      <sheetName val="Rincian_Iuran48"/>
      <sheetName val="Data_Rekon48"/>
      <sheetName val="Premi_Iuran48"/>
      <sheetName val="_SAF_0245"/>
      <sheetName val="AA_1_1_BNI48"/>
      <sheetName val="YTD_Resurts45"/>
      <sheetName val="TRF_15045"/>
      <sheetName val="Material_Bpn_jul'0745"/>
      <sheetName val="IMPUT_PENERIMAAN_BULK_WB45"/>
      <sheetName val="van_khuon45"/>
      <sheetName val="U2_245"/>
      <sheetName val="LINK_MOR45"/>
      <sheetName val="LINK_GAP45"/>
      <sheetName val="General_Info45"/>
      <sheetName val="Letter_Form24"/>
      <sheetName val="Cost_Analysis45"/>
      <sheetName val="Scenarios_and_Sensitivities46"/>
      <sheetName val="Global_Assumptions46"/>
      <sheetName val="F_2_WIP_CKP45"/>
      <sheetName val="F_2_1_CKP45"/>
      <sheetName val="movement&amp;add_test24"/>
      <sheetName val="Cost_Summary45"/>
      <sheetName val="HPP_PER_BULAN24"/>
      <sheetName val="Finance_Projection-0724"/>
      <sheetName val="UV_1045"/>
      <sheetName val="Sales_Report_MKTG24"/>
      <sheetName val="U-3_1_1_telephone24"/>
      <sheetName val="corp_tax24"/>
      <sheetName val="SK_HTM45"/>
      <sheetName val="Entry__HTM45"/>
      <sheetName val="1541020-House_Loan45"/>
      <sheetName val="Marshal_-111"/>
      <sheetName val="A_4_224"/>
      <sheetName val="A_4_324"/>
      <sheetName val="RMS_FUNGSIONAL45"/>
      <sheetName val="RMS_-_STR_(2)45"/>
      <sheetName val="LIST__MESIN24"/>
      <sheetName val="MAST_PROD24"/>
      <sheetName val="LIS__PAKAI24"/>
      <sheetName val="PART_&amp;_MAINT_24"/>
      <sheetName val="STD__COST24"/>
      <sheetName val="A6_Employee_Loan11"/>
      <sheetName val="Rekons_PPh_2111"/>
      <sheetName val="RD_I-BUT11"/>
      <sheetName val="Trial_Bal11"/>
      <sheetName val="pihak_iii11"/>
      <sheetName val="L_I___ATY11"/>
      <sheetName val="N_o_v11"/>
      <sheetName val="J_a_n11"/>
      <sheetName val="Analisa_Alat_Berat11"/>
      <sheetName val="701500_TRAVEL_ADVANCE12"/>
      <sheetName val="Income_Statement_VDF11"/>
      <sheetName val="Summary_Page_VDF11"/>
      <sheetName val="Invested_capital_VDF11"/>
      <sheetName val="PV_of_Op_Leases_VDF11"/>
      <sheetName val="ah_sanitary24"/>
      <sheetName val="03_Detailed24"/>
      <sheetName val="01_Bid_Price_summary24"/>
      <sheetName val="Permanent+_Prob11"/>
      <sheetName val="fiscal_depr_E_11"/>
      <sheetName val="Table_Array11"/>
      <sheetName val="master_(2)11"/>
      <sheetName val="all_ar11"/>
      <sheetName val="A-lr_pabrik11"/>
      <sheetName val="Rekap_Budget11"/>
      <sheetName val="kegiatan_usaha11"/>
      <sheetName val="persatuan_(2)11"/>
      <sheetName val="TBM_011"/>
      <sheetName val="trf_7_jht11"/>
      <sheetName val="GL_54611111"/>
      <sheetName val="TB_121611"/>
      <sheetName val="RKAP_2013_TBM111"/>
      <sheetName val="PL_(MONTHLY)11"/>
      <sheetName val="Rinci_prd_13-1411"/>
      <sheetName val="Rinci_sekt_13-1411"/>
      <sheetName val="rekap_aset11"/>
      <sheetName val="Ws_Jul-200411"/>
      <sheetName val="DATA_BANK11"/>
      <sheetName val="F-19_211"/>
      <sheetName val="Telin_SG-HK_Sales_transaction11"/>
      <sheetName val="Telin_SG-HKPurchase_transacti11"/>
      <sheetName val="A_W__TIGER11"/>
      <sheetName val="pro_ra_op11"/>
      <sheetName val="CHECK_LIST-KPR11"/>
      <sheetName val="Fomat__111"/>
      <sheetName val="CBA_MECH_&amp;_SS_(MECH)11"/>
      <sheetName val="Client_AJE11"/>
      <sheetName val="Kode_Rek_PJA11"/>
      <sheetName val="To_Generate11"/>
      <sheetName val="Bahan_BQ11"/>
      <sheetName val="2003_Forecast11"/>
      <sheetName val="2004_Risk_Adjusted_AOP11"/>
      <sheetName val="Comp_equip11"/>
      <sheetName val="Dec_08_-_Jan_0911"/>
      <sheetName val="Abs_Jun11"/>
      <sheetName val="ABSEN_JUN_s_d_JUL'1011"/>
      <sheetName val="abs_Apr_1011"/>
      <sheetName val="OT_Apr_1011"/>
      <sheetName val="PHL_(3)11"/>
      <sheetName val="BA_all_pnjam11"/>
      <sheetName val="KPRIKPA1_19_PEMB_PHP11"/>
      <sheetName val="kode_transaksi11"/>
      <sheetName val="By_UPO11"/>
      <sheetName val="R-16_111"/>
      <sheetName val="R-16_211"/>
      <sheetName val="Cash_Flow2"/>
      <sheetName val="PPh_2p³__2"/>
      <sheetName val="Permanent_info52"/>
      <sheetName val="Depreciation_&amp;_Peny_52"/>
      <sheetName val="PPh_21_Recon52"/>
      <sheetName val="A_u_g52"/>
      <sheetName val="J_u_l52"/>
      <sheetName val="O_c_t52"/>
      <sheetName val="A_p_r52"/>
      <sheetName val="M_a_y52"/>
      <sheetName val="S_e_p52"/>
      <sheetName val="00_received_in_0152"/>
      <sheetName val="F_e_b52"/>
      <sheetName val="Per_GL_J_a_n52"/>
      <sheetName val="J_u_n52"/>
      <sheetName val="M_a_r52"/>
      <sheetName val="fiscal_depr(E)52"/>
      <sheetName val="C1_NOV52"/>
      <sheetName val="jurnal-audit_252"/>
      <sheetName val="EXT_B352"/>
      <sheetName val="B2_152"/>
      <sheetName val="Main_table52"/>
      <sheetName val="Data_Per_wilayah_Vin_Code_20052"/>
      <sheetName val="Data_Per_wilayah52"/>
      <sheetName val="INDIRECT_DETAIL51"/>
      <sheetName val="DIRECT_COST51"/>
      <sheetName val="Buku_Besar_152"/>
      <sheetName val="Pg7_452"/>
      <sheetName val="Print_AR52"/>
      <sheetName val="E4_1d52"/>
      <sheetName val="Prog_Imbalan52"/>
      <sheetName val="DES_0252"/>
      <sheetName val="analisa_L-K52"/>
      <sheetName val="data_slip52"/>
      <sheetName val="Template_52"/>
      <sheetName val="jul05_ok51"/>
      <sheetName val="sept_05_dd51"/>
      <sheetName val="VAT_out52"/>
      <sheetName val="Danamon_LK52"/>
      <sheetName val="&quot;Outstanding_SO&quot;52"/>
      <sheetName val="Tax_Rate51"/>
      <sheetName val="SAP_PbT51"/>
      <sheetName val="BSHO_Report51"/>
      <sheetName val="Check_Sheet51"/>
      <sheetName val="PLHO_Report51"/>
      <sheetName val="TAX_SUMMARY52"/>
      <sheetName val="DFR_CT51"/>
      <sheetName val="Mkt_Total_by_Cat_B$51"/>
      <sheetName val="Mkt_Total_by_Cat_US$51"/>
      <sheetName val="N_Lead51"/>
      <sheetName val="N_3_151"/>
      <sheetName val="N_851"/>
      <sheetName val="N_951"/>
      <sheetName val="Benefit_Factors51"/>
      <sheetName val="Assumption_&amp;_Result51"/>
      <sheetName val="Dec_08_-_Jan_09_(2)51"/>
      <sheetName val="AA_1_BNI51"/>
      <sheetName val="I_4_1_(2)51"/>
      <sheetName val="Irregular_Income51"/>
      <sheetName val="FE-1770_P151"/>
      <sheetName val="Marshal_(2)51"/>
      <sheetName val="KKP_2151"/>
      <sheetName val="tabel_masa_kerja51"/>
      <sheetName val="new_IFS_format51"/>
      <sheetName val="Hay_Guide_Charts_Notes51"/>
      <sheetName val="trf_ns_0451"/>
      <sheetName val="SL1006_(IDR)51"/>
      <sheetName val="trf_multiple51"/>
      <sheetName val="4_1_Placement_w_o_b51"/>
      <sheetName val="tabel_perkiraan51"/>
      <sheetName val="trfakt_sgl51"/>
      <sheetName val="trf_multiple_dnrks51"/>
      <sheetName val="SL1006_(VLS)51"/>
      <sheetName val="MTD_Results51"/>
      <sheetName val="YTD_Results51"/>
      <sheetName val="A3-Dec_2012-ALN51"/>
      <sheetName val="Level_1_&amp;_249"/>
      <sheetName val="JAN_200149"/>
      <sheetName val="Trading_Statement49"/>
      <sheetName val="Customize_Your_Purchase_Order49"/>
      <sheetName val="Art_2351"/>
      <sheetName val="chiet_tinh49"/>
      <sheetName val="9E1_348"/>
      <sheetName val="NB_UNIT351"/>
      <sheetName val="Slide_2248"/>
      <sheetName val="Rincian_Iuran49"/>
      <sheetName val="Data_Rekon49"/>
      <sheetName val="Premi_Iuran49"/>
      <sheetName val="NY_ADMIN48"/>
      <sheetName val="SPI_GMBH48"/>
      <sheetName val="FA_sd_APRIL_0748"/>
      <sheetName val="tabel_nilai49"/>
      <sheetName val="1195_B148"/>
      <sheetName val="mgr_&amp;_staff51"/>
      <sheetName val="ShareCapital_51"/>
      <sheetName val="Data_WP48"/>
      <sheetName val="_SAF_0246"/>
      <sheetName val="TRF_15046"/>
      <sheetName val="AA_1_1_BNI49"/>
      <sheetName val="UV_1046"/>
      <sheetName val="General_Info46"/>
      <sheetName val="1541020-House_Loan46"/>
      <sheetName val="Material_Bpn_jul'0746"/>
      <sheetName val="IMPUT_PENERIMAAN_BULK_WB46"/>
      <sheetName val="HPP_PER_BULAN25"/>
      <sheetName val="Cost_Analysis46"/>
      <sheetName val="Scenarios_and_Sensitivities47"/>
      <sheetName val="Global_Assumptions47"/>
      <sheetName val="F_2_WIP_CKP46"/>
      <sheetName val="F_2_1_CKP46"/>
      <sheetName val="movement&amp;add_test25"/>
      <sheetName val="Cost_Summary46"/>
      <sheetName val="YTD_Resurts46"/>
      <sheetName val="van_khuon46"/>
      <sheetName val="U2_246"/>
      <sheetName val="LINK_MOR46"/>
      <sheetName val="LINK_GAP46"/>
      <sheetName val="SK_HTM46"/>
      <sheetName val="Entry__HTM46"/>
      <sheetName val="Finance_Projection-0725"/>
      <sheetName val="Letter_Form25"/>
      <sheetName val="Sales_Report_MKTG25"/>
      <sheetName val="U-3_1_1_telephone25"/>
      <sheetName val="corp_tax25"/>
      <sheetName val="Marshal_-112"/>
      <sheetName val="A_4_225"/>
      <sheetName val="A_4_325"/>
      <sheetName val="RMS_FUNGSIONAL46"/>
      <sheetName val="RMS_-_STR_(2)46"/>
      <sheetName val="LIST__MESIN25"/>
      <sheetName val="MAST_PROD25"/>
      <sheetName val="LIS__PAKAI25"/>
      <sheetName val="PART_&amp;_MAINT_25"/>
      <sheetName val="STD__COST25"/>
      <sheetName val="RD_I-BUT12"/>
      <sheetName val="Trial_Bal12"/>
      <sheetName val="pihak_iii12"/>
      <sheetName val="Rekons_PPh_2112"/>
      <sheetName val="A6_Employee_Loan12"/>
      <sheetName val="L_I___ATY12"/>
      <sheetName val="N_o_v12"/>
      <sheetName val="J_a_n12"/>
      <sheetName val="Analisa_Alat_Berat12"/>
      <sheetName val="701500_TRAVEL_ADVANCE13"/>
      <sheetName val="Income_Statement_VDF12"/>
      <sheetName val="Summary_Page_VDF12"/>
      <sheetName val="Invested_capital_VDF12"/>
      <sheetName val="PV_of_Op_Leases_VDF12"/>
      <sheetName val="ah_sanitary25"/>
      <sheetName val="03_Detailed25"/>
      <sheetName val="01_Bid_Price_summary25"/>
      <sheetName val="Permanent+_Prob12"/>
      <sheetName val="fiscal_depr_E_12"/>
      <sheetName val="Table_Array12"/>
      <sheetName val="master_(2)12"/>
      <sheetName val="all_ar12"/>
      <sheetName val="A-lr_pabrik12"/>
      <sheetName val="Rekap_Budget12"/>
      <sheetName val="kegiatan_usaha12"/>
      <sheetName val="persatuan_(2)12"/>
      <sheetName val="TBM_012"/>
      <sheetName val="trf_7_jht12"/>
      <sheetName val="GL_54611112"/>
      <sheetName val="TB_121612"/>
      <sheetName val="RKAP_2013_TBM112"/>
      <sheetName val="PL_(MONTHLY)12"/>
      <sheetName val="Rinci_prd_13-1412"/>
      <sheetName val="Rinci_sekt_13-1412"/>
      <sheetName val="rekap_aset12"/>
      <sheetName val="Ws_Jul-200412"/>
      <sheetName val="DATA_BANK12"/>
      <sheetName val="F-19_212"/>
      <sheetName val="Telin_SG-HK_Sales_transaction12"/>
      <sheetName val="Telin_SG-HKPurchase_transacti12"/>
      <sheetName val="A_W__TIGER12"/>
      <sheetName val="pro_ra_op12"/>
      <sheetName val="CHECK_LIST-KPR12"/>
      <sheetName val="Fomat__112"/>
      <sheetName val="CBA_MECH_&amp;_SS_(MECH)12"/>
      <sheetName val="Client_AJE12"/>
      <sheetName val="Kode_Rek_PJA12"/>
      <sheetName val="To_Generate12"/>
      <sheetName val="Bahan_BQ12"/>
      <sheetName val="2003_Forecast12"/>
      <sheetName val="2004_Risk_Adjusted_AOP12"/>
      <sheetName val="Comp_equip12"/>
      <sheetName val="Dec_08_-_Jan_0912"/>
      <sheetName val="Abs_Jun12"/>
      <sheetName val="ABSEN_JUN_s_d_JUL'1012"/>
      <sheetName val="abs_Apr_1012"/>
      <sheetName val="OT_Apr_1012"/>
      <sheetName val="PHL_(3)12"/>
      <sheetName val="BA_all_pnjam12"/>
      <sheetName val="KPRIKPA1_19_PEMB_PHP12"/>
      <sheetName val="kode_transaksi12"/>
      <sheetName val="By_UPO12"/>
      <sheetName val="R-16_112"/>
      <sheetName val="R-16_212"/>
      <sheetName val="Cash_Flow3"/>
      <sheetName val="PPh_2p³__3"/>
      <sheetName val="RPT-1_0"/>
      <sheetName val="KKP_SL-baru"/>
      <sheetName val="Main_Menu"/>
      <sheetName val="U2_5_RM_From_Purhase"/>
      <sheetName val="B28"/>
      <sheetName val="B24-1"/>
      <sheetName val="22-1"/>
      <sheetName val="12 Mo"/>
      <sheetName val="24 Mo"/>
      <sheetName val="38#"/>
      <sheetName val="Summary prepaid 23"/>
      <sheetName val="KONSOL UNIT"/>
      <sheetName val="FA FISKAL"/>
      <sheetName val="upah_borong"/>
      <sheetName val="harsat"/>
      <sheetName val="satuan_pek"/>
      <sheetName val="% Lbr vs GP"/>
      <sheetName val="Exc. Rate"/>
      <sheetName val="検査ﾃﾞｰﾀ"/>
      <sheetName val="様式B-15"/>
      <sheetName val="KEY明細 "/>
      <sheetName val="設備ﾃﾞｰﾀ入力"/>
      <sheetName val="?"/>
      <sheetName val="P20"/>
      <sheetName val="4-Basic Price"/>
      <sheetName val="P.Afl0608"/>
      <sheetName val="ATTR16.2A"/>
      <sheetName val="KAS_BANK"/>
      <sheetName val="Rekapitulasi"/>
      <sheetName val="Sensitivitas"/>
      <sheetName val="hiden"/>
      <sheetName val="R - I"/>
      <sheetName val="LABA RUGI"/>
      <sheetName val="NRSTOCK"/>
      <sheetName val="Attachement"/>
      <sheetName val="Attach-I"/>
      <sheetName val="Interest"/>
      <sheetName val="Depreciation  schedule"/>
      <sheetName val="Depreciation RBW"/>
      <sheetName val="F1771-I"/>
      <sheetName val="F1771-II"/>
      <sheetName val="Penyusutan"/>
      <sheetName val="Unearned premiums"/>
      <sheetName val="Cadangan premi"/>
      <sheetName val="22-25"/>
      <sheetName val="PPh_pasal_25"/>
      <sheetName val="new_1771"/>
      <sheetName val="New_1771_(2)"/>
      <sheetName val="1771_I"/>
      <sheetName val="1771_II"/>
      <sheetName val="1771_2"/>
      <sheetName val="lamp_1771-V"/>
      <sheetName val="neraca_okt"/>
      <sheetName val="ROSS_LIST"/>
      <sheetName val="E-7_1"/>
      <sheetName val="Up_&amp;_bhn"/>
      <sheetName val="Affiliated (input)"/>
      <sheetName val=" CF Indirect"/>
      <sheetName val="Detail BS"/>
      <sheetName val="Detail PL"/>
      <sheetName val="Financial Highlight"/>
      <sheetName val="Summary BS"/>
      <sheetName val="Summary CF Direct"/>
      <sheetName val="TRIAL BALANCE"/>
      <sheetName val="Misc (input)"/>
      <sheetName val="Codestable"/>
      <sheetName val="Daftar Hutang"/>
      <sheetName val="kode akun"/>
      <sheetName val="KONSOL SUBS"/>
      <sheetName val="gu-2001"/>
      <sheetName val="Calc"/>
      <sheetName val="Sheet379"/>
      <sheetName val="Tanah"/>
      <sheetName val="DBs"/>
      <sheetName val="FIXED COST"/>
      <sheetName val="N2.2"/>
      <sheetName val="PWT"/>
      <sheetName val="BJM-BPP "/>
      <sheetName val="MDN"/>
      <sheetName val="DPS"/>
      <sheetName val="PLB-LPG"/>
      <sheetName val="JKT"/>
      <sheetName val="BDG"/>
      <sheetName val="SMG"/>
      <sheetName val="YOGYA"/>
      <sheetName val="FIXASS_MAR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Surabaya Gempol Mojokerto"/>
      <sheetName val="ADD-DISP-OTHER"/>
      <sheetName val="rekap impor"/>
      <sheetName val="DEC"/>
      <sheetName val="LabaRugi"/>
      <sheetName val="750 D1"/>
      <sheetName val="CAFLOWPLANT"/>
      <sheetName val="2011"/>
      <sheetName val="RLfinok"/>
      <sheetName val="T2"/>
      <sheetName val="USD"/>
      <sheetName val="A2"/>
      <sheetName val="CO"/>
      <sheetName val="T1"/>
      <sheetName val="T3"/>
      <sheetName val="Harga Material"/>
      <sheetName val="Harga_Material"/>
      <sheetName val="A401"/>
      <sheetName val="Noodles (assumptions)"/>
      <sheetName val="LN"/>
      <sheetName val="NONNRC"/>
      <sheetName val="J"/>
      <sheetName val="Dropdown Values"/>
      <sheetName val="Rekon 2"/>
      <sheetName val="JUL"/>
      <sheetName val="JUN"/>
      <sheetName val="FEB"/>
      <sheetName val="MAR"/>
      <sheetName val="AGS"/>
      <sheetName val="APR"/>
      <sheetName val="15 AGS"/>
      <sheetName val="MEI"/>
      <sheetName val="Lookup Tables"/>
      <sheetName val="Controllables"/>
      <sheetName val="Investments"/>
      <sheetName val="XREF"/>
      <sheetName val="Query"/>
      <sheetName val="HO Use"/>
      <sheetName val="BGT Cashflow"/>
      <sheetName val="2003 BGT C Flow"/>
      <sheetName val="Cashflow Report Act vs Bgt"/>
      <sheetName val="BGT Cashflow "/>
      <sheetName val="kom"/>
    </sheetNames>
    <sheetDataSet>
      <sheetData sheetId="0" refreshError="1">
        <row r="1">
          <cell r="A1" t="str">
            <v>Code</v>
          </cell>
        </row>
        <row r="5">
          <cell r="E5">
            <v>1</v>
          </cell>
          <cell r="G5">
            <v>0</v>
          </cell>
          <cell r="H5">
            <v>0</v>
          </cell>
          <cell r="I5">
            <v>0</v>
          </cell>
          <cell r="K5">
            <v>0</v>
          </cell>
          <cell r="L5">
            <v>8</v>
          </cell>
          <cell r="M5">
            <v>0</v>
          </cell>
          <cell r="O5">
            <v>0</v>
          </cell>
          <cell r="Q5">
            <v>0</v>
          </cell>
          <cell r="R5">
            <v>5</v>
          </cell>
          <cell r="S5">
            <v>2</v>
          </cell>
        </row>
      </sheetData>
      <sheetData sheetId="1">
        <row r="5">
          <cell r="E5">
            <v>1</v>
          </cell>
        </row>
      </sheetData>
      <sheetData sheetId="2"/>
      <sheetData sheetId="3"/>
      <sheetData sheetId="4"/>
      <sheetData sheetId="5">
        <row r="5">
          <cell r="E5">
            <v>1</v>
          </cell>
        </row>
      </sheetData>
      <sheetData sheetId="6"/>
      <sheetData sheetId="7">
        <row r="5">
          <cell r="E5">
            <v>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>
        <row r="5">
          <cell r="E5">
            <v>1</v>
          </cell>
        </row>
      </sheetData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>
        <row r="5">
          <cell r="E5">
            <v>1</v>
          </cell>
        </row>
      </sheetData>
      <sheetData sheetId="393">
        <row r="5">
          <cell r="E5">
            <v>1</v>
          </cell>
        </row>
      </sheetData>
      <sheetData sheetId="394">
        <row r="5">
          <cell r="E5">
            <v>1</v>
          </cell>
        </row>
      </sheetData>
      <sheetData sheetId="395">
        <row r="5">
          <cell r="E5">
            <v>1</v>
          </cell>
        </row>
      </sheetData>
      <sheetData sheetId="396">
        <row r="5">
          <cell r="E5">
            <v>1</v>
          </cell>
        </row>
      </sheetData>
      <sheetData sheetId="397">
        <row r="5">
          <cell r="E5">
            <v>1</v>
          </cell>
        </row>
      </sheetData>
      <sheetData sheetId="398">
        <row r="5">
          <cell r="E5">
            <v>1</v>
          </cell>
        </row>
      </sheetData>
      <sheetData sheetId="399">
        <row r="5">
          <cell r="E5">
            <v>1</v>
          </cell>
        </row>
      </sheetData>
      <sheetData sheetId="400">
        <row r="5">
          <cell r="E5">
            <v>1</v>
          </cell>
        </row>
      </sheetData>
      <sheetData sheetId="401">
        <row r="5">
          <cell r="E5">
            <v>1</v>
          </cell>
        </row>
      </sheetData>
      <sheetData sheetId="402">
        <row r="5">
          <cell r="E5">
            <v>1</v>
          </cell>
        </row>
      </sheetData>
      <sheetData sheetId="403">
        <row r="5">
          <cell r="E5">
            <v>1</v>
          </cell>
        </row>
      </sheetData>
      <sheetData sheetId="404">
        <row r="5">
          <cell r="E5">
            <v>1</v>
          </cell>
        </row>
      </sheetData>
      <sheetData sheetId="405">
        <row r="5">
          <cell r="E5">
            <v>1</v>
          </cell>
        </row>
      </sheetData>
      <sheetData sheetId="406">
        <row r="5">
          <cell r="E5">
            <v>1</v>
          </cell>
        </row>
      </sheetData>
      <sheetData sheetId="407">
        <row r="5">
          <cell r="E5">
            <v>1</v>
          </cell>
        </row>
      </sheetData>
      <sheetData sheetId="408">
        <row r="5">
          <cell r="E5">
            <v>1</v>
          </cell>
        </row>
      </sheetData>
      <sheetData sheetId="409">
        <row r="5">
          <cell r="E5">
            <v>1</v>
          </cell>
        </row>
      </sheetData>
      <sheetData sheetId="410">
        <row r="5">
          <cell r="E5">
            <v>1</v>
          </cell>
        </row>
      </sheetData>
      <sheetData sheetId="411">
        <row r="5">
          <cell r="E5">
            <v>1</v>
          </cell>
        </row>
      </sheetData>
      <sheetData sheetId="412">
        <row r="5">
          <cell r="E5">
            <v>1</v>
          </cell>
        </row>
      </sheetData>
      <sheetData sheetId="413">
        <row r="5">
          <cell r="E5">
            <v>1</v>
          </cell>
        </row>
      </sheetData>
      <sheetData sheetId="414">
        <row r="5">
          <cell r="E5">
            <v>1</v>
          </cell>
        </row>
      </sheetData>
      <sheetData sheetId="415">
        <row r="5">
          <cell r="E5">
            <v>1</v>
          </cell>
        </row>
      </sheetData>
      <sheetData sheetId="416">
        <row r="5">
          <cell r="E5">
            <v>1</v>
          </cell>
        </row>
      </sheetData>
      <sheetData sheetId="417">
        <row r="5">
          <cell r="E5">
            <v>1</v>
          </cell>
        </row>
      </sheetData>
      <sheetData sheetId="418">
        <row r="5">
          <cell r="E5">
            <v>1</v>
          </cell>
        </row>
      </sheetData>
      <sheetData sheetId="419">
        <row r="5">
          <cell r="E5">
            <v>1</v>
          </cell>
        </row>
      </sheetData>
      <sheetData sheetId="420">
        <row r="5">
          <cell r="E5">
            <v>1</v>
          </cell>
        </row>
      </sheetData>
      <sheetData sheetId="421">
        <row r="5">
          <cell r="E5">
            <v>1</v>
          </cell>
        </row>
      </sheetData>
      <sheetData sheetId="422">
        <row r="5">
          <cell r="E5">
            <v>1</v>
          </cell>
        </row>
      </sheetData>
      <sheetData sheetId="423">
        <row r="5">
          <cell r="E5">
            <v>1</v>
          </cell>
        </row>
      </sheetData>
      <sheetData sheetId="424">
        <row r="5">
          <cell r="E5">
            <v>1</v>
          </cell>
        </row>
      </sheetData>
      <sheetData sheetId="425">
        <row r="5">
          <cell r="E5">
            <v>1</v>
          </cell>
        </row>
      </sheetData>
      <sheetData sheetId="426">
        <row r="5">
          <cell r="E5">
            <v>1</v>
          </cell>
        </row>
      </sheetData>
      <sheetData sheetId="427">
        <row r="5">
          <cell r="E5">
            <v>1</v>
          </cell>
        </row>
      </sheetData>
      <sheetData sheetId="428">
        <row r="5">
          <cell r="E5">
            <v>1</v>
          </cell>
        </row>
      </sheetData>
      <sheetData sheetId="429">
        <row r="5">
          <cell r="E5">
            <v>1</v>
          </cell>
        </row>
      </sheetData>
      <sheetData sheetId="430">
        <row r="5">
          <cell r="E5">
            <v>1</v>
          </cell>
        </row>
      </sheetData>
      <sheetData sheetId="431">
        <row r="5">
          <cell r="E5">
            <v>1</v>
          </cell>
        </row>
      </sheetData>
      <sheetData sheetId="432">
        <row r="5">
          <cell r="E5">
            <v>1</v>
          </cell>
        </row>
      </sheetData>
      <sheetData sheetId="433">
        <row r="5">
          <cell r="E5">
            <v>1</v>
          </cell>
        </row>
      </sheetData>
      <sheetData sheetId="434">
        <row r="5">
          <cell r="E5">
            <v>1</v>
          </cell>
        </row>
      </sheetData>
      <sheetData sheetId="435">
        <row r="5">
          <cell r="E5">
            <v>1</v>
          </cell>
        </row>
      </sheetData>
      <sheetData sheetId="436">
        <row r="5">
          <cell r="E5">
            <v>1</v>
          </cell>
        </row>
      </sheetData>
      <sheetData sheetId="437">
        <row r="5">
          <cell r="E5">
            <v>1</v>
          </cell>
        </row>
      </sheetData>
      <sheetData sheetId="438">
        <row r="5">
          <cell r="E5">
            <v>1</v>
          </cell>
        </row>
      </sheetData>
      <sheetData sheetId="439">
        <row r="5">
          <cell r="E5">
            <v>1</v>
          </cell>
        </row>
      </sheetData>
      <sheetData sheetId="440">
        <row r="5">
          <cell r="E5">
            <v>1</v>
          </cell>
        </row>
      </sheetData>
      <sheetData sheetId="441">
        <row r="5">
          <cell r="E5">
            <v>1</v>
          </cell>
        </row>
      </sheetData>
      <sheetData sheetId="442">
        <row r="5">
          <cell r="E5">
            <v>1</v>
          </cell>
        </row>
      </sheetData>
      <sheetData sheetId="443">
        <row r="5">
          <cell r="E5">
            <v>1</v>
          </cell>
        </row>
      </sheetData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>
        <row r="5">
          <cell r="E5">
            <v>1</v>
          </cell>
        </row>
      </sheetData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>
        <row r="5">
          <cell r="E5">
            <v>1</v>
          </cell>
        </row>
      </sheetData>
      <sheetData sheetId="598">
        <row r="5">
          <cell r="E5">
            <v>1</v>
          </cell>
        </row>
      </sheetData>
      <sheetData sheetId="599">
        <row r="5">
          <cell r="E5">
            <v>1</v>
          </cell>
        </row>
      </sheetData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>
        <row r="5">
          <cell r="E5">
            <v>1</v>
          </cell>
        </row>
      </sheetData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>
        <row r="5">
          <cell r="E5">
            <v>1</v>
          </cell>
        </row>
      </sheetData>
      <sheetData sheetId="646">
        <row r="5">
          <cell r="E5">
            <v>1</v>
          </cell>
        </row>
      </sheetData>
      <sheetData sheetId="647">
        <row r="5">
          <cell r="E5">
            <v>1</v>
          </cell>
        </row>
      </sheetData>
      <sheetData sheetId="648">
        <row r="5">
          <cell r="E5">
            <v>1</v>
          </cell>
        </row>
      </sheetData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>
        <row r="5">
          <cell r="E5">
            <v>1</v>
          </cell>
        </row>
      </sheetData>
      <sheetData sheetId="680">
        <row r="5">
          <cell r="E5">
            <v>1</v>
          </cell>
        </row>
      </sheetData>
      <sheetData sheetId="681">
        <row r="5">
          <cell r="E5">
            <v>1</v>
          </cell>
        </row>
      </sheetData>
      <sheetData sheetId="682">
        <row r="5">
          <cell r="E5">
            <v>1</v>
          </cell>
        </row>
      </sheetData>
      <sheetData sheetId="683">
        <row r="5">
          <cell r="E5">
            <v>1</v>
          </cell>
        </row>
      </sheetData>
      <sheetData sheetId="684">
        <row r="5">
          <cell r="E5">
            <v>1</v>
          </cell>
        </row>
      </sheetData>
      <sheetData sheetId="685">
        <row r="5">
          <cell r="E5">
            <v>1</v>
          </cell>
        </row>
      </sheetData>
      <sheetData sheetId="686">
        <row r="5">
          <cell r="E5">
            <v>1</v>
          </cell>
        </row>
      </sheetData>
      <sheetData sheetId="687">
        <row r="5">
          <cell r="E5">
            <v>1</v>
          </cell>
        </row>
      </sheetData>
      <sheetData sheetId="688">
        <row r="5">
          <cell r="E5">
            <v>1</v>
          </cell>
        </row>
      </sheetData>
      <sheetData sheetId="689">
        <row r="5">
          <cell r="E5">
            <v>1</v>
          </cell>
        </row>
      </sheetData>
      <sheetData sheetId="690">
        <row r="5">
          <cell r="E5">
            <v>1</v>
          </cell>
        </row>
      </sheetData>
      <sheetData sheetId="691">
        <row r="5">
          <cell r="E5">
            <v>1</v>
          </cell>
        </row>
      </sheetData>
      <sheetData sheetId="692">
        <row r="5">
          <cell r="E5">
            <v>1</v>
          </cell>
        </row>
      </sheetData>
      <sheetData sheetId="693">
        <row r="5">
          <cell r="E5">
            <v>1</v>
          </cell>
        </row>
      </sheetData>
      <sheetData sheetId="694">
        <row r="5">
          <cell r="E5">
            <v>1</v>
          </cell>
        </row>
      </sheetData>
      <sheetData sheetId="695">
        <row r="5">
          <cell r="E5">
            <v>1</v>
          </cell>
        </row>
      </sheetData>
      <sheetData sheetId="696">
        <row r="5">
          <cell r="E5">
            <v>1</v>
          </cell>
        </row>
      </sheetData>
      <sheetData sheetId="697">
        <row r="5">
          <cell r="E5">
            <v>1</v>
          </cell>
        </row>
      </sheetData>
      <sheetData sheetId="698">
        <row r="5">
          <cell r="E5">
            <v>1</v>
          </cell>
        </row>
      </sheetData>
      <sheetData sheetId="699">
        <row r="5">
          <cell r="E5">
            <v>1</v>
          </cell>
        </row>
      </sheetData>
      <sheetData sheetId="700">
        <row r="5">
          <cell r="E5">
            <v>1</v>
          </cell>
        </row>
      </sheetData>
      <sheetData sheetId="701">
        <row r="5">
          <cell r="E5">
            <v>1</v>
          </cell>
        </row>
      </sheetData>
      <sheetData sheetId="702">
        <row r="5">
          <cell r="E5">
            <v>1</v>
          </cell>
        </row>
      </sheetData>
      <sheetData sheetId="703">
        <row r="5">
          <cell r="E5">
            <v>1</v>
          </cell>
        </row>
      </sheetData>
      <sheetData sheetId="704">
        <row r="5">
          <cell r="E5">
            <v>1</v>
          </cell>
        </row>
      </sheetData>
      <sheetData sheetId="705">
        <row r="5">
          <cell r="E5">
            <v>1</v>
          </cell>
        </row>
      </sheetData>
      <sheetData sheetId="706">
        <row r="5">
          <cell r="E5">
            <v>1</v>
          </cell>
        </row>
      </sheetData>
      <sheetData sheetId="707">
        <row r="5">
          <cell r="E5">
            <v>1</v>
          </cell>
        </row>
      </sheetData>
      <sheetData sheetId="708">
        <row r="5">
          <cell r="E5">
            <v>1</v>
          </cell>
        </row>
      </sheetData>
      <sheetData sheetId="709">
        <row r="5">
          <cell r="E5">
            <v>1</v>
          </cell>
        </row>
      </sheetData>
      <sheetData sheetId="710">
        <row r="5">
          <cell r="E5">
            <v>1</v>
          </cell>
        </row>
      </sheetData>
      <sheetData sheetId="711">
        <row r="5">
          <cell r="E5">
            <v>1</v>
          </cell>
        </row>
      </sheetData>
      <sheetData sheetId="712">
        <row r="5">
          <cell r="E5">
            <v>1</v>
          </cell>
        </row>
      </sheetData>
      <sheetData sheetId="713">
        <row r="5">
          <cell r="E5">
            <v>1</v>
          </cell>
        </row>
      </sheetData>
      <sheetData sheetId="714">
        <row r="5">
          <cell r="E5">
            <v>1</v>
          </cell>
        </row>
      </sheetData>
      <sheetData sheetId="715">
        <row r="5">
          <cell r="E5">
            <v>1</v>
          </cell>
        </row>
      </sheetData>
      <sheetData sheetId="716">
        <row r="5">
          <cell r="E5">
            <v>1</v>
          </cell>
        </row>
      </sheetData>
      <sheetData sheetId="717">
        <row r="5">
          <cell r="E5">
            <v>1</v>
          </cell>
        </row>
      </sheetData>
      <sheetData sheetId="718">
        <row r="5">
          <cell r="E5">
            <v>1</v>
          </cell>
        </row>
      </sheetData>
      <sheetData sheetId="719">
        <row r="5">
          <cell r="E5">
            <v>1</v>
          </cell>
        </row>
      </sheetData>
      <sheetData sheetId="720">
        <row r="5">
          <cell r="E5">
            <v>1</v>
          </cell>
        </row>
      </sheetData>
      <sheetData sheetId="721">
        <row r="5">
          <cell r="E5">
            <v>1</v>
          </cell>
        </row>
      </sheetData>
      <sheetData sheetId="722">
        <row r="5">
          <cell r="E5">
            <v>1</v>
          </cell>
        </row>
      </sheetData>
      <sheetData sheetId="723">
        <row r="5">
          <cell r="E5">
            <v>1</v>
          </cell>
        </row>
      </sheetData>
      <sheetData sheetId="724">
        <row r="5">
          <cell r="E5">
            <v>1</v>
          </cell>
        </row>
      </sheetData>
      <sheetData sheetId="725">
        <row r="5">
          <cell r="E5">
            <v>1</v>
          </cell>
        </row>
      </sheetData>
      <sheetData sheetId="726">
        <row r="5">
          <cell r="E5">
            <v>1</v>
          </cell>
        </row>
      </sheetData>
      <sheetData sheetId="727">
        <row r="5">
          <cell r="E5">
            <v>1</v>
          </cell>
        </row>
      </sheetData>
      <sheetData sheetId="728">
        <row r="5">
          <cell r="E5">
            <v>1</v>
          </cell>
        </row>
      </sheetData>
      <sheetData sheetId="729">
        <row r="5">
          <cell r="E5">
            <v>1</v>
          </cell>
        </row>
      </sheetData>
      <sheetData sheetId="730">
        <row r="5">
          <cell r="E5">
            <v>1</v>
          </cell>
        </row>
      </sheetData>
      <sheetData sheetId="731" refreshError="1"/>
      <sheetData sheetId="732">
        <row r="5">
          <cell r="E5">
            <v>1</v>
          </cell>
        </row>
      </sheetData>
      <sheetData sheetId="733">
        <row r="5">
          <cell r="E5">
            <v>1</v>
          </cell>
        </row>
      </sheetData>
      <sheetData sheetId="734">
        <row r="5">
          <cell r="E5">
            <v>1</v>
          </cell>
        </row>
      </sheetData>
      <sheetData sheetId="735">
        <row r="5">
          <cell r="E5">
            <v>1</v>
          </cell>
        </row>
      </sheetData>
      <sheetData sheetId="736">
        <row r="5">
          <cell r="E5">
            <v>1</v>
          </cell>
        </row>
      </sheetData>
      <sheetData sheetId="737">
        <row r="5">
          <cell r="E5">
            <v>1</v>
          </cell>
        </row>
      </sheetData>
      <sheetData sheetId="738">
        <row r="5">
          <cell r="E5">
            <v>1</v>
          </cell>
        </row>
      </sheetData>
      <sheetData sheetId="739">
        <row r="5">
          <cell r="E5">
            <v>1</v>
          </cell>
        </row>
      </sheetData>
      <sheetData sheetId="740">
        <row r="5">
          <cell r="E5">
            <v>1</v>
          </cell>
        </row>
      </sheetData>
      <sheetData sheetId="741">
        <row r="5">
          <cell r="E5">
            <v>1</v>
          </cell>
        </row>
      </sheetData>
      <sheetData sheetId="742">
        <row r="5">
          <cell r="E5">
            <v>1</v>
          </cell>
        </row>
      </sheetData>
      <sheetData sheetId="743">
        <row r="5">
          <cell r="E5">
            <v>1</v>
          </cell>
        </row>
      </sheetData>
      <sheetData sheetId="744">
        <row r="5">
          <cell r="E5">
            <v>1</v>
          </cell>
        </row>
      </sheetData>
      <sheetData sheetId="745">
        <row r="5">
          <cell r="E5">
            <v>1</v>
          </cell>
        </row>
      </sheetData>
      <sheetData sheetId="746">
        <row r="5">
          <cell r="E5">
            <v>1</v>
          </cell>
        </row>
      </sheetData>
      <sheetData sheetId="747">
        <row r="5">
          <cell r="E5">
            <v>1</v>
          </cell>
        </row>
      </sheetData>
      <sheetData sheetId="748">
        <row r="5">
          <cell r="E5">
            <v>1</v>
          </cell>
        </row>
      </sheetData>
      <sheetData sheetId="749">
        <row r="5">
          <cell r="E5">
            <v>1</v>
          </cell>
        </row>
      </sheetData>
      <sheetData sheetId="750">
        <row r="5">
          <cell r="E5">
            <v>1</v>
          </cell>
        </row>
      </sheetData>
      <sheetData sheetId="751">
        <row r="5">
          <cell r="E5">
            <v>1</v>
          </cell>
        </row>
      </sheetData>
      <sheetData sheetId="752">
        <row r="5">
          <cell r="E5">
            <v>1</v>
          </cell>
        </row>
      </sheetData>
      <sheetData sheetId="753">
        <row r="5">
          <cell r="E5">
            <v>1</v>
          </cell>
        </row>
      </sheetData>
      <sheetData sheetId="754">
        <row r="5">
          <cell r="E5">
            <v>1</v>
          </cell>
        </row>
      </sheetData>
      <sheetData sheetId="755">
        <row r="5">
          <cell r="E5">
            <v>1</v>
          </cell>
        </row>
      </sheetData>
      <sheetData sheetId="756">
        <row r="5">
          <cell r="E5">
            <v>1</v>
          </cell>
        </row>
      </sheetData>
      <sheetData sheetId="757">
        <row r="5">
          <cell r="E5">
            <v>1</v>
          </cell>
        </row>
      </sheetData>
      <sheetData sheetId="758">
        <row r="5">
          <cell r="E5">
            <v>1</v>
          </cell>
        </row>
      </sheetData>
      <sheetData sheetId="759">
        <row r="5">
          <cell r="E5">
            <v>1</v>
          </cell>
        </row>
      </sheetData>
      <sheetData sheetId="760">
        <row r="5">
          <cell r="E5">
            <v>1</v>
          </cell>
        </row>
      </sheetData>
      <sheetData sheetId="761">
        <row r="5">
          <cell r="E5">
            <v>1</v>
          </cell>
        </row>
      </sheetData>
      <sheetData sheetId="762">
        <row r="5">
          <cell r="E5">
            <v>1</v>
          </cell>
        </row>
      </sheetData>
      <sheetData sheetId="763">
        <row r="5">
          <cell r="E5">
            <v>1</v>
          </cell>
        </row>
      </sheetData>
      <sheetData sheetId="764">
        <row r="5">
          <cell r="E5">
            <v>1</v>
          </cell>
        </row>
      </sheetData>
      <sheetData sheetId="765">
        <row r="5">
          <cell r="E5">
            <v>1</v>
          </cell>
        </row>
      </sheetData>
      <sheetData sheetId="766">
        <row r="5">
          <cell r="E5">
            <v>1</v>
          </cell>
        </row>
      </sheetData>
      <sheetData sheetId="767">
        <row r="5">
          <cell r="E5">
            <v>1</v>
          </cell>
        </row>
      </sheetData>
      <sheetData sheetId="768">
        <row r="5">
          <cell r="E5">
            <v>1</v>
          </cell>
        </row>
      </sheetData>
      <sheetData sheetId="769">
        <row r="5">
          <cell r="E5">
            <v>1</v>
          </cell>
        </row>
      </sheetData>
      <sheetData sheetId="770">
        <row r="5">
          <cell r="E5">
            <v>1</v>
          </cell>
        </row>
      </sheetData>
      <sheetData sheetId="771">
        <row r="5">
          <cell r="E5">
            <v>1</v>
          </cell>
        </row>
      </sheetData>
      <sheetData sheetId="772">
        <row r="5">
          <cell r="E5">
            <v>1</v>
          </cell>
        </row>
      </sheetData>
      <sheetData sheetId="773">
        <row r="5">
          <cell r="E5">
            <v>1</v>
          </cell>
        </row>
      </sheetData>
      <sheetData sheetId="774">
        <row r="5">
          <cell r="E5">
            <v>1</v>
          </cell>
        </row>
      </sheetData>
      <sheetData sheetId="775">
        <row r="5">
          <cell r="E5">
            <v>1</v>
          </cell>
        </row>
      </sheetData>
      <sheetData sheetId="776">
        <row r="5">
          <cell r="E5">
            <v>1</v>
          </cell>
        </row>
      </sheetData>
      <sheetData sheetId="777">
        <row r="5">
          <cell r="E5">
            <v>1</v>
          </cell>
        </row>
      </sheetData>
      <sheetData sheetId="778">
        <row r="5">
          <cell r="E5">
            <v>1</v>
          </cell>
        </row>
      </sheetData>
      <sheetData sheetId="779">
        <row r="5">
          <cell r="E5">
            <v>1</v>
          </cell>
        </row>
      </sheetData>
      <sheetData sheetId="780">
        <row r="5">
          <cell r="E5">
            <v>1</v>
          </cell>
        </row>
      </sheetData>
      <sheetData sheetId="781">
        <row r="5">
          <cell r="E5">
            <v>1</v>
          </cell>
        </row>
      </sheetData>
      <sheetData sheetId="782">
        <row r="5">
          <cell r="E5">
            <v>1</v>
          </cell>
        </row>
      </sheetData>
      <sheetData sheetId="783">
        <row r="5">
          <cell r="E5">
            <v>1</v>
          </cell>
        </row>
      </sheetData>
      <sheetData sheetId="784">
        <row r="5">
          <cell r="E5">
            <v>1</v>
          </cell>
        </row>
      </sheetData>
      <sheetData sheetId="785">
        <row r="5">
          <cell r="E5">
            <v>1</v>
          </cell>
        </row>
      </sheetData>
      <sheetData sheetId="786">
        <row r="5">
          <cell r="E5">
            <v>1</v>
          </cell>
        </row>
      </sheetData>
      <sheetData sheetId="787">
        <row r="5">
          <cell r="E5">
            <v>1</v>
          </cell>
        </row>
      </sheetData>
      <sheetData sheetId="788">
        <row r="5">
          <cell r="E5">
            <v>1</v>
          </cell>
        </row>
      </sheetData>
      <sheetData sheetId="789">
        <row r="5">
          <cell r="E5">
            <v>1</v>
          </cell>
        </row>
      </sheetData>
      <sheetData sheetId="790">
        <row r="5">
          <cell r="E5">
            <v>1</v>
          </cell>
        </row>
      </sheetData>
      <sheetData sheetId="791">
        <row r="5">
          <cell r="E5">
            <v>1</v>
          </cell>
        </row>
      </sheetData>
      <sheetData sheetId="792">
        <row r="5">
          <cell r="E5">
            <v>1</v>
          </cell>
        </row>
      </sheetData>
      <sheetData sheetId="793">
        <row r="5">
          <cell r="E5">
            <v>1</v>
          </cell>
        </row>
      </sheetData>
      <sheetData sheetId="794">
        <row r="5">
          <cell r="E5">
            <v>1</v>
          </cell>
        </row>
      </sheetData>
      <sheetData sheetId="795">
        <row r="5">
          <cell r="E5">
            <v>1</v>
          </cell>
        </row>
      </sheetData>
      <sheetData sheetId="796">
        <row r="5">
          <cell r="E5">
            <v>1</v>
          </cell>
        </row>
      </sheetData>
      <sheetData sheetId="797">
        <row r="5">
          <cell r="E5">
            <v>1</v>
          </cell>
        </row>
      </sheetData>
      <sheetData sheetId="798">
        <row r="5">
          <cell r="E5">
            <v>1</v>
          </cell>
        </row>
      </sheetData>
      <sheetData sheetId="799">
        <row r="5">
          <cell r="E5">
            <v>1</v>
          </cell>
        </row>
      </sheetData>
      <sheetData sheetId="800">
        <row r="5">
          <cell r="E5">
            <v>1</v>
          </cell>
        </row>
      </sheetData>
      <sheetData sheetId="801">
        <row r="5">
          <cell r="E5">
            <v>1</v>
          </cell>
        </row>
      </sheetData>
      <sheetData sheetId="802">
        <row r="5">
          <cell r="E5">
            <v>1</v>
          </cell>
        </row>
      </sheetData>
      <sheetData sheetId="803">
        <row r="5">
          <cell r="E5">
            <v>1</v>
          </cell>
        </row>
      </sheetData>
      <sheetData sheetId="804">
        <row r="5">
          <cell r="E5">
            <v>1</v>
          </cell>
        </row>
      </sheetData>
      <sheetData sheetId="805">
        <row r="5">
          <cell r="E5">
            <v>1</v>
          </cell>
        </row>
      </sheetData>
      <sheetData sheetId="806">
        <row r="5">
          <cell r="E5">
            <v>1</v>
          </cell>
        </row>
      </sheetData>
      <sheetData sheetId="807">
        <row r="5">
          <cell r="E5">
            <v>1</v>
          </cell>
        </row>
      </sheetData>
      <sheetData sheetId="808">
        <row r="5">
          <cell r="E5">
            <v>1</v>
          </cell>
        </row>
      </sheetData>
      <sheetData sheetId="809">
        <row r="5">
          <cell r="E5">
            <v>1</v>
          </cell>
        </row>
      </sheetData>
      <sheetData sheetId="810">
        <row r="5">
          <cell r="E5">
            <v>1</v>
          </cell>
        </row>
      </sheetData>
      <sheetData sheetId="811">
        <row r="5">
          <cell r="E5">
            <v>1</v>
          </cell>
        </row>
      </sheetData>
      <sheetData sheetId="812">
        <row r="5">
          <cell r="E5">
            <v>1</v>
          </cell>
        </row>
      </sheetData>
      <sheetData sheetId="813">
        <row r="5">
          <cell r="E5">
            <v>1</v>
          </cell>
        </row>
      </sheetData>
      <sheetData sheetId="814">
        <row r="5">
          <cell r="E5">
            <v>1</v>
          </cell>
        </row>
      </sheetData>
      <sheetData sheetId="815">
        <row r="5">
          <cell r="E5">
            <v>1</v>
          </cell>
        </row>
      </sheetData>
      <sheetData sheetId="816">
        <row r="5">
          <cell r="E5">
            <v>1</v>
          </cell>
        </row>
      </sheetData>
      <sheetData sheetId="817">
        <row r="5">
          <cell r="E5">
            <v>1</v>
          </cell>
        </row>
      </sheetData>
      <sheetData sheetId="818">
        <row r="5">
          <cell r="E5">
            <v>1</v>
          </cell>
        </row>
      </sheetData>
      <sheetData sheetId="819">
        <row r="5">
          <cell r="E5">
            <v>1</v>
          </cell>
        </row>
      </sheetData>
      <sheetData sheetId="820">
        <row r="5">
          <cell r="E5">
            <v>1</v>
          </cell>
        </row>
      </sheetData>
      <sheetData sheetId="821">
        <row r="5">
          <cell r="E5">
            <v>1</v>
          </cell>
        </row>
      </sheetData>
      <sheetData sheetId="822">
        <row r="5">
          <cell r="E5">
            <v>1</v>
          </cell>
        </row>
      </sheetData>
      <sheetData sheetId="823">
        <row r="5">
          <cell r="E5">
            <v>1</v>
          </cell>
        </row>
      </sheetData>
      <sheetData sheetId="824">
        <row r="5">
          <cell r="E5">
            <v>1</v>
          </cell>
        </row>
      </sheetData>
      <sheetData sheetId="825">
        <row r="5">
          <cell r="E5">
            <v>1</v>
          </cell>
        </row>
      </sheetData>
      <sheetData sheetId="826">
        <row r="5">
          <cell r="E5">
            <v>1</v>
          </cell>
        </row>
      </sheetData>
      <sheetData sheetId="827">
        <row r="5">
          <cell r="E5">
            <v>1</v>
          </cell>
        </row>
      </sheetData>
      <sheetData sheetId="828" refreshError="1"/>
      <sheetData sheetId="829">
        <row r="5">
          <cell r="E5">
            <v>1</v>
          </cell>
        </row>
      </sheetData>
      <sheetData sheetId="830">
        <row r="5">
          <cell r="E5">
            <v>1</v>
          </cell>
        </row>
      </sheetData>
      <sheetData sheetId="831">
        <row r="5">
          <cell r="E5">
            <v>1</v>
          </cell>
        </row>
      </sheetData>
      <sheetData sheetId="832">
        <row r="5">
          <cell r="E5">
            <v>1</v>
          </cell>
        </row>
      </sheetData>
      <sheetData sheetId="833">
        <row r="5">
          <cell r="E5">
            <v>1</v>
          </cell>
        </row>
      </sheetData>
      <sheetData sheetId="834">
        <row r="5">
          <cell r="E5">
            <v>1</v>
          </cell>
        </row>
      </sheetData>
      <sheetData sheetId="835" refreshError="1"/>
      <sheetData sheetId="836" refreshError="1"/>
      <sheetData sheetId="837">
        <row r="5">
          <cell r="E5">
            <v>1</v>
          </cell>
        </row>
      </sheetData>
      <sheetData sheetId="838">
        <row r="5">
          <cell r="E5">
            <v>1</v>
          </cell>
        </row>
      </sheetData>
      <sheetData sheetId="839" refreshError="1"/>
      <sheetData sheetId="840">
        <row r="5">
          <cell r="E5">
            <v>1</v>
          </cell>
        </row>
      </sheetData>
      <sheetData sheetId="841">
        <row r="5">
          <cell r="E5">
            <v>1</v>
          </cell>
        </row>
      </sheetData>
      <sheetData sheetId="842">
        <row r="5">
          <cell r="E5">
            <v>1</v>
          </cell>
        </row>
      </sheetData>
      <sheetData sheetId="843">
        <row r="5">
          <cell r="E5">
            <v>1</v>
          </cell>
        </row>
      </sheetData>
      <sheetData sheetId="844">
        <row r="5">
          <cell r="E5">
            <v>1</v>
          </cell>
        </row>
      </sheetData>
      <sheetData sheetId="845">
        <row r="5">
          <cell r="E5">
            <v>1</v>
          </cell>
        </row>
      </sheetData>
      <sheetData sheetId="846">
        <row r="5">
          <cell r="E5">
            <v>1</v>
          </cell>
        </row>
      </sheetData>
      <sheetData sheetId="847">
        <row r="5">
          <cell r="E5">
            <v>1</v>
          </cell>
        </row>
      </sheetData>
      <sheetData sheetId="848">
        <row r="5">
          <cell r="E5">
            <v>1</v>
          </cell>
        </row>
      </sheetData>
      <sheetData sheetId="849">
        <row r="5">
          <cell r="E5">
            <v>1</v>
          </cell>
        </row>
      </sheetData>
      <sheetData sheetId="850">
        <row r="5">
          <cell r="E5">
            <v>1</v>
          </cell>
        </row>
      </sheetData>
      <sheetData sheetId="851">
        <row r="5">
          <cell r="E5">
            <v>1</v>
          </cell>
        </row>
      </sheetData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>
        <row r="5">
          <cell r="E5">
            <v>1</v>
          </cell>
        </row>
      </sheetData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>
        <row r="5">
          <cell r="E5">
            <v>1</v>
          </cell>
        </row>
      </sheetData>
      <sheetData sheetId="926">
        <row r="5">
          <cell r="E5">
            <v>1</v>
          </cell>
        </row>
      </sheetData>
      <sheetData sheetId="927">
        <row r="5">
          <cell r="E5">
            <v>1</v>
          </cell>
        </row>
      </sheetData>
      <sheetData sheetId="928">
        <row r="5">
          <cell r="E5">
            <v>1</v>
          </cell>
        </row>
      </sheetData>
      <sheetData sheetId="929">
        <row r="5">
          <cell r="E5">
            <v>1</v>
          </cell>
        </row>
      </sheetData>
      <sheetData sheetId="930">
        <row r="5">
          <cell r="E5">
            <v>1</v>
          </cell>
        </row>
      </sheetData>
      <sheetData sheetId="931">
        <row r="5">
          <cell r="E5">
            <v>1</v>
          </cell>
        </row>
      </sheetData>
      <sheetData sheetId="932">
        <row r="5">
          <cell r="E5">
            <v>1</v>
          </cell>
        </row>
      </sheetData>
      <sheetData sheetId="933">
        <row r="5">
          <cell r="E5">
            <v>1</v>
          </cell>
        </row>
      </sheetData>
      <sheetData sheetId="934">
        <row r="5">
          <cell r="E5">
            <v>1</v>
          </cell>
        </row>
      </sheetData>
      <sheetData sheetId="935">
        <row r="5">
          <cell r="E5">
            <v>1</v>
          </cell>
        </row>
      </sheetData>
      <sheetData sheetId="936">
        <row r="5">
          <cell r="E5">
            <v>1</v>
          </cell>
        </row>
      </sheetData>
      <sheetData sheetId="937">
        <row r="5">
          <cell r="E5">
            <v>1</v>
          </cell>
        </row>
      </sheetData>
      <sheetData sheetId="938">
        <row r="5">
          <cell r="E5">
            <v>1</v>
          </cell>
        </row>
      </sheetData>
      <sheetData sheetId="939">
        <row r="5">
          <cell r="E5">
            <v>1</v>
          </cell>
        </row>
      </sheetData>
      <sheetData sheetId="940">
        <row r="5">
          <cell r="E5">
            <v>1</v>
          </cell>
        </row>
      </sheetData>
      <sheetData sheetId="941">
        <row r="5">
          <cell r="E5">
            <v>1</v>
          </cell>
        </row>
      </sheetData>
      <sheetData sheetId="942">
        <row r="5">
          <cell r="E5">
            <v>1</v>
          </cell>
        </row>
      </sheetData>
      <sheetData sheetId="943">
        <row r="5">
          <cell r="E5">
            <v>1</v>
          </cell>
        </row>
      </sheetData>
      <sheetData sheetId="944">
        <row r="5">
          <cell r="E5">
            <v>1</v>
          </cell>
        </row>
      </sheetData>
      <sheetData sheetId="945">
        <row r="5">
          <cell r="E5">
            <v>1</v>
          </cell>
        </row>
      </sheetData>
      <sheetData sheetId="946">
        <row r="5">
          <cell r="E5">
            <v>1</v>
          </cell>
        </row>
      </sheetData>
      <sheetData sheetId="947">
        <row r="5">
          <cell r="E5">
            <v>1</v>
          </cell>
        </row>
      </sheetData>
      <sheetData sheetId="948">
        <row r="5">
          <cell r="E5">
            <v>1</v>
          </cell>
        </row>
      </sheetData>
      <sheetData sheetId="949">
        <row r="5">
          <cell r="E5">
            <v>1</v>
          </cell>
        </row>
      </sheetData>
      <sheetData sheetId="950">
        <row r="5">
          <cell r="E5">
            <v>1</v>
          </cell>
        </row>
      </sheetData>
      <sheetData sheetId="951">
        <row r="5">
          <cell r="E5">
            <v>1</v>
          </cell>
        </row>
      </sheetData>
      <sheetData sheetId="952">
        <row r="5">
          <cell r="E5">
            <v>1</v>
          </cell>
        </row>
      </sheetData>
      <sheetData sheetId="953">
        <row r="5">
          <cell r="E5">
            <v>1</v>
          </cell>
        </row>
      </sheetData>
      <sheetData sheetId="954">
        <row r="5">
          <cell r="E5">
            <v>1</v>
          </cell>
        </row>
      </sheetData>
      <sheetData sheetId="955">
        <row r="5">
          <cell r="E5">
            <v>1</v>
          </cell>
        </row>
      </sheetData>
      <sheetData sheetId="956">
        <row r="5">
          <cell r="E5">
            <v>1</v>
          </cell>
        </row>
      </sheetData>
      <sheetData sheetId="957">
        <row r="5">
          <cell r="E5">
            <v>1</v>
          </cell>
        </row>
      </sheetData>
      <sheetData sheetId="958">
        <row r="5">
          <cell r="E5">
            <v>1</v>
          </cell>
        </row>
      </sheetData>
      <sheetData sheetId="959">
        <row r="5">
          <cell r="E5">
            <v>1</v>
          </cell>
        </row>
      </sheetData>
      <sheetData sheetId="960">
        <row r="5">
          <cell r="E5">
            <v>1</v>
          </cell>
        </row>
      </sheetData>
      <sheetData sheetId="961">
        <row r="5">
          <cell r="E5">
            <v>1</v>
          </cell>
        </row>
      </sheetData>
      <sheetData sheetId="962">
        <row r="5">
          <cell r="E5">
            <v>1</v>
          </cell>
        </row>
      </sheetData>
      <sheetData sheetId="963">
        <row r="5">
          <cell r="E5">
            <v>1</v>
          </cell>
        </row>
      </sheetData>
      <sheetData sheetId="964">
        <row r="5">
          <cell r="E5">
            <v>1</v>
          </cell>
        </row>
      </sheetData>
      <sheetData sheetId="965">
        <row r="5">
          <cell r="E5">
            <v>1</v>
          </cell>
        </row>
      </sheetData>
      <sheetData sheetId="966">
        <row r="5">
          <cell r="E5">
            <v>1</v>
          </cell>
        </row>
      </sheetData>
      <sheetData sheetId="967">
        <row r="5">
          <cell r="E5">
            <v>1</v>
          </cell>
        </row>
      </sheetData>
      <sheetData sheetId="968">
        <row r="5">
          <cell r="E5">
            <v>1</v>
          </cell>
        </row>
      </sheetData>
      <sheetData sheetId="969">
        <row r="5">
          <cell r="E5">
            <v>1</v>
          </cell>
        </row>
      </sheetData>
      <sheetData sheetId="970">
        <row r="5">
          <cell r="E5">
            <v>1</v>
          </cell>
        </row>
      </sheetData>
      <sheetData sheetId="971">
        <row r="5">
          <cell r="E5">
            <v>1</v>
          </cell>
        </row>
      </sheetData>
      <sheetData sheetId="972">
        <row r="5">
          <cell r="E5">
            <v>1</v>
          </cell>
        </row>
      </sheetData>
      <sheetData sheetId="973">
        <row r="5">
          <cell r="E5">
            <v>1</v>
          </cell>
        </row>
      </sheetData>
      <sheetData sheetId="974">
        <row r="5">
          <cell r="E5">
            <v>1</v>
          </cell>
        </row>
      </sheetData>
      <sheetData sheetId="975">
        <row r="5">
          <cell r="E5">
            <v>1</v>
          </cell>
        </row>
      </sheetData>
      <sheetData sheetId="976">
        <row r="5">
          <cell r="E5">
            <v>1</v>
          </cell>
        </row>
      </sheetData>
      <sheetData sheetId="977">
        <row r="5">
          <cell r="E5">
            <v>1</v>
          </cell>
        </row>
      </sheetData>
      <sheetData sheetId="978">
        <row r="5">
          <cell r="E5">
            <v>1</v>
          </cell>
        </row>
      </sheetData>
      <sheetData sheetId="979">
        <row r="5">
          <cell r="E5">
            <v>1</v>
          </cell>
        </row>
      </sheetData>
      <sheetData sheetId="980">
        <row r="5">
          <cell r="E5">
            <v>1</v>
          </cell>
        </row>
      </sheetData>
      <sheetData sheetId="981">
        <row r="5">
          <cell r="E5">
            <v>1</v>
          </cell>
        </row>
      </sheetData>
      <sheetData sheetId="982">
        <row r="5">
          <cell r="E5">
            <v>1</v>
          </cell>
        </row>
      </sheetData>
      <sheetData sheetId="983">
        <row r="5">
          <cell r="E5">
            <v>1</v>
          </cell>
        </row>
      </sheetData>
      <sheetData sheetId="984">
        <row r="5">
          <cell r="E5">
            <v>1</v>
          </cell>
        </row>
      </sheetData>
      <sheetData sheetId="985">
        <row r="5">
          <cell r="E5">
            <v>1</v>
          </cell>
        </row>
      </sheetData>
      <sheetData sheetId="986">
        <row r="5">
          <cell r="E5">
            <v>1</v>
          </cell>
        </row>
      </sheetData>
      <sheetData sheetId="987">
        <row r="5">
          <cell r="E5">
            <v>1</v>
          </cell>
        </row>
      </sheetData>
      <sheetData sheetId="988">
        <row r="5">
          <cell r="E5">
            <v>1</v>
          </cell>
        </row>
      </sheetData>
      <sheetData sheetId="989">
        <row r="5">
          <cell r="E5">
            <v>1</v>
          </cell>
        </row>
      </sheetData>
      <sheetData sheetId="990">
        <row r="5">
          <cell r="E5">
            <v>1</v>
          </cell>
        </row>
      </sheetData>
      <sheetData sheetId="991">
        <row r="5">
          <cell r="E5">
            <v>1</v>
          </cell>
        </row>
      </sheetData>
      <sheetData sheetId="992">
        <row r="5">
          <cell r="E5">
            <v>1</v>
          </cell>
        </row>
      </sheetData>
      <sheetData sheetId="993">
        <row r="5">
          <cell r="E5">
            <v>1</v>
          </cell>
        </row>
      </sheetData>
      <sheetData sheetId="994">
        <row r="5">
          <cell r="E5">
            <v>1</v>
          </cell>
        </row>
      </sheetData>
      <sheetData sheetId="995">
        <row r="5">
          <cell r="E5">
            <v>1</v>
          </cell>
        </row>
      </sheetData>
      <sheetData sheetId="996">
        <row r="5">
          <cell r="E5">
            <v>1</v>
          </cell>
        </row>
      </sheetData>
      <sheetData sheetId="997">
        <row r="5">
          <cell r="E5">
            <v>1</v>
          </cell>
        </row>
      </sheetData>
      <sheetData sheetId="998">
        <row r="5">
          <cell r="E5">
            <v>1</v>
          </cell>
        </row>
      </sheetData>
      <sheetData sheetId="999">
        <row r="5">
          <cell r="E5">
            <v>1</v>
          </cell>
        </row>
      </sheetData>
      <sheetData sheetId="1000">
        <row r="5">
          <cell r="E5">
            <v>1</v>
          </cell>
        </row>
      </sheetData>
      <sheetData sheetId="1001">
        <row r="5">
          <cell r="E5">
            <v>1</v>
          </cell>
        </row>
      </sheetData>
      <sheetData sheetId="1002">
        <row r="5">
          <cell r="E5">
            <v>1</v>
          </cell>
        </row>
      </sheetData>
      <sheetData sheetId="1003">
        <row r="5">
          <cell r="E5">
            <v>1</v>
          </cell>
        </row>
      </sheetData>
      <sheetData sheetId="1004">
        <row r="5">
          <cell r="E5">
            <v>1</v>
          </cell>
        </row>
      </sheetData>
      <sheetData sheetId="1005">
        <row r="5">
          <cell r="E5">
            <v>1</v>
          </cell>
        </row>
      </sheetData>
      <sheetData sheetId="1006">
        <row r="5">
          <cell r="E5">
            <v>1</v>
          </cell>
        </row>
      </sheetData>
      <sheetData sheetId="1007">
        <row r="5">
          <cell r="E5">
            <v>1</v>
          </cell>
        </row>
      </sheetData>
      <sheetData sheetId="1008">
        <row r="5">
          <cell r="E5">
            <v>1</v>
          </cell>
        </row>
      </sheetData>
      <sheetData sheetId="1009">
        <row r="5">
          <cell r="E5">
            <v>1</v>
          </cell>
        </row>
      </sheetData>
      <sheetData sheetId="1010">
        <row r="5">
          <cell r="E5">
            <v>1</v>
          </cell>
        </row>
      </sheetData>
      <sheetData sheetId="1011">
        <row r="5">
          <cell r="E5">
            <v>1</v>
          </cell>
        </row>
      </sheetData>
      <sheetData sheetId="1012">
        <row r="5">
          <cell r="E5">
            <v>1</v>
          </cell>
        </row>
      </sheetData>
      <sheetData sheetId="1013">
        <row r="5">
          <cell r="E5">
            <v>1</v>
          </cell>
        </row>
      </sheetData>
      <sheetData sheetId="1014">
        <row r="5">
          <cell r="E5">
            <v>1</v>
          </cell>
        </row>
      </sheetData>
      <sheetData sheetId="1015">
        <row r="5">
          <cell r="E5">
            <v>1</v>
          </cell>
        </row>
      </sheetData>
      <sheetData sheetId="1016">
        <row r="5">
          <cell r="E5">
            <v>1</v>
          </cell>
        </row>
      </sheetData>
      <sheetData sheetId="1017">
        <row r="5">
          <cell r="E5">
            <v>1</v>
          </cell>
        </row>
      </sheetData>
      <sheetData sheetId="1018">
        <row r="5">
          <cell r="E5">
            <v>1</v>
          </cell>
        </row>
      </sheetData>
      <sheetData sheetId="1019">
        <row r="5">
          <cell r="E5">
            <v>1</v>
          </cell>
        </row>
      </sheetData>
      <sheetData sheetId="1020">
        <row r="5">
          <cell r="E5">
            <v>1</v>
          </cell>
        </row>
      </sheetData>
      <sheetData sheetId="1021">
        <row r="5">
          <cell r="E5">
            <v>1</v>
          </cell>
        </row>
      </sheetData>
      <sheetData sheetId="1022">
        <row r="5">
          <cell r="E5">
            <v>1</v>
          </cell>
        </row>
      </sheetData>
      <sheetData sheetId="1023">
        <row r="5">
          <cell r="E5">
            <v>1</v>
          </cell>
        </row>
      </sheetData>
      <sheetData sheetId="1024">
        <row r="5">
          <cell r="E5">
            <v>1</v>
          </cell>
        </row>
      </sheetData>
      <sheetData sheetId="1025">
        <row r="5">
          <cell r="E5">
            <v>1</v>
          </cell>
        </row>
      </sheetData>
      <sheetData sheetId="1026">
        <row r="5">
          <cell r="E5">
            <v>1</v>
          </cell>
        </row>
      </sheetData>
      <sheetData sheetId="1027">
        <row r="5">
          <cell r="E5">
            <v>1</v>
          </cell>
        </row>
      </sheetData>
      <sheetData sheetId="1028">
        <row r="5">
          <cell r="E5">
            <v>1</v>
          </cell>
        </row>
      </sheetData>
      <sheetData sheetId="1029">
        <row r="5">
          <cell r="E5">
            <v>1</v>
          </cell>
        </row>
      </sheetData>
      <sheetData sheetId="1030">
        <row r="5">
          <cell r="E5">
            <v>1</v>
          </cell>
        </row>
      </sheetData>
      <sheetData sheetId="1031">
        <row r="5">
          <cell r="E5">
            <v>1</v>
          </cell>
        </row>
      </sheetData>
      <sheetData sheetId="1032">
        <row r="5">
          <cell r="E5">
            <v>1</v>
          </cell>
        </row>
      </sheetData>
      <sheetData sheetId="1033">
        <row r="5">
          <cell r="E5">
            <v>1</v>
          </cell>
        </row>
      </sheetData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>
        <row r="5">
          <cell r="E5">
            <v>1</v>
          </cell>
        </row>
      </sheetData>
      <sheetData sheetId="1153">
        <row r="5">
          <cell r="E5">
            <v>1</v>
          </cell>
        </row>
      </sheetData>
      <sheetData sheetId="1154">
        <row r="5">
          <cell r="E5">
            <v>1</v>
          </cell>
        </row>
      </sheetData>
      <sheetData sheetId="1155">
        <row r="5">
          <cell r="E5">
            <v>1</v>
          </cell>
        </row>
      </sheetData>
      <sheetData sheetId="1156">
        <row r="5">
          <cell r="E5">
            <v>1</v>
          </cell>
        </row>
      </sheetData>
      <sheetData sheetId="1157">
        <row r="5">
          <cell r="E5">
            <v>1</v>
          </cell>
        </row>
      </sheetData>
      <sheetData sheetId="1158">
        <row r="5">
          <cell r="E5">
            <v>1</v>
          </cell>
        </row>
      </sheetData>
      <sheetData sheetId="1159">
        <row r="5">
          <cell r="E5">
            <v>1</v>
          </cell>
        </row>
      </sheetData>
      <sheetData sheetId="1160">
        <row r="5">
          <cell r="E5">
            <v>1</v>
          </cell>
        </row>
      </sheetData>
      <sheetData sheetId="1161">
        <row r="5">
          <cell r="E5">
            <v>1</v>
          </cell>
        </row>
      </sheetData>
      <sheetData sheetId="1162">
        <row r="5">
          <cell r="E5">
            <v>1</v>
          </cell>
        </row>
      </sheetData>
      <sheetData sheetId="1163">
        <row r="5">
          <cell r="E5">
            <v>1</v>
          </cell>
        </row>
      </sheetData>
      <sheetData sheetId="1164">
        <row r="5">
          <cell r="E5">
            <v>1</v>
          </cell>
        </row>
      </sheetData>
      <sheetData sheetId="1165">
        <row r="5">
          <cell r="E5">
            <v>1</v>
          </cell>
        </row>
      </sheetData>
      <sheetData sheetId="1166">
        <row r="5">
          <cell r="E5">
            <v>1</v>
          </cell>
        </row>
      </sheetData>
      <sheetData sheetId="1167">
        <row r="5">
          <cell r="E5">
            <v>1</v>
          </cell>
        </row>
      </sheetData>
      <sheetData sheetId="1168">
        <row r="5">
          <cell r="E5">
            <v>1</v>
          </cell>
        </row>
      </sheetData>
      <sheetData sheetId="1169">
        <row r="5">
          <cell r="E5">
            <v>1</v>
          </cell>
        </row>
      </sheetData>
      <sheetData sheetId="1170">
        <row r="5">
          <cell r="E5">
            <v>1</v>
          </cell>
        </row>
      </sheetData>
      <sheetData sheetId="1171">
        <row r="5">
          <cell r="E5">
            <v>1</v>
          </cell>
        </row>
      </sheetData>
      <sheetData sheetId="1172">
        <row r="5">
          <cell r="E5">
            <v>1</v>
          </cell>
        </row>
      </sheetData>
      <sheetData sheetId="1173">
        <row r="5">
          <cell r="E5">
            <v>1</v>
          </cell>
        </row>
      </sheetData>
      <sheetData sheetId="1174">
        <row r="5">
          <cell r="E5">
            <v>1</v>
          </cell>
        </row>
      </sheetData>
      <sheetData sheetId="1175">
        <row r="5">
          <cell r="E5">
            <v>1</v>
          </cell>
        </row>
      </sheetData>
      <sheetData sheetId="1176">
        <row r="5">
          <cell r="E5">
            <v>1</v>
          </cell>
        </row>
      </sheetData>
      <sheetData sheetId="1177">
        <row r="5">
          <cell r="E5">
            <v>1</v>
          </cell>
        </row>
      </sheetData>
      <sheetData sheetId="1178">
        <row r="5">
          <cell r="E5">
            <v>1</v>
          </cell>
        </row>
      </sheetData>
      <sheetData sheetId="1179">
        <row r="5">
          <cell r="E5">
            <v>1</v>
          </cell>
        </row>
      </sheetData>
      <sheetData sheetId="1180">
        <row r="5">
          <cell r="E5">
            <v>1</v>
          </cell>
        </row>
      </sheetData>
      <sheetData sheetId="1181">
        <row r="5">
          <cell r="E5">
            <v>1</v>
          </cell>
        </row>
      </sheetData>
      <sheetData sheetId="1182">
        <row r="5">
          <cell r="E5">
            <v>1</v>
          </cell>
        </row>
      </sheetData>
      <sheetData sheetId="1183">
        <row r="5">
          <cell r="E5">
            <v>1</v>
          </cell>
        </row>
      </sheetData>
      <sheetData sheetId="1184">
        <row r="5">
          <cell r="E5">
            <v>1</v>
          </cell>
        </row>
      </sheetData>
      <sheetData sheetId="1185">
        <row r="5">
          <cell r="E5">
            <v>1</v>
          </cell>
        </row>
      </sheetData>
      <sheetData sheetId="1186">
        <row r="5">
          <cell r="E5">
            <v>1</v>
          </cell>
        </row>
      </sheetData>
      <sheetData sheetId="1187">
        <row r="5">
          <cell r="E5">
            <v>1</v>
          </cell>
        </row>
      </sheetData>
      <sheetData sheetId="1188">
        <row r="5">
          <cell r="E5">
            <v>1</v>
          </cell>
        </row>
      </sheetData>
      <sheetData sheetId="1189">
        <row r="5">
          <cell r="E5">
            <v>1</v>
          </cell>
        </row>
      </sheetData>
      <sheetData sheetId="1190">
        <row r="5">
          <cell r="E5">
            <v>1</v>
          </cell>
        </row>
      </sheetData>
      <sheetData sheetId="1191">
        <row r="5">
          <cell r="E5">
            <v>1</v>
          </cell>
        </row>
      </sheetData>
      <sheetData sheetId="1192">
        <row r="5">
          <cell r="E5">
            <v>1</v>
          </cell>
        </row>
      </sheetData>
      <sheetData sheetId="1193">
        <row r="5">
          <cell r="E5">
            <v>1</v>
          </cell>
        </row>
      </sheetData>
      <sheetData sheetId="1194">
        <row r="5">
          <cell r="E5">
            <v>1</v>
          </cell>
        </row>
      </sheetData>
      <sheetData sheetId="1195">
        <row r="5">
          <cell r="E5">
            <v>1</v>
          </cell>
        </row>
      </sheetData>
      <sheetData sheetId="1196">
        <row r="5">
          <cell r="E5">
            <v>1</v>
          </cell>
        </row>
      </sheetData>
      <sheetData sheetId="1197">
        <row r="5">
          <cell r="E5">
            <v>1</v>
          </cell>
        </row>
      </sheetData>
      <sheetData sheetId="1198">
        <row r="5">
          <cell r="E5">
            <v>1</v>
          </cell>
        </row>
      </sheetData>
      <sheetData sheetId="1199">
        <row r="5">
          <cell r="E5">
            <v>1</v>
          </cell>
        </row>
      </sheetData>
      <sheetData sheetId="1200">
        <row r="5">
          <cell r="E5">
            <v>1</v>
          </cell>
        </row>
      </sheetData>
      <sheetData sheetId="1201">
        <row r="5">
          <cell r="E5">
            <v>1</v>
          </cell>
        </row>
      </sheetData>
      <sheetData sheetId="1202">
        <row r="5">
          <cell r="E5">
            <v>1</v>
          </cell>
        </row>
      </sheetData>
      <sheetData sheetId="1203">
        <row r="5">
          <cell r="E5">
            <v>1</v>
          </cell>
        </row>
      </sheetData>
      <sheetData sheetId="1204">
        <row r="5">
          <cell r="E5">
            <v>1</v>
          </cell>
        </row>
      </sheetData>
      <sheetData sheetId="1205">
        <row r="5">
          <cell r="E5">
            <v>1</v>
          </cell>
        </row>
      </sheetData>
      <sheetData sheetId="1206">
        <row r="5">
          <cell r="E5">
            <v>1</v>
          </cell>
        </row>
      </sheetData>
      <sheetData sheetId="1207">
        <row r="5">
          <cell r="E5">
            <v>1</v>
          </cell>
        </row>
      </sheetData>
      <sheetData sheetId="1208">
        <row r="5">
          <cell r="E5">
            <v>1</v>
          </cell>
        </row>
      </sheetData>
      <sheetData sheetId="1209">
        <row r="5">
          <cell r="E5">
            <v>1</v>
          </cell>
        </row>
      </sheetData>
      <sheetData sheetId="1210">
        <row r="5">
          <cell r="E5">
            <v>1</v>
          </cell>
        </row>
      </sheetData>
      <sheetData sheetId="1211">
        <row r="5">
          <cell r="E5">
            <v>1</v>
          </cell>
        </row>
      </sheetData>
      <sheetData sheetId="1212">
        <row r="5">
          <cell r="E5">
            <v>1</v>
          </cell>
        </row>
      </sheetData>
      <sheetData sheetId="1213">
        <row r="5">
          <cell r="E5">
            <v>1</v>
          </cell>
        </row>
      </sheetData>
      <sheetData sheetId="1214">
        <row r="5">
          <cell r="E5">
            <v>1</v>
          </cell>
        </row>
      </sheetData>
      <sheetData sheetId="1215">
        <row r="5">
          <cell r="E5">
            <v>1</v>
          </cell>
        </row>
      </sheetData>
      <sheetData sheetId="1216">
        <row r="5">
          <cell r="E5">
            <v>1</v>
          </cell>
        </row>
      </sheetData>
      <sheetData sheetId="1217">
        <row r="5">
          <cell r="E5">
            <v>1</v>
          </cell>
        </row>
      </sheetData>
      <sheetData sheetId="1218">
        <row r="5">
          <cell r="E5">
            <v>1</v>
          </cell>
        </row>
      </sheetData>
      <sheetData sheetId="1219">
        <row r="5">
          <cell r="E5">
            <v>1</v>
          </cell>
        </row>
      </sheetData>
      <sheetData sheetId="1220">
        <row r="5">
          <cell r="E5">
            <v>1</v>
          </cell>
        </row>
      </sheetData>
      <sheetData sheetId="1221">
        <row r="5">
          <cell r="E5">
            <v>1</v>
          </cell>
        </row>
      </sheetData>
      <sheetData sheetId="1222">
        <row r="5">
          <cell r="E5">
            <v>1</v>
          </cell>
        </row>
      </sheetData>
      <sheetData sheetId="1223">
        <row r="5">
          <cell r="E5">
            <v>1</v>
          </cell>
        </row>
      </sheetData>
      <sheetData sheetId="1224">
        <row r="5">
          <cell r="E5">
            <v>1</v>
          </cell>
        </row>
      </sheetData>
      <sheetData sheetId="1225">
        <row r="5">
          <cell r="E5">
            <v>1</v>
          </cell>
        </row>
      </sheetData>
      <sheetData sheetId="1226">
        <row r="5">
          <cell r="E5">
            <v>1</v>
          </cell>
        </row>
      </sheetData>
      <sheetData sheetId="1227">
        <row r="5">
          <cell r="E5">
            <v>1</v>
          </cell>
        </row>
      </sheetData>
      <sheetData sheetId="1228">
        <row r="5">
          <cell r="E5">
            <v>1</v>
          </cell>
        </row>
      </sheetData>
      <sheetData sheetId="1229">
        <row r="5">
          <cell r="E5">
            <v>1</v>
          </cell>
        </row>
      </sheetData>
      <sheetData sheetId="1230">
        <row r="5">
          <cell r="E5">
            <v>1</v>
          </cell>
        </row>
      </sheetData>
      <sheetData sheetId="1231">
        <row r="5">
          <cell r="E5">
            <v>1</v>
          </cell>
        </row>
      </sheetData>
      <sheetData sheetId="1232">
        <row r="5">
          <cell r="E5">
            <v>1</v>
          </cell>
        </row>
      </sheetData>
      <sheetData sheetId="1233">
        <row r="5">
          <cell r="E5">
            <v>1</v>
          </cell>
        </row>
      </sheetData>
      <sheetData sheetId="1234">
        <row r="5">
          <cell r="E5">
            <v>1</v>
          </cell>
        </row>
      </sheetData>
      <sheetData sheetId="1235">
        <row r="5">
          <cell r="E5">
            <v>1</v>
          </cell>
        </row>
      </sheetData>
      <sheetData sheetId="1236">
        <row r="5">
          <cell r="E5">
            <v>1</v>
          </cell>
        </row>
      </sheetData>
      <sheetData sheetId="1237">
        <row r="5">
          <cell r="E5">
            <v>1</v>
          </cell>
        </row>
      </sheetData>
      <sheetData sheetId="1238">
        <row r="5">
          <cell r="E5">
            <v>1</v>
          </cell>
        </row>
      </sheetData>
      <sheetData sheetId="1239">
        <row r="5">
          <cell r="E5">
            <v>1</v>
          </cell>
        </row>
      </sheetData>
      <sheetData sheetId="1240">
        <row r="5">
          <cell r="E5">
            <v>1</v>
          </cell>
        </row>
      </sheetData>
      <sheetData sheetId="1241">
        <row r="5">
          <cell r="E5">
            <v>1</v>
          </cell>
        </row>
      </sheetData>
      <sheetData sheetId="1242">
        <row r="5">
          <cell r="E5">
            <v>1</v>
          </cell>
        </row>
      </sheetData>
      <sheetData sheetId="1243">
        <row r="5">
          <cell r="E5">
            <v>1</v>
          </cell>
        </row>
      </sheetData>
      <sheetData sheetId="1244">
        <row r="5">
          <cell r="E5">
            <v>1</v>
          </cell>
        </row>
      </sheetData>
      <sheetData sheetId="1245">
        <row r="5">
          <cell r="E5">
            <v>1</v>
          </cell>
        </row>
      </sheetData>
      <sheetData sheetId="1246">
        <row r="5">
          <cell r="E5">
            <v>1</v>
          </cell>
        </row>
      </sheetData>
      <sheetData sheetId="1247">
        <row r="5">
          <cell r="E5">
            <v>1</v>
          </cell>
        </row>
      </sheetData>
      <sheetData sheetId="1248">
        <row r="5">
          <cell r="E5">
            <v>1</v>
          </cell>
        </row>
      </sheetData>
      <sheetData sheetId="1249">
        <row r="5">
          <cell r="E5">
            <v>1</v>
          </cell>
        </row>
      </sheetData>
      <sheetData sheetId="1250">
        <row r="5">
          <cell r="E5">
            <v>1</v>
          </cell>
        </row>
      </sheetData>
      <sheetData sheetId="1251">
        <row r="5">
          <cell r="E5">
            <v>1</v>
          </cell>
        </row>
      </sheetData>
      <sheetData sheetId="1252">
        <row r="5">
          <cell r="E5">
            <v>1</v>
          </cell>
        </row>
      </sheetData>
      <sheetData sheetId="1253">
        <row r="5">
          <cell r="E5">
            <v>1</v>
          </cell>
        </row>
      </sheetData>
      <sheetData sheetId="1254">
        <row r="5">
          <cell r="E5">
            <v>1</v>
          </cell>
        </row>
      </sheetData>
      <sheetData sheetId="1255">
        <row r="5">
          <cell r="E5">
            <v>1</v>
          </cell>
        </row>
      </sheetData>
      <sheetData sheetId="1256">
        <row r="5">
          <cell r="E5">
            <v>1</v>
          </cell>
        </row>
      </sheetData>
      <sheetData sheetId="1257">
        <row r="5">
          <cell r="E5">
            <v>1</v>
          </cell>
        </row>
      </sheetData>
      <sheetData sheetId="1258">
        <row r="5">
          <cell r="E5">
            <v>1</v>
          </cell>
        </row>
      </sheetData>
      <sheetData sheetId="1259">
        <row r="5">
          <cell r="E5">
            <v>1</v>
          </cell>
        </row>
      </sheetData>
      <sheetData sheetId="1260">
        <row r="5">
          <cell r="E5">
            <v>1</v>
          </cell>
        </row>
      </sheetData>
      <sheetData sheetId="1261">
        <row r="5">
          <cell r="E5">
            <v>1</v>
          </cell>
        </row>
      </sheetData>
      <sheetData sheetId="1262">
        <row r="5">
          <cell r="E5">
            <v>1</v>
          </cell>
        </row>
      </sheetData>
      <sheetData sheetId="1263">
        <row r="5">
          <cell r="E5">
            <v>1</v>
          </cell>
        </row>
      </sheetData>
      <sheetData sheetId="1264">
        <row r="5">
          <cell r="E5">
            <v>1</v>
          </cell>
        </row>
      </sheetData>
      <sheetData sheetId="1265">
        <row r="5">
          <cell r="E5">
            <v>1</v>
          </cell>
        </row>
      </sheetData>
      <sheetData sheetId="1266">
        <row r="5">
          <cell r="E5">
            <v>1</v>
          </cell>
        </row>
      </sheetData>
      <sheetData sheetId="1267">
        <row r="5">
          <cell r="E5">
            <v>1</v>
          </cell>
        </row>
      </sheetData>
      <sheetData sheetId="1268">
        <row r="5">
          <cell r="E5">
            <v>1</v>
          </cell>
        </row>
      </sheetData>
      <sheetData sheetId="1269">
        <row r="5">
          <cell r="E5">
            <v>1</v>
          </cell>
        </row>
      </sheetData>
      <sheetData sheetId="1270">
        <row r="5">
          <cell r="E5">
            <v>1</v>
          </cell>
        </row>
      </sheetData>
      <sheetData sheetId="1271">
        <row r="5">
          <cell r="E5">
            <v>1</v>
          </cell>
        </row>
      </sheetData>
      <sheetData sheetId="1272">
        <row r="5">
          <cell r="E5">
            <v>1</v>
          </cell>
        </row>
      </sheetData>
      <sheetData sheetId="1273">
        <row r="5">
          <cell r="E5">
            <v>1</v>
          </cell>
        </row>
      </sheetData>
      <sheetData sheetId="1274">
        <row r="5">
          <cell r="E5">
            <v>1</v>
          </cell>
        </row>
      </sheetData>
      <sheetData sheetId="1275">
        <row r="5">
          <cell r="E5">
            <v>1</v>
          </cell>
        </row>
      </sheetData>
      <sheetData sheetId="1276">
        <row r="5">
          <cell r="E5">
            <v>1</v>
          </cell>
        </row>
      </sheetData>
      <sheetData sheetId="1277">
        <row r="5">
          <cell r="E5">
            <v>1</v>
          </cell>
        </row>
      </sheetData>
      <sheetData sheetId="1278">
        <row r="5">
          <cell r="E5">
            <v>1</v>
          </cell>
        </row>
      </sheetData>
      <sheetData sheetId="1279">
        <row r="5">
          <cell r="E5">
            <v>1</v>
          </cell>
        </row>
      </sheetData>
      <sheetData sheetId="1280">
        <row r="5">
          <cell r="E5">
            <v>1</v>
          </cell>
        </row>
      </sheetData>
      <sheetData sheetId="1281">
        <row r="5">
          <cell r="E5">
            <v>1</v>
          </cell>
        </row>
      </sheetData>
      <sheetData sheetId="1282">
        <row r="5">
          <cell r="E5">
            <v>1</v>
          </cell>
        </row>
      </sheetData>
      <sheetData sheetId="1283">
        <row r="5">
          <cell r="E5">
            <v>1</v>
          </cell>
        </row>
      </sheetData>
      <sheetData sheetId="1284">
        <row r="5">
          <cell r="E5">
            <v>1</v>
          </cell>
        </row>
      </sheetData>
      <sheetData sheetId="1285">
        <row r="5">
          <cell r="E5">
            <v>1</v>
          </cell>
        </row>
      </sheetData>
      <sheetData sheetId="1286">
        <row r="5">
          <cell r="E5">
            <v>1</v>
          </cell>
        </row>
      </sheetData>
      <sheetData sheetId="1287">
        <row r="5">
          <cell r="E5">
            <v>1</v>
          </cell>
        </row>
      </sheetData>
      <sheetData sheetId="1288">
        <row r="5">
          <cell r="E5">
            <v>1</v>
          </cell>
        </row>
      </sheetData>
      <sheetData sheetId="1289">
        <row r="5">
          <cell r="E5">
            <v>1</v>
          </cell>
        </row>
      </sheetData>
      <sheetData sheetId="1290">
        <row r="5">
          <cell r="E5">
            <v>1</v>
          </cell>
        </row>
      </sheetData>
      <sheetData sheetId="1291">
        <row r="5">
          <cell r="E5">
            <v>1</v>
          </cell>
        </row>
      </sheetData>
      <sheetData sheetId="1292">
        <row r="5">
          <cell r="E5">
            <v>1</v>
          </cell>
        </row>
      </sheetData>
      <sheetData sheetId="1293">
        <row r="5">
          <cell r="E5">
            <v>1</v>
          </cell>
        </row>
      </sheetData>
      <sheetData sheetId="1294">
        <row r="5">
          <cell r="E5">
            <v>1</v>
          </cell>
        </row>
      </sheetData>
      <sheetData sheetId="1295">
        <row r="5">
          <cell r="E5">
            <v>1</v>
          </cell>
        </row>
      </sheetData>
      <sheetData sheetId="1296">
        <row r="5">
          <cell r="E5">
            <v>1</v>
          </cell>
        </row>
      </sheetData>
      <sheetData sheetId="1297">
        <row r="5">
          <cell r="E5">
            <v>1</v>
          </cell>
        </row>
      </sheetData>
      <sheetData sheetId="1298">
        <row r="5">
          <cell r="E5">
            <v>1</v>
          </cell>
        </row>
      </sheetData>
      <sheetData sheetId="1299">
        <row r="5">
          <cell r="E5">
            <v>1</v>
          </cell>
        </row>
      </sheetData>
      <sheetData sheetId="1300">
        <row r="5">
          <cell r="E5">
            <v>1</v>
          </cell>
        </row>
      </sheetData>
      <sheetData sheetId="1301">
        <row r="5">
          <cell r="E5">
            <v>1</v>
          </cell>
        </row>
      </sheetData>
      <sheetData sheetId="1302">
        <row r="5">
          <cell r="E5">
            <v>1</v>
          </cell>
        </row>
      </sheetData>
      <sheetData sheetId="1303">
        <row r="5">
          <cell r="E5">
            <v>1</v>
          </cell>
        </row>
      </sheetData>
      <sheetData sheetId="1304">
        <row r="5">
          <cell r="E5">
            <v>1</v>
          </cell>
        </row>
      </sheetData>
      <sheetData sheetId="1305">
        <row r="5">
          <cell r="E5">
            <v>1</v>
          </cell>
        </row>
      </sheetData>
      <sheetData sheetId="1306">
        <row r="5">
          <cell r="E5">
            <v>1</v>
          </cell>
        </row>
      </sheetData>
      <sheetData sheetId="1307">
        <row r="5">
          <cell r="E5">
            <v>1</v>
          </cell>
        </row>
      </sheetData>
      <sheetData sheetId="1308">
        <row r="5">
          <cell r="E5">
            <v>1</v>
          </cell>
        </row>
      </sheetData>
      <sheetData sheetId="1309">
        <row r="5">
          <cell r="E5">
            <v>1</v>
          </cell>
        </row>
      </sheetData>
      <sheetData sheetId="1310">
        <row r="5">
          <cell r="E5">
            <v>1</v>
          </cell>
        </row>
      </sheetData>
      <sheetData sheetId="1311">
        <row r="5">
          <cell r="E5">
            <v>1</v>
          </cell>
        </row>
      </sheetData>
      <sheetData sheetId="1312">
        <row r="5">
          <cell r="E5">
            <v>1</v>
          </cell>
        </row>
      </sheetData>
      <sheetData sheetId="1313">
        <row r="5">
          <cell r="E5">
            <v>1</v>
          </cell>
        </row>
      </sheetData>
      <sheetData sheetId="1314">
        <row r="5">
          <cell r="E5">
            <v>1</v>
          </cell>
        </row>
      </sheetData>
      <sheetData sheetId="1315">
        <row r="5">
          <cell r="E5">
            <v>1</v>
          </cell>
        </row>
      </sheetData>
      <sheetData sheetId="1316">
        <row r="5">
          <cell r="E5">
            <v>1</v>
          </cell>
        </row>
      </sheetData>
      <sheetData sheetId="1317">
        <row r="5">
          <cell r="E5">
            <v>1</v>
          </cell>
        </row>
      </sheetData>
      <sheetData sheetId="1318">
        <row r="5">
          <cell r="E5">
            <v>1</v>
          </cell>
        </row>
      </sheetData>
      <sheetData sheetId="1319">
        <row r="5">
          <cell r="E5">
            <v>1</v>
          </cell>
        </row>
      </sheetData>
      <sheetData sheetId="1320">
        <row r="5">
          <cell r="E5">
            <v>1</v>
          </cell>
        </row>
      </sheetData>
      <sheetData sheetId="1321">
        <row r="5">
          <cell r="E5">
            <v>1</v>
          </cell>
        </row>
      </sheetData>
      <sheetData sheetId="1322">
        <row r="5">
          <cell r="E5">
            <v>1</v>
          </cell>
        </row>
      </sheetData>
      <sheetData sheetId="1323">
        <row r="5">
          <cell r="E5">
            <v>1</v>
          </cell>
        </row>
      </sheetData>
      <sheetData sheetId="1324">
        <row r="5">
          <cell r="E5">
            <v>1</v>
          </cell>
        </row>
      </sheetData>
      <sheetData sheetId="1325">
        <row r="5">
          <cell r="E5">
            <v>1</v>
          </cell>
        </row>
      </sheetData>
      <sheetData sheetId="1326">
        <row r="5">
          <cell r="E5">
            <v>1</v>
          </cell>
        </row>
      </sheetData>
      <sheetData sheetId="1327">
        <row r="5">
          <cell r="E5">
            <v>1</v>
          </cell>
        </row>
      </sheetData>
      <sheetData sheetId="1328">
        <row r="5">
          <cell r="E5">
            <v>1</v>
          </cell>
        </row>
      </sheetData>
      <sheetData sheetId="1329">
        <row r="5">
          <cell r="E5">
            <v>1</v>
          </cell>
        </row>
      </sheetData>
      <sheetData sheetId="1330">
        <row r="5">
          <cell r="E5">
            <v>1</v>
          </cell>
        </row>
      </sheetData>
      <sheetData sheetId="1331">
        <row r="5">
          <cell r="E5">
            <v>1</v>
          </cell>
        </row>
      </sheetData>
      <sheetData sheetId="1332">
        <row r="5">
          <cell r="E5">
            <v>1</v>
          </cell>
        </row>
      </sheetData>
      <sheetData sheetId="1333">
        <row r="5">
          <cell r="E5">
            <v>1</v>
          </cell>
        </row>
      </sheetData>
      <sheetData sheetId="1334">
        <row r="5">
          <cell r="E5">
            <v>1</v>
          </cell>
        </row>
      </sheetData>
      <sheetData sheetId="1335">
        <row r="5">
          <cell r="E5">
            <v>1</v>
          </cell>
        </row>
      </sheetData>
      <sheetData sheetId="1336">
        <row r="5">
          <cell r="E5">
            <v>1</v>
          </cell>
        </row>
      </sheetData>
      <sheetData sheetId="1337">
        <row r="5">
          <cell r="E5">
            <v>1</v>
          </cell>
        </row>
      </sheetData>
      <sheetData sheetId="1338">
        <row r="5">
          <cell r="E5">
            <v>1</v>
          </cell>
        </row>
      </sheetData>
      <sheetData sheetId="1339">
        <row r="5">
          <cell r="E5">
            <v>1</v>
          </cell>
        </row>
      </sheetData>
      <sheetData sheetId="1340">
        <row r="5">
          <cell r="E5">
            <v>1</v>
          </cell>
        </row>
      </sheetData>
      <sheetData sheetId="1341">
        <row r="5">
          <cell r="E5">
            <v>1</v>
          </cell>
        </row>
      </sheetData>
      <sheetData sheetId="1342">
        <row r="5">
          <cell r="E5">
            <v>1</v>
          </cell>
        </row>
      </sheetData>
      <sheetData sheetId="1343">
        <row r="5">
          <cell r="E5">
            <v>1</v>
          </cell>
        </row>
      </sheetData>
      <sheetData sheetId="1344">
        <row r="5">
          <cell r="E5">
            <v>1</v>
          </cell>
        </row>
      </sheetData>
      <sheetData sheetId="1345">
        <row r="5">
          <cell r="E5">
            <v>1</v>
          </cell>
        </row>
      </sheetData>
      <sheetData sheetId="1346">
        <row r="5">
          <cell r="E5">
            <v>1</v>
          </cell>
        </row>
      </sheetData>
      <sheetData sheetId="1347">
        <row r="5">
          <cell r="E5">
            <v>1</v>
          </cell>
        </row>
      </sheetData>
      <sheetData sheetId="1348">
        <row r="5">
          <cell r="E5">
            <v>1</v>
          </cell>
        </row>
      </sheetData>
      <sheetData sheetId="1349">
        <row r="5">
          <cell r="E5">
            <v>1</v>
          </cell>
        </row>
      </sheetData>
      <sheetData sheetId="1350">
        <row r="5">
          <cell r="E5">
            <v>1</v>
          </cell>
        </row>
      </sheetData>
      <sheetData sheetId="1351">
        <row r="5">
          <cell r="E5">
            <v>1</v>
          </cell>
        </row>
      </sheetData>
      <sheetData sheetId="1352">
        <row r="5">
          <cell r="E5">
            <v>1</v>
          </cell>
        </row>
      </sheetData>
      <sheetData sheetId="1353">
        <row r="5">
          <cell r="E5">
            <v>1</v>
          </cell>
        </row>
      </sheetData>
      <sheetData sheetId="1354">
        <row r="5">
          <cell r="E5">
            <v>1</v>
          </cell>
        </row>
      </sheetData>
      <sheetData sheetId="1355">
        <row r="5">
          <cell r="E5">
            <v>1</v>
          </cell>
        </row>
      </sheetData>
      <sheetData sheetId="1356">
        <row r="5">
          <cell r="E5">
            <v>1</v>
          </cell>
        </row>
      </sheetData>
      <sheetData sheetId="1357">
        <row r="5">
          <cell r="E5">
            <v>1</v>
          </cell>
        </row>
      </sheetData>
      <sheetData sheetId="1358">
        <row r="5">
          <cell r="E5">
            <v>1</v>
          </cell>
        </row>
      </sheetData>
      <sheetData sheetId="1359">
        <row r="5">
          <cell r="E5">
            <v>1</v>
          </cell>
        </row>
      </sheetData>
      <sheetData sheetId="1360">
        <row r="5">
          <cell r="E5">
            <v>1</v>
          </cell>
        </row>
      </sheetData>
      <sheetData sheetId="1361">
        <row r="5">
          <cell r="E5">
            <v>1</v>
          </cell>
        </row>
      </sheetData>
      <sheetData sheetId="1362">
        <row r="5">
          <cell r="E5">
            <v>1</v>
          </cell>
        </row>
      </sheetData>
      <sheetData sheetId="1363">
        <row r="5">
          <cell r="E5">
            <v>1</v>
          </cell>
        </row>
      </sheetData>
      <sheetData sheetId="1364">
        <row r="5">
          <cell r="E5">
            <v>1</v>
          </cell>
        </row>
      </sheetData>
      <sheetData sheetId="1365">
        <row r="5">
          <cell r="E5">
            <v>1</v>
          </cell>
        </row>
      </sheetData>
      <sheetData sheetId="1366">
        <row r="5">
          <cell r="E5">
            <v>1</v>
          </cell>
        </row>
      </sheetData>
      <sheetData sheetId="1367">
        <row r="5">
          <cell r="E5">
            <v>1</v>
          </cell>
        </row>
      </sheetData>
      <sheetData sheetId="1368">
        <row r="5">
          <cell r="E5">
            <v>1</v>
          </cell>
        </row>
      </sheetData>
      <sheetData sheetId="1369">
        <row r="5">
          <cell r="E5">
            <v>1</v>
          </cell>
        </row>
      </sheetData>
      <sheetData sheetId="1370">
        <row r="5">
          <cell r="E5">
            <v>1</v>
          </cell>
        </row>
      </sheetData>
      <sheetData sheetId="1371">
        <row r="5">
          <cell r="E5">
            <v>1</v>
          </cell>
        </row>
      </sheetData>
      <sheetData sheetId="1372">
        <row r="5">
          <cell r="E5">
            <v>1</v>
          </cell>
        </row>
      </sheetData>
      <sheetData sheetId="1373">
        <row r="5">
          <cell r="E5">
            <v>1</v>
          </cell>
        </row>
      </sheetData>
      <sheetData sheetId="1374">
        <row r="5">
          <cell r="E5">
            <v>1</v>
          </cell>
        </row>
      </sheetData>
      <sheetData sheetId="1375">
        <row r="5">
          <cell r="E5">
            <v>1</v>
          </cell>
        </row>
      </sheetData>
      <sheetData sheetId="1376">
        <row r="5">
          <cell r="E5">
            <v>1</v>
          </cell>
        </row>
      </sheetData>
      <sheetData sheetId="1377">
        <row r="5">
          <cell r="E5">
            <v>1</v>
          </cell>
        </row>
      </sheetData>
      <sheetData sheetId="1378">
        <row r="5">
          <cell r="E5">
            <v>1</v>
          </cell>
        </row>
      </sheetData>
      <sheetData sheetId="1379">
        <row r="5">
          <cell r="E5">
            <v>1</v>
          </cell>
        </row>
      </sheetData>
      <sheetData sheetId="1380">
        <row r="5">
          <cell r="E5">
            <v>1</v>
          </cell>
        </row>
      </sheetData>
      <sheetData sheetId="1381">
        <row r="5">
          <cell r="E5">
            <v>1</v>
          </cell>
        </row>
      </sheetData>
      <sheetData sheetId="1382">
        <row r="5">
          <cell r="E5">
            <v>1</v>
          </cell>
        </row>
      </sheetData>
      <sheetData sheetId="1383">
        <row r="5">
          <cell r="E5">
            <v>1</v>
          </cell>
        </row>
      </sheetData>
      <sheetData sheetId="1384">
        <row r="5">
          <cell r="E5">
            <v>1</v>
          </cell>
        </row>
      </sheetData>
      <sheetData sheetId="1385">
        <row r="5">
          <cell r="E5">
            <v>1</v>
          </cell>
        </row>
      </sheetData>
      <sheetData sheetId="1386">
        <row r="5">
          <cell r="E5">
            <v>1</v>
          </cell>
        </row>
      </sheetData>
      <sheetData sheetId="1387">
        <row r="5">
          <cell r="E5">
            <v>1</v>
          </cell>
        </row>
      </sheetData>
      <sheetData sheetId="1388">
        <row r="5">
          <cell r="E5">
            <v>1</v>
          </cell>
        </row>
      </sheetData>
      <sheetData sheetId="1389">
        <row r="5">
          <cell r="E5">
            <v>1</v>
          </cell>
        </row>
      </sheetData>
      <sheetData sheetId="1390">
        <row r="5">
          <cell r="E5">
            <v>1</v>
          </cell>
        </row>
      </sheetData>
      <sheetData sheetId="1391">
        <row r="5">
          <cell r="E5">
            <v>1</v>
          </cell>
        </row>
      </sheetData>
      <sheetData sheetId="1392">
        <row r="5">
          <cell r="E5">
            <v>1</v>
          </cell>
        </row>
      </sheetData>
      <sheetData sheetId="1393">
        <row r="5">
          <cell r="E5">
            <v>1</v>
          </cell>
        </row>
      </sheetData>
      <sheetData sheetId="1394">
        <row r="5">
          <cell r="E5">
            <v>1</v>
          </cell>
        </row>
      </sheetData>
      <sheetData sheetId="1395">
        <row r="5">
          <cell r="E5">
            <v>1</v>
          </cell>
        </row>
      </sheetData>
      <sheetData sheetId="1396">
        <row r="5">
          <cell r="E5">
            <v>1</v>
          </cell>
        </row>
      </sheetData>
      <sheetData sheetId="1397">
        <row r="5">
          <cell r="E5">
            <v>1</v>
          </cell>
        </row>
      </sheetData>
      <sheetData sheetId="1398">
        <row r="5">
          <cell r="E5">
            <v>1</v>
          </cell>
        </row>
      </sheetData>
      <sheetData sheetId="1399">
        <row r="5">
          <cell r="E5">
            <v>1</v>
          </cell>
        </row>
      </sheetData>
      <sheetData sheetId="1400">
        <row r="5">
          <cell r="E5">
            <v>1</v>
          </cell>
        </row>
      </sheetData>
      <sheetData sheetId="1401">
        <row r="5">
          <cell r="E5">
            <v>1</v>
          </cell>
        </row>
      </sheetData>
      <sheetData sheetId="1402">
        <row r="5">
          <cell r="E5">
            <v>1</v>
          </cell>
        </row>
      </sheetData>
      <sheetData sheetId="1403">
        <row r="5">
          <cell r="E5">
            <v>1</v>
          </cell>
        </row>
      </sheetData>
      <sheetData sheetId="1404">
        <row r="5">
          <cell r="E5">
            <v>1</v>
          </cell>
        </row>
      </sheetData>
      <sheetData sheetId="1405">
        <row r="5">
          <cell r="E5">
            <v>1</v>
          </cell>
        </row>
      </sheetData>
      <sheetData sheetId="1406">
        <row r="5">
          <cell r="E5">
            <v>1</v>
          </cell>
        </row>
      </sheetData>
      <sheetData sheetId="1407">
        <row r="5">
          <cell r="E5">
            <v>1</v>
          </cell>
        </row>
      </sheetData>
      <sheetData sheetId="1408">
        <row r="5">
          <cell r="E5">
            <v>1</v>
          </cell>
        </row>
      </sheetData>
      <sheetData sheetId="1409">
        <row r="5">
          <cell r="E5">
            <v>1</v>
          </cell>
        </row>
      </sheetData>
      <sheetData sheetId="1410">
        <row r="5">
          <cell r="E5">
            <v>1</v>
          </cell>
        </row>
      </sheetData>
      <sheetData sheetId="1411">
        <row r="5">
          <cell r="E5">
            <v>1</v>
          </cell>
        </row>
      </sheetData>
      <sheetData sheetId="1412">
        <row r="5">
          <cell r="E5">
            <v>1</v>
          </cell>
        </row>
      </sheetData>
      <sheetData sheetId="1413">
        <row r="5">
          <cell r="E5">
            <v>1</v>
          </cell>
        </row>
      </sheetData>
      <sheetData sheetId="1414">
        <row r="5">
          <cell r="E5">
            <v>1</v>
          </cell>
        </row>
      </sheetData>
      <sheetData sheetId="1415">
        <row r="5">
          <cell r="E5">
            <v>1</v>
          </cell>
        </row>
      </sheetData>
      <sheetData sheetId="1416">
        <row r="5">
          <cell r="E5">
            <v>1</v>
          </cell>
        </row>
      </sheetData>
      <sheetData sheetId="1417">
        <row r="5">
          <cell r="E5">
            <v>1</v>
          </cell>
        </row>
      </sheetData>
      <sheetData sheetId="1418">
        <row r="5">
          <cell r="E5">
            <v>1</v>
          </cell>
        </row>
      </sheetData>
      <sheetData sheetId="1419">
        <row r="5">
          <cell r="E5">
            <v>1</v>
          </cell>
        </row>
      </sheetData>
      <sheetData sheetId="1420">
        <row r="5">
          <cell r="E5">
            <v>1</v>
          </cell>
        </row>
      </sheetData>
      <sheetData sheetId="1421">
        <row r="5">
          <cell r="E5">
            <v>1</v>
          </cell>
        </row>
      </sheetData>
      <sheetData sheetId="1422">
        <row r="5">
          <cell r="E5">
            <v>1</v>
          </cell>
        </row>
      </sheetData>
      <sheetData sheetId="1423">
        <row r="5">
          <cell r="E5">
            <v>1</v>
          </cell>
        </row>
      </sheetData>
      <sheetData sheetId="1424">
        <row r="5">
          <cell r="E5">
            <v>1</v>
          </cell>
        </row>
      </sheetData>
      <sheetData sheetId="1425">
        <row r="5">
          <cell r="E5">
            <v>1</v>
          </cell>
        </row>
      </sheetData>
      <sheetData sheetId="1426">
        <row r="5">
          <cell r="E5">
            <v>1</v>
          </cell>
        </row>
      </sheetData>
      <sheetData sheetId="1427">
        <row r="5">
          <cell r="E5">
            <v>1</v>
          </cell>
        </row>
      </sheetData>
      <sheetData sheetId="1428">
        <row r="5">
          <cell r="E5">
            <v>1</v>
          </cell>
        </row>
      </sheetData>
      <sheetData sheetId="1429">
        <row r="5">
          <cell r="E5">
            <v>1</v>
          </cell>
        </row>
      </sheetData>
      <sheetData sheetId="1430">
        <row r="5">
          <cell r="E5">
            <v>1</v>
          </cell>
        </row>
      </sheetData>
      <sheetData sheetId="1431">
        <row r="5">
          <cell r="E5">
            <v>1</v>
          </cell>
        </row>
      </sheetData>
      <sheetData sheetId="1432">
        <row r="5">
          <cell r="E5">
            <v>1</v>
          </cell>
        </row>
      </sheetData>
      <sheetData sheetId="1433">
        <row r="5">
          <cell r="E5">
            <v>1</v>
          </cell>
        </row>
      </sheetData>
      <sheetData sheetId="1434">
        <row r="5">
          <cell r="E5">
            <v>1</v>
          </cell>
        </row>
      </sheetData>
      <sheetData sheetId="1435">
        <row r="5">
          <cell r="E5">
            <v>1</v>
          </cell>
        </row>
      </sheetData>
      <sheetData sheetId="1436">
        <row r="5">
          <cell r="E5">
            <v>1</v>
          </cell>
        </row>
      </sheetData>
      <sheetData sheetId="1437">
        <row r="5">
          <cell r="E5">
            <v>1</v>
          </cell>
        </row>
      </sheetData>
      <sheetData sheetId="1438">
        <row r="5">
          <cell r="E5">
            <v>1</v>
          </cell>
        </row>
      </sheetData>
      <sheetData sheetId="1439">
        <row r="5">
          <cell r="E5">
            <v>1</v>
          </cell>
        </row>
      </sheetData>
      <sheetData sheetId="1440">
        <row r="5">
          <cell r="E5">
            <v>1</v>
          </cell>
        </row>
      </sheetData>
      <sheetData sheetId="1441">
        <row r="5">
          <cell r="E5">
            <v>1</v>
          </cell>
        </row>
      </sheetData>
      <sheetData sheetId="1442">
        <row r="5">
          <cell r="E5">
            <v>1</v>
          </cell>
        </row>
      </sheetData>
      <sheetData sheetId="1443">
        <row r="5">
          <cell r="E5">
            <v>1</v>
          </cell>
        </row>
      </sheetData>
      <sheetData sheetId="1444">
        <row r="5">
          <cell r="E5">
            <v>1</v>
          </cell>
        </row>
      </sheetData>
      <sheetData sheetId="1445">
        <row r="5">
          <cell r="E5">
            <v>1</v>
          </cell>
        </row>
      </sheetData>
      <sheetData sheetId="1446">
        <row r="5">
          <cell r="E5">
            <v>1</v>
          </cell>
        </row>
      </sheetData>
      <sheetData sheetId="1447">
        <row r="5">
          <cell r="E5">
            <v>1</v>
          </cell>
        </row>
      </sheetData>
      <sheetData sheetId="1448">
        <row r="5">
          <cell r="E5">
            <v>1</v>
          </cell>
        </row>
      </sheetData>
      <sheetData sheetId="1449">
        <row r="5">
          <cell r="E5">
            <v>1</v>
          </cell>
        </row>
      </sheetData>
      <sheetData sheetId="1450">
        <row r="5">
          <cell r="E5">
            <v>1</v>
          </cell>
        </row>
      </sheetData>
      <sheetData sheetId="1451">
        <row r="5">
          <cell r="E5">
            <v>1</v>
          </cell>
        </row>
      </sheetData>
      <sheetData sheetId="1452">
        <row r="5">
          <cell r="E5">
            <v>1</v>
          </cell>
        </row>
      </sheetData>
      <sheetData sheetId="1453">
        <row r="5">
          <cell r="E5">
            <v>1</v>
          </cell>
        </row>
      </sheetData>
      <sheetData sheetId="1454">
        <row r="5">
          <cell r="E5">
            <v>1</v>
          </cell>
        </row>
      </sheetData>
      <sheetData sheetId="1455">
        <row r="5">
          <cell r="E5">
            <v>1</v>
          </cell>
        </row>
      </sheetData>
      <sheetData sheetId="1456">
        <row r="5">
          <cell r="E5">
            <v>1</v>
          </cell>
        </row>
      </sheetData>
      <sheetData sheetId="1457">
        <row r="5">
          <cell r="E5">
            <v>1</v>
          </cell>
        </row>
      </sheetData>
      <sheetData sheetId="1458">
        <row r="5">
          <cell r="E5">
            <v>1</v>
          </cell>
        </row>
      </sheetData>
      <sheetData sheetId="1459">
        <row r="5">
          <cell r="E5">
            <v>1</v>
          </cell>
        </row>
      </sheetData>
      <sheetData sheetId="1460">
        <row r="5">
          <cell r="E5">
            <v>1</v>
          </cell>
        </row>
      </sheetData>
      <sheetData sheetId="1461">
        <row r="5">
          <cell r="E5">
            <v>1</v>
          </cell>
        </row>
      </sheetData>
      <sheetData sheetId="1462">
        <row r="5">
          <cell r="E5">
            <v>1</v>
          </cell>
        </row>
      </sheetData>
      <sheetData sheetId="1463">
        <row r="5">
          <cell r="E5">
            <v>1</v>
          </cell>
        </row>
      </sheetData>
      <sheetData sheetId="1464">
        <row r="5">
          <cell r="E5">
            <v>1</v>
          </cell>
        </row>
      </sheetData>
      <sheetData sheetId="1465">
        <row r="5">
          <cell r="E5">
            <v>1</v>
          </cell>
        </row>
      </sheetData>
      <sheetData sheetId="1466">
        <row r="5">
          <cell r="E5">
            <v>1</v>
          </cell>
        </row>
      </sheetData>
      <sheetData sheetId="1467">
        <row r="5">
          <cell r="E5">
            <v>1</v>
          </cell>
        </row>
      </sheetData>
      <sheetData sheetId="1468">
        <row r="5">
          <cell r="E5">
            <v>1</v>
          </cell>
        </row>
      </sheetData>
      <sheetData sheetId="1469">
        <row r="5">
          <cell r="E5">
            <v>1</v>
          </cell>
        </row>
      </sheetData>
      <sheetData sheetId="1470">
        <row r="5">
          <cell r="E5">
            <v>1</v>
          </cell>
        </row>
      </sheetData>
      <sheetData sheetId="1471">
        <row r="5">
          <cell r="E5">
            <v>1</v>
          </cell>
        </row>
      </sheetData>
      <sheetData sheetId="1472">
        <row r="5">
          <cell r="E5">
            <v>1</v>
          </cell>
        </row>
      </sheetData>
      <sheetData sheetId="1473">
        <row r="5">
          <cell r="E5">
            <v>1</v>
          </cell>
        </row>
      </sheetData>
      <sheetData sheetId="1474">
        <row r="5">
          <cell r="E5">
            <v>1</v>
          </cell>
        </row>
      </sheetData>
      <sheetData sheetId="1475">
        <row r="5">
          <cell r="E5">
            <v>1</v>
          </cell>
        </row>
      </sheetData>
      <sheetData sheetId="1476">
        <row r="5">
          <cell r="E5">
            <v>1</v>
          </cell>
        </row>
      </sheetData>
      <sheetData sheetId="1477">
        <row r="5">
          <cell r="E5">
            <v>1</v>
          </cell>
        </row>
      </sheetData>
      <sheetData sheetId="1478">
        <row r="5">
          <cell r="E5">
            <v>1</v>
          </cell>
        </row>
      </sheetData>
      <sheetData sheetId="1479">
        <row r="5">
          <cell r="E5">
            <v>1</v>
          </cell>
        </row>
      </sheetData>
      <sheetData sheetId="1480">
        <row r="5">
          <cell r="E5">
            <v>1</v>
          </cell>
        </row>
      </sheetData>
      <sheetData sheetId="1481">
        <row r="5">
          <cell r="E5">
            <v>1</v>
          </cell>
        </row>
      </sheetData>
      <sheetData sheetId="1482">
        <row r="5">
          <cell r="E5">
            <v>1</v>
          </cell>
        </row>
      </sheetData>
      <sheetData sheetId="1483">
        <row r="5">
          <cell r="E5">
            <v>1</v>
          </cell>
        </row>
      </sheetData>
      <sheetData sheetId="1484">
        <row r="5">
          <cell r="E5">
            <v>1</v>
          </cell>
        </row>
      </sheetData>
      <sheetData sheetId="1485">
        <row r="5">
          <cell r="E5">
            <v>1</v>
          </cell>
        </row>
      </sheetData>
      <sheetData sheetId="1486">
        <row r="5">
          <cell r="E5">
            <v>1</v>
          </cell>
        </row>
      </sheetData>
      <sheetData sheetId="1487">
        <row r="5">
          <cell r="E5">
            <v>1</v>
          </cell>
        </row>
      </sheetData>
      <sheetData sheetId="1488">
        <row r="5">
          <cell r="E5">
            <v>1</v>
          </cell>
        </row>
      </sheetData>
      <sheetData sheetId="1489">
        <row r="5">
          <cell r="E5">
            <v>1</v>
          </cell>
        </row>
      </sheetData>
      <sheetData sheetId="1490">
        <row r="5">
          <cell r="E5">
            <v>1</v>
          </cell>
        </row>
      </sheetData>
      <sheetData sheetId="1491">
        <row r="5">
          <cell r="E5">
            <v>1</v>
          </cell>
        </row>
      </sheetData>
      <sheetData sheetId="1492">
        <row r="5">
          <cell r="E5">
            <v>1</v>
          </cell>
        </row>
      </sheetData>
      <sheetData sheetId="1493">
        <row r="5">
          <cell r="E5">
            <v>1</v>
          </cell>
        </row>
      </sheetData>
      <sheetData sheetId="1494">
        <row r="5">
          <cell r="E5">
            <v>1</v>
          </cell>
        </row>
      </sheetData>
      <sheetData sheetId="1495">
        <row r="5">
          <cell r="E5">
            <v>1</v>
          </cell>
        </row>
      </sheetData>
      <sheetData sheetId="1496">
        <row r="5">
          <cell r="E5">
            <v>1</v>
          </cell>
        </row>
      </sheetData>
      <sheetData sheetId="1497">
        <row r="5">
          <cell r="E5">
            <v>1</v>
          </cell>
        </row>
      </sheetData>
      <sheetData sheetId="1498">
        <row r="5">
          <cell r="E5">
            <v>1</v>
          </cell>
        </row>
      </sheetData>
      <sheetData sheetId="1499">
        <row r="5">
          <cell r="E5">
            <v>1</v>
          </cell>
        </row>
      </sheetData>
      <sheetData sheetId="1500">
        <row r="5">
          <cell r="E5">
            <v>1</v>
          </cell>
        </row>
      </sheetData>
      <sheetData sheetId="1501">
        <row r="5">
          <cell r="E5">
            <v>1</v>
          </cell>
        </row>
      </sheetData>
      <sheetData sheetId="1502">
        <row r="5">
          <cell r="E5">
            <v>1</v>
          </cell>
        </row>
      </sheetData>
      <sheetData sheetId="1503">
        <row r="5">
          <cell r="E5">
            <v>1</v>
          </cell>
        </row>
      </sheetData>
      <sheetData sheetId="1504">
        <row r="5">
          <cell r="E5">
            <v>1</v>
          </cell>
        </row>
      </sheetData>
      <sheetData sheetId="1505">
        <row r="5">
          <cell r="E5">
            <v>1</v>
          </cell>
        </row>
      </sheetData>
      <sheetData sheetId="1506">
        <row r="5">
          <cell r="E5">
            <v>1</v>
          </cell>
        </row>
      </sheetData>
      <sheetData sheetId="1507">
        <row r="5">
          <cell r="E5">
            <v>1</v>
          </cell>
        </row>
      </sheetData>
      <sheetData sheetId="1508">
        <row r="5">
          <cell r="E5">
            <v>1</v>
          </cell>
        </row>
      </sheetData>
      <sheetData sheetId="1509">
        <row r="5">
          <cell r="E5">
            <v>1</v>
          </cell>
        </row>
      </sheetData>
      <sheetData sheetId="1510">
        <row r="5">
          <cell r="E5">
            <v>1</v>
          </cell>
        </row>
      </sheetData>
      <sheetData sheetId="1511">
        <row r="5">
          <cell r="E5">
            <v>1</v>
          </cell>
        </row>
      </sheetData>
      <sheetData sheetId="1512">
        <row r="5">
          <cell r="E5">
            <v>1</v>
          </cell>
        </row>
      </sheetData>
      <sheetData sheetId="1513">
        <row r="5">
          <cell r="E5">
            <v>1</v>
          </cell>
        </row>
      </sheetData>
      <sheetData sheetId="1514">
        <row r="5">
          <cell r="E5">
            <v>1</v>
          </cell>
        </row>
      </sheetData>
      <sheetData sheetId="1515">
        <row r="5">
          <cell r="E5">
            <v>1</v>
          </cell>
        </row>
      </sheetData>
      <sheetData sheetId="1516">
        <row r="5">
          <cell r="E5">
            <v>1</v>
          </cell>
        </row>
      </sheetData>
      <sheetData sheetId="1517">
        <row r="5">
          <cell r="E5">
            <v>1</v>
          </cell>
        </row>
      </sheetData>
      <sheetData sheetId="1518">
        <row r="5">
          <cell r="E5">
            <v>1</v>
          </cell>
        </row>
      </sheetData>
      <sheetData sheetId="1519">
        <row r="5">
          <cell r="E5">
            <v>1</v>
          </cell>
        </row>
      </sheetData>
      <sheetData sheetId="1520">
        <row r="5">
          <cell r="E5">
            <v>1</v>
          </cell>
        </row>
      </sheetData>
      <sheetData sheetId="1521">
        <row r="5">
          <cell r="E5">
            <v>1</v>
          </cell>
        </row>
      </sheetData>
      <sheetData sheetId="1522">
        <row r="5">
          <cell r="E5">
            <v>1</v>
          </cell>
        </row>
      </sheetData>
      <sheetData sheetId="1523">
        <row r="5">
          <cell r="E5">
            <v>1</v>
          </cell>
        </row>
      </sheetData>
      <sheetData sheetId="1524">
        <row r="5">
          <cell r="E5">
            <v>1</v>
          </cell>
        </row>
      </sheetData>
      <sheetData sheetId="1525">
        <row r="5">
          <cell r="E5">
            <v>1</v>
          </cell>
        </row>
      </sheetData>
      <sheetData sheetId="1526">
        <row r="5">
          <cell r="E5">
            <v>1</v>
          </cell>
        </row>
      </sheetData>
      <sheetData sheetId="1527">
        <row r="5">
          <cell r="E5">
            <v>1</v>
          </cell>
        </row>
      </sheetData>
      <sheetData sheetId="1528">
        <row r="5">
          <cell r="E5">
            <v>1</v>
          </cell>
        </row>
      </sheetData>
      <sheetData sheetId="1529">
        <row r="5">
          <cell r="E5">
            <v>1</v>
          </cell>
        </row>
      </sheetData>
      <sheetData sheetId="1530">
        <row r="5">
          <cell r="E5">
            <v>1</v>
          </cell>
        </row>
      </sheetData>
      <sheetData sheetId="1531">
        <row r="5">
          <cell r="E5">
            <v>1</v>
          </cell>
        </row>
      </sheetData>
      <sheetData sheetId="1532">
        <row r="5">
          <cell r="E5">
            <v>1</v>
          </cell>
        </row>
      </sheetData>
      <sheetData sheetId="1533">
        <row r="5">
          <cell r="E5">
            <v>1</v>
          </cell>
        </row>
      </sheetData>
      <sheetData sheetId="1534">
        <row r="5">
          <cell r="E5">
            <v>1</v>
          </cell>
        </row>
      </sheetData>
      <sheetData sheetId="1535">
        <row r="5">
          <cell r="E5">
            <v>1</v>
          </cell>
        </row>
      </sheetData>
      <sheetData sheetId="1536">
        <row r="5">
          <cell r="E5">
            <v>1</v>
          </cell>
        </row>
      </sheetData>
      <sheetData sheetId="1537">
        <row r="5">
          <cell r="E5">
            <v>1</v>
          </cell>
        </row>
      </sheetData>
      <sheetData sheetId="1538">
        <row r="5">
          <cell r="E5">
            <v>1</v>
          </cell>
        </row>
      </sheetData>
      <sheetData sheetId="1539">
        <row r="5">
          <cell r="E5">
            <v>1</v>
          </cell>
        </row>
      </sheetData>
      <sheetData sheetId="1540">
        <row r="5">
          <cell r="E5">
            <v>1</v>
          </cell>
        </row>
      </sheetData>
      <sheetData sheetId="1541">
        <row r="5">
          <cell r="E5">
            <v>1</v>
          </cell>
        </row>
      </sheetData>
      <sheetData sheetId="1542">
        <row r="5">
          <cell r="E5">
            <v>1</v>
          </cell>
        </row>
      </sheetData>
      <sheetData sheetId="1543">
        <row r="5">
          <cell r="E5">
            <v>1</v>
          </cell>
        </row>
      </sheetData>
      <sheetData sheetId="1544">
        <row r="5">
          <cell r="E5">
            <v>1</v>
          </cell>
        </row>
      </sheetData>
      <sheetData sheetId="1545">
        <row r="5">
          <cell r="E5">
            <v>1</v>
          </cell>
        </row>
      </sheetData>
      <sheetData sheetId="1546">
        <row r="5">
          <cell r="E5">
            <v>1</v>
          </cell>
        </row>
      </sheetData>
      <sheetData sheetId="1547">
        <row r="5">
          <cell r="E5">
            <v>1</v>
          </cell>
        </row>
      </sheetData>
      <sheetData sheetId="1548">
        <row r="5">
          <cell r="E5">
            <v>1</v>
          </cell>
        </row>
      </sheetData>
      <sheetData sheetId="1549">
        <row r="5">
          <cell r="E5">
            <v>1</v>
          </cell>
        </row>
      </sheetData>
      <sheetData sheetId="1550">
        <row r="5">
          <cell r="E5">
            <v>1</v>
          </cell>
        </row>
      </sheetData>
      <sheetData sheetId="1551">
        <row r="5">
          <cell r="E5">
            <v>1</v>
          </cell>
        </row>
      </sheetData>
      <sheetData sheetId="1552">
        <row r="5">
          <cell r="E5">
            <v>1</v>
          </cell>
        </row>
      </sheetData>
      <sheetData sheetId="1553">
        <row r="5">
          <cell r="E5">
            <v>1</v>
          </cell>
        </row>
      </sheetData>
      <sheetData sheetId="1554">
        <row r="5">
          <cell r="E5">
            <v>1</v>
          </cell>
        </row>
      </sheetData>
      <sheetData sheetId="1555">
        <row r="5">
          <cell r="E5">
            <v>1</v>
          </cell>
        </row>
      </sheetData>
      <sheetData sheetId="1556">
        <row r="5">
          <cell r="E5">
            <v>1</v>
          </cell>
        </row>
      </sheetData>
      <sheetData sheetId="1557">
        <row r="5">
          <cell r="E5">
            <v>1</v>
          </cell>
        </row>
      </sheetData>
      <sheetData sheetId="1558">
        <row r="5">
          <cell r="E5">
            <v>1</v>
          </cell>
        </row>
      </sheetData>
      <sheetData sheetId="1559">
        <row r="5">
          <cell r="E5">
            <v>1</v>
          </cell>
        </row>
      </sheetData>
      <sheetData sheetId="1560">
        <row r="5">
          <cell r="E5">
            <v>1</v>
          </cell>
        </row>
      </sheetData>
      <sheetData sheetId="1561">
        <row r="5">
          <cell r="E5">
            <v>1</v>
          </cell>
        </row>
      </sheetData>
      <sheetData sheetId="1562">
        <row r="5">
          <cell r="E5">
            <v>1</v>
          </cell>
        </row>
      </sheetData>
      <sheetData sheetId="1563">
        <row r="5">
          <cell r="E5">
            <v>1</v>
          </cell>
        </row>
      </sheetData>
      <sheetData sheetId="1564">
        <row r="5">
          <cell r="E5">
            <v>1</v>
          </cell>
        </row>
      </sheetData>
      <sheetData sheetId="1565">
        <row r="5">
          <cell r="E5">
            <v>1</v>
          </cell>
        </row>
      </sheetData>
      <sheetData sheetId="1566">
        <row r="5">
          <cell r="E5">
            <v>1</v>
          </cell>
        </row>
      </sheetData>
      <sheetData sheetId="1567">
        <row r="5">
          <cell r="E5">
            <v>1</v>
          </cell>
        </row>
      </sheetData>
      <sheetData sheetId="1568">
        <row r="5">
          <cell r="E5">
            <v>1</v>
          </cell>
        </row>
      </sheetData>
      <sheetData sheetId="1569">
        <row r="5">
          <cell r="E5">
            <v>1</v>
          </cell>
        </row>
      </sheetData>
      <sheetData sheetId="1570">
        <row r="5">
          <cell r="E5">
            <v>1</v>
          </cell>
        </row>
      </sheetData>
      <sheetData sheetId="1571">
        <row r="5">
          <cell r="E5">
            <v>1</v>
          </cell>
        </row>
      </sheetData>
      <sheetData sheetId="1572">
        <row r="5">
          <cell r="E5">
            <v>1</v>
          </cell>
        </row>
      </sheetData>
      <sheetData sheetId="1573">
        <row r="5">
          <cell r="E5">
            <v>1</v>
          </cell>
        </row>
      </sheetData>
      <sheetData sheetId="1574">
        <row r="5">
          <cell r="E5">
            <v>1</v>
          </cell>
        </row>
      </sheetData>
      <sheetData sheetId="1575">
        <row r="5">
          <cell r="E5">
            <v>1</v>
          </cell>
        </row>
      </sheetData>
      <sheetData sheetId="1576">
        <row r="5">
          <cell r="E5">
            <v>1</v>
          </cell>
        </row>
      </sheetData>
      <sheetData sheetId="1577">
        <row r="5">
          <cell r="E5">
            <v>1</v>
          </cell>
        </row>
      </sheetData>
      <sheetData sheetId="1578">
        <row r="5">
          <cell r="E5">
            <v>1</v>
          </cell>
        </row>
      </sheetData>
      <sheetData sheetId="1579">
        <row r="5">
          <cell r="E5">
            <v>1</v>
          </cell>
        </row>
      </sheetData>
      <sheetData sheetId="1580">
        <row r="5">
          <cell r="E5">
            <v>1</v>
          </cell>
        </row>
      </sheetData>
      <sheetData sheetId="1581">
        <row r="5">
          <cell r="E5">
            <v>1</v>
          </cell>
        </row>
      </sheetData>
      <sheetData sheetId="1582">
        <row r="5">
          <cell r="E5">
            <v>1</v>
          </cell>
        </row>
      </sheetData>
      <sheetData sheetId="1583">
        <row r="5">
          <cell r="E5">
            <v>1</v>
          </cell>
        </row>
      </sheetData>
      <sheetData sheetId="1584">
        <row r="5">
          <cell r="E5">
            <v>1</v>
          </cell>
        </row>
      </sheetData>
      <sheetData sheetId="1585">
        <row r="5">
          <cell r="E5">
            <v>1</v>
          </cell>
        </row>
      </sheetData>
      <sheetData sheetId="1586">
        <row r="5">
          <cell r="E5">
            <v>1</v>
          </cell>
        </row>
      </sheetData>
      <sheetData sheetId="1587">
        <row r="5">
          <cell r="E5">
            <v>1</v>
          </cell>
        </row>
      </sheetData>
      <sheetData sheetId="1588">
        <row r="5">
          <cell r="E5">
            <v>1</v>
          </cell>
        </row>
      </sheetData>
      <sheetData sheetId="1589">
        <row r="5">
          <cell r="E5">
            <v>1</v>
          </cell>
        </row>
      </sheetData>
      <sheetData sheetId="1590">
        <row r="5">
          <cell r="E5">
            <v>1</v>
          </cell>
        </row>
      </sheetData>
      <sheetData sheetId="1591">
        <row r="5">
          <cell r="E5">
            <v>1</v>
          </cell>
        </row>
      </sheetData>
      <sheetData sheetId="1592">
        <row r="5">
          <cell r="E5">
            <v>1</v>
          </cell>
        </row>
      </sheetData>
      <sheetData sheetId="1593">
        <row r="5">
          <cell r="E5">
            <v>1</v>
          </cell>
        </row>
      </sheetData>
      <sheetData sheetId="1594">
        <row r="5">
          <cell r="E5">
            <v>1</v>
          </cell>
        </row>
      </sheetData>
      <sheetData sheetId="1595">
        <row r="5">
          <cell r="E5">
            <v>1</v>
          </cell>
        </row>
      </sheetData>
      <sheetData sheetId="1596">
        <row r="5">
          <cell r="E5">
            <v>1</v>
          </cell>
        </row>
      </sheetData>
      <sheetData sheetId="1597">
        <row r="5">
          <cell r="E5">
            <v>1</v>
          </cell>
        </row>
      </sheetData>
      <sheetData sheetId="1598">
        <row r="5">
          <cell r="E5">
            <v>1</v>
          </cell>
        </row>
      </sheetData>
      <sheetData sheetId="1599">
        <row r="5">
          <cell r="E5">
            <v>1</v>
          </cell>
        </row>
      </sheetData>
      <sheetData sheetId="1600">
        <row r="5">
          <cell r="E5">
            <v>1</v>
          </cell>
        </row>
      </sheetData>
      <sheetData sheetId="1601">
        <row r="5">
          <cell r="E5">
            <v>1</v>
          </cell>
        </row>
      </sheetData>
      <sheetData sheetId="1602">
        <row r="5">
          <cell r="E5">
            <v>1</v>
          </cell>
        </row>
      </sheetData>
      <sheetData sheetId="1603">
        <row r="5">
          <cell r="E5">
            <v>1</v>
          </cell>
        </row>
      </sheetData>
      <sheetData sheetId="1604">
        <row r="5">
          <cell r="E5">
            <v>1</v>
          </cell>
        </row>
      </sheetData>
      <sheetData sheetId="1605">
        <row r="5">
          <cell r="E5">
            <v>1</v>
          </cell>
        </row>
      </sheetData>
      <sheetData sheetId="1606">
        <row r="5">
          <cell r="E5">
            <v>1</v>
          </cell>
        </row>
      </sheetData>
      <sheetData sheetId="1607">
        <row r="5">
          <cell r="E5">
            <v>1</v>
          </cell>
        </row>
      </sheetData>
      <sheetData sheetId="1608">
        <row r="5">
          <cell r="E5">
            <v>1</v>
          </cell>
        </row>
      </sheetData>
      <sheetData sheetId="1609">
        <row r="5">
          <cell r="E5">
            <v>1</v>
          </cell>
        </row>
      </sheetData>
      <sheetData sheetId="1610">
        <row r="5">
          <cell r="E5">
            <v>1</v>
          </cell>
        </row>
      </sheetData>
      <sheetData sheetId="1611">
        <row r="5">
          <cell r="E5">
            <v>1</v>
          </cell>
        </row>
      </sheetData>
      <sheetData sheetId="1612">
        <row r="5">
          <cell r="E5">
            <v>1</v>
          </cell>
        </row>
      </sheetData>
      <sheetData sheetId="1613">
        <row r="5">
          <cell r="E5">
            <v>1</v>
          </cell>
        </row>
      </sheetData>
      <sheetData sheetId="1614">
        <row r="5">
          <cell r="E5">
            <v>1</v>
          </cell>
        </row>
      </sheetData>
      <sheetData sheetId="1615">
        <row r="5">
          <cell r="E5">
            <v>1</v>
          </cell>
        </row>
      </sheetData>
      <sheetData sheetId="1616">
        <row r="5">
          <cell r="E5">
            <v>1</v>
          </cell>
        </row>
      </sheetData>
      <sheetData sheetId="1617">
        <row r="5">
          <cell r="E5">
            <v>1</v>
          </cell>
        </row>
      </sheetData>
      <sheetData sheetId="1618">
        <row r="5">
          <cell r="E5">
            <v>1</v>
          </cell>
        </row>
      </sheetData>
      <sheetData sheetId="1619">
        <row r="5">
          <cell r="E5">
            <v>1</v>
          </cell>
        </row>
      </sheetData>
      <sheetData sheetId="1620">
        <row r="5">
          <cell r="E5">
            <v>1</v>
          </cell>
        </row>
      </sheetData>
      <sheetData sheetId="1621">
        <row r="5">
          <cell r="E5">
            <v>1</v>
          </cell>
        </row>
      </sheetData>
      <sheetData sheetId="1622">
        <row r="5">
          <cell r="E5">
            <v>1</v>
          </cell>
        </row>
      </sheetData>
      <sheetData sheetId="1623">
        <row r="5">
          <cell r="E5">
            <v>1</v>
          </cell>
        </row>
      </sheetData>
      <sheetData sheetId="1624">
        <row r="5">
          <cell r="E5">
            <v>1</v>
          </cell>
        </row>
      </sheetData>
      <sheetData sheetId="1625">
        <row r="5">
          <cell r="E5">
            <v>1</v>
          </cell>
        </row>
      </sheetData>
      <sheetData sheetId="1626">
        <row r="5">
          <cell r="E5">
            <v>1</v>
          </cell>
        </row>
      </sheetData>
      <sheetData sheetId="1627">
        <row r="5">
          <cell r="E5">
            <v>1</v>
          </cell>
        </row>
      </sheetData>
      <sheetData sheetId="1628">
        <row r="5">
          <cell r="E5">
            <v>1</v>
          </cell>
        </row>
      </sheetData>
      <sheetData sheetId="1629">
        <row r="5">
          <cell r="E5">
            <v>1</v>
          </cell>
        </row>
      </sheetData>
      <sheetData sheetId="1630">
        <row r="5">
          <cell r="E5">
            <v>1</v>
          </cell>
        </row>
      </sheetData>
      <sheetData sheetId="1631">
        <row r="5">
          <cell r="E5">
            <v>1</v>
          </cell>
        </row>
      </sheetData>
      <sheetData sheetId="1632">
        <row r="5">
          <cell r="E5">
            <v>1</v>
          </cell>
        </row>
      </sheetData>
      <sheetData sheetId="1633">
        <row r="5">
          <cell r="E5">
            <v>1</v>
          </cell>
        </row>
      </sheetData>
      <sheetData sheetId="1634">
        <row r="5">
          <cell r="E5">
            <v>1</v>
          </cell>
        </row>
      </sheetData>
      <sheetData sheetId="1635">
        <row r="5">
          <cell r="E5">
            <v>1</v>
          </cell>
        </row>
      </sheetData>
      <sheetData sheetId="1636">
        <row r="5">
          <cell r="E5">
            <v>1</v>
          </cell>
        </row>
      </sheetData>
      <sheetData sheetId="1637">
        <row r="5">
          <cell r="E5">
            <v>1</v>
          </cell>
        </row>
      </sheetData>
      <sheetData sheetId="1638">
        <row r="5">
          <cell r="E5">
            <v>1</v>
          </cell>
        </row>
      </sheetData>
      <sheetData sheetId="1639">
        <row r="5">
          <cell r="E5">
            <v>1</v>
          </cell>
        </row>
      </sheetData>
      <sheetData sheetId="1640">
        <row r="5">
          <cell r="E5">
            <v>1</v>
          </cell>
        </row>
      </sheetData>
      <sheetData sheetId="1641">
        <row r="5">
          <cell r="E5">
            <v>1</v>
          </cell>
        </row>
      </sheetData>
      <sheetData sheetId="1642">
        <row r="5">
          <cell r="E5">
            <v>1</v>
          </cell>
        </row>
      </sheetData>
      <sheetData sheetId="1643">
        <row r="5">
          <cell r="E5">
            <v>1</v>
          </cell>
        </row>
      </sheetData>
      <sheetData sheetId="1644">
        <row r="5">
          <cell r="E5">
            <v>1</v>
          </cell>
        </row>
      </sheetData>
      <sheetData sheetId="1645">
        <row r="5">
          <cell r="E5">
            <v>1</v>
          </cell>
        </row>
      </sheetData>
      <sheetData sheetId="1646">
        <row r="5">
          <cell r="E5">
            <v>1</v>
          </cell>
        </row>
      </sheetData>
      <sheetData sheetId="1647">
        <row r="5">
          <cell r="E5">
            <v>1</v>
          </cell>
        </row>
      </sheetData>
      <sheetData sheetId="1648">
        <row r="5">
          <cell r="E5">
            <v>1</v>
          </cell>
        </row>
      </sheetData>
      <sheetData sheetId="1649">
        <row r="5">
          <cell r="E5">
            <v>1</v>
          </cell>
        </row>
      </sheetData>
      <sheetData sheetId="1650">
        <row r="5">
          <cell r="E5">
            <v>1</v>
          </cell>
        </row>
      </sheetData>
      <sheetData sheetId="1651">
        <row r="5">
          <cell r="E5">
            <v>1</v>
          </cell>
        </row>
      </sheetData>
      <sheetData sheetId="1652">
        <row r="5">
          <cell r="E5">
            <v>1</v>
          </cell>
        </row>
      </sheetData>
      <sheetData sheetId="1653">
        <row r="5">
          <cell r="E5">
            <v>1</v>
          </cell>
        </row>
      </sheetData>
      <sheetData sheetId="1654">
        <row r="5">
          <cell r="E5">
            <v>1</v>
          </cell>
        </row>
      </sheetData>
      <sheetData sheetId="1655">
        <row r="5">
          <cell r="E5">
            <v>1</v>
          </cell>
        </row>
      </sheetData>
      <sheetData sheetId="1656">
        <row r="5">
          <cell r="E5">
            <v>1</v>
          </cell>
        </row>
      </sheetData>
      <sheetData sheetId="1657">
        <row r="5">
          <cell r="E5">
            <v>1</v>
          </cell>
        </row>
      </sheetData>
      <sheetData sheetId="1658">
        <row r="5">
          <cell r="E5">
            <v>1</v>
          </cell>
        </row>
      </sheetData>
      <sheetData sheetId="1659">
        <row r="5">
          <cell r="E5">
            <v>1</v>
          </cell>
        </row>
      </sheetData>
      <sheetData sheetId="1660">
        <row r="5">
          <cell r="E5">
            <v>1</v>
          </cell>
        </row>
      </sheetData>
      <sheetData sheetId="1661">
        <row r="5">
          <cell r="E5">
            <v>1</v>
          </cell>
        </row>
      </sheetData>
      <sheetData sheetId="1662">
        <row r="5">
          <cell r="E5">
            <v>1</v>
          </cell>
        </row>
      </sheetData>
      <sheetData sheetId="1663">
        <row r="5">
          <cell r="E5">
            <v>1</v>
          </cell>
        </row>
      </sheetData>
      <sheetData sheetId="1664">
        <row r="5">
          <cell r="E5">
            <v>1</v>
          </cell>
        </row>
      </sheetData>
      <sheetData sheetId="1665">
        <row r="5">
          <cell r="E5">
            <v>1</v>
          </cell>
        </row>
      </sheetData>
      <sheetData sheetId="1666">
        <row r="5">
          <cell r="E5">
            <v>1</v>
          </cell>
        </row>
      </sheetData>
      <sheetData sheetId="1667">
        <row r="5">
          <cell r="E5">
            <v>1</v>
          </cell>
        </row>
      </sheetData>
      <sheetData sheetId="1668">
        <row r="5">
          <cell r="E5">
            <v>1</v>
          </cell>
        </row>
      </sheetData>
      <sheetData sheetId="1669">
        <row r="5">
          <cell r="E5">
            <v>1</v>
          </cell>
        </row>
      </sheetData>
      <sheetData sheetId="1670">
        <row r="5">
          <cell r="E5">
            <v>1</v>
          </cell>
        </row>
      </sheetData>
      <sheetData sheetId="1671">
        <row r="5">
          <cell r="E5">
            <v>1</v>
          </cell>
        </row>
      </sheetData>
      <sheetData sheetId="1672">
        <row r="5">
          <cell r="E5">
            <v>1</v>
          </cell>
        </row>
      </sheetData>
      <sheetData sheetId="1673">
        <row r="5">
          <cell r="E5">
            <v>1</v>
          </cell>
        </row>
      </sheetData>
      <sheetData sheetId="1674">
        <row r="5">
          <cell r="E5">
            <v>1</v>
          </cell>
        </row>
      </sheetData>
      <sheetData sheetId="1675">
        <row r="5">
          <cell r="E5">
            <v>1</v>
          </cell>
        </row>
      </sheetData>
      <sheetData sheetId="1676">
        <row r="5">
          <cell r="E5">
            <v>1</v>
          </cell>
        </row>
      </sheetData>
      <sheetData sheetId="1677">
        <row r="5">
          <cell r="E5">
            <v>1</v>
          </cell>
        </row>
      </sheetData>
      <sheetData sheetId="1678">
        <row r="5">
          <cell r="E5">
            <v>1</v>
          </cell>
        </row>
      </sheetData>
      <sheetData sheetId="1679">
        <row r="5">
          <cell r="E5">
            <v>1</v>
          </cell>
        </row>
      </sheetData>
      <sheetData sheetId="1680">
        <row r="5">
          <cell r="E5">
            <v>1</v>
          </cell>
        </row>
      </sheetData>
      <sheetData sheetId="1681">
        <row r="5">
          <cell r="E5">
            <v>1</v>
          </cell>
        </row>
      </sheetData>
      <sheetData sheetId="1682">
        <row r="5">
          <cell r="E5">
            <v>1</v>
          </cell>
        </row>
      </sheetData>
      <sheetData sheetId="1683">
        <row r="5">
          <cell r="E5">
            <v>1</v>
          </cell>
        </row>
      </sheetData>
      <sheetData sheetId="1684">
        <row r="5">
          <cell r="E5">
            <v>1</v>
          </cell>
        </row>
      </sheetData>
      <sheetData sheetId="1685">
        <row r="5">
          <cell r="E5">
            <v>1</v>
          </cell>
        </row>
      </sheetData>
      <sheetData sheetId="1686">
        <row r="5">
          <cell r="E5">
            <v>1</v>
          </cell>
        </row>
      </sheetData>
      <sheetData sheetId="1687">
        <row r="5">
          <cell r="E5">
            <v>1</v>
          </cell>
        </row>
      </sheetData>
      <sheetData sheetId="1688">
        <row r="5">
          <cell r="E5">
            <v>1</v>
          </cell>
        </row>
      </sheetData>
      <sheetData sheetId="1689">
        <row r="5">
          <cell r="E5">
            <v>1</v>
          </cell>
        </row>
      </sheetData>
      <sheetData sheetId="1690">
        <row r="5">
          <cell r="E5">
            <v>1</v>
          </cell>
        </row>
      </sheetData>
      <sheetData sheetId="1691">
        <row r="5">
          <cell r="E5">
            <v>1</v>
          </cell>
        </row>
      </sheetData>
      <sheetData sheetId="1692">
        <row r="5">
          <cell r="E5">
            <v>1</v>
          </cell>
        </row>
      </sheetData>
      <sheetData sheetId="1693">
        <row r="5">
          <cell r="E5">
            <v>1</v>
          </cell>
        </row>
      </sheetData>
      <sheetData sheetId="1694">
        <row r="5">
          <cell r="E5">
            <v>1</v>
          </cell>
        </row>
      </sheetData>
      <sheetData sheetId="1695">
        <row r="5">
          <cell r="E5">
            <v>1</v>
          </cell>
        </row>
      </sheetData>
      <sheetData sheetId="1696">
        <row r="5">
          <cell r="E5">
            <v>1</v>
          </cell>
        </row>
      </sheetData>
      <sheetData sheetId="1697">
        <row r="5">
          <cell r="E5">
            <v>1</v>
          </cell>
        </row>
      </sheetData>
      <sheetData sheetId="1698">
        <row r="5">
          <cell r="E5">
            <v>1</v>
          </cell>
        </row>
      </sheetData>
      <sheetData sheetId="1699">
        <row r="5">
          <cell r="E5">
            <v>1</v>
          </cell>
        </row>
      </sheetData>
      <sheetData sheetId="1700">
        <row r="5">
          <cell r="E5">
            <v>1</v>
          </cell>
        </row>
      </sheetData>
      <sheetData sheetId="1701">
        <row r="5">
          <cell r="E5">
            <v>1</v>
          </cell>
        </row>
      </sheetData>
      <sheetData sheetId="1702">
        <row r="5">
          <cell r="E5">
            <v>1</v>
          </cell>
        </row>
      </sheetData>
      <sheetData sheetId="1703">
        <row r="5">
          <cell r="E5">
            <v>1</v>
          </cell>
        </row>
      </sheetData>
      <sheetData sheetId="1704">
        <row r="5">
          <cell r="E5">
            <v>1</v>
          </cell>
        </row>
      </sheetData>
      <sheetData sheetId="1705">
        <row r="5">
          <cell r="E5">
            <v>1</v>
          </cell>
        </row>
      </sheetData>
      <sheetData sheetId="1706">
        <row r="5">
          <cell r="E5">
            <v>1</v>
          </cell>
        </row>
      </sheetData>
      <sheetData sheetId="1707">
        <row r="5">
          <cell r="E5">
            <v>1</v>
          </cell>
        </row>
      </sheetData>
      <sheetData sheetId="1708">
        <row r="5">
          <cell r="E5">
            <v>1</v>
          </cell>
        </row>
      </sheetData>
      <sheetData sheetId="1709">
        <row r="5">
          <cell r="E5">
            <v>1</v>
          </cell>
        </row>
      </sheetData>
      <sheetData sheetId="1710">
        <row r="5">
          <cell r="E5">
            <v>1</v>
          </cell>
        </row>
      </sheetData>
      <sheetData sheetId="1711">
        <row r="5">
          <cell r="E5">
            <v>1</v>
          </cell>
        </row>
      </sheetData>
      <sheetData sheetId="1712">
        <row r="5">
          <cell r="E5">
            <v>1</v>
          </cell>
        </row>
      </sheetData>
      <sheetData sheetId="1713">
        <row r="5">
          <cell r="E5">
            <v>1</v>
          </cell>
        </row>
      </sheetData>
      <sheetData sheetId="1714">
        <row r="5">
          <cell r="E5">
            <v>1</v>
          </cell>
        </row>
      </sheetData>
      <sheetData sheetId="1715">
        <row r="5">
          <cell r="E5">
            <v>1</v>
          </cell>
        </row>
      </sheetData>
      <sheetData sheetId="1716">
        <row r="5">
          <cell r="E5">
            <v>1</v>
          </cell>
        </row>
      </sheetData>
      <sheetData sheetId="1717">
        <row r="5">
          <cell r="E5">
            <v>1</v>
          </cell>
        </row>
      </sheetData>
      <sheetData sheetId="1718">
        <row r="5">
          <cell r="E5">
            <v>1</v>
          </cell>
        </row>
      </sheetData>
      <sheetData sheetId="1719">
        <row r="5">
          <cell r="E5">
            <v>1</v>
          </cell>
        </row>
      </sheetData>
      <sheetData sheetId="1720">
        <row r="5">
          <cell r="E5">
            <v>1</v>
          </cell>
        </row>
      </sheetData>
      <sheetData sheetId="1721">
        <row r="5">
          <cell r="E5">
            <v>1</v>
          </cell>
        </row>
      </sheetData>
      <sheetData sheetId="1722">
        <row r="5">
          <cell r="E5">
            <v>1</v>
          </cell>
        </row>
      </sheetData>
      <sheetData sheetId="1723">
        <row r="5">
          <cell r="E5">
            <v>1</v>
          </cell>
        </row>
      </sheetData>
      <sheetData sheetId="1724">
        <row r="5">
          <cell r="E5">
            <v>1</v>
          </cell>
        </row>
      </sheetData>
      <sheetData sheetId="1725">
        <row r="5">
          <cell r="E5">
            <v>1</v>
          </cell>
        </row>
      </sheetData>
      <sheetData sheetId="1726">
        <row r="5">
          <cell r="E5">
            <v>1</v>
          </cell>
        </row>
      </sheetData>
      <sheetData sheetId="1727">
        <row r="5">
          <cell r="E5">
            <v>1</v>
          </cell>
        </row>
      </sheetData>
      <sheetData sheetId="1728">
        <row r="5">
          <cell r="E5">
            <v>1</v>
          </cell>
        </row>
      </sheetData>
      <sheetData sheetId="1729">
        <row r="5">
          <cell r="E5">
            <v>1</v>
          </cell>
        </row>
      </sheetData>
      <sheetData sheetId="1730">
        <row r="5">
          <cell r="E5">
            <v>1</v>
          </cell>
        </row>
      </sheetData>
      <sheetData sheetId="1731">
        <row r="5">
          <cell r="E5">
            <v>1</v>
          </cell>
        </row>
      </sheetData>
      <sheetData sheetId="1732">
        <row r="5">
          <cell r="E5">
            <v>1</v>
          </cell>
        </row>
      </sheetData>
      <sheetData sheetId="1733">
        <row r="5">
          <cell r="E5">
            <v>1</v>
          </cell>
        </row>
      </sheetData>
      <sheetData sheetId="1734">
        <row r="5">
          <cell r="E5">
            <v>1</v>
          </cell>
        </row>
      </sheetData>
      <sheetData sheetId="1735">
        <row r="5">
          <cell r="E5">
            <v>1</v>
          </cell>
        </row>
      </sheetData>
      <sheetData sheetId="1736">
        <row r="5">
          <cell r="E5">
            <v>1</v>
          </cell>
        </row>
      </sheetData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>
        <row r="5">
          <cell r="E5">
            <v>1</v>
          </cell>
        </row>
      </sheetData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>
        <row r="5">
          <cell r="E5">
            <v>1</v>
          </cell>
        </row>
      </sheetData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>
        <row r="5">
          <cell r="E5">
            <v>1</v>
          </cell>
        </row>
      </sheetData>
      <sheetData sheetId="1892">
        <row r="5">
          <cell r="E5">
            <v>1</v>
          </cell>
        </row>
      </sheetData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>
        <row r="5">
          <cell r="E5">
            <v>1</v>
          </cell>
        </row>
      </sheetData>
      <sheetData sheetId="1909">
        <row r="5">
          <cell r="E5">
            <v>1</v>
          </cell>
        </row>
      </sheetData>
      <sheetData sheetId="1910">
        <row r="5">
          <cell r="E5">
            <v>1</v>
          </cell>
        </row>
      </sheetData>
      <sheetData sheetId="1911">
        <row r="5">
          <cell r="E5">
            <v>1</v>
          </cell>
        </row>
      </sheetData>
      <sheetData sheetId="1912">
        <row r="5">
          <cell r="E5">
            <v>1</v>
          </cell>
        </row>
      </sheetData>
      <sheetData sheetId="1913">
        <row r="5">
          <cell r="E5">
            <v>1</v>
          </cell>
        </row>
      </sheetData>
      <sheetData sheetId="1914">
        <row r="5">
          <cell r="E5">
            <v>1</v>
          </cell>
        </row>
      </sheetData>
      <sheetData sheetId="1915">
        <row r="5">
          <cell r="E5">
            <v>1</v>
          </cell>
        </row>
      </sheetData>
      <sheetData sheetId="1916">
        <row r="5">
          <cell r="E5">
            <v>1</v>
          </cell>
        </row>
      </sheetData>
      <sheetData sheetId="1917">
        <row r="5">
          <cell r="E5">
            <v>1</v>
          </cell>
        </row>
      </sheetData>
      <sheetData sheetId="1918">
        <row r="5">
          <cell r="E5">
            <v>1</v>
          </cell>
        </row>
      </sheetData>
      <sheetData sheetId="1919">
        <row r="5">
          <cell r="E5">
            <v>1</v>
          </cell>
        </row>
      </sheetData>
      <sheetData sheetId="1920">
        <row r="5">
          <cell r="E5">
            <v>1</v>
          </cell>
        </row>
      </sheetData>
      <sheetData sheetId="1921">
        <row r="5">
          <cell r="E5">
            <v>1</v>
          </cell>
        </row>
      </sheetData>
      <sheetData sheetId="1922">
        <row r="5">
          <cell r="E5">
            <v>1</v>
          </cell>
        </row>
      </sheetData>
      <sheetData sheetId="1923">
        <row r="5">
          <cell r="E5">
            <v>1</v>
          </cell>
        </row>
      </sheetData>
      <sheetData sheetId="1924">
        <row r="5">
          <cell r="E5">
            <v>1</v>
          </cell>
        </row>
      </sheetData>
      <sheetData sheetId="1925">
        <row r="5">
          <cell r="E5">
            <v>1</v>
          </cell>
        </row>
      </sheetData>
      <sheetData sheetId="1926">
        <row r="5">
          <cell r="E5">
            <v>1</v>
          </cell>
        </row>
      </sheetData>
      <sheetData sheetId="1927">
        <row r="5">
          <cell r="E5">
            <v>1</v>
          </cell>
        </row>
      </sheetData>
      <sheetData sheetId="1928">
        <row r="5">
          <cell r="E5">
            <v>1</v>
          </cell>
        </row>
      </sheetData>
      <sheetData sheetId="1929">
        <row r="5">
          <cell r="E5">
            <v>1</v>
          </cell>
        </row>
      </sheetData>
      <sheetData sheetId="1930">
        <row r="5">
          <cell r="E5">
            <v>1</v>
          </cell>
        </row>
      </sheetData>
      <sheetData sheetId="1931">
        <row r="5">
          <cell r="E5">
            <v>1</v>
          </cell>
        </row>
      </sheetData>
      <sheetData sheetId="1932">
        <row r="5">
          <cell r="E5">
            <v>1</v>
          </cell>
        </row>
      </sheetData>
      <sheetData sheetId="1933">
        <row r="5">
          <cell r="E5">
            <v>1</v>
          </cell>
        </row>
      </sheetData>
      <sheetData sheetId="1934">
        <row r="5">
          <cell r="E5">
            <v>1</v>
          </cell>
        </row>
      </sheetData>
      <sheetData sheetId="1935">
        <row r="5">
          <cell r="E5">
            <v>1</v>
          </cell>
        </row>
      </sheetData>
      <sheetData sheetId="1936">
        <row r="5">
          <cell r="E5">
            <v>1</v>
          </cell>
        </row>
      </sheetData>
      <sheetData sheetId="1937">
        <row r="5">
          <cell r="E5">
            <v>1</v>
          </cell>
        </row>
      </sheetData>
      <sheetData sheetId="1938">
        <row r="5">
          <cell r="E5">
            <v>1</v>
          </cell>
        </row>
      </sheetData>
      <sheetData sheetId="1939">
        <row r="5">
          <cell r="E5">
            <v>1</v>
          </cell>
        </row>
      </sheetData>
      <sheetData sheetId="1940">
        <row r="5">
          <cell r="E5">
            <v>1</v>
          </cell>
        </row>
      </sheetData>
      <sheetData sheetId="1941">
        <row r="5">
          <cell r="E5">
            <v>1</v>
          </cell>
        </row>
      </sheetData>
      <sheetData sheetId="1942">
        <row r="5">
          <cell r="E5">
            <v>1</v>
          </cell>
        </row>
      </sheetData>
      <sheetData sheetId="1943">
        <row r="5">
          <cell r="E5">
            <v>1</v>
          </cell>
        </row>
      </sheetData>
      <sheetData sheetId="1944">
        <row r="5">
          <cell r="E5">
            <v>1</v>
          </cell>
        </row>
      </sheetData>
      <sheetData sheetId="1945">
        <row r="5">
          <cell r="E5">
            <v>1</v>
          </cell>
        </row>
      </sheetData>
      <sheetData sheetId="1946">
        <row r="5">
          <cell r="E5">
            <v>1</v>
          </cell>
        </row>
      </sheetData>
      <sheetData sheetId="1947">
        <row r="5">
          <cell r="E5">
            <v>1</v>
          </cell>
        </row>
      </sheetData>
      <sheetData sheetId="1948">
        <row r="5">
          <cell r="E5">
            <v>1</v>
          </cell>
        </row>
      </sheetData>
      <sheetData sheetId="1949">
        <row r="5">
          <cell r="E5">
            <v>1</v>
          </cell>
        </row>
      </sheetData>
      <sheetData sheetId="1950">
        <row r="5">
          <cell r="E5">
            <v>1</v>
          </cell>
        </row>
      </sheetData>
      <sheetData sheetId="1951">
        <row r="5">
          <cell r="E5">
            <v>1</v>
          </cell>
        </row>
      </sheetData>
      <sheetData sheetId="1952">
        <row r="5">
          <cell r="E5">
            <v>1</v>
          </cell>
        </row>
      </sheetData>
      <sheetData sheetId="1953">
        <row r="5">
          <cell r="E5">
            <v>1</v>
          </cell>
        </row>
      </sheetData>
      <sheetData sheetId="1954">
        <row r="5">
          <cell r="E5">
            <v>1</v>
          </cell>
        </row>
      </sheetData>
      <sheetData sheetId="1955">
        <row r="5">
          <cell r="E5">
            <v>1</v>
          </cell>
        </row>
      </sheetData>
      <sheetData sheetId="1956">
        <row r="5">
          <cell r="E5">
            <v>1</v>
          </cell>
        </row>
      </sheetData>
      <sheetData sheetId="1957">
        <row r="5">
          <cell r="E5">
            <v>1</v>
          </cell>
        </row>
      </sheetData>
      <sheetData sheetId="1958">
        <row r="5">
          <cell r="E5">
            <v>1</v>
          </cell>
        </row>
      </sheetData>
      <sheetData sheetId="1959">
        <row r="5">
          <cell r="E5">
            <v>1</v>
          </cell>
        </row>
      </sheetData>
      <sheetData sheetId="1960">
        <row r="5">
          <cell r="E5">
            <v>1</v>
          </cell>
        </row>
      </sheetData>
      <sheetData sheetId="1961">
        <row r="5">
          <cell r="E5">
            <v>1</v>
          </cell>
        </row>
      </sheetData>
      <sheetData sheetId="1962">
        <row r="5">
          <cell r="E5">
            <v>1</v>
          </cell>
        </row>
      </sheetData>
      <sheetData sheetId="1963">
        <row r="5">
          <cell r="E5">
            <v>1</v>
          </cell>
        </row>
      </sheetData>
      <sheetData sheetId="1964">
        <row r="5">
          <cell r="E5">
            <v>1</v>
          </cell>
        </row>
      </sheetData>
      <sheetData sheetId="1965">
        <row r="5">
          <cell r="E5">
            <v>1</v>
          </cell>
        </row>
      </sheetData>
      <sheetData sheetId="1966">
        <row r="5">
          <cell r="E5">
            <v>1</v>
          </cell>
        </row>
      </sheetData>
      <sheetData sheetId="1967">
        <row r="5">
          <cell r="E5">
            <v>1</v>
          </cell>
        </row>
      </sheetData>
      <sheetData sheetId="1968">
        <row r="5">
          <cell r="E5">
            <v>1</v>
          </cell>
        </row>
      </sheetData>
      <sheetData sheetId="1969">
        <row r="5">
          <cell r="E5">
            <v>1</v>
          </cell>
        </row>
      </sheetData>
      <sheetData sheetId="1970">
        <row r="5">
          <cell r="E5">
            <v>1</v>
          </cell>
        </row>
      </sheetData>
      <sheetData sheetId="1971">
        <row r="5">
          <cell r="E5">
            <v>1</v>
          </cell>
        </row>
      </sheetData>
      <sheetData sheetId="1972">
        <row r="5">
          <cell r="E5">
            <v>1</v>
          </cell>
        </row>
      </sheetData>
      <sheetData sheetId="1973">
        <row r="5">
          <cell r="E5">
            <v>1</v>
          </cell>
        </row>
      </sheetData>
      <sheetData sheetId="1974">
        <row r="5">
          <cell r="E5">
            <v>1</v>
          </cell>
        </row>
      </sheetData>
      <sheetData sheetId="1975">
        <row r="5">
          <cell r="E5">
            <v>1</v>
          </cell>
        </row>
      </sheetData>
      <sheetData sheetId="1976">
        <row r="5">
          <cell r="E5">
            <v>1</v>
          </cell>
        </row>
      </sheetData>
      <sheetData sheetId="1977">
        <row r="5">
          <cell r="E5">
            <v>1</v>
          </cell>
        </row>
      </sheetData>
      <sheetData sheetId="1978">
        <row r="5">
          <cell r="E5">
            <v>1</v>
          </cell>
        </row>
      </sheetData>
      <sheetData sheetId="1979">
        <row r="5">
          <cell r="E5">
            <v>1</v>
          </cell>
        </row>
      </sheetData>
      <sheetData sheetId="1980">
        <row r="5">
          <cell r="E5">
            <v>1</v>
          </cell>
        </row>
      </sheetData>
      <sheetData sheetId="1981">
        <row r="5">
          <cell r="E5">
            <v>1</v>
          </cell>
        </row>
      </sheetData>
      <sheetData sheetId="1982">
        <row r="5">
          <cell r="E5">
            <v>1</v>
          </cell>
        </row>
      </sheetData>
      <sheetData sheetId="1983">
        <row r="5">
          <cell r="E5">
            <v>1</v>
          </cell>
        </row>
      </sheetData>
      <sheetData sheetId="1984">
        <row r="5">
          <cell r="E5">
            <v>1</v>
          </cell>
        </row>
      </sheetData>
      <sheetData sheetId="1985">
        <row r="5">
          <cell r="E5">
            <v>1</v>
          </cell>
        </row>
      </sheetData>
      <sheetData sheetId="1986">
        <row r="5">
          <cell r="E5">
            <v>1</v>
          </cell>
        </row>
      </sheetData>
      <sheetData sheetId="1987">
        <row r="5">
          <cell r="E5">
            <v>1</v>
          </cell>
        </row>
      </sheetData>
      <sheetData sheetId="1988">
        <row r="5">
          <cell r="E5">
            <v>1</v>
          </cell>
        </row>
      </sheetData>
      <sheetData sheetId="1989">
        <row r="5">
          <cell r="E5">
            <v>1</v>
          </cell>
        </row>
      </sheetData>
      <sheetData sheetId="1990">
        <row r="5">
          <cell r="E5">
            <v>1</v>
          </cell>
        </row>
      </sheetData>
      <sheetData sheetId="1991">
        <row r="5">
          <cell r="E5">
            <v>1</v>
          </cell>
        </row>
      </sheetData>
      <sheetData sheetId="1992">
        <row r="5">
          <cell r="E5">
            <v>1</v>
          </cell>
        </row>
      </sheetData>
      <sheetData sheetId="1993">
        <row r="5">
          <cell r="E5">
            <v>1</v>
          </cell>
        </row>
      </sheetData>
      <sheetData sheetId="1994">
        <row r="5">
          <cell r="E5">
            <v>1</v>
          </cell>
        </row>
      </sheetData>
      <sheetData sheetId="1995">
        <row r="5">
          <cell r="E5">
            <v>1</v>
          </cell>
        </row>
      </sheetData>
      <sheetData sheetId="1996">
        <row r="5">
          <cell r="E5">
            <v>1</v>
          </cell>
        </row>
      </sheetData>
      <sheetData sheetId="1997">
        <row r="5">
          <cell r="E5">
            <v>1</v>
          </cell>
        </row>
      </sheetData>
      <sheetData sheetId="1998">
        <row r="5">
          <cell r="E5">
            <v>1</v>
          </cell>
        </row>
      </sheetData>
      <sheetData sheetId="1999">
        <row r="5">
          <cell r="E5">
            <v>1</v>
          </cell>
        </row>
      </sheetData>
      <sheetData sheetId="2000">
        <row r="5">
          <cell r="E5">
            <v>1</v>
          </cell>
        </row>
      </sheetData>
      <sheetData sheetId="2001">
        <row r="5">
          <cell r="E5">
            <v>1</v>
          </cell>
        </row>
      </sheetData>
      <sheetData sheetId="2002">
        <row r="5">
          <cell r="E5">
            <v>1</v>
          </cell>
        </row>
      </sheetData>
      <sheetData sheetId="2003">
        <row r="5">
          <cell r="E5">
            <v>1</v>
          </cell>
        </row>
      </sheetData>
      <sheetData sheetId="2004">
        <row r="5">
          <cell r="E5">
            <v>1</v>
          </cell>
        </row>
      </sheetData>
      <sheetData sheetId="2005">
        <row r="5">
          <cell r="E5">
            <v>1</v>
          </cell>
        </row>
      </sheetData>
      <sheetData sheetId="2006">
        <row r="5">
          <cell r="E5">
            <v>1</v>
          </cell>
        </row>
      </sheetData>
      <sheetData sheetId="2007">
        <row r="5">
          <cell r="E5">
            <v>1</v>
          </cell>
        </row>
      </sheetData>
      <sheetData sheetId="2008">
        <row r="5">
          <cell r="E5">
            <v>1</v>
          </cell>
        </row>
      </sheetData>
      <sheetData sheetId="2009">
        <row r="5">
          <cell r="E5">
            <v>1</v>
          </cell>
        </row>
      </sheetData>
      <sheetData sheetId="2010">
        <row r="5">
          <cell r="E5">
            <v>1</v>
          </cell>
        </row>
      </sheetData>
      <sheetData sheetId="2011">
        <row r="5">
          <cell r="E5">
            <v>1</v>
          </cell>
        </row>
      </sheetData>
      <sheetData sheetId="2012">
        <row r="5">
          <cell r="E5">
            <v>1</v>
          </cell>
        </row>
      </sheetData>
      <sheetData sheetId="2013">
        <row r="5">
          <cell r="E5">
            <v>1</v>
          </cell>
        </row>
      </sheetData>
      <sheetData sheetId="2014">
        <row r="5">
          <cell r="E5">
            <v>1</v>
          </cell>
        </row>
      </sheetData>
      <sheetData sheetId="2015">
        <row r="5">
          <cell r="E5">
            <v>1</v>
          </cell>
        </row>
      </sheetData>
      <sheetData sheetId="2016">
        <row r="5">
          <cell r="E5">
            <v>1</v>
          </cell>
        </row>
      </sheetData>
      <sheetData sheetId="2017">
        <row r="5">
          <cell r="E5">
            <v>1</v>
          </cell>
        </row>
      </sheetData>
      <sheetData sheetId="2018">
        <row r="5">
          <cell r="E5">
            <v>1</v>
          </cell>
        </row>
      </sheetData>
      <sheetData sheetId="2019">
        <row r="5">
          <cell r="E5">
            <v>1</v>
          </cell>
        </row>
      </sheetData>
      <sheetData sheetId="2020">
        <row r="5">
          <cell r="E5">
            <v>1</v>
          </cell>
        </row>
      </sheetData>
      <sheetData sheetId="2021">
        <row r="5">
          <cell r="E5">
            <v>1</v>
          </cell>
        </row>
      </sheetData>
      <sheetData sheetId="2022">
        <row r="5">
          <cell r="E5">
            <v>1</v>
          </cell>
        </row>
      </sheetData>
      <sheetData sheetId="2023">
        <row r="5">
          <cell r="E5">
            <v>1</v>
          </cell>
        </row>
      </sheetData>
      <sheetData sheetId="2024">
        <row r="5">
          <cell r="E5">
            <v>1</v>
          </cell>
        </row>
      </sheetData>
      <sheetData sheetId="2025">
        <row r="5">
          <cell r="E5">
            <v>1</v>
          </cell>
        </row>
      </sheetData>
      <sheetData sheetId="2026">
        <row r="5">
          <cell r="E5">
            <v>1</v>
          </cell>
        </row>
      </sheetData>
      <sheetData sheetId="2027">
        <row r="5">
          <cell r="E5">
            <v>1</v>
          </cell>
        </row>
      </sheetData>
      <sheetData sheetId="2028">
        <row r="5">
          <cell r="E5">
            <v>1</v>
          </cell>
        </row>
      </sheetData>
      <sheetData sheetId="2029">
        <row r="5">
          <cell r="E5">
            <v>1</v>
          </cell>
        </row>
      </sheetData>
      <sheetData sheetId="2030">
        <row r="5">
          <cell r="E5">
            <v>1</v>
          </cell>
        </row>
      </sheetData>
      <sheetData sheetId="2031">
        <row r="5">
          <cell r="E5">
            <v>1</v>
          </cell>
        </row>
      </sheetData>
      <sheetData sheetId="2032">
        <row r="5">
          <cell r="E5">
            <v>1</v>
          </cell>
        </row>
      </sheetData>
      <sheetData sheetId="2033">
        <row r="5">
          <cell r="E5">
            <v>1</v>
          </cell>
        </row>
      </sheetData>
      <sheetData sheetId="2034">
        <row r="5">
          <cell r="E5">
            <v>1</v>
          </cell>
        </row>
      </sheetData>
      <sheetData sheetId="2035">
        <row r="5">
          <cell r="E5">
            <v>1</v>
          </cell>
        </row>
      </sheetData>
      <sheetData sheetId="2036">
        <row r="5">
          <cell r="E5">
            <v>1</v>
          </cell>
        </row>
      </sheetData>
      <sheetData sheetId="2037">
        <row r="5">
          <cell r="E5">
            <v>1</v>
          </cell>
        </row>
      </sheetData>
      <sheetData sheetId="2038">
        <row r="5">
          <cell r="E5">
            <v>1</v>
          </cell>
        </row>
      </sheetData>
      <sheetData sheetId="2039">
        <row r="5">
          <cell r="E5">
            <v>1</v>
          </cell>
        </row>
      </sheetData>
      <sheetData sheetId="2040">
        <row r="5">
          <cell r="E5">
            <v>1</v>
          </cell>
        </row>
      </sheetData>
      <sheetData sheetId="2041">
        <row r="5">
          <cell r="E5">
            <v>1</v>
          </cell>
        </row>
      </sheetData>
      <sheetData sheetId="2042">
        <row r="5">
          <cell r="E5">
            <v>1</v>
          </cell>
        </row>
      </sheetData>
      <sheetData sheetId="2043">
        <row r="5">
          <cell r="E5">
            <v>1</v>
          </cell>
        </row>
      </sheetData>
      <sheetData sheetId="2044">
        <row r="5">
          <cell r="E5">
            <v>1</v>
          </cell>
        </row>
      </sheetData>
      <sheetData sheetId="2045">
        <row r="5">
          <cell r="E5">
            <v>1</v>
          </cell>
        </row>
      </sheetData>
      <sheetData sheetId="2046">
        <row r="5">
          <cell r="E5">
            <v>1</v>
          </cell>
        </row>
      </sheetData>
      <sheetData sheetId="2047">
        <row r="5">
          <cell r="E5">
            <v>1</v>
          </cell>
        </row>
      </sheetData>
      <sheetData sheetId="2048">
        <row r="5">
          <cell r="E5">
            <v>1</v>
          </cell>
        </row>
      </sheetData>
      <sheetData sheetId="2049">
        <row r="5">
          <cell r="E5">
            <v>1</v>
          </cell>
        </row>
      </sheetData>
      <sheetData sheetId="2050">
        <row r="5">
          <cell r="E5">
            <v>1</v>
          </cell>
        </row>
      </sheetData>
      <sheetData sheetId="2051">
        <row r="5">
          <cell r="E5">
            <v>1</v>
          </cell>
        </row>
      </sheetData>
      <sheetData sheetId="2052">
        <row r="5">
          <cell r="E5">
            <v>1</v>
          </cell>
        </row>
      </sheetData>
      <sheetData sheetId="2053">
        <row r="5">
          <cell r="E5">
            <v>1</v>
          </cell>
        </row>
      </sheetData>
      <sheetData sheetId="2054">
        <row r="5">
          <cell r="E5">
            <v>1</v>
          </cell>
        </row>
      </sheetData>
      <sheetData sheetId="2055">
        <row r="5">
          <cell r="E5">
            <v>1</v>
          </cell>
        </row>
      </sheetData>
      <sheetData sheetId="2056">
        <row r="5">
          <cell r="E5">
            <v>1</v>
          </cell>
        </row>
      </sheetData>
      <sheetData sheetId="2057">
        <row r="5">
          <cell r="E5">
            <v>1</v>
          </cell>
        </row>
      </sheetData>
      <sheetData sheetId="2058">
        <row r="5">
          <cell r="E5">
            <v>1</v>
          </cell>
        </row>
      </sheetData>
      <sheetData sheetId="2059">
        <row r="5">
          <cell r="E5">
            <v>1</v>
          </cell>
        </row>
      </sheetData>
      <sheetData sheetId="2060">
        <row r="5">
          <cell r="E5">
            <v>1</v>
          </cell>
        </row>
      </sheetData>
      <sheetData sheetId="2061">
        <row r="5">
          <cell r="E5">
            <v>1</v>
          </cell>
        </row>
      </sheetData>
      <sheetData sheetId="2062">
        <row r="5">
          <cell r="E5">
            <v>1</v>
          </cell>
        </row>
      </sheetData>
      <sheetData sheetId="2063">
        <row r="5">
          <cell r="E5">
            <v>1</v>
          </cell>
        </row>
      </sheetData>
      <sheetData sheetId="2064">
        <row r="5">
          <cell r="E5">
            <v>1</v>
          </cell>
        </row>
      </sheetData>
      <sheetData sheetId="2065">
        <row r="5">
          <cell r="E5">
            <v>1</v>
          </cell>
        </row>
      </sheetData>
      <sheetData sheetId="2066">
        <row r="5">
          <cell r="E5">
            <v>1</v>
          </cell>
        </row>
      </sheetData>
      <sheetData sheetId="2067">
        <row r="5">
          <cell r="E5">
            <v>1</v>
          </cell>
        </row>
      </sheetData>
      <sheetData sheetId="2068">
        <row r="5">
          <cell r="E5">
            <v>1</v>
          </cell>
        </row>
      </sheetData>
      <sheetData sheetId="2069">
        <row r="5">
          <cell r="E5">
            <v>1</v>
          </cell>
        </row>
      </sheetData>
      <sheetData sheetId="2070">
        <row r="5">
          <cell r="E5">
            <v>1</v>
          </cell>
        </row>
      </sheetData>
      <sheetData sheetId="2071">
        <row r="5">
          <cell r="E5">
            <v>1</v>
          </cell>
        </row>
      </sheetData>
      <sheetData sheetId="2072">
        <row r="5">
          <cell r="E5">
            <v>1</v>
          </cell>
        </row>
      </sheetData>
      <sheetData sheetId="2073">
        <row r="5">
          <cell r="E5">
            <v>1</v>
          </cell>
        </row>
      </sheetData>
      <sheetData sheetId="2074">
        <row r="5">
          <cell r="E5">
            <v>1</v>
          </cell>
        </row>
      </sheetData>
      <sheetData sheetId="2075">
        <row r="5">
          <cell r="E5">
            <v>1</v>
          </cell>
        </row>
      </sheetData>
      <sheetData sheetId="2076">
        <row r="5">
          <cell r="E5">
            <v>1</v>
          </cell>
        </row>
      </sheetData>
      <sheetData sheetId="2077">
        <row r="5">
          <cell r="E5">
            <v>1</v>
          </cell>
        </row>
      </sheetData>
      <sheetData sheetId="2078">
        <row r="5">
          <cell r="E5">
            <v>1</v>
          </cell>
        </row>
      </sheetData>
      <sheetData sheetId="2079">
        <row r="5">
          <cell r="E5">
            <v>1</v>
          </cell>
        </row>
      </sheetData>
      <sheetData sheetId="2080">
        <row r="5">
          <cell r="E5">
            <v>1</v>
          </cell>
        </row>
      </sheetData>
      <sheetData sheetId="2081">
        <row r="5">
          <cell r="E5">
            <v>1</v>
          </cell>
        </row>
      </sheetData>
      <sheetData sheetId="2082">
        <row r="5">
          <cell r="E5">
            <v>1</v>
          </cell>
        </row>
      </sheetData>
      <sheetData sheetId="2083">
        <row r="5">
          <cell r="E5">
            <v>1</v>
          </cell>
        </row>
      </sheetData>
      <sheetData sheetId="2084">
        <row r="5">
          <cell r="E5">
            <v>1</v>
          </cell>
        </row>
      </sheetData>
      <sheetData sheetId="2085">
        <row r="5">
          <cell r="E5">
            <v>1</v>
          </cell>
        </row>
      </sheetData>
      <sheetData sheetId="2086">
        <row r="5">
          <cell r="E5">
            <v>1</v>
          </cell>
        </row>
      </sheetData>
      <sheetData sheetId="2087">
        <row r="5">
          <cell r="E5">
            <v>1</v>
          </cell>
        </row>
      </sheetData>
      <sheetData sheetId="2088">
        <row r="5">
          <cell r="E5">
            <v>1</v>
          </cell>
        </row>
      </sheetData>
      <sheetData sheetId="2089">
        <row r="5">
          <cell r="E5">
            <v>1</v>
          </cell>
        </row>
      </sheetData>
      <sheetData sheetId="2090">
        <row r="5">
          <cell r="E5">
            <v>1</v>
          </cell>
        </row>
      </sheetData>
      <sheetData sheetId="2091">
        <row r="5">
          <cell r="E5">
            <v>1</v>
          </cell>
        </row>
      </sheetData>
      <sheetData sheetId="2092">
        <row r="5">
          <cell r="E5">
            <v>1</v>
          </cell>
        </row>
      </sheetData>
      <sheetData sheetId="2093">
        <row r="5">
          <cell r="E5">
            <v>1</v>
          </cell>
        </row>
      </sheetData>
      <sheetData sheetId="2094">
        <row r="5">
          <cell r="E5">
            <v>1</v>
          </cell>
        </row>
      </sheetData>
      <sheetData sheetId="2095">
        <row r="5">
          <cell r="E5">
            <v>1</v>
          </cell>
        </row>
      </sheetData>
      <sheetData sheetId="2096">
        <row r="5">
          <cell r="E5">
            <v>1</v>
          </cell>
        </row>
      </sheetData>
      <sheetData sheetId="2097">
        <row r="5">
          <cell r="E5">
            <v>1</v>
          </cell>
        </row>
      </sheetData>
      <sheetData sheetId="2098">
        <row r="5">
          <cell r="E5">
            <v>1</v>
          </cell>
        </row>
      </sheetData>
      <sheetData sheetId="2099">
        <row r="5">
          <cell r="E5">
            <v>1</v>
          </cell>
        </row>
      </sheetData>
      <sheetData sheetId="2100">
        <row r="5">
          <cell r="E5">
            <v>1</v>
          </cell>
        </row>
      </sheetData>
      <sheetData sheetId="2101">
        <row r="5">
          <cell r="E5">
            <v>1</v>
          </cell>
        </row>
      </sheetData>
      <sheetData sheetId="2102">
        <row r="5">
          <cell r="E5">
            <v>1</v>
          </cell>
        </row>
      </sheetData>
      <sheetData sheetId="2103">
        <row r="5">
          <cell r="E5">
            <v>1</v>
          </cell>
        </row>
      </sheetData>
      <sheetData sheetId="2104">
        <row r="5">
          <cell r="E5">
            <v>1</v>
          </cell>
        </row>
      </sheetData>
      <sheetData sheetId="2105">
        <row r="5">
          <cell r="E5">
            <v>1</v>
          </cell>
        </row>
      </sheetData>
      <sheetData sheetId="2106">
        <row r="5">
          <cell r="E5">
            <v>1</v>
          </cell>
        </row>
      </sheetData>
      <sheetData sheetId="2107">
        <row r="5">
          <cell r="E5">
            <v>1</v>
          </cell>
        </row>
      </sheetData>
      <sheetData sheetId="2108">
        <row r="5">
          <cell r="E5">
            <v>1</v>
          </cell>
        </row>
      </sheetData>
      <sheetData sheetId="2109">
        <row r="5">
          <cell r="E5">
            <v>1</v>
          </cell>
        </row>
      </sheetData>
      <sheetData sheetId="2110">
        <row r="5">
          <cell r="E5">
            <v>1</v>
          </cell>
        </row>
      </sheetData>
      <sheetData sheetId="2111">
        <row r="5">
          <cell r="E5">
            <v>1</v>
          </cell>
        </row>
      </sheetData>
      <sheetData sheetId="2112">
        <row r="5">
          <cell r="E5">
            <v>1</v>
          </cell>
        </row>
      </sheetData>
      <sheetData sheetId="2113">
        <row r="5">
          <cell r="E5">
            <v>1</v>
          </cell>
        </row>
      </sheetData>
      <sheetData sheetId="2114">
        <row r="5">
          <cell r="E5">
            <v>1</v>
          </cell>
        </row>
      </sheetData>
      <sheetData sheetId="2115">
        <row r="5">
          <cell r="E5">
            <v>1</v>
          </cell>
        </row>
      </sheetData>
      <sheetData sheetId="2116">
        <row r="5">
          <cell r="E5">
            <v>1</v>
          </cell>
        </row>
      </sheetData>
      <sheetData sheetId="2117">
        <row r="5">
          <cell r="E5">
            <v>1</v>
          </cell>
        </row>
      </sheetData>
      <sheetData sheetId="2118">
        <row r="5">
          <cell r="E5">
            <v>1</v>
          </cell>
        </row>
      </sheetData>
      <sheetData sheetId="2119">
        <row r="5">
          <cell r="E5">
            <v>1</v>
          </cell>
        </row>
      </sheetData>
      <sheetData sheetId="2120">
        <row r="5">
          <cell r="E5">
            <v>1</v>
          </cell>
        </row>
      </sheetData>
      <sheetData sheetId="2121">
        <row r="5">
          <cell r="E5">
            <v>1</v>
          </cell>
        </row>
      </sheetData>
      <sheetData sheetId="2122">
        <row r="5">
          <cell r="E5">
            <v>1</v>
          </cell>
        </row>
      </sheetData>
      <sheetData sheetId="2123">
        <row r="5">
          <cell r="E5">
            <v>1</v>
          </cell>
        </row>
      </sheetData>
      <sheetData sheetId="2124">
        <row r="5">
          <cell r="E5">
            <v>1</v>
          </cell>
        </row>
      </sheetData>
      <sheetData sheetId="2125">
        <row r="5">
          <cell r="E5">
            <v>1</v>
          </cell>
        </row>
      </sheetData>
      <sheetData sheetId="2126">
        <row r="5">
          <cell r="E5">
            <v>1</v>
          </cell>
        </row>
      </sheetData>
      <sheetData sheetId="2127">
        <row r="5">
          <cell r="E5">
            <v>1</v>
          </cell>
        </row>
      </sheetData>
      <sheetData sheetId="2128">
        <row r="5">
          <cell r="E5">
            <v>1</v>
          </cell>
        </row>
      </sheetData>
      <sheetData sheetId="2129">
        <row r="5">
          <cell r="E5">
            <v>1</v>
          </cell>
        </row>
      </sheetData>
      <sheetData sheetId="2130">
        <row r="5">
          <cell r="E5">
            <v>1</v>
          </cell>
        </row>
      </sheetData>
      <sheetData sheetId="2131">
        <row r="5">
          <cell r="E5">
            <v>1</v>
          </cell>
        </row>
      </sheetData>
      <sheetData sheetId="2132">
        <row r="5">
          <cell r="E5">
            <v>1</v>
          </cell>
        </row>
      </sheetData>
      <sheetData sheetId="2133">
        <row r="5">
          <cell r="E5">
            <v>1</v>
          </cell>
        </row>
      </sheetData>
      <sheetData sheetId="2134">
        <row r="5">
          <cell r="E5">
            <v>1</v>
          </cell>
        </row>
      </sheetData>
      <sheetData sheetId="2135">
        <row r="5">
          <cell r="E5">
            <v>1</v>
          </cell>
        </row>
      </sheetData>
      <sheetData sheetId="2136">
        <row r="5">
          <cell r="E5">
            <v>1</v>
          </cell>
        </row>
      </sheetData>
      <sheetData sheetId="2137">
        <row r="5">
          <cell r="E5">
            <v>1</v>
          </cell>
        </row>
      </sheetData>
      <sheetData sheetId="2138">
        <row r="5">
          <cell r="E5">
            <v>1</v>
          </cell>
        </row>
      </sheetData>
      <sheetData sheetId="2139">
        <row r="5">
          <cell r="E5">
            <v>1</v>
          </cell>
        </row>
      </sheetData>
      <sheetData sheetId="2140">
        <row r="5">
          <cell r="E5">
            <v>1</v>
          </cell>
        </row>
      </sheetData>
      <sheetData sheetId="2141">
        <row r="5">
          <cell r="E5">
            <v>1</v>
          </cell>
        </row>
      </sheetData>
      <sheetData sheetId="2142">
        <row r="5">
          <cell r="E5">
            <v>1</v>
          </cell>
        </row>
      </sheetData>
      <sheetData sheetId="2143">
        <row r="5">
          <cell r="E5">
            <v>1</v>
          </cell>
        </row>
      </sheetData>
      <sheetData sheetId="2144">
        <row r="5">
          <cell r="E5">
            <v>1</v>
          </cell>
        </row>
      </sheetData>
      <sheetData sheetId="2145">
        <row r="5">
          <cell r="E5">
            <v>1</v>
          </cell>
        </row>
      </sheetData>
      <sheetData sheetId="2146">
        <row r="5">
          <cell r="E5">
            <v>1</v>
          </cell>
        </row>
      </sheetData>
      <sheetData sheetId="2147">
        <row r="5">
          <cell r="E5">
            <v>1</v>
          </cell>
        </row>
      </sheetData>
      <sheetData sheetId="2148">
        <row r="5">
          <cell r="E5">
            <v>1</v>
          </cell>
        </row>
      </sheetData>
      <sheetData sheetId="2149">
        <row r="5">
          <cell r="E5">
            <v>1</v>
          </cell>
        </row>
      </sheetData>
      <sheetData sheetId="2150">
        <row r="5">
          <cell r="E5">
            <v>1</v>
          </cell>
        </row>
      </sheetData>
      <sheetData sheetId="2151">
        <row r="5">
          <cell r="E5">
            <v>1</v>
          </cell>
        </row>
      </sheetData>
      <sheetData sheetId="2152">
        <row r="5">
          <cell r="E5">
            <v>1</v>
          </cell>
        </row>
      </sheetData>
      <sheetData sheetId="2153">
        <row r="5">
          <cell r="E5">
            <v>1</v>
          </cell>
        </row>
      </sheetData>
      <sheetData sheetId="2154">
        <row r="5">
          <cell r="E5">
            <v>1</v>
          </cell>
        </row>
      </sheetData>
      <sheetData sheetId="2155">
        <row r="5">
          <cell r="E5">
            <v>1</v>
          </cell>
        </row>
      </sheetData>
      <sheetData sheetId="2156">
        <row r="5">
          <cell r="E5">
            <v>1</v>
          </cell>
        </row>
      </sheetData>
      <sheetData sheetId="2157">
        <row r="5">
          <cell r="E5">
            <v>1</v>
          </cell>
        </row>
      </sheetData>
      <sheetData sheetId="2158">
        <row r="5">
          <cell r="E5">
            <v>1</v>
          </cell>
        </row>
      </sheetData>
      <sheetData sheetId="2159">
        <row r="5">
          <cell r="E5">
            <v>1</v>
          </cell>
        </row>
      </sheetData>
      <sheetData sheetId="2160">
        <row r="5">
          <cell r="E5">
            <v>1</v>
          </cell>
        </row>
      </sheetData>
      <sheetData sheetId="2161">
        <row r="5">
          <cell r="E5">
            <v>1</v>
          </cell>
        </row>
      </sheetData>
      <sheetData sheetId="2162">
        <row r="5">
          <cell r="E5">
            <v>1</v>
          </cell>
        </row>
      </sheetData>
      <sheetData sheetId="2163">
        <row r="5">
          <cell r="E5">
            <v>1</v>
          </cell>
        </row>
      </sheetData>
      <sheetData sheetId="2164">
        <row r="5">
          <cell r="E5">
            <v>1</v>
          </cell>
        </row>
      </sheetData>
      <sheetData sheetId="2165">
        <row r="5">
          <cell r="E5">
            <v>1</v>
          </cell>
        </row>
      </sheetData>
      <sheetData sheetId="2166">
        <row r="5">
          <cell r="E5">
            <v>1</v>
          </cell>
        </row>
      </sheetData>
      <sheetData sheetId="2167">
        <row r="5">
          <cell r="E5">
            <v>1</v>
          </cell>
        </row>
      </sheetData>
      <sheetData sheetId="2168">
        <row r="5">
          <cell r="E5">
            <v>1</v>
          </cell>
        </row>
      </sheetData>
      <sheetData sheetId="2169">
        <row r="5">
          <cell r="E5">
            <v>1</v>
          </cell>
        </row>
      </sheetData>
      <sheetData sheetId="2170">
        <row r="5">
          <cell r="E5">
            <v>1</v>
          </cell>
        </row>
      </sheetData>
      <sheetData sheetId="2171">
        <row r="5">
          <cell r="E5">
            <v>1</v>
          </cell>
        </row>
      </sheetData>
      <sheetData sheetId="2172">
        <row r="5">
          <cell r="E5">
            <v>1</v>
          </cell>
        </row>
      </sheetData>
      <sheetData sheetId="2173">
        <row r="5">
          <cell r="E5">
            <v>1</v>
          </cell>
        </row>
      </sheetData>
      <sheetData sheetId="2174">
        <row r="5">
          <cell r="E5">
            <v>1</v>
          </cell>
        </row>
      </sheetData>
      <sheetData sheetId="2175">
        <row r="5">
          <cell r="E5">
            <v>1</v>
          </cell>
        </row>
      </sheetData>
      <sheetData sheetId="2176">
        <row r="5">
          <cell r="E5">
            <v>1</v>
          </cell>
        </row>
      </sheetData>
      <sheetData sheetId="2177">
        <row r="5">
          <cell r="E5">
            <v>1</v>
          </cell>
        </row>
      </sheetData>
      <sheetData sheetId="2178">
        <row r="5">
          <cell r="E5">
            <v>1</v>
          </cell>
        </row>
      </sheetData>
      <sheetData sheetId="2179">
        <row r="5">
          <cell r="E5">
            <v>1</v>
          </cell>
        </row>
      </sheetData>
      <sheetData sheetId="2180">
        <row r="5">
          <cell r="E5">
            <v>1</v>
          </cell>
        </row>
      </sheetData>
      <sheetData sheetId="2181">
        <row r="5">
          <cell r="E5">
            <v>1</v>
          </cell>
        </row>
      </sheetData>
      <sheetData sheetId="2182">
        <row r="5">
          <cell r="E5">
            <v>1</v>
          </cell>
        </row>
      </sheetData>
      <sheetData sheetId="2183">
        <row r="5">
          <cell r="E5">
            <v>1</v>
          </cell>
        </row>
      </sheetData>
      <sheetData sheetId="2184">
        <row r="5">
          <cell r="E5">
            <v>1</v>
          </cell>
        </row>
      </sheetData>
      <sheetData sheetId="2185">
        <row r="5">
          <cell r="E5">
            <v>1</v>
          </cell>
        </row>
      </sheetData>
      <sheetData sheetId="2186">
        <row r="5">
          <cell r="E5">
            <v>1</v>
          </cell>
        </row>
      </sheetData>
      <sheetData sheetId="2187">
        <row r="5">
          <cell r="E5">
            <v>1</v>
          </cell>
        </row>
      </sheetData>
      <sheetData sheetId="2188">
        <row r="5">
          <cell r="E5">
            <v>1</v>
          </cell>
        </row>
      </sheetData>
      <sheetData sheetId="2189">
        <row r="5">
          <cell r="E5">
            <v>1</v>
          </cell>
        </row>
      </sheetData>
      <sheetData sheetId="2190">
        <row r="5">
          <cell r="E5">
            <v>1</v>
          </cell>
        </row>
      </sheetData>
      <sheetData sheetId="2191">
        <row r="5">
          <cell r="E5">
            <v>1</v>
          </cell>
        </row>
      </sheetData>
      <sheetData sheetId="2192">
        <row r="5">
          <cell r="E5">
            <v>1</v>
          </cell>
        </row>
      </sheetData>
      <sheetData sheetId="2193">
        <row r="5">
          <cell r="E5">
            <v>1</v>
          </cell>
        </row>
      </sheetData>
      <sheetData sheetId="2194">
        <row r="5">
          <cell r="E5">
            <v>1</v>
          </cell>
        </row>
      </sheetData>
      <sheetData sheetId="2195">
        <row r="5">
          <cell r="E5">
            <v>1</v>
          </cell>
        </row>
      </sheetData>
      <sheetData sheetId="2196">
        <row r="5">
          <cell r="E5">
            <v>1</v>
          </cell>
        </row>
      </sheetData>
      <sheetData sheetId="2197">
        <row r="5">
          <cell r="E5">
            <v>1</v>
          </cell>
        </row>
      </sheetData>
      <sheetData sheetId="2198">
        <row r="5">
          <cell r="E5">
            <v>1</v>
          </cell>
        </row>
      </sheetData>
      <sheetData sheetId="2199">
        <row r="5">
          <cell r="E5">
            <v>1</v>
          </cell>
        </row>
      </sheetData>
      <sheetData sheetId="2200">
        <row r="5">
          <cell r="E5">
            <v>1</v>
          </cell>
        </row>
      </sheetData>
      <sheetData sheetId="2201">
        <row r="5">
          <cell r="E5">
            <v>1</v>
          </cell>
        </row>
      </sheetData>
      <sheetData sheetId="2202">
        <row r="5">
          <cell r="E5">
            <v>1</v>
          </cell>
        </row>
      </sheetData>
      <sheetData sheetId="2203">
        <row r="5">
          <cell r="E5">
            <v>1</v>
          </cell>
        </row>
      </sheetData>
      <sheetData sheetId="2204">
        <row r="5">
          <cell r="E5">
            <v>1</v>
          </cell>
        </row>
      </sheetData>
      <sheetData sheetId="2205">
        <row r="5">
          <cell r="E5">
            <v>1</v>
          </cell>
        </row>
      </sheetData>
      <sheetData sheetId="2206">
        <row r="5">
          <cell r="E5">
            <v>1</v>
          </cell>
        </row>
      </sheetData>
      <sheetData sheetId="2207">
        <row r="5">
          <cell r="E5">
            <v>1</v>
          </cell>
        </row>
      </sheetData>
      <sheetData sheetId="2208">
        <row r="5">
          <cell r="E5">
            <v>1</v>
          </cell>
        </row>
      </sheetData>
      <sheetData sheetId="2209">
        <row r="5">
          <cell r="E5">
            <v>1</v>
          </cell>
        </row>
      </sheetData>
      <sheetData sheetId="2210">
        <row r="5">
          <cell r="E5">
            <v>1</v>
          </cell>
        </row>
      </sheetData>
      <sheetData sheetId="2211">
        <row r="5">
          <cell r="E5">
            <v>1</v>
          </cell>
        </row>
      </sheetData>
      <sheetData sheetId="2212">
        <row r="5">
          <cell r="E5">
            <v>1</v>
          </cell>
        </row>
      </sheetData>
      <sheetData sheetId="2213">
        <row r="5">
          <cell r="E5">
            <v>1</v>
          </cell>
        </row>
      </sheetData>
      <sheetData sheetId="2214">
        <row r="5">
          <cell r="E5">
            <v>1</v>
          </cell>
        </row>
      </sheetData>
      <sheetData sheetId="2215">
        <row r="5">
          <cell r="E5">
            <v>1</v>
          </cell>
        </row>
      </sheetData>
      <sheetData sheetId="2216">
        <row r="5">
          <cell r="E5">
            <v>1</v>
          </cell>
        </row>
      </sheetData>
      <sheetData sheetId="2217">
        <row r="5">
          <cell r="E5">
            <v>1</v>
          </cell>
        </row>
      </sheetData>
      <sheetData sheetId="2218">
        <row r="5">
          <cell r="E5">
            <v>1</v>
          </cell>
        </row>
      </sheetData>
      <sheetData sheetId="2219">
        <row r="5">
          <cell r="E5">
            <v>1</v>
          </cell>
        </row>
      </sheetData>
      <sheetData sheetId="2220">
        <row r="5">
          <cell r="E5">
            <v>1</v>
          </cell>
        </row>
      </sheetData>
      <sheetData sheetId="2221">
        <row r="5">
          <cell r="E5">
            <v>1</v>
          </cell>
        </row>
      </sheetData>
      <sheetData sheetId="2222">
        <row r="5">
          <cell r="E5">
            <v>1</v>
          </cell>
        </row>
      </sheetData>
      <sheetData sheetId="2223">
        <row r="5">
          <cell r="E5">
            <v>1</v>
          </cell>
        </row>
      </sheetData>
      <sheetData sheetId="2224">
        <row r="5">
          <cell r="E5">
            <v>1</v>
          </cell>
        </row>
      </sheetData>
      <sheetData sheetId="2225">
        <row r="5">
          <cell r="E5">
            <v>1</v>
          </cell>
        </row>
      </sheetData>
      <sheetData sheetId="2226">
        <row r="5">
          <cell r="E5">
            <v>1</v>
          </cell>
        </row>
      </sheetData>
      <sheetData sheetId="2227">
        <row r="5">
          <cell r="E5">
            <v>1</v>
          </cell>
        </row>
      </sheetData>
      <sheetData sheetId="2228">
        <row r="5">
          <cell r="E5">
            <v>1</v>
          </cell>
        </row>
      </sheetData>
      <sheetData sheetId="2229">
        <row r="5">
          <cell r="E5">
            <v>1</v>
          </cell>
        </row>
      </sheetData>
      <sheetData sheetId="2230">
        <row r="5">
          <cell r="E5">
            <v>1</v>
          </cell>
        </row>
      </sheetData>
      <sheetData sheetId="2231">
        <row r="5">
          <cell r="E5">
            <v>1</v>
          </cell>
        </row>
      </sheetData>
      <sheetData sheetId="2232">
        <row r="5">
          <cell r="E5">
            <v>1</v>
          </cell>
        </row>
      </sheetData>
      <sheetData sheetId="2233">
        <row r="5">
          <cell r="E5">
            <v>1</v>
          </cell>
        </row>
      </sheetData>
      <sheetData sheetId="2234">
        <row r="5">
          <cell r="E5">
            <v>1</v>
          </cell>
        </row>
      </sheetData>
      <sheetData sheetId="2235">
        <row r="5">
          <cell r="E5">
            <v>1</v>
          </cell>
        </row>
      </sheetData>
      <sheetData sheetId="2236">
        <row r="5">
          <cell r="E5">
            <v>1</v>
          </cell>
        </row>
      </sheetData>
      <sheetData sheetId="2237">
        <row r="5">
          <cell r="E5">
            <v>1</v>
          </cell>
        </row>
      </sheetData>
      <sheetData sheetId="2238">
        <row r="5">
          <cell r="E5">
            <v>1</v>
          </cell>
        </row>
      </sheetData>
      <sheetData sheetId="2239">
        <row r="5">
          <cell r="E5">
            <v>1</v>
          </cell>
        </row>
      </sheetData>
      <sheetData sheetId="2240">
        <row r="5">
          <cell r="E5">
            <v>1</v>
          </cell>
        </row>
      </sheetData>
      <sheetData sheetId="2241">
        <row r="5">
          <cell r="E5">
            <v>1</v>
          </cell>
        </row>
      </sheetData>
      <sheetData sheetId="2242">
        <row r="5">
          <cell r="E5">
            <v>1</v>
          </cell>
        </row>
      </sheetData>
      <sheetData sheetId="2243">
        <row r="5">
          <cell r="E5">
            <v>1</v>
          </cell>
        </row>
      </sheetData>
      <sheetData sheetId="2244">
        <row r="5">
          <cell r="E5">
            <v>1</v>
          </cell>
        </row>
      </sheetData>
      <sheetData sheetId="2245">
        <row r="5">
          <cell r="E5">
            <v>1</v>
          </cell>
        </row>
      </sheetData>
      <sheetData sheetId="2246">
        <row r="5">
          <cell r="E5">
            <v>1</v>
          </cell>
        </row>
      </sheetData>
      <sheetData sheetId="2247">
        <row r="5">
          <cell r="E5">
            <v>1</v>
          </cell>
        </row>
      </sheetData>
      <sheetData sheetId="2248">
        <row r="5">
          <cell r="E5">
            <v>1</v>
          </cell>
        </row>
      </sheetData>
      <sheetData sheetId="2249">
        <row r="5">
          <cell r="E5">
            <v>1</v>
          </cell>
        </row>
      </sheetData>
      <sheetData sheetId="2250">
        <row r="5">
          <cell r="E5">
            <v>1</v>
          </cell>
        </row>
      </sheetData>
      <sheetData sheetId="2251">
        <row r="5">
          <cell r="E5">
            <v>1</v>
          </cell>
        </row>
      </sheetData>
      <sheetData sheetId="2252">
        <row r="5">
          <cell r="E5">
            <v>1</v>
          </cell>
        </row>
      </sheetData>
      <sheetData sheetId="2253">
        <row r="5">
          <cell r="E5">
            <v>1</v>
          </cell>
        </row>
      </sheetData>
      <sheetData sheetId="2254">
        <row r="5">
          <cell r="E5">
            <v>1</v>
          </cell>
        </row>
      </sheetData>
      <sheetData sheetId="2255">
        <row r="5">
          <cell r="E5">
            <v>1</v>
          </cell>
        </row>
      </sheetData>
      <sheetData sheetId="2256">
        <row r="5">
          <cell r="E5">
            <v>1</v>
          </cell>
        </row>
      </sheetData>
      <sheetData sheetId="2257">
        <row r="5">
          <cell r="E5">
            <v>1</v>
          </cell>
        </row>
      </sheetData>
      <sheetData sheetId="2258">
        <row r="5">
          <cell r="E5">
            <v>1</v>
          </cell>
        </row>
      </sheetData>
      <sheetData sheetId="2259">
        <row r="5">
          <cell r="E5">
            <v>1</v>
          </cell>
        </row>
      </sheetData>
      <sheetData sheetId="2260">
        <row r="5">
          <cell r="E5">
            <v>1</v>
          </cell>
        </row>
      </sheetData>
      <sheetData sheetId="2261">
        <row r="5">
          <cell r="E5">
            <v>1</v>
          </cell>
        </row>
      </sheetData>
      <sheetData sheetId="2262">
        <row r="5">
          <cell r="E5">
            <v>1</v>
          </cell>
        </row>
      </sheetData>
      <sheetData sheetId="2263">
        <row r="5">
          <cell r="E5">
            <v>1</v>
          </cell>
        </row>
      </sheetData>
      <sheetData sheetId="2264">
        <row r="5">
          <cell r="E5">
            <v>1</v>
          </cell>
        </row>
      </sheetData>
      <sheetData sheetId="2265">
        <row r="5">
          <cell r="E5">
            <v>1</v>
          </cell>
        </row>
      </sheetData>
      <sheetData sheetId="2266">
        <row r="5">
          <cell r="E5">
            <v>1</v>
          </cell>
        </row>
      </sheetData>
      <sheetData sheetId="2267">
        <row r="5">
          <cell r="E5">
            <v>1</v>
          </cell>
        </row>
      </sheetData>
      <sheetData sheetId="2268">
        <row r="5">
          <cell r="E5">
            <v>1</v>
          </cell>
        </row>
      </sheetData>
      <sheetData sheetId="2269">
        <row r="5">
          <cell r="E5">
            <v>1</v>
          </cell>
        </row>
      </sheetData>
      <sheetData sheetId="2270">
        <row r="5">
          <cell r="E5">
            <v>1</v>
          </cell>
        </row>
      </sheetData>
      <sheetData sheetId="2271">
        <row r="5">
          <cell r="E5">
            <v>1</v>
          </cell>
        </row>
      </sheetData>
      <sheetData sheetId="2272">
        <row r="5">
          <cell r="E5">
            <v>1</v>
          </cell>
        </row>
      </sheetData>
      <sheetData sheetId="2273">
        <row r="5">
          <cell r="E5">
            <v>1</v>
          </cell>
        </row>
      </sheetData>
      <sheetData sheetId="2274">
        <row r="5">
          <cell r="E5">
            <v>1</v>
          </cell>
        </row>
      </sheetData>
      <sheetData sheetId="2275">
        <row r="5">
          <cell r="E5">
            <v>1</v>
          </cell>
        </row>
      </sheetData>
      <sheetData sheetId="2276">
        <row r="5">
          <cell r="E5">
            <v>1</v>
          </cell>
        </row>
      </sheetData>
      <sheetData sheetId="2277">
        <row r="5">
          <cell r="E5">
            <v>1</v>
          </cell>
        </row>
      </sheetData>
      <sheetData sheetId="2278">
        <row r="5">
          <cell r="E5">
            <v>1</v>
          </cell>
        </row>
      </sheetData>
      <sheetData sheetId="2279">
        <row r="5">
          <cell r="E5">
            <v>1</v>
          </cell>
        </row>
      </sheetData>
      <sheetData sheetId="2280">
        <row r="5">
          <cell r="E5">
            <v>1</v>
          </cell>
        </row>
      </sheetData>
      <sheetData sheetId="2281">
        <row r="5">
          <cell r="E5">
            <v>1</v>
          </cell>
        </row>
      </sheetData>
      <sheetData sheetId="2282">
        <row r="5">
          <cell r="E5">
            <v>1</v>
          </cell>
        </row>
      </sheetData>
      <sheetData sheetId="2283">
        <row r="5">
          <cell r="E5">
            <v>1</v>
          </cell>
        </row>
      </sheetData>
      <sheetData sheetId="2284">
        <row r="5">
          <cell r="E5">
            <v>1</v>
          </cell>
        </row>
      </sheetData>
      <sheetData sheetId="2285">
        <row r="5">
          <cell r="E5">
            <v>1</v>
          </cell>
        </row>
      </sheetData>
      <sheetData sheetId="2286">
        <row r="5">
          <cell r="E5">
            <v>1</v>
          </cell>
        </row>
      </sheetData>
      <sheetData sheetId="2287">
        <row r="5">
          <cell r="E5">
            <v>1</v>
          </cell>
        </row>
      </sheetData>
      <sheetData sheetId="2288">
        <row r="5">
          <cell r="E5">
            <v>1</v>
          </cell>
        </row>
      </sheetData>
      <sheetData sheetId="2289">
        <row r="5">
          <cell r="E5">
            <v>1</v>
          </cell>
        </row>
      </sheetData>
      <sheetData sheetId="2290">
        <row r="5">
          <cell r="E5">
            <v>1</v>
          </cell>
        </row>
      </sheetData>
      <sheetData sheetId="2291">
        <row r="5">
          <cell r="E5">
            <v>1</v>
          </cell>
        </row>
      </sheetData>
      <sheetData sheetId="2292">
        <row r="5">
          <cell r="E5">
            <v>1</v>
          </cell>
        </row>
      </sheetData>
      <sheetData sheetId="2293">
        <row r="5">
          <cell r="E5">
            <v>1</v>
          </cell>
        </row>
      </sheetData>
      <sheetData sheetId="2294">
        <row r="5">
          <cell r="E5">
            <v>1</v>
          </cell>
        </row>
      </sheetData>
      <sheetData sheetId="2295">
        <row r="5">
          <cell r="E5">
            <v>1</v>
          </cell>
        </row>
      </sheetData>
      <sheetData sheetId="2296">
        <row r="5">
          <cell r="E5">
            <v>1</v>
          </cell>
        </row>
      </sheetData>
      <sheetData sheetId="2297">
        <row r="5">
          <cell r="E5">
            <v>1</v>
          </cell>
        </row>
      </sheetData>
      <sheetData sheetId="2298">
        <row r="5">
          <cell r="E5">
            <v>1</v>
          </cell>
        </row>
      </sheetData>
      <sheetData sheetId="2299">
        <row r="5">
          <cell r="E5">
            <v>1</v>
          </cell>
        </row>
      </sheetData>
      <sheetData sheetId="2300">
        <row r="5">
          <cell r="E5">
            <v>1</v>
          </cell>
        </row>
      </sheetData>
      <sheetData sheetId="2301">
        <row r="5">
          <cell r="E5">
            <v>1</v>
          </cell>
        </row>
      </sheetData>
      <sheetData sheetId="2302">
        <row r="5">
          <cell r="E5">
            <v>1</v>
          </cell>
        </row>
      </sheetData>
      <sheetData sheetId="2303">
        <row r="5">
          <cell r="E5">
            <v>1</v>
          </cell>
        </row>
      </sheetData>
      <sheetData sheetId="2304">
        <row r="5">
          <cell r="E5">
            <v>1</v>
          </cell>
        </row>
      </sheetData>
      <sheetData sheetId="2305">
        <row r="5">
          <cell r="E5">
            <v>1</v>
          </cell>
        </row>
      </sheetData>
      <sheetData sheetId="2306">
        <row r="5">
          <cell r="E5">
            <v>1</v>
          </cell>
        </row>
      </sheetData>
      <sheetData sheetId="2307">
        <row r="5">
          <cell r="E5">
            <v>1</v>
          </cell>
        </row>
      </sheetData>
      <sheetData sheetId="2308">
        <row r="5">
          <cell r="E5">
            <v>1</v>
          </cell>
        </row>
      </sheetData>
      <sheetData sheetId="2309">
        <row r="5">
          <cell r="E5">
            <v>1</v>
          </cell>
        </row>
      </sheetData>
      <sheetData sheetId="2310">
        <row r="5">
          <cell r="E5">
            <v>1</v>
          </cell>
        </row>
      </sheetData>
      <sheetData sheetId="2311">
        <row r="5">
          <cell r="E5">
            <v>1</v>
          </cell>
        </row>
      </sheetData>
      <sheetData sheetId="2312">
        <row r="5">
          <cell r="E5">
            <v>1</v>
          </cell>
        </row>
      </sheetData>
      <sheetData sheetId="2313">
        <row r="5">
          <cell r="E5">
            <v>1</v>
          </cell>
        </row>
      </sheetData>
      <sheetData sheetId="2314">
        <row r="5">
          <cell r="E5">
            <v>1</v>
          </cell>
        </row>
      </sheetData>
      <sheetData sheetId="2315">
        <row r="5">
          <cell r="E5">
            <v>1</v>
          </cell>
        </row>
      </sheetData>
      <sheetData sheetId="2316">
        <row r="5">
          <cell r="E5">
            <v>1</v>
          </cell>
        </row>
      </sheetData>
      <sheetData sheetId="2317">
        <row r="5">
          <cell r="E5">
            <v>1</v>
          </cell>
        </row>
      </sheetData>
      <sheetData sheetId="2318">
        <row r="5">
          <cell r="E5">
            <v>1</v>
          </cell>
        </row>
      </sheetData>
      <sheetData sheetId="2319">
        <row r="5">
          <cell r="E5">
            <v>1</v>
          </cell>
        </row>
      </sheetData>
      <sheetData sheetId="2320">
        <row r="5">
          <cell r="E5">
            <v>1</v>
          </cell>
        </row>
      </sheetData>
      <sheetData sheetId="2321">
        <row r="5">
          <cell r="E5">
            <v>1</v>
          </cell>
        </row>
      </sheetData>
      <sheetData sheetId="2322">
        <row r="5">
          <cell r="E5">
            <v>1</v>
          </cell>
        </row>
      </sheetData>
      <sheetData sheetId="2323">
        <row r="5">
          <cell r="E5">
            <v>1</v>
          </cell>
        </row>
      </sheetData>
      <sheetData sheetId="2324">
        <row r="5">
          <cell r="E5">
            <v>1</v>
          </cell>
        </row>
      </sheetData>
      <sheetData sheetId="2325">
        <row r="5">
          <cell r="E5">
            <v>1</v>
          </cell>
        </row>
      </sheetData>
      <sheetData sheetId="2326">
        <row r="5">
          <cell r="E5">
            <v>1</v>
          </cell>
        </row>
      </sheetData>
      <sheetData sheetId="2327">
        <row r="5">
          <cell r="E5">
            <v>1</v>
          </cell>
        </row>
      </sheetData>
      <sheetData sheetId="2328">
        <row r="5">
          <cell r="E5">
            <v>1</v>
          </cell>
        </row>
      </sheetData>
      <sheetData sheetId="2329">
        <row r="5">
          <cell r="E5">
            <v>1</v>
          </cell>
        </row>
      </sheetData>
      <sheetData sheetId="2330">
        <row r="5">
          <cell r="E5">
            <v>1</v>
          </cell>
        </row>
      </sheetData>
      <sheetData sheetId="2331">
        <row r="5">
          <cell r="E5">
            <v>1</v>
          </cell>
        </row>
      </sheetData>
      <sheetData sheetId="2332">
        <row r="5">
          <cell r="E5">
            <v>1</v>
          </cell>
        </row>
      </sheetData>
      <sheetData sheetId="2333">
        <row r="5">
          <cell r="E5">
            <v>1</v>
          </cell>
        </row>
      </sheetData>
      <sheetData sheetId="2334">
        <row r="5">
          <cell r="E5">
            <v>1</v>
          </cell>
        </row>
      </sheetData>
      <sheetData sheetId="2335">
        <row r="5">
          <cell r="E5">
            <v>1</v>
          </cell>
        </row>
      </sheetData>
      <sheetData sheetId="2336">
        <row r="5">
          <cell r="E5">
            <v>1</v>
          </cell>
        </row>
      </sheetData>
      <sheetData sheetId="2337">
        <row r="5">
          <cell r="E5">
            <v>1</v>
          </cell>
        </row>
      </sheetData>
      <sheetData sheetId="2338">
        <row r="5">
          <cell r="E5">
            <v>1</v>
          </cell>
        </row>
      </sheetData>
      <sheetData sheetId="2339">
        <row r="5">
          <cell r="E5">
            <v>1</v>
          </cell>
        </row>
      </sheetData>
      <sheetData sheetId="2340">
        <row r="5">
          <cell r="E5">
            <v>1</v>
          </cell>
        </row>
      </sheetData>
      <sheetData sheetId="2341">
        <row r="5">
          <cell r="E5">
            <v>1</v>
          </cell>
        </row>
      </sheetData>
      <sheetData sheetId="2342">
        <row r="5">
          <cell r="E5">
            <v>1</v>
          </cell>
        </row>
      </sheetData>
      <sheetData sheetId="2343">
        <row r="5">
          <cell r="E5">
            <v>1</v>
          </cell>
        </row>
      </sheetData>
      <sheetData sheetId="2344">
        <row r="5">
          <cell r="E5">
            <v>1</v>
          </cell>
        </row>
      </sheetData>
      <sheetData sheetId="2345">
        <row r="5">
          <cell r="E5">
            <v>1</v>
          </cell>
        </row>
      </sheetData>
      <sheetData sheetId="2346">
        <row r="5">
          <cell r="E5">
            <v>1</v>
          </cell>
        </row>
      </sheetData>
      <sheetData sheetId="2347">
        <row r="5">
          <cell r="E5">
            <v>1</v>
          </cell>
        </row>
      </sheetData>
      <sheetData sheetId="2348">
        <row r="5">
          <cell r="E5">
            <v>1</v>
          </cell>
        </row>
      </sheetData>
      <sheetData sheetId="2349">
        <row r="5">
          <cell r="E5">
            <v>1</v>
          </cell>
        </row>
      </sheetData>
      <sheetData sheetId="2350">
        <row r="5">
          <cell r="E5">
            <v>1</v>
          </cell>
        </row>
      </sheetData>
      <sheetData sheetId="2351">
        <row r="5">
          <cell r="E5">
            <v>1</v>
          </cell>
        </row>
      </sheetData>
      <sheetData sheetId="2352">
        <row r="5">
          <cell r="E5">
            <v>1</v>
          </cell>
        </row>
      </sheetData>
      <sheetData sheetId="2353">
        <row r="5">
          <cell r="E5">
            <v>1</v>
          </cell>
        </row>
      </sheetData>
      <sheetData sheetId="2354">
        <row r="5">
          <cell r="E5">
            <v>1</v>
          </cell>
        </row>
      </sheetData>
      <sheetData sheetId="2355">
        <row r="5">
          <cell r="E5">
            <v>1</v>
          </cell>
        </row>
      </sheetData>
      <sheetData sheetId="2356">
        <row r="5">
          <cell r="E5">
            <v>1</v>
          </cell>
        </row>
      </sheetData>
      <sheetData sheetId="2357">
        <row r="5">
          <cell r="E5">
            <v>1</v>
          </cell>
        </row>
      </sheetData>
      <sheetData sheetId="2358">
        <row r="5">
          <cell r="E5">
            <v>1</v>
          </cell>
        </row>
      </sheetData>
      <sheetData sheetId="2359">
        <row r="5">
          <cell r="E5">
            <v>1</v>
          </cell>
        </row>
      </sheetData>
      <sheetData sheetId="2360">
        <row r="5">
          <cell r="E5">
            <v>1</v>
          </cell>
        </row>
      </sheetData>
      <sheetData sheetId="2361">
        <row r="5">
          <cell r="E5">
            <v>1</v>
          </cell>
        </row>
      </sheetData>
      <sheetData sheetId="2362">
        <row r="5">
          <cell r="E5">
            <v>1</v>
          </cell>
        </row>
      </sheetData>
      <sheetData sheetId="2363">
        <row r="5">
          <cell r="E5">
            <v>1</v>
          </cell>
        </row>
      </sheetData>
      <sheetData sheetId="2364">
        <row r="5">
          <cell r="E5">
            <v>1</v>
          </cell>
        </row>
      </sheetData>
      <sheetData sheetId="2365">
        <row r="5">
          <cell r="E5">
            <v>1</v>
          </cell>
        </row>
      </sheetData>
      <sheetData sheetId="2366">
        <row r="5">
          <cell r="E5">
            <v>1</v>
          </cell>
        </row>
      </sheetData>
      <sheetData sheetId="2367">
        <row r="5">
          <cell r="E5">
            <v>1</v>
          </cell>
        </row>
      </sheetData>
      <sheetData sheetId="2368">
        <row r="5">
          <cell r="E5">
            <v>1</v>
          </cell>
        </row>
      </sheetData>
      <sheetData sheetId="2369">
        <row r="5">
          <cell r="E5">
            <v>1</v>
          </cell>
        </row>
      </sheetData>
      <sheetData sheetId="2370">
        <row r="5">
          <cell r="E5">
            <v>1</v>
          </cell>
        </row>
      </sheetData>
      <sheetData sheetId="2371">
        <row r="5">
          <cell r="E5">
            <v>1</v>
          </cell>
        </row>
      </sheetData>
      <sheetData sheetId="2372">
        <row r="5">
          <cell r="E5">
            <v>1</v>
          </cell>
        </row>
      </sheetData>
      <sheetData sheetId="2373">
        <row r="5">
          <cell r="E5">
            <v>1</v>
          </cell>
        </row>
      </sheetData>
      <sheetData sheetId="2374">
        <row r="5">
          <cell r="E5">
            <v>1</v>
          </cell>
        </row>
      </sheetData>
      <sheetData sheetId="2375">
        <row r="5">
          <cell r="E5">
            <v>1</v>
          </cell>
        </row>
      </sheetData>
      <sheetData sheetId="2376">
        <row r="5">
          <cell r="E5">
            <v>1</v>
          </cell>
        </row>
      </sheetData>
      <sheetData sheetId="2377">
        <row r="5">
          <cell r="E5">
            <v>1</v>
          </cell>
        </row>
      </sheetData>
      <sheetData sheetId="2378">
        <row r="5">
          <cell r="E5">
            <v>1</v>
          </cell>
        </row>
      </sheetData>
      <sheetData sheetId="2379">
        <row r="5">
          <cell r="E5">
            <v>1</v>
          </cell>
        </row>
      </sheetData>
      <sheetData sheetId="2380">
        <row r="5">
          <cell r="E5">
            <v>1</v>
          </cell>
        </row>
      </sheetData>
      <sheetData sheetId="2381">
        <row r="5">
          <cell r="E5">
            <v>1</v>
          </cell>
        </row>
      </sheetData>
      <sheetData sheetId="2382">
        <row r="5">
          <cell r="E5">
            <v>1</v>
          </cell>
        </row>
      </sheetData>
      <sheetData sheetId="2383">
        <row r="5">
          <cell r="E5">
            <v>1</v>
          </cell>
        </row>
      </sheetData>
      <sheetData sheetId="2384">
        <row r="5">
          <cell r="E5">
            <v>1</v>
          </cell>
        </row>
      </sheetData>
      <sheetData sheetId="2385">
        <row r="5">
          <cell r="E5">
            <v>1</v>
          </cell>
        </row>
      </sheetData>
      <sheetData sheetId="2386">
        <row r="5">
          <cell r="E5">
            <v>1</v>
          </cell>
        </row>
      </sheetData>
      <sheetData sheetId="2387">
        <row r="5">
          <cell r="E5">
            <v>1</v>
          </cell>
        </row>
      </sheetData>
      <sheetData sheetId="2388">
        <row r="5">
          <cell r="E5">
            <v>1</v>
          </cell>
        </row>
      </sheetData>
      <sheetData sheetId="2389">
        <row r="5">
          <cell r="E5">
            <v>1</v>
          </cell>
        </row>
      </sheetData>
      <sheetData sheetId="2390">
        <row r="5">
          <cell r="E5">
            <v>1</v>
          </cell>
        </row>
      </sheetData>
      <sheetData sheetId="2391">
        <row r="5">
          <cell r="E5">
            <v>1</v>
          </cell>
        </row>
      </sheetData>
      <sheetData sheetId="2392">
        <row r="5">
          <cell r="E5">
            <v>1</v>
          </cell>
        </row>
      </sheetData>
      <sheetData sheetId="2393">
        <row r="5">
          <cell r="E5">
            <v>1</v>
          </cell>
        </row>
      </sheetData>
      <sheetData sheetId="2394">
        <row r="5">
          <cell r="E5">
            <v>1</v>
          </cell>
        </row>
      </sheetData>
      <sheetData sheetId="2395">
        <row r="5">
          <cell r="E5">
            <v>1</v>
          </cell>
        </row>
      </sheetData>
      <sheetData sheetId="2396">
        <row r="5">
          <cell r="E5">
            <v>1</v>
          </cell>
        </row>
      </sheetData>
      <sheetData sheetId="2397">
        <row r="5">
          <cell r="E5">
            <v>1</v>
          </cell>
        </row>
      </sheetData>
      <sheetData sheetId="2398">
        <row r="5">
          <cell r="E5">
            <v>1</v>
          </cell>
        </row>
      </sheetData>
      <sheetData sheetId="2399">
        <row r="5">
          <cell r="E5">
            <v>1</v>
          </cell>
        </row>
      </sheetData>
      <sheetData sheetId="2400">
        <row r="5">
          <cell r="E5">
            <v>1</v>
          </cell>
        </row>
      </sheetData>
      <sheetData sheetId="2401">
        <row r="5">
          <cell r="E5">
            <v>1</v>
          </cell>
        </row>
      </sheetData>
      <sheetData sheetId="2402">
        <row r="5">
          <cell r="E5">
            <v>1</v>
          </cell>
        </row>
      </sheetData>
      <sheetData sheetId="2403">
        <row r="5">
          <cell r="E5">
            <v>1</v>
          </cell>
        </row>
      </sheetData>
      <sheetData sheetId="2404">
        <row r="5">
          <cell r="E5">
            <v>1</v>
          </cell>
        </row>
      </sheetData>
      <sheetData sheetId="2405">
        <row r="5">
          <cell r="E5">
            <v>1</v>
          </cell>
        </row>
      </sheetData>
      <sheetData sheetId="2406">
        <row r="5">
          <cell r="E5">
            <v>1</v>
          </cell>
        </row>
      </sheetData>
      <sheetData sheetId="2407">
        <row r="5">
          <cell r="E5">
            <v>1</v>
          </cell>
        </row>
      </sheetData>
      <sheetData sheetId="2408">
        <row r="5">
          <cell r="E5">
            <v>1</v>
          </cell>
        </row>
      </sheetData>
      <sheetData sheetId="2409">
        <row r="5">
          <cell r="E5">
            <v>1</v>
          </cell>
        </row>
      </sheetData>
      <sheetData sheetId="2410">
        <row r="5">
          <cell r="E5">
            <v>1</v>
          </cell>
        </row>
      </sheetData>
      <sheetData sheetId="2411">
        <row r="5">
          <cell r="E5">
            <v>1</v>
          </cell>
        </row>
      </sheetData>
      <sheetData sheetId="2412">
        <row r="5">
          <cell r="E5">
            <v>1</v>
          </cell>
        </row>
      </sheetData>
      <sheetData sheetId="2413">
        <row r="5">
          <cell r="E5">
            <v>1</v>
          </cell>
        </row>
      </sheetData>
      <sheetData sheetId="2414">
        <row r="5">
          <cell r="E5">
            <v>1</v>
          </cell>
        </row>
      </sheetData>
      <sheetData sheetId="2415">
        <row r="5">
          <cell r="E5">
            <v>1</v>
          </cell>
        </row>
      </sheetData>
      <sheetData sheetId="2416">
        <row r="5">
          <cell r="E5">
            <v>1</v>
          </cell>
        </row>
      </sheetData>
      <sheetData sheetId="2417">
        <row r="5">
          <cell r="E5">
            <v>1</v>
          </cell>
        </row>
      </sheetData>
      <sheetData sheetId="2418">
        <row r="5">
          <cell r="E5">
            <v>1</v>
          </cell>
        </row>
      </sheetData>
      <sheetData sheetId="2419">
        <row r="5">
          <cell r="E5">
            <v>1</v>
          </cell>
        </row>
      </sheetData>
      <sheetData sheetId="2420">
        <row r="5">
          <cell r="E5">
            <v>1</v>
          </cell>
        </row>
      </sheetData>
      <sheetData sheetId="2421">
        <row r="5">
          <cell r="E5">
            <v>1</v>
          </cell>
        </row>
      </sheetData>
      <sheetData sheetId="2422">
        <row r="5">
          <cell r="E5">
            <v>1</v>
          </cell>
        </row>
      </sheetData>
      <sheetData sheetId="2423">
        <row r="5">
          <cell r="E5">
            <v>1</v>
          </cell>
        </row>
      </sheetData>
      <sheetData sheetId="2424">
        <row r="5">
          <cell r="E5">
            <v>1</v>
          </cell>
        </row>
      </sheetData>
      <sheetData sheetId="2425">
        <row r="5">
          <cell r="E5">
            <v>1</v>
          </cell>
        </row>
      </sheetData>
      <sheetData sheetId="2426">
        <row r="5">
          <cell r="E5">
            <v>1</v>
          </cell>
        </row>
      </sheetData>
      <sheetData sheetId="2427">
        <row r="5">
          <cell r="E5">
            <v>1</v>
          </cell>
        </row>
      </sheetData>
      <sheetData sheetId="2428">
        <row r="5">
          <cell r="E5">
            <v>1</v>
          </cell>
        </row>
      </sheetData>
      <sheetData sheetId="2429">
        <row r="5">
          <cell r="E5">
            <v>1</v>
          </cell>
        </row>
      </sheetData>
      <sheetData sheetId="2430">
        <row r="5">
          <cell r="E5">
            <v>1</v>
          </cell>
        </row>
      </sheetData>
      <sheetData sheetId="2431">
        <row r="5">
          <cell r="E5">
            <v>1</v>
          </cell>
        </row>
      </sheetData>
      <sheetData sheetId="2432">
        <row r="5">
          <cell r="E5">
            <v>1</v>
          </cell>
        </row>
      </sheetData>
      <sheetData sheetId="2433">
        <row r="5">
          <cell r="E5">
            <v>1</v>
          </cell>
        </row>
      </sheetData>
      <sheetData sheetId="2434">
        <row r="5">
          <cell r="E5">
            <v>1</v>
          </cell>
        </row>
      </sheetData>
      <sheetData sheetId="2435">
        <row r="5">
          <cell r="E5">
            <v>1</v>
          </cell>
        </row>
      </sheetData>
      <sheetData sheetId="2436">
        <row r="5">
          <cell r="E5">
            <v>1</v>
          </cell>
        </row>
      </sheetData>
      <sheetData sheetId="2437">
        <row r="5">
          <cell r="E5">
            <v>1</v>
          </cell>
        </row>
      </sheetData>
      <sheetData sheetId="2438">
        <row r="5">
          <cell r="E5">
            <v>1</v>
          </cell>
        </row>
      </sheetData>
      <sheetData sheetId="2439">
        <row r="5">
          <cell r="E5">
            <v>1</v>
          </cell>
        </row>
      </sheetData>
      <sheetData sheetId="2440">
        <row r="5">
          <cell r="E5">
            <v>1</v>
          </cell>
        </row>
      </sheetData>
      <sheetData sheetId="2441">
        <row r="5">
          <cell r="E5">
            <v>1</v>
          </cell>
        </row>
      </sheetData>
      <sheetData sheetId="2442">
        <row r="5">
          <cell r="E5">
            <v>1</v>
          </cell>
        </row>
      </sheetData>
      <sheetData sheetId="2443">
        <row r="5">
          <cell r="E5">
            <v>1</v>
          </cell>
        </row>
      </sheetData>
      <sheetData sheetId="2444">
        <row r="5">
          <cell r="E5">
            <v>1</v>
          </cell>
        </row>
      </sheetData>
      <sheetData sheetId="2445">
        <row r="5">
          <cell r="E5">
            <v>1</v>
          </cell>
        </row>
      </sheetData>
      <sheetData sheetId="2446">
        <row r="5">
          <cell r="E5">
            <v>1</v>
          </cell>
        </row>
      </sheetData>
      <sheetData sheetId="2447">
        <row r="5">
          <cell r="E5">
            <v>1</v>
          </cell>
        </row>
      </sheetData>
      <sheetData sheetId="2448">
        <row r="5">
          <cell r="E5">
            <v>1</v>
          </cell>
        </row>
      </sheetData>
      <sheetData sheetId="2449">
        <row r="5">
          <cell r="E5">
            <v>1</v>
          </cell>
        </row>
      </sheetData>
      <sheetData sheetId="2450">
        <row r="5">
          <cell r="E5">
            <v>1</v>
          </cell>
        </row>
      </sheetData>
      <sheetData sheetId="2451">
        <row r="5">
          <cell r="E5">
            <v>1</v>
          </cell>
        </row>
      </sheetData>
      <sheetData sheetId="2452">
        <row r="5">
          <cell r="E5">
            <v>1</v>
          </cell>
        </row>
      </sheetData>
      <sheetData sheetId="2453">
        <row r="5">
          <cell r="E5">
            <v>1</v>
          </cell>
        </row>
      </sheetData>
      <sheetData sheetId="2454">
        <row r="5">
          <cell r="E5">
            <v>1</v>
          </cell>
        </row>
      </sheetData>
      <sheetData sheetId="2455">
        <row r="5">
          <cell r="E5">
            <v>1</v>
          </cell>
        </row>
      </sheetData>
      <sheetData sheetId="2456">
        <row r="5">
          <cell r="E5">
            <v>1</v>
          </cell>
        </row>
      </sheetData>
      <sheetData sheetId="2457">
        <row r="5">
          <cell r="E5">
            <v>1</v>
          </cell>
        </row>
      </sheetData>
      <sheetData sheetId="2458">
        <row r="5">
          <cell r="E5">
            <v>1</v>
          </cell>
        </row>
      </sheetData>
      <sheetData sheetId="2459">
        <row r="5">
          <cell r="E5">
            <v>1</v>
          </cell>
        </row>
      </sheetData>
      <sheetData sheetId="2460">
        <row r="5">
          <cell r="E5">
            <v>1</v>
          </cell>
        </row>
      </sheetData>
      <sheetData sheetId="2461">
        <row r="5">
          <cell r="E5">
            <v>1</v>
          </cell>
        </row>
      </sheetData>
      <sheetData sheetId="2462">
        <row r="5">
          <cell r="E5">
            <v>1</v>
          </cell>
        </row>
      </sheetData>
      <sheetData sheetId="2463">
        <row r="5">
          <cell r="E5">
            <v>1</v>
          </cell>
        </row>
      </sheetData>
      <sheetData sheetId="2464">
        <row r="5">
          <cell r="E5">
            <v>1</v>
          </cell>
        </row>
      </sheetData>
      <sheetData sheetId="2465">
        <row r="5">
          <cell r="E5">
            <v>1</v>
          </cell>
        </row>
      </sheetData>
      <sheetData sheetId="2466">
        <row r="5">
          <cell r="E5">
            <v>1</v>
          </cell>
        </row>
      </sheetData>
      <sheetData sheetId="2467">
        <row r="5">
          <cell r="E5">
            <v>1</v>
          </cell>
        </row>
      </sheetData>
      <sheetData sheetId="2468">
        <row r="5">
          <cell r="E5">
            <v>1</v>
          </cell>
        </row>
      </sheetData>
      <sheetData sheetId="2469">
        <row r="5">
          <cell r="E5">
            <v>1</v>
          </cell>
        </row>
      </sheetData>
      <sheetData sheetId="2470">
        <row r="5">
          <cell r="E5">
            <v>1</v>
          </cell>
        </row>
      </sheetData>
      <sheetData sheetId="2471">
        <row r="5">
          <cell r="E5">
            <v>1</v>
          </cell>
        </row>
      </sheetData>
      <sheetData sheetId="2472">
        <row r="5">
          <cell r="E5">
            <v>1</v>
          </cell>
        </row>
      </sheetData>
      <sheetData sheetId="2473">
        <row r="5">
          <cell r="E5">
            <v>1</v>
          </cell>
        </row>
      </sheetData>
      <sheetData sheetId="2474">
        <row r="5">
          <cell r="E5">
            <v>1</v>
          </cell>
        </row>
      </sheetData>
      <sheetData sheetId="2475">
        <row r="5">
          <cell r="E5">
            <v>1</v>
          </cell>
        </row>
      </sheetData>
      <sheetData sheetId="2476">
        <row r="5">
          <cell r="E5">
            <v>1</v>
          </cell>
        </row>
      </sheetData>
      <sheetData sheetId="2477">
        <row r="5">
          <cell r="E5">
            <v>1</v>
          </cell>
        </row>
      </sheetData>
      <sheetData sheetId="2478">
        <row r="5">
          <cell r="E5">
            <v>1</v>
          </cell>
        </row>
      </sheetData>
      <sheetData sheetId="2479">
        <row r="5">
          <cell r="E5">
            <v>1</v>
          </cell>
        </row>
      </sheetData>
      <sheetData sheetId="2480">
        <row r="5">
          <cell r="E5">
            <v>1</v>
          </cell>
        </row>
      </sheetData>
      <sheetData sheetId="2481">
        <row r="5">
          <cell r="E5">
            <v>1</v>
          </cell>
        </row>
      </sheetData>
      <sheetData sheetId="2482">
        <row r="5">
          <cell r="E5">
            <v>1</v>
          </cell>
        </row>
      </sheetData>
      <sheetData sheetId="2483">
        <row r="5">
          <cell r="E5">
            <v>1</v>
          </cell>
        </row>
      </sheetData>
      <sheetData sheetId="2484">
        <row r="5">
          <cell r="E5">
            <v>1</v>
          </cell>
        </row>
      </sheetData>
      <sheetData sheetId="2485">
        <row r="5">
          <cell r="E5">
            <v>1</v>
          </cell>
        </row>
      </sheetData>
      <sheetData sheetId="2486">
        <row r="5">
          <cell r="E5">
            <v>1</v>
          </cell>
        </row>
      </sheetData>
      <sheetData sheetId="2487">
        <row r="5">
          <cell r="E5">
            <v>1</v>
          </cell>
        </row>
      </sheetData>
      <sheetData sheetId="2488">
        <row r="5">
          <cell r="E5">
            <v>1</v>
          </cell>
        </row>
      </sheetData>
      <sheetData sheetId="2489">
        <row r="5">
          <cell r="E5">
            <v>1</v>
          </cell>
        </row>
      </sheetData>
      <sheetData sheetId="2490">
        <row r="5">
          <cell r="E5">
            <v>1</v>
          </cell>
        </row>
      </sheetData>
      <sheetData sheetId="2491">
        <row r="5">
          <cell r="E5">
            <v>1</v>
          </cell>
        </row>
      </sheetData>
      <sheetData sheetId="2492">
        <row r="5">
          <cell r="E5">
            <v>1</v>
          </cell>
        </row>
      </sheetData>
      <sheetData sheetId="2493">
        <row r="5">
          <cell r="E5">
            <v>1</v>
          </cell>
        </row>
      </sheetData>
      <sheetData sheetId="2494">
        <row r="5">
          <cell r="E5">
            <v>1</v>
          </cell>
        </row>
      </sheetData>
      <sheetData sheetId="2495">
        <row r="5">
          <cell r="E5">
            <v>1</v>
          </cell>
        </row>
      </sheetData>
      <sheetData sheetId="2496">
        <row r="5">
          <cell r="E5">
            <v>1</v>
          </cell>
        </row>
      </sheetData>
      <sheetData sheetId="2497">
        <row r="5">
          <cell r="E5">
            <v>1</v>
          </cell>
        </row>
      </sheetData>
      <sheetData sheetId="2498">
        <row r="5">
          <cell r="E5">
            <v>1</v>
          </cell>
        </row>
      </sheetData>
      <sheetData sheetId="2499">
        <row r="5">
          <cell r="E5">
            <v>1</v>
          </cell>
        </row>
      </sheetData>
      <sheetData sheetId="2500">
        <row r="5">
          <cell r="E5">
            <v>1</v>
          </cell>
        </row>
      </sheetData>
      <sheetData sheetId="2501">
        <row r="5">
          <cell r="E5">
            <v>1</v>
          </cell>
        </row>
      </sheetData>
      <sheetData sheetId="2502">
        <row r="5">
          <cell r="E5">
            <v>1</v>
          </cell>
        </row>
      </sheetData>
      <sheetData sheetId="2503">
        <row r="5">
          <cell r="E5">
            <v>1</v>
          </cell>
        </row>
      </sheetData>
      <sheetData sheetId="2504">
        <row r="5">
          <cell r="E5">
            <v>1</v>
          </cell>
        </row>
      </sheetData>
      <sheetData sheetId="2505">
        <row r="5">
          <cell r="E5">
            <v>1</v>
          </cell>
        </row>
      </sheetData>
      <sheetData sheetId="2506">
        <row r="5">
          <cell r="E5">
            <v>1</v>
          </cell>
        </row>
      </sheetData>
      <sheetData sheetId="2507">
        <row r="5">
          <cell r="E5">
            <v>1</v>
          </cell>
        </row>
      </sheetData>
      <sheetData sheetId="2508">
        <row r="5">
          <cell r="E5">
            <v>1</v>
          </cell>
        </row>
      </sheetData>
      <sheetData sheetId="2509">
        <row r="5">
          <cell r="E5">
            <v>1</v>
          </cell>
        </row>
      </sheetData>
      <sheetData sheetId="2510">
        <row r="5">
          <cell r="E5">
            <v>1</v>
          </cell>
        </row>
      </sheetData>
      <sheetData sheetId="2511">
        <row r="5">
          <cell r="E5">
            <v>1</v>
          </cell>
        </row>
      </sheetData>
      <sheetData sheetId="2512">
        <row r="5">
          <cell r="E5">
            <v>1</v>
          </cell>
        </row>
      </sheetData>
      <sheetData sheetId="2513">
        <row r="5">
          <cell r="E5">
            <v>1</v>
          </cell>
        </row>
      </sheetData>
      <sheetData sheetId="2514">
        <row r="5">
          <cell r="E5">
            <v>1</v>
          </cell>
        </row>
      </sheetData>
      <sheetData sheetId="2515">
        <row r="5">
          <cell r="E5">
            <v>1</v>
          </cell>
        </row>
      </sheetData>
      <sheetData sheetId="2516">
        <row r="5">
          <cell r="E5">
            <v>1</v>
          </cell>
        </row>
      </sheetData>
      <sheetData sheetId="2517">
        <row r="5">
          <cell r="E5">
            <v>1</v>
          </cell>
        </row>
      </sheetData>
      <sheetData sheetId="2518">
        <row r="5">
          <cell r="E5">
            <v>1</v>
          </cell>
        </row>
      </sheetData>
      <sheetData sheetId="2519">
        <row r="5">
          <cell r="E5">
            <v>1</v>
          </cell>
        </row>
      </sheetData>
      <sheetData sheetId="2520">
        <row r="5">
          <cell r="E5">
            <v>1</v>
          </cell>
        </row>
      </sheetData>
      <sheetData sheetId="2521">
        <row r="5">
          <cell r="E5">
            <v>1</v>
          </cell>
        </row>
      </sheetData>
      <sheetData sheetId="2522">
        <row r="5">
          <cell r="E5">
            <v>1</v>
          </cell>
        </row>
      </sheetData>
      <sheetData sheetId="2523">
        <row r="5">
          <cell r="E5">
            <v>1</v>
          </cell>
        </row>
      </sheetData>
      <sheetData sheetId="2524">
        <row r="5">
          <cell r="E5">
            <v>1</v>
          </cell>
        </row>
      </sheetData>
      <sheetData sheetId="2525">
        <row r="5">
          <cell r="E5">
            <v>1</v>
          </cell>
        </row>
      </sheetData>
      <sheetData sheetId="2526">
        <row r="5">
          <cell r="E5">
            <v>1</v>
          </cell>
        </row>
      </sheetData>
      <sheetData sheetId="2527">
        <row r="5">
          <cell r="E5">
            <v>1</v>
          </cell>
        </row>
      </sheetData>
      <sheetData sheetId="2528">
        <row r="5">
          <cell r="E5">
            <v>1</v>
          </cell>
        </row>
      </sheetData>
      <sheetData sheetId="2529">
        <row r="5">
          <cell r="E5">
            <v>1</v>
          </cell>
        </row>
      </sheetData>
      <sheetData sheetId="2530">
        <row r="5">
          <cell r="E5">
            <v>1</v>
          </cell>
        </row>
      </sheetData>
      <sheetData sheetId="2531">
        <row r="5">
          <cell r="E5">
            <v>1</v>
          </cell>
        </row>
      </sheetData>
      <sheetData sheetId="2532">
        <row r="5">
          <cell r="E5">
            <v>1</v>
          </cell>
        </row>
      </sheetData>
      <sheetData sheetId="2533">
        <row r="5">
          <cell r="E5">
            <v>1</v>
          </cell>
        </row>
      </sheetData>
      <sheetData sheetId="2534">
        <row r="5">
          <cell r="E5">
            <v>1</v>
          </cell>
        </row>
      </sheetData>
      <sheetData sheetId="2535">
        <row r="5">
          <cell r="E5">
            <v>1</v>
          </cell>
        </row>
      </sheetData>
      <sheetData sheetId="2536">
        <row r="5">
          <cell r="E5">
            <v>1</v>
          </cell>
        </row>
      </sheetData>
      <sheetData sheetId="2537">
        <row r="5">
          <cell r="E5">
            <v>1</v>
          </cell>
        </row>
      </sheetData>
      <sheetData sheetId="2538">
        <row r="5">
          <cell r="E5">
            <v>1</v>
          </cell>
        </row>
      </sheetData>
      <sheetData sheetId="2539">
        <row r="5">
          <cell r="E5">
            <v>1</v>
          </cell>
        </row>
      </sheetData>
      <sheetData sheetId="2540">
        <row r="5">
          <cell r="E5">
            <v>1</v>
          </cell>
        </row>
      </sheetData>
      <sheetData sheetId="2541">
        <row r="5">
          <cell r="E5">
            <v>1</v>
          </cell>
        </row>
      </sheetData>
      <sheetData sheetId="2542">
        <row r="5">
          <cell r="E5">
            <v>1</v>
          </cell>
        </row>
      </sheetData>
      <sheetData sheetId="2543">
        <row r="5">
          <cell r="E5">
            <v>1</v>
          </cell>
        </row>
      </sheetData>
      <sheetData sheetId="2544">
        <row r="5">
          <cell r="E5">
            <v>1</v>
          </cell>
        </row>
      </sheetData>
      <sheetData sheetId="2545">
        <row r="5">
          <cell r="E5">
            <v>1</v>
          </cell>
        </row>
      </sheetData>
      <sheetData sheetId="2546">
        <row r="5">
          <cell r="E5">
            <v>1</v>
          </cell>
        </row>
      </sheetData>
      <sheetData sheetId="2547">
        <row r="5">
          <cell r="E5">
            <v>1</v>
          </cell>
        </row>
      </sheetData>
      <sheetData sheetId="2548">
        <row r="5">
          <cell r="E5">
            <v>1</v>
          </cell>
        </row>
      </sheetData>
      <sheetData sheetId="2549">
        <row r="5">
          <cell r="E5">
            <v>1</v>
          </cell>
        </row>
      </sheetData>
      <sheetData sheetId="2550">
        <row r="5">
          <cell r="E5">
            <v>1</v>
          </cell>
        </row>
      </sheetData>
      <sheetData sheetId="2551">
        <row r="5">
          <cell r="E5">
            <v>1</v>
          </cell>
        </row>
      </sheetData>
      <sheetData sheetId="2552">
        <row r="5">
          <cell r="E5">
            <v>1</v>
          </cell>
        </row>
      </sheetData>
      <sheetData sheetId="2553">
        <row r="5">
          <cell r="E5">
            <v>1</v>
          </cell>
        </row>
      </sheetData>
      <sheetData sheetId="2554">
        <row r="5">
          <cell r="E5">
            <v>1</v>
          </cell>
        </row>
      </sheetData>
      <sheetData sheetId="2555">
        <row r="5">
          <cell r="E5">
            <v>1</v>
          </cell>
        </row>
      </sheetData>
      <sheetData sheetId="2556">
        <row r="5">
          <cell r="E5">
            <v>1</v>
          </cell>
        </row>
      </sheetData>
      <sheetData sheetId="2557">
        <row r="5">
          <cell r="E5">
            <v>1</v>
          </cell>
        </row>
      </sheetData>
      <sheetData sheetId="2558">
        <row r="5">
          <cell r="E5">
            <v>1</v>
          </cell>
        </row>
      </sheetData>
      <sheetData sheetId="2559">
        <row r="5">
          <cell r="E5">
            <v>1</v>
          </cell>
        </row>
      </sheetData>
      <sheetData sheetId="2560">
        <row r="5">
          <cell r="E5">
            <v>1</v>
          </cell>
        </row>
      </sheetData>
      <sheetData sheetId="2561">
        <row r="5">
          <cell r="E5">
            <v>1</v>
          </cell>
        </row>
      </sheetData>
      <sheetData sheetId="2562">
        <row r="5">
          <cell r="E5">
            <v>1</v>
          </cell>
        </row>
      </sheetData>
      <sheetData sheetId="2563">
        <row r="5">
          <cell r="E5">
            <v>1</v>
          </cell>
        </row>
      </sheetData>
      <sheetData sheetId="2564">
        <row r="5">
          <cell r="E5">
            <v>1</v>
          </cell>
        </row>
      </sheetData>
      <sheetData sheetId="2565">
        <row r="5">
          <cell r="E5">
            <v>1</v>
          </cell>
        </row>
      </sheetData>
      <sheetData sheetId="2566">
        <row r="5">
          <cell r="E5">
            <v>1</v>
          </cell>
        </row>
      </sheetData>
      <sheetData sheetId="2567">
        <row r="5">
          <cell r="E5">
            <v>1</v>
          </cell>
        </row>
      </sheetData>
      <sheetData sheetId="2568">
        <row r="5">
          <cell r="E5">
            <v>1</v>
          </cell>
        </row>
      </sheetData>
      <sheetData sheetId="2569">
        <row r="5">
          <cell r="E5">
            <v>1</v>
          </cell>
        </row>
      </sheetData>
      <sheetData sheetId="2570">
        <row r="5">
          <cell r="E5">
            <v>1</v>
          </cell>
        </row>
      </sheetData>
      <sheetData sheetId="2571">
        <row r="5">
          <cell r="E5">
            <v>1</v>
          </cell>
        </row>
      </sheetData>
      <sheetData sheetId="2572">
        <row r="5">
          <cell r="E5">
            <v>1</v>
          </cell>
        </row>
      </sheetData>
      <sheetData sheetId="2573">
        <row r="5">
          <cell r="E5">
            <v>1</v>
          </cell>
        </row>
      </sheetData>
      <sheetData sheetId="2574">
        <row r="5">
          <cell r="E5">
            <v>1</v>
          </cell>
        </row>
      </sheetData>
      <sheetData sheetId="2575">
        <row r="5">
          <cell r="E5">
            <v>1</v>
          </cell>
        </row>
      </sheetData>
      <sheetData sheetId="2576">
        <row r="5">
          <cell r="E5">
            <v>1</v>
          </cell>
        </row>
      </sheetData>
      <sheetData sheetId="2577">
        <row r="5">
          <cell r="E5">
            <v>1</v>
          </cell>
        </row>
      </sheetData>
      <sheetData sheetId="2578">
        <row r="5">
          <cell r="E5">
            <v>1</v>
          </cell>
        </row>
      </sheetData>
      <sheetData sheetId="2579">
        <row r="5">
          <cell r="E5">
            <v>1</v>
          </cell>
        </row>
      </sheetData>
      <sheetData sheetId="2580">
        <row r="5">
          <cell r="E5">
            <v>1</v>
          </cell>
        </row>
      </sheetData>
      <sheetData sheetId="2581">
        <row r="5">
          <cell r="E5">
            <v>1</v>
          </cell>
        </row>
      </sheetData>
      <sheetData sheetId="2582">
        <row r="5">
          <cell r="E5">
            <v>1</v>
          </cell>
        </row>
      </sheetData>
      <sheetData sheetId="2583">
        <row r="5">
          <cell r="E5">
            <v>1</v>
          </cell>
        </row>
      </sheetData>
      <sheetData sheetId="2584">
        <row r="5">
          <cell r="E5">
            <v>1</v>
          </cell>
        </row>
      </sheetData>
      <sheetData sheetId="2585">
        <row r="5">
          <cell r="E5">
            <v>1</v>
          </cell>
        </row>
      </sheetData>
      <sheetData sheetId="2586">
        <row r="5">
          <cell r="E5">
            <v>1</v>
          </cell>
        </row>
      </sheetData>
      <sheetData sheetId="2587">
        <row r="5">
          <cell r="E5">
            <v>1</v>
          </cell>
        </row>
      </sheetData>
      <sheetData sheetId="2588">
        <row r="5">
          <cell r="E5">
            <v>1</v>
          </cell>
        </row>
      </sheetData>
      <sheetData sheetId="2589">
        <row r="5">
          <cell r="E5">
            <v>1</v>
          </cell>
        </row>
      </sheetData>
      <sheetData sheetId="2590">
        <row r="5">
          <cell r="E5">
            <v>1</v>
          </cell>
        </row>
      </sheetData>
      <sheetData sheetId="2591">
        <row r="5">
          <cell r="E5">
            <v>1</v>
          </cell>
        </row>
      </sheetData>
      <sheetData sheetId="2592">
        <row r="5">
          <cell r="E5">
            <v>1</v>
          </cell>
        </row>
      </sheetData>
      <sheetData sheetId="2593">
        <row r="5">
          <cell r="E5">
            <v>1</v>
          </cell>
        </row>
      </sheetData>
      <sheetData sheetId="2594">
        <row r="5">
          <cell r="E5">
            <v>1</v>
          </cell>
        </row>
      </sheetData>
      <sheetData sheetId="2595">
        <row r="5">
          <cell r="E5">
            <v>1</v>
          </cell>
        </row>
      </sheetData>
      <sheetData sheetId="2596">
        <row r="5">
          <cell r="E5">
            <v>1</v>
          </cell>
        </row>
      </sheetData>
      <sheetData sheetId="2597">
        <row r="5">
          <cell r="E5">
            <v>1</v>
          </cell>
        </row>
      </sheetData>
      <sheetData sheetId="2598">
        <row r="5">
          <cell r="E5">
            <v>1</v>
          </cell>
        </row>
      </sheetData>
      <sheetData sheetId="2599">
        <row r="5">
          <cell r="E5">
            <v>1</v>
          </cell>
        </row>
      </sheetData>
      <sheetData sheetId="2600">
        <row r="5">
          <cell r="E5">
            <v>1</v>
          </cell>
        </row>
      </sheetData>
      <sheetData sheetId="2601">
        <row r="5">
          <cell r="E5">
            <v>1</v>
          </cell>
        </row>
      </sheetData>
      <sheetData sheetId="2602">
        <row r="5">
          <cell r="E5">
            <v>1</v>
          </cell>
        </row>
      </sheetData>
      <sheetData sheetId="2603">
        <row r="5">
          <cell r="E5">
            <v>1</v>
          </cell>
        </row>
      </sheetData>
      <sheetData sheetId="2604">
        <row r="5">
          <cell r="E5">
            <v>1</v>
          </cell>
        </row>
      </sheetData>
      <sheetData sheetId="2605">
        <row r="5">
          <cell r="E5">
            <v>1</v>
          </cell>
        </row>
      </sheetData>
      <sheetData sheetId="2606">
        <row r="5">
          <cell r="E5">
            <v>1</v>
          </cell>
        </row>
      </sheetData>
      <sheetData sheetId="2607">
        <row r="5">
          <cell r="E5">
            <v>1</v>
          </cell>
        </row>
      </sheetData>
      <sheetData sheetId="2608">
        <row r="5">
          <cell r="E5">
            <v>1</v>
          </cell>
        </row>
      </sheetData>
      <sheetData sheetId="2609">
        <row r="5">
          <cell r="E5">
            <v>1</v>
          </cell>
        </row>
      </sheetData>
      <sheetData sheetId="2610">
        <row r="5">
          <cell r="E5">
            <v>1</v>
          </cell>
        </row>
      </sheetData>
      <sheetData sheetId="2611">
        <row r="5">
          <cell r="E5">
            <v>1</v>
          </cell>
        </row>
      </sheetData>
      <sheetData sheetId="2612">
        <row r="5">
          <cell r="E5">
            <v>1</v>
          </cell>
        </row>
      </sheetData>
      <sheetData sheetId="2613">
        <row r="5">
          <cell r="E5">
            <v>1</v>
          </cell>
        </row>
      </sheetData>
      <sheetData sheetId="2614">
        <row r="5">
          <cell r="E5">
            <v>1</v>
          </cell>
        </row>
      </sheetData>
      <sheetData sheetId="2615">
        <row r="5">
          <cell r="E5">
            <v>1</v>
          </cell>
        </row>
      </sheetData>
      <sheetData sheetId="2616">
        <row r="5">
          <cell r="E5">
            <v>1</v>
          </cell>
        </row>
      </sheetData>
      <sheetData sheetId="2617">
        <row r="5">
          <cell r="E5">
            <v>1</v>
          </cell>
        </row>
      </sheetData>
      <sheetData sheetId="2618">
        <row r="5">
          <cell r="E5">
            <v>1</v>
          </cell>
        </row>
      </sheetData>
      <sheetData sheetId="2619">
        <row r="5">
          <cell r="E5">
            <v>1</v>
          </cell>
        </row>
      </sheetData>
      <sheetData sheetId="2620">
        <row r="5">
          <cell r="E5">
            <v>1</v>
          </cell>
        </row>
      </sheetData>
      <sheetData sheetId="2621">
        <row r="5">
          <cell r="E5">
            <v>1</v>
          </cell>
        </row>
      </sheetData>
      <sheetData sheetId="2622">
        <row r="5">
          <cell r="E5">
            <v>1</v>
          </cell>
        </row>
      </sheetData>
      <sheetData sheetId="2623">
        <row r="5">
          <cell r="E5">
            <v>1</v>
          </cell>
        </row>
      </sheetData>
      <sheetData sheetId="2624">
        <row r="5">
          <cell r="E5">
            <v>1</v>
          </cell>
        </row>
      </sheetData>
      <sheetData sheetId="2625">
        <row r="5">
          <cell r="E5">
            <v>1</v>
          </cell>
        </row>
      </sheetData>
      <sheetData sheetId="2626">
        <row r="5">
          <cell r="E5">
            <v>1</v>
          </cell>
        </row>
      </sheetData>
      <sheetData sheetId="2627">
        <row r="5">
          <cell r="E5">
            <v>1</v>
          </cell>
        </row>
      </sheetData>
      <sheetData sheetId="2628">
        <row r="5">
          <cell r="E5">
            <v>1</v>
          </cell>
        </row>
      </sheetData>
      <sheetData sheetId="2629">
        <row r="5">
          <cell r="E5">
            <v>1</v>
          </cell>
        </row>
      </sheetData>
      <sheetData sheetId="2630">
        <row r="5">
          <cell r="E5">
            <v>1</v>
          </cell>
        </row>
      </sheetData>
      <sheetData sheetId="2631">
        <row r="5">
          <cell r="E5">
            <v>1</v>
          </cell>
        </row>
      </sheetData>
      <sheetData sheetId="2632">
        <row r="5">
          <cell r="E5">
            <v>1</v>
          </cell>
        </row>
      </sheetData>
      <sheetData sheetId="2633">
        <row r="5">
          <cell r="E5">
            <v>1</v>
          </cell>
        </row>
      </sheetData>
      <sheetData sheetId="2634">
        <row r="5">
          <cell r="E5">
            <v>1</v>
          </cell>
        </row>
      </sheetData>
      <sheetData sheetId="2635">
        <row r="5">
          <cell r="E5">
            <v>1</v>
          </cell>
        </row>
      </sheetData>
      <sheetData sheetId="2636">
        <row r="5">
          <cell r="E5">
            <v>1</v>
          </cell>
        </row>
      </sheetData>
      <sheetData sheetId="2637">
        <row r="5">
          <cell r="E5">
            <v>1</v>
          </cell>
        </row>
      </sheetData>
      <sheetData sheetId="2638">
        <row r="5">
          <cell r="E5">
            <v>1</v>
          </cell>
        </row>
      </sheetData>
      <sheetData sheetId="2639">
        <row r="5">
          <cell r="E5">
            <v>1</v>
          </cell>
        </row>
      </sheetData>
      <sheetData sheetId="2640">
        <row r="5">
          <cell r="E5">
            <v>1</v>
          </cell>
        </row>
      </sheetData>
      <sheetData sheetId="2641">
        <row r="5">
          <cell r="E5">
            <v>1</v>
          </cell>
        </row>
      </sheetData>
      <sheetData sheetId="2642">
        <row r="5">
          <cell r="E5">
            <v>1</v>
          </cell>
        </row>
      </sheetData>
      <sheetData sheetId="2643">
        <row r="5">
          <cell r="E5">
            <v>1</v>
          </cell>
        </row>
      </sheetData>
      <sheetData sheetId="2644">
        <row r="5">
          <cell r="E5">
            <v>1</v>
          </cell>
        </row>
      </sheetData>
      <sheetData sheetId="2645">
        <row r="5">
          <cell r="E5">
            <v>1</v>
          </cell>
        </row>
      </sheetData>
      <sheetData sheetId="2646">
        <row r="5">
          <cell r="E5">
            <v>1</v>
          </cell>
        </row>
      </sheetData>
      <sheetData sheetId="2647">
        <row r="5">
          <cell r="E5">
            <v>1</v>
          </cell>
        </row>
      </sheetData>
      <sheetData sheetId="2648">
        <row r="5">
          <cell r="E5">
            <v>1</v>
          </cell>
        </row>
      </sheetData>
      <sheetData sheetId="2649">
        <row r="5">
          <cell r="E5">
            <v>1</v>
          </cell>
        </row>
      </sheetData>
      <sheetData sheetId="2650">
        <row r="5">
          <cell r="E5">
            <v>1</v>
          </cell>
        </row>
      </sheetData>
      <sheetData sheetId="2651">
        <row r="5">
          <cell r="E5">
            <v>1</v>
          </cell>
        </row>
      </sheetData>
      <sheetData sheetId="2652">
        <row r="5">
          <cell r="E5">
            <v>1</v>
          </cell>
        </row>
      </sheetData>
      <sheetData sheetId="2653">
        <row r="5">
          <cell r="E5">
            <v>1</v>
          </cell>
        </row>
      </sheetData>
      <sheetData sheetId="2654">
        <row r="5">
          <cell r="E5">
            <v>1</v>
          </cell>
        </row>
      </sheetData>
      <sheetData sheetId="2655">
        <row r="5">
          <cell r="E5">
            <v>1</v>
          </cell>
        </row>
      </sheetData>
      <sheetData sheetId="2656">
        <row r="5">
          <cell r="E5">
            <v>1</v>
          </cell>
        </row>
      </sheetData>
      <sheetData sheetId="2657">
        <row r="5">
          <cell r="E5">
            <v>1</v>
          </cell>
        </row>
      </sheetData>
      <sheetData sheetId="2658">
        <row r="5">
          <cell r="E5">
            <v>1</v>
          </cell>
        </row>
      </sheetData>
      <sheetData sheetId="2659">
        <row r="5">
          <cell r="E5">
            <v>1</v>
          </cell>
        </row>
      </sheetData>
      <sheetData sheetId="2660">
        <row r="5">
          <cell r="E5">
            <v>1</v>
          </cell>
        </row>
      </sheetData>
      <sheetData sheetId="2661">
        <row r="5">
          <cell r="E5">
            <v>1</v>
          </cell>
        </row>
      </sheetData>
      <sheetData sheetId="2662">
        <row r="5">
          <cell r="E5">
            <v>1</v>
          </cell>
        </row>
      </sheetData>
      <sheetData sheetId="2663">
        <row r="5">
          <cell r="E5">
            <v>1</v>
          </cell>
        </row>
      </sheetData>
      <sheetData sheetId="2664">
        <row r="5">
          <cell r="E5">
            <v>1</v>
          </cell>
        </row>
      </sheetData>
      <sheetData sheetId="2665">
        <row r="5">
          <cell r="E5">
            <v>1</v>
          </cell>
        </row>
      </sheetData>
      <sheetData sheetId="2666">
        <row r="5">
          <cell r="E5">
            <v>1</v>
          </cell>
        </row>
      </sheetData>
      <sheetData sheetId="2667">
        <row r="5">
          <cell r="E5">
            <v>1</v>
          </cell>
        </row>
      </sheetData>
      <sheetData sheetId="2668">
        <row r="5">
          <cell r="E5">
            <v>1</v>
          </cell>
        </row>
      </sheetData>
      <sheetData sheetId="2669">
        <row r="5">
          <cell r="E5">
            <v>1</v>
          </cell>
        </row>
      </sheetData>
      <sheetData sheetId="2670">
        <row r="5">
          <cell r="E5">
            <v>1</v>
          </cell>
        </row>
      </sheetData>
      <sheetData sheetId="2671">
        <row r="5">
          <cell r="E5">
            <v>1</v>
          </cell>
        </row>
      </sheetData>
      <sheetData sheetId="2672">
        <row r="5">
          <cell r="E5">
            <v>1</v>
          </cell>
        </row>
      </sheetData>
      <sheetData sheetId="2673">
        <row r="5">
          <cell r="E5">
            <v>1</v>
          </cell>
        </row>
      </sheetData>
      <sheetData sheetId="2674">
        <row r="5">
          <cell r="E5">
            <v>1</v>
          </cell>
        </row>
      </sheetData>
      <sheetData sheetId="2675">
        <row r="5">
          <cell r="E5">
            <v>1</v>
          </cell>
        </row>
      </sheetData>
      <sheetData sheetId="2676">
        <row r="5">
          <cell r="E5">
            <v>1</v>
          </cell>
        </row>
      </sheetData>
      <sheetData sheetId="2677">
        <row r="5">
          <cell r="E5">
            <v>1</v>
          </cell>
        </row>
      </sheetData>
      <sheetData sheetId="2678">
        <row r="5">
          <cell r="E5">
            <v>1</v>
          </cell>
        </row>
      </sheetData>
      <sheetData sheetId="2679">
        <row r="5">
          <cell r="E5">
            <v>1</v>
          </cell>
        </row>
      </sheetData>
      <sheetData sheetId="2680">
        <row r="5">
          <cell r="E5">
            <v>1</v>
          </cell>
        </row>
      </sheetData>
      <sheetData sheetId="2681">
        <row r="5">
          <cell r="E5">
            <v>1</v>
          </cell>
        </row>
      </sheetData>
      <sheetData sheetId="2682">
        <row r="5">
          <cell r="E5">
            <v>1</v>
          </cell>
        </row>
      </sheetData>
      <sheetData sheetId="2683">
        <row r="5">
          <cell r="E5">
            <v>1</v>
          </cell>
        </row>
      </sheetData>
      <sheetData sheetId="2684">
        <row r="5">
          <cell r="E5">
            <v>1</v>
          </cell>
        </row>
      </sheetData>
      <sheetData sheetId="2685">
        <row r="5">
          <cell r="E5">
            <v>1</v>
          </cell>
        </row>
      </sheetData>
      <sheetData sheetId="2686">
        <row r="5">
          <cell r="E5">
            <v>1</v>
          </cell>
        </row>
      </sheetData>
      <sheetData sheetId="2687">
        <row r="5">
          <cell r="E5">
            <v>1</v>
          </cell>
        </row>
      </sheetData>
      <sheetData sheetId="2688">
        <row r="5">
          <cell r="E5">
            <v>1</v>
          </cell>
        </row>
      </sheetData>
      <sheetData sheetId="2689">
        <row r="5">
          <cell r="E5">
            <v>1</v>
          </cell>
        </row>
      </sheetData>
      <sheetData sheetId="2690">
        <row r="5">
          <cell r="E5">
            <v>1</v>
          </cell>
        </row>
      </sheetData>
      <sheetData sheetId="2691">
        <row r="5">
          <cell r="E5">
            <v>1</v>
          </cell>
        </row>
      </sheetData>
      <sheetData sheetId="2692">
        <row r="5">
          <cell r="E5">
            <v>1</v>
          </cell>
        </row>
      </sheetData>
      <sheetData sheetId="2693">
        <row r="5">
          <cell r="E5">
            <v>1</v>
          </cell>
        </row>
      </sheetData>
      <sheetData sheetId="2694">
        <row r="5">
          <cell r="E5">
            <v>1</v>
          </cell>
        </row>
      </sheetData>
      <sheetData sheetId="2695">
        <row r="5">
          <cell r="E5">
            <v>1</v>
          </cell>
        </row>
      </sheetData>
      <sheetData sheetId="2696">
        <row r="5">
          <cell r="E5">
            <v>1</v>
          </cell>
        </row>
      </sheetData>
      <sheetData sheetId="2697">
        <row r="5">
          <cell r="E5">
            <v>1</v>
          </cell>
        </row>
      </sheetData>
      <sheetData sheetId="2698">
        <row r="5">
          <cell r="E5">
            <v>1</v>
          </cell>
        </row>
      </sheetData>
      <sheetData sheetId="2699">
        <row r="5">
          <cell r="E5">
            <v>1</v>
          </cell>
        </row>
      </sheetData>
      <sheetData sheetId="2700">
        <row r="5">
          <cell r="E5">
            <v>1</v>
          </cell>
        </row>
      </sheetData>
      <sheetData sheetId="2701">
        <row r="5">
          <cell r="E5">
            <v>1</v>
          </cell>
        </row>
      </sheetData>
      <sheetData sheetId="2702">
        <row r="5">
          <cell r="E5">
            <v>1</v>
          </cell>
        </row>
      </sheetData>
      <sheetData sheetId="2703">
        <row r="5">
          <cell r="E5">
            <v>1</v>
          </cell>
        </row>
      </sheetData>
      <sheetData sheetId="2704">
        <row r="5">
          <cell r="E5">
            <v>1</v>
          </cell>
        </row>
      </sheetData>
      <sheetData sheetId="2705">
        <row r="5">
          <cell r="E5">
            <v>1</v>
          </cell>
        </row>
      </sheetData>
      <sheetData sheetId="2706">
        <row r="5">
          <cell r="E5">
            <v>1</v>
          </cell>
        </row>
      </sheetData>
      <sheetData sheetId="2707">
        <row r="5">
          <cell r="E5">
            <v>1</v>
          </cell>
        </row>
      </sheetData>
      <sheetData sheetId="2708">
        <row r="5">
          <cell r="E5">
            <v>1</v>
          </cell>
        </row>
      </sheetData>
      <sheetData sheetId="2709">
        <row r="5">
          <cell r="E5">
            <v>1</v>
          </cell>
        </row>
      </sheetData>
      <sheetData sheetId="2710">
        <row r="5">
          <cell r="E5">
            <v>1</v>
          </cell>
        </row>
      </sheetData>
      <sheetData sheetId="2711">
        <row r="5">
          <cell r="E5">
            <v>1</v>
          </cell>
        </row>
      </sheetData>
      <sheetData sheetId="2712">
        <row r="5">
          <cell r="E5">
            <v>1</v>
          </cell>
        </row>
      </sheetData>
      <sheetData sheetId="2713">
        <row r="5">
          <cell r="E5">
            <v>1</v>
          </cell>
        </row>
      </sheetData>
      <sheetData sheetId="2714">
        <row r="5">
          <cell r="E5">
            <v>1</v>
          </cell>
        </row>
      </sheetData>
      <sheetData sheetId="2715">
        <row r="5">
          <cell r="E5">
            <v>1</v>
          </cell>
        </row>
      </sheetData>
      <sheetData sheetId="2716">
        <row r="5">
          <cell r="E5">
            <v>1</v>
          </cell>
        </row>
      </sheetData>
      <sheetData sheetId="2717">
        <row r="5">
          <cell r="E5">
            <v>1</v>
          </cell>
        </row>
      </sheetData>
      <sheetData sheetId="2718">
        <row r="5">
          <cell r="E5">
            <v>1</v>
          </cell>
        </row>
      </sheetData>
      <sheetData sheetId="2719">
        <row r="5">
          <cell r="E5">
            <v>1</v>
          </cell>
        </row>
      </sheetData>
      <sheetData sheetId="2720">
        <row r="5">
          <cell r="E5">
            <v>1</v>
          </cell>
        </row>
      </sheetData>
      <sheetData sheetId="2721">
        <row r="5">
          <cell r="E5">
            <v>1</v>
          </cell>
        </row>
      </sheetData>
      <sheetData sheetId="2722">
        <row r="5">
          <cell r="E5">
            <v>1</v>
          </cell>
        </row>
      </sheetData>
      <sheetData sheetId="2723">
        <row r="5">
          <cell r="E5">
            <v>1</v>
          </cell>
        </row>
      </sheetData>
      <sheetData sheetId="2724">
        <row r="5">
          <cell r="E5">
            <v>1</v>
          </cell>
        </row>
      </sheetData>
      <sheetData sheetId="2725">
        <row r="5">
          <cell r="E5">
            <v>1</v>
          </cell>
        </row>
      </sheetData>
      <sheetData sheetId="2726">
        <row r="5">
          <cell r="E5">
            <v>1</v>
          </cell>
        </row>
      </sheetData>
      <sheetData sheetId="2727">
        <row r="5">
          <cell r="E5">
            <v>1</v>
          </cell>
        </row>
      </sheetData>
      <sheetData sheetId="2728">
        <row r="5">
          <cell r="E5">
            <v>1</v>
          </cell>
        </row>
      </sheetData>
      <sheetData sheetId="2729">
        <row r="5">
          <cell r="E5">
            <v>1</v>
          </cell>
        </row>
      </sheetData>
      <sheetData sheetId="2730">
        <row r="5">
          <cell r="E5">
            <v>1</v>
          </cell>
        </row>
      </sheetData>
      <sheetData sheetId="2731">
        <row r="5">
          <cell r="E5">
            <v>1</v>
          </cell>
        </row>
      </sheetData>
      <sheetData sheetId="2732">
        <row r="5">
          <cell r="E5">
            <v>1</v>
          </cell>
        </row>
      </sheetData>
      <sheetData sheetId="2733">
        <row r="5">
          <cell r="E5">
            <v>1</v>
          </cell>
        </row>
      </sheetData>
      <sheetData sheetId="2734">
        <row r="5">
          <cell r="E5">
            <v>1</v>
          </cell>
        </row>
      </sheetData>
      <sheetData sheetId="2735">
        <row r="5">
          <cell r="E5">
            <v>1</v>
          </cell>
        </row>
      </sheetData>
      <sheetData sheetId="2736">
        <row r="5">
          <cell r="E5">
            <v>1</v>
          </cell>
        </row>
      </sheetData>
      <sheetData sheetId="2737">
        <row r="5">
          <cell r="E5">
            <v>1</v>
          </cell>
        </row>
      </sheetData>
      <sheetData sheetId="2738">
        <row r="5">
          <cell r="E5">
            <v>1</v>
          </cell>
        </row>
      </sheetData>
      <sheetData sheetId="2739">
        <row r="5">
          <cell r="E5">
            <v>1</v>
          </cell>
        </row>
      </sheetData>
      <sheetData sheetId="2740">
        <row r="5">
          <cell r="E5">
            <v>1</v>
          </cell>
        </row>
      </sheetData>
      <sheetData sheetId="2741">
        <row r="5">
          <cell r="E5">
            <v>1</v>
          </cell>
        </row>
      </sheetData>
      <sheetData sheetId="2742">
        <row r="5">
          <cell r="E5">
            <v>1</v>
          </cell>
        </row>
      </sheetData>
      <sheetData sheetId="2743">
        <row r="5">
          <cell r="E5">
            <v>1</v>
          </cell>
        </row>
      </sheetData>
      <sheetData sheetId="2744">
        <row r="5">
          <cell r="E5">
            <v>1</v>
          </cell>
        </row>
      </sheetData>
      <sheetData sheetId="2745">
        <row r="5">
          <cell r="E5">
            <v>1</v>
          </cell>
        </row>
      </sheetData>
      <sheetData sheetId="2746">
        <row r="5">
          <cell r="E5">
            <v>1</v>
          </cell>
        </row>
      </sheetData>
      <sheetData sheetId="2747">
        <row r="5">
          <cell r="E5">
            <v>1</v>
          </cell>
        </row>
      </sheetData>
      <sheetData sheetId="2748">
        <row r="5">
          <cell r="E5">
            <v>1</v>
          </cell>
        </row>
      </sheetData>
      <sheetData sheetId="2749">
        <row r="5">
          <cell r="E5">
            <v>1</v>
          </cell>
        </row>
      </sheetData>
      <sheetData sheetId="2750">
        <row r="5">
          <cell r="E5">
            <v>1</v>
          </cell>
        </row>
      </sheetData>
      <sheetData sheetId="2751">
        <row r="5">
          <cell r="E5">
            <v>1</v>
          </cell>
        </row>
      </sheetData>
      <sheetData sheetId="2752">
        <row r="5">
          <cell r="E5">
            <v>1</v>
          </cell>
        </row>
      </sheetData>
      <sheetData sheetId="2753">
        <row r="5">
          <cell r="E5">
            <v>1</v>
          </cell>
        </row>
      </sheetData>
      <sheetData sheetId="2754">
        <row r="5">
          <cell r="E5">
            <v>1</v>
          </cell>
        </row>
      </sheetData>
      <sheetData sheetId="2755">
        <row r="5">
          <cell r="E5">
            <v>1</v>
          </cell>
        </row>
      </sheetData>
      <sheetData sheetId="2756">
        <row r="5">
          <cell r="E5">
            <v>1</v>
          </cell>
        </row>
      </sheetData>
      <sheetData sheetId="2757">
        <row r="5">
          <cell r="E5">
            <v>1</v>
          </cell>
        </row>
      </sheetData>
      <sheetData sheetId="2758">
        <row r="5">
          <cell r="E5">
            <v>1</v>
          </cell>
        </row>
      </sheetData>
      <sheetData sheetId="2759">
        <row r="5">
          <cell r="E5">
            <v>1</v>
          </cell>
        </row>
      </sheetData>
      <sheetData sheetId="2760">
        <row r="5">
          <cell r="E5">
            <v>1</v>
          </cell>
        </row>
      </sheetData>
      <sheetData sheetId="2761">
        <row r="5">
          <cell r="E5">
            <v>1</v>
          </cell>
        </row>
      </sheetData>
      <sheetData sheetId="2762">
        <row r="5">
          <cell r="E5">
            <v>1</v>
          </cell>
        </row>
      </sheetData>
      <sheetData sheetId="2763">
        <row r="5">
          <cell r="E5">
            <v>1</v>
          </cell>
        </row>
      </sheetData>
      <sheetData sheetId="2764">
        <row r="5">
          <cell r="E5">
            <v>1</v>
          </cell>
        </row>
      </sheetData>
      <sheetData sheetId="2765">
        <row r="5">
          <cell r="E5">
            <v>1</v>
          </cell>
        </row>
      </sheetData>
      <sheetData sheetId="2766">
        <row r="5">
          <cell r="E5">
            <v>1</v>
          </cell>
        </row>
      </sheetData>
      <sheetData sheetId="2767">
        <row r="5">
          <cell r="E5">
            <v>1</v>
          </cell>
        </row>
      </sheetData>
      <sheetData sheetId="2768">
        <row r="5">
          <cell r="E5">
            <v>1</v>
          </cell>
        </row>
      </sheetData>
      <sheetData sheetId="2769">
        <row r="5">
          <cell r="E5">
            <v>1</v>
          </cell>
        </row>
      </sheetData>
      <sheetData sheetId="2770">
        <row r="5">
          <cell r="E5">
            <v>1</v>
          </cell>
        </row>
      </sheetData>
      <sheetData sheetId="2771">
        <row r="5">
          <cell r="E5">
            <v>1</v>
          </cell>
        </row>
      </sheetData>
      <sheetData sheetId="2772">
        <row r="5">
          <cell r="E5">
            <v>1</v>
          </cell>
        </row>
      </sheetData>
      <sheetData sheetId="2773">
        <row r="5">
          <cell r="E5">
            <v>1</v>
          </cell>
        </row>
      </sheetData>
      <sheetData sheetId="2774">
        <row r="5">
          <cell r="E5">
            <v>1</v>
          </cell>
        </row>
      </sheetData>
      <sheetData sheetId="2775">
        <row r="5">
          <cell r="E5">
            <v>1</v>
          </cell>
        </row>
      </sheetData>
      <sheetData sheetId="2776">
        <row r="5">
          <cell r="E5">
            <v>1</v>
          </cell>
        </row>
      </sheetData>
      <sheetData sheetId="2777">
        <row r="5">
          <cell r="E5">
            <v>1</v>
          </cell>
        </row>
      </sheetData>
      <sheetData sheetId="2778">
        <row r="5">
          <cell r="E5">
            <v>1</v>
          </cell>
        </row>
      </sheetData>
      <sheetData sheetId="2779">
        <row r="5">
          <cell r="E5">
            <v>1</v>
          </cell>
        </row>
      </sheetData>
      <sheetData sheetId="2780">
        <row r="5">
          <cell r="E5">
            <v>1</v>
          </cell>
        </row>
      </sheetData>
      <sheetData sheetId="2781">
        <row r="5">
          <cell r="E5">
            <v>1</v>
          </cell>
        </row>
      </sheetData>
      <sheetData sheetId="2782">
        <row r="5">
          <cell r="E5">
            <v>1</v>
          </cell>
        </row>
      </sheetData>
      <sheetData sheetId="2783">
        <row r="5">
          <cell r="E5">
            <v>1</v>
          </cell>
        </row>
      </sheetData>
      <sheetData sheetId="2784">
        <row r="5">
          <cell r="E5">
            <v>1</v>
          </cell>
        </row>
      </sheetData>
      <sheetData sheetId="2785">
        <row r="5">
          <cell r="E5">
            <v>1</v>
          </cell>
        </row>
      </sheetData>
      <sheetData sheetId="2786">
        <row r="5">
          <cell r="E5">
            <v>1</v>
          </cell>
        </row>
      </sheetData>
      <sheetData sheetId="2787">
        <row r="5">
          <cell r="E5">
            <v>1</v>
          </cell>
        </row>
      </sheetData>
      <sheetData sheetId="2788">
        <row r="5">
          <cell r="E5">
            <v>1</v>
          </cell>
        </row>
      </sheetData>
      <sheetData sheetId="2789">
        <row r="5">
          <cell r="E5">
            <v>1</v>
          </cell>
        </row>
      </sheetData>
      <sheetData sheetId="2790">
        <row r="5">
          <cell r="E5">
            <v>1</v>
          </cell>
        </row>
      </sheetData>
      <sheetData sheetId="2791">
        <row r="5">
          <cell r="E5">
            <v>1</v>
          </cell>
        </row>
      </sheetData>
      <sheetData sheetId="2792">
        <row r="5">
          <cell r="E5">
            <v>1</v>
          </cell>
        </row>
      </sheetData>
      <sheetData sheetId="2793">
        <row r="5">
          <cell r="E5">
            <v>1</v>
          </cell>
        </row>
      </sheetData>
      <sheetData sheetId="2794">
        <row r="5">
          <cell r="E5">
            <v>1</v>
          </cell>
        </row>
      </sheetData>
      <sheetData sheetId="2795">
        <row r="5">
          <cell r="E5">
            <v>1</v>
          </cell>
        </row>
      </sheetData>
      <sheetData sheetId="2796">
        <row r="5">
          <cell r="E5">
            <v>1</v>
          </cell>
        </row>
      </sheetData>
      <sheetData sheetId="2797">
        <row r="5">
          <cell r="E5">
            <v>1</v>
          </cell>
        </row>
      </sheetData>
      <sheetData sheetId="2798">
        <row r="5">
          <cell r="E5">
            <v>1</v>
          </cell>
        </row>
      </sheetData>
      <sheetData sheetId="2799">
        <row r="5">
          <cell r="E5">
            <v>1</v>
          </cell>
        </row>
      </sheetData>
      <sheetData sheetId="2800">
        <row r="5">
          <cell r="E5">
            <v>1</v>
          </cell>
        </row>
      </sheetData>
      <sheetData sheetId="2801">
        <row r="5">
          <cell r="E5">
            <v>1</v>
          </cell>
        </row>
      </sheetData>
      <sheetData sheetId="2802">
        <row r="5">
          <cell r="E5">
            <v>1</v>
          </cell>
        </row>
      </sheetData>
      <sheetData sheetId="2803">
        <row r="5">
          <cell r="E5">
            <v>1</v>
          </cell>
        </row>
      </sheetData>
      <sheetData sheetId="2804">
        <row r="5">
          <cell r="E5">
            <v>1</v>
          </cell>
        </row>
      </sheetData>
      <sheetData sheetId="2805">
        <row r="5">
          <cell r="E5">
            <v>1</v>
          </cell>
        </row>
      </sheetData>
      <sheetData sheetId="2806">
        <row r="5">
          <cell r="E5">
            <v>1</v>
          </cell>
        </row>
      </sheetData>
      <sheetData sheetId="2807">
        <row r="5">
          <cell r="E5">
            <v>1</v>
          </cell>
        </row>
      </sheetData>
      <sheetData sheetId="2808">
        <row r="5">
          <cell r="E5">
            <v>1</v>
          </cell>
        </row>
      </sheetData>
      <sheetData sheetId="2809">
        <row r="5">
          <cell r="E5">
            <v>1</v>
          </cell>
        </row>
      </sheetData>
      <sheetData sheetId="2810">
        <row r="5">
          <cell r="E5">
            <v>1</v>
          </cell>
        </row>
      </sheetData>
      <sheetData sheetId="2811">
        <row r="5">
          <cell r="E5">
            <v>1</v>
          </cell>
        </row>
      </sheetData>
      <sheetData sheetId="2812">
        <row r="5">
          <cell r="E5">
            <v>1</v>
          </cell>
        </row>
      </sheetData>
      <sheetData sheetId="2813">
        <row r="5">
          <cell r="E5">
            <v>1</v>
          </cell>
        </row>
      </sheetData>
      <sheetData sheetId="2814">
        <row r="5">
          <cell r="E5">
            <v>1</v>
          </cell>
        </row>
      </sheetData>
      <sheetData sheetId="2815">
        <row r="5">
          <cell r="E5">
            <v>1</v>
          </cell>
        </row>
      </sheetData>
      <sheetData sheetId="2816">
        <row r="5">
          <cell r="E5">
            <v>1</v>
          </cell>
        </row>
      </sheetData>
      <sheetData sheetId="2817">
        <row r="5">
          <cell r="E5">
            <v>1</v>
          </cell>
        </row>
      </sheetData>
      <sheetData sheetId="2818">
        <row r="5">
          <cell r="E5">
            <v>1</v>
          </cell>
        </row>
      </sheetData>
      <sheetData sheetId="2819">
        <row r="5">
          <cell r="E5">
            <v>1</v>
          </cell>
        </row>
      </sheetData>
      <sheetData sheetId="2820">
        <row r="5">
          <cell r="E5">
            <v>1</v>
          </cell>
        </row>
      </sheetData>
      <sheetData sheetId="2821">
        <row r="5">
          <cell r="E5">
            <v>1</v>
          </cell>
        </row>
      </sheetData>
      <sheetData sheetId="2822">
        <row r="5">
          <cell r="E5">
            <v>1</v>
          </cell>
        </row>
      </sheetData>
      <sheetData sheetId="2823">
        <row r="5">
          <cell r="E5">
            <v>1</v>
          </cell>
        </row>
      </sheetData>
      <sheetData sheetId="2824">
        <row r="5">
          <cell r="E5">
            <v>1</v>
          </cell>
        </row>
      </sheetData>
      <sheetData sheetId="2825">
        <row r="5">
          <cell r="E5">
            <v>1</v>
          </cell>
        </row>
      </sheetData>
      <sheetData sheetId="2826">
        <row r="5">
          <cell r="E5">
            <v>1</v>
          </cell>
        </row>
      </sheetData>
      <sheetData sheetId="2827">
        <row r="5">
          <cell r="E5">
            <v>1</v>
          </cell>
        </row>
      </sheetData>
      <sheetData sheetId="2828">
        <row r="5">
          <cell r="E5">
            <v>1</v>
          </cell>
        </row>
      </sheetData>
      <sheetData sheetId="2829">
        <row r="5">
          <cell r="E5">
            <v>1</v>
          </cell>
        </row>
      </sheetData>
      <sheetData sheetId="2830">
        <row r="5">
          <cell r="E5">
            <v>1</v>
          </cell>
        </row>
      </sheetData>
      <sheetData sheetId="2831">
        <row r="5">
          <cell r="E5">
            <v>1</v>
          </cell>
        </row>
      </sheetData>
      <sheetData sheetId="2832">
        <row r="5">
          <cell r="E5">
            <v>1</v>
          </cell>
        </row>
      </sheetData>
      <sheetData sheetId="2833">
        <row r="5">
          <cell r="E5">
            <v>1</v>
          </cell>
        </row>
      </sheetData>
      <sheetData sheetId="2834">
        <row r="5">
          <cell r="E5">
            <v>1</v>
          </cell>
        </row>
      </sheetData>
      <sheetData sheetId="2835">
        <row r="5">
          <cell r="E5">
            <v>1</v>
          </cell>
        </row>
      </sheetData>
      <sheetData sheetId="2836">
        <row r="5">
          <cell r="E5">
            <v>1</v>
          </cell>
        </row>
      </sheetData>
      <sheetData sheetId="2837">
        <row r="5">
          <cell r="E5">
            <v>1</v>
          </cell>
        </row>
      </sheetData>
      <sheetData sheetId="2838">
        <row r="5">
          <cell r="E5">
            <v>1</v>
          </cell>
        </row>
      </sheetData>
      <sheetData sheetId="2839">
        <row r="5">
          <cell r="E5">
            <v>1</v>
          </cell>
        </row>
      </sheetData>
      <sheetData sheetId="2840">
        <row r="5">
          <cell r="E5">
            <v>1</v>
          </cell>
        </row>
      </sheetData>
      <sheetData sheetId="2841">
        <row r="5">
          <cell r="E5">
            <v>1</v>
          </cell>
        </row>
      </sheetData>
      <sheetData sheetId="2842">
        <row r="5">
          <cell r="E5">
            <v>1</v>
          </cell>
        </row>
      </sheetData>
      <sheetData sheetId="2843">
        <row r="5">
          <cell r="E5">
            <v>1</v>
          </cell>
        </row>
      </sheetData>
      <sheetData sheetId="2844">
        <row r="5">
          <cell r="E5">
            <v>1</v>
          </cell>
        </row>
      </sheetData>
      <sheetData sheetId="2845">
        <row r="5">
          <cell r="E5">
            <v>1</v>
          </cell>
        </row>
      </sheetData>
      <sheetData sheetId="2846">
        <row r="5">
          <cell r="E5">
            <v>1</v>
          </cell>
        </row>
      </sheetData>
      <sheetData sheetId="2847">
        <row r="5">
          <cell r="E5">
            <v>1</v>
          </cell>
        </row>
      </sheetData>
      <sheetData sheetId="2848">
        <row r="5">
          <cell r="E5">
            <v>1</v>
          </cell>
        </row>
      </sheetData>
      <sheetData sheetId="2849">
        <row r="5">
          <cell r="E5">
            <v>1</v>
          </cell>
        </row>
      </sheetData>
      <sheetData sheetId="2850">
        <row r="5">
          <cell r="E5">
            <v>1</v>
          </cell>
        </row>
      </sheetData>
      <sheetData sheetId="2851">
        <row r="5">
          <cell r="E5">
            <v>1</v>
          </cell>
        </row>
      </sheetData>
      <sheetData sheetId="2852">
        <row r="5">
          <cell r="E5">
            <v>1</v>
          </cell>
        </row>
      </sheetData>
      <sheetData sheetId="2853">
        <row r="5">
          <cell r="E5">
            <v>1</v>
          </cell>
        </row>
      </sheetData>
      <sheetData sheetId="2854">
        <row r="5">
          <cell r="E5">
            <v>1</v>
          </cell>
        </row>
      </sheetData>
      <sheetData sheetId="2855">
        <row r="5">
          <cell r="E5">
            <v>1</v>
          </cell>
        </row>
      </sheetData>
      <sheetData sheetId="2856">
        <row r="5">
          <cell r="E5">
            <v>1</v>
          </cell>
        </row>
      </sheetData>
      <sheetData sheetId="2857">
        <row r="5">
          <cell r="E5">
            <v>1</v>
          </cell>
        </row>
      </sheetData>
      <sheetData sheetId="2858">
        <row r="5">
          <cell r="E5">
            <v>1</v>
          </cell>
        </row>
      </sheetData>
      <sheetData sheetId="2859">
        <row r="5">
          <cell r="E5">
            <v>1</v>
          </cell>
        </row>
      </sheetData>
      <sheetData sheetId="2860">
        <row r="5">
          <cell r="E5">
            <v>1</v>
          </cell>
        </row>
      </sheetData>
      <sheetData sheetId="2861">
        <row r="5">
          <cell r="E5">
            <v>1</v>
          </cell>
        </row>
      </sheetData>
      <sheetData sheetId="2862">
        <row r="5">
          <cell r="E5">
            <v>1</v>
          </cell>
        </row>
      </sheetData>
      <sheetData sheetId="2863">
        <row r="5">
          <cell r="E5">
            <v>1</v>
          </cell>
        </row>
      </sheetData>
      <sheetData sheetId="2864">
        <row r="5">
          <cell r="E5">
            <v>1</v>
          </cell>
        </row>
      </sheetData>
      <sheetData sheetId="2865">
        <row r="5">
          <cell r="E5">
            <v>1</v>
          </cell>
        </row>
      </sheetData>
      <sheetData sheetId="2866">
        <row r="5">
          <cell r="E5">
            <v>1</v>
          </cell>
        </row>
      </sheetData>
      <sheetData sheetId="2867">
        <row r="5">
          <cell r="E5">
            <v>1</v>
          </cell>
        </row>
      </sheetData>
      <sheetData sheetId="2868">
        <row r="5">
          <cell r="E5">
            <v>1</v>
          </cell>
        </row>
      </sheetData>
      <sheetData sheetId="2869">
        <row r="5">
          <cell r="E5">
            <v>1</v>
          </cell>
        </row>
      </sheetData>
      <sheetData sheetId="2870">
        <row r="5">
          <cell r="E5">
            <v>1</v>
          </cell>
        </row>
      </sheetData>
      <sheetData sheetId="2871">
        <row r="5">
          <cell r="E5">
            <v>1</v>
          </cell>
        </row>
      </sheetData>
      <sheetData sheetId="2872">
        <row r="5">
          <cell r="E5">
            <v>1</v>
          </cell>
        </row>
      </sheetData>
      <sheetData sheetId="2873">
        <row r="5">
          <cell r="E5">
            <v>1</v>
          </cell>
        </row>
      </sheetData>
      <sheetData sheetId="2874">
        <row r="5">
          <cell r="E5">
            <v>1</v>
          </cell>
        </row>
      </sheetData>
      <sheetData sheetId="2875">
        <row r="5">
          <cell r="E5">
            <v>1</v>
          </cell>
        </row>
      </sheetData>
      <sheetData sheetId="2876">
        <row r="5">
          <cell r="E5">
            <v>1</v>
          </cell>
        </row>
      </sheetData>
      <sheetData sheetId="2877">
        <row r="5">
          <cell r="E5">
            <v>1</v>
          </cell>
        </row>
      </sheetData>
      <sheetData sheetId="2878">
        <row r="5">
          <cell r="E5">
            <v>1</v>
          </cell>
        </row>
      </sheetData>
      <sheetData sheetId="2879">
        <row r="5">
          <cell r="E5">
            <v>1</v>
          </cell>
        </row>
      </sheetData>
      <sheetData sheetId="2880">
        <row r="5">
          <cell r="E5">
            <v>1</v>
          </cell>
        </row>
      </sheetData>
      <sheetData sheetId="2881">
        <row r="5">
          <cell r="E5">
            <v>1</v>
          </cell>
        </row>
      </sheetData>
      <sheetData sheetId="2882">
        <row r="5">
          <cell r="E5">
            <v>1</v>
          </cell>
        </row>
      </sheetData>
      <sheetData sheetId="2883">
        <row r="5">
          <cell r="E5">
            <v>1</v>
          </cell>
        </row>
      </sheetData>
      <sheetData sheetId="2884">
        <row r="5">
          <cell r="E5">
            <v>1</v>
          </cell>
        </row>
      </sheetData>
      <sheetData sheetId="2885">
        <row r="5">
          <cell r="E5">
            <v>1</v>
          </cell>
        </row>
      </sheetData>
      <sheetData sheetId="2886">
        <row r="5">
          <cell r="E5">
            <v>1</v>
          </cell>
        </row>
      </sheetData>
      <sheetData sheetId="2887">
        <row r="5">
          <cell r="E5">
            <v>1</v>
          </cell>
        </row>
      </sheetData>
      <sheetData sheetId="2888">
        <row r="5">
          <cell r="E5">
            <v>1</v>
          </cell>
        </row>
      </sheetData>
      <sheetData sheetId="2889">
        <row r="5">
          <cell r="E5">
            <v>1</v>
          </cell>
        </row>
      </sheetData>
      <sheetData sheetId="2890">
        <row r="5">
          <cell r="E5">
            <v>1</v>
          </cell>
        </row>
      </sheetData>
      <sheetData sheetId="2891">
        <row r="5">
          <cell r="E5">
            <v>1</v>
          </cell>
        </row>
      </sheetData>
      <sheetData sheetId="2892">
        <row r="5">
          <cell r="E5">
            <v>1</v>
          </cell>
        </row>
      </sheetData>
      <sheetData sheetId="2893">
        <row r="5">
          <cell r="E5">
            <v>1</v>
          </cell>
        </row>
      </sheetData>
      <sheetData sheetId="2894">
        <row r="5">
          <cell r="E5">
            <v>1</v>
          </cell>
        </row>
      </sheetData>
      <sheetData sheetId="2895">
        <row r="5">
          <cell r="E5">
            <v>1</v>
          </cell>
        </row>
      </sheetData>
      <sheetData sheetId="2896">
        <row r="5">
          <cell r="E5">
            <v>1</v>
          </cell>
        </row>
      </sheetData>
      <sheetData sheetId="2897">
        <row r="5">
          <cell r="E5">
            <v>1</v>
          </cell>
        </row>
      </sheetData>
      <sheetData sheetId="2898">
        <row r="5">
          <cell r="E5">
            <v>1</v>
          </cell>
        </row>
      </sheetData>
      <sheetData sheetId="2899">
        <row r="5">
          <cell r="E5">
            <v>1</v>
          </cell>
        </row>
      </sheetData>
      <sheetData sheetId="2900">
        <row r="5">
          <cell r="E5">
            <v>1</v>
          </cell>
        </row>
      </sheetData>
      <sheetData sheetId="2901">
        <row r="5">
          <cell r="E5">
            <v>1</v>
          </cell>
        </row>
      </sheetData>
      <sheetData sheetId="2902">
        <row r="5">
          <cell r="E5">
            <v>1</v>
          </cell>
        </row>
      </sheetData>
      <sheetData sheetId="2903">
        <row r="5">
          <cell r="E5">
            <v>1</v>
          </cell>
        </row>
      </sheetData>
      <sheetData sheetId="2904">
        <row r="5">
          <cell r="E5">
            <v>1</v>
          </cell>
        </row>
      </sheetData>
      <sheetData sheetId="2905">
        <row r="5">
          <cell r="E5">
            <v>1</v>
          </cell>
        </row>
      </sheetData>
      <sheetData sheetId="2906">
        <row r="5">
          <cell r="E5">
            <v>1</v>
          </cell>
        </row>
      </sheetData>
      <sheetData sheetId="2907">
        <row r="5">
          <cell r="E5">
            <v>1</v>
          </cell>
        </row>
      </sheetData>
      <sheetData sheetId="2908">
        <row r="5">
          <cell r="E5">
            <v>1</v>
          </cell>
        </row>
      </sheetData>
      <sheetData sheetId="2909">
        <row r="5">
          <cell r="E5">
            <v>1</v>
          </cell>
        </row>
      </sheetData>
      <sheetData sheetId="2910">
        <row r="5">
          <cell r="E5">
            <v>1</v>
          </cell>
        </row>
      </sheetData>
      <sheetData sheetId="2911">
        <row r="5">
          <cell r="E5">
            <v>1</v>
          </cell>
        </row>
      </sheetData>
      <sheetData sheetId="2912">
        <row r="5">
          <cell r="E5">
            <v>1</v>
          </cell>
        </row>
      </sheetData>
      <sheetData sheetId="2913">
        <row r="5">
          <cell r="E5">
            <v>1</v>
          </cell>
        </row>
      </sheetData>
      <sheetData sheetId="2914">
        <row r="5">
          <cell r="E5">
            <v>1</v>
          </cell>
        </row>
      </sheetData>
      <sheetData sheetId="2915">
        <row r="5">
          <cell r="E5">
            <v>1</v>
          </cell>
        </row>
      </sheetData>
      <sheetData sheetId="2916">
        <row r="5">
          <cell r="E5">
            <v>1</v>
          </cell>
        </row>
      </sheetData>
      <sheetData sheetId="2917">
        <row r="5">
          <cell r="E5">
            <v>1</v>
          </cell>
        </row>
      </sheetData>
      <sheetData sheetId="2918">
        <row r="5">
          <cell r="E5">
            <v>1</v>
          </cell>
        </row>
      </sheetData>
      <sheetData sheetId="2919">
        <row r="5">
          <cell r="E5">
            <v>1</v>
          </cell>
        </row>
      </sheetData>
      <sheetData sheetId="2920">
        <row r="5">
          <cell r="E5">
            <v>1</v>
          </cell>
        </row>
      </sheetData>
      <sheetData sheetId="2921">
        <row r="5">
          <cell r="E5">
            <v>1</v>
          </cell>
        </row>
      </sheetData>
      <sheetData sheetId="2922">
        <row r="5">
          <cell r="E5">
            <v>1</v>
          </cell>
        </row>
      </sheetData>
      <sheetData sheetId="2923">
        <row r="5">
          <cell r="E5">
            <v>1</v>
          </cell>
        </row>
      </sheetData>
      <sheetData sheetId="2924">
        <row r="5">
          <cell r="E5">
            <v>1</v>
          </cell>
        </row>
      </sheetData>
      <sheetData sheetId="2925">
        <row r="5">
          <cell r="E5">
            <v>1</v>
          </cell>
        </row>
      </sheetData>
      <sheetData sheetId="2926">
        <row r="5">
          <cell r="E5">
            <v>1</v>
          </cell>
        </row>
      </sheetData>
      <sheetData sheetId="2927">
        <row r="5">
          <cell r="E5">
            <v>1</v>
          </cell>
        </row>
      </sheetData>
      <sheetData sheetId="2928">
        <row r="5">
          <cell r="E5">
            <v>1</v>
          </cell>
        </row>
      </sheetData>
      <sheetData sheetId="2929">
        <row r="5">
          <cell r="E5">
            <v>1</v>
          </cell>
        </row>
      </sheetData>
      <sheetData sheetId="2930">
        <row r="5">
          <cell r="E5">
            <v>1</v>
          </cell>
        </row>
      </sheetData>
      <sheetData sheetId="2931">
        <row r="5">
          <cell r="E5">
            <v>1</v>
          </cell>
        </row>
      </sheetData>
      <sheetData sheetId="2932">
        <row r="5">
          <cell r="E5">
            <v>1</v>
          </cell>
        </row>
      </sheetData>
      <sheetData sheetId="2933">
        <row r="5">
          <cell r="E5">
            <v>1</v>
          </cell>
        </row>
      </sheetData>
      <sheetData sheetId="2934">
        <row r="5">
          <cell r="E5">
            <v>1</v>
          </cell>
        </row>
      </sheetData>
      <sheetData sheetId="2935">
        <row r="5">
          <cell r="E5">
            <v>1</v>
          </cell>
        </row>
      </sheetData>
      <sheetData sheetId="2936">
        <row r="5">
          <cell r="E5">
            <v>1</v>
          </cell>
        </row>
      </sheetData>
      <sheetData sheetId="2937">
        <row r="5">
          <cell r="E5">
            <v>1</v>
          </cell>
        </row>
      </sheetData>
      <sheetData sheetId="2938">
        <row r="5">
          <cell r="E5">
            <v>1</v>
          </cell>
        </row>
      </sheetData>
      <sheetData sheetId="2939">
        <row r="5">
          <cell r="E5">
            <v>1</v>
          </cell>
        </row>
      </sheetData>
      <sheetData sheetId="2940">
        <row r="5">
          <cell r="E5">
            <v>1</v>
          </cell>
        </row>
      </sheetData>
      <sheetData sheetId="2941">
        <row r="5">
          <cell r="E5">
            <v>1</v>
          </cell>
        </row>
      </sheetData>
      <sheetData sheetId="2942">
        <row r="5">
          <cell r="E5">
            <v>1</v>
          </cell>
        </row>
      </sheetData>
      <sheetData sheetId="2943">
        <row r="5">
          <cell r="E5">
            <v>1</v>
          </cell>
        </row>
      </sheetData>
      <sheetData sheetId="2944">
        <row r="5">
          <cell r="E5">
            <v>1</v>
          </cell>
        </row>
      </sheetData>
      <sheetData sheetId="2945">
        <row r="5">
          <cell r="E5">
            <v>1</v>
          </cell>
        </row>
      </sheetData>
      <sheetData sheetId="2946">
        <row r="5">
          <cell r="E5">
            <v>1</v>
          </cell>
        </row>
      </sheetData>
      <sheetData sheetId="2947">
        <row r="5">
          <cell r="E5">
            <v>1</v>
          </cell>
        </row>
      </sheetData>
      <sheetData sheetId="2948">
        <row r="5">
          <cell r="E5">
            <v>1</v>
          </cell>
        </row>
      </sheetData>
      <sheetData sheetId="2949">
        <row r="5">
          <cell r="E5">
            <v>1</v>
          </cell>
        </row>
      </sheetData>
      <sheetData sheetId="2950">
        <row r="5">
          <cell r="E5">
            <v>1</v>
          </cell>
        </row>
      </sheetData>
      <sheetData sheetId="2951">
        <row r="5">
          <cell r="E5">
            <v>1</v>
          </cell>
        </row>
      </sheetData>
      <sheetData sheetId="2952">
        <row r="5">
          <cell r="E5">
            <v>1</v>
          </cell>
        </row>
      </sheetData>
      <sheetData sheetId="2953">
        <row r="5">
          <cell r="E5">
            <v>1</v>
          </cell>
        </row>
      </sheetData>
      <sheetData sheetId="2954">
        <row r="5">
          <cell r="E5">
            <v>1</v>
          </cell>
        </row>
      </sheetData>
      <sheetData sheetId="2955">
        <row r="5">
          <cell r="E5">
            <v>1</v>
          </cell>
        </row>
      </sheetData>
      <sheetData sheetId="2956">
        <row r="5">
          <cell r="E5">
            <v>1</v>
          </cell>
        </row>
      </sheetData>
      <sheetData sheetId="2957">
        <row r="5">
          <cell r="E5">
            <v>1</v>
          </cell>
        </row>
      </sheetData>
      <sheetData sheetId="2958">
        <row r="5">
          <cell r="E5">
            <v>1</v>
          </cell>
        </row>
      </sheetData>
      <sheetData sheetId="2959">
        <row r="5">
          <cell r="E5">
            <v>1</v>
          </cell>
        </row>
      </sheetData>
      <sheetData sheetId="2960">
        <row r="5">
          <cell r="E5">
            <v>1</v>
          </cell>
        </row>
      </sheetData>
      <sheetData sheetId="2961">
        <row r="5">
          <cell r="E5">
            <v>1</v>
          </cell>
        </row>
      </sheetData>
      <sheetData sheetId="2962">
        <row r="5">
          <cell r="E5">
            <v>1</v>
          </cell>
        </row>
      </sheetData>
      <sheetData sheetId="2963">
        <row r="5">
          <cell r="E5">
            <v>1</v>
          </cell>
        </row>
      </sheetData>
      <sheetData sheetId="2964">
        <row r="5">
          <cell r="E5">
            <v>1</v>
          </cell>
        </row>
      </sheetData>
      <sheetData sheetId="2965">
        <row r="5">
          <cell r="E5">
            <v>1</v>
          </cell>
        </row>
      </sheetData>
      <sheetData sheetId="2966">
        <row r="5">
          <cell r="E5">
            <v>1</v>
          </cell>
        </row>
      </sheetData>
      <sheetData sheetId="2967">
        <row r="5">
          <cell r="E5">
            <v>1</v>
          </cell>
        </row>
      </sheetData>
      <sheetData sheetId="2968">
        <row r="5">
          <cell r="E5">
            <v>1</v>
          </cell>
        </row>
      </sheetData>
      <sheetData sheetId="2969">
        <row r="5">
          <cell r="E5">
            <v>1</v>
          </cell>
        </row>
      </sheetData>
      <sheetData sheetId="2970">
        <row r="5">
          <cell r="E5">
            <v>1</v>
          </cell>
        </row>
      </sheetData>
      <sheetData sheetId="2971">
        <row r="5">
          <cell r="E5">
            <v>1</v>
          </cell>
        </row>
      </sheetData>
      <sheetData sheetId="2972">
        <row r="5">
          <cell r="E5">
            <v>1</v>
          </cell>
        </row>
      </sheetData>
      <sheetData sheetId="2973">
        <row r="5">
          <cell r="E5">
            <v>1</v>
          </cell>
        </row>
      </sheetData>
      <sheetData sheetId="2974">
        <row r="5">
          <cell r="E5">
            <v>1</v>
          </cell>
        </row>
      </sheetData>
      <sheetData sheetId="2975">
        <row r="5">
          <cell r="E5">
            <v>1</v>
          </cell>
        </row>
      </sheetData>
      <sheetData sheetId="2976">
        <row r="5">
          <cell r="E5">
            <v>1</v>
          </cell>
        </row>
      </sheetData>
      <sheetData sheetId="2977">
        <row r="5">
          <cell r="E5">
            <v>1</v>
          </cell>
        </row>
      </sheetData>
      <sheetData sheetId="2978">
        <row r="5">
          <cell r="E5">
            <v>1</v>
          </cell>
        </row>
      </sheetData>
      <sheetData sheetId="2979">
        <row r="5">
          <cell r="E5">
            <v>1</v>
          </cell>
        </row>
      </sheetData>
      <sheetData sheetId="2980">
        <row r="5">
          <cell r="E5">
            <v>1</v>
          </cell>
        </row>
      </sheetData>
      <sheetData sheetId="2981">
        <row r="5">
          <cell r="E5">
            <v>1</v>
          </cell>
        </row>
      </sheetData>
      <sheetData sheetId="2982">
        <row r="5">
          <cell r="E5">
            <v>1</v>
          </cell>
        </row>
      </sheetData>
      <sheetData sheetId="2983">
        <row r="5">
          <cell r="E5">
            <v>1</v>
          </cell>
        </row>
      </sheetData>
      <sheetData sheetId="2984">
        <row r="5">
          <cell r="E5">
            <v>1</v>
          </cell>
        </row>
      </sheetData>
      <sheetData sheetId="2985">
        <row r="5">
          <cell r="E5">
            <v>1</v>
          </cell>
        </row>
      </sheetData>
      <sheetData sheetId="2986">
        <row r="5">
          <cell r="E5">
            <v>1</v>
          </cell>
        </row>
      </sheetData>
      <sheetData sheetId="2987">
        <row r="5">
          <cell r="E5">
            <v>1</v>
          </cell>
        </row>
      </sheetData>
      <sheetData sheetId="2988">
        <row r="5">
          <cell r="E5">
            <v>1</v>
          </cell>
        </row>
      </sheetData>
      <sheetData sheetId="2989">
        <row r="5">
          <cell r="E5">
            <v>1</v>
          </cell>
        </row>
      </sheetData>
      <sheetData sheetId="2990">
        <row r="5">
          <cell r="E5">
            <v>1</v>
          </cell>
        </row>
      </sheetData>
      <sheetData sheetId="2991">
        <row r="5">
          <cell r="E5">
            <v>1</v>
          </cell>
        </row>
      </sheetData>
      <sheetData sheetId="2992">
        <row r="5">
          <cell r="E5">
            <v>1</v>
          </cell>
        </row>
      </sheetData>
      <sheetData sheetId="2993">
        <row r="5">
          <cell r="E5">
            <v>1</v>
          </cell>
        </row>
      </sheetData>
      <sheetData sheetId="2994">
        <row r="5">
          <cell r="E5">
            <v>1</v>
          </cell>
        </row>
      </sheetData>
      <sheetData sheetId="2995">
        <row r="5">
          <cell r="E5">
            <v>1</v>
          </cell>
        </row>
      </sheetData>
      <sheetData sheetId="2996">
        <row r="5">
          <cell r="E5">
            <v>1</v>
          </cell>
        </row>
      </sheetData>
      <sheetData sheetId="2997">
        <row r="5">
          <cell r="E5">
            <v>1</v>
          </cell>
        </row>
      </sheetData>
      <sheetData sheetId="2998">
        <row r="5">
          <cell r="E5">
            <v>1</v>
          </cell>
        </row>
      </sheetData>
      <sheetData sheetId="2999">
        <row r="5">
          <cell r="E5">
            <v>1</v>
          </cell>
        </row>
      </sheetData>
      <sheetData sheetId="3000">
        <row r="5">
          <cell r="E5">
            <v>1</v>
          </cell>
        </row>
      </sheetData>
      <sheetData sheetId="3001">
        <row r="5">
          <cell r="E5">
            <v>1</v>
          </cell>
        </row>
      </sheetData>
      <sheetData sheetId="3002">
        <row r="5">
          <cell r="E5">
            <v>1</v>
          </cell>
        </row>
      </sheetData>
      <sheetData sheetId="3003">
        <row r="5">
          <cell r="E5">
            <v>1</v>
          </cell>
        </row>
      </sheetData>
      <sheetData sheetId="3004">
        <row r="5">
          <cell r="E5">
            <v>1</v>
          </cell>
        </row>
      </sheetData>
      <sheetData sheetId="3005">
        <row r="5">
          <cell r="E5">
            <v>1</v>
          </cell>
        </row>
      </sheetData>
      <sheetData sheetId="3006">
        <row r="5">
          <cell r="E5">
            <v>1</v>
          </cell>
        </row>
      </sheetData>
      <sheetData sheetId="3007">
        <row r="5">
          <cell r="E5">
            <v>1</v>
          </cell>
        </row>
      </sheetData>
      <sheetData sheetId="3008">
        <row r="5">
          <cell r="E5">
            <v>1</v>
          </cell>
        </row>
      </sheetData>
      <sheetData sheetId="3009">
        <row r="5">
          <cell r="E5">
            <v>1</v>
          </cell>
        </row>
      </sheetData>
      <sheetData sheetId="3010">
        <row r="5">
          <cell r="E5">
            <v>1</v>
          </cell>
        </row>
      </sheetData>
      <sheetData sheetId="3011">
        <row r="5">
          <cell r="E5">
            <v>1</v>
          </cell>
        </row>
      </sheetData>
      <sheetData sheetId="3012">
        <row r="5">
          <cell r="E5">
            <v>1</v>
          </cell>
        </row>
      </sheetData>
      <sheetData sheetId="3013">
        <row r="5">
          <cell r="E5">
            <v>1</v>
          </cell>
        </row>
      </sheetData>
      <sheetData sheetId="3014">
        <row r="5">
          <cell r="E5">
            <v>1</v>
          </cell>
        </row>
      </sheetData>
      <sheetData sheetId="3015">
        <row r="5">
          <cell r="E5">
            <v>1</v>
          </cell>
        </row>
      </sheetData>
      <sheetData sheetId="3016">
        <row r="5">
          <cell r="E5">
            <v>1</v>
          </cell>
        </row>
      </sheetData>
      <sheetData sheetId="3017">
        <row r="5">
          <cell r="E5">
            <v>1</v>
          </cell>
        </row>
      </sheetData>
      <sheetData sheetId="3018">
        <row r="5">
          <cell r="E5">
            <v>1</v>
          </cell>
        </row>
      </sheetData>
      <sheetData sheetId="3019">
        <row r="5">
          <cell r="E5">
            <v>1</v>
          </cell>
        </row>
      </sheetData>
      <sheetData sheetId="3020">
        <row r="5">
          <cell r="E5">
            <v>1</v>
          </cell>
        </row>
      </sheetData>
      <sheetData sheetId="3021">
        <row r="5">
          <cell r="E5">
            <v>1</v>
          </cell>
        </row>
      </sheetData>
      <sheetData sheetId="3022">
        <row r="5">
          <cell r="E5">
            <v>1</v>
          </cell>
        </row>
      </sheetData>
      <sheetData sheetId="3023">
        <row r="5">
          <cell r="E5">
            <v>1</v>
          </cell>
        </row>
      </sheetData>
      <sheetData sheetId="3024">
        <row r="5">
          <cell r="E5">
            <v>1</v>
          </cell>
        </row>
      </sheetData>
      <sheetData sheetId="3025">
        <row r="5">
          <cell r="E5">
            <v>1</v>
          </cell>
        </row>
      </sheetData>
      <sheetData sheetId="3026">
        <row r="5">
          <cell r="E5">
            <v>1</v>
          </cell>
        </row>
      </sheetData>
      <sheetData sheetId="3027">
        <row r="5">
          <cell r="E5">
            <v>1</v>
          </cell>
        </row>
      </sheetData>
      <sheetData sheetId="3028">
        <row r="5">
          <cell r="E5">
            <v>1</v>
          </cell>
        </row>
      </sheetData>
      <sheetData sheetId="3029">
        <row r="5">
          <cell r="E5">
            <v>1</v>
          </cell>
        </row>
      </sheetData>
      <sheetData sheetId="3030">
        <row r="5">
          <cell r="E5">
            <v>1</v>
          </cell>
        </row>
      </sheetData>
      <sheetData sheetId="3031">
        <row r="5">
          <cell r="E5">
            <v>1</v>
          </cell>
        </row>
      </sheetData>
      <sheetData sheetId="3032">
        <row r="5">
          <cell r="E5">
            <v>1</v>
          </cell>
        </row>
      </sheetData>
      <sheetData sheetId="3033">
        <row r="5">
          <cell r="E5">
            <v>1</v>
          </cell>
        </row>
      </sheetData>
      <sheetData sheetId="3034">
        <row r="5">
          <cell r="E5">
            <v>1</v>
          </cell>
        </row>
      </sheetData>
      <sheetData sheetId="3035">
        <row r="5">
          <cell r="E5">
            <v>1</v>
          </cell>
        </row>
      </sheetData>
      <sheetData sheetId="3036">
        <row r="5">
          <cell r="E5">
            <v>1</v>
          </cell>
        </row>
      </sheetData>
      <sheetData sheetId="3037">
        <row r="5">
          <cell r="E5">
            <v>1</v>
          </cell>
        </row>
      </sheetData>
      <sheetData sheetId="3038">
        <row r="5">
          <cell r="E5">
            <v>1</v>
          </cell>
        </row>
      </sheetData>
      <sheetData sheetId="3039">
        <row r="5">
          <cell r="E5">
            <v>1</v>
          </cell>
        </row>
      </sheetData>
      <sheetData sheetId="3040">
        <row r="5">
          <cell r="E5">
            <v>1</v>
          </cell>
        </row>
      </sheetData>
      <sheetData sheetId="3041">
        <row r="5">
          <cell r="E5">
            <v>1</v>
          </cell>
        </row>
      </sheetData>
      <sheetData sheetId="3042">
        <row r="5">
          <cell r="E5">
            <v>1</v>
          </cell>
        </row>
      </sheetData>
      <sheetData sheetId="3043">
        <row r="5">
          <cell r="E5">
            <v>1</v>
          </cell>
        </row>
      </sheetData>
      <sheetData sheetId="3044">
        <row r="5">
          <cell r="E5">
            <v>1</v>
          </cell>
        </row>
      </sheetData>
      <sheetData sheetId="3045">
        <row r="5">
          <cell r="E5">
            <v>1</v>
          </cell>
        </row>
      </sheetData>
      <sheetData sheetId="3046">
        <row r="5">
          <cell r="E5">
            <v>1</v>
          </cell>
        </row>
      </sheetData>
      <sheetData sheetId="3047">
        <row r="5">
          <cell r="E5">
            <v>1</v>
          </cell>
        </row>
      </sheetData>
      <sheetData sheetId="3048">
        <row r="5">
          <cell r="E5">
            <v>1</v>
          </cell>
        </row>
      </sheetData>
      <sheetData sheetId="3049">
        <row r="5">
          <cell r="E5">
            <v>1</v>
          </cell>
        </row>
      </sheetData>
      <sheetData sheetId="3050">
        <row r="5">
          <cell r="E5">
            <v>1</v>
          </cell>
        </row>
      </sheetData>
      <sheetData sheetId="3051">
        <row r="5">
          <cell r="E5">
            <v>1</v>
          </cell>
        </row>
      </sheetData>
      <sheetData sheetId="3052">
        <row r="5">
          <cell r="E5">
            <v>1</v>
          </cell>
        </row>
      </sheetData>
      <sheetData sheetId="3053">
        <row r="5">
          <cell r="E5">
            <v>1</v>
          </cell>
        </row>
      </sheetData>
      <sheetData sheetId="3054">
        <row r="5">
          <cell r="E5">
            <v>1</v>
          </cell>
        </row>
      </sheetData>
      <sheetData sheetId="3055">
        <row r="5">
          <cell r="E5">
            <v>1</v>
          </cell>
        </row>
      </sheetData>
      <sheetData sheetId="3056">
        <row r="5">
          <cell r="E5">
            <v>1</v>
          </cell>
        </row>
      </sheetData>
      <sheetData sheetId="3057">
        <row r="5">
          <cell r="E5">
            <v>1</v>
          </cell>
        </row>
      </sheetData>
      <sheetData sheetId="3058">
        <row r="5">
          <cell r="E5">
            <v>1</v>
          </cell>
        </row>
      </sheetData>
      <sheetData sheetId="3059">
        <row r="5">
          <cell r="E5">
            <v>1</v>
          </cell>
        </row>
      </sheetData>
      <sheetData sheetId="3060">
        <row r="5">
          <cell r="E5">
            <v>1</v>
          </cell>
        </row>
      </sheetData>
      <sheetData sheetId="3061">
        <row r="5">
          <cell r="E5">
            <v>1</v>
          </cell>
        </row>
      </sheetData>
      <sheetData sheetId="3062">
        <row r="5">
          <cell r="E5">
            <v>1</v>
          </cell>
        </row>
      </sheetData>
      <sheetData sheetId="3063">
        <row r="5">
          <cell r="E5">
            <v>1</v>
          </cell>
        </row>
      </sheetData>
      <sheetData sheetId="3064">
        <row r="5">
          <cell r="E5">
            <v>1</v>
          </cell>
        </row>
      </sheetData>
      <sheetData sheetId="3065">
        <row r="5">
          <cell r="E5">
            <v>1</v>
          </cell>
        </row>
      </sheetData>
      <sheetData sheetId="3066">
        <row r="5">
          <cell r="E5">
            <v>1</v>
          </cell>
        </row>
      </sheetData>
      <sheetData sheetId="3067">
        <row r="5">
          <cell r="E5">
            <v>1</v>
          </cell>
        </row>
      </sheetData>
      <sheetData sheetId="3068">
        <row r="5">
          <cell r="E5">
            <v>1</v>
          </cell>
        </row>
      </sheetData>
      <sheetData sheetId="3069">
        <row r="5">
          <cell r="E5">
            <v>1</v>
          </cell>
        </row>
      </sheetData>
      <sheetData sheetId="3070">
        <row r="5">
          <cell r="E5">
            <v>1</v>
          </cell>
        </row>
      </sheetData>
      <sheetData sheetId="3071">
        <row r="5">
          <cell r="E5">
            <v>1</v>
          </cell>
        </row>
      </sheetData>
      <sheetData sheetId="3072">
        <row r="5">
          <cell r="E5">
            <v>1</v>
          </cell>
        </row>
      </sheetData>
      <sheetData sheetId="3073">
        <row r="5">
          <cell r="E5">
            <v>1</v>
          </cell>
        </row>
      </sheetData>
      <sheetData sheetId="3074">
        <row r="5">
          <cell r="E5">
            <v>1</v>
          </cell>
        </row>
      </sheetData>
      <sheetData sheetId="3075">
        <row r="5">
          <cell r="E5">
            <v>1</v>
          </cell>
        </row>
      </sheetData>
      <sheetData sheetId="3076">
        <row r="5">
          <cell r="E5">
            <v>1</v>
          </cell>
        </row>
      </sheetData>
      <sheetData sheetId="3077">
        <row r="5">
          <cell r="E5">
            <v>1</v>
          </cell>
        </row>
      </sheetData>
      <sheetData sheetId="3078">
        <row r="5">
          <cell r="E5">
            <v>1</v>
          </cell>
        </row>
      </sheetData>
      <sheetData sheetId="3079">
        <row r="5">
          <cell r="E5">
            <v>1</v>
          </cell>
        </row>
      </sheetData>
      <sheetData sheetId="3080">
        <row r="5">
          <cell r="E5">
            <v>1</v>
          </cell>
        </row>
      </sheetData>
      <sheetData sheetId="3081">
        <row r="5">
          <cell r="E5">
            <v>1</v>
          </cell>
        </row>
      </sheetData>
      <sheetData sheetId="3082">
        <row r="5">
          <cell r="E5">
            <v>1</v>
          </cell>
        </row>
      </sheetData>
      <sheetData sheetId="3083">
        <row r="5">
          <cell r="E5">
            <v>1</v>
          </cell>
        </row>
      </sheetData>
      <sheetData sheetId="3084">
        <row r="5">
          <cell r="E5">
            <v>1</v>
          </cell>
        </row>
      </sheetData>
      <sheetData sheetId="3085">
        <row r="5">
          <cell r="E5">
            <v>1</v>
          </cell>
        </row>
      </sheetData>
      <sheetData sheetId="3086">
        <row r="5">
          <cell r="E5">
            <v>1</v>
          </cell>
        </row>
      </sheetData>
      <sheetData sheetId="3087">
        <row r="5">
          <cell r="E5">
            <v>1</v>
          </cell>
        </row>
      </sheetData>
      <sheetData sheetId="3088">
        <row r="5">
          <cell r="E5">
            <v>1</v>
          </cell>
        </row>
      </sheetData>
      <sheetData sheetId="3089">
        <row r="5">
          <cell r="E5">
            <v>1</v>
          </cell>
        </row>
      </sheetData>
      <sheetData sheetId="3090">
        <row r="5">
          <cell r="E5">
            <v>1</v>
          </cell>
        </row>
      </sheetData>
      <sheetData sheetId="3091">
        <row r="5">
          <cell r="E5">
            <v>1</v>
          </cell>
        </row>
      </sheetData>
      <sheetData sheetId="3092">
        <row r="5">
          <cell r="E5">
            <v>1</v>
          </cell>
        </row>
      </sheetData>
      <sheetData sheetId="3093">
        <row r="5">
          <cell r="E5">
            <v>1</v>
          </cell>
        </row>
      </sheetData>
      <sheetData sheetId="3094">
        <row r="5">
          <cell r="E5">
            <v>1</v>
          </cell>
        </row>
      </sheetData>
      <sheetData sheetId="3095">
        <row r="5">
          <cell r="E5">
            <v>1</v>
          </cell>
        </row>
      </sheetData>
      <sheetData sheetId="3096">
        <row r="5">
          <cell r="E5">
            <v>1</v>
          </cell>
        </row>
      </sheetData>
      <sheetData sheetId="3097">
        <row r="5">
          <cell r="E5">
            <v>1</v>
          </cell>
        </row>
      </sheetData>
      <sheetData sheetId="3098">
        <row r="5">
          <cell r="E5">
            <v>1</v>
          </cell>
        </row>
      </sheetData>
      <sheetData sheetId="3099">
        <row r="5">
          <cell r="E5">
            <v>1</v>
          </cell>
        </row>
      </sheetData>
      <sheetData sheetId="3100">
        <row r="5">
          <cell r="E5">
            <v>1</v>
          </cell>
        </row>
      </sheetData>
      <sheetData sheetId="3101">
        <row r="5">
          <cell r="E5">
            <v>1</v>
          </cell>
        </row>
      </sheetData>
      <sheetData sheetId="3102">
        <row r="5">
          <cell r="E5">
            <v>1</v>
          </cell>
        </row>
      </sheetData>
      <sheetData sheetId="3103">
        <row r="5">
          <cell r="E5">
            <v>1</v>
          </cell>
        </row>
      </sheetData>
      <sheetData sheetId="3104">
        <row r="5">
          <cell r="E5">
            <v>1</v>
          </cell>
        </row>
      </sheetData>
      <sheetData sheetId="3105">
        <row r="5">
          <cell r="E5">
            <v>1</v>
          </cell>
        </row>
      </sheetData>
      <sheetData sheetId="3106">
        <row r="5">
          <cell r="E5">
            <v>1</v>
          </cell>
        </row>
      </sheetData>
      <sheetData sheetId="3107">
        <row r="5">
          <cell r="E5">
            <v>1</v>
          </cell>
        </row>
      </sheetData>
      <sheetData sheetId="3108">
        <row r="5">
          <cell r="E5">
            <v>1</v>
          </cell>
        </row>
      </sheetData>
      <sheetData sheetId="3109">
        <row r="5">
          <cell r="E5">
            <v>1</v>
          </cell>
        </row>
      </sheetData>
      <sheetData sheetId="3110">
        <row r="5">
          <cell r="E5">
            <v>1</v>
          </cell>
        </row>
      </sheetData>
      <sheetData sheetId="3111">
        <row r="5">
          <cell r="E5">
            <v>1</v>
          </cell>
        </row>
      </sheetData>
      <sheetData sheetId="3112">
        <row r="5">
          <cell r="E5">
            <v>1</v>
          </cell>
        </row>
      </sheetData>
      <sheetData sheetId="3113">
        <row r="5">
          <cell r="E5">
            <v>1</v>
          </cell>
        </row>
      </sheetData>
      <sheetData sheetId="3114">
        <row r="5">
          <cell r="E5">
            <v>1</v>
          </cell>
        </row>
      </sheetData>
      <sheetData sheetId="3115">
        <row r="5">
          <cell r="E5">
            <v>1</v>
          </cell>
        </row>
      </sheetData>
      <sheetData sheetId="3116">
        <row r="5">
          <cell r="E5">
            <v>1</v>
          </cell>
        </row>
      </sheetData>
      <sheetData sheetId="3117">
        <row r="5">
          <cell r="E5">
            <v>1</v>
          </cell>
        </row>
      </sheetData>
      <sheetData sheetId="3118">
        <row r="5">
          <cell r="E5">
            <v>1</v>
          </cell>
        </row>
      </sheetData>
      <sheetData sheetId="3119">
        <row r="5">
          <cell r="E5">
            <v>1</v>
          </cell>
        </row>
      </sheetData>
      <sheetData sheetId="3120">
        <row r="5">
          <cell r="E5">
            <v>1</v>
          </cell>
        </row>
      </sheetData>
      <sheetData sheetId="3121">
        <row r="5">
          <cell r="E5">
            <v>1</v>
          </cell>
        </row>
      </sheetData>
      <sheetData sheetId="3122">
        <row r="5">
          <cell r="E5">
            <v>1</v>
          </cell>
        </row>
      </sheetData>
      <sheetData sheetId="3123">
        <row r="5">
          <cell r="E5">
            <v>1</v>
          </cell>
        </row>
      </sheetData>
      <sheetData sheetId="3124">
        <row r="5">
          <cell r="E5">
            <v>1</v>
          </cell>
        </row>
      </sheetData>
      <sheetData sheetId="3125">
        <row r="5">
          <cell r="E5">
            <v>1</v>
          </cell>
        </row>
      </sheetData>
      <sheetData sheetId="3126">
        <row r="5">
          <cell r="E5">
            <v>1</v>
          </cell>
        </row>
      </sheetData>
      <sheetData sheetId="3127">
        <row r="5">
          <cell r="E5">
            <v>1</v>
          </cell>
        </row>
      </sheetData>
      <sheetData sheetId="3128">
        <row r="5">
          <cell r="E5">
            <v>1</v>
          </cell>
        </row>
      </sheetData>
      <sheetData sheetId="3129">
        <row r="5">
          <cell r="E5">
            <v>1</v>
          </cell>
        </row>
      </sheetData>
      <sheetData sheetId="3130">
        <row r="5">
          <cell r="E5">
            <v>1</v>
          </cell>
        </row>
      </sheetData>
      <sheetData sheetId="3131">
        <row r="5">
          <cell r="E5">
            <v>1</v>
          </cell>
        </row>
      </sheetData>
      <sheetData sheetId="3132">
        <row r="5">
          <cell r="E5">
            <v>1</v>
          </cell>
        </row>
      </sheetData>
      <sheetData sheetId="3133">
        <row r="5">
          <cell r="E5">
            <v>1</v>
          </cell>
        </row>
      </sheetData>
      <sheetData sheetId="3134">
        <row r="5">
          <cell r="E5">
            <v>1</v>
          </cell>
        </row>
      </sheetData>
      <sheetData sheetId="3135">
        <row r="5">
          <cell r="E5">
            <v>1</v>
          </cell>
        </row>
      </sheetData>
      <sheetData sheetId="3136">
        <row r="5">
          <cell r="E5">
            <v>1</v>
          </cell>
        </row>
      </sheetData>
      <sheetData sheetId="3137">
        <row r="5">
          <cell r="E5">
            <v>1</v>
          </cell>
        </row>
      </sheetData>
      <sheetData sheetId="3138">
        <row r="5">
          <cell r="E5">
            <v>1</v>
          </cell>
        </row>
      </sheetData>
      <sheetData sheetId="3139">
        <row r="5">
          <cell r="E5">
            <v>1</v>
          </cell>
        </row>
      </sheetData>
      <sheetData sheetId="3140">
        <row r="5">
          <cell r="E5">
            <v>1</v>
          </cell>
        </row>
      </sheetData>
      <sheetData sheetId="3141">
        <row r="5">
          <cell r="E5">
            <v>1</v>
          </cell>
        </row>
      </sheetData>
      <sheetData sheetId="3142">
        <row r="5">
          <cell r="E5">
            <v>1</v>
          </cell>
        </row>
      </sheetData>
      <sheetData sheetId="3143">
        <row r="5">
          <cell r="E5">
            <v>1</v>
          </cell>
        </row>
      </sheetData>
      <sheetData sheetId="3144">
        <row r="5">
          <cell r="E5">
            <v>1</v>
          </cell>
        </row>
      </sheetData>
      <sheetData sheetId="3145">
        <row r="5">
          <cell r="E5">
            <v>1</v>
          </cell>
        </row>
      </sheetData>
      <sheetData sheetId="3146">
        <row r="5">
          <cell r="E5">
            <v>1</v>
          </cell>
        </row>
      </sheetData>
      <sheetData sheetId="3147">
        <row r="5">
          <cell r="E5">
            <v>1</v>
          </cell>
        </row>
      </sheetData>
      <sheetData sheetId="3148">
        <row r="5">
          <cell r="E5">
            <v>1</v>
          </cell>
        </row>
      </sheetData>
      <sheetData sheetId="3149">
        <row r="5">
          <cell r="E5">
            <v>1</v>
          </cell>
        </row>
      </sheetData>
      <sheetData sheetId="3150">
        <row r="5">
          <cell r="E5">
            <v>1</v>
          </cell>
        </row>
      </sheetData>
      <sheetData sheetId="3151">
        <row r="5">
          <cell r="E5">
            <v>1</v>
          </cell>
        </row>
      </sheetData>
      <sheetData sheetId="3152">
        <row r="5">
          <cell r="E5">
            <v>1</v>
          </cell>
        </row>
      </sheetData>
      <sheetData sheetId="3153">
        <row r="5">
          <cell r="E5">
            <v>1</v>
          </cell>
        </row>
      </sheetData>
      <sheetData sheetId="3154">
        <row r="5">
          <cell r="E5">
            <v>1</v>
          </cell>
        </row>
      </sheetData>
      <sheetData sheetId="3155">
        <row r="5">
          <cell r="E5">
            <v>1</v>
          </cell>
        </row>
      </sheetData>
      <sheetData sheetId="3156">
        <row r="5">
          <cell r="E5">
            <v>1</v>
          </cell>
        </row>
      </sheetData>
      <sheetData sheetId="3157">
        <row r="5">
          <cell r="E5">
            <v>1</v>
          </cell>
        </row>
      </sheetData>
      <sheetData sheetId="3158">
        <row r="5">
          <cell r="E5">
            <v>1</v>
          </cell>
        </row>
      </sheetData>
      <sheetData sheetId="3159">
        <row r="5">
          <cell r="E5">
            <v>1</v>
          </cell>
        </row>
      </sheetData>
      <sheetData sheetId="3160">
        <row r="5">
          <cell r="E5">
            <v>1</v>
          </cell>
        </row>
      </sheetData>
      <sheetData sheetId="3161">
        <row r="5">
          <cell r="E5">
            <v>1</v>
          </cell>
        </row>
      </sheetData>
      <sheetData sheetId="3162">
        <row r="5">
          <cell r="E5">
            <v>1</v>
          </cell>
        </row>
      </sheetData>
      <sheetData sheetId="3163">
        <row r="5">
          <cell r="E5">
            <v>1</v>
          </cell>
        </row>
      </sheetData>
      <sheetData sheetId="3164">
        <row r="5">
          <cell r="E5">
            <v>1</v>
          </cell>
        </row>
      </sheetData>
      <sheetData sheetId="3165">
        <row r="5">
          <cell r="E5">
            <v>1</v>
          </cell>
        </row>
      </sheetData>
      <sheetData sheetId="3166">
        <row r="5">
          <cell r="E5">
            <v>1</v>
          </cell>
        </row>
      </sheetData>
      <sheetData sheetId="3167">
        <row r="5">
          <cell r="E5">
            <v>1</v>
          </cell>
        </row>
      </sheetData>
      <sheetData sheetId="3168">
        <row r="5">
          <cell r="E5">
            <v>1</v>
          </cell>
        </row>
      </sheetData>
      <sheetData sheetId="3169">
        <row r="5">
          <cell r="E5">
            <v>1</v>
          </cell>
        </row>
      </sheetData>
      <sheetData sheetId="3170">
        <row r="5">
          <cell r="E5">
            <v>1</v>
          </cell>
        </row>
      </sheetData>
      <sheetData sheetId="3171">
        <row r="5">
          <cell r="E5">
            <v>1</v>
          </cell>
        </row>
      </sheetData>
      <sheetData sheetId="3172">
        <row r="5">
          <cell r="E5">
            <v>1</v>
          </cell>
        </row>
      </sheetData>
      <sheetData sheetId="3173">
        <row r="5">
          <cell r="E5">
            <v>1</v>
          </cell>
        </row>
      </sheetData>
      <sheetData sheetId="3174">
        <row r="5">
          <cell r="E5">
            <v>1</v>
          </cell>
        </row>
      </sheetData>
      <sheetData sheetId="3175">
        <row r="5">
          <cell r="E5">
            <v>1</v>
          </cell>
        </row>
      </sheetData>
      <sheetData sheetId="3176">
        <row r="5">
          <cell r="E5">
            <v>1</v>
          </cell>
        </row>
      </sheetData>
      <sheetData sheetId="3177">
        <row r="5">
          <cell r="E5">
            <v>1</v>
          </cell>
        </row>
      </sheetData>
      <sheetData sheetId="3178">
        <row r="5">
          <cell r="E5">
            <v>1</v>
          </cell>
        </row>
      </sheetData>
      <sheetData sheetId="3179">
        <row r="5">
          <cell r="E5">
            <v>1</v>
          </cell>
        </row>
      </sheetData>
      <sheetData sheetId="3180">
        <row r="5">
          <cell r="E5">
            <v>1</v>
          </cell>
        </row>
      </sheetData>
      <sheetData sheetId="3181">
        <row r="5">
          <cell r="E5">
            <v>1</v>
          </cell>
        </row>
      </sheetData>
      <sheetData sheetId="3182">
        <row r="5">
          <cell r="E5">
            <v>1</v>
          </cell>
        </row>
      </sheetData>
      <sheetData sheetId="3183">
        <row r="5">
          <cell r="E5">
            <v>1</v>
          </cell>
        </row>
      </sheetData>
      <sheetData sheetId="3184">
        <row r="5">
          <cell r="E5">
            <v>1</v>
          </cell>
        </row>
      </sheetData>
      <sheetData sheetId="3185">
        <row r="5">
          <cell r="E5">
            <v>1</v>
          </cell>
        </row>
      </sheetData>
      <sheetData sheetId="3186">
        <row r="5">
          <cell r="E5">
            <v>1</v>
          </cell>
        </row>
      </sheetData>
      <sheetData sheetId="3187">
        <row r="5">
          <cell r="E5">
            <v>1</v>
          </cell>
        </row>
      </sheetData>
      <sheetData sheetId="3188">
        <row r="5">
          <cell r="E5">
            <v>1</v>
          </cell>
        </row>
      </sheetData>
      <sheetData sheetId="3189">
        <row r="5">
          <cell r="E5">
            <v>1</v>
          </cell>
        </row>
      </sheetData>
      <sheetData sheetId="3190">
        <row r="5">
          <cell r="E5">
            <v>1</v>
          </cell>
        </row>
      </sheetData>
      <sheetData sheetId="3191">
        <row r="5">
          <cell r="E5">
            <v>1</v>
          </cell>
        </row>
      </sheetData>
      <sheetData sheetId="3192">
        <row r="5">
          <cell r="E5">
            <v>1</v>
          </cell>
        </row>
      </sheetData>
      <sheetData sheetId="3193">
        <row r="5">
          <cell r="E5">
            <v>1</v>
          </cell>
        </row>
      </sheetData>
      <sheetData sheetId="3194">
        <row r="5">
          <cell r="E5">
            <v>1</v>
          </cell>
        </row>
      </sheetData>
      <sheetData sheetId="3195">
        <row r="5">
          <cell r="E5">
            <v>1</v>
          </cell>
        </row>
      </sheetData>
      <sheetData sheetId="3196">
        <row r="5">
          <cell r="E5">
            <v>1</v>
          </cell>
        </row>
      </sheetData>
      <sheetData sheetId="3197">
        <row r="5">
          <cell r="E5">
            <v>1</v>
          </cell>
        </row>
      </sheetData>
      <sheetData sheetId="3198">
        <row r="5">
          <cell r="E5">
            <v>1</v>
          </cell>
        </row>
      </sheetData>
      <sheetData sheetId="3199">
        <row r="5">
          <cell r="E5">
            <v>1</v>
          </cell>
        </row>
      </sheetData>
      <sheetData sheetId="3200">
        <row r="5">
          <cell r="E5">
            <v>1</v>
          </cell>
        </row>
      </sheetData>
      <sheetData sheetId="3201">
        <row r="5">
          <cell r="E5">
            <v>1</v>
          </cell>
        </row>
      </sheetData>
      <sheetData sheetId="3202">
        <row r="5">
          <cell r="E5">
            <v>1</v>
          </cell>
        </row>
      </sheetData>
      <sheetData sheetId="3203">
        <row r="5">
          <cell r="E5">
            <v>1</v>
          </cell>
        </row>
      </sheetData>
      <sheetData sheetId="3204">
        <row r="5">
          <cell r="E5">
            <v>1</v>
          </cell>
        </row>
      </sheetData>
      <sheetData sheetId="3205">
        <row r="5">
          <cell r="E5">
            <v>1</v>
          </cell>
        </row>
      </sheetData>
      <sheetData sheetId="3206">
        <row r="5">
          <cell r="E5">
            <v>1</v>
          </cell>
        </row>
      </sheetData>
      <sheetData sheetId="3207">
        <row r="5">
          <cell r="E5">
            <v>1</v>
          </cell>
        </row>
      </sheetData>
      <sheetData sheetId="3208">
        <row r="5">
          <cell r="E5">
            <v>1</v>
          </cell>
        </row>
      </sheetData>
      <sheetData sheetId="3209">
        <row r="5">
          <cell r="E5">
            <v>1</v>
          </cell>
        </row>
      </sheetData>
      <sheetData sheetId="3210">
        <row r="5">
          <cell r="E5">
            <v>1</v>
          </cell>
        </row>
      </sheetData>
      <sheetData sheetId="3211">
        <row r="5">
          <cell r="E5">
            <v>1</v>
          </cell>
        </row>
      </sheetData>
      <sheetData sheetId="3212">
        <row r="5">
          <cell r="E5">
            <v>1</v>
          </cell>
        </row>
      </sheetData>
      <sheetData sheetId="3213">
        <row r="5">
          <cell r="E5">
            <v>1</v>
          </cell>
        </row>
      </sheetData>
      <sheetData sheetId="3214">
        <row r="5">
          <cell r="E5">
            <v>1</v>
          </cell>
        </row>
      </sheetData>
      <sheetData sheetId="3215">
        <row r="5">
          <cell r="E5">
            <v>1</v>
          </cell>
        </row>
      </sheetData>
      <sheetData sheetId="3216">
        <row r="5">
          <cell r="E5">
            <v>1</v>
          </cell>
        </row>
      </sheetData>
      <sheetData sheetId="3217">
        <row r="5">
          <cell r="E5">
            <v>1</v>
          </cell>
        </row>
      </sheetData>
      <sheetData sheetId="3218">
        <row r="5">
          <cell r="E5">
            <v>1</v>
          </cell>
        </row>
      </sheetData>
      <sheetData sheetId="3219">
        <row r="5">
          <cell r="E5">
            <v>1</v>
          </cell>
        </row>
      </sheetData>
      <sheetData sheetId="3220">
        <row r="5">
          <cell r="E5">
            <v>1</v>
          </cell>
        </row>
      </sheetData>
      <sheetData sheetId="3221">
        <row r="5">
          <cell r="E5">
            <v>1</v>
          </cell>
        </row>
      </sheetData>
      <sheetData sheetId="3222">
        <row r="5">
          <cell r="E5">
            <v>1</v>
          </cell>
        </row>
      </sheetData>
      <sheetData sheetId="3223">
        <row r="5">
          <cell r="E5">
            <v>1</v>
          </cell>
        </row>
      </sheetData>
      <sheetData sheetId="3224">
        <row r="5">
          <cell r="E5">
            <v>1</v>
          </cell>
        </row>
      </sheetData>
      <sheetData sheetId="3225">
        <row r="5">
          <cell r="E5">
            <v>1</v>
          </cell>
        </row>
      </sheetData>
      <sheetData sheetId="3226">
        <row r="5">
          <cell r="E5">
            <v>1</v>
          </cell>
        </row>
      </sheetData>
      <sheetData sheetId="3227">
        <row r="5">
          <cell r="E5">
            <v>1</v>
          </cell>
        </row>
      </sheetData>
      <sheetData sheetId="3228">
        <row r="5">
          <cell r="E5">
            <v>1</v>
          </cell>
        </row>
      </sheetData>
      <sheetData sheetId="3229">
        <row r="5">
          <cell r="E5">
            <v>1</v>
          </cell>
        </row>
      </sheetData>
      <sheetData sheetId="3230">
        <row r="5">
          <cell r="E5">
            <v>1</v>
          </cell>
        </row>
      </sheetData>
      <sheetData sheetId="3231">
        <row r="5">
          <cell r="E5">
            <v>1</v>
          </cell>
        </row>
      </sheetData>
      <sheetData sheetId="3232">
        <row r="5">
          <cell r="E5">
            <v>1</v>
          </cell>
        </row>
      </sheetData>
      <sheetData sheetId="3233">
        <row r="5">
          <cell r="E5">
            <v>1</v>
          </cell>
        </row>
      </sheetData>
      <sheetData sheetId="3234">
        <row r="5">
          <cell r="E5">
            <v>1</v>
          </cell>
        </row>
      </sheetData>
      <sheetData sheetId="3235">
        <row r="5">
          <cell r="E5">
            <v>1</v>
          </cell>
        </row>
      </sheetData>
      <sheetData sheetId="3236">
        <row r="5">
          <cell r="E5">
            <v>1</v>
          </cell>
        </row>
      </sheetData>
      <sheetData sheetId="3237">
        <row r="5">
          <cell r="E5">
            <v>1</v>
          </cell>
        </row>
      </sheetData>
      <sheetData sheetId="3238">
        <row r="5">
          <cell r="E5">
            <v>1</v>
          </cell>
        </row>
      </sheetData>
      <sheetData sheetId="3239">
        <row r="5">
          <cell r="E5">
            <v>1</v>
          </cell>
        </row>
      </sheetData>
      <sheetData sheetId="3240">
        <row r="5">
          <cell r="E5">
            <v>1</v>
          </cell>
        </row>
      </sheetData>
      <sheetData sheetId="3241">
        <row r="5">
          <cell r="E5">
            <v>1</v>
          </cell>
        </row>
      </sheetData>
      <sheetData sheetId="3242">
        <row r="5">
          <cell r="E5">
            <v>1</v>
          </cell>
        </row>
      </sheetData>
      <sheetData sheetId="3243">
        <row r="5">
          <cell r="E5">
            <v>1</v>
          </cell>
        </row>
      </sheetData>
      <sheetData sheetId="3244">
        <row r="5">
          <cell r="E5">
            <v>1</v>
          </cell>
        </row>
      </sheetData>
      <sheetData sheetId="3245">
        <row r="5">
          <cell r="E5">
            <v>1</v>
          </cell>
        </row>
      </sheetData>
      <sheetData sheetId="3246">
        <row r="5">
          <cell r="E5">
            <v>1</v>
          </cell>
        </row>
      </sheetData>
      <sheetData sheetId="3247">
        <row r="5">
          <cell r="E5">
            <v>1</v>
          </cell>
        </row>
      </sheetData>
      <sheetData sheetId="3248">
        <row r="5">
          <cell r="E5">
            <v>1</v>
          </cell>
        </row>
      </sheetData>
      <sheetData sheetId="3249">
        <row r="5">
          <cell r="E5">
            <v>1</v>
          </cell>
        </row>
      </sheetData>
      <sheetData sheetId="3250">
        <row r="5">
          <cell r="E5">
            <v>1</v>
          </cell>
        </row>
      </sheetData>
      <sheetData sheetId="3251">
        <row r="5">
          <cell r="E5">
            <v>1</v>
          </cell>
        </row>
      </sheetData>
      <sheetData sheetId="3252">
        <row r="5">
          <cell r="E5">
            <v>1</v>
          </cell>
        </row>
      </sheetData>
      <sheetData sheetId="3253">
        <row r="5">
          <cell r="E5">
            <v>1</v>
          </cell>
        </row>
      </sheetData>
      <sheetData sheetId="3254">
        <row r="5">
          <cell r="E5">
            <v>1</v>
          </cell>
        </row>
      </sheetData>
      <sheetData sheetId="3255">
        <row r="5">
          <cell r="E5">
            <v>1</v>
          </cell>
        </row>
      </sheetData>
      <sheetData sheetId="3256">
        <row r="5">
          <cell r="E5">
            <v>1</v>
          </cell>
        </row>
      </sheetData>
      <sheetData sheetId="3257">
        <row r="5">
          <cell r="E5">
            <v>1</v>
          </cell>
        </row>
      </sheetData>
      <sheetData sheetId="3258">
        <row r="5">
          <cell r="E5">
            <v>1</v>
          </cell>
        </row>
      </sheetData>
      <sheetData sheetId="3259">
        <row r="5">
          <cell r="E5">
            <v>1</v>
          </cell>
        </row>
      </sheetData>
      <sheetData sheetId="3260">
        <row r="5">
          <cell r="E5">
            <v>1</v>
          </cell>
        </row>
      </sheetData>
      <sheetData sheetId="3261">
        <row r="5">
          <cell r="E5">
            <v>1</v>
          </cell>
        </row>
      </sheetData>
      <sheetData sheetId="3262">
        <row r="5">
          <cell r="E5">
            <v>1</v>
          </cell>
        </row>
      </sheetData>
      <sheetData sheetId="3263">
        <row r="5">
          <cell r="E5">
            <v>1</v>
          </cell>
        </row>
      </sheetData>
      <sheetData sheetId="3264">
        <row r="5">
          <cell r="E5">
            <v>1</v>
          </cell>
        </row>
      </sheetData>
      <sheetData sheetId="3265">
        <row r="5">
          <cell r="E5">
            <v>1</v>
          </cell>
        </row>
      </sheetData>
      <sheetData sheetId="3266">
        <row r="5">
          <cell r="E5">
            <v>1</v>
          </cell>
        </row>
      </sheetData>
      <sheetData sheetId="3267">
        <row r="5">
          <cell r="E5">
            <v>1</v>
          </cell>
        </row>
      </sheetData>
      <sheetData sheetId="3268">
        <row r="5">
          <cell r="E5">
            <v>1</v>
          </cell>
        </row>
      </sheetData>
      <sheetData sheetId="3269">
        <row r="5">
          <cell r="E5">
            <v>1</v>
          </cell>
        </row>
      </sheetData>
      <sheetData sheetId="3270">
        <row r="5">
          <cell r="E5">
            <v>1</v>
          </cell>
        </row>
      </sheetData>
      <sheetData sheetId="3271">
        <row r="5">
          <cell r="E5">
            <v>1</v>
          </cell>
        </row>
      </sheetData>
      <sheetData sheetId="3272">
        <row r="5">
          <cell r="E5">
            <v>1</v>
          </cell>
        </row>
      </sheetData>
      <sheetData sheetId="3273">
        <row r="5">
          <cell r="E5">
            <v>1</v>
          </cell>
        </row>
      </sheetData>
      <sheetData sheetId="3274">
        <row r="5">
          <cell r="E5">
            <v>1</v>
          </cell>
        </row>
      </sheetData>
      <sheetData sheetId="3275">
        <row r="5">
          <cell r="E5">
            <v>1</v>
          </cell>
        </row>
      </sheetData>
      <sheetData sheetId="3276">
        <row r="5">
          <cell r="E5">
            <v>1</v>
          </cell>
        </row>
      </sheetData>
      <sheetData sheetId="3277">
        <row r="5">
          <cell r="E5">
            <v>1</v>
          </cell>
        </row>
      </sheetData>
      <sheetData sheetId="3278">
        <row r="5">
          <cell r="E5">
            <v>1</v>
          </cell>
        </row>
      </sheetData>
      <sheetData sheetId="3279">
        <row r="5">
          <cell r="E5">
            <v>1</v>
          </cell>
        </row>
      </sheetData>
      <sheetData sheetId="3280">
        <row r="5">
          <cell r="E5">
            <v>1</v>
          </cell>
        </row>
      </sheetData>
      <sheetData sheetId="3281">
        <row r="5">
          <cell r="E5">
            <v>1</v>
          </cell>
        </row>
      </sheetData>
      <sheetData sheetId="3282">
        <row r="5">
          <cell r="E5">
            <v>1</v>
          </cell>
        </row>
      </sheetData>
      <sheetData sheetId="3283">
        <row r="5">
          <cell r="E5">
            <v>1</v>
          </cell>
        </row>
      </sheetData>
      <sheetData sheetId="3284">
        <row r="5">
          <cell r="E5">
            <v>1</v>
          </cell>
        </row>
      </sheetData>
      <sheetData sheetId="3285">
        <row r="5">
          <cell r="E5">
            <v>1</v>
          </cell>
        </row>
      </sheetData>
      <sheetData sheetId="3286">
        <row r="5">
          <cell r="E5">
            <v>1</v>
          </cell>
        </row>
      </sheetData>
      <sheetData sheetId="3287">
        <row r="5">
          <cell r="E5">
            <v>1</v>
          </cell>
        </row>
      </sheetData>
      <sheetData sheetId="3288">
        <row r="5">
          <cell r="E5">
            <v>1</v>
          </cell>
        </row>
      </sheetData>
      <sheetData sheetId="3289">
        <row r="5">
          <cell r="E5">
            <v>1</v>
          </cell>
        </row>
      </sheetData>
      <sheetData sheetId="3290">
        <row r="5">
          <cell r="E5">
            <v>1</v>
          </cell>
        </row>
      </sheetData>
      <sheetData sheetId="3291">
        <row r="5">
          <cell r="E5">
            <v>1</v>
          </cell>
        </row>
      </sheetData>
      <sheetData sheetId="3292">
        <row r="5">
          <cell r="E5">
            <v>1</v>
          </cell>
        </row>
      </sheetData>
      <sheetData sheetId="3293">
        <row r="5">
          <cell r="E5">
            <v>1</v>
          </cell>
        </row>
      </sheetData>
      <sheetData sheetId="3294">
        <row r="5">
          <cell r="E5">
            <v>1</v>
          </cell>
        </row>
      </sheetData>
      <sheetData sheetId="3295">
        <row r="5">
          <cell r="E5">
            <v>1</v>
          </cell>
        </row>
      </sheetData>
      <sheetData sheetId="3296">
        <row r="5">
          <cell r="E5">
            <v>1</v>
          </cell>
        </row>
      </sheetData>
      <sheetData sheetId="3297">
        <row r="5">
          <cell r="E5">
            <v>1</v>
          </cell>
        </row>
      </sheetData>
      <sheetData sheetId="3298">
        <row r="5">
          <cell r="E5">
            <v>1</v>
          </cell>
        </row>
      </sheetData>
      <sheetData sheetId="3299">
        <row r="5">
          <cell r="E5">
            <v>1</v>
          </cell>
        </row>
      </sheetData>
      <sheetData sheetId="3300">
        <row r="5">
          <cell r="E5">
            <v>1</v>
          </cell>
        </row>
      </sheetData>
      <sheetData sheetId="3301">
        <row r="5">
          <cell r="E5">
            <v>1</v>
          </cell>
        </row>
      </sheetData>
      <sheetData sheetId="3302">
        <row r="5">
          <cell r="E5">
            <v>1</v>
          </cell>
        </row>
      </sheetData>
      <sheetData sheetId="3303">
        <row r="5">
          <cell r="E5">
            <v>1</v>
          </cell>
        </row>
      </sheetData>
      <sheetData sheetId="3304">
        <row r="5">
          <cell r="E5">
            <v>1</v>
          </cell>
        </row>
      </sheetData>
      <sheetData sheetId="3305">
        <row r="5">
          <cell r="E5">
            <v>1</v>
          </cell>
        </row>
      </sheetData>
      <sheetData sheetId="3306">
        <row r="5">
          <cell r="E5">
            <v>1</v>
          </cell>
        </row>
      </sheetData>
      <sheetData sheetId="3307">
        <row r="5">
          <cell r="E5">
            <v>1</v>
          </cell>
        </row>
      </sheetData>
      <sheetData sheetId="3308">
        <row r="5">
          <cell r="E5">
            <v>1</v>
          </cell>
        </row>
      </sheetData>
      <sheetData sheetId="3309">
        <row r="5">
          <cell r="E5">
            <v>1</v>
          </cell>
        </row>
      </sheetData>
      <sheetData sheetId="3310">
        <row r="5">
          <cell r="E5">
            <v>1</v>
          </cell>
        </row>
      </sheetData>
      <sheetData sheetId="3311">
        <row r="5">
          <cell r="E5">
            <v>1</v>
          </cell>
        </row>
      </sheetData>
      <sheetData sheetId="3312">
        <row r="5">
          <cell r="E5">
            <v>1</v>
          </cell>
        </row>
      </sheetData>
      <sheetData sheetId="3313">
        <row r="5">
          <cell r="E5">
            <v>1</v>
          </cell>
        </row>
      </sheetData>
      <sheetData sheetId="3314">
        <row r="5">
          <cell r="E5">
            <v>1</v>
          </cell>
        </row>
      </sheetData>
      <sheetData sheetId="3315">
        <row r="5">
          <cell r="E5">
            <v>1</v>
          </cell>
        </row>
      </sheetData>
      <sheetData sheetId="3316">
        <row r="5">
          <cell r="E5">
            <v>1</v>
          </cell>
        </row>
      </sheetData>
      <sheetData sheetId="3317">
        <row r="5">
          <cell r="E5">
            <v>1</v>
          </cell>
        </row>
      </sheetData>
      <sheetData sheetId="3318">
        <row r="5">
          <cell r="E5">
            <v>1</v>
          </cell>
        </row>
      </sheetData>
      <sheetData sheetId="3319">
        <row r="5">
          <cell r="E5">
            <v>1</v>
          </cell>
        </row>
      </sheetData>
      <sheetData sheetId="3320">
        <row r="5">
          <cell r="E5">
            <v>1</v>
          </cell>
        </row>
      </sheetData>
      <sheetData sheetId="3321">
        <row r="5">
          <cell r="E5">
            <v>1</v>
          </cell>
        </row>
      </sheetData>
      <sheetData sheetId="3322">
        <row r="5">
          <cell r="E5">
            <v>1</v>
          </cell>
        </row>
      </sheetData>
      <sheetData sheetId="3323">
        <row r="5">
          <cell r="E5">
            <v>1</v>
          </cell>
        </row>
      </sheetData>
      <sheetData sheetId="3324">
        <row r="5">
          <cell r="E5">
            <v>1</v>
          </cell>
        </row>
      </sheetData>
      <sheetData sheetId="3325">
        <row r="5">
          <cell r="E5">
            <v>1</v>
          </cell>
        </row>
      </sheetData>
      <sheetData sheetId="3326">
        <row r="5">
          <cell r="E5">
            <v>1</v>
          </cell>
        </row>
      </sheetData>
      <sheetData sheetId="3327">
        <row r="5">
          <cell r="E5">
            <v>1</v>
          </cell>
        </row>
      </sheetData>
      <sheetData sheetId="3328">
        <row r="5">
          <cell r="E5">
            <v>1</v>
          </cell>
        </row>
      </sheetData>
      <sheetData sheetId="3329">
        <row r="5">
          <cell r="E5">
            <v>1</v>
          </cell>
        </row>
      </sheetData>
      <sheetData sheetId="3330">
        <row r="5">
          <cell r="E5">
            <v>1</v>
          </cell>
        </row>
      </sheetData>
      <sheetData sheetId="3331">
        <row r="5">
          <cell r="E5">
            <v>1</v>
          </cell>
        </row>
      </sheetData>
      <sheetData sheetId="3332">
        <row r="5">
          <cell r="E5">
            <v>1</v>
          </cell>
        </row>
      </sheetData>
      <sheetData sheetId="3333">
        <row r="5">
          <cell r="E5">
            <v>1</v>
          </cell>
        </row>
      </sheetData>
      <sheetData sheetId="3334">
        <row r="5">
          <cell r="E5">
            <v>1</v>
          </cell>
        </row>
      </sheetData>
      <sheetData sheetId="3335">
        <row r="5">
          <cell r="E5">
            <v>1</v>
          </cell>
        </row>
      </sheetData>
      <sheetData sheetId="3336">
        <row r="5">
          <cell r="E5">
            <v>1</v>
          </cell>
        </row>
      </sheetData>
      <sheetData sheetId="3337">
        <row r="5">
          <cell r="E5">
            <v>1</v>
          </cell>
        </row>
      </sheetData>
      <sheetData sheetId="3338">
        <row r="5">
          <cell r="E5">
            <v>1</v>
          </cell>
        </row>
      </sheetData>
      <sheetData sheetId="3339">
        <row r="5">
          <cell r="E5">
            <v>1</v>
          </cell>
        </row>
      </sheetData>
      <sheetData sheetId="3340">
        <row r="5">
          <cell r="E5">
            <v>1</v>
          </cell>
        </row>
      </sheetData>
      <sheetData sheetId="3341">
        <row r="5">
          <cell r="E5">
            <v>1</v>
          </cell>
        </row>
      </sheetData>
      <sheetData sheetId="3342">
        <row r="5">
          <cell r="E5">
            <v>1</v>
          </cell>
        </row>
      </sheetData>
      <sheetData sheetId="3343">
        <row r="5">
          <cell r="E5">
            <v>1</v>
          </cell>
        </row>
      </sheetData>
      <sheetData sheetId="3344">
        <row r="5">
          <cell r="E5">
            <v>1</v>
          </cell>
        </row>
      </sheetData>
      <sheetData sheetId="3345">
        <row r="5">
          <cell r="E5">
            <v>1</v>
          </cell>
        </row>
      </sheetData>
      <sheetData sheetId="3346">
        <row r="5">
          <cell r="E5">
            <v>1</v>
          </cell>
        </row>
      </sheetData>
      <sheetData sheetId="3347">
        <row r="5">
          <cell r="E5">
            <v>1</v>
          </cell>
        </row>
      </sheetData>
      <sheetData sheetId="3348">
        <row r="5">
          <cell r="E5">
            <v>1</v>
          </cell>
        </row>
      </sheetData>
      <sheetData sheetId="3349">
        <row r="5">
          <cell r="E5">
            <v>1</v>
          </cell>
        </row>
      </sheetData>
      <sheetData sheetId="3350">
        <row r="5">
          <cell r="E5">
            <v>1</v>
          </cell>
        </row>
      </sheetData>
      <sheetData sheetId="3351">
        <row r="5">
          <cell r="E5">
            <v>1</v>
          </cell>
        </row>
      </sheetData>
      <sheetData sheetId="3352">
        <row r="5">
          <cell r="E5">
            <v>1</v>
          </cell>
        </row>
      </sheetData>
      <sheetData sheetId="3353">
        <row r="5">
          <cell r="E5">
            <v>1</v>
          </cell>
        </row>
      </sheetData>
      <sheetData sheetId="3354">
        <row r="5">
          <cell r="E5">
            <v>1</v>
          </cell>
        </row>
      </sheetData>
      <sheetData sheetId="3355">
        <row r="5">
          <cell r="E5">
            <v>1</v>
          </cell>
        </row>
      </sheetData>
      <sheetData sheetId="3356">
        <row r="5">
          <cell r="E5">
            <v>1</v>
          </cell>
        </row>
      </sheetData>
      <sheetData sheetId="3357">
        <row r="5">
          <cell r="E5">
            <v>1</v>
          </cell>
        </row>
      </sheetData>
      <sheetData sheetId="3358">
        <row r="5">
          <cell r="E5">
            <v>1</v>
          </cell>
        </row>
      </sheetData>
      <sheetData sheetId="3359">
        <row r="5">
          <cell r="E5">
            <v>1</v>
          </cell>
        </row>
      </sheetData>
      <sheetData sheetId="3360">
        <row r="5">
          <cell r="E5">
            <v>1</v>
          </cell>
        </row>
      </sheetData>
      <sheetData sheetId="3361">
        <row r="5">
          <cell r="E5">
            <v>1</v>
          </cell>
        </row>
      </sheetData>
      <sheetData sheetId="3362">
        <row r="5">
          <cell r="E5">
            <v>1</v>
          </cell>
        </row>
      </sheetData>
      <sheetData sheetId="3363">
        <row r="5">
          <cell r="E5">
            <v>1</v>
          </cell>
        </row>
      </sheetData>
      <sheetData sheetId="3364">
        <row r="5">
          <cell r="E5">
            <v>1</v>
          </cell>
        </row>
      </sheetData>
      <sheetData sheetId="3365">
        <row r="5">
          <cell r="E5">
            <v>1</v>
          </cell>
        </row>
      </sheetData>
      <sheetData sheetId="3366">
        <row r="5">
          <cell r="E5">
            <v>1</v>
          </cell>
        </row>
      </sheetData>
      <sheetData sheetId="3367">
        <row r="5">
          <cell r="E5">
            <v>1</v>
          </cell>
        </row>
      </sheetData>
      <sheetData sheetId="3368">
        <row r="5">
          <cell r="E5">
            <v>1</v>
          </cell>
        </row>
      </sheetData>
      <sheetData sheetId="3369">
        <row r="5">
          <cell r="E5">
            <v>1</v>
          </cell>
        </row>
      </sheetData>
      <sheetData sheetId="3370">
        <row r="5">
          <cell r="E5">
            <v>1</v>
          </cell>
        </row>
      </sheetData>
      <sheetData sheetId="3371">
        <row r="5">
          <cell r="E5">
            <v>1</v>
          </cell>
        </row>
      </sheetData>
      <sheetData sheetId="3372">
        <row r="5">
          <cell r="E5">
            <v>1</v>
          </cell>
        </row>
      </sheetData>
      <sheetData sheetId="3373">
        <row r="5">
          <cell r="E5">
            <v>1</v>
          </cell>
        </row>
      </sheetData>
      <sheetData sheetId="3374">
        <row r="5">
          <cell r="E5">
            <v>1</v>
          </cell>
        </row>
      </sheetData>
      <sheetData sheetId="3375">
        <row r="5">
          <cell r="E5">
            <v>1</v>
          </cell>
        </row>
      </sheetData>
      <sheetData sheetId="3376">
        <row r="5">
          <cell r="E5">
            <v>1</v>
          </cell>
        </row>
      </sheetData>
      <sheetData sheetId="3377">
        <row r="5">
          <cell r="E5">
            <v>1</v>
          </cell>
        </row>
      </sheetData>
      <sheetData sheetId="3378">
        <row r="5">
          <cell r="E5">
            <v>1</v>
          </cell>
        </row>
      </sheetData>
      <sheetData sheetId="3379">
        <row r="5">
          <cell r="E5">
            <v>1</v>
          </cell>
        </row>
      </sheetData>
      <sheetData sheetId="3380">
        <row r="5">
          <cell r="E5">
            <v>1</v>
          </cell>
        </row>
      </sheetData>
      <sheetData sheetId="3381">
        <row r="5">
          <cell r="E5">
            <v>1</v>
          </cell>
        </row>
      </sheetData>
      <sheetData sheetId="3382">
        <row r="5">
          <cell r="E5">
            <v>1</v>
          </cell>
        </row>
      </sheetData>
      <sheetData sheetId="3383">
        <row r="5">
          <cell r="E5">
            <v>1</v>
          </cell>
        </row>
      </sheetData>
      <sheetData sheetId="3384">
        <row r="5">
          <cell r="E5">
            <v>1</v>
          </cell>
        </row>
      </sheetData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>
        <row r="5">
          <cell r="E5">
            <v>1</v>
          </cell>
        </row>
      </sheetData>
      <sheetData sheetId="3418">
        <row r="5">
          <cell r="E5">
            <v>1</v>
          </cell>
        </row>
      </sheetData>
      <sheetData sheetId="3419">
        <row r="5">
          <cell r="E5">
            <v>1</v>
          </cell>
        </row>
      </sheetData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>
        <row r="5">
          <cell r="E5">
            <v>1</v>
          </cell>
        </row>
      </sheetData>
      <sheetData sheetId="3518">
        <row r="5">
          <cell r="E5">
            <v>1</v>
          </cell>
        </row>
      </sheetData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>
        <row r="5">
          <cell r="E5">
            <v>1</v>
          </cell>
        </row>
      </sheetData>
      <sheetData sheetId="3535">
        <row r="5">
          <cell r="E5">
            <v>1</v>
          </cell>
        </row>
      </sheetData>
      <sheetData sheetId="3536">
        <row r="5">
          <cell r="E5">
            <v>1</v>
          </cell>
        </row>
      </sheetData>
      <sheetData sheetId="3537">
        <row r="5">
          <cell r="E5">
            <v>1</v>
          </cell>
        </row>
      </sheetData>
      <sheetData sheetId="3538">
        <row r="5">
          <cell r="E5">
            <v>1</v>
          </cell>
        </row>
      </sheetData>
      <sheetData sheetId="3539">
        <row r="5">
          <cell r="E5">
            <v>1</v>
          </cell>
        </row>
      </sheetData>
      <sheetData sheetId="3540">
        <row r="5">
          <cell r="E5">
            <v>1</v>
          </cell>
        </row>
      </sheetData>
      <sheetData sheetId="3541">
        <row r="5">
          <cell r="E5">
            <v>1</v>
          </cell>
        </row>
      </sheetData>
      <sheetData sheetId="3542">
        <row r="5">
          <cell r="E5">
            <v>1</v>
          </cell>
        </row>
      </sheetData>
      <sheetData sheetId="3543">
        <row r="5">
          <cell r="E5">
            <v>1</v>
          </cell>
        </row>
      </sheetData>
      <sheetData sheetId="3544">
        <row r="5">
          <cell r="E5">
            <v>1</v>
          </cell>
        </row>
      </sheetData>
      <sheetData sheetId="3545">
        <row r="5">
          <cell r="E5">
            <v>1</v>
          </cell>
        </row>
      </sheetData>
      <sheetData sheetId="3546">
        <row r="5">
          <cell r="E5">
            <v>1</v>
          </cell>
        </row>
      </sheetData>
      <sheetData sheetId="3547">
        <row r="5">
          <cell r="E5">
            <v>1</v>
          </cell>
        </row>
      </sheetData>
      <sheetData sheetId="3548">
        <row r="5">
          <cell r="E5">
            <v>1</v>
          </cell>
        </row>
      </sheetData>
      <sheetData sheetId="3549">
        <row r="5">
          <cell r="E5">
            <v>1</v>
          </cell>
        </row>
      </sheetData>
      <sheetData sheetId="3550">
        <row r="5">
          <cell r="E5">
            <v>1</v>
          </cell>
        </row>
      </sheetData>
      <sheetData sheetId="3551">
        <row r="5">
          <cell r="E5">
            <v>1</v>
          </cell>
        </row>
      </sheetData>
      <sheetData sheetId="3552">
        <row r="5">
          <cell r="E5">
            <v>1</v>
          </cell>
        </row>
      </sheetData>
      <sheetData sheetId="3553">
        <row r="5">
          <cell r="E5">
            <v>1</v>
          </cell>
        </row>
      </sheetData>
      <sheetData sheetId="3554">
        <row r="5">
          <cell r="E5">
            <v>1</v>
          </cell>
        </row>
      </sheetData>
      <sheetData sheetId="3555">
        <row r="5">
          <cell r="E5">
            <v>1</v>
          </cell>
        </row>
      </sheetData>
      <sheetData sheetId="3556">
        <row r="5">
          <cell r="E5">
            <v>1</v>
          </cell>
        </row>
      </sheetData>
      <sheetData sheetId="3557">
        <row r="5">
          <cell r="E5">
            <v>1</v>
          </cell>
        </row>
      </sheetData>
      <sheetData sheetId="3558">
        <row r="5">
          <cell r="E5">
            <v>1</v>
          </cell>
        </row>
      </sheetData>
      <sheetData sheetId="3559">
        <row r="5">
          <cell r="E5">
            <v>1</v>
          </cell>
        </row>
      </sheetData>
      <sheetData sheetId="3560">
        <row r="5">
          <cell r="E5">
            <v>1</v>
          </cell>
        </row>
      </sheetData>
      <sheetData sheetId="3561">
        <row r="5">
          <cell r="E5">
            <v>1</v>
          </cell>
        </row>
      </sheetData>
      <sheetData sheetId="3562">
        <row r="5">
          <cell r="E5">
            <v>1</v>
          </cell>
        </row>
      </sheetData>
      <sheetData sheetId="3563">
        <row r="5">
          <cell r="E5">
            <v>1</v>
          </cell>
        </row>
      </sheetData>
      <sheetData sheetId="3564">
        <row r="5">
          <cell r="E5">
            <v>1</v>
          </cell>
        </row>
      </sheetData>
      <sheetData sheetId="3565">
        <row r="5">
          <cell r="E5">
            <v>1</v>
          </cell>
        </row>
      </sheetData>
      <sheetData sheetId="3566">
        <row r="5">
          <cell r="E5">
            <v>1</v>
          </cell>
        </row>
      </sheetData>
      <sheetData sheetId="3567">
        <row r="5">
          <cell r="E5">
            <v>1</v>
          </cell>
        </row>
      </sheetData>
      <sheetData sheetId="3568">
        <row r="5">
          <cell r="E5">
            <v>1</v>
          </cell>
        </row>
      </sheetData>
      <sheetData sheetId="3569">
        <row r="5">
          <cell r="E5">
            <v>1</v>
          </cell>
        </row>
      </sheetData>
      <sheetData sheetId="3570">
        <row r="5">
          <cell r="E5">
            <v>1</v>
          </cell>
        </row>
      </sheetData>
      <sheetData sheetId="3571">
        <row r="5">
          <cell r="E5">
            <v>1</v>
          </cell>
        </row>
      </sheetData>
      <sheetData sheetId="3572">
        <row r="5">
          <cell r="E5">
            <v>1</v>
          </cell>
        </row>
      </sheetData>
      <sheetData sheetId="3573">
        <row r="5">
          <cell r="E5">
            <v>1</v>
          </cell>
        </row>
      </sheetData>
      <sheetData sheetId="3574">
        <row r="5">
          <cell r="E5">
            <v>1</v>
          </cell>
        </row>
      </sheetData>
      <sheetData sheetId="3575">
        <row r="5">
          <cell r="E5">
            <v>1</v>
          </cell>
        </row>
      </sheetData>
      <sheetData sheetId="3576">
        <row r="5">
          <cell r="E5">
            <v>1</v>
          </cell>
        </row>
      </sheetData>
      <sheetData sheetId="3577">
        <row r="5">
          <cell r="E5">
            <v>1</v>
          </cell>
        </row>
      </sheetData>
      <sheetData sheetId="3578">
        <row r="5">
          <cell r="E5">
            <v>1</v>
          </cell>
        </row>
      </sheetData>
      <sheetData sheetId="3579">
        <row r="5">
          <cell r="E5">
            <v>1</v>
          </cell>
        </row>
      </sheetData>
      <sheetData sheetId="3580">
        <row r="5">
          <cell r="E5">
            <v>1</v>
          </cell>
        </row>
      </sheetData>
      <sheetData sheetId="3581">
        <row r="5">
          <cell r="E5">
            <v>1</v>
          </cell>
        </row>
      </sheetData>
      <sheetData sheetId="3582">
        <row r="5">
          <cell r="E5">
            <v>1</v>
          </cell>
        </row>
      </sheetData>
      <sheetData sheetId="3583">
        <row r="5">
          <cell r="E5">
            <v>1</v>
          </cell>
        </row>
      </sheetData>
      <sheetData sheetId="3584">
        <row r="5">
          <cell r="E5">
            <v>1</v>
          </cell>
        </row>
      </sheetData>
      <sheetData sheetId="3585">
        <row r="5">
          <cell r="E5">
            <v>1</v>
          </cell>
        </row>
      </sheetData>
      <sheetData sheetId="3586">
        <row r="5">
          <cell r="E5">
            <v>1</v>
          </cell>
        </row>
      </sheetData>
      <sheetData sheetId="3587">
        <row r="5">
          <cell r="E5">
            <v>1</v>
          </cell>
        </row>
      </sheetData>
      <sheetData sheetId="3588">
        <row r="5">
          <cell r="E5">
            <v>1</v>
          </cell>
        </row>
      </sheetData>
      <sheetData sheetId="3589">
        <row r="5">
          <cell r="E5">
            <v>1</v>
          </cell>
        </row>
      </sheetData>
      <sheetData sheetId="3590">
        <row r="5">
          <cell r="E5">
            <v>1</v>
          </cell>
        </row>
      </sheetData>
      <sheetData sheetId="3591">
        <row r="5">
          <cell r="E5">
            <v>1</v>
          </cell>
        </row>
      </sheetData>
      <sheetData sheetId="3592">
        <row r="5">
          <cell r="E5">
            <v>1</v>
          </cell>
        </row>
      </sheetData>
      <sheetData sheetId="3593">
        <row r="5">
          <cell r="E5">
            <v>1</v>
          </cell>
        </row>
      </sheetData>
      <sheetData sheetId="3594">
        <row r="5">
          <cell r="E5">
            <v>1</v>
          </cell>
        </row>
      </sheetData>
      <sheetData sheetId="3595">
        <row r="5">
          <cell r="E5">
            <v>1</v>
          </cell>
        </row>
      </sheetData>
      <sheetData sheetId="3596">
        <row r="5">
          <cell r="E5">
            <v>1</v>
          </cell>
        </row>
      </sheetData>
      <sheetData sheetId="3597">
        <row r="5">
          <cell r="E5">
            <v>1</v>
          </cell>
        </row>
      </sheetData>
      <sheetData sheetId="3598">
        <row r="5">
          <cell r="E5">
            <v>1</v>
          </cell>
        </row>
      </sheetData>
      <sheetData sheetId="3599">
        <row r="5">
          <cell r="E5">
            <v>1</v>
          </cell>
        </row>
      </sheetData>
      <sheetData sheetId="3600">
        <row r="5">
          <cell r="E5">
            <v>1</v>
          </cell>
        </row>
      </sheetData>
      <sheetData sheetId="3601">
        <row r="5">
          <cell r="E5">
            <v>1</v>
          </cell>
        </row>
      </sheetData>
      <sheetData sheetId="3602">
        <row r="5">
          <cell r="E5">
            <v>1</v>
          </cell>
        </row>
      </sheetData>
      <sheetData sheetId="3603">
        <row r="5">
          <cell r="E5">
            <v>1</v>
          </cell>
        </row>
      </sheetData>
      <sheetData sheetId="3604">
        <row r="5">
          <cell r="E5">
            <v>1</v>
          </cell>
        </row>
      </sheetData>
      <sheetData sheetId="3605">
        <row r="5">
          <cell r="E5">
            <v>1</v>
          </cell>
        </row>
      </sheetData>
      <sheetData sheetId="3606">
        <row r="5">
          <cell r="E5">
            <v>1</v>
          </cell>
        </row>
      </sheetData>
      <sheetData sheetId="3607">
        <row r="5">
          <cell r="E5">
            <v>1</v>
          </cell>
        </row>
      </sheetData>
      <sheetData sheetId="3608">
        <row r="5">
          <cell r="E5">
            <v>1</v>
          </cell>
        </row>
      </sheetData>
      <sheetData sheetId="3609">
        <row r="5">
          <cell r="E5">
            <v>1</v>
          </cell>
        </row>
      </sheetData>
      <sheetData sheetId="3610">
        <row r="5">
          <cell r="E5">
            <v>1</v>
          </cell>
        </row>
      </sheetData>
      <sheetData sheetId="3611">
        <row r="5">
          <cell r="E5">
            <v>1</v>
          </cell>
        </row>
      </sheetData>
      <sheetData sheetId="3612">
        <row r="5">
          <cell r="E5">
            <v>1</v>
          </cell>
        </row>
      </sheetData>
      <sheetData sheetId="3613">
        <row r="5">
          <cell r="E5">
            <v>1</v>
          </cell>
        </row>
      </sheetData>
      <sheetData sheetId="3614">
        <row r="5">
          <cell r="E5">
            <v>1</v>
          </cell>
        </row>
      </sheetData>
      <sheetData sheetId="3615">
        <row r="5">
          <cell r="E5">
            <v>1</v>
          </cell>
        </row>
      </sheetData>
      <sheetData sheetId="3616">
        <row r="5">
          <cell r="E5">
            <v>1</v>
          </cell>
        </row>
      </sheetData>
      <sheetData sheetId="3617">
        <row r="5">
          <cell r="E5">
            <v>1</v>
          </cell>
        </row>
      </sheetData>
      <sheetData sheetId="3618">
        <row r="5">
          <cell r="E5">
            <v>1</v>
          </cell>
        </row>
      </sheetData>
      <sheetData sheetId="3619">
        <row r="5">
          <cell r="E5">
            <v>1</v>
          </cell>
        </row>
      </sheetData>
      <sheetData sheetId="3620">
        <row r="5">
          <cell r="E5">
            <v>1</v>
          </cell>
        </row>
      </sheetData>
      <sheetData sheetId="3621">
        <row r="5">
          <cell r="E5">
            <v>1</v>
          </cell>
        </row>
      </sheetData>
      <sheetData sheetId="3622">
        <row r="5">
          <cell r="E5">
            <v>1</v>
          </cell>
        </row>
      </sheetData>
      <sheetData sheetId="3623">
        <row r="5">
          <cell r="E5">
            <v>1</v>
          </cell>
        </row>
      </sheetData>
      <sheetData sheetId="3624">
        <row r="5">
          <cell r="E5">
            <v>1</v>
          </cell>
        </row>
      </sheetData>
      <sheetData sheetId="3625">
        <row r="5">
          <cell r="E5">
            <v>1</v>
          </cell>
        </row>
      </sheetData>
      <sheetData sheetId="3626">
        <row r="5">
          <cell r="E5">
            <v>1</v>
          </cell>
        </row>
      </sheetData>
      <sheetData sheetId="3627">
        <row r="5">
          <cell r="E5">
            <v>1</v>
          </cell>
        </row>
      </sheetData>
      <sheetData sheetId="3628">
        <row r="5">
          <cell r="E5">
            <v>1</v>
          </cell>
        </row>
      </sheetData>
      <sheetData sheetId="3629">
        <row r="5">
          <cell r="E5">
            <v>1</v>
          </cell>
        </row>
      </sheetData>
      <sheetData sheetId="3630">
        <row r="5">
          <cell r="E5">
            <v>1</v>
          </cell>
        </row>
      </sheetData>
      <sheetData sheetId="3631">
        <row r="5">
          <cell r="E5">
            <v>1</v>
          </cell>
        </row>
      </sheetData>
      <sheetData sheetId="3632">
        <row r="5">
          <cell r="E5">
            <v>1</v>
          </cell>
        </row>
      </sheetData>
      <sheetData sheetId="3633">
        <row r="5">
          <cell r="E5">
            <v>1</v>
          </cell>
        </row>
      </sheetData>
      <sheetData sheetId="3634">
        <row r="5">
          <cell r="E5">
            <v>1</v>
          </cell>
        </row>
      </sheetData>
      <sheetData sheetId="3635">
        <row r="5">
          <cell r="E5">
            <v>1</v>
          </cell>
        </row>
      </sheetData>
      <sheetData sheetId="3636">
        <row r="5">
          <cell r="E5">
            <v>1</v>
          </cell>
        </row>
      </sheetData>
      <sheetData sheetId="3637">
        <row r="5">
          <cell r="E5">
            <v>1</v>
          </cell>
        </row>
      </sheetData>
      <sheetData sheetId="3638">
        <row r="5">
          <cell r="E5">
            <v>1</v>
          </cell>
        </row>
      </sheetData>
      <sheetData sheetId="3639">
        <row r="5">
          <cell r="E5">
            <v>1</v>
          </cell>
        </row>
      </sheetData>
      <sheetData sheetId="3640">
        <row r="5">
          <cell r="E5">
            <v>1</v>
          </cell>
        </row>
      </sheetData>
      <sheetData sheetId="3641">
        <row r="5">
          <cell r="E5">
            <v>1</v>
          </cell>
        </row>
      </sheetData>
      <sheetData sheetId="3642">
        <row r="5">
          <cell r="E5">
            <v>1</v>
          </cell>
        </row>
      </sheetData>
      <sheetData sheetId="3643">
        <row r="5">
          <cell r="E5">
            <v>1</v>
          </cell>
        </row>
      </sheetData>
      <sheetData sheetId="3644">
        <row r="5">
          <cell r="E5">
            <v>1</v>
          </cell>
        </row>
      </sheetData>
      <sheetData sheetId="3645">
        <row r="5">
          <cell r="E5">
            <v>1</v>
          </cell>
        </row>
      </sheetData>
      <sheetData sheetId="3646">
        <row r="5">
          <cell r="E5">
            <v>1</v>
          </cell>
        </row>
      </sheetData>
      <sheetData sheetId="3647">
        <row r="5">
          <cell r="E5">
            <v>1</v>
          </cell>
        </row>
      </sheetData>
      <sheetData sheetId="3648">
        <row r="5">
          <cell r="E5">
            <v>1</v>
          </cell>
        </row>
      </sheetData>
      <sheetData sheetId="3649">
        <row r="5">
          <cell r="E5">
            <v>1</v>
          </cell>
        </row>
      </sheetData>
      <sheetData sheetId="3650">
        <row r="5">
          <cell r="E5">
            <v>1</v>
          </cell>
        </row>
      </sheetData>
      <sheetData sheetId="3651">
        <row r="5">
          <cell r="E5">
            <v>1</v>
          </cell>
        </row>
      </sheetData>
      <sheetData sheetId="3652">
        <row r="5">
          <cell r="E5">
            <v>1</v>
          </cell>
        </row>
      </sheetData>
      <sheetData sheetId="3653">
        <row r="5">
          <cell r="E5">
            <v>1</v>
          </cell>
        </row>
      </sheetData>
      <sheetData sheetId="3654">
        <row r="5">
          <cell r="E5">
            <v>1</v>
          </cell>
        </row>
      </sheetData>
      <sheetData sheetId="3655">
        <row r="5">
          <cell r="E5">
            <v>1</v>
          </cell>
        </row>
      </sheetData>
      <sheetData sheetId="3656">
        <row r="5">
          <cell r="E5">
            <v>1</v>
          </cell>
        </row>
      </sheetData>
      <sheetData sheetId="3657">
        <row r="5">
          <cell r="E5">
            <v>1</v>
          </cell>
        </row>
      </sheetData>
      <sheetData sheetId="3658">
        <row r="5">
          <cell r="E5">
            <v>1</v>
          </cell>
        </row>
      </sheetData>
      <sheetData sheetId="3659">
        <row r="5">
          <cell r="E5">
            <v>1</v>
          </cell>
        </row>
      </sheetData>
      <sheetData sheetId="3660">
        <row r="5">
          <cell r="E5">
            <v>1</v>
          </cell>
        </row>
      </sheetData>
      <sheetData sheetId="3661">
        <row r="5">
          <cell r="E5">
            <v>1</v>
          </cell>
        </row>
      </sheetData>
      <sheetData sheetId="3662">
        <row r="5">
          <cell r="E5">
            <v>1</v>
          </cell>
        </row>
      </sheetData>
      <sheetData sheetId="3663">
        <row r="5">
          <cell r="E5">
            <v>1</v>
          </cell>
        </row>
      </sheetData>
      <sheetData sheetId="3664">
        <row r="5">
          <cell r="E5">
            <v>1</v>
          </cell>
        </row>
      </sheetData>
      <sheetData sheetId="3665">
        <row r="5">
          <cell r="E5">
            <v>1</v>
          </cell>
        </row>
      </sheetData>
      <sheetData sheetId="3666">
        <row r="5">
          <cell r="E5">
            <v>1</v>
          </cell>
        </row>
      </sheetData>
      <sheetData sheetId="3667">
        <row r="5">
          <cell r="E5">
            <v>1</v>
          </cell>
        </row>
      </sheetData>
      <sheetData sheetId="3668">
        <row r="5">
          <cell r="E5">
            <v>1</v>
          </cell>
        </row>
      </sheetData>
      <sheetData sheetId="3669">
        <row r="5">
          <cell r="E5">
            <v>1</v>
          </cell>
        </row>
      </sheetData>
      <sheetData sheetId="3670">
        <row r="5">
          <cell r="E5">
            <v>1</v>
          </cell>
        </row>
      </sheetData>
      <sheetData sheetId="3671">
        <row r="5">
          <cell r="E5">
            <v>1</v>
          </cell>
        </row>
      </sheetData>
      <sheetData sheetId="3672">
        <row r="5">
          <cell r="E5">
            <v>1</v>
          </cell>
        </row>
      </sheetData>
      <sheetData sheetId="3673">
        <row r="5">
          <cell r="E5">
            <v>1</v>
          </cell>
        </row>
      </sheetData>
      <sheetData sheetId="3674">
        <row r="5">
          <cell r="E5">
            <v>1</v>
          </cell>
        </row>
      </sheetData>
      <sheetData sheetId="3675">
        <row r="5">
          <cell r="E5">
            <v>1</v>
          </cell>
        </row>
      </sheetData>
      <sheetData sheetId="3676">
        <row r="5">
          <cell r="E5">
            <v>1</v>
          </cell>
        </row>
      </sheetData>
      <sheetData sheetId="3677">
        <row r="5">
          <cell r="E5">
            <v>1</v>
          </cell>
        </row>
      </sheetData>
      <sheetData sheetId="3678">
        <row r="5">
          <cell r="E5">
            <v>1</v>
          </cell>
        </row>
      </sheetData>
      <sheetData sheetId="3679">
        <row r="5">
          <cell r="E5">
            <v>1</v>
          </cell>
        </row>
      </sheetData>
      <sheetData sheetId="3680">
        <row r="5">
          <cell r="E5">
            <v>1</v>
          </cell>
        </row>
      </sheetData>
      <sheetData sheetId="3681">
        <row r="5">
          <cell r="E5">
            <v>1</v>
          </cell>
        </row>
      </sheetData>
      <sheetData sheetId="3682">
        <row r="5">
          <cell r="E5">
            <v>1</v>
          </cell>
        </row>
      </sheetData>
      <sheetData sheetId="3683">
        <row r="5">
          <cell r="E5">
            <v>1</v>
          </cell>
        </row>
      </sheetData>
      <sheetData sheetId="3684">
        <row r="5">
          <cell r="E5">
            <v>1</v>
          </cell>
        </row>
      </sheetData>
      <sheetData sheetId="3685">
        <row r="5">
          <cell r="E5">
            <v>1</v>
          </cell>
        </row>
      </sheetData>
      <sheetData sheetId="3686">
        <row r="5">
          <cell r="E5">
            <v>1</v>
          </cell>
        </row>
      </sheetData>
      <sheetData sheetId="3687">
        <row r="5">
          <cell r="E5">
            <v>1</v>
          </cell>
        </row>
      </sheetData>
      <sheetData sheetId="3688">
        <row r="5">
          <cell r="E5">
            <v>1</v>
          </cell>
        </row>
      </sheetData>
      <sheetData sheetId="3689">
        <row r="5">
          <cell r="E5">
            <v>1</v>
          </cell>
        </row>
      </sheetData>
      <sheetData sheetId="3690">
        <row r="5">
          <cell r="E5">
            <v>1</v>
          </cell>
        </row>
      </sheetData>
      <sheetData sheetId="3691">
        <row r="5">
          <cell r="E5">
            <v>1</v>
          </cell>
        </row>
      </sheetData>
      <sheetData sheetId="3692">
        <row r="5">
          <cell r="E5">
            <v>1</v>
          </cell>
        </row>
      </sheetData>
      <sheetData sheetId="3693">
        <row r="5">
          <cell r="E5">
            <v>1</v>
          </cell>
        </row>
      </sheetData>
      <sheetData sheetId="3694">
        <row r="5">
          <cell r="E5">
            <v>1</v>
          </cell>
        </row>
      </sheetData>
      <sheetData sheetId="3695">
        <row r="5">
          <cell r="E5">
            <v>1</v>
          </cell>
        </row>
      </sheetData>
      <sheetData sheetId="3696">
        <row r="5">
          <cell r="E5">
            <v>1</v>
          </cell>
        </row>
      </sheetData>
      <sheetData sheetId="3697">
        <row r="5">
          <cell r="E5">
            <v>1</v>
          </cell>
        </row>
      </sheetData>
      <sheetData sheetId="3698">
        <row r="5">
          <cell r="E5">
            <v>1</v>
          </cell>
        </row>
      </sheetData>
      <sheetData sheetId="3699">
        <row r="5">
          <cell r="E5">
            <v>1</v>
          </cell>
        </row>
      </sheetData>
      <sheetData sheetId="3700">
        <row r="5">
          <cell r="E5">
            <v>1</v>
          </cell>
        </row>
      </sheetData>
      <sheetData sheetId="3701">
        <row r="5">
          <cell r="E5">
            <v>1</v>
          </cell>
        </row>
      </sheetData>
      <sheetData sheetId="3702">
        <row r="5">
          <cell r="E5">
            <v>1</v>
          </cell>
        </row>
      </sheetData>
      <sheetData sheetId="3703">
        <row r="5">
          <cell r="E5">
            <v>1</v>
          </cell>
        </row>
      </sheetData>
      <sheetData sheetId="3704">
        <row r="5">
          <cell r="E5">
            <v>1</v>
          </cell>
        </row>
      </sheetData>
      <sheetData sheetId="3705">
        <row r="5">
          <cell r="E5">
            <v>1</v>
          </cell>
        </row>
      </sheetData>
      <sheetData sheetId="3706">
        <row r="5">
          <cell r="E5">
            <v>1</v>
          </cell>
        </row>
      </sheetData>
      <sheetData sheetId="3707">
        <row r="5">
          <cell r="E5">
            <v>1</v>
          </cell>
        </row>
      </sheetData>
      <sheetData sheetId="3708">
        <row r="5">
          <cell r="E5">
            <v>1</v>
          </cell>
        </row>
      </sheetData>
      <sheetData sheetId="3709">
        <row r="5">
          <cell r="E5">
            <v>1</v>
          </cell>
        </row>
      </sheetData>
      <sheetData sheetId="3710">
        <row r="5">
          <cell r="E5">
            <v>1</v>
          </cell>
        </row>
      </sheetData>
      <sheetData sheetId="3711">
        <row r="5">
          <cell r="E5">
            <v>1</v>
          </cell>
        </row>
      </sheetData>
      <sheetData sheetId="3712">
        <row r="5">
          <cell r="E5">
            <v>1</v>
          </cell>
        </row>
      </sheetData>
      <sheetData sheetId="3713">
        <row r="5">
          <cell r="E5">
            <v>1</v>
          </cell>
        </row>
      </sheetData>
      <sheetData sheetId="3714">
        <row r="5">
          <cell r="E5">
            <v>1</v>
          </cell>
        </row>
      </sheetData>
      <sheetData sheetId="3715">
        <row r="5">
          <cell r="E5">
            <v>1</v>
          </cell>
        </row>
      </sheetData>
      <sheetData sheetId="3716">
        <row r="5">
          <cell r="E5">
            <v>1</v>
          </cell>
        </row>
      </sheetData>
      <sheetData sheetId="3717">
        <row r="5">
          <cell r="E5">
            <v>1</v>
          </cell>
        </row>
      </sheetData>
      <sheetData sheetId="3718">
        <row r="5">
          <cell r="E5">
            <v>1</v>
          </cell>
        </row>
      </sheetData>
      <sheetData sheetId="3719">
        <row r="5">
          <cell r="E5">
            <v>1</v>
          </cell>
        </row>
      </sheetData>
      <sheetData sheetId="3720">
        <row r="5">
          <cell r="E5">
            <v>1</v>
          </cell>
        </row>
      </sheetData>
      <sheetData sheetId="3721">
        <row r="5">
          <cell r="E5">
            <v>1</v>
          </cell>
        </row>
      </sheetData>
      <sheetData sheetId="3722">
        <row r="5">
          <cell r="E5">
            <v>1</v>
          </cell>
        </row>
      </sheetData>
      <sheetData sheetId="3723">
        <row r="5">
          <cell r="E5">
            <v>1</v>
          </cell>
        </row>
      </sheetData>
      <sheetData sheetId="3724">
        <row r="5">
          <cell r="E5">
            <v>1</v>
          </cell>
        </row>
      </sheetData>
      <sheetData sheetId="3725">
        <row r="5">
          <cell r="E5">
            <v>1</v>
          </cell>
        </row>
      </sheetData>
      <sheetData sheetId="3726">
        <row r="5">
          <cell r="E5">
            <v>1</v>
          </cell>
        </row>
      </sheetData>
      <sheetData sheetId="3727">
        <row r="5">
          <cell r="E5">
            <v>1</v>
          </cell>
        </row>
      </sheetData>
      <sheetData sheetId="3728">
        <row r="5">
          <cell r="E5">
            <v>1</v>
          </cell>
        </row>
      </sheetData>
      <sheetData sheetId="3729">
        <row r="5">
          <cell r="E5">
            <v>1</v>
          </cell>
        </row>
      </sheetData>
      <sheetData sheetId="3730">
        <row r="5">
          <cell r="E5">
            <v>1</v>
          </cell>
        </row>
      </sheetData>
      <sheetData sheetId="3731">
        <row r="5">
          <cell r="E5">
            <v>1</v>
          </cell>
        </row>
      </sheetData>
      <sheetData sheetId="3732">
        <row r="5">
          <cell r="E5">
            <v>1</v>
          </cell>
        </row>
      </sheetData>
      <sheetData sheetId="3733">
        <row r="5">
          <cell r="E5">
            <v>1</v>
          </cell>
        </row>
      </sheetData>
      <sheetData sheetId="3734">
        <row r="5">
          <cell r="E5">
            <v>1</v>
          </cell>
        </row>
      </sheetData>
      <sheetData sheetId="3735">
        <row r="5">
          <cell r="E5">
            <v>1</v>
          </cell>
        </row>
      </sheetData>
      <sheetData sheetId="3736">
        <row r="5">
          <cell r="E5">
            <v>1</v>
          </cell>
        </row>
      </sheetData>
      <sheetData sheetId="3737">
        <row r="5">
          <cell r="E5">
            <v>1</v>
          </cell>
        </row>
      </sheetData>
      <sheetData sheetId="3738">
        <row r="5">
          <cell r="E5">
            <v>1</v>
          </cell>
        </row>
      </sheetData>
      <sheetData sheetId="3739">
        <row r="5">
          <cell r="E5">
            <v>1</v>
          </cell>
        </row>
      </sheetData>
      <sheetData sheetId="3740">
        <row r="5">
          <cell r="E5">
            <v>1</v>
          </cell>
        </row>
      </sheetData>
      <sheetData sheetId="3741">
        <row r="5">
          <cell r="E5">
            <v>1</v>
          </cell>
        </row>
      </sheetData>
      <sheetData sheetId="3742">
        <row r="5">
          <cell r="E5">
            <v>1</v>
          </cell>
        </row>
      </sheetData>
      <sheetData sheetId="3743">
        <row r="5">
          <cell r="E5">
            <v>1</v>
          </cell>
        </row>
      </sheetData>
      <sheetData sheetId="3744">
        <row r="5">
          <cell r="E5">
            <v>1</v>
          </cell>
        </row>
      </sheetData>
      <sheetData sheetId="3745">
        <row r="5">
          <cell r="E5">
            <v>1</v>
          </cell>
        </row>
      </sheetData>
      <sheetData sheetId="3746">
        <row r="5">
          <cell r="E5">
            <v>1</v>
          </cell>
        </row>
      </sheetData>
      <sheetData sheetId="3747">
        <row r="5">
          <cell r="E5">
            <v>1</v>
          </cell>
        </row>
      </sheetData>
      <sheetData sheetId="3748">
        <row r="5">
          <cell r="E5">
            <v>1</v>
          </cell>
        </row>
      </sheetData>
      <sheetData sheetId="3749">
        <row r="5">
          <cell r="E5">
            <v>1</v>
          </cell>
        </row>
      </sheetData>
      <sheetData sheetId="3750">
        <row r="5">
          <cell r="E5">
            <v>1</v>
          </cell>
        </row>
      </sheetData>
      <sheetData sheetId="3751">
        <row r="5">
          <cell r="E5">
            <v>1</v>
          </cell>
        </row>
      </sheetData>
      <sheetData sheetId="3752">
        <row r="5">
          <cell r="E5">
            <v>1</v>
          </cell>
        </row>
      </sheetData>
      <sheetData sheetId="3753">
        <row r="5">
          <cell r="E5">
            <v>1</v>
          </cell>
        </row>
      </sheetData>
      <sheetData sheetId="3754">
        <row r="5">
          <cell r="E5">
            <v>1</v>
          </cell>
        </row>
      </sheetData>
      <sheetData sheetId="3755">
        <row r="5">
          <cell r="E5">
            <v>1</v>
          </cell>
        </row>
      </sheetData>
      <sheetData sheetId="3756">
        <row r="5">
          <cell r="E5">
            <v>1</v>
          </cell>
        </row>
      </sheetData>
      <sheetData sheetId="3757">
        <row r="5">
          <cell r="E5">
            <v>1</v>
          </cell>
        </row>
      </sheetData>
      <sheetData sheetId="3758">
        <row r="5">
          <cell r="E5">
            <v>1</v>
          </cell>
        </row>
      </sheetData>
      <sheetData sheetId="3759">
        <row r="5">
          <cell r="E5">
            <v>1</v>
          </cell>
        </row>
      </sheetData>
      <sheetData sheetId="3760">
        <row r="5">
          <cell r="E5">
            <v>1</v>
          </cell>
        </row>
      </sheetData>
      <sheetData sheetId="3761">
        <row r="5">
          <cell r="E5">
            <v>1</v>
          </cell>
        </row>
      </sheetData>
      <sheetData sheetId="3762">
        <row r="5">
          <cell r="E5">
            <v>1</v>
          </cell>
        </row>
      </sheetData>
      <sheetData sheetId="3763">
        <row r="5">
          <cell r="E5">
            <v>1</v>
          </cell>
        </row>
      </sheetData>
      <sheetData sheetId="3764">
        <row r="5">
          <cell r="E5">
            <v>1</v>
          </cell>
        </row>
      </sheetData>
      <sheetData sheetId="3765">
        <row r="5">
          <cell r="E5">
            <v>1</v>
          </cell>
        </row>
      </sheetData>
      <sheetData sheetId="3766">
        <row r="5">
          <cell r="E5">
            <v>1</v>
          </cell>
        </row>
      </sheetData>
      <sheetData sheetId="3767">
        <row r="5">
          <cell r="E5">
            <v>1</v>
          </cell>
        </row>
      </sheetData>
      <sheetData sheetId="3768">
        <row r="5">
          <cell r="E5">
            <v>1</v>
          </cell>
        </row>
      </sheetData>
      <sheetData sheetId="3769">
        <row r="5">
          <cell r="E5">
            <v>1</v>
          </cell>
        </row>
      </sheetData>
      <sheetData sheetId="3770">
        <row r="5">
          <cell r="E5">
            <v>1</v>
          </cell>
        </row>
      </sheetData>
      <sheetData sheetId="3771">
        <row r="5">
          <cell r="E5">
            <v>1</v>
          </cell>
        </row>
      </sheetData>
      <sheetData sheetId="3772">
        <row r="5">
          <cell r="E5">
            <v>1</v>
          </cell>
        </row>
      </sheetData>
      <sheetData sheetId="3773">
        <row r="5">
          <cell r="E5">
            <v>1</v>
          </cell>
        </row>
      </sheetData>
      <sheetData sheetId="3774">
        <row r="5">
          <cell r="E5">
            <v>1</v>
          </cell>
        </row>
      </sheetData>
      <sheetData sheetId="3775">
        <row r="5">
          <cell r="E5">
            <v>1</v>
          </cell>
        </row>
      </sheetData>
      <sheetData sheetId="3776">
        <row r="5">
          <cell r="E5">
            <v>1</v>
          </cell>
        </row>
      </sheetData>
      <sheetData sheetId="3777">
        <row r="5">
          <cell r="E5">
            <v>1</v>
          </cell>
        </row>
      </sheetData>
      <sheetData sheetId="3778">
        <row r="5">
          <cell r="E5">
            <v>1</v>
          </cell>
        </row>
      </sheetData>
      <sheetData sheetId="3779">
        <row r="5">
          <cell r="E5">
            <v>1</v>
          </cell>
        </row>
      </sheetData>
      <sheetData sheetId="3780">
        <row r="5">
          <cell r="E5">
            <v>1</v>
          </cell>
        </row>
      </sheetData>
      <sheetData sheetId="3781">
        <row r="5">
          <cell r="E5">
            <v>1</v>
          </cell>
        </row>
      </sheetData>
      <sheetData sheetId="3782">
        <row r="5">
          <cell r="E5">
            <v>1</v>
          </cell>
        </row>
      </sheetData>
      <sheetData sheetId="3783">
        <row r="5">
          <cell r="E5">
            <v>1</v>
          </cell>
        </row>
      </sheetData>
      <sheetData sheetId="3784">
        <row r="5">
          <cell r="E5">
            <v>1</v>
          </cell>
        </row>
      </sheetData>
      <sheetData sheetId="3785">
        <row r="5">
          <cell r="E5">
            <v>1</v>
          </cell>
        </row>
      </sheetData>
      <sheetData sheetId="3786">
        <row r="5">
          <cell r="E5">
            <v>1</v>
          </cell>
        </row>
      </sheetData>
      <sheetData sheetId="3787">
        <row r="5">
          <cell r="E5">
            <v>1</v>
          </cell>
        </row>
      </sheetData>
      <sheetData sheetId="3788">
        <row r="5">
          <cell r="E5">
            <v>1</v>
          </cell>
        </row>
      </sheetData>
      <sheetData sheetId="3789">
        <row r="5">
          <cell r="E5">
            <v>1</v>
          </cell>
        </row>
      </sheetData>
      <sheetData sheetId="3790">
        <row r="5">
          <cell r="E5">
            <v>1</v>
          </cell>
        </row>
      </sheetData>
      <sheetData sheetId="3791">
        <row r="5">
          <cell r="E5">
            <v>1</v>
          </cell>
        </row>
      </sheetData>
      <sheetData sheetId="3792">
        <row r="5">
          <cell r="E5">
            <v>1</v>
          </cell>
        </row>
      </sheetData>
      <sheetData sheetId="3793">
        <row r="5">
          <cell r="E5">
            <v>1</v>
          </cell>
        </row>
      </sheetData>
      <sheetData sheetId="3794">
        <row r="5">
          <cell r="E5">
            <v>1</v>
          </cell>
        </row>
      </sheetData>
      <sheetData sheetId="3795">
        <row r="5">
          <cell r="E5">
            <v>1</v>
          </cell>
        </row>
      </sheetData>
      <sheetData sheetId="3796">
        <row r="5">
          <cell r="E5">
            <v>1</v>
          </cell>
        </row>
      </sheetData>
      <sheetData sheetId="3797">
        <row r="5">
          <cell r="E5">
            <v>1</v>
          </cell>
        </row>
      </sheetData>
      <sheetData sheetId="3798">
        <row r="5">
          <cell r="E5">
            <v>1</v>
          </cell>
        </row>
      </sheetData>
      <sheetData sheetId="3799">
        <row r="5">
          <cell r="E5">
            <v>1</v>
          </cell>
        </row>
      </sheetData>
      <sheetData sheetId="3800">
        <row r="5">
          <cell r="E5">
            <v>1</v>
          </cell>
        </row>
      </sheetData>
      <sheetData sheetId="3801">
        <row r="5">
          <cell r="E5">
            <v>1</v>
          </cell>
        </row>
      </sheetData>
      <sheetData sheetId="3802">
        <row r="5">
          <cell r="E5">
            <v>1</v>
          </cell>
        </row>
      </sheetData>
      <sheetData sheetId="3803">
        <row r="5">
          <cell r="E5">
            <v>1</v>
          </cell>
        </row>
      </sheetData>
      <sheetData sheetId="3804">
        <row r="5">
          <cell r="E5">
            <v>1</v>
          </cell>
        </row>
      </sheetData>
      <sheetData sheetId="3805">
        <row r="5">
          <cell r="E5">
            <v>1</v>
          </cell>
        </row>
      </sheetData>
      <sheetData sheetId="3806">
        <row r="5">
          <cell r="E5">
            <v>1</v>
          </cell>
        </row>
      </sheetData>
      <sheetData sheetId="3807">
        <row r="5">
          <cell r="E5">
            <v>1</v>
          </cell>
        </row>
      </sheetData>
      <sheetData sheetId="3808">
        <row r="5">
          <cell r="E5">
            <v>1</v>
          </cell>
        </row>
      </sheetData>
      <sheetData sheetId="3809">
        <row r="5">
          <cell r="E5">
            <v>1</v>
          </cell>
        </row>
      </sheetData>
      <sheetData sheetId="3810">
        <row r="5">
          <cell r="E5">
            <v>1</v>
          </cell>
        </row>
      </sheetData>
      <sheetData sheetId="3811">
        <row r="5">
          <cell r="E5">
            <v>1</v>
          </cell>
        </row>
      </sheetData>
      <sheetData sheetId="3812">
        <row r="5">
          <cell r="E5">
            <v>1</v>
          </cell>
        </row>
      </sheetData>
      <sheetData sheetId="3813">
        <row r="5">
          <cell r="E5">
            <v>1</v>
          </cell>
        </row>
      </sheetData>
      <sheetData sheetId="3814">
        <row r="5">
          <cell r="E5">
            <v>1</v>
          </cell>
        </row>
      </sheetData>
      <sheetData sheetId="3815">
        <row r="5">
          <cell r="E5">
            <v>1</v>
          </cell>
        </row>
      </sheetData>
      <sheetData sheetId="3816">
        <row r="5">
          <cell r="E5">
            <v>1</v>
          </cell>
        </row>
      </sheetData>
      <sheetData sheetId="3817">
        <row r="5">
          <cell r="E5">
            <v>1</v>
          </cell>
        </row>
      </sheetData>
      <sheetData sheetId="3818">
        <row r="5">
          <cell r="E5">
            <v>1</v>
          </cell>
        </row>
      </sheetData>
      <sheetData sheetId="3819">
        <row r="5">
          <cell r="E5">
            <v>1</v>
          </cell>
        </row>
      </sheetData>
      <sheetData sheetId="3820">
        <row r="5">
          <cell r="E5">
            <v>1</v>
          </cell>
        </row>
      </sheetData>
      <sheetData sheetId="3821">
        <row r="5">
          <cell r="E5">
            <v>1</v>
          </cell>
        </row>
      </sheetData>
      <sheetData sheetId="3822">
        <row r="5">
          <cell r="E5">
            <v>1</v>
          </cell>
        </row>
      </sheetData>
      <sheetData sheetId="3823">
        <row r="5">
          <cell r="E5">
            <v>1</v>
          </cell>
        </row>
      </sheetData>
      <sheetData sheetId="3824">
        <row r="5">
          <cell r="E5">
            <v>1</v>
          </cell>
        </row>
      </sheetData>
      <sheetData sheetId="3825">
        <row r="5">
          <cell r="E5">
            <v>1</v>
          </cell>
        </row>
      </sheetData>
      <sheetData sheetId="3826">
        <row r="5">
          <cell r="E5">
            <v>1</v>
          </cell>
        </row>
      </sheetData>
      <sheetData sheetId="3827">
        <row r="5">
          <cell r="E5">
            <v>1</v>
          </cell>
        </row>
      </sheetData>
      <sheetData sheetId="3828">
        <row r="5">
          <cell r="E5">
            <v>1</v>
          </cell>
        </row>
      </sheetData>
      <sheetData sheetId="3829">
        <row r="5">
          <cell r="E5">
            <v>1</v>
          </cell>
        </row>
      </sheetData>
      <sheetData sheetId="3830">
        <row r="5">
          <cell r="E5">
            <v>1</v>
          </cell>
        </row>
      </sheetData>
      <sheetData sheetId="3831">
        <row r="5">
          <cell r="E5">
            <v>1</v>
          </cell>
        </row>
      </sheetData>
      <sheetData sheetId="3832">
        <row r="5">
          <cell r="E5">
            <v>1</v>
          </cell>
        </row>
      </sheetData>
      <sheetData sheetId="3833">
        <row r="5">
          <cell r="E5">
            <v>1</v>
          </cell>
        </row>
      </sheetData>
      <sheetData sheetId="3834">
        <row r="5">
          <cell r="E5">
            <v>1</v>
          </cell>
        </row>
      </sheetData>
      <sheetData sheetId="3835">
        <row r="5">
          <cell r="E5">
            <v>1</v>
          </cell>
        </row>
      </sheetData>
      <sheetData sheetId="3836">
        <row r="5">
          <cell r="E5">
            <v>1</v>
          </cell>
        </row>
      </sheetData>
      <sheetData sheetId="3837">
        <row r="5">
          <cell r="E5">
            <v>1</v>
          </cell>
        </row>
      </sheetData>
      <sheetData sheetId="3838">
        <row r="5">
          <cell r="E5">
            <v>1</v>
          </cell>
        </row>
      </sheetData>
      <sheetData sheetId="3839">
        <row r="5">
          <cell r="E5">
            <v>1</v>
          </cell>
        </row>
      </sheetData>
      <sheetData sheetId="3840">
        <row r="5">
          <cell r="E5">
            <v>1</v>
          </cell>
        </row>
      </sheetData>
      <sheetData sheetId="3841">
        <row r="5">
          <cell r="E5">
            <v>1</v>
          </cell>
        </row>
      </sheetData>
      <sheetData sheetId="3842">
        <row r="5">
          <cell r="E5">
            <v>1</v>
          </cell>
        </row>
      </sheetData>
      <sheetData sheetId="3843">
        <row r="5">
          <cell r="E5">
            <v>1</v>
          </cell>
        </row>
      </sheetData>
      <sheetData sheetId="3844">
        <row r="5">
          <cell r="E5">
            <v>1</v>
          </cell>
        </row>
      </sheetData>
      <sheetData sheetId="3845">
        <row r="5">
          <cell r="E5">
            <v>1</v>
          </cell>
        </row>
      </sheetData>
      <sheetData sheetId="3846">
        <row r="5">
          <cell r="E5">
            <v>1</v>
          </cell>
        </row>
      </sheetData>
      <sheetData sheetId="3847">
        <row r="5">
          <cell r="E5">
            <v>1</v>
          </cell>
        </row>
      </sheetData>
      <sheetData sheetId="3848">
        <row r="5">
          <cell r="E5">
            <v>1</v>
          </cell>
        </row>
      </sheetData>
      <sheetData sheetId="3849">
        <row r="5">
          <cell r="E5">
            <v>1</v>
          </cell>
        </row>
      </sheetData>
      <sheetData sheetId="3850">
        <row r="5">
          <cell r="E5">
            <v>1</v>
          </cell>
        </row>
      </sheetData>
      <sheetData sheetId="3851">
        <row r="5">
          <cell r="E5">
            <v>1</v>
          </cell>
        </row>
      </sheetData>
      <sheetData sheetId="3852">
        <row r="5">
          <cell r="E5">
            <v>1</v>
          </cell>
        </row>
      </sheetData>
      <sheetData sheetId="3853">
        <row r="5">
          <cell r="E5">
            <v>1</v>
          </cell>
        </row>
      </sheetData>
      <sheetData sheetId="3854">
        <row r="5">
          <cell r="E5">
            <v>1</v>
          </cell>
        </row>
      </sheetData>
      <sheetData sheetId="3855">
        <row r="5">
          <cell r="E5">
            <v>1</v>
          </cell>
        </row>
      </sheetData>
      <sheetData sheetId="3856">
        <row r="5">
          <cell r="E5">
            <v>1</v>
          </cell>
        </row>
      </sheetData>
      <sheetData sheetId="3857">
        <row r="5">
          <cell r="E5">
            <v>1</v>
          </cell>
        </row>
      </sheetData>
      <sheetData sheetId="3858">
        <row r="5">
          <cell r="E5">
            <v>1</v>
          </cell>
        </row>
      </sheetData>
      <sheetData sheetId="3859">
        <row r="5">
          <cell r="E5">
            <v>1</v>
          </cell>
        </row>
      </sheetData>
      <sheetData sheetId="3860">
        <row r="5">
          <cell r="E5">
            <v>1</v>
          </cell>
        </row>
      </sheetData>
      <sheetData sheetId="3861">
        <row r="5">
          <cell r="E5">
            <v>1</v>
          </cell>
        </row>
      </sheetData>
      <sheetData sheetId="3862">
        <row r="5">
          <cell r="E5">
            <v>1</v>
          </cell>
        </row>
      </sheetData>
      <sheetData sheetId="3863">
        <row r="5">
          <cell r="E5">
            <v>1</v>
          </cell>
        </row>
      </sheetData>
      <sheetData sheetId="3864">
        <row r="5">
          <cell r="E5">
            <v>1</v>
          </cell>
        </row>
      </sheetData>
      <sheetData sheetId="3865">
        <row r="5">
          <cell r="E5">
            <v>1</v>
          </cell>
        </row>
      </sheetData>
      <sheetData sheetId="3866">
        <row r="5">
          <cell r="E5">
            <v>1</v>
          </cell>
        </row>
      </sheetData>
      <sheetData sheetId="3867">
        <row r="5">
          <cell r="E5">
            <v>1</v>
          </cell>
        </row>
      </sheetData>
      <sheetData sheetId="3868">
        <row r="5">
          <cell r="E5">
            <v>1</v>
          </cell>
        </row>
      </sheetData>
      <sheetData sheetId="3869">
        <row r="5">
          <cell r="E5">
            <v>1</v>
          </cell>
        </row>
      </sheetData>
      <sheetData sheetId="3870">
        <row r="5">
          <cell r="E5">
            <v>1</v>
          </cell>
        </row>
      </sheetData>
      <sheetData sheetId="3871">
        <row r="5">
          <cell r="E5">
            <v>1</v>
          </cell>
        </row>
      </sheetData>
      <sheetData sheetId="3872">
        <row r="5">
          <cell r="E5">
            <v>1</v>
          </cell>
        </row>
      </sheetData>
      <sheetData sheetId="3873">
        <row r="5">
          <cell r="E5">
            <v>1</v>
          </cell>
        </row>
      </sheetData>
      <sheetData sheetId="3874">
        <row r="5">
          <cell r="E5">
            <v>1</v>
          </cell>
        </row>
      </sheetData>
      <sheetData sheetId="3875">
        <row r="5">
          <cell r="E5">
            <v>1</v>
          </cell>
        </row>
      </sheetData>
      <sheetData sheetId="3876">
        <row r="5">
          <cell r="E5">
            <v>1</v>
          </cell>
        </row>
      </sheetData>
      <sheetData sheetId="3877">
        <row r="5">
          <cell r="E5">
            <v>1</v>
          </cell>
        </row>
      </sheetData>
      <sheetData sheetId="3878">
        <row r="5">
          <cell r="E5">
            <v>1</v>
          </cell>
        </row>
      </sheetData>
      <sheetData sheetId="3879">
        <row r="5">
          <cell r="E5">
            <v>1</v>
          </cell>
        </row>
      </sheetData>
      <sheetData sheetId="3880">
        <row r="5">
          <cell r="E5">
            <v>1</v>
          </cell>
        </row>
      </sheetData>
      <sheetData sheetId="3881">
        <row r="5">
          <cell r="E5">
            <v>1</v>
          </cell>
        </row>
      </sheetData>
      <sheetData sheetId="3882">
        <row r="5">
          <cell r="E5">
            <v>1</v>
          </cell>
        </row>
      </sheetData>
      <sheetData sheetId="3883">
        <row r="5">
          <cell r="E5">
            <v>1</v>
          </cell>
        </row>
      </sheetData>
      <sheetData sheetId="3884">
        <row r="5">
          <cell r="E5">
            <v>1</v>
          </cell>
        </row>
      </sheetData>
      <sheetData sheetId="3885">
        <row r="5">
          <cell r="E5">
            <v>1</v>
          </cell>
        </row>
      </sheetData>
      <sheetData sheetId="3886">
        <row r="5">
          <cell r="E5">
            <v>1</v>
          </cell>
        </row>
      </sheetData>
      <sheetData sheetId="3887">
        <row r="5">
          <cell r="E5">
            <v>1</v>
          </cell>
        </row>
      </sheetData>
      <sheetData sheetId="3888">
        <row r="5">
          <cell r="E5">
            <v>1</v>
          </cell>
        </row>
      </sheetData>
      <sheetData sheetId="3889">
        <row r="5">
          <cell r="E5">
            <v>1</v>
          </cell>
        </row>
      </sheetData>
      <sheetData sheetId="3890">
        <row r="5">
          <cell r="E5">
            <v>1</v>
          </cell>
        </row>
      </sheetData>
      <sheetData sheetId="3891">
        <row r="5">
          <cell r="E5">
            <v>1</v>
          </cell>
        </row>
      </sheetData>
      <sheetData sheetId="3892">
        <row r="5">
          <cell r="E5">
            <v>1</v>
          </cell>
        </row>
      </sheetData>
      <sheetData sheetId="3893">
        <row r="5">
          <cell r="E5">
            <v>1</v>
          </cell>
        </row>
      </sheetData>
      <sheetData sheetId="3894">
        <row r="5">
          <cell r="E5">
            <v>1</v>
          </cell>
        </row>
      </sheetData>
      <sheetData sheetId="3895">
        <row r="5">
          <cell r="E5">
            <v>1</v>
          </cell>
        </row>
      </sheetData>
      <sheetData sheetId="3896">
        <row r="5">
          <cell r="E5">
            <v>1</v>
          </cell>
        </row>
      </sheetData>
      <sheetData sheetId="3897">
        <row r="5">
          <cell r="E5">
            <v>1</v>
          </cell>
        </row>
      </sheetData>
      <sheetData sheetId="3898">
        <row r="5">
          <cell r="E5">
            <v>1</v>
          </cell>
        </row>
      </sheetData>
      <sheetData sheetId="3899">
        <row r="5">
          <cell r="E5">
            <v>1</v>
          </cell>
        </row>
      </sheetData>
      <sheetData sheetId="3900">
        <row r="5">
          <cell r="E5">
            <v>1</v>
          </cell>
        </row>
      </sheetData>
      <sheetData sheetId="3901">
        <row r="5">
          <cell r="E5">
            <v>1</v>
          </cell>
        </row>
      </sheetData>
      <sheetData sheetId="3902">
        <row r="5">
          <cell r="E5">
            <v>1</v>
          </cell>
        </row>
      </sheetData>
      <sheetData sheetId="3903">
        <row r="5">
          <cell r="E5">
            <v>1</v>
          </cell>
        </row>
      </sheetData>
      <sheetData sheetId="3904">
        <row r="5">
          <cell r="E5">
            <v>1</v>
          </cell>
        </row>
      </sheetData>
      <sheetData sheetId="3905">
        <row r="5">
          <cell r="E5">
            <v>1</v>
          </cell>
        </row>
      </sheetData>
      <sheetData sheetId="3906">
        <row r="5">
          <cell r="E5">
            <v>1</v>
          </cell>
        </row>
      </sheetData>
      <sheetData sheetId="3907">
        <row r="5">
          <cell r="E5">
            <v>1</v>
          </cell>
        </row>
      </sheetData>
      <sheetData sheetId="3908">
        <row r="5">
          <cell r="E5">
            <v>1</v>
          </cell>
        </row>
      </sheetData>
      <sheetData sheetId="3909">
        <row r="5">
          <cell r="E5">
            <v>1</v>
          </cell>
        </row>
      </sheetData>
      <sheetData sheetId="3910">
        <row r="5">
          <cell r="E5">
            <v>1</v>
          </cell>
        </row>
      </sheetData>
      <sheetData sheetId="3911">
        <row r="5">
          <cell r="E5">
            <v>1</v>
          </cell>
        </row>
      </sheetData>
      <sheetData sheetId="3912">
        <row r="5">
          <cell r="E5">
            <v>1</v>
          </cell>
        </row>
      </sheetData>
      <sheetData sheetId="3913">
        <row r="5">
          <cell r="E5">
            <v>1</v>
          </cell>
        </row>
      </sheetData>
      <sheetData sheetId="3914">
        <row r="5">
          <cell r="E5">
            <v>1</v>
          </cell>
        </row>
      </sheetData>
      <sheetData sheetId="3915">
        <row r="5">
          <cell r="E5">
            <v>1</v>
          </cell>
        </row>
      </sheetData>
      <sheetData sheetId="3916">
        <row r="5">
          <cell r="E5">
            <v>1</v>
          </cell>
        </row>
      </sheetData>
      <sheetData sheetId="3917">
        <row r="5">
          <cell r="E5">
            <v>1</v>
          </cell>
        </row>
      </sheetData>
      <sheetData sheetId="3918">
        <row r="5">
          <cell r="E5">
            <v>1</v>
          </cell>
        </row>
      </sheetData>
      <sheetData sheetId="3919">
        <row r="5">
          <cell r="E5">
            <v>1</v>
          </cell>
        </row>
      </sheetData>
      <sheetData sheetId="3920">
        <row r="5">
          <cell r="E5">
            <v>1</v>
          </cell>
        </row>
      </sheetData>
      <sheetData sheetId="3921">
        <row r="5">
          <cell r="E5">
            <v>1</v>
          </cell>
        </row>
      </sheetData>
      <sheetData sheetId="3922">
        <row r="5">
          <cell r="E5">
            <v>1</v>
          </cell>
        </row>
      </sheetData>
      <sheetData sheetId="3923">
        <row r="5">
          <cell r="E5">
            <v>1</v>
          </cell>
        </row>
      </sheetData>
      <sheetData sheetId="3924">
        <row r="5">
          <cell r="E5">
            <v>1</v>
          </cell>
        </row>
      </sheetData>
      <sheetData sheetId="3925">
        <row r="5">
          <cell r="E5">
            <v>1</v>
          </cell>
        </row>
      </sheetData>
      <sheetData sheetId="3926">
        <row r="5">
          <cell r="E5">
            <v>1</v>
          </cell>
        </row>
      </sheetData>
      <sheetData sheetId="3927">
        <row r="5">
          <cell r="E5">
            <v>1</v>
          </cell>
        </row>
      </sheetData>
      <sheetData sheetId="3928">
        <row r="5">
          <cell r="E5">
            <v>1</v>
          </cell>
        </row>
      </sheetData>
      <sheetData sheetId="3929">
        <row r="5">
          <cell r="E5">
            <v>1</v>
          </cell>
        </row>
      </sheetData>
      <sheetData sheetId="3930">
        <row r="5">
          <cell r="E5">
            <v>1</v>
          </cell>
        </row>
      </sheetData>
      <sheetData sheetId="3931">
        <row r="5">
          <cell r="E5">
            <v>1</v>
          </cell>
        </row>
      </sheetData>
      <sheetData sheetId="3932">
        <row r="5">
          <cell r="E5">
            <v>1</v>
          </cell>
        </row>
      </sheetData>
      <sheetData sheetId="3933">
        <row r="5">
          <cell r="E5">
            <v>1</v>
          </cell>
        </row>
      </sheetData>
      <sheetData sheetId="3934">
        <row r="5">
          <cell r="E5">
            <v>1</v>
          </cell>
        </row>
      </sheetData>
      <sheetData sheetId="3935">
        <row r="5">
          <cell r="E5">
            <v>1</v>
          </cell>
        </row>
      </sheetData>
      <sheetData sheetId="3936">
        <row r="5">
          <cell r="E5">
            <v>1</v>
          </cell>
        </row>
      </sheetData>
      <sheetData sheetId="3937">
        <row r="5">
          <cell r="E5">
            <v>1</v>
          </cell>
        </row>
      </sheetData>
      <sheetData sheetId="3938">
        <row r="5">
          <cell r="E5">
            <v>1</v>
          </cell>
        </row>
      </sheetData>
      <sheetData sheetId="3939">
        <row r="5">
          <cell r="E5">
            <v>1</v>
          </cell>
        </row>
      </sheetData>
      <sheetData sheetId="3940">
        <row r="5">
          <cell r="E5">
            <v>1</v>
          </cell>
        </row>
      </sheetData>
      <sheetData sheetId="3941">
        <row r="5">
          <cell r="E5">
            <v>1</v>
          </cell>
        </row>
      </sheetData>
      <sheetData sheetId="3942">
        <row r="5">
          <cell r="E5">
            <v>1</v>
          </cell>
        </row>
      </sheetData>
      <sheetData sheetId="3943">
        <row r="5">
          <cell r="E5">
            <v>1</v>
          </cell>
        </row>
      </sheetData>
      <sheetData sheetId="3944">
        <row r="5">
          <cell r="E5">
            <v>1</v>
          </cell>
        </row>
      </sheetData>
      <sheetData sheetId="3945">
        <row r="5">
          <cell r="E5">
            <v>1</v>
          </cell>
        </row>
      </sheetData>
      <sheetData sheetId="3946">
        <row r="5">
          <cell r="E5">
            <v>1</v>
          </cell>
        </row>
      </sheetData>
      <sheetData sheetId="3947">
        <row r="5">
          <cell r="E5">
            <v>1</v>
          </cell>
        </row>
      </sheetData>
      <sheetData sheetId="3948">
        <row r="5">
          <cell r="E5">
            <v>1</v>
          </cell>
        </row>
      </sheetData>
      <sheetData sheetId="3949">
        <row r="5">
          <cell r="E5">
            <v>1</v>
          </cell>
        </row>
      </sheetData>
      <sheetData sheetId="3950">
        <row r="5">
          <cell r="E5">
            <v>1</v>
          </cell>
        </row>
      </sheetData>
      <sheetData sheetId="3951">
        <row r="5">
          <cell r="E5">
            <v>1</v>
          </cell>
        </row>
      </sheetData>
      <sheetData sheetId="3952">
        <row r="5">
          <cell r="E5">
            <v>1</v>
          </cell>
        </row>
      </sheetData>
      <sheetData sheetId="3953">
        <row r="5">
          <cell r="E5">
            <v>1</v>
          </cell>
        </row>
      </sheetData>
      <sheetData sheetId="3954">
        <row r="5">
          <cell r="E5">
            <v>1</v>
          </cell>
        </row>
      </sheetData>
      <sheetData sheetId="3955">
        <row r="5">
          <cell r="E5">
            <v>1</v>
          </cell>
        </row>
      </sheetData>
      <sheetData sheetId="3956">
        <row r="5">
          <cell r="E5">
            <v>1</v>
          </cell>
        </row>
      </sheetData>
      <sheetData sheetId="3957">
        <row r="5">
          <cell r="E5">
            <v>1</v>
          </cell>
        </row>
      </sheetData>
      <sheetData sheetId="3958">
        <row r="5">
          <cell r="E5">
            <v>1</v>
          </cell>
        </row>
      </sheetData>
      <sheetData sheetId="3959">
        <row r="5">
          <cell r="E5">
            <v>1</v>
          </cell>
        </row>
      </sheetData>
      <sheetData sheetId="3960">
        <row r="5">
          <cell r="E5">
            <v>1</v>
          </cell>
        </row>
      </sheetData>
      <sheetData sheetId="3961">
        <row r="5">
          <cell r="E5">
            <v>1</v>
          </cell>
        </row>
      </sheetData>
      <sheetData sheetId="3962">
        <row r="5">
          <cell r="E5">
            <v>1</v>
          </cell>
        </row>
      </sheetData>
      <sheetData sheetId="3963">
        <row r="5">
          <cell r="E5">
            <v>1</v>
          </cell>
        </row>
      </sheetData>
      <sheetData sheetId="3964">
        <row r="5">
          <cell r="E5">
            <v>1</v>
          </cell>
        </row>
      </sheetData>
      <sheetData sheetId="3965">
        <row r="5">
          <cell r="E5">
            <v>1</v>
          </cell>
        </row>
      </sheetData>
      <sheetData sheetId="3966">
        <row r="5">
          <cell r="E5">
            <v>1</v>
          </cell>
        </row>
      </sheetData>
      <sheetData sheetId="3967">
        <row r="5">
          <cell r="E5">
            <v>1</v>
          </cell>
        </row>
      </sheetData>
      <sheetData sheetId="3968">
        <row r="5">
          <cell r="E5">
            <v>1</v>
          </cell>
        </row>
      </sheetData>
      <sheetData sheetId="3969">
        <row r="5">
          <cell r="E5">
            <v>1</v>
          </cell>
        </row>
      </sheetData>
      <sheetData sheetId="3970">
        <row r="5">
          <cell r="E5">
            <v>1</v>
          </cell>
        </row>
      </sheetData>
      <sheetData sheetId="3971">
        <row r="5">
          <cell r="E5">
            <v>1</v>
          </cell>
        </row>
      </sheetData>
      <sheetData sheetId="3972">
        <row r="5">
          <cell r="E5">
            <v>1</v>
          </cell>
        </row>
      </sheetData>
      <sheetData sheetId="3973">
        <row r="5">
          <cell r="E5">
            <v>1</v>
          </cell>
        </row>
      </sheetData>
      <sheetData sheetId="3974">
        <row r="5">
          <cell r="E5">
            <v>1</v>
          </cell>
        </row>
      </sheetData>
      <sheetData sheetId="3975">
        <row r="5">
          <cell r="E5">
            <v>1</v>
          </cell>
        </row>
      </sheetData>
      <sheetData sheetId="3976">
        <row r="5">
          <cell r="E5">
            <v>1</v>
          </cell>
        </row>
      </sheetData>
      <sheetData sheetId="3977">
        <row r="5">
          <cell r="E5">
            <v>1</v>
          </cell>
        </row>
      </sheetData>
      <sheetData sheetId="3978">
        <row r="5">
          <cell r="E5">
            <v>1</v>
          </cell>
        </row>
      </sheetData>
      <sheetData sheetId="3979">
        <row r="5">
          <cell r="E5">
            <v>1</v>
          </cell>
        </row>
      </sheetData>
      <sheetData sheetId="3980">
        <row r="5">
          <cell r="E5">
            <v>1</v>
          </cell>
        </row>
      </sheetData>
      <sheetData sheetId="3981">
        <row r="5">
          <cell r="E5">
            <v>1</v>
          </cell>
        </row>
      </sheetData>
      <sheetData sheetId="3982">
        <row r="5">
          <cell r="E5">
            <v>1</v>
          </cell>
        </row>
      </sheetData>
      <sheetData sheetId="3983">
        <row r="5">
          <cell r="E5">
            <v>1</v>
          </cell>
        </row>
      </sheetData>
      <sheetData sheetId="3984">
        <row r="5">
          <cell r="E5">
            <v>1</v>
          </cell>
        </row>
      </sheetData>
      <sheetData sheetId="3985">
        <row r="5">
          <cell r="E5">
            <v>1</v>
          </cell>
        </row>
      </sheetData>
      <sheetData sheetId="3986">
        <row r="5">
          <cell r="E5">
            <v>1</v>
          </cell>
        </row>
      </sheetData>
      <sheetData sheetId="3987">
        <row r="5">
          <cell r="E5">
            <v>1</v>
          </cell>
        </row>
      </sheetData>
      <sheetData sheetId="3988">
        <row r="5">
          <cell r="E5">
            <v>1</v>
          </cell>
        </row>
      </sheetData>
      <sheetData sheetId="3989">
        <row r="5">
          <cell r="E5">
            <v>1</v>
          </cell>
        </row>
      </sheetData>
      <sheetData sheetId="3990">
        <row r="5">
          <cell r="E5">
            <v>1</v>
          </cell>
        </row>
      </sheetData>
      <sheetData sheetId="3991">
        <row r="5">
          <cell r="E5">
            <v>1</v>
          </cell>
        </row>
      </sheetData>
      <sheetData sheetId="3992">
        <row r="5">
          <cell r="E5">
            <v>1</v>
          </cell>
        </row>
      </sheetData>
      <sheetData sheetId="3993">
        <row r="5">
          <cell r="E5">
            <v>1</v>
          </cell>
        </row>
      </sheetData>
      <sheetData sheetId="3994">
        <row r="5">
          <cell r="E5">
            <v>1</v>
          </cell>
        </row>
      </sheetData>
      <sheetData sheetId="3995">
        <row r="5">
          <cell r="E5">
            <v>1</v>
          </cell>
        </row>
      </sheetData>
      <sheetData sheetId="3996">
        <row r="5">
          <cell r="E5">
            <v>1</v>
          </cell>
        </row>
      </sheetData>
      <sheetData sheetId="3997">
        <row r="5">
          <cell r="E5">
            <v>1</v>
          </cell>
        </row>
      </sheetData>
      <sheetData sheetId="3998">
        <row r="5">
          <cell r="E5">
            <v>1</v>
          </cell>
        </row>
      </sheetData>
      <sheetData sheetId="3999">
        <row r="5">
          <cell r="E5">
            <v>1</v>
          </cell>
        </row>
      </sheetData>
      <sheetData sheetId="4000">
        <row r="5">
          <cell r="E5">
            <v>1</v>
          </cell>
        </row>
      </sheetData>
      <sheetData sheetId="4001">
        <row r="5">
          <cell r="E5">
            <v>1</v>
          </cell>
        </row>
      </sheetData>
      <sheetData sheetId="4002">
        <row r="5">
          <cell r="E5">
            <v>1</v>
          </cell>
        </row>
      </sheetData>
      <sheetData sheetId="4003">
        <row r="5">
          <cell r="E5">
            <v>1</v>
          </cell>
        </row>
      </sheetData>
      <sheetData sheetId="4004">
        <row r="5">
          <cell r="E5">
            <v>1</v>
          </cell>
        </row>
      </sheetData>
      <sheetData sheetId="4005">
        <row r="5">
          <cell r="E5">
            <v>1</v>
          </cell>
        </row>
      </sheetData>
      <sheetData sheetId="4006">
        <row r="5">
          <cell r="E5">
            <v>1</v>
          </cell>
        </row>
      </sheetData>
      <sheetData sheetId="4007">
        <row r="5">
          <cell r="E5">
            <v>1</v>
          </cell>
        </row>
      </sheetData>
      <sheetData sheetId="4008">
        <row r="5">
          <cell r="E5">
            <v>1</v>
          </cell>
        </row>
      </sheetData>
      <sheetData sheetId="4009">
        <row r="5">
          <cell r="E5">
            <v>1</v>
          </cell>
        </row>
      </sheetData>
      <sheetData sheetId="4010">
        <row r="5">
          <cell r="E5">
            <v>1</v>
          </cell>
        </row>
      </sheetData>
      <sheetData sheetId="4011">
        <row r="5">
          <cell r="E5">
            <v>1</v>
          </cell>
        </row>
      </sheetData>
      <sheetData sheetId="4012">
        <row r="5">
          <cell r="E5">
            <v>1</v>
          </cell>
        </row>
      </sheetData>
      <sheetData sheetId="4013">
        <row r="5">
          <cell r="E5">
            <v>1</v>
          </cell>
        </row>
      </sheetData>
      <sheetData sheetId="4014">
        <row r="5">
          <cell r="E5">
            <v>1</v>
          </cell>
        </row>
      </sheetData>
      <sheetData sheetId="4015">
        <row r="5">
          <cell r="E5">
            <v>1</v>
          </cell>
        </row>
      </sheetData>
      <sheetData sheetId="4016">
        <row r="5">
          <cell r="E5">
            <v>1</v>
          </cell>
        </row>
      </sheetData>
      <sheetData sheetId="4017">
        <row r="5">
          <cell r="E5">
            <v>1</v>
          </cell>
        </row>
      </sheetData>
      <sheetData sheetId="4018">
        <row r="5">
          <cell r="E5">
            <v>1</v>
          </cell>
        </row>
      </sheetData>
      <sheetData sheetId="4019">
        <row r="5">
          <cell r="E5">
            <v>1</v>
          </cell>
        </row>
      </sheetData>
      <sheetData sheetId="4020">
        <row r="5">
          <cell r="E5">
            <v>1</v>
          </cell>
        </row>
      </sheetData>
      <sheetData sheetId="4021">
        <row r="5">
          <cell r="E5">
            <v>1</v>
          </cell>
        </row>
      </sheetData>
      <sheetData sheetId="4022">
        <row r="5">
          <cell r="E5">
            <v>1</v>
          </cell>
        </row>
      </sheetData>
      <sheetData sheetId="4023">
        <row r="5">
          <cell r="E5">
            <v>1</v>
          </cell>
        </row>
      </sheetData>
      <sheetData sheetId="4024">
        <row r="5">
          <cell r="E5">
            <v>1</v>
          </cell>
        </row>
      </sheetData>
      <sheetData sheetId="4025">
        <row r="5">
          <cell r="E5">
            <v>1</v>
          </cell>
        </row>
      </sheetData>
      <sheetData sheetId="4026">
        <row r="5">
          <cell r="E5">
            <v>1</v>
          </cell>
        </row>
      </sheetData>
      <sheetData sheetId="4027">
        <row r="5">
          <cell r="E5">
            <v>1</v>
          </cell>
        </row>
      </sheetData>
      <sheetData sheetId="4028">
        <row r="5">
          <cell r="E5">
            <v>1</v>
          </cell>
        </row>
      </sheetData>
      <sheetData sheetId="4029">
        <row r="5">
          <cell r="E5">
            <v>1</v>
          </cell>
        </row>
      </sheetData>
      <sheetData sheetId="4030">
        <row r="5">
          <cell r="E5">
            <v>1</v>
          </cell>
        </row>
      </sheetData>
      <sheetData sheetId="4031">
        <row r="5">
          <cell r="E5">
            <v>1</v>
          </cell>
        </row>
      </sheetData>
      <sheetData sheetId="4032">
        <row r="5">
          <cell r="E5">
            <v>1</v>
          </cell>
        </row>
      </sheetData>
      <sheetData sheetId="4033">
        <row r="5">
          <cell r="E5">
            <v>1</v>
          </cell>
        </row>
      </sheetData>
      <sheetData sheetId="4034">
        <row r="5">
          <cell r="E5">
            <v>1</v>
          </cell>
        </row>
      </sheetData>
      <sheetData sheetId="4035">
        <row r="5">
          <cell r="E5">
            <v>1</v>
          </cell>
        </row>
      </sheetData>
      <sheetData sheetId="4036">
        <row r="5">
          <cell r="E5">
            <v>1</v>
          </cell>
        </row>
      </sheetData>
      <sheetData sheetId="4037">
        <row r="5">
          <cell r="E5">
            <v>1</v>
          </cell>
        </row>
      </sheetData>
      <sheetData sheetId="4038">
        <row r="5">
          <cell r="E5">
            <v>1</v>
          </cell>
        </row>
      </sheetData>
      <sheetData sheetId="4039">
        <row r="5">
          <cell r="E5">
            <v>1</v>
          </cell>
        </row>
      </sheetData>
      <sheetData sheetId="4040">
        <row r="5">
          <cell r="E5">
            <v>1</v>
          </cell>
        </row>
      </sheetData>
      <sheetData sheetId="4041">
        <row r="5">
          <cell r="E5">
            <v>1</v>
          </cell>
        </row>
      </sheetData>
      <sheetData sheetId="4042">
        <row r="5">
          <cell r="E5">
            <v>1</v>
          </cell>
        </row>
      </sheetData>
      <sheetData sheetId="4043">
        <row r="5">
          <cell r="E5">
            <v>1</v>
          </cell>
        </row>
      </sheetData>
      <sheetData sheetId="4044">
        <row r="5">
          <cell r="E5">
            <v>1</v>
          </cell>
        </row>
      </sheetData>
      <sheetData sheetId="4045">
        <row r="5">
          <cell r="E5">
            <v>1</v>
          </cell>
        </row>
      </sheetData>
      <sheetData sheetId="4046">
        <row r="5">
          <cell r="E5">
            <v>1</v>
          </cell>
        </row>
      </sheetData>
      <sheetData sheetId="4047">
        <row r="5">
          <cell r="E5">
            <v>1</v>
          </cell>
        </row>
      </sheetData>
      <sheetData sheetId="4048">
        <row r="5">
          <cell r="E5">
            <v>1</v>
          </cell>
        </row>
      </sheetData>
      <sheetData sheetId="4049">
        <row r="5">
          <cell r="E5">
            <v>1</v>
          </cell>
        </row>
      </sheetData>
      <sheetData sheetId="4050">
        <row r="5">
          <cell r="E5">
            <v>1</v>
          </cell>
        </row>
      </sheetData>
      <sheetData sheetId="4051">
        <row r="5">
          <cell r="E5">
            <v>1</v>
          </cell>
        </row>
      </sheetData>
      <sheetData sheetId="4052">
        <row r="5">
          <cell r="E5">
            <v>1</v>
          </cell>
        </row>
      </sheetData>
      <sheetData sheetId="4053">
        <row r="5">
          <cell r="E5">
            <v>1</v>
          </cell>
        </row>
      </sheetData>
      <sheetData sheetId="4054">
        <row r="5">
          <cell r="E5">
            <v>1</v>
          </cell>
        </row>
      </sheetData>
      <sheetData sheetId="4055">
        <row r="5">
          <cell r="E5">
            <v>1</v>
          </cell>
        </row>
      </sheetData>
      <sheetData sheetId="4056">
        <row r="5">
          <cell r="E5">
            <v>1</v>
          </cell>
        </row>
      </sheetData>
      <sheetData sheetId="4057">
        <row r="5">
          <cell r="E5">
            <v>1</v>
          </cell>
        </row>
      </sheetData>
      <sheetData sheetId="4058">
        <row r="5">
          <cell r="E5">
            <v>1</v>
          </cell>
        </row>
      </sheetData>
      <sheetData sheetId="4059">
        <row r="5">
          <cell r="E5">
            <v>1</v>
          </cell>
        </row>
      </sheetData>
      <sheetData sheetId="4060">
        <row r="5">
          <cell r="E5">
            <v>1</v>
          </cell>
        </row>
      </sheetData>
      <sheetData sheetId="4061">
        <row r="5">
          <cell r="E5">
            <v>1</v>
          </cell>
        </row>
      </sheetData>
      <sheetData sheetId="4062">
        <row r="5">
          <cell r="E5">
            <v>1</v>
          </cell>
        </row>
      </sheetData>
      <sheetData sheetId="4063">
        <row r="5">
          <cell r="E5">
            <v>1</v>
          </cell>
        </row>
      </sheetData>
      <sheetData sheetId="4064">
        <row r="5">
          <cell r="E5">
            <v>1</v>
          </cell>
        </row>
      </sheetData>
      <sheetData sheetId="4065">
        <row r="5">
          <cell r="E5">
            <v>1</v>
          </cell>
        </row>
      </sheetData>
      <sheetData sheetId="4066">
        <row r="5">
          <cell r="E5">
            <v>1</v>
          </cell>
        </row>
      </sheetData>
      <sheetData sheetId="4067">
        <row r="5">
          <cell r="E5">
            <v>1</v>
          </cell>
        </row>
      </sheetData>
      <sheetData sheetId="4068">
        <row r="5">
          <cell r="E5">
            <v>1</v>
          </cell>
        </row>
      </sheetData>
      <sheetData sheetId="4069">
        <row r="5">
          <cell r="E5">
            <v>1</v>
          </cell>
        </row>
      </sheetData>
      <sheetData sheetId="4070">
        <row r="5">
          <cell r="E5">
            <v>1</v>
          </cell>
        </row>
      </sheetData>
      <sheetData sheetId="4071">
        <row r="5">
          <cell r="E5">
            <v>1</v>
          </cell>
        </row>
      </sheetData>
      <sheetData sheetId="4072">
        <row r="5">
          <cell r="E5">
            <v>1</v>
          </cell>
        </row>
      </sheetData>
      <sheetData sheetId="4073">
        <row r="5">
          <cell r="E5">
            <v>1</v>
          </cell>
        </row>
      </sheetData>
      <sheetData sheetId="4074">
        <row r="5">
          <cell r="E5">
            <v>1</v>
          </cell>
        </row>
      </sheetData>
      <sheetData sheetId="4075">
        <row r="5">
          <cell r="E5">
            <v>1</v>
          </cell>
        </row>
      </sheetData>
      <sheetData sheetId="4076">
        <row r="5">
          <cell r="E5">
            <v>1</v>
          </cell>
        </row>
      </sheetData>
      <sheetData sheetId="4077">
        <row r="5">
          <cell r="E5">
            <v>1</v>
          </cell>
        </row>
      </sheetData>
      <sheetData sheetId="4078">
        <row r="5">
          <cell r="E5">
            <v>1</v>
          </cell>
        </row>
      </sheetData>
      <sheetData sheetId="4079">
        <row r="5">
          <cell r="E5">
            <v>1</v>
          </cell>
        </row>
      </sheetData>
      <sheetData sheetId="4080">
        <row r="5">
          <cell r="E5">
            <v>1</v>
          </cell>
        </row>
      </sheetData>
      <sheetData sheetId="4081">
        <row r="5">
          <cell r="E5">
            <v>1</v>
          </cell>
        </row>
      </sheetData>
      <sheetData sheetId="4082">
        <row r="5">
          <cell r="E5">
            <v>1</v>
          </cell>
        </row>
      </sheetData>
      <sheetData sheetId="4083">
        <row r="5">
          <cell r="E5">
            <v>1</v>
          </cell>
        </row>
      </sheetData>
      <sheetData sheetId="4084">
        <row r="5">
          <cell r="E5">
            <v>1</v>
          </cell>
        </row>
      </sheetData>
      <sheetData sheetId="4085">
        <row r="5">
          <cell r="E5">
            <v>1</v>
          </cell>
        </row>
      </sheetData>
      <sheetData sheetId="4086">
        <row r="5">
          <cell r="E5">
            <v>1</v>
          </cell>
        </row>
      </sheetData>
      <sheetData sheetId="4087">
        <row r="5">
          <cell r="E5">
            <v>1</v>
          </cell>
        </row>
      </sheetData>
      <sheetData sheetId="4088">
        <row r="5">
          <cell r="E5">
            <v>1</v>
          </cell>
        </row>
      </sheetData>
      <sheetData sheetId="4089">
        <row r="5">
          <cell r="E5">
            <v>1</v>
          </cell>
        </row>
      </sheetData>
      <sheetData sheetId="4090">
        <row r="5">
          <cell r="E5">
            <v>1</v>
          </cell>
        </row>
      </sheetData>
      <sheetData sheetId="4091">
        <row r="5">
          <cell r="E5">
            <v>1</v>
          </cell>
        </row>
      </sheetData>
      <sheetData sheetId="4092">
        <row r="5">
          <cell r="E5">
            <v>1</v>
          </cell>
        </row>
      </sheetData>
      <sheetData sheetId="4093">
        <row r="5">
          <cell r="E5">
            <v>1</v>
          </cell>
        </row>
      </sheetData>
      <sheetData sheetId="4094">
        <row r="5">
          <cell r="E5">
            <v>1</v>
          </cell>
        </row>
      </sheetData>
      <sheetData sheetId="4095">
        <row r="5">
          <cell r="E5">
            <v>1</v>
          </cell>
        </row>
      </sheetData>
      <sheetData sheetId="4096">
        <row r="5">
          <cell r="E5">
            <v>1</v>
          </cell>
        </row>
      </sheetData>
      <sheetData sheetId="4097">
        <row r="5">
          <cell r="E5">
            <v>1</v>
          </cell>
        </row>
      </sheetData>
      <sheetData sheetId="4098">
        <row r="5">
          <cell r="E5">
            <v>1</v>
          </cell>
        </row>
      </sheetData>
      <sheetData sheetId="4099">
        <row r="5">
          <cell r="E5">
            <v>1</v>
          </cell>
        </row>
      </sheetData>
      <sheetData sheetId="4100">
        <row r="5">
          <cell r="E5">
            <v>1</v>
          </cell>
        </row>
      </sheetData>
      <sheetData sheetId="4101">
        <row r="5">
          <cell r="E5">
            <v>1</v>
          </cell>
        </row>
      </sheetData>
      <sheetData sheetId="4102">
        <row r="5">
          <cell r="E5">
            <v>1</v>
          </cell>
        </row>
      </sheetData>
      <sheetData sheetId="4103">
        <row r="5">
          <cell r="E5">
            <v>1</v>
          </cell>
        </row>
      </sheetData>
      <sheetData sheetId="4104">
        <row r="5">
          <cell r="E5">
            <v>1</v>
          </cell>
        </row>
      </sheetData>
      <sheetData sheetId="4105">
        <row r="5">
          <cell r="E5">
            <v>1</v>
          </cell>
        </row>
      </sheetData>
      <sheetData sheetId="4106">
        <row r="5">
          <cell r="E5">
            <v>1</v>
          </cell>
        </row>
      </sheetData>
      <sheetData sheetId="4107">
        <row r="5">
          <cell r="E5">
            <v>1</v>
          </cell>
        </row>
      </sheetData>
      <sheetData sheetId="4108">
        <row r="5">
          <cell r="E5">
            <v>1</v>
          </cell>
        </row>
      </sheetData>
      <sheetData sheetId="4109">
        <row r="5">
          <cell r="E5">
            <v>1</v>
          </cell>
        </row>
      </sheetData>
      <sheetData sheetId="4110">
        <row r="5">
          <cell r="E5">
            <v>1</v>
          </cell>
        </row>
      </sheetData>
      <sheetData sheetId="4111">
        <row r="5">
          <cell r="E5">
            <v>1</v>
          </cell>
        </row>
      </sheetData>
      <sheetData sheetId="4112">
        <row r="5">
          <cell r="E5">
            <v>1</v>
          </cell>
        </row>
      </sheetData>
      <sheetData sheetId="4113">
        <row r="5">
          <cell r="E5">
            <v>1</v>
          </cell>
        </row>
      </sheetData>
      <sheetData sheetId="4114">
        <row r="5">
          <cell r="E5">
            <v>1</v>
          </cell>
        </row>
      </sheetData>
      <sheetData sheetId="4115">
        <row r="5">
          <cell r="E5">
            <v>1</v>
          </cell>
        </row>
      </sheetData>
      <sheetData sheetId="4116">
        <row r="5">
          <cell r="E5">
            <v>1</v>
          </cell>
        </row>
      </sheetData>
      <sheetData sheetId="4117">
        <row r="5">
          <cell r="E5">
            <v>1</v>
          </cell>
        </row>
      </sheetData>
      <sheetData sheetId="4118">
        <row r="5">
          <cell r="E5">
            <v>1</v>
          </cell>
        </row>
      </sheetData>
      <sheetData sheetId="4119">
        <row r="5">
          <cell r="E5">
            <v>1</v>
          </cell>
        </row>
      </sheetData>
      <sheetData sheetId="4120">
        <row r="5">
          <cell r="E5">
            <v>1</v>
          </cell>
        </row>
      </sheetData>
      <sheetData sheetId="4121">
        <row r="5">
          <cell r="E5">
            <v>1</v>
          </cell>
        </row>
      </sheetData>
      <sheetData sheetId="4122">
        <row r="5">
          <cell r="E5">
            <v>1</v>
          </cell>
        </row>
      </sheetData>
      <sheetData sheetId="4123">
        <row r="5">
          <cell r="E5">
            <v>1</v>
          </cell>
        </row>
      </sheetData>
      <sheetData sheetId="4124">
        <row r="5">
          <cell r="E5">
            <v>1</v>
          </cell>
        </row>
      </sheetData>
      <sheetData sheetId="4125">
        <row r="5">
          <cell r="E5">
            <v>1</v>
          </cell>
        </row>
      </sheetData>
      <sheetData sheetId="4126">
        <row r="5">
          <cell r="E5">
            <v>1</v>
          </cell>
        </row>
      </sheetData>
      <sheetData sheetId="4127">
        <row r="5">
          <cell r="E5">
            <v>1</v>
          </cell>
        </row>
      </sheetData>
      <sheetData sheetId="4128">
        <row r="5">
          <cell r="E5">
            <v>1</v>
          </cell>
        </row>
      </sheetData>
      <sheetData sheetId="4129">
        <row r="5">
          <cell r="E5">
            <v>1</v>
          </cell>
        </row>
      </sheetData>
      <sheetData sheetId="4130">
        <row r="5">
          <cell r="E5">
            <v>1</v>
          </cell>
        </row>
      </sheetData>
      <sheetData sheetId="4131">
        <row r="5">
          <cell r="E5">
            <v>1</v>
          </cell>
        </row>
      </sheetData>
      <sheetData sheetId="4132">
        <row r="5">
          <cell r="E5">
            <v>1</v>
          </cell>
        </row>
      </sheetData>
      <sheetData sheetId="4133">
        <row r="5">
          <cell r="E5">
            <v>1</v>
          </cell>
        </row>
      </sheetData>
      <sheetData sheetId="4134">
        <row r="5">
          <cell r="E5">
            <v>1</v>
          </cell>
        </row>
      </sheetData>
      <sheetData sheetId="4135">
        <row r="5">
          <cell r="E5">
            <v>1</v>
          </cell>
        </row>
      </sheetData>
      <sheetData sheetId="4136">
        <row r="5">
          <cell r="E5">
            <v>1</v>
          </cell>
        </row>
      </sheetData>
      <sheetData sheetId="4137">
        <row r="5">
          <cell r="E5">
            <v>1</v>
          </cell>
        </row>
      </sheetData>
      <sheetData sheetId="4138">
        <row r="5">
          <cell r="E5">
            <v>1</v>
          </cell>
        </row>
      </sheetData>
      <sheetData sheetId="4139">
        <row r="5">
          <cell r="E5">
            <v>1</v>
          </cell>
        </row>
      </sheetData>
      <sheetData sheetId="4140">
        <row r="5">
          <cell r="E5">
            <v>1</v>
          </cell>
        </row>
      </sheetData>
      <sheetData sheetId="4141">
        <row r="5">
          <cell r="E5">
            <v>1</v>
          </cell>
        </row>
      </sheetData>
      <sheetData sheetId="4142">
        <row r="5">
          <cell r="E5">
            <v>1</v>
          </cell>
        </row>
      </sheetData>
      <sheetData sheetId="4143">
        <row r="5">
          <cell r="E5">
            <v>1</v>
          </cell>
        </row>
      </sheetData>
      <sheetData sheetId="4144">
        <row r="5">
          <cell r="E5">
            <v>1</v>
          </cell>
        </row>
      </sheetData>
      <sheetData sheetId="4145">
        <row r="5">
          <cell r="E5">
            <v>1</v>
          </cell>
        </row>
      </sheetData>
      <sheetData sheetId="4146">
        <row r="5">
          <cell r="E5">
            <v>1</v>
          </cell>
        </row>
      </sheetData>
      <sheetData sheetId="4147">
        <row r="5">
          <cell r="E5">
            <v>1</v>
          </cell>
        </row>
      </sheetData>
      <sheetData sheetId="4148">
        <row r="5">
          <cell r="E5">
            <v>1</v>
          </cell>
        </row>
      </sheetData>
      <sheetData sheetId="4149">
        <row r="5">
          <cell r="E5">
            <v>1</v>
          </cell>
        </row>
      </sheetData>
      <sheetData sheetId="4150">
        <row r="5">
          <cell r="E5">
            <v>1</v>
          </cell>
        </row>
      </sheetData>
      <sheetData sheetId="4151">
        <row r="5">
          <cell r="E5">
            <v>1</v>
          </cell>
        </row>
      </sheetData>
      <sheetData sheetId="4152">
        <row r="5">
          <cell r="E5">
            <v>1</v>
          </cell>
        </row>
      </sheetData>
      <sheetData sheetId="4153">
        <row r="5">
          <cell r="E5">
            <v>1</v>
          </cell>
        </row>
      </sheetData>
      <sheetData sheetId="4154">
        <row r="5">
          <cell r="E5">
            <v>1</v>
          </cell>
        </row>
      </sheetData>
      <sheetData sheetId="4155">
        <row r="5">
          <cell r="E5">
            <v>1</v>
          </cell>
        </row>
      </sheetData>
      <sheetData sheetId="4156">
        <row r="5">
          <cell r="E5">
            <v>1</v>
          </cell>
        </row>
      </sheetData>
      <sheetData sheetId="4157">
        <row r="5">
          <cell r="E5">
            <v>1</v>
          </cell>
        </row>
      </sheetData>
      <sheetData sheetId="4158">
        <row r="5">
          <cell r="E5">
            <v>1</v>
          </cell>
        </row>
      </sheetData>
      <sheetData sheetId="4159">
        <row r="5">
          <cell r="E5">
            <v>1</v>
          </cell>
        </row>
      </sheetData>
      <sheetData sheetId="4160">
        <row r="5">
          <cell r="E5">
            <v>1</v>
          </cell>
        </row>
      </sheetData>
      <sheetData sheetId="4161">
        <row r="5">
          <cell r="E5">
            <v>1</v>
          </cell>
        </row>
      </sheetData>
      <sheetData sheetId="4162">
        <row r="5">
          <cell r="E5">
            <v>1</v>
          </cell>
        </row>
      </sheetData>
      <sheetData sheetId="4163">
        <row r="5">
          <cell r="E5">
            <v>1</v>
          </cell>
        </row>
      </sheetData>
      <sheetData sheetId="4164">
        <row r="5">
          <cell r="E5">
            <v>1</v>
          </cell>
        </row>
      </sheetData>
      <sheetData sheetId="4165">
        <row r="5">
          <cell r="E5">
            <v>1</v>
          </cell>
        </row>
      </sheetData>
      <sheetData sheetId="4166">
        <row r="5">
          <cell r="E5">
            <v>1</v>
          </cell>
        </row>
      </sheetData>
      <sheetData sheetId="4167">
        <row r="5">
          <cell r="E5">
            <v>1</v>
          </cell>
        </row>
      </sheetData>
      <sheetData sheetId="4168">
        <row r="5">
          <cell r="E5">
            <v>1</v>
          </cell>
        </row>
      </sheetData>
      <sheetData sheetId="4169">
        <row r="5">
          <cell r="E5">
            <v>1</v>
          </cell>
        </row>
      </sheetData>
      <sheetData sheetId="4170">
        <row r="5">
          <cell r="E5">
            <v>1</v>
          </cell>
        </row>
      </sheetData>
      <sheetData sheetId="4171">
        <row r="5">
          <cell r="E5">
            <v>1</v>
          </cell>
        </row>
      </sheetData>
      <sheetData sheetId="4172">
        <row r="5">
          <cell r="E5">
            <v>1</v>
          </cell>
        </row>
      </sheetData>
      <sheetData sheetId="4173">
        <row r="5">
          <cell r="E5">
            <v>1</v>
          </cell>
        </row>
      </sheetData>
      <sheetData sheetId="4174">
        <row r="5">
          <cell r="E5">
            <v>1</v>
          </cell>
        </row>
      </sheetData>
      <sheetData sheetId="4175">
        <row r="5">
          <cell r="E5">
            <v>1</v>
          </cell>
        </row>
      </sheetData>
      <sheetData sheetId="4176">
        <row r="5">
          <cell r="E5">
            <v>1</v>
          </cell>
        </row>
      </sheetData>
      <sheetData sheetId="4177">
        <row r="5">
          <cell r="E5">
            <v>1</v>
          </cell>
        </row>
      </sheetData>
      <sheetData sheetId="4178">
        <row r="5">
          <cell r="E5">
            <v>1</v>
          </cell>
        </row>
      </sheetData>
      <sheetData sheetId="4179">
        <row r="5">
          <cell r="E5">
            <v>1</v>
          </cell>
        </row>
      </sheetData>
      <sheetData sheetId="4180">
        <row r="5">
          <cell r="E5">
            <v>1</v>
          </cell>
        </row>
      </sheetData>
      <sheetData sheetId="4181">
        <row r="5">
          <cell r="E5">
            <v>1</v>
          </cell>
        </row>
      </sheetData>
      <sheetData sheetId="4182">
        <row r="5">
          <cell r="E5">
            <v>1</v>
          </cell>
        </row>
      </sheetData>
      <sheetData sheetId="4183">
        <row r="5">
          <cell r="E5">
            <v>1</v>
          </cell>
        </row>
      </sheetData>
      <sheetData sheetId="4184">
        <row r="5">
          <cell r="E5">
            <v>1</v>
          </cell>
        </row>
      </sheetData>
      <sheetData sheetId="4185">
        <row r="5">
          <cell r="E5">
            <v>1</v>
          </cell>
        </row>
      </sheetData>
      <sheetData sheetId="4186">
        <row r="5">
          <cell r="E5">
            <v>1</v>
          </cell>
        </row>
      </sheetData>
      <sheetData sheetId="4187">
        <row r="5">
          <cell r="E5">
            <v>1</v>
          </cell>
        </row>
      </sheetData>
      <sheetData sheetId="4188">
        <row r="5">
          <cell r="E5">
            <v>1</v>
          </cell>
        </row>
      </sheetData>
      <sheetData sheetId="4189">
        <row r="5">
          <cell r="E5">
            <v>1</v>
          </cell>
        </row>
      </sheetData>
      <sheetData sheetId="4190">
        <row r="5">
          <cell r="E5">
            <v>1</v>
          </cell>
        </row>
      </sheetData>
      <sheetData sheetId="4191">
        <row r="5">
          <cell r="E5">
            <v>1</v>
          </cell>
        </row>
      </sheetData>
      <sheetData sheetId="4192">
        <row r="5">
          <cell r="E5">
            <v>1</v>
          </cell>
        </row>
      </sheetData>
      <sheetData sheetId="4193">
        <row r="5">
          <cell r="E5">
            <v>1</v>
          </cell>
        </row>
      </sheetData>
      <sheetData sheetId="4194">
        <row r="5">
          <cell r="E5">
            <v>1</v>
          </cell>
        </row>
      </sheetData>
      <sheetData sheetId="4195">
        <row r="5">
          <cell r="E5">
            <v>1</v>
          </cell>
        </row>
      </sheetData>
      <sheetData sheetId="4196">
        <row r="5">
          <cell r="E5">
            <v>1</v>
          </cell>
        </row>
      </sheetData>
      <sheetData sheetId="4197">
        <row r="5">
          <cell r="E5">
            <v>1</v>
          </cell>
        </row>
      </sheetData>
      <sheetData sheetId="4198">
        <row r="5">
          <cell r="E5">
            <v>1</v>
          </cell>
        </row>
      </sheetData>
      <sheetData sheetId="4199">
        <row r="5">
          <cell r="E5">
            <v>1</v>
          </cell>
        </row>
      </sheetData>
      <sheetData sheetId="4200">
        <row r="5">
          <cell r="E5">
            <v>1</v>
          </cell>
        </row>
      </sheetData>
      <sheetData sheetId="4201">
        <row r="5">
          <cell r="E5">
            <v>1</v>
          </cell>
        </row>
      </sheetData>
      <sheetData sheetId="4202">
        <row r="5">
          <cell r="E5">
            <v>1</v>
          </cell>
        </row>
      </sheetData>
      <sheetData sheetId="4203">
        <row r="5">
          <cell r="E5">
            <v>1</v>
          </cell>
        </row>
      </sheetData>
      <sheetData sheetId="4204">
        <row r="5">
          <cell r="E5">
            <v>1</v>
          </cell>
        </row>
      </sheetData>
      <sheetData sheetId="4205">
        <row r="5">
          <cell r="E5">
            <v>1</v>
          </cell>
        </row>
      </sheetData>
      <sheetData sheetId="4206">
        <row r="5">
          <cell r="E5">
            <v>1</v>
          </cell>
        </row>
      </sheetData>
      <sheetData sheetId="4207">
        <row r="5">
          <cell r="E5">
            <v>1</v>
          </cell>
        </row>
      </sheetData>
      <sheetData sheetId="4208">
        <row r="5">
          <cell r="E5">
            <v>1</v>
          </cell>
        </row>
      </sheetData>
      <sheetData sheetId="4209">
        <row r="5">
          <cell r="E5">
            <v>1</v>
          </cell>
        </row>
      </sheetData>
      <sheetData sheetId="4210">
        <row r="5">
          <cell r="E5">
            <v>1</v>
          </cell>
        </row>
      </sheetData>
      <sheetData sheetId="4211">
        <row r="5">
          <cell r="E5">
            <v>1</v>
          </cell>
        </row>
      </sheetData>
      <sheetData sheetId="4212">
        <row r="5">
          <cell r="E5">
            <v>1</v>
          </cell>
        </row>
      </sheetData>
      <sheetData sheetId="4213">
        <row r="5">
          <cell r="E5">
            <v>1</v>
          </cell>
        </row>
      </sheetData>
      <sheetData sheetId="4214">
        <row r="5">
          <cell r="E5">
            <v>1</v>
          </cell>
        </row>
      </sheetData>
      <sheetData sheetId="4215">
        <row r="5">
          <cell r="E5">
            <v>1</v>
          </cell>
        </row>
      </sheetData>
      <sheetData sheetId="4216">
        <row r="5">
          <cell r="E5">
            <v>1</v>
          </cell>
        </row>
      </sheetData>
      <sheetData sheetId="4217">
        <row r="5">
          <cell r="E5">
            <v>1</v>
          </cell>
        </row>
      </sheetData>
      <sheetData sheetId="4218">
        <row r="5">
          <cell r="E5">
            <v>1</v>
          </cell>
        </row>
      </sheetData>
      <sheetData sheetId="4219">
        <row r="5">
          <cell r="E5">
            <v>1</v>
          </cell>
        </row>
      </sheetData>
      <sheetData sheetId="4220">
        <row r="5">
          <cell r="E5">
            <v>1</v>
          </cell>
        </row>
      </sheetData>
      <sheetData sheetId="4221">
        <row r="5">
          <cell r="E5">
            <v>1</v>
          </cell>
        </row>
      </sheetData>
      <sheetData sheetId="4222">
        <row r="5">
          <cell r="E5">
            <v>1</v>
          </cell>
        </row>
      </sheetData>
      <sheetData sheetId="4223">
        <row r="5">
          <cell r="E5">
            <v>1</v>
          </cell>
        </row>
      </sheetData>
      <sheetData sheetId="4224">
        <row r="5">
          <cell r="E5">
            <v>1</v>
          </cell>
        </row>
      </sheetData>
      <sheetData sheetId="4225">
        <row r="5">
          <cell r="E5">
            <v>1</v>
          </cell>
        </row>
      </sheetData>
      <sheetData sheetId="4226">
        <row r="5">
          <cell r="E5">
            <v>1</v>
          </cell>
        </row>
      </sheetData>
      <sheetData sheetId="4227">
        <row r="5">
          <cell r="E5">
            <v>1</v>
          </cell>
        </row>
      </sheetData>
      <sheetData sheetId="4228">
        <row r="5">
          <cell r="E5">
            <v>1</v>
          </cell>
        </row>
      </sheetData>
      <sheetData sheetId="4229">
        <row r="5">
          <cell r="E5">
            <v>1</v>
          </cell>
        </row>
      </sheetData>
      <sheetData sheetId="4230">
        <row r="5">
          <cell r="E5">
            <v>1</v>
          </cell>
        </row>
      </sheetData>
      <sheetData sheetId="4231">
        <row r="5">
          <cell r="E5">
            <v>1</v>
          </cell>
        </row>
      </sheetData>
      <sheetData sheetId="4232">
        <row r="5">
          <cell r="E5">
            <v>1</v>
          </cell>
        </row>
      </sheetData>
      <sheetData sheetId="4233">
        <row r="5">
          <cell r="E5">
            <v>1</v>
          </cell>
        </row>
      </sheetData>
      <sheetData sheetId="4234">
        <row r="5">
          <cell r="E5">
            <v>1</v>
          </cell>
        </row>
      </sheetData>
      <sheetData sheetId="4235">
        <row r="5">
          <cell r="E5">
            <v>1</v>
          </cell>
        </row>
      </sheetData>
      <sheetData sheetId="4236">
        <row r="5">
          <cell r="E5">
            <v>1</v>
          </cell>
        </row>
      </sheetData>
      <sheetData sheetId="4237">
        <row r="5">
          <cell r="E5">
            <v>1</v>
          </cell>
        </row>
      </sheetData>
      <sheetData sheetId="4238">
        <row r="5">
          <cell r="E5">
            <v>1</v>
          </cell>
        </row>
      </sheetData>
      <sheetData sheetId="4239">
        <row r="5">
          <cell r="E5">
            <v>1</v>
          </cell>
        </row>
      </sheetData>
      <sheetData sheetId="4240">
        <row r="5">
          <cell r="E5">
            <v>1</v>
          </cell>
        </row>
      </sheetData>
      <sheetData sheetId="4241">
        <row r="5">
          <cell r="E5">
            <v>1</v>
          </cell>
        </row>
      </sheetData>
      <sheetData sheetId="4242">
        <row r="5">
          <cell r="E5">
            <v>1</v>
          </cell>
        </row>
      </sheetData>
      <sheetData sheetId="4243">
        <row r="5">
          <cell r="E5">
            <v>1</v>
          </cell>
        </row>
      </sheetData>
      <sheetData sheetId="4244">
        <row r="5">
          <cell r="E5">
            <v>1</v>
          </cell>
        </row>
      </sheetData>
      <sheetData sheetId="4245">
        <row r="5">
          <cell r="E5">
            <v>1</v>
          </cell>
        </row>
      </sheetData>
      <sheetData sheetId="4246">
        <row r="5">
          <cell r="E5">
            <v>1</v>
          </cell>
        </row>
      </sheetData>
      <sheetData sheetId="4247">
        <row r="5">
          <cell r="E5">
            <v>1</v>
          </cell>
        </row>
      </sheetData>
      <sheetData sheetId="4248">
        <row r="5">
          <cell r="E5">
            <v>1</v>
          </cell>
        </row>
      </sheetData>
      <sheetData sheetId="4249">
        <row r="5">
          <cell r="E5">
            <v>1</v>
          </cell>
        </row>
      </sheetData>
      <sheetData sheetId="4250">
        <row r="5">
          <cell r="E5">
            <v>1</v>
          </cell>
        </row>
      </sheetData>
      <sheetData sheetId="4251">
        <row r="5">
          <cell r="E5">
            <v>1</v>
          </cell>
        </row>
      </sheetData>
      <sheetData sheetId="4252">
        <row r="5">
          <cell r="E5">
            <v>1</v>
          </cell>
        </row>
      </sheetData>
      <sheetData sheetId="4253">
        <row r="5">
          <cell r="E5">
            <v>1</v>
          </cell>
        </row>
      </sheetData>
      <sheetData sheetId="4254">
        <row r="5">
          <cell r="E5">
            <v>1</v>
          </cell>
        </row>
      </sheetData>
      <sheetData sheetId="4255">
        <row r="5">
          <cell r="E5">
            <v>1</v>
          </cell>
        </row>
      </sheetData>
      <sheetData sheetId="4256">
        <row r="5">
          <cell r="E5">
            <v>1</v>
          </cell>
        </row>
      </sheetData>
      <sheetData sheetId="4257">
        <row r="5">
          <cell r="E5">
            <v>1</v>
          </cell>
        </row>
      </sheetData>
      <sheetData sheetId="4258">
        <row r="5">
          <cell r="E5">
            <v>1</v>
          </cell>
        </row>
      </sheetData>
      <sheetData sheetId="4259">
        <row r="5">
          <cell r="E5">
            <v>1</v>
          </cell>
        </row>
      </sheetData>
      <sheetData sheetId="4260">
        <row r="5">
          <cell r="E5">
            <v>1</v>
          </cell>
        </row>
      </sheetData>
      <sheetData sheetId="4261">
        <row r="5">
          <cell r="E5">
            <v>1</v>
          </cell>
        </row>
      </sheetData>
      <sheetData sheetId="4262">
        <row r="5">
          <cell r="E5">
            <v>1</v>
          </cell>
        </row>
      </sheetData>
      <sheetData sheetId="4263">
        <row r="5">
          <cell r="E5">
            <v>1</v>
          </cell>
        </row>
      </sheetData>
      <sheetData sheetId="4264">
        <row r="5">
          <cell r="E5">
            <v>1</v>
          </cell>
        </row>
      </sheetData>
      <sheetData sheetId="4265">
        <row r="5">
          <cell r="E5">
            <v>1</v>
          </cell>
        </row>
      </sheetData>
      <sheetData sheetId="4266">
        <row r="5">
          <cell r="E5">
            <v>1</v>
          </cell>
        </row>
      </sheetData>
      <sheetData sheetId="4267">
        <row r="5">
          <cell r="E5">
            <v>1</v>
          </cell>
        </row>
      </sheetData>
      <sheetData sheetId="4268">
        <row r="5">
          <cell r="E5">
            <v>1</v>
          </cell>
        </row>
      </sheetData>
      <sheetData sheetId="4269">
        <row r="5">
          <cell r="E5">
            <v>1</v>
          </cell>
        </row>
      </sheetData>
      <sheetData sheetId="4270">
        <row r="5">
          <cell r="E5">
            <v>1</v>
          </cell>
        </row>
      </sheetData>
      <sheetData sheetId="4271">
        <row r="5">
          <cell r="E5">
            <v>1</v>
          </cell>
        </row>
      </sheetData>
      <sheetData sheetId="4272">
        <row r="5">
          <cell r="E5">
            <v>1</v>
          </cell>
        </row>
      </sheetData>
      <sheetData sheetId="4273">
        <row r="5">
          <cell r="E5">
            <v>1</v>
          </cell>
        </row>
      </sheetData>
      <sheetData sheetId="4274">
        <row r="5">
          <cell r="E5">
            <v>1</v>
          </cell>
        </row>
      </sheetData>
      <sheetData sheetId="4275">
        <row r="5">
          <cell r="E5">
            <v>1</v>
          </cell>
        </row>
      </sheetData>
      <sheetData sheetId="4276">
        <row r="5">
          <cell r="E5">
            <v>1</v>
          </cell>
        </row>
      </sheetData>
      <sheetData sheetId="4277">
        <row r="5">
          <cell r="E5">
            <v>1</v>
          </cell>
        </row>
      </sheetData>
      <sheetData sheetId="4278">
        <row r="5">
          <cell r="E5">
            <v>1</v>
          </cell>
        </row>
      </sheetData>
      <sheetData sheetId="4279">
        <row r="5">
          <cell r="E5">
            <v>1</v>
          </cell>
        </row>
      </sheetData>
      <sheetData sheetId="4280">
        <row r="5">
          <cell r="E5">
            <v>1</v>
          </cell>
        </row>
      </sheetData>
      <sheetData sheetId="4281">
        <row r="5">
          <cell r="E5">
            <v>1</v>
          </cell>
        </row>
      </sheetData>
      <sheetData sheetId="4282">
        <row r="5">
          <cell r="E5">
            <v>1</v>
          </cell>
        </row>
      </sheetData>
      <sheetData sheetId="4283">
        <row r="5">
          <cell r="E5">
            <v>1</v>
          </cell>
        </row>
      </sheetData>
      <sheetData sheetId="4284">
        <row r="5">
          <cell r="E5">
            <v>1</v>
          </cell>
        </row>
      </sheetData>
      <sheetData sheetId="4285">
        <row r="5">
          <cell r="E5">
            <v>1</v>
          </cell>
        </row>
      </sheetData>
      <sheetData sheetId="4286">
        <row r="5">
          <cell r="E5">
            <v>1</v>
          </cell>
        </row>
      </sheetData>
      <sheetData sheetId="4287">
        <row r="5">
          <cell r="E5">
            <v>1</v>
          </cell>
        </row>
      </sheetData>
      <sheetData sheetId="4288">
        <row r="5">
          <cell r="E5">
            <v>1</v>
          </cell>
        </row>
      </sheetData>
      <sheetData sheetId="4289">
        <row r="5">
          <cell r="E5">
            <v>1</v>
          </cell>
        </row>
      </sheetData>
      <sheetData sheetId="4290">
        <row r="5">
          <cell r="E5">
            <v>1</v>
          </cell>
        </row>
      </sheetData>
      <sheetData sheetId="4291">
        <row r="5">
          <cell r="E5">
            <v>1</v>
          </cell>
        </row>
      </sheetData>
      <sheetData sheetId="4292">
        <row r="5">
          <cell r="E5">
            <v>1</v>
          </cell>
        </row>
      </sheetData>
      <sheetData sheetId="4293">
        <row r="5">
          <cell r="E5">
            <v>1</v>
          </cell>
        </row>
      </sheetData>
      <sheetData sheetId="4294">
        <row r="5">
          <cell r="E5">
            <v>1</v>
          </cell>
        </row>
      </sheetData>
      <sheetData sheetId="4295">
        <row r="5">
          <cell r="E5">
            <v>1</v>
          </cell>
        </row>
      </sheetData>
      <sheetData sheetId="4296">
        <row r="5">
          <cell r="E5">
            <v>1</v>
          </cell>
        </row>
      </sheetData>
      <sheetData sheetId="4297">
        <row r="5">
          <cell r="E5">
            <v>1</v>
          </cell>
        </row>
      </sheetData>
      <sheetData sheetId="4298">
        <row r="5">
          <cell r="E5">
            <v>1</v>
          </cell>
        </row>
      </sheetData>
      <sheetData sheetId="4299">
        <row r="5">
          <cell r="E5">
            <v>1</v>
          </cell>
        </row>
      </sheetData>
      <sheetData sheetId="4300">
        <row r="5">
          <cell r="E5">
            <v>1</v>
          </cell>
        </row>
      </sheetData>
      <sheetData sheetId="4301">
        <row r="5">
          <cell r="E5">
            <v>1</v>
          </cell>
        </row>
      </sheetData>
      <sheetData sheetId="4302">
        <row r="5">
          <cell r="E5">
            <v>1</v>
          </cell>
        </row>
      </sheetData>
      <sheetData sheetId="4303">
        <row r="5">
          <cell r="E5">
            <v>1</v>
          </cell>
        </row>
      </sheetData>
      <sheetData sheetId="4304">
        <row r="5">
          <cell r="E5">
            <v>1</v>
          </cell>
        </row>
      </sheetData>
      <sheetData sheetId="4305">
        <row r="5">
          <cell r="E5">
            <v>1</v>
          </cell>
        </row>
      </sheetData>
      <sheetData sheetId="4306">
        <row r="5">
          <cell r="E5">
            <v>1</v>
          </cell>
        </row>
      </sheetData>
      <sheetData sheetId="4307">
        <row r="5">
          <cell r="E5">
            <v>1</v>
          </cell>
        </row>
      </sheetData>
      <sheetData sheetId="4308">
        <row r="5">
          <cell r="E5">
            <v>1</v>
          </cell>
        </row>
      </sheetData>
      <sheetData sheetId="4309">
        <row r="5">
          <cell r="E5">
            <v>1</v>
          </cell>
        </row>
      </sheetData>
      <sheetData sheetId="4310">
        <row r="5">
          <cell r="E5">
            <v>1</v>
          </cell>
        </row>
      </sheetData>
      <sheetData sheetId="4311">
        <row r="5">
          <cell r="E5">
            <v>1</v>
          </cell>
        </row>
      </sheetData>
      <sheetData sheetId="4312">
        <row r="5">
          <cell r="E5">
            <v>1</v>
          </cell>
        </row>
      </sheetData>
      <sheetData sheetId="4313">
        <row r="5">
          <cell r="E5">
            <v>1</v>
          </cell>
        </row>
      </sheetData>
      <sheetData sheetId="4314">
        <row r="5">
          <cell r="E5">
            <v>1</v>
          </cell>
        </row>
      </sheetData>
      <sheetData sheetId="4315">
        <row r="5">
          <cell r="E5">
            <v>1</v>
          </cell>
        </row>
      </sheetData>
      <sheetData sheetId="4316">
        <row r="5">
          <cell r="E5">
            <v>1</v>
          </cell>
        </row>
      </sheetData>
      <sheetData sheetId="4317">
        <row r="5">
          <cell r="E5">
            <v>1</v>
          </cell>
        </row>
      </sheetData>
      <sheetData sheetId="4318">
        <row r="5">
          <cell r="E5">
            <v>1</v>
          </cell>
        </row>
      </sheetData>
      <sheetData sheetId="4319">
        <row r="5">
          <cell r="E5">
            <v>1</v>
          </cell>
        </row>
      </sheetData>
      <sheetData sheetId="4320">
        <row r="5">
          <cell r="E5">
            <v>1</v>
          </cell>
        </row>
      </sheetData>
      <sheetData sheetId="4321">
        <row r="5">
          <cell r="E5">
            <v>1</v>
          </cell>
        </row>
      </sheetData>
      <sheetData sheetId="4322">
        <row r="5">
          <cell r="E5">
            <v>1</v>
          </cell>
        </row>
      </sheetData>
      <sheetData sheetId="4323">
        <row r="5">
          <cell r="E5">
            <v>1</v>
          </cell>
        </row>
      </sheetData>
      <sheetData sheetId="4324">
        <row r="5">
          <cell r="E5">
            <v>1</v>
          </cell>
        </row>
      </sheetData>
      <sheetData sheetId="4325">
        <row r="5">
          <cell r="E5">
            <v>1</v>
          </cell>
        </row>
      </sheetData>
      <sheetData sheetId="4326">
        <row r="5">
          <cell r="E5">
            <v>1</v>
          </cell>
        </row>
      </sheetData>
      <sheetData sheetId="4327">
        <row r="5">
          <cell r="E5">
            <v>1</v>
          </cell>
        </row>
      </sheetData>
      <sheetData sheetId="4328">
        <row r="5">
          <cell r="E5">
            <v>1</v>
          </cell>
        </row>
      </sheetData>
      <sheetData sheetId="4329">
        <row r="5">
          <cell r="E5">
            <v>1</v>
          </cell>
        </row>
      </sheetData>
      <sheetData sheetId="4330">
        <row r="5">
          <cell r="E5">
            <v>1</v>
          </cell>
        </row>
      </sheetData>
      <sheetData sheetId="4331">
        <row r="5">
          <cell r="E5">
            <v>1</v>
          </cell>
        </row>
      </sheetData>
      <sheetData sheetId="4332">
        <row r="5">
          <cell r="E5">
            <v>1</v>
          </cell>
        </row>
      </sheetData>
      <sheetData sheetId="4333">
        <row r="5">
          <cell r="E5">
            <v>1</v>
          </cell>
        </row>
      </sheetData>
      <sheetData sheetId="4334">
        <row r="5">
          <cell r="E5">
            <v>1</v>
          </cell>
        </row>
      </sheetData>
      <sheetData sheetId="4335">
        <row r="5">
          <cell r="E5">
            <v>1</v>
          </cell>
        </row>
      </sheetData>
      <sheetData sheetId="4336">
        <row r="5">
          <cell r="E5">
            <v>1</v>
          </cell>
        </row>
      </sheetData>
      <sheetData sheetId="4337">
        <row r="5">
          <cell r="E5">
            <v>1</v>
          </cell>
        </row>
      </sheetData>
      <sheetData sheetId="4338">
        <row r="5">
          <cell r="E5">
            <v>1</v>
          </cell>
        </row>
      </sheetData>
      <sheetData sheetId="4339">
        <row r="5">
          <cell r="E5">
            <v>1</v>
          </cell>
        </row>
      </sheetData>
      <sheetData sheetId="4340">
        <row r="5">
          <cell r="E5">
            <v>1</v>
          </cell>
        </row>
      </sheetData>
      <sheetData sheetId="4341">
        <row r="5">
          <cell r="E5">
            <v>1</v>
          </cell>
        </row>
      </sheetData>
      <sheetData sheetId="4342">
        <row r="5">
          <cell r="E5">
            <v>1</v>
          </cell>
        </row>
      </sheetData>
      <sheetData sheetId="4343">
        <row r="5">
          <cell r="E5">
            <v>1</v>
          </cell>
        </row>
      </sheetData>
      <sheetData sheetId="4344">
        <row r="5">
          <cell r="E5">
            <v>1</v>
          </cell>
        </row>
      </sheetData>
      <sheetData sheetId="4345">
        <row r="5">
          <cell r="E5">
            <v>1</v>
          </cell>
        </row>
      </sheetData>
      <sheetData sheetId="4346">
        <row r="5">
          <cell r="E5">
            <v>1</v>
          </cell>
        </row>
      </sheetData>
      <sheetData sheetId="4347">
        <row r="5">
          <cell r="E5">
            <v>1</v>
          </cell>
        </row>
      </sheetData>
      <sheetData sheetId="4348">
        <row r="5">
          <cell r="E5">
            <v>1</v>
          </cell>
        </row>
      </sheetData>
      <sheetData sheetId="4349">
        <row r="5">
          <cell r="E5">
            <v>1</v>
          </cell>
        </row>
      </sheetData>
      <sheetData sheetId="4350">
        <row r="5">
          <cell r="E5">
            <v>1</v>
          </cell>
        </row>
      </sheetData>
      <sheetData sheetId="4351">
        <row r="5">
          <cell r="E5">
            <v>1</v>
          </cell>
        </row>
      </sheetData>
      <sheetData sheetId="4352">
        <row r="5">
          <cell r="E5">
            <v>1</v>
          </cell>
        </row>
      </sheetData>
      <sheetData sheetId="4353">
        <row r="5">
          <cell r="E5">
            <v>1</v>
          </cell>
        </row>
      </sheetData>
      <sheetData sheetId="4354">
        <row r="5">
          <cell r="E5">
            <v>1</v>
          </cell>
        </row>
      </sheetData>
      <sheetData sheetId="4355">
        <row r="5">
          <cell r="E5">
            <v>1</v>
          </cell>
        </row>
      </sheetData>
      <sheetData sheetId="4356">
        <row r="5">
          <cell r="E5">
            <v>1</v>
          </cell>
        </row>
      </sheetData>
      <sheetData sheetId="4357">
        <row r="5">
          <cell r="E5">
            <v>1</v>
          </cell>
        </row>
      </sheetData>
      <sheetData sheetId="4358">
        <row r="5">
          <cell r="E5">
            <v>1</v>
          </cell>
        </row>
      </sheetData>
      <sheetData sheetId="4359">
        <row r="5">
          <cell r="E5">
            <v>1</v>
          </cell>
        </row>
      </sheetData>
      <sheetData sheetId="4360">
        <row r="5">
          <cell r="E5">
            <v>1</v>
          </cell>
        </row>
      </sheetData>
      <sheetData sheetId="4361">
        <row r="5">
          <cell r="E5">
            <v>1</v>
          </cell>
        </row>
      </sheetData>
      <sheetData sheetId="4362">
        <row r="5">
          <cell r="E5">
            <v>1</v>
          </cell>
        </row>
      </sheetData>
      <sheetData sheetId="4363">
        <row r="5">
          <cell r="E5">
            <v>1</v>
          </cell>
        </row>
      </sheetData>
      <sheetData sheetId="4364">
        <row r="5">
          <cell r="E5">
            <v>1</v>
          </cell>
        </row>
      </sheetData>
      <sheetData sheetId="4365">
        <row r="5">
          <cell r="E5">
            <v>1</v>
          </cell>
        </row>
      </sheetData>
      <sheetData sheetId="4366">
        <row r="5">
          <cell r="E5">
            <v>1</v>
          </cell>
        </row>
      </sheetData>
      <sheetData sheetId="4367">
        <row r="5">
          <cell r="E5">
            <v>1</v>
          </cell>
        </row>
      </sheetData>
      <sheetData sheetId="4368">
        <row r="5">
          <cell r="E5">
            <v>1</v>
          </cell>
        </row>
      </sheetData>
      <sheetData sheetId="4369">
        <row r="5">
          <cell r="E5">
            <v>1</v>
          </cell>
        </row>
      </sheetData>
      <sheetData sheetId="4370">
        <row r="5">
          <cell r="E5">
            <v>1</v>
          </cell>
        </row>
      </sheetData>
      <sheetData sheetId="4371">
        <row r="5">
          <cell r="E5">
            <v>1</v>
          </cell>
        </row>
      </sheetData>
      <sheetData sheetId="4372">
        <row r="5">
          <cell r="E5">
            <v>1</v>
          </cell>
        </row>
      </sheetData>
      <sheetData sheetId="4373">
        <row r="5">
          <cell r="E5">
            <v>1</v>
          </cell>
        </row>
      </sheetData>
      <sheetData sheetId="4374">
        <row r="5">
          <cell r="E5">
            <v>1</v>
          </cell>
        </row>
      </sheetData>
      <sheetData sheetId="4375">
        <row r="5">
          <cell r="E5">
            <v>1</v>
          </cell>
        </row>
      </sheetData>
      <sheetData sheetId="4376">
        <row r="5">
          <cell r="E5">
            <v>1</v>
          </cell>
        </row>
      </sheetData>
      <sheetData sheetId="4377">
        <row r="5">
          <cell r="E5">
            <v>1</v>
          </cell>
        </row>
      </sheetData>
      <sheetData sheetId="4378">
        <row r="5">
          <cell r="E5">
            <v>1</v>
          </cell>
        </row>
      </sheetData>
      <sheetData sheetId="4379">
        <row r="5">
          <cell r="E5">
            <v>1</v>
          </cell>
        </row>
      </sheetData>
      <sheetData sheetId="4380">
        <row r="5">
          <cell r="E5">
            <v>1</v>
          </cell>
        </row>
      </sheetData>
      <sheetData sheetId="4381">
        <row r="5">
          <cell r="E5">
            <v>1</v>
          </cell>
        </row>
      </sheetData>
      <sheetData sheetId="4382">
        <row r="5">
          <cell r="E5">
            <v>1</v>
          </cell>
        </row>
      </sheetData>
      <sheetData sheetId="4383">
        <row r="5">
          <cell r="E5">
            <v>1</v>
          </cell>
        </row>
      </sheetData>
      <sheetData sheetId="4384">
        <row r="5">
          <cell r="E5">
            <v>1</v>
          </cell>
        </row>
      </sheetData>
      <sheetData sheetId="4385">
        <row r="5">
          <cell r="E5">
            <v>1</v>
          </cell>
        </row>
      </sheetData>
      <sheetData sheetId="4386">
        <row r="5">
          <cell r="E5">
            <v>1</v>
          </cell>
        </row>
      </sheetData>
      <sheetData sheetId="4387">
        <row r="5">
          <cell r="E5">
            <v>1</v>
          </cell>
        </row>
      </sheetData>
      <sheetData sheetId="4388">
        <row r="5">
          <cell r="E5">
            <v>1</v>
          </cell>
        </row>
      </sheetData>
      <sheetData sheetId="4389">
        <row r="5">
          <cell r="E5">
            <v>1</v>
          </cell>
        </row>
      </sheetData>
      <sheetData sheetId="4390">
        <row r="5">
          <cell r="E5">
            <v>1</v>
          </cell>
        </row>
      </sheetData>
      <sheetData sheetId="4391">
        <row r="5">
          <cell r="E5">
            <v>1</v>
          </cell>
        </row>
      </sheetData>
      <sheetData sheetId="4392">
        <row r="5">
          <cell r="E5">
            <v>1</v>
          </cell>
        </row>
      </sheetData>
      <sheetData sheetId="4393">
        <row r="5">
          <cell r="E5">
            <v>1</v>
          </cell>
        </row>
      </sheetData>
      <sheetData sheetId="4394">
        <row r="5">
          <cell r="E5">
            <v>1</v>
          </cell>
        </row>
      </sheetData>
      <sheetData sheetId="4395">
        <row r="5">
          <cell r="E5">
            <v>1</v>
          </cell>
        </row>
      </sheetData>
      <sheetData sheetId="4396">
        <row r="5">
          <cell r="E5">
            <v>1</v>
          </cell>
        </row>
      </sheetData>
      <sheetData sheetId="4397">
        <row r="5">
          <cell r="E5">
            <v>1</v>
          </cell>
        </row>
      </sheetData>
      <sheetData sheetId="4398">
        <row r="5">
          <cell r="E5">
            <v>1</v>
          </cell>
        </row>
      </sheetData>
      <sheetData sheetId="4399">
        <row r="5">
          <cell r="E5">
            <v>1</v>
          </cell>
        </row>
      </sheetData>
      <sheetData sheetId="4400">
        <row r="5">
          <cell r="E5">
            <v>1</v>
          </cell>
        </row>
      </sheetData>
      <sheetData sheetId="4401">
        <row r="5">
          <cell r="E5">
            <v>1</v>
          </cell>
        </row>
      </sheetData>
      <sheetData sheetId="4402">
        <row r="5">
          <cell r="E5">
            <v>1</v>
          </cell>
        </row>
      </sheetData>
      <sheetData sheetId="4403">
        <row r="5">
          <cell r="E5">
            <v>1</v>
          </cell>
        </row>
      </sheetData>
      <sheetData sheetId="4404">
        <row r="5">
          <cell r="E5">
            <v>1</v>
          </cell>
        </row>
      </sheetData>
      <sheetData sheetId="4405">
        <row r="5">
          <cell r="E5">
            <v>1</v>
          </cell>
        </row>
      </sheetData>
      <sheetData sheetId="4406">
        <row r="5">
          <cell r="E5">
            <v>1</v>
          </cell>
        </row>
      </sheetData>
      <sheetData sheetId="4407">
        <row r="5">
          <cell r="E5">
            <v>1</v>
          </cell>
        </row>
      </sheetData>
      <sheetData sheetId="4408">
        <row r="5">
          <cell r="E5">
            <v>1</v>
          </cell>
        </row>
      </sheetData>
      <sheetData sheetId="4409">
        <row r="5">
          <cell r="E5">
            <v>1</v>
          </cell>
        </row>
      </sheetData>
      <sheetData sheetId="4410">
        <row r="5">
          <cell r="E5">
            <v>1</v>
          </cell>
        </row>
      </sheetData>
      <sheetData sheetId="4411">
        <row r="5">
          <cell r="E5">
            <v>1</v>
          </cell>
        </row>
      </sheetData>
      <sheetData sheetId="4412">
        <row r="5">
          <cell r="E5">
            <v>1</v>
          </cell>
        </row>
      </sheetData>
      <sheetData sheetId="4413">
        <row r="5">
          <cell r="E5">
            <v>1</v>
          </cell>
        </row>
      </sheetData>
      <sheetData sheetId="4414">
        <row r="5">
          <cell r="E5">
            <v>1</v>
          </cell>
        </row>
      </sheetData>
      <sheetData sheetId="4415">
        <row r="5">
          <cell r="E5">
            <v>1</v>
          </cell>
        </row>
      </sheetData>
      <sheetData sheetId="4416">
        <row r="5">
          <cell r="E5">
            <v>1</v>
          </cell>
        </row>
      </sheetData>
      <sheetData sheetId="4417">
        <row r="5">
          <cell r="E5">
            <v>1</v>
          </cell>
        </row>
      </sheetData>
      <sheetData sheetId="4418">
        <row r="5">
          <cell r="E5">
            <v>1</v>
          </cell>
        </row>
      </sheetData>
      <sheetData sheetId="4419">
        <row r="5">
          <cell r="E5">
            <v>1</v>
          </cell>
        </row>
      </sheetData>
      <sheetData sheetId="4420">
        <row r="5">
          <cell r="E5">
            <v>1</v>
          </cell>
        </row>
      </sheetData>
      <sheetData sheetId="4421">
        <row r="5">
          <cell r="E5">
            <v>1</v>
          </cell>
        </row>
      </sheetData>
      <sheetData sheetId="4422">
        <row r="5">
          <cell r="E5">
            <v>1</v>
          </cell>
        </row>
      </sheetData>
      <sheetData sheetId="4423">
        <row r="5">
          <cell r="E5">
            <v>1</v>
          </cell>
        </row>
      </sheetData>
      <sheetData sheetId="4424">
        <row r="5">
          <cell r="E5">
            <v>1</v>
          </cell>
        </row>
      </sheetData>
      <sheetData sheetId="4425">
        <row r="5">
          <cell r="E5">
            <v>1</v>
          </cell>
        </row>
      </sheetData>
      <sheetData sheetId="4426">
        <row r="5">
          <cell r="E5">
            <v>1</v>
          </cell>
        </row>
      </sheetData>
      <sheetData sheetId="4427">
        <row r="5">
          <cell r="E5">
            <v>1</v>
          </cell>
        </row>
      </sheetData>
      <sheetData sheetId="4428">
        <row r="5">
          <cell r="E5">
            <v>1</v>
          </cell>
        </row>
      </sheetData>
      <sheetData sheetId="4429">
        <row r="5">
          <cell r="E5">
            <v>1</v>
          </cell>
        </row>
      </sheetData>
      <sheetData sheetId="4430">
        <row r="5">
          <cell r="E5">
            <v>1</v>
          </cell>
        </row>
      </sheetData>
      <sheetData sheetId="4431">
        <row r="5">
          <cell r="E5">
            <v>1</v>
          </cell>
        </row>
      </sheetData>
      <sheetData sheetId="4432">
        <row r="5">
          <cell r="E5">
            <v>1</v>
          </cell>
        </row>
      </sheetData>
      <sheetData sheetId="4433">
        <row r="5">
          <cell r="E5">
            <v>1</v>
          </cell>
        </row>
      </sheetData>
      <sheetData sheetId="4434">
        <row r="5">
          <cell r="E5">
            <v>1</v>
          </cell>
        </row>
      </sheetData>
      <sheetData sheetId="4435">
        <row r="5">
          <cell r="E5">
            <v>1</v>
          </cell>
        </row>
      </sheetData>
      <sheetData sheetId="4436">
        <row r="5">
          <cell r="E5">
            <v>1</v>
          </cell>
        </row>
      </sheetData>
      <sheetData sheetId="4437">
        <row r="5">
          <cell r="E5">
            <v>1</v>
          </cell>
        </row>
      </sheetData>
      <sheetData sheetId="4438">
        <row r="5">
          <cell r="E5">
            <v>1</v>
          </cell>
        </row>
      </sheetData>
      <sheetData sheetId="4439">
        <row r="5">
          <cell r="E5">
            <v>1</v>
          </cell>
        </row>
      </sheetData>
      <sheetData sheetId="4440">
        <row r="5">
          <cell r="E5">
            <v>1</v>
          </cell>
        </row>
      </sheetData>
      <sheetData sheetId="4441">
        <row r="5">
          <cell r="E5">
            <v>1</v>
          </cell>
        </row>
      </sheetData>
      <sheetData sheetId="4442">
        <row r="5">
          <cell r="E5">
            <v>1</v>
          </cell>
        </row>
      </sheetData>
      <sheetData sheetId="4443">
        <row r="5">
          <cell r="E5">
            <v>1</v>
          </cell>
        </row>
      </sheetData>
      <sheetData sheetId="4444">
        <row r="5">
          <cell r="E5">
            <v>1</v>
          </cell>
        </row>
      </sheetData>
      <sheetData sheetId="4445">
        <row r="5">
          <cell r="E5">
            <v>1</v>
          </cell>
        </row>
      </sheetData>
      <sheetData sheetId="4446">
        <row r="5">
          <cell r="E5">
            <v>1</v>
          </cell>
        </row>
      </sheetData>
      <sheetData sheetId="4447">
        <row r="5">
          <cell r="E5">
            <v>1</v>
          </cell>
        </row>
      </sheetData>
      <sheetData sheetId="4448">
        <row r="5">
          <cell r="E5">
            <v>1</v>
          </cell>
        </row>
      </sheetData>
      <sheetData sheetId="4449">
        <row r="5">
          <cell r="E5">
            <v>1</v>
          </cell>
        </row>
      </sheetData>
      <sheetData sheetId="4450">
        <row r="5">
          <cell r="E5">
            <v>1</v>
          </cell>
        </row>
      </sheetData>
      <sheetData sheetId="4451">
        <row r="5">
          <cell r="E5">
            <v>1</v>
          </cell>
        </row>
      </sheetData>
      <sheetData sheetId="4452">
        <row r="5">
          <cell r="E5">
            <v>1</v>
          </cell>
        </row>
      </sheetData>
      <sheetData sheetId="4453">
        <row r="5">
          <cell r="E5">
            <v>1</v>
          </cell>
        </row>
      </sheetData>
      <sheetData sheetId="4454">
        <row r="5">
          <cell r="E5">
            <v>1</v>
          </cell>
        </row>
      </sheetData>
      <sheetData sheetId="4455">
        <row r="5">
          <cell r="E5">
            <v>1</v>
          </cell>
        </row>
      </sheetData>
      <sheetData sheetId="4456">
        <row r="5">
          <cell r="E5">
            <v>1</v>
          </cell>
        </row>
      </sheetData>
      <sheetData sheetId="4457">
        <row r="5">
          <cell r="E5">
            <v>1</v>
          </cell>
        </row>
      </sheetData>
      <sheetData sheetId="4458">
        <row r="5">
          <cell r="E5">
            <v>1</v>
          </cell>
        </row>
      </sheetData>
      <sheetData sheetId="4459">
        <row r="5">
          <cell r="E5">
            <v>1</v>
          </cell>
        </row>
      </sheetData>
      <sheetData sheetId="4460">
        <row r="5">
          <cell r="E5">
            <v>1</v>
          </cell>
        </row>
      </sheetData>
      <sheetData sheetId="4461">
        <row r="5">
          <cell r="E5">
            <v>1</v>
          </cell>
        </row>
      </sheetData>
      <sheetData sheetId="4462">
        <row r="5">
          <cell r="E5">
            <v>1</v>
          </cell>
        </row>
      </sheetData>
      <sheetData sheetId="4463">
        <row r="5">
          <cell r="E5">
            <v>1</v>
          </cell>
        </row>
      </sheetData>
      <sheetData sheetId="4464">
        <row r="5">
          <cell r="E5">
            <v>1</v>
          </cell>
        </row>
      </sheetData>
      <sheetData sheetId="4465">
        <row r="5">
          <cell r="E5">
            <v>1</v>
          </cell>
        </row>
      </sheetData>
      <sheetData sheetId="4466">
        <row r="5">
          <cell r="E5">
            <v>1</v>
          </cell>
        </row>
      </sheetData>
      <sheetData sheetId="4467">
        <row r="5">
          <cell r="E5">
            <v>1</v>
          </cell>
        </row>
      </sheetData>
      <sheetData sheetId="4468">
        <row r="5">
          <cell r="E5">
            <v>1</v>
          </cell>
        </row>
      </sheetData>
      <sheetData sheetId="4469">
        <row r="5">
          <cell r="E5">
            <v>1</v>
          </cell>
        </row>
      </sheetData>
      <sheetData sheetId="4470">
        <row r="5">
          <cell r="E5">
            <v>1</v>
          </cell>
        </row>
      </sheetData>
      <sheetData sheetId="4471">
        <row r="5">
          <cell r="E5">
            <v>1</v>
          </cell>
        </row>
      </sheetData>
      <sheetData sheetId="4472">
        <row r="5">
          <cell r="E5">
            <v>1</v>
          </cell>
        </row>
      </sheetData>
      <sheetData sheetId="4473">
        <row r="5">
          <cell r="E5">
            <v>1</v>
          </cell>
        </row>
      </sheetData>
      <sheetData sheetId="4474">
        <row r="5">
          <cell r="E5">
            <v>1</v>
          </cell>
        </row>
      </sheetData>
      <sheetData sheetId="4475">
        <row r="5">
          <cell r="E5">
            <v>1</v>
          </cell>
        </row>
      </sheetData>
      <sheetData sheetId="4476">
        <row r="5">
          <cell r="E5">
            <v>1</v>
          </cell>
        </row>
      </sheetData>
      <sheetData sheetId="4477">
        <row r="5">
          <cell r="E5">
            <v>1</v>
          </cell>
        </row>
      </sheetData>
      <sheetData sheetId="4478">
        <row r="5">
          <cell r="E5">
            <v>1</v>
          </cell>
        </row>
      </sheetData>
      <sheetData sheetId="4479">
        <row r="5">
          <cell r="E5">
            <v>1</v>
          </cell>
        </row>
      </sheetData>
      <sheetData sheetId="4480">
        <row r="5">
          <cell r="E5">
            <v>1</v>
          </cell>
        </row>
      </sheetData>
      <sheetData sheetId="4481">
        <row r="5">
          <cell r="E5">
            <v>1</v>
          </cell>
        </row>
      </sheetData>
      <sheetData sheetId="4482">
        <row r="5">
          <cell r="E5">
            <v>1</v>
          </cell>
        </row>
      </sheetData>
      <sheetData sheetId="4483">
        <row r="5">
          <cell r="E5">
            <v>1</v>
          </cell>
        </row>
      </sheetData>
      <sheetData sheetId="4484">
        <row r="5">
          <cell r="E5">
            <v>1</v>
          </cell>
        </row>
      </sheetData>
      <sheetData sheetId="4485">
        <row r="5">
          <cell r="E5">
            <v>1</v>
          </cell>
        </row>
      </sheetData>
      <sheetData sheetId="4486">
        <row r="5">
          <cell r="E5">
            <v>1</v>
          </cell>
        </row>
      </sheetData>
      <sheetData sheetId="4487">
        <row r="5">
          <cell r="E5">
            <v>1</v>
          </cell>
        </row>
      </sheetData>
      <sheetData sheetId="4488">
        <row r="5">
          <cell r="E5">
            <v>1</v>
          </cell>
        </row>
      </sheetData>
      <sheetData sheetId="4489">
        <row r="5">
          <cell r="E5">
            <v>1</v>
          </cell>
        </row>
      </sheetData>
      <sheetData sheetId="4490">
        <row r="5">
          <cell r="E5">
            <v>1</v>
          </cell>
        </row>
      </sheetData>
      <sheetData sheetId="4491">
        <row r="5">
          <cell r="E5">
            <v>1</v>
          </cell>
        </row>
      </sheetData>
      <sheetData sheetId="4492">
        <row r="5">
          <cell r="E5">
            <v>1</v>
          </cell>
        </row>
      </sheetData>
      <sheetData sheetId="4493">
        <row r="5">
          <cell r="E5">
            <v>1</v>
          </cell>
        </row>
      </sheetData>
      <sheetData sheetId="4494">
        <row r="5">
          <cell r="E5">
            <v>1</v>
          </cell>
        </row>
      </sheetData>
      <sheetData sheetId="4495">
        <row r="5">
          <cell r="E5">
            <v>1</v>
          </cell>
        </row>
      </sheetData>
      <sheetData sheetId="4496">
        <row r="5">
          <cell r="E5">
            <v>1</v>
          </cell>
        </row>
      </sheetData>
      <sheetData sheetId="4497">
        <row r="5">
          <cell r="E5">
            <v>1</v>
          </cell>
        </row>
      </sheetData>
      <sheetData sheetId="4498">
        <row r="5">
          <cell r="E5">
            <v>1</v>
          </cell>
        </row>
      </sheetData>
      <sheetData sheetId="4499">
        <row r="5">
          <cell r="E5">
            <v>1</v>
          </cell>
        </row>
      </sheetData>
      <sheetData sheetId="4500">
        <row r="5">
          <cell r="E5">
            <v>1</v>
          </cell>
        </row>
      </sheetData>
      <sheetData sheetId="4501">
        <row r="5">
          <cell r="E5">
            <v>1</v>
          </cell>
        </row>
      </sheetData>
      <sheetData sheetId="4502">
        <row r="5">
          <cell r="E5">
            <v>1</v>
          </cell>
        </row>
      </sheetData>
      <sheetData sheetId="4503">
        <row r="5">
          <cell r="E5">
            <v>1</v>
          </cell>
        </row>
      </sheetData>
      <sheetData sheetId="4504">
        <row r="5">
          <cell r="E5">
            <v>1</v>
          </cell>
        </row>
      </sheetData>
      <sheetData sheetId="4505">
        <row r="5">
          <cell r="E5">
            <v>1</v>
          </cell>
        </row>
      </sheetData>
      <sheetData sheetId="4506">
        <row r="5">
          <cell r="E5">
            <v>1</v>
          </cell>
        </row>
      </sheetData>
      <sheetData sheetId="4507">
        <row r="5">
          <cell r="E5">
            <v>1</v>
          </cell>
        </row>
      </sheetData>
      <sheetData sheetId="4508">
        <row r="5">
          <cell r="E5">
            <v>1</v>
          </cell>
        </row>
      </sheetData>
      <sheetData sheetId="4509">
        <row r="5">
          <cell r="E5">
            <v>1</v>
          </cell>
        </row>
      </sheetData>
      <sheetData sheetId="4510">
        <row r="5">
          <cell r="E5">
            <v>1</v>
          </cell>
        </row>
      </sheetData>
      <sheetData sheetId="4511">
        <row r="5">
          <cell r="E5">
            <v>1</v>
          </cell>
        </row>
      </sheetData>
      <sheetData sheetId="4512">
        <row r="5">
          <cell r="E5">
            <v>1</v>
          </cell>
        </row>
      </sheetData>
      <sheetData sheetId="4513">
        <row r="5">
          <cell r="E5">
            <v>1</v>
          </cell>
        </row>
      </sheetData>
      <sheetData sheetId="4514">
        <row r="5">
          <cell r="E5">
            <v>1</v>
          </cell>
        </row>
      </sheetData>
      <sheetData sheetId="4515">
        <row r="5">
          <cell r="E5">
            <v>1</v>
          </cell>
        </row>
      </sheetData>
      <sheetData sheetId="4516">
        <row r="5">
          <cell r="E5">
            <v>1</v>
          </cell>
        </row>
      </sheetData>
      <sheetData sheetId="4517">
        <row r="5">
          <cell r="E5">
            <v>1</v>
          </cell>
        </row>
      </sheetData>
      <sheetData sheetId="4518">
        <row r="5">
          <cell r="E5">
            <v>1</v>
          </cell>
        </row>
      </sheetData>
      <sheetData sheetId="4519">
        <row r="5">
          <cell r="E5">
            <v>1</v>
          </cell>
        </row>
      </sheetData>
      <sheetData sheetId="4520">
        <row r="5">
          <cell r="E5">
            <v>1</v>
          </cell>
        </row>
      </sheetData>
      <sheetData sheetId="4521">
        <row r="5">
          <cell r="E5">
            <v>1</v>
          </cell>
        </row>
      </sheetData>
      <sheetData sheetId="4522">
        <row r="5">
          <cell r="E5">
            <v>1</v>
          </cell>
        </row>
      </sheetData>
      <sheetData sheetId="4523">
        <row r="5">
          <cell r="E5">
            <v>1</v>
          </cell>
        </row>
      </sheetData>
      <sheetData sheetId="4524">
        <row r="5">
          <cell r="E5">
            <v>1</v>
          </cell>
        </row>
      </sheetData>
      <sheetData sheetId="4525">
        <row r="5">
          <cell r="E5">
            <v>1</v>
          </cell>
        </row>
      </sheetData>
      <sheetData sheetId="4526">
        <row r="5">
          <cell r="E5">
            <v>1</v>
          </cell>
        </row>
      </sheetData>
      <sheetData sheetId="4527">
        <row r="5">
          <cell r="E5">
            <v>1</v>
          </cell>
        </row>
      </sheetData>
      <sheetData sheetId="4528">
        <row r="5">
          <cell r="E5">
            <v>1</v>
          </cell>
        </row>
      </sheetData>
      <sheetData sheetId="4529">
        <row r="5">
          <cell r="E5">
            <v>1</v>
          </cell>
        </row>
      </sheetData>
      <sheetData sheetId="4530">
        <row r="5">
          <cell r="E5">
            <v>1</v>
          </cell>
        </row>
      </sheetData>
      <sheetData sheetId="4531">
        <row r="5">
          <cell r="E5">
            <v>1</v>
          </cell>
        </row>
      </sheetData>
      <sheetData sheetId="4532">
        <row r="5">
          <cell r="E5">
            <v>1</v>
          </cell>
        </row>
      </sheetData>
      <sheetData sheetId="4533">
        <row r="5">
          <cell r="E5">
            <v>1</v>
          </cell>
        </row>
      </sheetData>
      <sheetData sheetId="4534">
        <row r="5">
          <cell r="E5">
            <v>1</v>
          </cell>
        </row>
      </sheetData>
      <sheetData sheetId="4535">
        <row r="5">
          <cell r="E5">
            <v>1</v>
          </cell>
        </row>
      </sheetData>
      <sheetData sheetId="4536">
        <row r="5">
          <cell r="E5">
            <v>1</v>
          </cell>
        </row>
      </sheetData>
      <sheetData sheetId="4537">
        <row r="5">
          <cell r="E5">
            <v>1</v>
          </cell>
        </row>
      </sheetData>
      <sheetData sheetId="4538">
        <row r="5">
          <cell r="E5">
            <v>1</v>
          </cell>
        </row>
      </sheetData>
      <sheetData sheetId="4539">
        <row r="5">
          <cell r="E5">
            <v>1</v>
          </cell>
        </row>
      </sheetData>
      <sheetData sheetId="4540">
        <row r="5">
          <cell r="E5">
            <v>1</v>
          </cell>
        </row>
      </sheetData>
      <sheetData sheetId="4541">
        <row r="5">
          <cell r="E5">
            <v>1</v>
          </cell>
        </row>
      </sheetData>
      <sheetData sheetId="4542">
        <row r="5">
          <cell r="E5">
            <v>1</v>
          </cell>
        </row>
      </sheetData>
      <sheetData sheetId="4543">
        <row r="5">
          <cell r="E5">
            <v>1</v>
          </cell>
        </row>
      </sheetData>
      <sheetData sheetId="4544">
        <row r="5">
          <cell r="E5">
            <v>1</v>
          </cell>
        </row>
      </sheetData>
      <sheetData sheetId="4545">
        <row r="5">
          <cell r="E5">
            <v>1</v>
          </cell>
        </row>
      </sheetData>
      <sheetData sheetId="4546">
        <row r="5">
          <cell r="E5">
            <v>1</v>
          </cell>
        </row>
      </sheetData>
      <sheetData sheetId="4547">
        <row r="5">
          <cell r="E5">
            <v>1</v>
          </cell>
        </row>
      </sheetData>
      <sheetData sheetId="4548">
        <row r="5">
          <cell r="E5">
            <v>1</v>
          </cell>
        </row>
      </sheetData>
      <sheetData sheetId="4549">
        <row r="5">
          <cell r="E5">
            <v>1</v>
          </cell>
        </row>
      </sheetData>
      <sheetData sheetId="4550">
        <row r="5">
          <cell r="E5">
            <v>1</v>
          </cell>
        </row>
      </sheetData>
      <sheetData sheetId="4551">
        <row r="5">
          <cell r="E5">
            <v>1</v>
          </cell>
        </row>
      </sheetData>
      <sheetData sheetId="4552">
        <row r="5">
          <cell r="E5">
            <v>1</v>
          </cell>
        </row>
      </sheetData>
      <sheetData sheetId="4553">
        <row r="5">
          <cell r="E5">
            <v>1</v>
          </cell>
        </row>
      </sheetData>
      <sheetData sheetId="4554">
        <row r="5">
          <cell r="E5">
            <v>1</v>
          </cell>
        </row>
      </sheetData>
      <sheetData sheetId="4555">
        <row r="5">
          <cell r="E5">
            <v>1</v>
          </cell>
        </row>
      </sheetData>
      <sheetData sheetId="4556">
        <row r="5">
          <cell r="E5">
            <v>1</v>
          </cell>
        </row>
      </sheetData>
      <sheetData sheetId="4557">
        <row r="5">
          <cell r="E5">
            <v>1</v>
          </cell>
        </row>
      </sheetData>
      <sheetData sheetId="4558">
        <row r="5">
          <cell r="E5">
            <v>1</v>
          </cell>
        </row>
      </sheetData>
      <sheetData sheetId="4559">
        <row r="5">
          <cell r="E5">
            <v>1</v>
          </cell>
        </row>
      </sheetData>
      <sheetData sheetId="4560">
        <row r="5">
          <cell r="E5">
            <v>1</v>
          </cell>
        </row>
      </sheetData>
      <sheetData sheetId="4561">
        <row r="5">
          <cell r="E5">
            <v>1</v>
          </cell>
        </row>
      </sheetData>
      <sheetData sheetId="4562">
        <row r="5">
          <cell r="E5">
            <v>1</v>
          </cell>
        </row>
      </sheetData>
      <sheetData sheetId="4563">
        <row r="5">
          <cell r="E5">
            <v>1</v>
          </cell>
        </row>
      </sheetData>
      <sheetData sheetId="4564">
        <row r="5">
          <cell r="E5">
            <v>1</v>
          </cell>
        </row>
      </sheetData>
      <sheetData sheetId="4565">
        <row r="5">
          <cell r="E5">
            <v>1</v>
          </cell>
        </row>
      </sheetData>
      <sheetData sheetId="4566">
        <row r="5">
          <cell r="E5">
            <v>1</v>
          </cell>
        </row>
      </sheetData>
      <sheetData sheetId="4567">
        <row r="5">
          <cell r="E5">
            <v>1</v>
          </cell>
        </row>
      </sheetData>
      <sheetData sheetId="4568">
        <row r="5">
          <cell r="E5">
            <v>1</v>
          </cell>
        </row>
      </sheetData>
      <sheetData sheetId="4569">
        <row r="5">
          <cell r="E5">
            <v>1</v>
          </cell>
        </row>
      </sheetData>
      <sheetData sheetId="4570">
        <row r="5">
          <cell r="E5">
            <v>1</v>
          </cell>
        </row>
      </sheetData>
      <sheetData sheetId="4571">
        <row r="5">
          <cell r="E5">
            <v>1</v>
          </cell>
        </row>
      </sheetData>
      <sheetData sheetId="4572">
        <row r="5">
          <cell r="E5">
            <v>1</v>
          </cell>
        </row>
      </sheetData>
      <sheetData sheetId="4573">
        <row r="5">
          <cell r="E5">
            <v>1</v>
          </cell>
        </row>
      </sheetData>
      <sheetData sheetId="4574">
        <row r="5">
          <cell r="E5">
            <v>1</v>
          </cell>
        </row>
      </sheetData>
      <sheetData sheetId="4575">
        <row r="5">
          <cell r="E5">
            <v>1</v>
          </cell>
        </row>
      </sheetData>
      <sheetData sheetId="4576">
        <row r="5">
          <cell r="E5">
            <v>1</v>
          </cell>
        </row>
      </sheetData>
      <sheetData sheetId="4577">
        <row r="5">
          <cell r="E5">
            <v>1</v>
          </cell>
        </row>
      </sheetData>
      <sheetData sheetId="4578">
        <row r="5">
          <cell r="E5">
            <v>1</v>
          </cell>
        </row>
      </sheetData>
      <sheetData sheetId="4579">
        <row r="5">
          <cell r="E5">
            <v>1</v>
          </cell>
        </row>
      </sheetData>
      <sheetData sheetId="4580">
        <row r="5">
          <cell r="E5">
            <v>1</v>
          </cell>
        </row>
      </sheetData>
      <sheetData sheetId="4581">
        <row r="5">
          <cell r="E5">
            <v>1</v>
          </cell>
        </row>
      </sheetData>
      <sheetData sheetId="4582">
        <row r="5">
          <cell r="E5">
            <v>1</v>
          </cell>
        </row>
      </sheetData>
      <sheetData sheetId="4583">
        <row r="5">
          <cell r="E5">
            <v>1</v>
          </cell>
        </row>
      </sheetData>
      <sheetData sheetId="4584">
        <row r="5">
          <cell r="E5">
            <v>1</v>
          </cell>
        </row>
      </sheetData>
      <sheetData sheetId="4585">
        <row r="5">
          <cell r="E5">
            <v>1</v>
          </cell>
        </row>
      </sheetData>
      <sheetData sheetId="4586">
        <row r="5">
          <cell r="E5">
            <v>1</v>
          </cell>
        </row>
      </sheetData>
      <sheetData sheetId="4587">
        <row r="5">
          <cell r="E5">
            <v>1</v>
          </cell>
        </row>
      </sheetData>
      <sheetData sheetId="4588">
        <row r="5">
          <cell r="E5">
            <v>1</v>
          </cell>
        </row>
      </sheetData>
      <sheetData sheetId="4589">
        <row r="5">
          <cell r="E5">
            <v>1</v>
          </cell>
        </row>
      </sheetData>
      <sheetData sheetId="4590">
        <row r="5">
          <cell r="E5">
            <v>1</v>
          </cell>
        </row>
      </sheetData>
      <sheetData sheetId="4591">
        <row r="5">
          <cell r="E5">
            <v>1</v>
          </cell>
        </row>
      </sheetData>
      <sheetData sheetId="4592">
        <row r="5">
          <cell r="E5">
            <v>1</v>
          </cell>
        </row>
      </sheetData>
      <sheetData sheetId="4593">
        <row r="5">
          <cell r="E5">
            <v>1</v>
          </cell>
        </row>
      </sheetData>
      <sheetData sheetId="4594">
        <row r="5">
          <cell r="E5">
            <v>1</v>
          </cell>
        </row>
      </sheetData>
      <sheetData sheetId="4595">
        <row r="5">
          <cell r="E5">
            <v>1</v>
          </cell>
        </row>
      </sheetData>
      <sheetData sheetId="4596">
        <row r="5">
          <cell r="E5">
            <v>1</v>
          </cell>
        </row>
      </sheetData>
      <sheetData sheetId="4597">
        <row r="5">
          <cell r="E5">
            <v>1</v>
          </cell>
        </row>
      </sheetData>
      <sheetData sheetId="4598">
        <row r="5">
          <cell r="E5">
            <v>1</v>
          </cell>
        </row>
      </sheetData>
      <sheetData sheetId="4599">
        <row r="5">
          <cell r="E5">
            <v>1</v>
          </cell>
        </row>
      </sheetData>
      <sheetData sheetId="4600">
        <row r="5">
          <cell r="E5">
            <v>1</v>
          </cell>
        </row>
      </sheetData>
      <sheetData sheetId="4601">
        <row r="5">
          <cell r="E5">
            <v>1</v>
          </cell>
        </row>
      </sheetData>
      <sheetData sheetId="4602">
        <row r="5">
          <cell r="E5">
            <v>1</v>
          </cell>
        </row>
      </sheetData>
      <sheetData sheetId="4603">
        <row r="5">
          <cell r="E5">
            <v>1</v>
          </cell>
        </row>
      </sheetData>
      <sheetData sheetId="4604">
        <row r="5">
          <cell r="E5">
            <v>1</v>
          </cell>
        </row>
      </sheetData>
      <sheetData sheetId="4605">
        <row r="5">
          <cell r="E5">
            <v>1</v>
          </cell>
        </row>
      </sheetData>
      <sheetData sheetId="4606">
        <row r="5">
          <cell r="E5">
            <v>1</v>
          </cell>
        </row>
      </sheetData>
      <sheetData sheetId="4607">
        <row r="5">
          <cell r="E5">
            <v>1</v>
          </cell>
        </row>
      </sheetData>
      <sheetData sheetId="4608">
        <row r="5">
          <cell r="E5">
            <v>1</v>
          </cell>
        </row>
      </sheetData>
      <sheetData sheetId="4609">
        <row r="5">
          <cell r="E5">
            <v>1</v>
          </cell>
        </row>
      </sheetData>
      <sheetData sheetId="4610">
        <row r="5">
          <cell r="E5">
            <v>1</v>
          </cell>
        </row>
      </sheetData>
      <sheetData sheetId="4611">
        <row r="5">
          <cell r="E5">
            <v>1</v>
          </cell>
        </row>
      </sheetData>
      <sheetData sheetId="4612">
        <row r="5">
          <cell r="E5">
            <v>1</v>
          </cell>
        </row>
      </sheetData>
      <sheetData sheetId="4613">
        <row r="5">
          <cell r="E5">
            <v>1</v>
          </cell>
        </row>
      </sheetData>
      <sheetData sheetId="4614">
        <row r="5">
          <cell r="E5">
            <v>1</v>
          </cell>
        </row>
      </sheetData>
      <sheetData sheetId="4615">
        <row r="5">
          <cell r="E5">
            <v>1</v>
          </cell>
        </row>
      </sheetData>
      <sheetData sheetId="4616">
        <row r="5">
          <cell r="E5">
            <v>1</v>
          </cell>
        </row>
      </sheetData>
      <sheetData sheetId="4617">
        <row r="5">
          <cell r="E5">
            <v>1</v>
          </cell>
        </row>
      </sheetData>
      <sheetData sheetId="4618">
        <row r="5">
          <cell r="E5">
            <v>1</v>
          </cell>
        </row>
      </sheetData>
      <sheetData sheetId="4619">
        <row r="5">
          <cell r="E5">
            <v>1</v>
          </cell>
        </row>
      </sheetData>
      <sheetData sheetId="4620">
        <row r="5">
          <cell r="E5">
            <v>1</v>
          </cell>
        </row>
      </sheetData>
      <sheetData sheetId="4621">
        <row r="5">
          <cell r="E5">
            <v>1</v>
          </cell>
        </row>
      </sheetData>
      <sheetData sheetId="4622">
        <row r="5">
          <cell r="E5">
            <v>1</v>
          </cell>
        </row>
      </sheetData>
      <sheetData sheetId="4623">
        <row r="5">
          <cell r="E5">
            <v>1</v>
          </cell>
        </row>
      </sheetData>
      <sheetData sheetId="4624">
        <row r="5">
          <cell r="E5">
            <v>1</v>
          </cell>
        </row>
      </sheetData>
      <sheetData sheetId="4625">
        <row r="5">
          <cell r="E5">
            <v>1</v>
          </cell>
        </row>
      </sheetData>
      <sheetData sheetId="4626">
        <row r="5">
          <cell r="E5">
            <v>1</v>
          </cell>
        </row>
      </sheetData>
      <sheetData sheetId="4627">
        <row r="5">
          <cell r="E5">
            <v>1</v>
          </cell>
        </row>
      </sheetData>
      <sheetData sheetId="4628">
        <row r="5">
          <cell r="E5">
            <v>1</v>
          </cell>
        </row>
      </sheetData>
      <sheetData sheetId="4629">
        <row r="5">
          <cell r="E5">
            <v>1</v>
          </cell>
        </row>
      </sheetData>
      <sheetData sheetId="4630">
        <row r="5">
          <cell r="E5">
            <v>1</v>
          </cell>
        </row>
      </sheetData>
      <sheetData sheetId="4631">
        <row r="5">
          <cell r="E5">
            <v>1</v>
          </cell>
        </row>
      </sheetData>
      <sheetData sheetId="4632">
        <row r="5">
          <cell r="E5">
            <v>1</v>
          </cell>
        </row>
      </sheetData>
      <sheetData sheetId="4633">
        <row r="5">
          <cell r="E5">
            <v>1</v>
          </cell>
        </row>
      </sheetData>
      <sheetData sheetId="4634">
        <row r="5">
          <cell r="E5">
            <v>1</v>
          </cell>
        </row>
      </sheetData>
      <sheetData sheetId="4635">
        <row r="5">
          <cell r="E5">
            <v>1</v>
          </cell>
        </row>
      </sheetData>
      <sheetData sheetId="4636">
        <row r="5">
          <cell r="E5">
            <v>1</v>
          </cell>
        </row>
      </sheetData>
      <sheetData sheetId="4637">
        <row r="5">
          <cell r="E5">
            <v>1</v>
          </cell>
        </row>
      </sheetData>
      <sheetData sheetId="4638">
        <row r="5">
          <cell r="E5">
            <v>1</v>
          </cell>
        </row>
      </sheetData>
      <sheetData sheetId="4639">
        <row r="5">
          <cell r="E5">
            <v>1</v>
          </cell>
        </row>
      </sheetData>
      <sheetData sheetId="4640">
        <row r="5">
          <cell r="E5">
            <v>1</v>
          </cell>
        </row>
      </sheetData>
      <sheetData sheetId="4641">
        <row r="5">
          <cell r="E5">
            <v>1</v>
          </cell>
        </row>
      </sheetData>
      <sheetData sheetId="4642">
        <row r="5">
          <cell r="E5">
            <v>1</v>
          </cell>
        </row>
      </sheetData>
      <sheetData sheetId="4643">
        <row r="5">
          <cell r="E5">
            <v>1</v>
          </cell>
        </row>
      </sheetData>
      <sheetData sheetId="4644">
        <row r="5">
          <cell r="E5">
            <v>1</v>
          </cell>
        </row>
      </sheetData>
      <sheetData sheetId="4645">
        <row r="5">
          <cell r="E5">
            <v>1</v>
          </cell>
        </row>
      </sheetData>
      <sheetData sheetId="4646">
        <row r="5">
          <cell r="E5">
            <v>1</v>
          </cell>
        </row>
      </sheetData>
      <sheetData sheetId="4647">
        <row r="5">
          <cell r="E5">
            <v>1</v>
          </cell>
        </row>
      </sheetData>
      <sheetData sheetId="4648">
        <row r="5">
          <cell r="E5">
            <v>1</v>
          </cell>
        </row>
      </sheetData>
      <sheetData sheetId="4649">
        <row r="5">
          <cell r="E5">
            <v>1</v>
          </cell>
        </row>
      </sheetData>
      <sheetData sheetId="4650">
        <row r="5">
          <cell r="E5">
            <v>1</v>
          </cell>
        </row>
      </sheetData>
      <sheetData sheetId="4651">
        <row r="5">
          <cell r="E5">
            <v>1</v>
          </cell>
        </row>
      </sheetData>
      <sheetData sheetId="4652">
        <row r="5">
          <cell r="E5">
            <v>1</v>
          </cell>
        </row>
      </sheetData>
      <sheetData sheetId="4653">
        <row r="5">
          <cell r="E5">
            <v>1</v>
          </cell>
        </row>
      </sheetData>
      <sheetData sheetId="4654">
        <row r="5">
          <cell r="E5">
            <v>1</v>
          </cell>
        </row>
      </sheetData>
      <sheetData sheetId="4655">
        <row r="5">
          <cell r="E5">
            <v>1</v>
          </cell>
        </row>
      </sheetData>
      <sheetData sheetId="4656">
        <row r="5">
          <cell r="E5">
            <v>1</v>
          </cell>
        </row>
      </sheetData>
      <sheetData sheetId="4657">
        <row r="5">
          <cell r="E5">
            <v>1</v>
          </cell>
        </row>
      </sheetData>
      <sheetData sheetId="4658">
        <row r="5">
          <cell r="E5">
            <v>1</v>
          </cell>
        </row>
      </sheetData>
      <sheetData sheetId="4659">
        <row r="5">
          <cell r="E5">
            <v>1</v>
          </cell>
        </row>
      </sheetData>
      <sheetData sheetId="4660">
        <row r="5">
          <cell r="E5">
            <v>1</v>
          </cell>
        </row>
      </sheetData>
      <sheetData sheetId="4661">
        <row r="5">
          <cell r="E5">
            <v>1</v>
          </cell>
        </row>
      </sheetData>
      <sheetData sheetId="4662">
        <row r="5">
          <cell r="E5">
            <v>1</v>
          </cell>
        </row>
      </sheetData>
      <sheetData sheetId="4663">
        <row r="5">
          <cell r="E5">
            <v>1</v>
          </cell>
        </row>
      </sheetData>
      <sheetData sheetId="4664">
        <row r="5">
          <cell r="E5">
            <v>1</v>
          </cell>
        </row>
      </sheetData>
      <sheetData sheetId="4665">
        <row r="5">
          <cell r="E5">
            <v>1</v>
          </cell>
        </row>
      </sheetData>
      <sheetData sheetId="4666">
        <row r="5">
          <cell r="E5">
            <v>1</v>
          </cell>
        </row>
      </sheetData>
      <sheetData sheetId="4667">
        <row r="5">
          <cell r="E5">
            <v>1</v>
          </cell>
        </row>
      </sheetData>
      <sheetData sheetId="4668">
        <row r="5">
          <cell r="E5">
            <v>1</v>
          </cell>
        </row>
      </sheetData>
      <sheetData sheetId="4669">
        <row r="5">
          <cell r="E5">
            <v>1</v>
          </cell>
        </row>
      </sheetData>
      <sheetData sheetId="4670">
        <row r="5">
          <cell r="E5">
            <v>1</v>
          </cell>
        </row>
      </sheetData>
      <sheetData sheetId="4671">
        <row r="5">
          <cell r="E5">
            <v>1</v>
          </cell>
        </row>
      </sheetData>
      <sheetData sheetId="4672">
        <row r="5">
          <cell r="E5">
            <v>1</v>
          </cell>
        </row>
      </sheetData>
      <sheetData sheetId="4673">
        <row r="5">
          <cell r="E5">
            <v>1</v>
          </cell>
        </row>
      </sheetData>
      <sheetData sheetId="4674">
        <row r="5">
          <cell r="E5">
            <v>1</v>
          </cell>
        </row>
      </sheetData>
      <sheetData sheetId="4675">
        <row r="5">
          <cell r="E5">
            <v>1</v>
          </cell>
        </row>
      </sheetData>
      <sheetData sheetId="4676">
        <row r="5">
          <cell r="E5">
            <v>1</v>
          </cell>
        </row>
      </sheetData>
      <sheetData sheetId="4677">
        <row r="5">
          <cell r="E5">
            <v>1</v>
          </cell>
        </row>
      </sheetData>
      <sheetData sheetId="4678">
        <row r="5">
          <cell r="E5">
            <v>1</v>
          </cell>
        </row>
      </sheetData>
      <sheetData sheetId="4679">
        <row r="5">
          <cell r="E5">
            <v>1</v>
          </cell>
        </row>
      </sheetData>
      <sheetData sheetId="4680">
        <row r="5">
          <cell r="E5">
            <v>1</v>
          </cell>
        </row>
      </sheetData>
      <sheetData sheetId="4681">
        <row r="5">
          <cell r="E5">
            <v>1</v>
          </cell>
        </row>
      </sheetData>
      <sheetData sheetId="4682">
        <row r="5">
          <cell r="E5">
            <v>1</v>
          </cell>
        </row>
      </sheetData>
      <sheetData sheetId="4683">
        <row r="5">
          <cell r="E5">
            <v>1</v>
          </cell>
        </row>
      </sheetData>
      <sheetData sheetId="4684">
        <row r="5">
          <cell r="E5">
            <v>1</v>
          </cell>
        </row>
      </sheetData>
      <sheetData sheetId="4685">
        <row r="5">
          <cell r="E5">
            <v>1</v>
          </cell>
        </row>
      </sheetData>
      <sheetData sheetId="4686">
        <row r="5">
          <cell r="E5">
            <v>1</v>
          </cell>
        </row>
      </sheetData>
      <sheetData sheetId="4687">
        <row r="5">
          <cell r="E5">
            <v>1</v>
          </cell>
        </row>
      </sheetData>
      <sheetData sheetId="4688">
        <row r="5">
          <cell r="E5">
            <v>1</v>
          </cell>
        </row>
      </sheetData>
      <sheetData sheetId="4689">
        <row r="5">
          <cell r="E5">
            <v>1</v>
          </cell>
        </row>
      </sheetData>
      <sheetData sheetId="4690">
        <row r="5">
          <cell r="E5">
            <v>1</v>
          </cell>
        </row>
      </sheetData>
      <sheetData sheetId="4691">
        <row r="5">
          <cell r="E5">
            <v>1</v>
          </cell>
        </row>
      </sheetData>
      <sheetData sheetId="4692">
        <row r="5">
          <cell r="E5">
            <v>1</v>
          </cell>
        </row>
      </sheetData>
      <sheetData sheetId="4693">
        <row r="5">
          <cell r="E5">
            <v>1</v>
          </cell>
        </row>
      </sheetData>
      <sheetData sheetId="4694">
        <row r="5">
          <cell r="E5">
            <v>1</v>
          </cell>
        </row>
      </sheetData>
      <sheetData sheetId="4695">
        <row r="5">
          <cell r="E5">
            <v>1</v>
          </cell>
        </row>
      </sheetData>
      <sheetData sheetId="4696">
        <row r="5">
          <cell r="E5">
            <v>1</v>
          </cell>
        </row>
      </sheetData>
      <sheetData sheetId="4697">
        <row r="5">
          <cell r="E5">
            <v>1</v>
          </cell>
        </row>
      </sheetData>
      <sheetData sheetId="4698">
        <row r="5">
          <cell r="E5">
            <v>1</v>
          </cell>
        </row>
      </sheetData>
      <sheetData sheetId="4699">
        <row r="5">
          <cell r="E5">
            <v>1</v>
          </cell>
        </row>
      </sheetData>
      <sheetData sheetId="4700">
        <row r="5">
          <cell r="E5">
            <v>1</v>
          </cell>
        </row>
      </sheetData>
      <sheetData sheetId="4701">
        <row r="5">
          <cell r="E5">
            <v>1</v>
          </cell>
        </row>
      </sheetData>
      <sheetData sheetId="4702">
        <row r="5">
          <cell r="E5">
            <v>1</v>
          </cell>
        </row>
      </sheetData>
      <sheetData sheetId="4703">
        <row r="5">
          <cell r="E5">
            <v>1</v>
          </cell>
        </row>
      </sheetData>
      <sheetData sheetId="4704">
        <row r="5">
          <cell r="E5">
            <v>1</v>
          </cell>
        </row>
      </sheetData>
      <sheetData sheetId="4705">
        <row r="5">
          <cell r="E5">
            <v>1</v>
          </cell>
        </row>
      </sheetData>
      <sheetData sheetId="4706">
        <row r="5">
          <cell r="E5">
            <v>1</v>
          </cell>
        </row>
      </sheetData>
      <sheetData sheetId="4707">
        <row r="5">
          <cell r="E5">
            <v>1</v>
          </cell>
        </row>
      </sheetData>
      <sheetData sheetId="4708">
        <row r="5">
          <cell r="E5">
            <v>1</v>
          </cell>
        </row>
      </sheetData>
      <sheetData sheetId="4709">
        <row r="5">
          <cell r="E5">
            <v>1</v>
          </cell>
        </row>
      </sheetData>
      <sheetData sheetId="4710">
        <row r="5">
          <cell r="E5">
            <v>1</v>
          </cell>
        </row>
      </sheetData>
      <sheetData sheetId="4711">
        <row r="5">
          <cell r="E5">
            <v>1</v>
          </cell>
        </row>
      </sheetData>
      <sheetData sheetId="4712">
        <row r="5">
          <cell r="E5">
            <v>1</v>
          </cell>
        </row>
      </sheetData>
      <sheetData sheetId="4713">
        <row r="5">
          <cell r="E5">
            <v>1</v>
          </cell>
        </row>
      </sheetData>
      <sheetData sheetId="4714">
        <row r="5">
          <cell r="E5">
            <v>1</v>
          </cell>
        </row>
      </sheetData>
      <sheetData sheetId="4715">
        <row r="5">
          <cell r="E5">
            <v>1</v>
          </cell>
        </row>
      </sheetData>
      <sheetData sheetId="4716">
        <row r="5">
          <cell r="E5">
            <v>1</v>
          </cell>
        </row>
      </sheetData>
      <sheetData sheetId="4717">
        <row r="5">
          <cell r="E5">
            <v>1</v>
          </cell>
        </row>
      </sheetData>
      <sheetData sheetId="4718">
        <row r="5">
          <cell r="E5">
            <v>1</v>
          </cell>
        </row>
      </sheetData>
      <sheetData sheetId="4719">
        <row r="5">
          <cell r="E5">
            <v>1</v>
          </cell>
        </row>
      </sheetData>
      <sheetData sheetId="4720">
        <row r="5">
          <cell r="E5">
            <v>1</v>
          </cell>
        </row>
      </sheetData>
      <sheetData sheetId="4721">
        <row r="5">
          <cell r="E5">
            <v>1</v>
          </cell>
        </row>
      </sheetData>
      <sheetData sheetId="4722">
        <row r="5">
          <cell r="E5">
            <v>1</v>
          </cell>
        </row>
      </sheetData>
      <sheetData sheetId="4723">
        <row r="5">
          <cell r="E5">
            <v>1</v>
          </cell>
        </row>
      </sheetData>
      <sheetData sheetId="4724">
        <row r="5">
          <cell r="E5">
            <v>1</v>
          </cell>
        </row>
      </sheetData>
      <sheetData sheetId="4725">
        <row r="5">
          <cell r="E5">
            <v>1</v>
          </cell>
        </row>
      </sheetData>
      <sheetData sheetId="4726">
        <row r="5">
          <cell r="E5">
            <v>1</v>
          </cell>
        </row>
      </sheetData>
      <sheetData sheetId="4727">
        <row r="5">
          <cell r="E5">
            <v>1</v>
          </cell>
        </row>
      </sheetData>
      <sheetData sheetId="4728">
        <row r="5">
          <cell r="E5">
            <v>1</v>
          </cell>
        </row>
      </sheetData>
      <sheetData sheetId="4729">
        <row r="5">
          <cell r="E5">
            <v>1</v>
          </cell>
        </row>
      </sheetData>
      <sheetData sheetId="4730">
        <row r="5">
          <cell r="E5">
            <v>1</v>
          </cell>
        </row>
      </sheetData>
      <sheetData sheetId="4731">
        <row r="5">
          <cell r="E5">
            <v>1</v>
          </cell>
        </row>
      </sheetData>
      <sheetData sheetId="4732">
        <row r="5">
          <cell r="E5">
            <v>1</v>
          </cell>
        </row>
      </sheetData>
      <sheetData sheetId="4733">
        <row r="5">
          <cell r="E5">
            <v>1</v>
          </cell>
        </row>
      </sheetData>
      <sheetData sheetId="4734">
        <row r="5">
          <cell r="E5">
            <v>1</v>
          </cell>
        </row>
      </sheetData>
      <sheetData sheetId="4735">
        <row r="5">
          <cell r="E5">
            <v>1</v>
          </cell>
        </row>
      </sheetData>
      <sheetData sheetId="4736">
        <row r="5">
          <cell r="E5">
            <v>1</v>
          </cell>
        </row>
      </sheetData>
      <sheetData sheetId="4737">
        <row r="5">
          <cell r="E5">
            <v>1</v>
          </cell>
        </row>
      </sheetData>
      <sheetData sheetId="4738">
        <row r="5">
          <cell r="E5">
            <v>1</v>
          </cell>
        </row>
      </sheetData>
      <sheetData sheetId="4739">
        <row r="5">
          <cell r="E5">
            <v>1</v>
          </cell>
        </row>
      </sheetData>
      <sheetData sheetId="4740">
        <row r="5">
          <cell r="E5">
            <v>1</v>
          </cell>
        </row>
      </sheetData>
      <sheetData sheetId="4741">
        <row r="5">
          <cell r="E5">
            <v>1</v>
          </cell>
        </row>
      </sheetData>
      <sheetData sheetId="4742">
        <row r="5">
          <cell r="E5">
            <v>1</v>
          </cell>
        </row>
      </sheetData>
      <sheetData sheetId="4743">
        <row r="5">
          <cell r="E5">
            <v>1</v>
          </cell>
        </row>
      </sheetData>
      <sheetData sheetId="4744">
        <row r="5">
          <cell r="E5">
            <v>1</v>
          </cell>
        </row>
      </sheetData>
      <sheetData sheetId="4745">
        <row r="5">
          <cell r="E5">
            <v>1</v>
          </cell>
        </row>
      </sheetData>
      <sheetData sheetId="4746">
        <row r="5">
          <cell r="E5">
            <v>1</v>
          </cell>
        </row>
      </sheetData>
      <sheetData sheetId="4747">
        <row r="5">
          <cell r="E5">
            <v>1</v>
          </cell>
        </row>
      </sheetData>
      <sheetData sheetId="4748">
        <row r="5">
          <cell r="E5">
            <v>1</v>
          </cell>
        </row>
      </sheetData>
      <sheetData sheetId="4749">
        <row r="5">
          <cell r="E5">
            <v>1</v>
          </cell>
        </row>
      </sheetData>
      <sheetData sheetId="4750">
        <row r="5">
          <cell r="E5">
            <v>1</v>
          </cell>
        </row>
      </sheetData>
      <sheetData sheetId="4751">
        <row r="5">
          <cell r="E5">
            <v>1</v>
          </cell>
        </row>
      </sheetData>
      <sheetData sheetId="4752">
        <row r="5">
          <cell r="E5">
            <v>1</v>
          </cell>
        </row>
      </sheetData>
      <sheetData sheetId="4753">
        <row r="5">
          <cell r="E5">
            <v>1</v>
          </cell>
        </row>
      </sheetData>
      <sheetData sheetId="4754">
        <row r="5">
          <cell r="E5">
            <v>1</v>
          </cell>
        </row>
      </sheetData>
      <sheetData sheetId="4755">
        <row r="5">
          <cell r="E5">
            <v>1</v>
          </cell>
        </row>
      </sheetData>
      <sheetData sheetId="4756">
        <row r="5">
          <cell r="E5">
            <v>1</v>
          </cell>
        </row>
      </sheetData>
      <sheetData sheetId="4757">
        <row r="5">
          <cell r="E5">
            <v>1</v>
          </cell>
        </row>
      </sheetData>
      <sheetData sheetId="4758">
        <row r="5">
          <cell r="E5">
            <v>1</v>
          </cell>
        </row>
      </sheetData>
      <sheetData sheetId="4759">
        <row r="5">
          <cell r="E5">
            <v>1</v>
          </cell>
        </row>
      </sheetData>
      <sheetData sheetId="4760">
        <row r="5">
          <cell r="E5">
            <v>1</v>
          </cell>
        </row>
      </sheetData>
      <sheetData sheetId="4761">
        <row r="5">
          <cell r="E5">
            <v>1</v>
          </cell>
        </row>
      </sheetData>
      <sheetData sheetId="4762">
        <row r="5">
          <cell r="E5">
            <v>1</v>
          </cell>
        </row>
      </sheetData>
      <sheetData sheetId="4763">
        <row r="5">
          <cell r="E5">
            <v>1</v>
          </cell>
        </row>
      </sheetData>
      <sheetData sheetId="4764">
        <row r="5">
          <cell r="E5">
            <v>1</v>
          </cell>
        </row>
      </sheetData>
      <sheetData sheetId="4765">
        <row r="5">
          <cell r="E5">
            <v>1</v>
          </cell>
        </row>
      </sheetData>
      <sheetData sheetId="4766">
        <row r="5">
          <cell r="E5">
            <v>1</v>
          </cell>
        </row>
      </sheetData>
      <sheetData sheetId="4767">
        <row r="5">
          <cell r="E5">
            <v>1</v>
          </cell>
        </row>
      </sheetData>
      <sheetData sheetId="4768">
        <row r="5">
          <cell r="E5">
            <v>1</v>
          </cell>
        </row>
      </sheetData>
      <sheetData sheetId="4769">
        <row r="5">
          <cell r="E5">
            <v>1</v>
          </cell>
        </row>
      </sheetData>
      <sheetData sheetId="4770">
        <row r="5">
          <cell r="E5">
            <v>1</v>
          </cell>
        </row>
      </sheetData>
      <sheetData sheetId="4771">
        <row r="5">
          <cell r="E5">
            <v>1</v>
          </cell>
        </row>
      </sheetData>
      <sheetData sheetId="4772">
        <row r="5">
          <cell r="E5">
            <v>1</v>
          </cell>
        </row>
      </sheetData>
      <sheetData sheetId="4773">
        <row r="5">
          <cell r="E5">
            <v>1</v>
          </cell>
        </row>
      </sheetData>
      <sheetData sheetId="4774">
        <row r="5">
          <cell r="E5">
            <v>1</v>
          </cell>
        </row>
      </sheetData>
      <sheetData sheetId="4775">
        <row r="5">
          <cell r="E5">
            <v>1</v>
          </cell>
        </row>
      </sheetData>
      <sheetData sheetId="4776">
        <row r="5">
          <cell r="E5">
            <v>1</v>
          </cell>
        </row>
      </sheetData>
      <sheetData sheetId="4777">
        <row r="5">
          <cell r="E5">
            <v>1</v>
          </cell>
        </row>
      </sheetData>
      <sheetData sheetId="4778">
        <row r="5">
          <cell r="E5">
            <v>1</v>
          </cell>
        </row>
      </sheetData>
      <sheetData sheetId="4779">
        <row r="5">
          <cell r="E5">
            <v>1</v>
          </cell>
        </row>
      </sheetData>
      <sheetData sheetId="4780">
        <row r="5">
          <cell r="E5">
            <v>1</v>
          </cell>
        </row>
      </sheetData>
      <sheetData sheetId="4781">
        <row r="5">
          <cell r="E5">
            <v>1</v>
          </cell>
        </row>
      </sheetData>
      <sheetData sheetId="4782">
        <row r="5">
          <cell r="E5">
            <v>1</v>
          </cell>
        </row>
      </sheetData>
      <sheetData sheetId="4783">
        <row r="5">
          <cell r="E5">
            <v>1</v>
          </cell>
        </row>
      </sheetData>
      <sheetData sheetId="4784">
        <row r="5">
          <cell r="E5">
            <v>1</v>
          </cell>
        </row>
      </sheetData>
      <sheetData sheetId="4785">
        <row r="5">
          <cell r="E5">
            <v>1</v>
          </cell>
        </row>
      </sheetData>
      <sheetData sheetId="4786">
        <row r="5">
          <cell r="E5">
            <v>1</v>
          </cell>
        </row>
      </sheetData>
      <sheetData sheetId="4787">
        <row r="5">
          <cell r="E5">
            <v>1</v>
          </cell>
        </row>
      </sheetData>
      <sheetData sheetId="4788">
        <row r="5">
          <cell r="E5">
            <v>1</v>
          </cell>
        </row>
      </sheetData>
      <sheetData sheetId="4789">
        <row r="5">
          <cell r="E5">
            <v>1</v>
          </cell>
        </row>
      </sheetData>
      <sheetData sheetId="4790">
        <row r="5">
          <cell r="E5">
            <v>1</v>
          </cell>
        </row>
      </sheetData>
      <sheetData sheetId="4791">
        <row r="5">
          <cell r="E5">
            <v>1</v>
          </cell>
        </row>
      </sheetData>
      <sheetData sheetId="4792">
        <row r="5">
          <cell r="E5">
            <v>1</v>
          </cell>
        </row>
      </sheetData>
      <sheetData sheetId="4793">
        <row r="5">
          <cell r="E5">
            <v>1</v>
          </cell>
        </row>
      </sheetData>
      <sheetData sheetId="4794">
        <row r="5">
          <cell r="E5">
            <v>1</v>
          </cell>
        </row>
      </sheetData>
      <sheetData sheetId="4795">
        <row r="5">
          <cell r="E5">
            <v>1</v>
          </cell>
        </row>
      </sheetData>
      <sheetData sheetId="4796">
        <row r="5">
          <cell r="E5">
            <v>1</v>
          </cell>
        </row>
      </sheetData>
      <sheetData sheetId="4797">
        <row r="5">
          <cell r="E5">
            <v>1</v>
          </cell>
        </row>
      </sheetData>
      <sheetData sheetId="4798">
        <row r="5">
          <cell r="E5">
            <v>1</v>
          </cell>
        </row>
      </sheetData>
      <sheetData sheetId="4799">
        <row r="5">
          <cell r="E5">
            <v>1</v>
          </cell>
        </row>
      </sheetData>
      <sheetData sheetId="4800">
        <row r="5">
          <cell r="E5">
            <v>1</v>
          </cell>
        </row>
      </sheetData>
      <sheetData sheetId="4801">
        <row r="5">
          <cell r="E5">
            <v>1</v>
          </cell>
        </row>
      </sheetData>
      <sheetData sheetId="4802">
        <row r="5">
          <cell r="E5">
            <v>1</v>
          </cell>
        </row>
      </sheetData>
      <sheetData sheetId="4803">
        <row r="5">
          <cell r="E5">
            <v>1</v>
          </cell>
        </row>
      </sheetData>
      <sheetData sheetId="4804">
        <row r="5">
          <cell r="E5">
            <v>1</v>
          </cell>
        </row>
      </sheetData>
      <sheetData sheetId="4805">
        <row r="5">
          <cell r="E5">
            <v>1</v>
          </cell>
        </row>
      </sheetData>
      <sheetData sheetId="4806">
        <row r="5">
          <cell r="E5">
            <v>1</v>
          </cell>
        </row>
      </sheetData>
      <sheetData sheetId="4807">
        <row r="5">
          <cell r="E5">
            <v>1</v>
          </cell>
        </row>
      </sheetData>
      <sheetData sheetId="4808">
        <row r="5">
          <cell r="E5">
            <v>1</v>
          </cell>
        </row>
      </sheetData>
      <sheetData sheetId="4809">
        <row r="5">
          <cell r="E5">
            <v>1</v>
          </cell>
        </row>
      </sheetData>
      <sheetData sheetId="4810">
        <row r="5">
          <cell r="E5">
            <v>1</v>
          </cell>
        </row>
      </sheetData>
      <sheetData sheetId="4811">
        <row r="5">
          <cell r="E5">
            <v>1</v>
          </cell>
        </row>
      </sheetData>
      <sheetData sheetId="4812">
        <row r="5">
          <cell r="E5">
            <v>1</v>
          </cell>
        </row>
      </sheetData>
      <sheetData sheetId="4813">
        <row r="5">
          <cell r="E5">
            <v>1</v>
          </cell>
        </row>
      </sheetData>
      <sheetData sheetId="4814">
        <row r="5">
          <cell r="E5">
            <v>1</v>
          </cell>
        </row>
      </sheetData>
      <sheetData sheetId="4815">
        <row r="5">
          <cell r="E5">
            <v>1</v>
          </cell>
        </row>
      </sheetData>
      <sheetData sheetId="4816">
        <row r="5">
          <cell r="E5">
            <v>1</v>
          </cell>
        </row>
      </sheetData>
      <sheetData sheetId="4817">
        <row r="5">
          <cell r="E5">
            <v>1</v>
          </cell>
        </row>
      </sheetData>
      <sheetData sheetId="4818">
        <row r="5">
          <cell r="E5">
            <v>1</v>
          </cell>
        </row>
      </sheetData>
      <sheetData sheetId="4819">
        <row r="5">
          <cell r="E5">
            <v>1</v>
          </cell>
        </row>
      </sheetData>
      <sheetData sheetId="4820">
        <row r="5">
          <cell r="E5">
            <v>1</v>
          </cell>
        </row>
      </sheetData>
      <sheetData sheetId="4821">
        <row r="5">
          <cell r="E5">
            <v>1</v>
          </cell>
        </row>
      </sheetData>
      <sheetData sheetId="4822">
        <row r="5">
          <cell r="E5">
            <v>1</v>
          </cell>
        </row>
      </sheetData>
      <sheetData sheetId="4823">
        <row r="5">
          <cell r="E5">
            <v>1</v>
          </cell>
        </row>
      </sheetData>
      <sheetData sheetId="4824">
        <row r="5">
          <cell r="E5">
            <v>1</v>
          </cell>
        </row>
      </sheetData>
      <sheetData sheetId="4825">
        <row r="5">
          <cell r="E5">
            <v>1</v>
          </cell>
        </row>
      </sheetData>
      <sheetData sheetId="4826">
        <row r="5">
          <cell r="E5">
            <v>1</v>
          </cell>
        </row>
      </sheetData>
      <sheetData sheetId="4827">
        <row r="5">
          <cell r="E5">
            <v>1</v>
          </cell>
        </row>
      </sheetData>
      <sheetData sheetId="4828">
        <row r="5">
          <cell r="E5">
            <v>1</v>
          </cell>
        </row>
      </sheetData>
      <sheetData sheetId="4829">
        <row r="5">
          <cell r="E5">
            <v>1</v>
          </cell>
        </row>
      </sheetData>
      <sheetData sheetId="4830">
        <row r="5">
          <cell r="E5">
            <v>1</v>
          </cell>
        </row>
      </sheetData>
      <sheetData sheetId="4831">
        <row r="5">
          <cell r="E5">
            <v>1</v>
          </cell>
        </row>
      </sheetData>
      <sheetData sheetId="4832">
        <row r="5">
          <cell r="E5">
            <v>1</v>
          </cell>
        </row>
      </sheetData>
      <sheetData sheetId="4833">
        <row r="5">
          <cell r="E5">
            <v>1</v>
          </cell>
        </row>
      </sheetData>
      <sheetData sheetId="4834">
        <row r="5">
          <cell r="E5">
            <v>1</v>
          </cell>
        </row>
      </sheetData>
      <sheetData sheetId="4835">
        <row r="5">
          <cell r="E5">
            <v>1</v>
          </cell>
        </row>
      </sheetData>
      <sheetData sheetId="4836">
        <row r="5">
          <cell r="E5">
            <v>1</v>
          </cell>
        </row>
      </sheetData>
      <sheetData sheetId="4837">
        <row r="5">
          <cell r="E5">
            <v>1</v>
          </cell>
        </row>
      </sheetData>
      <sheetData sheetId="4838">
        <row r="5">
          <cell r="E5">
            <v>1</v>
          </cell>
        </row>
      </sheetData>
      <sheetData sheetId="4839">
        <row r="5">
          <cell r="E5">
            <v>1</v>
          </cell>
        </row>
      </sheetData>
      <sheetData sheetId="4840">
        <row r="5">
          <cell r="E5">
            <v>1</v>
          </cell>
        </row>
      </sheetData>
      <sheetData sheetId="4841">
        <row r="5">
          <cell r="E5">
            <v>1</v>
          </cell>
        </row>
      </sheetData>
      <sheetData sheetId="4842">
        <row r="5">
          <cell r="E5">
            <v>1</v>
          </cell>
        </row>
      </sheetData>
      <sheetData sheetId="4843">
        <row r="5">
          <cell r="E5">
            <v>1</v>
          </cell>
        </row>
      </sheetData>
      <sheetData sheetId="4844">
        <row r="5">
          <cell r="E5">
            <v>1</v>
          </cell>
        </row>
      </sheetData>
      <sheetData sheetId="4845">
        <row r="5">
          <cell r="E5">
            <v>1</v>
          </cell>
        </row>
      </sheetData>
      <sheetData sheetId="4846">
        <row r="5">
          <cell r="E5">
            <v>1</v>
          </cell>
        </row>
      </sheetData>
      <sheetData sheetId="4847">
        <row r="5">
          <cell r="E5">
            <v>1</v>
          </cell>
        </row>
      </sheetData>
      <sheetData sheetId="4848">
        <row r="5">
          <cell r="E5">
            <v>1</v>
          </cell>
        </row>
      </sheetData>
      <sheetData sheetId="4849">
        <row r="5">
          <cell r="E5">
            <v>1</v>
          </cell>
        </row>
      </sheetData>
      <sheetData sheetId="4850">
        <row r="5">
          <cell r="E5">
            <v>1</v>
          </cell>
        </row>
      </sheetData>
      <sheetData sheetId="4851">
        <row r="5">
          <cell r="E5">
            <v>1</v>
          </cell>
        </row>
      </sheetData>
      <sheetData sheetId="4852">
        <row r="5">
          <cell r="E5">
            <v>1</v>
          </cell>
        </row>
      </sheetData>
      <sheetData sheetId="4853">
        <row r="5">
          <cell r="E5">
            <v>1</v>
          </cell>
        </row>
      </sheetData>
      <sheetData sheetId="4854">
        <row r="5">
          <cell r="E5">
            <v>1</v>
          </cell>
        </row>
      </sheetData>
      <sheetData sheetId="4855">
        <row r="5">
          <cell r="E5">
            <v>1</v>
          </cell>
        </row>
      </sheetData>
      <sheetData sheetId="4856">
        <row r="5">
          <cell r="E5">
            <v>1</v>
          </cell>
        </row>
      </sheetData>
      <sheetData sheetId="4857">
        <row r="5">
          <cell r="E5">
            <v>1</v>
          </cell>
        </row>
      </sheetData>
      <sheetData sheetId="4858">
        <row r="5">
          <cell r="E5">
            <v>1</v>
          </cell>
        </row>
      </sheetData>
      <sheetData sheetId="4859">
        <row r="5">
          <cell r="E5">
            <v>1</v>
          </cell>
        </row>
      </sheetData>
      <sheetData sheetId="4860">
        <row r="5">
          <cell r="E5">
            <v>1</v>
          </cell>
        </row>
      </sheetData>
      <sheetData sheetId="4861">
        <row r="5">
          <cell r="E5">
            <v>1</v>
          </cell>
        </row>
      </sheetData>
      <sheetData sheetId="4862">
        <row r="5">
          <cell r="E5">
            <v>1</v>
          </cell>
        </row>
      </sheetData>
      <sheetData sheetId="4863">
        <row r="5">
          <cell r="E5">
            <v>1</v>
          </cell>
        </row>
      </sheetData>
      <sheetData sheetId="4864">
        <row r="5">
          <cell r="E5">
            <v>1</v>
          </cell>
        </row>
      </sheetData>
      <sheetData sheetId="4865">
        <row r="5">
          <cell r="E5">
            <v>1</v>
          </cell>
        </row>
      </sheetData>
      <sheetData sheetId="4866">
        <row r="5">
          <cell r="E5">
            <v>1</v>
          </cell>
        </row>
      </sheetData>
      <sheetData sheetId="4867">
        <row r="5">
          <cell r="E5">
            <v>1</v>
          </cell>
        </row>
      </sheetData>
      <sheetData sheetId="4868">
        <row r="5">
          <cell r="E5">
            <v>1</v>
          </cell>
        </row>
      </sheetData>
      <sheetData sheetId="4869">
        <row r="5">
          <cell r="E5">
            <v>1</v>
          </cell>
        </row>
      </sheetData>
      <sheetData sheetId="4870">
        <row r="5">
          <cell r="E5">
            <v>1</v>
          </cell>
        </row>
      </sheetData>
      <sheetData sheetId="4871">
        <row r="5">
          <cell r="E5">
            <v>1</v>
          </cell>
        </row>
      </sheetData>
      <sheetData sheetId="4872">
        <row r="5">
          <cell r="E5">
            <v>1</v>
          </cell>
        </row>
      </sheetData>
      <sheetData sheetId="4873">
        <row r="5">
          <cell r="E5">
            <v>1</v>
          </cell>
        </row>
      </sheetData>
      <sheetData sheetId="4874">
        <row r="5">
          <cell r="E5">
            <v>1</v>
          </cell>
        </row>
      </sheetData>
      <sheetData sheetId="4875">
        <row r="5">
          <cell r="E5">
            <v>1</v>
          </cell>
        </row>
      </sheetData>
      <sheetData sheetId="4876">
        <row r="5">
          <cell r="E5">
            <v>1</v>
          </cell>
        </row>
      </sheetData>
      <sheetData sheetId="4877">
        <row r="5">
          <cell r="E5">
            <v>1</v>
          </cell>
        </row>
      </sheetData>
      <sheetData sheetId="4878">
        <row r="5">
          <cell r="E5">
            <v>1</v>
          </cell>
        </row>
      </sheetData>
      <sheetData sheetId="4879">
        <row r="5">
          <cell r="E5">
            <v>1</v>
          </cell>
        </row>
      </sheetData>
      <sheetData sheetId="4880">
        <row r="5">
          <cell r="E5">
            <v>1</v>
          </cell>
        </row>
      </sheetData>
      <sheetData sheetId="4881">
        <row r="5">
          <cell r="E5">
            <v>1</v>
          </cell>
        </row>
      </sheetData>
      <sheetData sheetId="4882">
        <row r="5">
          <cell r="E5">
            <v>1</v>
          </cell>
        </row>
      </sheetData>
      <sheetData sheetId="4883">
        <row r="5">
          <cell r="E5">
            <v>1</v>
          </cell>
        </row>
      </sheetData>
      <sheetData sheetId="4884">
        <row r="5">
          <cell r="E5">
            <v>1</v>
          </cell>
        </row>
      </sheetData>
      <sheetData sheetId="4885">
        <row r="5">
          <cell r="E5">
            <v>1</v>
          </cell>
        </row>
      </sheetData>
      <sheetData sheetId="4886">
        <row r="5">
          <cell r="E5">
            <v>1</v>
          </cell>
        </row>
      </sheetData>
      <sheetData sheetId="4887">
        <row r="5">
          <cell r="E5">
            <v>1</v>
          </cell>
        </row>
      </sheetData>
      <sheetData sheetId="4888">
        <row r="5">
          <cell r="E5">
            <v>1</v>
          </cell>
        </row>
      </sheetData>
      <sheetData sheetId="4889">
        <row r="5">
          <cell r="E5">
            <v>1</v>
          </cell>
        </row>
      </sheetData>
      <sheetData sheetId="4890">
        <row r="5">
          <cell r="E5">
            <v>1</v>
          </cell>
        </row>
      </sheetData>
      <sheetData sheetId="4891">
        <row r="5">
          <cell r="E5">
            <v>1</v>
          </cell>
        </row>
      </sheetData>
      <sheetData sheetId="4892">
        <row r="5">
          <cell r="E5">
            <v>1</v>
          </cell>
        </row>
      </sheetData>
      <sheetData sheetId="4893">
        <row r="5">
          <cell r="E5">
            <v>1</v>
          </cell>
        </row>
      </sheetData>
      <sheetData sheetId="4894">
        <row r="5">
          <cell r="E5">
            <v>1</v>
          </cell>
        </row>
      </sheetData>
      <sheetData sheetId="4895">
        <row r="5">
          <cell r="E5">
            <v>1</v>
          </cell>
        </row>
      </sheetData>
      <sheetData sheetId="4896">
        <row r="5">
          <cell r="E5">
            <v>1</v>
          </cell>
        </row>
      </sheetData>
      <sheetData sheetId="4897">
        <row r="5">
          <cell r="E5">
            <v>1</v>
          </cell>
        </row>
      </sheetData>
      <sheetData sheetId="4898">
        <row r="5">
          <cell r="E5">
            <v>1</v>
          </cell>
        </row>
      </sheetData>
      <sheetData sheetId="4899">
        <row r="5">
          <cell r="E5">
            <v>1</v>
          </cell>
        </row>
      </sheetData>
      <sheetData sheetId="4900">
        <row r="5">
          <cell r="E5">
            <v>1</v>
          </cell>
        </row>
      </sheetData>
      <sheetData sheetId="4901">
        <row r="5">
          <cell r="E5">
            <v>1</v>
          </cell>
        </row>
      </sheetData>
      <sheetData sheetId="4902">
        <row r="5">
          <cell r="E5">
            <v>1</v>
          </cell>
        </row>
      </sheetData>
      <sheetData sheetId="4903">
        <row r="5">
          <cell r="E5">
            <v>1</v>
          </cell>
        </row>
      </sheetData>
      <sheetData sheetId="4904">
        <row r="5">
          <cell r="E5">
            <v>1</v>
          </cell>
        </row>
      </sheetData>
      <sheetData sheetId="4905">
        <row r="5">
          <cell r="E5">
            <v>1</v>
          </cell>
        </row>
      </sheetData>
      <sheetData sheetId="4906">
        <row r="5">
          <cell r="E5">
            <v>1</v>
          </cell>
        </row>
      </sheetData>
      <sheetData sheetId="4907">
        <row r="5">
          <cell r="E5">
            <v>1</v>
          </cell>
        </row>
      </sheetData>
      <sheetData sheetId="4908">
        <row r="5">
          <cell r="E5">
            <v>1</v>
          </cell>
        </row>
      </sheetData>
      <sheetData sheetId="4909">
        <row r="5">
          <cell r="E5">
            <v>1</v>
          </cell>
        </row>
      </sheetData>
      <sheetData sheetId="4910">
        <row r="5">
          <cell r="E5">
            <v>1</v>
          </cell>
        </row>
      </sheetData>
      <sheetData sheetId="4911">
        <row r="5">
          <cell r="E5">
            <v>1</v>
          </cell>
        </row>
      </sheetData>
      <sheetData sheetId="4912">
        <row r="5">
          <cell r="E5">
            <v>1</v>
          </cell>
        </row>
      </sheetData>
      <sheetData sheetId="4913">
        <row r="5">
          <cell r="E5">
            <v>1</v>
          </cell>
        </row>
      </sheetData>
      <sheetData sheetId="4914">
        <row r="5">
          <cell r="E5">
            <v>1</v>
          </cell>
        </row>
      </sheetData>
      <sheetData sheetId="4915">
        <row r="5">
          <cell r="E5">
            <v>1</v>
          </cell>
        </row>
      </sheetData>
      <sheetData sheetId="4916">
        <row r="5">
          <cell r="E5">
            <v>1</v>
          </cell>
        </row>
      </sheetData>
      <sheetData sheetId="4917">
        <row r="5">
          <cell r="E5">
            <v>1</v>
          </cell>
        </row>
      </sheetData>
      <sheetData sheetId="4918">
        <row r="5">
          <cell r="E5">
            <v>1</v>
          </cell>
        </row>
      </sheetData>
      <sheetData sheetId="4919">
        <row r="5">
          <cell r="E5">
            <v>1</v>
          </cell>
        </row>
      </sheetData>
      <sheetData sheetId="4920">
        <row r="5">
          <cell r="E5">
            <v>1</v>
          </cell>
        </row>
      </sheetData>
      <sheetData sheetId="4921">
        <row r="5">
          <cell r="E5">
            <v>1</v>
          </cell>
        </row>
      </sheetData>
      <sheetData sheetId="4922">
        <row r="5">
          <cell r="E5">
            <v>1</v>
          </cell>
        </row>
      </sheetData>
      <sheetData sheetId="4923">
        <row r="5">
          <cell r="E5">
            <v>1</v>
          </cell>
        </row>
      </sheetData>
      <sheetData sheetId="4924">
        <row r="5">
          <cell r="E5">
            <v>1</v>
          </cell>
        </row>
      </sheetData>
      <sheetData sheetId="4925">
        <row r="5">
          <cell r="E5">
            <v>1</v>
          </cell>
        </row>
      </sheetData>
      <sheetData sheetId="4926">
        <row r="5">
          <cell r="E5">
            <v>1</v>
          </cell>
        </row>
      </sheetData>
      <sheetData sheetId="4927">
        <row r="5">
          <cell r="E5">
            <v>1</v>
          </cell>
        </row>
      </sheetData>
      <sheetData sheetId="4928">
        <row r="5">
          <cell r="E5">
            <v>1</v>
          </cell>
        </row>
      </sheetData>
      <sheetData sheetId="4929">
        <row r="5">
          <cell r="E5">
            <v>1</v>
          </cell>
        </row>
      </sheetData>
      <sheetData sheetId="4930">
        <row r="5">
          <cell r="E5">
            <v>1</v>
          </cell>
        </row>
      </sheetData>
      <sheetData sheetId="4931">
        <row r="5">
          <cell r="E5">
            <v>1</v>
          </cell>
        </row>
      </sheetData>
      <sheetData sheetId="4932">
        <row r="5">
          <cell r="E5">
            <v>1</v>
          </cell>
        </row>
      </sheetData>
      <sheetData sheetId="4933">
        <row r="5">
          <cell r="E5">
            <v>1</v>
          </cell>
        </row>
      </sheetData>
      <sheetData sheetId="4934">
        <row r="5">
          <cell r="E5">
            <v>1</v>
          </cell>
        </row>
      </sheetData>
      <sheetData sheetId="4935">
        <row r="5">
          <cell r="E5">
            <v>1</v>
          </cell>
        </row>
      </sheetData>
      <sheetData sheetId="4936">
        <row r="5">
          <cell r="E5">
            <v>1</v>
          </cell>
        </row>
      </sheetData>
      <sheetData sheetId="4937">
        <row r="5">
          <cell r="E5">
            <v>1</v>
          </cell>
        </row>
      </sheetData>
      <sheetData sheetId="4938">
        <row r="5">
          <cell r="E5">
            <v>1</v>
          </cell>
        </row>
      </sheetData>
      <sheetData sheetId="4939">
        <row r="5">
          <cell r="E5">
            <v>1</v>
          </cell>
        </row>
      </sheetData>
      <sheetData sheetId="4940">
        <row r="5">
          <cell r="E5">
            <v>1</v>
          </cell>
        </row>
      </sheetData>
      <sheetData sheetId="4941">
        <row r="5">
          <cell r="E5">
            <v>1</v>
          </cell>
        </row>
      </sheetData>
      <sheetData sheetId="4942">
        <row r="5">
          <cell r="E5">
            <v>1</v>
          </cell>
        </row>
      </sheetData>
      <sheetData sheetId="4943">
        <row r="5">
          <cell r="E5">
            <v>1</v>
          </cell>
        </row>
      </sheetData>
      <sheetData sheetId="4944">
        <row r="5">
          <cell r="E5">
            <v>1</v>
          </cell>
        </row>
      </sheetData>
      <sheetData sheetId="4945">
        <row r="5">
          <cell r="E5">
            <v>1</v>
          </cell>
        </row>
      </sheetData>
      <sheetData sheetId="4946">
        <row r="5">
          <cell r="E5">
            <v>1</v>
          </cell>
        </row>
      </sheetData>
      <sheetData sheetId="4947">
        <row r="5">
          <cell r="E5">
            <v>1</v>
          </cell>
        </row>
      </sheetData>
      <sheetData sheetId="4948">
        <row r="5">
          <cell r="E5">
            <v>1</v>
          </cell>
        </row>
      </sheetData>
      <sheetData sheetId="4949">
        <row r="5">
          <cell r="E5">
            <v>1</v>
          </cell>
        </row>
      </sheetData>
      <sheetData sheetId="4950">
        <row r="5">
          <cell r="E5">
            <v>1</v>
          </cell>
        </row>
      </sheetData>
      <sheetData sheetId="4951">
        <row r="5">
          <cell r="E5">
            <v>1</v>
          </cell>
        </row>
      </sheetData>
      <sheetData sheetId="4952">
        <row r="5">
          <cell r="E5">
            <v>1</v>
          </cell>
        </row>
      </sheetData>
      <sheetData sheetId="4953">
        <row r="5">
          <cell r="E5">
            <v>1</v>
          </cell>
        </row>
      </sheetData>
      <sheetData sheetId="4954">
        <row r="5">
          <cell r="E5">
            <v>1</v>
          </cell>
        </row>
      </sheetData>
      <sheetData sheetId="4955">
        <row r="5">
          <cell r="E5">
            <v>1</v>
          </cell>
        </row>
      </sheetData>
      <sheetData sheetId="4956">
        <row r="5">
          <cell r="E5">
            <v>1</v>
          </cell>
        </row>
      </sheetData>
      <sheetData sheetId="4957">
        <row r="5">
          <cell r="E5">
            <v>1</v>
          </cell>
        </row>
      </sheetData>
      <sheetData sheetId="4958">
        <row r="5">
          <cell r="E5">
            <v>1</v>
          </cell>
        </row>
      </sheetData>
      <sheetData sheetId="4959">
        <row r="5">
          <cell r="E5">
            <v>1</v>
          </cell>
        </row>
      </sheetData>
      <sheetData sheetId="4960">
        <row r="5">
          <cell r="E5">
            <v>1</v>
          </cell>
        </row>
      </sheetData>
      <sheetData sheetId="4961">
        <row r="5">
          <cell r="E5">
            <v>1</v>
          </cell>
        </row>
      </sheetData>
      <sheetData sheetId="4962">
        <row r="5">
          <cell r="E5">
            <v>1</v>
          </cell>
        </row>
      </sheetData>
      <sheetData sheetId="4963">
        <row r="5">
          <cell r="E5">
            <v>1</v>
          </cell>
        </row>
      </sheetData>
      <sheetData sheetId="4964">
        <row r="5">
          <cell r="E5">
            <v>1</v>
          </cell>
        </row>
      </sheetData>
      <sheetData sheetId="4965">
        <row r="5">
          <cell r="E5">
            <v>1</v>
          </cell>
        </row>
      </sheetData>
      <sheetData sheetId="4966">
        <row r="5">
          <cell r="E5">
            <v>1</v>
          </cell>
        </row>
      </sheetData>
      <sheetData sheetId="4967">
        <row r="5">
          <cell r="E5">
            <v>1</v>
          </cell>
        </row>
      </sheetData>
      <sheetData sheetId="4968">
        <row r="5">
          <cell r="E5">
            <v>1</v>
          </cell>
        </row>
      </sheetData>
      <sheetData sheetId="4969">
        <row r="5">
          <cell r="E5">
            <v>1</v>
          </cell>
        </row>
      </sheetData>
      <sheetData sheetId="4970">
        <row r="5">
          <cell r="E5">
            <v>1</v>
          </cell>
        </row>
      </sheetData>
      <sheetData sheetId="4971">
        <row r="5">
          <cell r="E5">
            <v>1</v>
          </cell>
        </row>
      </sheetData>
      <sheetData sheetId="4972">
        <row r="5">
          <cell r="E5">
            <v>1</v>
          </cell>
        </row>
      </sheetData>
      <sheetData sheetId="4973">
        <row r="5">
          <cell r="E5">
            <v>1</v>
          </cell>
        </row>
      </sheetData>
      <sheetData sheetId="4974">
        <row r="5">
          <cell r="E5">
            <v>1</v>
          </cell>
        </row>
      </sheetData>
      <sheetData sheetId="4975">
        <row r="5">
          <cell r="E5">
            <v>1</v>
          </cell>
        </row>
      </sheetData>
      <sheetData sheetId="4976">
        <row r="5">
          <cell r="E5">
            <v>1</v>
          </cell>
        </row>
      </sheetData>
      <sheetData sheetId="4977">
        <row r="5">
          <cell r="E5">
            <v>1</v>
          </cell>
        </row>
      </sheetData>
      <sheetData sheetId="4978">
        <row r="5">
          <cell r="E5">
            <v>1</v>
          </cell>
        </row>
      </sheetData>
      <sheetData sheetId="4979">
        <row r="5">
          <cell r="E5">
            <v>1</v>
          </cell>
        </row>
      </sheetData>
      <sheetData sheetId="4980">
        <row r="5">
          <cell r="E5">
            <v>1</v>
          </cell>
        </row>
      </sheetData>
      <sheetData sheetId="4981">
        <row r="5">
          <cell r="E5">
            <v>1</v>
          </cell>
        </row>
      </sheetData>
      <sheetData sheetId="4982">
        <row r="5">
          <cell r="E5">
            <v>1</v>
          </cell>
        </row>
      </sheetData>
      <sheetData sheetId="4983">
        <row r="5">
          <cell r="E5">
            <v>1</v>
          </cell>
        </row>
      </sheetData>
      <sheetData sheetId="4984">
        <row r="5">
          <cell r="E5">
            <v>1</v>
          </cell>
        </row>
      </sheetData>
      <sheetData sheetId="4985">
        <row r="5">
          <cell r="E5">
            <v>1</v>
          </cell>
        </row>
      </sheetData>
      <sheetData sheetId="4986">
        <row r="5">
          <cell r="E5">
            <v>1</v>
          </cell>
        </row>
      </sheetData>
      <sheetData sheetId="4987">
        <row r="5">
          <cell r="E5">
            <v>1</v>
          </cell>
        </row>
      </sheetData>
      <sheetData sheetId="4988">
        <row r="5">
          <cell r="E5">
            <v>1</v>
          </cell>
        </row>
      </sheetData>
      <sheetData sheetId="4989">
        <row r="5">
          <cell r="E5">
            <v>1</v>
          </cell>
        </row>
      </sheetData>
      <sheetData sheetId="4990">
        <row r="5">
          <cell r="E5">
            <v>1</v>
          </cell>
        </row>
      </sheetData>
      <sheetData sheetId="4991">
        <row r="5">
          <cell r="E5">
            <v>1</v>
          </cell>
        </row>
      </sheetData>
      <sheetData sheetId="4992">
        <row r="5">
          <cell r="E5">
            <v>1</v>
          </cell>
        </row>
      </sheetData>
      <sheetData sheetId="4993">
        <row r="5">
          <cell r="E5">
            <v>1</v>
          </cell>
        </row>
      </sheetData>
      <sheetData sheetId="4994">
        <row r="5">
          <cell r="E5">
            <v>1</v>
          </cell>
        </row>
      </sheetData>
      <sheetData sheetId="4995">
        <row r="5">
          <cell r="E5">
            <v>1</v>
          </cell>
        </row>
      </sheetData>
      <sheetData sheetId="4996">
        <row r="5">
          <cell r="E5">
            <v>1</v>
          </cell>
        </row>
      </sheetData>
      <sheetData sheetId="4997">
        <row r="5">
          <cell r="E5">
            <v>1</v>
          </cell>
        </row>
      </sheetData>
      <sheetData sheetId="4998">
        <row r="5">
          <cell r="E5">
            <v>1</v>
          </cell>
        </row>
      </sheetData>
      <sheetData sheetId="4999">
        <row r="5">
          <cell r="E5">
            <v>1</v>
          </cell>
        </row>
      </sheetData>
      <sheetData sheetId="5000">
        <row r="5">
          <cell r="E5">
            <v>1</v>
          </cell>
        </row>
      </sheetData>
      <sheetData sheetId="5001">
        <row r="5">
          <cell r="E5">
            <v>1</v>
          </cell>
        </row>
      </sheetData>
      <sheetData sheetId="5002">
        <row r="5">
          <cell r="E5">
            <v>1</v>
          </cell>
        </row>
      </sheetData>
      <sheetData sheetId="5003">
        <row r="5">
          <cell r="E5">
            <v>1</v>
          </cell>
        </row>
      </sheetData>
      <sheetData sheetId="5004">
        <row r="5">
          <cell r="E5">
            <v>1</v>
          </cell>
        </row>
      </sheetData>
      <sheetData sheetId="5005">
        <row r="5">
          <cell r="E5">
            <v>1</v>
          </cell>
        </row>
      </sheetData>
      <sheetData sheetId="5006">
        <row r="5">
          <cell r="E5">
            <v>1</v>
          </cell>
        </row>
      </sheetData>
      <sheetData sheetId="5007">
        <row r="5">
          <cell r="E5">
            <v>1</v>
          </cell>
        </row>
      </sheetData>
      <sheetData sheetId="5008">
        <row r="5">
          <cell r="E5">
            <v>1</v>
          </cell>
        </row>
      </sheetData>
      <sheetData sheetId="5009">
        <row r="5">
          <cell r="E5">
            <v>1</v>
          </cell>
        </row>
      </sheetData>
      <sheetData sheetId="5010">
        <row r="5">
          <cell r="E5">
            <v>1</v>
          </cell>
        </row>
      </sheetData>
      <sheetData sheetId="5011">
        <row r="5">
          <cell r="E5">
            <v>1</v>
          </cell>
        </row>
      </sheetData>
      <sheetData sheetId="5012">
        <row r="5">
          <cell r="E5">
            <v>1</v>
          </cell>
        </row>
      </sheetData>
      <sheetData sheetId="5013">
        <row r="5">
          <cell r="E5">
            <v>1</v>
          </cell>
        </row>
      </sheetData>
      <sheetData sheetId="5014">
        <row r="5">
          <cell r="E5">
            <v>1</v>
          </cell>
        </row>
      </sheetData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/>
      <sheetData sheetId="5151" refreshError="1"/>
      <sheetData sheetId="5152">
        <row r="5">
          <cell r="E5">
            <v>1</v>
          </cell>
        </row>
      </sheetData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>
        <row r="5">
          <cell r="E5" t="str">
            <v>1800001727</v>
          </cell>
        </row>
      </sheetData>
      <sheetData sheetId="5168">
        <row r="5">
          <cell r="E5" t="str">
            <v>1800001727</v>
          </cell>
        </row>
      </sheetData>
      <sheetData sheetId="5169">
        <row r="5">
          <cell r="E5" t="str">
            <v>1800001727</v>
          </cell>
        </row>
      </sheetData>
      <sheetData sheetId="5170">
        <row r="5">
          <cell r="E5" t="str">
            <v>1800001727</v>
          </cell>
        </row>
      </sheetData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>
        <row r="5">
          <cell r="E5">
            <v>1</v>
          </cell>
        </row>
      </sheetData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>
        <row r="5">
          <cell r="E5">
            <v>1</v>
          </cell>
        </row>
      </sheetData>
      <sheetData sheetId="5234">
        <row r="5">
          <cell r="E5">
            <v>1</v>
          </cell>
        </row>
      </sheetData>
      <sheetData sheetId="5235">
        <row r="5">
          <cell r="E5">
            <v>1</v>
          </cell>
        </row>
      </sheetData>
      <sheetData sheetId="5236">
        <row r="5">
          <cell r="E5">
            <v>1</v>
          </cell>
        </row>
      </sheetData>
      <sheetData sheetId="5237">
        <row r="5">
          <cell r="E5">
            <v>1</v>
          </cell>
        </row>
      </sheetData>
      <sheetData sheetId="5238">
        <row r="5">
          <cell r="E5">
            <v>1</v>
          </cell>
        </row>
      </sheetData>
      <sheetData sheetId="5239">
        <row r="5">
          <cell r="E5">
            <v>1</v>
          </cell>
        </row>
      </sheetData>
      <sheetData sheetId="5240">
        <row r="5">
          <cell r="E5">
            <v>1</v>
          </cell>
        </row>
      </sheetData>
      <sheetData sheetId="5241">
        <row r="5">
          <cell r="E5">
            <v>1</v>
          </cell>
        </row>
      </sheetData>
      <sheetData sheetId="5242">
        <row r="5">
          <cell r="E5">
            <v>1</v>
          </cell>
        </row>
      </sheetData>
      <sheetData sheetId="5243">
        <row r="5">
          <cell r="E5">
            <v>1</v>
          </cell>
        </row>
      </sheetData>
      <sheetData sheetId="5244">
        <row r="5">
          <cell r="E5">
            <v>1</v>
          </cell>
        </row>
      </sheetData>
      <sheetData sheetId="5245">
        <row r="5">
          <cell r="E5">
            <v>1</v>
          </cell>
        </row>
      </sheetData>
      <sheetData sheetId="5246">
        <row r="5">
          <cell r="E5">
            <v>1</v>
          </cell>
        </row>
      </sheetData>
      <sheetData sheetId="5247">
        <row r="5">
          <cell r="E5">
            <v>1</v>
          </cell>
        </row>
      </sheetData>
      <sheetData sheetId="5248">
        <row r="5">
          <cell r="E5">
            <v>1</v>
          </cell>
        </row>
      </sheetData>
      <sheetData sheetId="5249">
        <row r="5">
          <cell r="E5">
            <v>1</v>
          </cell>
        </row>
      </sheetData>
      <sheetData sheetId="5250">
        <row r="5">
          <cell r="E5">
            <v>1</v>
          </cell>
        </row>
      </sheetData>
      <sheetData sheetId="5251">
        <row r="5">
          <cell r="E5">
            <v>1</v>
          </cell>
        </row>
      </sheetData>
      <sheetData sheetId="5252">
        <row r="5">
          <cell r="E5">
            <v>1</v>
          </cell>
        </row>
      </sheetData>
      <sheetData sheetId="5253">
        <row r="5">
          <cell r="E5">
            <v>1</v>
          </cell>
        </row>
      </sheetData>
      <sheetData sheetId="5254">
        <row r="5">
          <cell r="E5">
            <v>1</v>
          </cell>
        </row>
      </sheetData>
      <sheetData sheetId="5255">
        <row r="5">
          <cell r="E5">
            <v>1</v>
          </cell>
        </row>
      </sheetData>
      <sheetData sheetId="5256">
        <row r="5">
          <cell r="E5">
            <v>1</v>
          </cell>
        </row>
      </sheetData>
      <sheetData sheetId="5257">
        <row r="5">
          <cell r="E5">
            <v>1</v>
          </cell>
        </row>
      </sheetData>
      <sheetData sheetId="5258">
        <row r="5">
          <cell r="E5">
            <v>1</v>
          </cell>
        </row>
      </sheetData>
      <sheetData sheetId="5259">
        <row r="5">
          <cell r="E5">
            <v>1</v>
          </cell>
        </row>
      </sheetData>
      <sheetData sheetId="5260">
        <row r="5">
          <cell r="E5">
            <v>1</v>
          </cell>
        </row>
      </sheetData>
      <sheetData sheetId="5261">
        <row r="5">
          <cell r="E5">
            <v>1</v>
          </cell>
        </row>
      </sheetData>
      <sheetData sheetId="5262">
        <row r="5">
          <cell r="E5">
            <v>1</v>
          </cell>
        </row>
      </sheetData>
      <sheetData sheetId="5263">
        <row r="5">
          <cell r="E5">
            <v>1</v>
          </cell>
        </row>
      </sheetData>
      <sheetData sheetId="5264">
        <row r="5">
          <cell r="E5">
            <v>1</v>
          </cell>
        </row>
      </sheetData>
      <sheetData sheetId="5265">
        <row r="5">
          <cell r="E5">
            <v>1</v>
          </cell>
        </row>
      </sheetData>
      <sheetData sheetId="5266">
        <row r="5">
          <cell r="E5">
            <v>1</v>
          </cell>
        </row>
      </sheetData>
      <sheetData sheetId="5267">
        <row r="5">
          <cell r="E5">
            <v>1</v>
          </cell>
        </row>
      </sheetData>
      <sheetData sheetId="5268">
        <row r="5">
          <cell r="E5">
            <v>1</v>
          </cell>
        </row>
      </sheetData>
      <sheetData sheetId="5269">
        <row r="5">
          <cell r="E5">
            <v>1</v>
          </cell>
        </row>
      </sheetData>
      <sheetData sheetId="5270">
        <row r="5">
          <cell r="E5">
            <v>1</v>
          </cell>
        </row>
      </sheetData>
      <sheetData sheetId="5271">
        <row r="5">
          <cell r="E5">
            <v>1</v>
          </cell>
        </row>
      </sheetData>
      <sheetData sheetId="5272">
        <row r="5">
          <cell r="E5">
            <v>1</v>
          </cell>
        </row>
      </sheetData>
      <sheetData sheetId="5273">
        <row r="5">
          <cell r="E5">
            <v>1</v>
          </cell>
        </row>
      </sheetData>
      <sheetData sheetId="5274">
        <row r="5">
          <cell r="E5">
            <v>1</v>
          </cell>
        </row>
      </sheetData>
      <sheetData sheetId="5275">
        <row r="5">
          <cell r="E5">
            <v>1</v>
          </cell>
        </row>
      </sheetData>
      <sheetData sheetId="5276">
        <row r="5">
          <cell r="E5">
            <v>1</v>
          </cell>
        </row>
      </sheetData>
      <sheetData sheetId="5277">
        <row r="5">
          <cell r="E5">
            <v>1</v>
          </cell>
        </row>
      </sheetData>
      <sheetData sheetId="5278">
        <row r="5">
          <cell r="E5">
            <v>1</v>
          </cell>
        </row>
      </sheetData>
      <sheetData sheetId="5279">
        <row r="5">
          <cell r="E5">
            <v>1</v>
          </cell>
        </row>
      </sheetData>
      <sheetData sheetId="5280">
        <row r="5">
          <cell r="E5">
            <v>1</v>
          </cell>
        </row>
      </sheetData>
      <sheetData sheetId="5281">
        <row r="5">
          <cell r="E5">
            <v>1</v>
          </cell>
        </row>
      </sheetData>
      <sheetData sheetId="5282">
        <row r="5">
          <cell r="E5">
            <v>1</v>
          </cell>
        </row>
      </sheetData>
      <sheetData sheetId="5283">
        <row r="5">
          <cell r="E5">
            <v>1</v>
          </cell>
        </row>
      </sheetData>
      <sheetData sheetId="5284">
        <row r="5">
          <cell r="E5">
            <v>1</v>
          </cell>
        </row>
      </sheetData>
      <sheetData sheetId="5285">
        <row r="5">
          <cell r="E5">
            <v>1</v>
          </cell>
        </row>
      </sheetData>
      <sheetData sheetId="5286">
        <row r="5">
          <cell r="E5">
            <v>1</v>
          </cell>
        </row>
      </sheetData>
      <sheetData sheetId="5287">
        <row r="5">
          <cell r="E5">
            <v>1</v>
          </cell>
        </row>
      </sheetData>
      <sheetData sheetId="5288">
        <row r="5">
          <cell r="E5">
            <v>1</v>
          </cell>
        </row>
      </sheetData>
      <sheetData sheetId="5289">
        <row r="5">
          <cell r="E5">
            <v>1</v>
          </cell>
        </row>
      </sheetData>
      <sheetData sheetId="5290">
        <row r="5">
          <cell r="E5">
            <v>1</v>
          </cell>
        </row>
      </sheetData>
      <sheetData sheetId="5291">
        <row r="5">
          <cell r="E5">
            <v>1</v>
          </cell>
        </row>
      </sheetData>
      <sheetData sheetId="5292">
        <row r="5">
          <cell r="E5">
            <v>1</v>
          </cell>
        </row>
      </sheetData>
      <sheetData sheetId="5293">
        <row r="5">
          <cell r="E5">
            <v>1</v>
          </cell>
        </row>
      </sheetData>
      <sheetData sheetId="5294">
        <row r="5">
          <cell r="E5">
            <v>1</v>
          </cell>
        </row>
      </sheetData>
      <sheetData sheetId="5295">
        <row r="5">
          <cell r="E5">
            <v>1</v>
          </cell>
        </row>
      </sheetData>
      <sheetData sheetId="5296">
        <row r="5">
          <cell r="E5">
            <v>1</v>
          </cell>
        </row>
      </sheetData>
      <sheetData sheetId="5297">
        <row r="5">
          <cell r="E5">
            <v>1</v>
          </cell>
        </row>
      </sheetData>
      <sheetData sheetId="5298">
        <row r="5">
          <cell r="E5">
            <v>1</v>
          </cell>
        </row>
      </sheetData>
      <sheetData sheetId="5299">
        <row r="5">
          <cell r="E5">
            <v>1</v>
          </cell>
        </row>
      </sheetData>
      <sheetData sheetId="5300">
        <row r="5">
          <cell r="E5">
            <v>1</v>
          </cell>
        </row>
      </sheetData>
      <sheetData sheetId="5301">
        <row r="5">
          <cell r="E5">
            <v>1</v>
          </cell>
        </row>
      </sheetData>
      <sheetData sheetId="5302">
        <row r="5">
          <cell r="E5">
            <v>1</v>
          </cell>
        </row>
      </sheetData>
      <sheetData sheetId="5303">
        <row r="5">
          <cell r="E5">
            <v>1</v>
          </cell>
        </row>
      </sheetData>
      <sheetData sheetId="5304">
        <row r="5">
          <cell r="E5">
            <v>1</v>
          </cell>
        </row>
      </sheetData>
      <sheetData sheetId="5305">
        <row r="5">
          <cell r="E5">
            <v>1</v>
          </cell>
        </row>
      </sheetData>
      <sheetData sheetId="5306">
        <row r="5">
          <cell r="E5">
            <v>1</v>
          </cell>
        </row>
      </sheetData>
      <sheetData sheetId="5307">
        <row r="5">
          <cell r="E5">
            <v>1</v>
          </cell>
        </row>
      </sheetData>
      <sheetData sheetId="5308">
        <row r="5">
          <cell r="E5">
            <v>1</v>
          </cell>
        </row>
      </sheetData>
      <sheetData sheetId="5309">
        <row r="5">
          <cell r="E5">
            <v>1</v>
          </cell>
        </row>
      </sheetData>
      <sheetData sheetId="5310">
        <row r="5">
          <cell r="E5">
            <v>1</v>
          </cell>
        </row>
      </sheetData>
      <sheetData sheetId="5311">
        <row r="5">
          <cell r="E5">
            <v>1</v>
          </cell>
        </row>
      </sheetData>
      <sheetData sheetId="5312">
        <row r="5">
          <cell r="E5">
            <v>1</v>
          </cell>
        </row>
      </sheetData>
      <sheetData sheetId="5313">
        <row r="5">
          <cell r="E5">
            <v>1</v>
          </cell>
        </row>
      </sheetData>
      <sheetData sheetId="5314">
        <row r="5">
          <cell r="E5">
            <v>1</v>
          </cell>
        </row>
      </sheetData>
      <sheetData sheetId="5315">
        <row r="5">
          <cell r="E5">
            <v>1</v>
          </cell>
        </row>
      </sheetData>
      <sheetData sheetId="5316">
        <row r="5">
          <cell r="E5">
            <v>1</v>
          </cell>
        </row>
      </sheetData>
      <sheetData sheetId="5317">
        <row r="5">
          <cell r="E5">
            <v>1</v>
          </cell>
        </row>
      </sheetData>
      <sheetData sheetId="5318">
        <row r="5">
          <cell r="E5">
            <v>1</v>
          </cell>
        </row>
      </sheetData>
      <sheetData sheetId="5319">
        <row r="5">
          <cell r="E5">
            <v>1</v>
          </cell>
        </row>
      </sheetData>
      <sheetData sheetId="5320">
        <row r="5">
          <cell r="E5">
            <v>1</v>
          </cell>
        </row>
      </sheetData>
      <sheetData sheetId="5321">
        <row r="5">
          <cell r="E5">
            <v>1</v>
          </cell>
        </row>
      </sheetData>
      <sheetData sheetId="5322">
        <row r="5">
          <cell r="E5">
            <v>1</v>
          </cell>
        </row>
      </sheetData>
      <sheetData sheetId="5323">
        <row r="5">
          <cell r="E5">
            <v>1</v>
          </cell>
        </row>
      </sheetData>
      <sheetData sheetId="5324">
        <row r="5">
          <cell r="E5">
            <v>1</v>
          </cell>
        </row>
      </sheetData>
      <sheetData sheetId="5325">
        <row r="5">
          <cell r="E5">
            <v>1</v>
          </cell>
        </row>
      </sheetData>
      <sheetData sheetId="5326">
        <row r="5">
          <cell r="E5">
            <v>1</v>
          </cell>
        </row>
      </sheetData>
      <sheetData sheetId="5327">
        <row r="5">
          <cell r="E5">
            <v>1</v>
          </cell>
        </row>
      </sheetData>
      <sheetData sheetId="5328">
        <row r="5">
          <cell r="E5">
            <v>1</v>
          </cell>
        </row>
      </sheetData>
      <sheetData sheetId="5329">
        <row r="5">
          <cell r="E5">
            <v>1</v>
          </cell>
        </row>
      </sheetData>
      <sheetData sheetId="5330">
        <row r="5">
          <cell r="E5">
            <v>1</v>
          </cell>
        </row>
      </sheetData>
      <sheetData sheetId="5331">
        <row r="5">
          <cell r="E5">
            <v>1</v>
          </cell>
        </row>
      </sheetData>
      <sheetData sheetId="5332">
        <row r="5">
          <cell r="E5">
            <v>1</v>
          </cell>
        </row>
      </sheetData>
      <sheetData sheetId="5333">
        <row r="5">
          <cell r="E5">
            <v>1</v>
          </cell>
        </row>
      </sheetData>
      <sheetData sheetId="5334">
        <row r="5">
          <cell r="E5">
            <v>1</v>
          </cell>
        </row>
      </sheetData>
      <sheetData sheetId="5335">
        <row r="5">
          <cell r="E5">
            <v>1</v>
          </cell>
        </row>
      </sheetData>
      <sheetData sheetId="5336">
        <row r="5">
          <cell r="E5">
            <v>1</v>
          </cell>
        </row>
      </sheetData>
      <sheetData sheetId="5337">
        <row r="5">
          <cell r="E5">
            <v>1</v>
          </cell>
        </row>
      </sheetData>
      <sheetData sheetId="5338">
        <row r="5">
          <cell r="E5">
            <v>1</v>
          </cell>
        </row>
      </sheetData>
      <sheetData sheetId="5339">
        <row r="5">
          <cell r="E5">
            <v>1</v>
          </cell>
        </row>
      </sheetData>
      <sheetData sheetId="5340">
        <row r="5">
          <cell r="E5">
            <v>1</v>
          </cell>
        </row>
      </sheetData>
      <sheetData sheetId="5341">
        <row r="5">
          <cell r="E5">
            <v>1</v>
          </cell>
        </row>
      </sheetData>
      <sheetData sheetId="5342">
        <row r="5">
          <cell r="E5">
            <v>1</v>
          </cell>
        </row>
      </sheetData>
      <sheetData sheetId="5343">
        <row r="5">
          <cell r="E5">
            <v>1</v>
          </cell>
        </row>
      </sheetData>
      <sheetData sheetId="5344">
        <row r="5">
          <cell r="E5">
            <v>1</v>
          </cell>
        </row>
      </sheetData>
      <sheetData sheetId="5345">
        <row r="5">
          <cell r="E5">
            <v>1</v>
          </cell>
        </row>
      </sheetData>
      <sheetData sheetId="5346">
        <row r="5">
          <cell r="E5">
            <v>1</v>
          </cell>
        </row>
      </sheetData>
      <sheetData sheetId="5347">
        <row r="5">
          <cell r="E5">
            <v>1</v>
          </cell>
        </row>
      </sheetData>
      <sheetData sheetId="5348">
        <row r="5">
          <cell r="E5">
            <v>1</v>
          </cell>
        </row>
      </sheetData>
      <sheetData sheetId="5349">
        <row r="5">
          <cell r="E5">
            <v>1</v>
          </cell>
        </row>
      </sheetData>
      <sheetData sheetId="5350">
        <row r="5">
          <cell r="E5">
            <v>1</v>
          </cell>
        </row>
      </sheetData>
      <sheetData sheetId="5351">
        <row r="5">
          <cell r="E5">
            <v>1</v>
          </cell>
        </row>
      </sheetData>
      <sheetData sheetId="5352">
        <row r="5">
          <cell r="E5">
            <v>1</v>
          </cell>
        </row>
      </sheetData>
      <sheetData sheetId="5353">
        <row r="5">
          <cell r="E5">
            <v>1</v>
          </cell>
        </row>
      </sheetData>
      <sheetData sheetId="5354">
        <row r="5">
          <cell r="E5">
            <v>1</v>
          </cell>
        </row>
      </sheetData>
      <sheetData sheetId="5355">
        <row r="5">
          <cell r="E5">
            <v>1</v>
          </cell>
        </row>
      </sheetData>
      <sheetData sheetId="5356">
        <row r="5">
          <cell r="E5">
            <v>1</v>
          </cell>
        </row>
      </sheetData>
      <sheetData sheetId="5357">
        <row r="5">
          <cell r="E5">
            <v>1</v>
          </cell>
        </row>
      </sheetData>
      <sheetData sheetId="5358">
        <row r="5">
          <cell r="E5">
            <v>1</v>
          </cell>
        </row>
      </sheetData>
      <sheetData sheetId="5359">
        <row r="5">
          <cell r="E5">
            <v>1</v>
          </cell>
        </row>
      </sheetData>
      <sheetData sheetId="5360">
        <row r="5">
          <cell r="E5">
            <v>1</v>
          </cell>
        </row>
      </sheetData>
      <sheetData sheetId="5361">
        <row r="5">
          <cell r="E5">
            <v>1</v>
          </cell>
        </row>
      </sheetData>
      <sheetData sheetId="5362">
        <row r="5">
          <cell r="E5">
            <v>1</v>
          </cell>
        </row>
      </sheetData>
      <sheetData sheetId="5363">
        <row r="5">
          <cell r="E5">
            <v>1</v>
          </cell>
        </row>
      </sheetData>
      <sheetData sheetId="5364">
        <row r="5">
          <cell r="E5">
            <v>1</v>
          </cell>
        </row>
      </sheetData>
      <sheetData sheetId="5365">
        <row r="5">
          <cell r="E5">
            <v>1</v>
          </cell>
        </row>
      </sheetData>
      <sheetData sheetId="5366">
        <row r="5">
          <cell r="E5">
            <v>1</v>
          </cell>
        </row>
      </sheetData>
      <sheetData sheetId="5367">
        <row r="5">
          <cell r="E5">
            <v>1</v>
          </cell>
        </row>
      </sheetData>
      <sheetData sheetId="5368">
        <row r="5">
          <cell r="E5">
            <v>1</v>
          </cell>
        </row>
      </sheetData>
      <sheetData sheetId="5369">
        <row r="5">
          <cell r="E5">
            <v>1</v>
          </cell>
        </row>
      </sheetData>
      <sheetData sheetId="5370">
        <row r="5">
          <cell r="E5">
            <v>1</v>
          </cell>
        </row>
      </sheetData>
      <sheetData sheetId="5371">
        <row r="5">
          <cell r="E5">
            <v>1</v>
          </cell>
        </row>
      </sheetData>
      <sheetData sheetId="5372">
        <row r="5">
          <cell r="E5">
            <v>1</v>
          </cell>
        </row>
      </sheetData>
      <sheetData sheetId="5373">
        <row r="5">
          <cell r="E5">
            <v>1</v>
          </cell>
        </row>
      </sheetData>
      <sheetData sheetId="5374">
        <row r="5">
          <cell r="E5">
            <v>1</v>
          </cell>
        </row>
      </sheetData>
      <sheetData sheetId="5375">
        <row r="5">
          <cell r="E5">
            <v>1</v>
          </cell>
        </row>
      </sheetData>
      <sheetData sheetId="5376">
        <row r="5">
          <cell r="E5">
            <v>1</v>
          </cell>
        </row>
      </sheetData>
      <sheetData sheetId="5377">
        <row r="5">
          <cell r="E5">
            <v>1</v>
          </cell>
        </row>
      </sheetData>
      <sheetData sheetId="5378">
        <row r="5">
          <cell r="E5">
            <v>1</v>
          </cell>
        </row>
      </sheetData>
      <sheetData sheetId="5379">
        <row r="5">
          <cell r="E5">
            <v>1</v>
          </cell>
        </row>
      </sheetData>
      <sheetData sheetId="5380">
        <row r="5">
          <cell r="E5">
            <v>1</v>
          </cell>
        </row>
      </sheetData>
      <sheetData sheetId="5381">
        <row r="5">
          <cell r="E5">
            <v>1</v>
          </cell>
        </row>
      </sheetData>
      <sheetData sheetId="5382">
        <row r="5">
          <cell r="E5">
            <v>1</v>
          </cell>
        </row>
      </sheetData>
      <sheetData sheetId="5383">
        <row r="5">
          <cell r="E5">
            <v>1</v>
          </cell>
        </row>
      </sheetData>
      <sheetData sheetId="5384">
        <row r="5">
          <cell r="E5">
            <v>1</v>
          </cell>
        </row>
      </sheetData>
      <sheetData sheetId="5385">
        <row r="5">
          <cell r="E5">
            <v>1</v>
          </cell>
        </row>
      </sheetData>
      <sheetData sheetId="5386">
        <row r="5">
          <cell r="E5">
            <v>1</v>
          </cell>
        </row>
      </sheetData>
      <sheetData sheetId="5387">
        <row r="5">
          <cell r="E5">
            <v>1</v>
          </cell>
        </row>
      </sheetData>
      <sheetData sheetId="5388">
        <row r="5">
          <cell r="E5">
            <v>1</v>
          </cell>
        </row>
      </sheetData>
      <sheetData sheetId="5389">
        <row r="5">
          <cell r="E5">
            <v>1</v>
          </cell>
        </row>
      </sheetData>
      <sheetData sheetId="5390">
        <row r="5">
          <cell r="E5">
            <v>1</v>
          </cell>
        </row>
      </sheetData>
      <sheetData sheetId="5391">
        <row r="5">
          <cell r="E5">
            <v>1</v>
          </cell>
        </row>
      </sheetData>
      <sheetData sheetId="5392">
        <row r="5">
          <cell r="E5">
            <v>1</v>
          </cell>
        </row>
      </sheetData>
      <sheetData sheetId="5393">
        <row r="5">
          <cell r="E5">
            <v>1</v>
          </cell>
        </row>
      </sheetData>
      <sheetData sheetId="5394">
        <row r="5">
          <cell r="E5">
            <v>1</v>
          </cell>
        </row>
      </sheetData>
      <sheetData sheetId="5395">
        <row r="5">
          <cell r="E5">
            <v>1</v>
          </cell>
        </row>
      </sheetData>
      <sheetData sheetId="5396">
        <row r="5">
          <cell r="E5">
            <v>1</v>
          </cell>
        </row>
      </sheetData>
      <sheetData sheetId="5397">
        <row r="5">
          <cell r="E5">
            <v>1</v>
          </cell>
        </row>
      </sheetData>
      <sheetData sheetId="5398">
        <row r="5">
          <cell r="E5">
            <v>1</v>
          </cell>
        </row>
      </sheetData>
      <sheetData sheetId="5399">
        <row r="5">
          <cell r="E5">
            <v>1</v>
          </cell>
        </row>
      </sheetData>
      <sheetData sheetId="5400">
        <row r="5">
          <cell r="E5">
            <v>1</v>
          </cell>
        </row>
      </sheetData>
      <sheetData sheetId="5401">
        <row r="5">
          <cell r="E5">
            <v>1</v>
          </cell>
        </row>
      </sheetData>
      <sheetData sheetId="5402">
        <row r="5">
          <cell r="E5">
            <v>1</v>
          </cell>
        </row>
      </sheetData>
      <sheetData sheetId="5403">
        <row r="5">
          <cell r="E5">
            <v>1</v>
          </cell>
        </row>
      </sheetData>
      <sheetData sheetId="5404">
        <row r="5">
          <cell r="E5">
            <v>1</v>
          </cell>
        </row>
      </sheetData>
      <sheetData sheetId="5405">
        <row r="5">
          <cell r="E5">
            <v>1</v>
          </cell>
        </row>
      </sheetData>
      <sheetData sheetId="5406">
        <row r="5">
          <cell r="E5">
            <v>1</v>
          </cell>
        </row>
      </sheetData>
      <sheetData sheetId="5407">
        <row r="5">
          <cell r="E5">
            <v>1</v>
          </cell>
        </row>
      </sheetData>
      <sheetData sheetId="5408">
        <row r="5">
          <cell r="E5">
            <v>1</v>
          </cell>
        </row>
      </sheetData>
      <sheetData sheetId="5409">
        <row r="5">
          <cell r="E5">
            <v>1</v>
          </cell>
        </row>
      </sheetData>
      <sheetData sheetId="5410">
        <row r="5">
          <cell r="E5">
            <v>1</v>
          </cell>
        </row>
      </sheetData>
      <sheetData sheetId="5411">
        <row r="5">
          <cell r="E5">
            <v>1</v>
          </cell>
        </row>
      </sheetData>
      <sheetData sheetId="5412">
        <row r="5">
          <cell r="E5">
            <v>1</v>
          </cell>
        </row>
      </sheetData>
      <sheetData sheetId="5413">
        <row r="5">
          <cell r="E5">
            <v>1</v>
          </cell>
        </row>
      </sheetData>
      <sheetData sheetId="5414">
        <row r="5">
          <cell r="E5">
            <v>1</v>
          </cell>
        </row>
      </sheetData>
      <sheetData sheetId="5415">
        <row r="5">
          <cell r="E5">
            <v>1</v>
          </cell>
        </row>
      </sheetData>
      <sheetData sheetId="5416">
        <row r="5">
          <cell r="E5">
            <v>1</v>
          </cell>
        </row>
      </sheetData>
      <sheetData sheetId="5417">
        <row r="5">
          <cell r="E5">
            <v>1</v>
          </cell>
        </row>
      </sheetData>
      <sheetData sheetId="5418">
        <row r="5">
          <cell r="E5">
            <v>1</v>
          </cell>
        </row>
      </sheetData>
      <sheetData sheetId="5419">
        <row r="5">
          <cell r="E5">
            <v>1</v>
          </cell>
        </row>
      </sheetData>
      <sheetData sheetId="5420">
        <row r="5">
          <cell r="E5">
            <v>1</v>
          </cell>
        </row>
      </sheetData>
      <sheetData sheetId="5421">
        <row r="5">
          <cell r="E5">
            <v>1</v>
          </cell>
        </row>
      </sheetData>
      <sheetData sheetId="5422">
        <row r="5">
          <cell r="E5">
            <v>1</v>
          </cell>
        </row>
      </sheetData>
      <sheetData sheetId="5423">
        <row r="5">
          <cell r="E5">
            <v>1</v>
          </cell>
        </row>
      </sheetData>
      <sheetData sheetId="5424">
        <row r="5">
          <cell r="E5">
            <v>1</v>
          </cell>
        </row>
      </sheetData>
      <sheetData sheetId="5425">
        <row r="5">
          <cell r="E5">
            <v>1</v>
          </cell>
        </row>
      </sheetData>
      <sheetData sheetId="5426">
        <row r="5">
          <cell r="E5">
            <v>1</v>
          </cell>
        </row>
      </sheetData>
      <sheetData sheetId="5427">
        <row r="5">
          <cell r="E5">
            <v>1</v>
          </cell>
        </row>
      </sheetData>
      <sheetData sheetId="5428">
        <row r="5">
          <cell r="E5">
            <v>1</v>
          </cell>
        </row>
      </sheetData>
      <sheetData sheetId="5429">
        <row r="5">
          <cell r="E5">
            <v>1</v>
          </cell>
        </row>
      </sheetData>
      <sheetData sheetId="5430">
        <row r="5">
          <cell r="E5">
            <v>1</v>
          </cell>
        </row>
      </sheetData>
      <sheetData sheetId="5431">
        <row r="5">
          <cell r="E5">
            <v>1</v>
          </cell>
        </row>
      </sheetData>
      <sheetData sheetId="5432">
        <row r="5">
          <cell r="E5">
            <v>1</v>
          </cell>
        </row>
      </sheetData>
      <sheetData sheetId="5433">
        <row r="5">
          <cell r="E5">
            <v>1</v>
          </cell>
        </row>
      </sheetData>
      <sheetData sheetId="5434">
        <row r="5">
          <cell r="E5">
            <v>1</v>
          </cell>
        </row>
      </sheetData>
      <sheetData sheetId="5435">
        <row r="5">
          <cell r="E5">
            <v>1</v>
          </cell>
        </row>
      </sheetData>
      <sheetData sheetId="5436">
        <row r="5">
          <cell r="E5">
            <v>1</v>
          </cell>
        </row>
      </sheetData>
      <sheetData sheetId="5437">
        <row r="5">
          <cell r="E5">
            <v>1</v>
          </cell>
        </row>
      </sheetData>
      <sheetData sheetId="5438">
        <row r="5">
          <cell r="E5">
            <v>1</v>
          </cell>
        </row>
      </sheetData>
      <sheetData sheetId="5439">
        <row r="5">
          <cell r="E5">
            <v>1</v>
          </cell>
        </row>
      </sheetData>
      <sheetData sheetId="5440">
        <row r="5">
          <cell r="E5">
            <v>1</v>
          </cell>
        </row>
      </sheetData>
      <sheetData sheetId="5441">
        <row r="5">
          <cell r="E5">
            <v>1</v>
          </cell>
        </row>
      </sheetData>
      <sheetData sheetId="5442">
        <row r="5">
          <cell r="E5">
            <v>1</v>
          </cell>
        </row>
      </sheetData>
      <sheetData sheetId="5443">
        <row r="5">
          <cell r="E5">
            <v>1</v>
          </cell>
        </row>
      </sheetData>
      <sheetData sheetId="5444">
        <row r="5">
          <cell r="E5">
            <v>1</v>
          </cell>
        </row>
      </sheetData>
      <sheetData sheetId="5445">
        <row r="5">
          <cell r="E5">
            <v>1</v>
          </cell>
        </row>
      </sheetData>
      <sheetData sheetId="5446">
        <row r="5">
          <cell r="E5">
            <v>1</v>
          </cell>
        </row>
      </sheetData>
      <sheetData sheetId="5447">
        <row r="5">
          <cell r="E5">
            <v>1</v>
          </cell>
        </row>
      </sheetData>
      <sheetData sheetId="5448">
        <row r="5">
          <cell r="E5">
            <v>1</v>
          </cell>
        </row>
      </sheetData>
      <sheetData sheetId="5449">
        <row r="5">
          <cell r="E5">
            <v>1</v>
          </cell>
        </row>
      </sheetData>
      <sheetData sheetId="5450">
        <row r="5">
          <cell r="E5">
            <v>1</v>
          </cell>
        </row>
      </sheetData>
      <sheetData sheetId="5451">
        <row r="5">
          <cell r="E5">
            <v>1</v>
          </cell>
        </row>
      </sheetData>
      <sheetData sheetId="5452">
        <row r="5">
          <cell r="E5">
            <v>1</v>
          </cell>
        </row>
      </sheetData>
      <sheetData sheetId="5453">
        <row r="5">
          <cell r="E5">
            <v>1</v>
          </cell>
        </row>
      </sheetData>
      <sheetData sheetId="5454">
        <row r="5">
          <cell r="E5">
            <v>1</v>
          </cell>
        </row>
      </sheetData>
      <sheetData sheetId="5455">
        <row r="5">
          <cell r="E5">
            <v>1</v>
          </cell>
        </row>
      </sheetData>
      <sheetData sheetId="5456">
        <row r="5">
          <cell r="E5">
            <v>1</v>
          </cell>
        </row>
      </sheetData>
      <sheetData sheetId="5457">
        <row r="5">
          <cell r="E5">
            <v>1</v>
          </cell>
        </row>
      </sheetData>
      <sheetData sheetId="5458">
        <row r="5">
          <cell r="E5">
            <v>1</v>
          </cell>
        </row>
      </sheetData>
      <sheetData sheetId="5459">
        <row r="5">
          <cell r="E5">
            <v>1</v>
          </cell>
        </row>
      </sheetData>
      <sheetData sheetId="5460">
        <row r="5">
          <cell r="E5">
            <v>1</v>
          </cell>
        </row>
      </sheetData>
      <sheetData sheetId="5461">
        <row r="5">
          <cell r="E5">
            <v>1</v>
          </cell>
        </row>
      </sheetData>
      <sheetData sheetId="5462">
        <row r="5">
          <cell r="E5">
            <v>1</v>
          </cell>
        </row>
      </sheetData>
      <sheetData sheetId="5463">
        <row r="5">
          <cell r="E5">
            <v>1</v>
          </cell>
        </row>
      </sheetData>
      <sheetData sheetId="5464">
        <row r="5">
          <cell r="E5">
            <v>1</v>
          </cell>
        </row>
      </sheetData>
      <sheetData sheetId="5465">
        <row r="5">
          <cell r="E5">
            <v>1</v>
          </cell>
        </row>
      </sheetData>
      <sheetData sheetId="5466">
        <row r="5">
          <cell r="E5">
            <v>1</v>
          </cell>
        </row>
      </sheetData>
      <sheetData sheetId="5467">
        <row r="5">
          <cell r="E5">
            <v>1</v>
          </cell>
        </row>
      </sheetData>
      <sheetData sheetId="5468">
        <row r="5">
          <cell r="E5">
            <v>1</v>
          </cell>
        </row>
      </sheetData>
      <sheetData sheetId="5469">
        <row r="5">
          <cell r="E5">
            <v>1</v>
          </cell>
        </row>
      </sheetData>
      <sheetData sheetId="5470">
        <row r="5">
          <cell r="E5">
            <v>1</v>
          </cell>
        </row>
      </sheetData>
      <sheetData sheetId="5471">
        <row r="5">
          <cell r="E5">
            <v>1</v>
          </cell>
        </row>
      </sheetData>
      <sheetData sheetId="5472">
        <row r="5">
          <cell r="E5">
            <v>1</v>
          </cell>
        </row>
      </sheetData>
      <sheetData sheetId="5473">
        <row r="5">
          <cell r="E5">
            <v>1</v>
          </cell>
        </row>
      </sheetData>
      <sheetData sheetId="5474">
        <row r="5">
          <cell r="E5">
            <v>1</v>
          </cell>
        </row>
      </sheetData>
      <sheetData sheetId="5475">
        <row r="5">
          <cell r="E5">
            <v>1</v>
          </cell>
        </row>
      </sheetData>
      <sheetData sheetId="5476">
        <row r="5">
          <cell r="E5">
            <v>1</v>
          </cell>
        </row>
      </sheetData>
      <sheetData sheetId="5477">
        <row r="5">
          <cell r="E5">
            <v>1</v>
          </cell>
        </row>
      </sheetData>
      <sheetData sheetId="5478">
        <row r="5">
          <cell r="E5">
            <v>1</v>
          </cell>
        </row>
      </sheetData>
      <sheetData sheetId="5479">
        <row r="5">
          <cell r="E5">
            <v>1</v>
          </cell>
        </row>
      </sheetData>
      <sheetData sheetId="5480">
        <row r="5">
          <cell r="E5">
            <v>1</v>
          </cell>
        </row>
      </sheetData>
      <sheetData sheetId="5481">
        <row r="5">
          <cell r="E5">
            <v>1</v>
          </cell>
        </row>
      </sheetData>
      <sheetData sheetId="5482">
        <row r="5">
          <cell r="E5">
            <v>1</v>
          </cell>
        </row>
      </sheetData>
      <sheetData sheetId="5483">
        <row r="5">
          <cell r="E5">
            <v>1</v>
          </cell>
        </row>
      </sheetData>
      <sheetData sheetId="5484">
        <row r="5">
          <cell r="E5">
            <v>1</v>
          </cell>
        </row>
      </sheetData>
      <sheetData sheetId="5485">
        <row r="5">
          <cell r="E5">
            <v>1</v>
          </cell>
        </row>
      </sheetData>
      <sheetData sheetId="5486">
        <row r="5">
          <cell r="E5">
            <v>1</v>
          </cell>
        </row>
      </sheetData>
      <sheetData sheetId="5487">
        <row r="5">
          <cell r="E5">
            <v>1</v>
          </cell>
        </row>
      </sheetData>
      <sheetData sheetId="5488">
        <row r="5">
          <cell r="E5">
            <v>1</v>
          </cell>
        </row>
      </sheetData>
      <sheetData sheetId="5489">
        <row r="5">
          <cell r="E5">
            <v>1</v>
          </cell>
        </row>
      </sheetData>
      <sheetData sheetId="5490">
        <row r="5">
          <cell r="E5">
            <v>1</v>
          </cell>
        </row>
      </sheetData>
      <sheetData sheetId="5491">
        <row r="5">
          <cell r="E5">
            <v>1</v>
          </cell>
        </row>
      </sheetData>
      <sheetData sheetId="5492">
        <row r="5">
          <cell r="E5">
            <v>1</v>
          </cell>
        </row>
      </sheetData>
      <sheetData sheetId="5493">
        <row r="5">
          <cell r="E5">
            <v>1</v>
          </cell>
        </row>
      </sheetData>
      <sheetData sheetId="5494">
        <row r="5">
          <cell r="E5">
            <v>1</v>
          </cell>
        </row>
      </sheetData>
      <sheetData sheetId="5495">
        <row r="5">
          <cell r="E5">
            <v>1</v>
          </cell>
        </row>
      </sheetData>
      <sheetData sheetId="5496">
        <row r="5">
          <cell r="E5">
            <v>1</v>
          </cell>
        </row>
      </sheetData>
      <sheetData sheetId="5497">
        <row r="5">
          <cell r="E5">
            <v>1</v>
          </cell>
        </row>
      </sheetData>
      <sheetData sheetId="5498">
        <row r="5">
          <cell r="E5">
            <v>1</v>
          </cell>
        </row>
      </sheetData>
      <sheetData sheetId="5499">
        <row r="5">
          <cell r="E5">
            <v>1</v>
          </cell>
        </row>
      </sheetData>
      <sheetData sheetId="5500">
        <row r="5">
          <cell r="E5">
            <v>1</v>
          </cell>
        </row>
      </sheetData>
      <sheetData sheetId="5501">
        <row r="5">
          <cell r="E5">
            <v>1</v>
          </cell>
        </row>
      </sheetData>
      <sheetData sheetId="5502">
        <row r="5">
          <cell r="E5">
            <v>1</v>
          </cell>
        </row>
      </sheetData>
      <sheetData sheetId="5503">
        <row r="5">
          <cell r="E5">
            <v>1</v>
          </cell>
        </row>
      </sheetData>
      <sheetData sheetId="5504">
        <row r="5">
          <cell r="E5">
            <v>1</v>
          </cell>
        </row>
      </sheetData>
      <sheetData sheetId="5505">
        <row r="5">
          <cell r="E5">
            <v>1</v>
          </cell>
        </row>
      </sheetData>
      <sheetData sheetId="5506">
        <row r="5">
          <cell r="E5">
            <v>1</v>
          </cell>
        </row>
      </sheetData>
      <sheetData sheetId="5507">
        <row r="5">
          <cell r="E5">
            <v>1</v>
          </cell>
        </row>
      </sheetData>
      <sheetData sheetId="5508">
        <row r="5">
          <cell r="E5">
            <v>1</v>
          </cell>
        </row>
      </sheetData>
      <sheetData sheetId="5509">
        <row r="5">
          <cell r="E5">
            <v>1</v>
          </cell>
        </row>
      </sheetData>
      <sheetData sheetId="5510">
        <row r="5">
          <cell r="E5">
            <v>1</v>
          </cell>
        </row>
      </sheetData>
      <sheetData sheetId="5511">
        <row r="5">
          <cell r="E5">
            <v>1</v>
          </cell>
        </row>
      </sheetData>
      <sheetData sheetId="5512">
        <row r="5">
          <cell r="E5">
            <v>1</v>
          </cell>
        </row>
      </sheetData>
      <sheetData sheetId="5513">
        <row r="5">
          <cell r="E5">
            <v>1</v>
          </cell>
        </row>
      </sheetData>
      <sheetData sheetId="5514">
        <row r="5">
          <cell r="E5">
            <v>1</v>
          </cell>
        </row>
      </sheetData>
      <sheetData sheetId="5515">
        <row r="5">
          <cell r="E5">
            <v>1</v>
          </cell>
        </row>
      </sheetData>
      <sheetData sheetId="5516">
        <row r="5">
          <cell r="E5">
            <v>1</v>
          </cell>
        </row>
      </sheetData>
      <sheetData sheetId="5517">
        <row r="5">
          <cell r="E5">
            <v>1</v>
          </cell>
        </row>
      </sheetData>
      <sheetData sheetId="5518">
        <row r="5">
          <cell r="E5">
            <v>1</v>
          </cell>
        </row>
      </sheetData>
      <sheetData sheetId="5519">
        <row r="5">
          <cell r="E5">
            <v>1</v>
          </cell>
        </row>
      </sheetData>
      <sheetData sheetId="5520">
        <row r="5">
          <cell r="E5">
            <v>1</v>
          </cell>
        </row>
      </sheetData>
      <sheetData sheetId="5521">
        <row r="5">
          <cell r="E5">
            <v>1</v>
          </cell>
        </row>
      </sheetData>
      <sheetData sheetId="5522">
        <row r="5">
          <cell r="E5">
            <v>1</v>
          </cell>
        </row>
      </sheetData>
      <sheetData sheetId="5523">
        <row r="5">
          <cell r="E5">
            <v>1</v>
          </cell>
        </row>
      </sheetData>
      <sheetData sheetId="5524">
        <row r="5">
          <cell r="E5">
            <v>1</v>
          </cell>
        </row>
      </sheetData>
      <sheetData sheetId="5525">
        <row r="5">
          <cell r="E5">
            <v>1</v>
          </cell>
        </row>
      </sheetData>
      <sheetData sheetId="5526">
        <row r="5">
          <cell r="E5">
            <v>1</v>
          </cell>
        </row>
      </sheetData>
      <sheetData sheetId="5527">
        <row r="5">
          <cell r="E5">
            <v>1</v>
          </cell>
        </row>
      </sheetData>
      <sheetData sheetId="5528">
        <row r="5">
          <cell r="E5">
            <v>1</v>
          </cell>
        </row>
      </sheetData>
      <sheetData sheetId="5529">
        <row r="5">
          <cell r="E5">
            <v>1</v>
          </cell>
        </row>
      </sheetData>
      <sheetData sheetId="5530">
        <row r="5">
          <cell r="E5">
            <v>1</v>
          </cell>
        </row>
      </sheetData>
      <sheetData sheetId="5531">
        <row r="5">
          <cell r="E5">
            <v>1</v>
          </cell>
        </row>
      </sheetData>
      <sheetData sheetId="5532">
        <row r="5">
          <cell r="E5">
            <v>1</v>
          </cell>
        </row>
      </sheetData>
      <sheetData sheetId="5533">
        <row r="5">
          <cell r="E5">
            <v>1</v>
          </cell>
        </row>
      </sheetData>
      <sheetData sheetId="5534">
        <row r="5">
          <cell r="E5">
            <v>1</v>
          </cell>
        </row>
      </sheetData>
      <sheetData sheetId="5535">
        <row r="5">
          <cell r="E5">
            <v>1</v>
          </cell>
        </row>
      </sheetData>
      <sheetData sheetId="5536">
        <row r="5">
          <cell r="E5">
            <v>1</v>
          </cell>
        </row>
      </sheetData>
      <sheetData sheetId="5537">
        <row r="5">
          <cell r="E5">
            <v>1</v>
          </cell>
        </row>
      </sheetData>
      <sheetData sheetId="5538">
        <row r="5">
          <cell r="E5">
            <v>1</v>
          </cell>
        </row>
      </sheetData>
      <sheetData sheetId="5539">
        <row r="5">
          <cell r="E5">
            <v>1</v>
          </cell>
        </row>
      </sheetData>
      <sheetData sheetId="5540">
        <row r="5">
          <cell r="E5">
            <v>1</v>
          </cell>
        </row>
      </sheetData>
      <sheetData sheetId="5541">
        <row r="5">
          <cell r="E5">
            <v>1</v>
          </cell>
        </row>
      </sheetData>
      <sheetData sheetId="5542">
        <row r="5">
          <cell r="E5">
            <v>1</v>
          </cell>
        </row>
      </sheetData>
      <sheetData sheetId="5543">
        <row r="5">
          <cell r="E5">
            <v>1</v>
          </cell>
        </row>
      </sheetData>
      <sheetData sheetId="5544">
        <row r="5">
          <cell r="E5">
            <v>1</v>
          </cell>
        </row>
      </sheetData>
      <sheetData sheetId="5545">
        <row r="5">
          <cell r="E5">
            <v>1</v>
          </cell>
        </row>
      </sheetData>
      <sheetData sheetId="5546">
        <row r="5">
          <cell r="E5">
            <v>1</v>
          </cell>
        </row>
      </sheetData>
      <sheetData sheetId="5547">
        <row r="5">
          <cell r="E5">
            <v>1</v>
          </cell>
        </row>
      </sheetData>
      <sheetData sheetId="5548">
        <row r="5">
          <cell r="E5">
            <v>1</v>
          </cell>
        </row>
      </sheetData>
      <sheetData sheetId="5549">
        <row r="5">
          <cell r="E5">
            <v>1</v>
          </cell>
        </row>
      </sheetData>
      <sheetData sheetId="5550">
        <row r="5">
          <cell r="E5">
            <v>1</v>
          </cell>
        </row>
      </sheetData>
      <sheetData sheetId="5551">
        <row r="5">
          <cell r="E5">
            <v>1</v>
          </cell>
        </row>
      </sheetData>
      <sheetData sheetId="5552">
        <row r="5">
          <cell r="E5">
            <v>1</v>
          </cell>
        </row>
      </sheetData>
      <sheetData sheetId="5553">
        <row r="5">
          <cell r="E5">
            <v>1</v>
          </cell>
        </row>
      </sheetData>
      <sheetData sheetId="5554">
        <row r="5">
          <cell r="E5">
            <v>1</v>
          </cell>
        </row>
      </sheetData>
      <sheetData sheetId="5555">
        <row r="5">
          <cell r="E5">
            <v>1</v>
          </cell>
        </row>
      </sheetData>
      <sheetData sheetId="5556">
        <row r="5">
          <cell r="E5">
            <v>1</v>
          </cell>
        </row>
      </sheetData>
      <sheetData sheetId="5557">
        <row r="5">
          <cell r="E5">
            <v>1</v>
          </cell>
        </row>
      </sheetData>
      <sheetData sheetId="5558">
        <row r="5">
          <cell r="E5">
            <v>1</v>
          </cell>
        </row>
      </sheetData>
      <sheetData sheetId="5559">
        <row r="5">
          <cell r="E5">
            <v>1</v>
          </cell>
        </row>
      </sheetData>
      <sheetData sheetId="5560">
        <row r="5">
          <cell r="E5">
            <v>1</v>
          </cell>
        </row>
      </sheetData>
      <sheetData sheetId="5561">
        <row r="5">
          <cell r="E5">
            <v>1</v>
          </cell>
        </row>
      </sheetData>
      <sheetData sheetId="5562">
        <row r="5">
          <cell r="E5">
            <v>1</v>
          </cell>
        </row>
      </sheetData>
      <sheetData sheetId="5563">
        <row r="5">
          <cell r="E5">
            <v>1</v>
          </cell>
        </row>
      </sheetData>
      <sheetData sheetId="5564">
        <row r="5">
          <cell r="E5">
            <v>1</v>
          </cell>
        </row>
      </sheetData>
      <sheetData sheetId="5565">
        <row r="5">
          <cell r="E5">
            <v>1</v>
          </cell>
        </row>
      </sheetData>
      <sheetData sheetId="5566">
        <row r="5">
          <cell r="E5">
            <v>1</v>
          </cell>
        </row>
      </sheetData>
      <sheetData sheetId="5567">
        <row r="5">
          <cell r="E5">
            <v>1</v>
          </cell>
        </row>
      </sheetData>
      <sheetData sheetId="5568">
        <row r="5">
          <cell r="E5">
            <v>1</v>
          </cell>
        </row>
      </sheetData>
      <sheetData sheetId="5569">
        <row r="5">
          <cell r="E5">
            <v>1</v>
          </cell>
        </row>
      </sheetData>
      <sheetData sheetId="5570">
        <row r="5">
          <cell r="E5">
            <v>1</v>
          </cell>
        </row>
      </sheetData>
      <sheetData sheetId="5571">
        <row r="5">
          <cell r="E5">
            <v>1</v>
          </cell>
        </row>
      </sheetData>
      <sheetData sheetId="5572">
        <row r="5">
          <cell r="E5">
            <v>1</v>
          </cell>
        </row>
      </sheetData>
      <sheetData sheetId="5573">
        <row r="5">
          <cell r="E5">
            <v>1</v>
          </cell>
        </row>
      </sheetData>
      <sheetData sheetId="5574">
        <row r="5">
          <cell r="E5">
            <v>1</v>
          </cell>
        </row>
      </sheetData>
      <sheetData sheetId="5575">
        <row r="5">
          <cell r="E5">
            <v>1</v>
          </cell>
        </row>
      </sheetData>
      <sheetData sheetId="5576">
        <row r="5">
          <cell r="E5">
            <v>1</v>
          </cell>
        </row>
      </sheetData>
      <sheetData sheetId="5577">
        <row r="5">
          <cell r="E5">
            <v>1</v>
          </cell>
        </row>
      </sheetData>
      <sheetData sheetId="5578">
        <row r="5">
          <cell r="E5">
            <v>1</v>
          </cell>
        </row>
      </sheetData>
      <sheetData sheetId="5579">
        <row r="5">
          <cell r="E5">
            <v>1</v>
          </cell>
        </row>
      </sheetData>
      <sheetData sheetId="5580">
        <row r="5">
          <cell r="E5">
            <v>1</v>
          </cell>
        </row>
      </sheetData>
      <sheetData sheetId="5581">
        <row r="5">
          <cell r="E5">
            <v>1</v>
          </cell>
        </row>
      </sheetData>
      <sheetData sheetId="5582">
        <row r="5">
          <cell r="E5">
            <v>1</v>
          </cell>
        </row>
      </sheetData>
      <sheetData sheetId="5583">
        <row r="5">
          <cell r="E5">
            <v>1</v>
          </cell>
        </row>
      </sheetData>
      <sheetData sheetId="5584">
        <row r="5">
          <cell r="E5">
            <v>1</v>
          </cell>
        </row>
      </sheetData>
      <sheetData sheetId="5585">
        <row r="5">
          <cell r="E5">
            <v>1</v>
          </cell>
        </row>
      </sheetData>
      <sheetData sheetId="5586">
        <row r="5">
          <cell r="E5">
            <v>1</v>
          </cell>
        </row>
      </sheetData>
      <sheetData sheetId="5587">
        <row r="5">
          <cell r="E5">
            <v>1</v>
          </cell>
        </row>
      </sheetData>
      <sheetData sheetId="5588">
        <row r="5">
          <cell r="E5">
            <v>1</v>
          </cell>
        </row>
      </sheetData>
      <sheetData sheetId="5589">
        <row r="5">
          <cell r="E5">
            <v>1</v>
          </cell>
        </row>
      </sheetData>
      <sheetData sheetId="5590">
        <row r="5">
          <cell r="E5">
            <v>1</v>
          </cell>
        </row>
      </sheetData>
      <sheetData sheetId="5591">
        <row r="5">
          <cell r="E5">
            <v>1</v>
          </cell>
        </row>
      </sheetData>
      <sheetData sheetId="5592">
        <row r="5">
          <cell r="E5">
            <v>1</v>
          </cell>
        </row>
      </sheetData>
      <sheetData sheetId="5593">
        <row r="5">
          <cell r="E5">
            <v>1</v>
          </cell>
        </row>
      </sheetData>
      <sheetData sheetId="5594">
        <row r="5">
          <cell r="E5">
            <v>1</v>
          </cell>
        </row>
      </sheetData>
      <sheetData sheetId="5595">
        <row r="5">
          <cell r="E5">
            <v>1</v>
          </cell>
        </row>
      </sheetData>
      <sheetData sheetId="5596">
        <row r="5">
          <cell r="E5">
            <v>1</v>
          </cell>
        </row>
      </sheetData>
      <sheetData sheetId="5597">
        <row r="5">
          <cell r="E5">
            <v>1</v>
          </cell>
        </row>
      </sheetData>
      <sheetData sheetId="5598">
        <row r="5">
          <cell r="E5">
            <v>1</v>
          </cell>
        </row>
      </sheetData>
      <sheetData sheetId="5599">
        <row r="5">
          <cell r="E5">
            <v>1</v>
          </cell>
        </row>
      </sheetData>
      <sheetData sheetId="5600">
        <row r="5">
          <cell r="E5">
            <v>1</v>
          </cell>
        </row>
      </sheetData>
      <sheetData sheetId="5601">
        <row r="5">
          <cell r="E5">
            <v>1</v>
          </cell>
        </row>
      </sheetData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>
        <row r="5">
          <cell r="E5">
            <v>1</v>
          </cell>
        </row>
      </sheetData>
      <sheetData sheetId="5656">
        <row r="5">
          <cell r="E5">
            <v>1</v>
          </cell>
        </row>
      </sheetData>
      <sheetData sheetId="5657">
        <row r="5">
          <cell r="E5">
            <v>1</v>
          </cell>
        </row>
      </sheetData>
      <sheetData sheetId="5658">
        <row r="5">
          <cell r="E5">
            <v>1</v>
          </cell>
        </row>
      </sheetData>
      <sheetData sheetId="5659">
        <row r="5">
          <cell r="E5">
            <v>1</v>
          </cell>
        </row>
      </sheetData>
      <sheetData sheetId="5660">
        <row r="5">
          <cell r="E5">
            <v>1</v>
          </cell>
        </row>
      </sheetData>
      <sheetData sheetId="5661">
        <row r="5">
          <cell r="E5">
            <v>1</v>
          </cell>
        </row>
      </sheetData>
      <sheetData sheetId="5662">
        <row r="5">
          <cell r="E5">
            <v>1</v>
          </cell>
        </row>
      </sheetData>
      <sheetData sheetId="5663">
        <row r="5">
          <cell r="E5">
            <v>1</v>
          </cell>
        </row>
      </sheetData>
      <sheetData sheetId="5664">
        <row r="5">
          <cell r="E5">
            <v>1</v>
          </cell>
        </row>
      </sheetData>
      <sheetData sheetId="5665">
        <row r="5">
          <cell r="E5">
            <v>1</v>
          </cell>
        </row>
      </sheetData>
      <sheetData sheetId="5666">
        <row r="5">
          <cell r="E5">
            <v>1</v>
          </cell>
        </row>
      </sheetData>
      <sheetData sheetId="5667">
        <row r="5">
          <cell r="E5">
            <v>1</v>
          </cell>
        </row>
      </sheetData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>
        <row r="1">
          <cell r="A1" t="str">
            <v>Code</v>
          </cell>
        </row>
      </sheetData>
      <sheetData sheetId="5803">
        <row r="5">
          <cell r="E5">
            <v>1</v>
          </cell>
        </row>
      </sheetData>
      <sheetData sheetId="5804">
        <row r="5">
          <cell r="E5">
            <v>1</v>
          </cell>
        </row>
      </sheetData>
      <sheetData sheetId="5805">
        <row r="5">
          <cell r="E5">
            <v>1</v>
          </cell>
        </row>
      </sheetData>
      <sheetData sheetId="5806">
        <row r="5">
          <cell r="E5">
            <v>1</v>
          </cell>
        </row>
      </sheetData>
      <sheetData sheetId="5807">
        <row r="5">
          <cell r="E5">
            <v>1</v>
          </cell>
        </row>
      </sheetData>
      <sheetData sheetId="5808">
        <row r="5">
          <cell r="E5">
            <v>1</v>
          </cell>
        </row>
      </sheetData>
      <sheetData sheetId="5809">
        <row r="5">
          <cell r="E5">
            <v>1</v>
          </cell>
        </row>
      </sheetData>
      <sheetData sheetId="5810">
        <row r="5">
          <cell r="E5">
            <v>1</v>
          </cell>
        </row>
      </sheetData>
      <sheetData sheetId="5811">
        <row r="5">
          <cell r="E5">
            <v>1</v>
          </cell>
        </row>
      </sheetData>
      <sheetData sheetId="5812">
        <row r="5">
          <cell r="E5">
            <v>1</v>
          </cell>
        </row>
      </sheetData>
      <sheetData sheetId="5813">
        <row r="5">
          <cell r="E5">
            <v>1</v>
          </cell>
        </row>
      </sheetData>
      <sheetData sheetId="5814">
        <row r="5">
          <cell r="E5">
            <v>1</v>
          </cell>
        </row>
      </sheetData>
      <sheetData sheetId="5815">
        <row r="5">
          <cell r="E5">
            <v>1</v>
          </cell>
        </row>
      </sheetData>
      <sheetData sheetId="5816">
        <row r="5">
          <cell r="E5">
            <v>1</v>
          </cell>
        </row>
      </sheetData>
      <sheetData sheetId="5817">
        <row r="5">
          <cell r="E5">
            <v>1</v>
          </cell>
        </row>
      </sheetData>
      <sheetData sheetId="5818">
        <row r="5">
          <cell r="E5">
            <v>1</v>
          </cell>
        </row>
      </sheetData>
      <sheetData sheetId="5819">
        <row r="5">
          <cell r="E5">
            <v>1</v>
          </cell>
        </row>
      </sheetData>
      <sheetData sheetId="5820">
        <row r="5">
          <cell r="E5">
            <v>1</v>
          </cell>
        </row>
      </sheetData>
      <sheetData sheetId="5821">
        <row r="5">
          <cell r="E5">
            <v>1</v>
          </cell>
        </row>
      </sheetData>
      <sheetData sheetId="5822">
        <row r="5">
          <cell r="E5">
            <v>1</v>
          </cell>
        </row>
      </sheetData>
      <sheetData sheetId="5823">
        <row r="5">
          <cell r="E5">
            <v>1</v>
          </cell>
        </row>
      </sheetData>
      <sheetData sheetId="5824">
        <row r="5">
          <cell r="E5">
            <v>1</v>
          </cell>
        </row>
      </sheetData>
      <sheetData sheetId="5825">
        <row r="5">
          <cell r="E5">
            <v>1</v>
          </cell>
        </row>
      </sheetData>
      <sheetData sheetId="5826">
        <row r="5">
          <cell r="E5">
            <v>1</v>
          </cell>
        </row>
      </sheetData>
      <sheetData sheetId="5827">
        <row r="5">
          <cell r="E5">
            <v>1</v>
          </cell>
        </row>
      </sheetData>
      <sheetData sheetId="5828">
        <row r="5">
          <cell r="E5">
            <v>1</v>
          </cell>
        </row>
      </sheetData>
      <sheetData sheetId="5829">
        <row r="5">
          <cell r="E5">
            <v>1</v>
          </cell>
        </row>
      </sheetData>
      <sheetData sheetId="5830">
        <row r="5">
          <cell r="E5">
            <v>1</v>
          </cell>
        </row>
      </sheetData>
      <sheetData sheetId="5831">
        <row r="5">
          <cell r="E5">
            <v>1</v>
          </cell>
        </row>
      </sheetData>
      <sheetData sheetId="5832">
        <row r="5">
          <cell r="E5">
            <v>1</v>
          </cell>
        </row>
      </sheetData>
      <sheetData sheetId="5833">
        <row r="5">
          <cell r="E5">
            <v>1</v>
          </cell>
        </row>
      </sheetData>
      <sheetData sheetId="5834">
        <row r="5">
          <cell r="E5">
            <v>1</v>
          </cell>
        </row>
      </sheetData>
      <sheetData sheetId="5835">
        <row r="5">
          <cell r="E5">
            <v>1</v>
          </cell>
        </row>
      </sheetData>
      <sheetData sheetId="5836">
        <row r="5">
          <cell r="E5">
            <v>1</v>
          </cell>
        </row>
      </sheetData>
      <sheetData sheetId="5837">
        <row r="5">
          <cell r="E5">
            <v>1</v>
          </cell>
        </row>
      </sheetData>
      <sheetData sheetId="5838">
        <row r="5">
          <cell r="E5">
            <v>1</v>
          </cell>
        </row>
      </sheetData>
      <sheetData sheetId="5839">
        <row r="5">
          <cell r="E5">
            <v>1</v>
          </cell>
        </row>
      </sheetData>
      <sheetData sheetId="5840">
        <row r="5">
          <cell r="E5">
            <v>1</v>
          </cell>
        </row>
      </sheetData>
      <sheetData sheetId="5841">
        <row r="5">
          <cell r="E5">
            <v>1</v>
          </cell>
        </row>
      </sheetData>
      <sheetData sheetId="5842">
        <row r="5">
          <cell r="E5">
            <v>1</v>
          </cell>
        </row>
      </sheetData>
      <sheetData sheetId="5843">
        <row r="5">
          <cell r="E5">
            <v>1</v>
          </cell>
        </row>
      </sheetData>
      <sheetData sheetId="5844">
        <row r="5">
          <cell r="E5">
            <v>1</v>
          </cell>
        </row>
      </sheetData>
      <sheetData sheetId="5845">
        <row r="5">
          <cell r="E5">
            <v>1</v>
          </cell>
        </row>
      </sheetData>
      <sheetData sheetId="5846">
        <row r="5">
          <cell r="E5">
            <v>1</v>
          </cell>
        </row>
      </sheetData>
      <sheetData sheetId="5847">
        <row r="5">
          <cell r="E5">
            <v>1</v>
          </cell>
        </row>
      </sheetData>
      <sheetData sheetId="5848">
        <row r="5">
          <cell r="E5">
            <v>1</v>
          </cell>
        </row>
      </sheetData>
      <sheetData sheetId="5849">
        <row r="5">
          <cell r="E5">
            <v>1</v>
          </cell>
        </row>
      </sheetData>
      <sheetData sheetId="5850">
        <row r="5">
          <cell r="E5">
            <v>1</v>
          </cell>
        </row>
      </sheetData>
      <sheetData sheetId="5851">
        <row r="5">
          <cell r="E5">
            <v>1</v>
          </cell>
        </row>
      </sheetData>
      <sheetData sheetId="5852">
        <row r="5">
          <cell r="E5">
            <v>1</v>
          </cell>
        </row>
      </sheetData>
      <sheetData sheetId="5853">
        <row r="5">
          <cell r="E5">
            <v>1</v>
          </cell>
        </row>
      </sheetData>
      <sheetData sheetId="5854">
        <row r="5">
          <cell r="E5">
            <v>1</v>
          </cell>
        </row>
      </sheetData>
      <sheetData sheetId="5855">
        <row r="5">
          <cell r="E5">
            <v>1</v>
          </cell>
        </row>
      </sheetData>
      <sheetData sheetId="5856">
        <row r="5">
          <cell r="E5">
            <v>1</v>
          </cell>
        </row>
      </sheetData>
      <sheetData sheetId="5857">
        <row r="5">
          <cell r="E5">
            <v>1</v>
          </cell>
        </row>
      </sheetData>
      <sheetData sheetId="5858">
        <row r="5">
          <cell r="E5">
            <v>1</v>
          </cell>
        </row>
      </sheetData>
      <sheetData sheetId="5859">
        <row r="5">
          <cell r="E5">
            <v>1</v>
          </cell>
        </row>
      </sheetData>
      <sheetData sheetId="5860">
        <row r="5">
          <cell r="E5">
            <v>1</v>
          </cell>
        </row>
      </sheetData>
      <sheetData sheetId="5861">
        <row r="5">
          <cell r="E5">
            <v>1</v>
          </cell>
        </row>
      </sheetData>
      <sheetData sheetId="5862">
        <row r="5">
          <cell r="E5">
            <v>1</v>
          </cell>
        </row>
      </sheetData>
      <sheetData sheetId="5863">
        <row r="5">
          <cell r="E5">
            <v>1</v>
          </cell>
        </row>
      </sheetData>
      <sheetData sheetId="5864">
        <row r="5">
          <cell r="E5">
            <v>1</v>
          </cell>
        </row>
      </sheetData>
      <sheetData sheetId="5865">
        <row r="5">
          <cell r="E5">
            <v>1</v>
          </cell>
        </row>
      </sheetData>
      <sheetData sheetId="5866">
        <row r="5">
          <cell r="E5">
            <v>1</v>
          </cell>
        </row>
      </sheetData>
      <sheetData sheetId="5867">
        <row r="5">
          <cell r="E5">
            <v>1</v>
          </cell>
        </row>
      </sheetData>
      <sheetData sheetId="5868">
        <row r="5">
          <cell r="E5">
            <v>1</v>
          </cell>
        </row>
      </sheetData>
      <sheetData sheetId="5869">
        <row r="5">
          <cell r="E5">
            <v>1</v>
          </cell>
        </row>
      </sheetData>
      <sheetData sheetId="5870">
        <row r="5">
          <cell r="E5">
            <v>1</v>
          </cell>
        </row>
      </sheetData>
      <sheetData sheetId="5871">
        <row r="5">
          <cell r="E5">
            <v>1</v>
          </cell>
        </row>
      </sheetData>
      <sheetData sheetId="5872">
        <row r="5">
          <cell r="E5">
            <v>1</v>
          </cell>
        </row>
      </sheetData>
      <sheetData sheetId="5873">
        <row r="5">
          <cell r="E5">
            <v>1</v>
          </cell>
        </row>
      </sheetData>
      <sheetData sheetId="5874">
        <row r="5">
          <cell r="E5">
            <v>1</v>
          </cell>
        </row>
      </sheetData>
      <sheetData sheetId="5875">
        <row r="5">
          <cell r="E5">
            <v>1</v>
          </cell>
        </row>
      </sheetData>
      <sheetData sheetId="5876">
        <row r="5">
          <cell r="E5">
            <v>1</v>
          </cell>
        </row>
      </sheetData>
      <sheetData sheetId="5877">
        <row r="5">
          <cell r="E5">
            <v>1</v>
          </cell>
        </row>
      </sheetData>
      <sheetData sheetId="5878">
        <row r="5">
          <cell r="E5">
            <v>1</v>
          </cell>
        </row>
      </sheetData>
      <sheetData sheetId="5879">
        <row r="5">
          <cell r="E5">
            <v>1</v>
          </cell>
        </row>
      </sheetData>
      <sheetData sheetId="5880">
        <row r="5">
          <cell r="E5">
            <v>1</v>
          </cell>
        </row>
      </sheetData>
      <sheetData sheetId="5881">
        <row r="5">
          <cell r="E5">
            <v>1</v>
          </cell>
        </row>
      </sheetData>
      <sheetData sheetId="5882">
        <row r="5">
          <cell r="E5">
            <v>1</v>
          </cell>
        </row>
      </sheetData>
      <sheetData sheetId="5883">
        <row r="5">
          <cell r="E5">
            <v>1</v>
          </cell>
        </row>
      </sheetData>
      <sheetData sheetId="5884">
        <row r="5">
          <cell r="E5">
            <v>1</v>
          </cell>
        </row>
      </sheetData>
      <sheetData sheetId="5885">
        <row r="5">
          <cell r="E5">
            <v>1</v>
          </cell>
        </row>
      </sheetData>
      <sheetData sheetId="5886">
        <row r="5">
          <cell r="E5">
            <v>1</v>
          </cell>
        </row>
      </sheetData>
      <sheetData sheetId="5887">
        <row r="5">
          <cell r="E5">
            <v>1</v>
          </cell>
        </row>
      </sheetData>
      <sheetData sheetId="5888">
        <row r="5">
          <cell r="E5">
            <v>1</v>
          </cell>
        </row>
      </sheetData>
      <sheetData sheetId="5889">
        <row r="5">
          <cell r="E5">
            <v>1</v>
          </cell>
        </row>
      </sheetData>
      <sheetData sheetId="5890">
        <row r="5">
          <cell r="E5">
            <v>1</v>
          </cell>
        </row>
      </sheetData>
      <sheetData sheetId="5891">
        <row r="5">
          <cell r="E5">
            <v>1</v>
          </cell>
        </row>
      </sheetData>
      <sheetData sheetId="5892"/>
      <sheetData sheetId="5893"/>
      <sheetData sheetId="5894">
        <row r="5">
          <cell r="E5">
            <v>1</v>
          </cell>
        </row>
      </sheetData>
      <sheetData sheetId="5895">
        <row r="5">
          <cell r="E5">
            <v>1</v>
          </cell>
        </row>
      </sheetData>
      <sheetData sheetId="5896">
        <row r="5">
          <cell r="E5">
            <v>1</v>
          </cell>
        </row>
      </sheetData>
      <sheetData sheetId="5897">
        <row r="5">
          <cell r="E5">
            <v>1</v>
          </cell>
        </row>
      </sheetData>
      <sheetData sheetId="5898">
        <row r="5">
          <cell r="E5">
            <v>1</v>
          </cell>
        </row>
      </sheetData>
      <sheetData sheetId="5899">
        <row r="5">
          <cell r="E5">
            <v>1</v>
          </cell>
        </row>
      </sheetData>
      <sheetData sheetId="5900">
        <row r="5">
          <cell r="E5">
            <v>1</v>
          </cell>
        </row>
      </sheetData>
      <sheetData sheetId="5901">
        <row r="5">
          <cell r="E5">
            <v>1</v>
          </cell>
        </row>
      </sheetData>
      <sheetData sheetId="5902">
        <row r="5">
          <cell r="E5">
            <v>1</v>
          </cell>
        </row>
      </sheetData>
      <sheetData sheetId="5903">
        <row r="5">
          <cell r="E5">
            <v>1</v>
          </cell>
        </row>
      </sheetData>
      <sheetData sheetId="5904">
        <row r="5">
          <cell r="E5">
            <v>1</v>
          </cell>
        </row>
      </sheetData>
      <sheetData sheetId="5905">
        <row r="5">
          <cell r="E5">
            <v>1</v>
          </cell>
        </row>
      </sheetData>
      <sheetData sheetId="5906">
        <row r="5">
          <cell r="E5">
            <v>1</v>
          </cell>
        </row>
      </sheetData>
      <sheetData sheetId="5907">
        <row r="5">
          <cell r="E5">
            <v>1</v>
          </cell>
        </row>
      </sheetData>
      <sheetData sheetId="5908">
        <row r="5">
          <cell r="E5">
            <v>1</v>
          </cell>
        </row>
      </sheetData>
      <sheetData sheetId="5909"/>
      <sheetData sheetId="5910"/>
      <sheetData sheetId="5911"/>
      <sheetData sheetId="5912"/>
      <sheetData sheetId="5913"/>
      <sheetData sheetId="5914"/>
      <sheetData sheetId="5915">
        <row r="5">
          <cell r="E5">
            <v>1</v>
          </cell>
        </row>
      </sheetData>
      <sheetData sheetId="5916">
        <row r="5">
          <cell r="E5">
            <v>1</v>
          </cell>
        </row>
      </sheetData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>
        <row r="5">
          <cell r="E5">
            <v>1</v>
          </cell>
        </row>
      </sheetData>
      <sheetData sheetId="5976">
        <row r="5">
          <cell r="E5">
            <v>1</v>
          </cell>
        </row>
      </sheetData>
      <sheetData sheetId="5977">
        <row r="5">
          <cell r="E5">
            <v>1</v>
          </cell>
        </row>
      </sheetData>
      <sheetData sheetId="5978">
        <row r="5">
          <cell r="E5">
            <v>1</v>
          </cell>
        </row>
      </sheetData>
      <sheetData sheetId="5979">
        <row r="5">
          <cell r="E5">
            <v>1</v>
          </cell>
        </row>
      </sheetData>
      <sheetData sheetId="5980">
        <row r="5">
          <cell r="E5">
            <v>1</v>
          </cell>
        </row>
      </sheetData>
      <sheetData sheetId="5981">
        <row r="5">
          <cell r="E5">
            <v>1</v>
          </cell>
        </row>
      </sheetData>
      <sheetData sheetId="5982">
        <row r="5">
          <cell r="E5">
            <v>1</v>
          </cell>
        </row>
      </sheetData>
      <sheetData sheetId="5983" refreshError="1"/>
      <sheetData sheetId="5984" refreshError="1"/>
      <sheetData sheetId="5985" refreshError="1"/>
      <sheetData sheetId="5986">
        <row r="5">
          <cell r="E5">
            <v>1</v>
          </cell>
        </row>
      </sheetData>
      <sheetData sheetId="5987">
        <row r="5">
          <cell r="E5">
            <v>1</v>
          </cell>
        </row>
      </sheetData>
      <sheetData sheetId="5988">
        <row r="5">
          <cell r="E5">
            <v>1</v>
          </cell>
        </row>
      </sheetData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>
        <row r="5">
          <cell r="E5">
            <v>1</v>
          </cell>
        </row>
      </sheetData>
      <sheetData sheetId="5999">
        <row r="5">
          <cell r="E5">
            <v>1</v>
          </cell>
        </row>
      </sheetData>
      <sheetData sheetId="6000">
        <row r="5">
          <cell r="E5">
            <v>1</v>
          </cell>
        </row>
      </sheetData>
      <sheetData sheetId="6001">
        <row r="5">
          <cell r="E5">
            <v>1</v>
          </cell>
        </row>
      </sheetData>
      <sheetData sheetId="6002">
        <row r="5">
          <cell r="E5">
            <v>1</v>
          </cell>
        </row>
      </sheetData>
      <sheetData sheetId="6003">
        <row r="5">
          <cell r="E5">
            <v>1</v>
          </cell>
        </row>
      </sheetData>
      <sheetData sheetId="6004">
        <row r="5">
          <cell r="E5">
            <v>1</v>
          </cell>
        </row>
      </sheetData>
      <sheetData sheetId="6005">
        <row r="5">
          <cell r="E5">
            <v>1</v>
          </cell>
        </row>
      </sheetData>
      <sheetData sheetId="6006">
        <row r="5">
          <cell r="E5">
            <v>1</v>
          </cell>
        </row>
      </sheetData>
      <sheetData sheetId="6007">
        <row r="5">
          <cell r="E5">
            <v>1</v>
          </cell>
        </row>
      </sheetData>
      <sheetData sheetId="6008">
        <row r="5">
          <cell r="E5">
            <v>1</v>
          </cell>
        </row>
      </sheetData>
      <sheetData sheetId="6009">
        <row r="5">
          <cell r="E5">
            <v>1</v>
          </cell>
        </row>
      </sheetData>
      <sheetData sheetId="6010">
        <row r="5">
          <cell r="E5">
            <v>1</v>
          </cell>
        </row>
      </sheetData>
      <sheetData sheetId="6011">
        <row r="5">
          <cell r="E5">
            <v>1</v>
          </cell>
        </row>
      </sheetData>
      <sheetData sheetId="6012">
        <row r="5">
          <cell r="E5">
            <v>1</v>
          </cell>
        </row>
      </sheetData>
      <sheetData sheetId="6013">
        <row r="5">
          <cell r="E5">
            <v>1</v>
          </cell>
        </row>
      </sheetData>
      <sheetData sheetId="6014">
        <row r="5">
          <cell r="E5">
            <v>1</v>
          </cell>
        </row>
      </sheetData>
      <sheetData sheetId="6015">
        <row r="5">
          <cell r="E5">
            <v>1</v>
          </cell>
        </row>
      </sheetData>
      <sheetData sheetId="6016">
        <row r="5">
          <cell r="E5">
            <v>1</v>
          </cell>
        </row>
      </sheetData>
      <sheetData sheetId="6017">
        <row r="5">
          <cell r="E5">
            <v>1</v>
          </cell>
        </row>
      </sheetData>
      <sheetData sheetId="6018">
        <row r="5">
          <cell r="E5">
            <v>1</v>
          </cell>
        </row>
      </sheetData>
      <sheetData sheetId="6019">
        <row r="5">
          <cell r="E5">
            <v>1</v>
          </cell>
        </row>
      </sheetData>
      <sheetData sheetId="6020">
        <row r="5">
          <cell r="E5">
            <v>1</v>
          </cell>
        </row>
      </sheetData>
      <sheetData sheetId="6021">
        <row r="5">
          <cell r="E5">
            <v>1</v>
          </cell>
        </row>
      </sheetData>
      <sheetData sheetId="6022">
        <row r="5">
          <cell r="E5">
            <v>1</v>
          </cell>
        </row>
      </sheetData>
      <sheetData sheetId="6023">
        <row r="5">
          <cell r="E5">
            <v>1</v>
          </cell>
        </row>
      </sheetData>
      <sheetData sheetId="6024">
        <row r="5">
          <cell r="E5">
            <v>1</v>
          </cell>
        </row>
      </sheetData>
      <sheetData sheetId="6025">
        <row r="5">
          <cell r="E5">
            <v>1</v>
          </cell>
        </row>
      </sheetData>
      <sheetData sheetId="6026">
        <row r="5">
          <cell r="E5">
            <v>1</v>
          </cell>
        </row>
      </sheetData>
      <sheetData sheetId="6027">
        <row r="5">
          <cell r="E5">
            <v>1</v>
          </cell>
        </row>
      </sheetData>
      <sheetData sheetId="6028">
        <row r="5">
          <cell r="E5">
            <v>1</v>
          </cell>
        </row>
      </sheetData>
      <sheetData sheetId="6029">
        <row r="5">
          <cell r="E5">
            <v>1</v>
          </cell>
        </row>
      </sheetData>
      <sheetData sheetId="6030">
        <row r="5">
          <cell r="E5">
            <v>1</v>
          </cell>
        </row>
      </sheetData>
      <sheetData sheetId="6031">
        <row r="5">
          <cell r="E5">
            <v>1</v>
          </cell>
        </row>
      </sheetData>
      <sheetData sheetId="6032">
        <row r="5">
          <cell r="E5">
            <v>1</v>
          </cell>
        </row>
      </sheetData>
      <sheetData sheetId="6033">
        <row r="5">
          <cell r="E5">
            <v>1</v>
          </cell>
        </row>
      </sheetData>
      <sheetData sheetId="6034">
        <row r="5">
          <cell r="E5">
            <v>1</v>
          </cell>
        </row>
      </sheetData>
      <sheetData sheetId="6035">
        <row r="5">
          <cell r="E5">
            <v>1</v>
          </cell>
        </row>
      </sheetData>
      <sheetData sheetId="6036">
        <row r="5">
          <cell r="E5">
            <v>1</v>
          </cell>
        </row>
      </sheetData>
      <sheetData sheetId="6037">
        <row r="5">
          <cell r="E5">
            <v>1</v>
          </cell>
        </row>
      </sheetData>
      <sheetData sheetId="6038">
        <row r="5">
          <cell r="E5">
            <v>1</v>
          </cell>
        </row>
      </sheetData>
      <sheetData sheetId="6039">
        <row r="5">
          <cell r="E5">
            <v>1</v>
          </cell>
        </row>
      </sheetData>
      <sheetData sheetId="6040">
        <row r="5">
          <cell r="E5">
            <v>1</v>
          </cell>
        </row>
      </sheetData>
      <sheetData sheetId="6041">
        <row r="5">
          <cell r="E5">
            <v>1</v>
          </cell>
        </row>
      </sheetData>
      <sheetData sheetId="6042">
        <row r="5">
          <cell r="E5">
            <v>1</v>
          </cell>
        </row>
      </sheetData>
      <sheetData sheetId="6043">
        <row r="5">
          <cell r="E5">
            <v>1</v>
          </cell>
        </row>
      </sheetData>
      <sheetData sheetId="6044">
        <row r="5">
          <cell r="E5">
            <v>1</v>
          </cell>
        </row>
      </sheetData>
      <sheetData sheetId="6045"/>
      <sheetData sheetId="6046">
        <row r="5">
          <cell r="E5">
            <v>1</v>
          </cell>
        </row>
      </sheetData>
      <sheetData sheetId="6047">
        <row r="5">
          <cell r="E5">
            <v>1</v>
          </cell>
        </row>
      </sheetData>
      <sheetData sheetId="6048">
        <row r="5">
          <cell r="E5">
            <v>1</v>
          </cell>
        </row>
      </sheetData>
      <sheetData sheetId="6049">
        <row r="5">
          <cell r="E5">
            <v>1</v>
          </cell>
        </row>
      </sheetData>
      <sheetData sheetId="6050">
        <row r="5">
          <cell r="E5">
            <v>1</v>
          </cell>
        </row>
      </sheetData>
      <sheetData sheetId="6051">
        <row r="5">
          <cell r="E5">
            <v>1</v>
          </cell>
        </row>
      </sheetData>
      <sheetData sheetId="6052">
        <row r="5">
          <cell r="E5">
            <v>1</v>
          </cell>
        </row>
      </sheetData>
      <sheetData sheetId="6053">
        <row r="5">
          <cell r="E5">
            <v>1</v>
          </cell>
        </row>
      </sheetData>
      <sheetData sheetId="6054">
        <row r="5">
          <cell r="E5">
            <v>1</v>
          </cell>
        </row>
      </sheetData>
      <sheetData sheetId="6055">
        <row r="5">
          <cell r="E5">
            <v>1</v>
          </cell>
        </row>
      </sheetData>
      <sheetData sheetId="6056">
        <row r="5">
          <cell r="E5">
            <v>1</v>
          </cell>
        </row>
      </sheetData>
      <sheetData sheetId="6057">
        <row r="5">
          <cell r="E5">
            <v>1</v>
          </cell>
        </row>
      </sheetData>
      <sheetData sheetId="6058">
        <row r="5">
          <cell r="E5">
            <v>1</v>
          </cell>
        </row>
      </sheetData>
      <sheetData sheetId="6059">
        <row r="5">
          <cell r="E5">
            <v>1</v>
          </cell>
        </row>
      </sheetData>
      <sheetData sheetId="6060">
        <row r="5">
          <cell r="E5">
            <v>1</v>
          </cell>
        </row>
      </sheetData>
      <sheetData sheetId="6061">
        <row r="5">
          <cell r="E5">
            <v>1</v>
          </cell>
        </row>
      </sheetData>
      <sheetData sheetId="6062">
        <row r="5">
          <cell r="E5">
            <v>1</v>
          </cell>
        </row>
      </sheetData>
      <sheetData sheetId="6063">
        <row r="5">
          <cell r="E5">
            <v>1</v>
          </cell>
        </row>
      </sheetData>
      <sheetData sheetId="6064">
        <row r="5">
          <cell r="E5">
            <v>1</v>
          </cell>
        </row>
      </sheetData>
      <sheetData sheetId="6065">
        <row r="5">
          <cell r="E5">
            <v>1</v>
          </cell>
        </row>
      </sheetData>
      <sheetData sheetId="6066">
        <row r="5">
          <cell r="E5">
            <v>1</v>
          </cell>
        </row>
      </sheetData>
      <sheetData sheetId="6067">
        <row r="5">
          <cell r="E5">
            <v>1</v>
          </cell>
        </row>
      </sheetData>
      <sheetData sheetId="6068">
        <row r="5">
          <cell r="E5">
            <v>1</v>
          </cell>
        </row>
      </sheetData>
      <sheetData sheetId="6069">
        <row r="5">
          <cell r="E5">
            <v>1</v>
          </cell>
        </row>
      </sheetData>
      <sheetData sheetId="6070">
        <row r="5">
          <cell r="E5">
            <v>1</v>
          </cell>
        </row>
      </sheetData>
      <sheetData sheetId="6071">
        <row r="5">
          <cell r="E5">
            <v>1</v>
          </cell>
        </row>
      </sheetData>
      <sheetData sheetId="6072">
        <row r="5">
          <cell r="E5">
            <v>1</v>
          </cell>
        </row>
      </sheetData>
      <sheetData sheetId="6073">
        <row r="5">
          <cell r="E5">
            <v>1</v>
          </cell>
        </row>
      </sheetData>
      <sheetData sheetId="6074">
        <row r="5">
          <cell r="E5">
            <v>1</v>
          </cell>
        </row>
      </sheetData>
      <sheetData sheetId="6075">
        <row r="5">
          <cell r="E5">
            <v>1</v>
          </cell>
        </row>
      </sheetData>
      <sheetData sheetId="6076">
        <row r="5">
          <cell r="E5">
            <v>1</v>
          </cell>
        </row>
      </sheetData>
      <sheetData sheetId="6077">
        <row r="5">
          <cell r="E5">
            <v>1</v>
          </cell>
        </row>
      </sheetData>
      <sheetData sheetId="6078">
        <row r="5">
          <cell r="E5">
            <v>1</v>
          </cell>
        </row>
      </sheetData>
      <sheetData sheetId="6079">
        <row r="5">
          <cell r="E5">
            <v>1</v>
          </cell>
        </row>
      </sheetData>
      <sheetData sheetId="6080">
        <row r="5">
          <cell r="E5">
            <v>1</v>
          </cell>
        </row>
      </sheetData>
      <sheetData sheetId="6081">
        <row r="5">
          <cell r="E5">
            <v>1</v>
          </cell>
        </row>
      </sheetData>
      <sheetData sheetId="6082">
        <row r="5">
          <cell r="E5">
            <v>1</v>
          </cell>
        </row>
      </sheetData>
      <sheetData sheetId="6083">
        <row r="5">
          <cell r="E5">
            <v>1</v>
          </cell>
        </row>
      </sheetData>
      <sheetData sheetId="6084">
        <row r="5">
          <cell r="E5">
            <v>1</v>
          </cell>
        </row>
      </sheetData>
      <sheetData sheetId="6085">
        <row r="5">
          <cell r="E5">
            <v>1</v>
          </cell>
        </row>
      </sheetData>
      <sheetData sheetId="6086">
        <row r="5">
          <cell r="E5">
            <v>1</v>
          </cell>
        </row>
      </sheetData>
      <sheetData sheetId="6087">
        <row r="5">
          <cell r="E5">
            <v>1</v>
          </cell>
        </row>
      </sheetData>
      <sheetData sheetId="6088">
        <row r="5">
          <cell r="E5">
            <v>1</v>
          </cell>
        </row>
      </sheetData>
      <sheetData sheetId="6089">
        <row r="5">
          <cell r="E5">
            <v>1</v>
          </cell>
        </row>
      </sheetData>
      <sheetData sheetId="6090">
        <row r="5">
          <cell r="E5">
            <v>1</v>
          </cell>
        </row>
      </sheetData>
      <sheetData sheetId="6091">
        <row r="5">
          <cell r="E5">
            <v>1</v>
          </cell>
        </row>
      </sheetData>
      <sheetData sheetId="6092">
        <row r="5">
          <cell r="E5">
            <v>1</v>
          </cell>
        </row>
      </sheetData>
      <sheetData sheetId="6093">
        <row r="5">
          <cell r="E5">
            <v>1</v>
          </cell>
        </row>
      </sheetData>
      <sheetData sheetId="6094">
        <row r="5">
          <cell r="E5">
            <v>1</v>
          </cell>
        </row>
      </sheetData>
      <sheetData sheetId="6095">
        <row r="5">
          <cell r="E5">
            <v>1</v>
          </cell>
        </row>
      </sheetData>
      <sheetData sheetId="6096">
        <row r="5">
          <cell r="E5">
            <v>1</v>
          </cell>
        </row>
      </sheetData>
      <sheetData sheetId="6097">
        <row r="5">
          <cell r="E5">
            <v>1</v>
          </cell>
        </row>
      </sheetData>
      <sheetData sheetId="6098">
        <row r="5">
          <cell r="E5">
            <v>1</v>
          </cell>
        </row>
      </sheetData>
      <sheetData sheetId="6099">
        <row r="5">
          <cell r="E5">
            <v>1</v>
          </cell>
        </row>
      </sheetData>
      <sheetData sheetId="6100">
        <row r="5">
          <cell r="E5">
            <v>1</v>
          </cell>
        </row>
      </sheetData>
      <sheetData sheetId="6101">
        <row r="5">
          <cell r="E5">
            <v>1</v>
          </cell>
        </row>
      </sheetData>
      <sheetData sheetId="6102">
        <row r="5">
          <cell r="E5">
            <v>1</v>
          </cell>
        </row>
      </sheetData>
      <sheetData sheetId="6103">
        <row r="5">
          <cell r="E5">
            <v>1</v>
          </cell>
        </row>
      </sheetData>
      <sheetData sheetId="6104">
        <row r="5">
          <cell r="E5">
            <v>1</v>
          </cell>
        </row>
      </sheetData>
      <sheetData sheetId="6105">
        <row r="5">
          <cell r="E5">
            <v>1</v>
          </cell>
        </row>
      </sheetData>
      <sheetData sheetId="6106">
        <row r="5">
          <cell r="E5">
            <v>1</v>
          </cell>
        </row>
      </sheetData>
      <sheetData sheetId="6107">
        <row r="5">
          <cell r="E5">
            <v>1</v>
          </cell>
        </row>
      </sheetData>
      <sheetData sheetId="6108">
        <row r="5">
          <cell r="E5">
            <v>1</v>
          </cell>
        </row>
      </sheetData>
      <sheetData sheetId="6109">
        <row r="5">
          <cell r="E5">
            <v>1</v>
          </cell>
        </row>
      </sheetData>
      <sheetData sheetId="6110">
        <row r="5">
          <cell r="E5">
            <v>1</v>
          </cell>
        </row>
      </sheetData>
      <sheetData sheetId="6111">
        <row r="5">
          <cell r="E5">
            <v>1</v>
          </cell>
        </row>
      </sheetData>
      <sheetData sheetId="6112">
        <row r="5">
          <cell r="E5">
            <v>1</v>
          </cell>
        </row>
      </sheetData>
      <sheetData sheetId="6113">
        <row r="5">
          <cell r="E5">
            <v>1</v>
          </cell>
        </row>
      </sheetData>
      <sheetData sheetId="6114">
        <row r="5">
          <cell r="E5">
            <v>1</v>
          </cell>
        </row>
      </sheetData>
      <sheetData sheetId="6115">
        <row r="5">
          <cell r="E5">
            <v>1</v>
          </cell>
        </row>
      </sheetData>
      <sheetData sheetId="6116">
        <row r="5">
          <cell r="E5">
            <v>1</v>
          </cell>
        </row>
      </sheetData>
      <sheetData sheetId="6117">
        <row r="5">
          <cell r="E5">
            <v>1</v>
          </cell>
        </row>
      </sheetData>
      <sheetData sheetId="6118">
        <row r="5">
          <cell r="E5">
            <v>1</v>
          </cell>
        </row>
      </sheetData>
      <sheetData sheetId="6119">
        <row r="5">
          <cell r="E5">
            <v>1</v>
          </cell>
        </row>
      </sheetData>
      <sheetData sheetId="6120">
        <row r="5">
          <cell r="E5">
            <v>1</v>
          </cell>
        </row>
      </sheetData>
      <sheetData sheetId="6121">
        <row r="5">
          <cell r="E5">
            <v>1</v>
          </cell>
        </row>
      </sheetData>
      <sheetData sheetId="6122">
        <row r="5">
          <cell r="E5">
            <v>1</v>
          </cell>
        </row>
      </sheetData>
      <sheetData sheetId="6123">
        <row r="5">
          <cell r="E5">
            <v>1</v>
          </cell>
        </row>
      </sheetData>
      <sheetData sheetId="6124">
        <row r="5">
          <cell r="E5">
            <v>1</v>
          </cell>
        </row>
      </sheetData>
      <sheetData sheetId="6125">
        <row r="5">
          <cell r="E5">
            <v>1</v>
          </cell>
        </row>
      </sheetData>
      <sheetData sheetId="6126">
        <row r="5">
          <cell r="E5">
            <v>1</v>
          </cell>
        </row>
      </sheetData>
      <sheetData sheetId="6127">
        <row r="5">
          <cell r="E5">
            <v>1</v>
          </cell>
        </row>
      </sheetData>
      <sheetData sheetId="6128">
        <row r="5">
          <cell r="E5">
            <v>1</v>
          </cell>
        </row>
      </sheetData>
      <sheetData sheetId="6129">
        <row r="5">
          <cell r="E5">
            <v>1</v>
          </cell>
        </row>
      </sheetData>
      <sheetData sheetId="6130">
        <row r="5">
          <cell r="E5">
            <v>1</v>
          </cell>
        </row>
      </sheetData>
      <sheetData sheetId="6131">
        <row r="5">
          <cell r="E5">
            <v>1</v>
          </cell>
        </row>
      </sheetData>
      <sheetData sheetId="6132">
        <row r="5">
          <cell r="E5">
            <v>1</v>
          </cell>
        </row>
      </sheetData>
      <sheetData sheetId="6133">
        <row r="5">
          <cell r="E5">
            <v>1</v>
          </cell>
        </row>
      </sheetData>
      <sheetData sheetId="6134">
        <row r="5">
          <cell r="E5">
            <v>1</v>
          </cell>
        </row>
      </sheetData>
      <sheetData sheetId="6135">
        <row r="5">
          <cell r="E5">
            <v>1</v>
          </cell>
        </row>
      </sheetData>
      <sheetData sheetId="6136">
        <row r="5">
          <cell r="E5">
            <v>1</v>
          </cell>
        </row>
      </sheetData>
      <sheetData sheetId="6137">
        <row r="5">
          <cell r="E5">
            <v>1</v>
          </cell>
        </row>
      </sheetData>
      <sheetData sheetId="6138">
        <row r="5">
          <cell r="E5">
            <v>1</v>
          </cell>
        </row>
      </sheetData>
      <sheetData sheetId="6139">
        <row r="5">
          <cell r="E5">
            <v>1</v>
          </cell>
        </row>
      </sheetData>
      <sheetData sheetId="6140">
        <row r="5">
          <cell r="E5">
            <v>1</v>
          </cell>
        </row>
      </sheetData>
      <sheetData sheetId="6141">
        <row r="5">
          <cell r="E5">
            <v>1</v>
          </cell>
        </row>
      </sheetData>
      <sheetData sheetId="6142"/>
      <sheetData sheetId="6143">
        <row r="5">
          <cell r="E5">
            <v>1</v>
          </cell>
        </row>
      </sheetData>
      <sheetData sheetId="6144"/>
      <sheetData sheetId="6145">
        <row r="5">
          <cell r="E5">
            <v>1</v>
          </cell>
        </row>
      </sheetData>
      <sheetData sheetId="6146">
        <row r="5">
          <cell r="E5">
            <v>1</v>
          </cell>
        </row>
      </sheetData>
      <sheetData sheetId="6147">
        <row r="5">
          <cell r="E5">
            <v>1</v>
          </cell>
        </row>
      </sheetData>
      <sheetData sheetId="6148">
        <row r="5">
          <cell r="E5">
            <v>1</v>
          </cell>
        </row>
      </sheetData>
      <sheetData sheetId="6149">
        <row r="5">
          <cell r="E5">
            <v>1</v>
          </cell>
        </row>
      </sheetData>
      <sheetData sheetId="6150"/>
      <sheetData sheetId="6151">
        <row r="5">
          <cell r="E5">
            <v>1</v>
          </cell>
        </row>
      </sheetData>
      <sheetData sheetId="6152">
        <row r="5">
          <cell r="E5">
            <v>1</v>
          </cell>
        </row>
      </sheetData>
      <sheetData sheetId="6153">
        <row r="5">
          <cell r="E5">
            <v>1</v>
          </cell>
        </row>
      </sheetData>
      <sheetData sheetId="6154">
        <row r="5">
          <cell r="E5">
            <v>1</v>
          </cell>
        </row>
      </sheetData>
      <sheetData sheetId="6155"/>
      <sheetData sheetId="6156">
        <row r="5">
          <cell r="E5">
            <v>1</v>
          </cell>
        </row>
      </sheetData>
      <sheetData sheetId="6157">
        <row r="5">
          <cell r="E5">
            <v>1</v>
          </cell>
        </row>
      </sheetData>
      <sheetData sheetId="6158">
        <row r="5">
          <cell r="E5">
            <v>1</v>
          </cell>
        </row>
      </sheetData>
      <sheetData sheetId="6159">
        <row r="5">
          <cell r="E5">
            <v>1</v>
          </cell>
        </row>
      </sheetData>
      <sheetData sheetId="6160">
        <row r="5">
          <cell r="E5">
            <v>1</v>
          </cell>
        </row>
      </sheetData>
      <sheetData sheetId="6161">
        <row r="5">
          <cell r="E5">
            <v>1</v>
          </cell>
        </row>
      </sheetData>
      <sheetData sheetId="6162">
        <row r="5">
          <cell r="E5">
            <v>1</v>
          </cell>
        </row>
      </sheetData>
      <sheetData sheetId="6163">
        <row r="5">
          <cell r="E5">
            <v>1</v>
          </cell>
        </row>
      </sheetData>
      <sheetData sheetId="6164">
        <row r="5">
          <cell r="E5">
            <v>1</v>
          </cell>
        </row>
      </sheetData>
      <sheetData sheetId="6165">
        <row r="5">
          <cell r="E5">
            <v>1</v>
          </cell>
        </row>
      </sheetData>
      <sheetData sheetId="6166">
        <row r="5">
          <cell r="E5">
            <v>1</v>
          </cell>
        </row>
      </sheetData>
      <sheetData sheetId="6167">
        <row r="5">
          <cell r="E5">
            <v>1</v>
          </cell>
        </row>
      </sheetData>
      <sheetData sheetId="6168">
        <row r="5">
          <cell r="E5">
            <v>1</v>
          </cell>
        </row>
      </sheetData>
      <sheetData sheetId="6169">
        <row r="5">
          <cell r="E5">
            <v>1</v>
          </cell>
        </row>
      </sheetData>
      <sheetData sheetId="6170">
        <row r="5">
          <cell r="E5">
            <v>1</v>
          </cell>
        </row>
      </sheetData>
      <sheetData sheetId="6171">
        <row r="5">
          <cell r="E5">
            <v>1</v>
          </cell>
        </row>
      </sheetData>
      <sheetData sheetId="6172">
        <row r="5">
          <cell r="E5">
            <v>1</v>
          </cell>
        </row>
      </sheetData>
      <sheetData sheetId="6173">
        <row r="5">
          <cell r="E5">
            <v>1</v>
          </cell>
        </row>
      </sheetData>
      <sheetData sheetId="6174">
        <row r="5">
          <cell r="E5">
            <v>1</v>
          </cell>
        </row>
      </sheetData>
      <sheetData sheetId="6175">
        <row r="5">
          <cell r="E5">
            <v>1</v>
          </cell>
        </row>
      </sheetData>
      <sheetData sheetId="6176">
        <row r="5">
          <cell r="E5">
            <v>1</v>
          </cell>
        </row>
      </sheetData>
      <sheetData sheetId="6177">
        <row r="5">
          <cell r="E5">
            <v>1</v>
          </cell>
        </row>
      </sheetData>
      <sheetData sheetId="6178">
        <row r="5">
          <cell r="E5">
            <v>1</v>
          </cell>
        </row>
      </sheetData>
      <sheetData sheetId="6179">
        <row r="5">
          <cell r="E5">
            <v>1</v>
          </cell>
        </row>
      </sheetData>
      <sheetData sheetId="6180">
        <row r="5">
          <cell r="E5">
            <v>1</v>
          </cell>
        </row>
      </sheetData>
      <sheetData sheetId="6181">
        <row r="5">
          <cell r="E5">
            <v>1</v>
          </cell>
        </row>
      </sheetData>
      <sheetData sheetId="6182">
        <row r="5">
          <cell r="E5">
            <v>1</v>
          </cell>
        </row>
      </sheetData>
      <sheetData sheetId="6183">
        <row r="5">
          <cell r="E5">
            <v>1</v>
          </cell>
        </row>
      </sheetData>
      <sheetData sheetId="6184">
        <row r="5">
          <cell r="E5">
            <v>1</v>
          </cell>
        </row>
      </sheetData>
      <sheetData sheetId="6185">
        <row r="5">
          <cell r="E5">
            <v>1</v>
          </cell>
        </row>
      </sheetData>
      <sheetData sheetId="6186">
        <row r="5">
          <cell r="E5">
            <v>1</v>
          </cell>
        </row>
      </sheetData>
      <sheetData sheetId="6187">
        <row r="5">
          <cell r="E5">
            <v>1</v>
          </cell>
        </row>
      </sheetData>
      <sheetData sheetId="6188">
        <row r="5">
          <cell r="E5">
            <v>1</v>
          </cell>
        </row>
      </sheetData>
      <sheetData sheetId="6189">
        <row r="5">
          <cell r="E5">
            <v>1</v>
          </cell>
        </row>
      </sheetData>
      <sheetData sheetId="6190">
        <row r="5">
          <cell r="E5">
            <v>1</v>
          </cell>
        </row>
      </sheetData>
      <sheetData sheetId="6191">
        <row r="5">
          <cell r="E5">
            <v>1</v>
          </cell>
        </row>
      </sheetData>
      <sheetData sheetId="6192">
        <row r="5">
          <cell r="E5">
            <v>1</v>
          </cell>
        </row>
      </sheetData>
      <sheetData sheetId="6193">
        <row r="5">
          <cell r="E5">
            <v>1</v>
          </cell>
        </row>
      </sheetData>
      <sheetData sheetId="6194">
        <row r="5">
          <cell r="E5">
            <v>1</v>
          </cell>
        </row>
      </sheetData>
      <sheetData sheetId="6195">
        <row r="5">
          <cell r="E5">
            <v>1</v>
          </cell>
        </row>
      </sheetData>
      <sheetData sheetId="6196">
        <row r="5">
          <cell r="E5">
            <v>1</v>
          </cell>
        </row>
      </sheetData>
      <sheetData sheetId="6197">
        <row r="5">
          <cell r="E5">
            <v>1</v>
          </cell>
        </row>
      </sheetData>
      <sheetData sheetId="6198">
        <row r="5">
          <cell r="E5">
            <v>1</v>
          </cell>
        </row>
      </sheetData>
      <sheetData sheetId="6199">
        <row r="5">
          <cell r="E5">
            <v>1</v>
          </cell>
        </row>
      </sheetData>
      <sheetData sheetId="6200">
        <row r="5">
          <cell r="E5">
            <v>1</v>
          </cell>
        </row>
      </sheetData>
      <sheetData sheetId="6201">
        <row r="5">
          <cell r="E5">
            <v>1</v>
          </cell>
        </row>
      </sheetData>
      <sheetData sheetId="6202">
        <row r="5">
          <cell r="E5">
            <v>1</v>
          </cell>
        </row>
      </sheetData>
      <sheetData sheetId="6203">
        <row r="5">
          <cell r="E5">
            <v>1</v>
          </cell>
        </row>
      </sheetData>
      <sheetData sheetId="6204">
        <row r="5">
          <cell r="E5">
            <v>1</v>
          </cell>
        </row>
      </sheetData>
      <sheetData sheetId="6205">
        <row r="5">
          <cell r="E5">
            <v>1</v>
          </cell>
        </row>
      </sheetData>
      <sheetData sheetId="6206">
        <row r="5">
          <cell r="E5">
            <v>1</v>
          </cell>
        </row>
      </sheetData>
      <sheetData sheetId="6207">
        <row r="5">
          <cell r="E5">
            <v>1</v>
          </cell>
        </row>
      </sheetData>
      <sheetData sheetId="6208">
        <row r="5">
          <cell r="E5">
            <v>1</v>
          </cell>
        </row>
      </sheetData>
      <sheetData sheetId="6209">
        <row r="5">
          <cell r="E5">
            <v>1</v>
          </cell>
        </row>
      </sheetData>
      <sheetData sheetId="6210">
        <row r="5">
          <cell r="E5">
            <v>1</v>
          </cell>
        </row>
      </sheetData>
      <sheetData sheetId="6211">
        <row r="5">
          <cell r="E5">
            <v>1</v>
          </cell>
        </row>
      </sheetData>
      <sheetData sheetId="6212">
        <row r="5">
          <cell r="E5">
            <v>1</v>
          </cell>
        </row>
      </sheetData>
      <sheetData sheetId="6213">
        <row r="5">
          <cell r="E5">
            <v>1</v>
          </cell>
        </row>
      </sheetData>
      <sheetData sheetId="6214">
        <row r="5">
          <cell r="E5">
            <v>1</v>
          </cell>
        </row>
      </sheetData>
      <sheetData sheetId="6215">
        <row r="5">
          <cell r="E5">
            <v>1</v>
          </cell>
        </row>
      </sheetData>
      <sheetData sheetId="6216">
        <row r="5">
          <cell r="E5">
            <v>1</v>
          </cell>
        </row>
      </sheetData>
      <sheetData sheetId="6217">
        <row r="5">
          <cell r="E5">
            <v>1</v>
          </cell>
        </row>
      </sheetData>
      <sheetData sheetId="6218">
        <row r="5">
          <cell r="E5">
            <v>1</v>
          </cell>
        </row>
      </sheetData>
      <sheetData sheetId="6219">
        <row r="5">
          <cell r="E5">
            <v>1</v>
          </cell>
        </row>
      </sheetData>
      <sheetData sheetId="6220">
        <row r="5">
          <cell r="E5">
            <v>1</v>
          </cell>
        </row>
      </sheetData>
      <sheetData sheetId="6221">
        <row r="5">
          <cell r="E5">
            <v>1</v>
          </cell>
        </row>
      </sheetData>
      <sheetData sheetId="6222">
        <row r="5">
          <cell r="E5">
            <v>1</v>
          </cell>
        </row>
      </sheetData>
      <sheetData sheetId="6223">
        <row r="5">
          <cell r="E5">
            <v>1</v>
          </cell>
        </row>
      </sheetData>
      <sheetData sheetId="6224">
        <row r="5">
          <cell r="E5">
            <v>1</v>
          </cell>
        </row>
      </sheetData>
      <sheetData sheetId="6225">
        <row r="5">
          <cell r="E5">
            <v>1</v>
          </cell>
        </row>
      </sheetData>
      <sheetData sheetId="6226">
        <row r="5">
          <cell r="E5">
            <v>1</v>
          </cell>
        </row>
      </sheetData>
      <sheetData sheetId="6227">
        <row r="5">
          <cell r="E5">
            <v>1</v>
          </cell>
        </row>
      </sheetData>
      <sheetData sheetId="6228">
        <row r="5">
          <cell r="E5">
            <v>1</v>
          </cell>
        </row>
      </sheetData>
      <sheetData sheetId="6229">
        <row r="5">
          <cell r="E5">
            <v>1</v>
          </cell>
        </row>
      </sheetData>
      <sheetData sheetId="6230">
        <row r="5">
          <cell r="E5">
            <v>1</v>
          </cell>
        </row>
      </sheetData>
      <sheetData sheetId="6231">
        <row r="5">
          <cell r="E5">
            <v>1</v>
          </cell>
        </row>
      </sheetData>
      <sheetData sheetId="6232">
        <row r="5">
          <cell r="E5">
            <v>1</v>
          </cell>
        </row>
      </sheetData>
      <sheetData sheetId="6233">
        <row r="5">
          <cell r="E5">
            <v>1</v>
          </cell>
        </row>
      </sheetData>
      <sheetData sheetId="6234">
        <row r="5">
          <cell r="E5">
            <v>1</v>
          </cell>
        </row>
      </sheetData>
      <sheetData sheetId="6235">
        <row r="5">
          <cell r="E5">
            <v>1</v>
          </cell>
        </row>
      </sheetData>
      <sheetData sheetId="6236">
        <row r="5">
          <cell r="E5">
            <v>1</v>
          </cell>
        </row>
      </sheetData>
      <sheetData sheetId="6237">
        <row r="5">
          <cell r="E5">
            <v>1</v>
          </cell>
        </row>
      </sheetData>
      <sheetData sheetId="6238">
        <row r="5">
          <cell r="E5">
            <v>1</v>
          </cell>
        </row>
      </sheetData>
      <sheetData sheetId="6239">
        <row r="5">
          <cell r="E5">
            <v>1</v>
          </cell>
        </row>
      </sheetData>
      <sheetData sheetId="6240">
        <row r="5">
          <cell r="E5">
            <v>1</v>
          </cell>
        </row>
      </sheetData>
      <sheetData sheetId="6241">
        <row r="5">
          <cell r="E5">
            <v>1</v>
          </cell>
        </row>
      </sheetData>
      <sheetData sheetId="6242">
        <row r="5">
          <cell r="E5">
            <v>1</v>
          </cell>
        </row>
      </sheetData>
      <sheetData sheetId="6243">
        <row r="5">
          <cell r="E5">
            <v>1</v>
          </cell>
        </row>
      </sheetData>
      <sheetData sheetId="6244">
        <row r="5">
          <cell r="E5">
            <v>1</v>
          </cell>
        </row>
      </sheetData>
      <sheetData sheetId="6245">
        <row r="5">
          <cell r="E5">
            <v>1</v>
          </cell>
        </row>
      </sheetData>
      <sheetData sheetId="6246">
        <row r="5">
          <cell r="E5">
            <v>1</v>
          </cell>
        </row>
      </sheetData>
      <sheetData sheetId="6247">
        <row r="5">
          <cell r="E5">
            <v>1</v>
          </cell>
        </row>
      </sheetData>
      <sheetData sheetId="6248">
        <row r="5">
          <cell r="E5">
            <v>1</v>
          </cell>
        </row>
      </sheetData>
      <sheetData sheetId="6249">
        <row r="5">
          <cell r="E5">
            <v>1</v>
          </cell>
        </row>
      </sheetData>
      <sheetData sheetId="6250">
        <row r="5">
          <cell r="E5">
            <v>1</v>
          </cell>
        </row>
      </sheetData>
      <sheetData sheetId="6251">
        <row r="5">
          <cell r="E5">
            <v>1</v>
          </cell>
        </row>
      </sheetData>
      <sheetData sheetId="6252">
        <row r="5">
          <cell r="E5">
            <v>1</v>
          </cell>
        </row>
      </sheetData>
      <sheetData sheetId="6253">
        <row r="5">
          <cell r="E5">
            <v>1</v>
          </cell>
        </row>
      </sheetData>
      <sheetData sheetId="6254">
        <row r="5">
          <cell r="E5">
            <v>1</v>
          </cell>
        </row>
      </sheetData>
      <sheetData sheetId="6255">
        <row r="5">
          <cell r="E5">
            <v>1</v>
          </cell>
        </row>
      </sheetData>
      <sheetData sheetId="6256">
        <row r="5">
          <cell r="E5">
            <v>1</v>
          </cell>
        </row>
      </sheetData>
      <sheetData sheetId="6257">
        <row r="5">
          <cell r="E5">
            <v>1</v>
          </cell>
        </row>
      </sheetData>
      <sheetData sheetId="6258">
        <row r="5">
          <cell r="E5">
            <v>1</v>
          </cell>
        </row>
      </sheetData>
      <sheetData sheetId="6259">
        <row r="5">
          <cell r="E5">
            <v>1</v>
          </cell>
        </row>
      </sheetData>
      <sheetData sheetId="6260">
        <row r="5">
          <cell r="E5">
            <v>1</v>
          </cell>
        </row>
      </sheetData>
      <sheetData sheetId="6261">
        <row r="5">
          <cell r="E5">
            <v>1</v>
          </cell>
        </row>
      </sheetData>
      <sheetData sheetId="6262">
        <row r="5">
          <cell r="E5">
            <v>1</v>
          </cell>
        </row>
      </sheetData>
      <sheetData sheetId="6263">
        <row r="5">
          <cell r="E5">
            <v>1</v>
          </cell>
        </row>
      </sheetData>
      <sheetData sheetId="6264">
        <row r="5">
          <cell r="E5">
            <v>1</v>
          </cell>
        </row>
      </sheetData>
      <sheetData sheetId="6265">
        <row r="5">
          <cell r="E5">
            <v>1</v>
          </cell>
        </row>
      </sheetData>
      <sheetData sheetId="6266">
        <row r="5">
          <cell r="E5">
            <v>1</v>
          </cell>
        </row>
      </sheetData>
      <sheetData sheetId="6267">
        <row r="5">
          <cell r="E5">
            <v>1</v>
          </cell>
        </row>
      </sheetData>
      <sheetData sheetId="6268">
        <row r="5">
          <cell r="E5">
            <v>1</v>
          </cell>
        </row>
      </sheetData>
      <sheetData sheetId="6269">
        <row r="5">
          <cell r="E5">
            <v>1</v>
          </cell>
        </row>
      </sheetData>
      <sheetData sheetId="6270">
        <row r="5">
          <cell r="E5">
            <v>1</v>
          </cell>
        </row>
      </sheetData>
      <sheetData sheetId="6271">
        <row r="5">
          <cell r="E5">
            <v>1</v>
          </cell>
        </row>
      </sheetData>
      <sheetData sheetId="6272">
        <row r="5">
          <cell r="E5">
            <v>1</v>
          </cell>
        </row>
      </sheetData>
      <sheetData sheetId="6273">
        <row r="5">
          <cell r="E5">
            <v>1</v>
          </cell>
        </row>
      </sheetData>
      <sheetData sheetId="6274">
        <row r="5">
          <cell r="E5">
            <v>1</v>
          </cell>
        </row>
      </sheetData>
      <sheetData sheetId="6275">
        <row r="5">
          <cell r="E5">
            <v>1</v>
          </cell>
        </row>
      </sheetData>
      <sheetData sheetId="6276">
        <row r="5">
          <cell r="E5">
            <v>1</v>
          </cell>
        </row>
      </sheetData>
      <sheetData sheetId="6277">
        <row r="5">
          <cell r="E5">
            <v>1</v>
          </cell>
        </row>
      </sheetData>
      <sheetData sheetId="6278">
        <row r="5">
          <cell r="E5">
            <v>1</v>
          </cell>
        </row>
      </sheetData>
      <sheetData sheetId="6279">
        <row r="5">
          <cell r="E5">
            <v>1</v>
          </cell>
        </row>
      </sheetData>
      <sheetData sheetId="6280">
        <row r="5">
          <cell r="E5">
            <v>1</v>
          </cell>
        </row>
      </sheetData>
      <sheetData sheetId="6281">
        <row r="5">
          <cell r="E5">
            <v>1</v>
          </cell>
        </row>
      </sheetData>
      <sheetData sheetId="6282">
        <row r="5">
          <cell r="E5">
            <v>1</v>
          </cell>
        </row>
      </sheetData>
      <sheetData sheetId="6283">
        <row r="5">
          <cell r="E5">
            <v>1</v>
          </cell>
        </row>
      </sheetData>
      <sheetData sheetId="6284">
        <row r="5">
          <cell r="E5">
            <v>1</v>
          </cell>
        </row>
      </sheetData>
      <sheetData sheetId="6285">
        <row r="5">
          <cell r="E5">
            <v>1</v>
          </cell>
        </row>
      </sheetData>
      <sheetData sheetId="6286">
        <row r="5">
          <cell r="E5">
            <v>1</v>
          </cell>
        </row>
      </sheetData>
      <sheetData sheetId="6287">
        <row r="5">
          <cell r="E5">
            <v>1</v>
          </cell>
        </row>
      </sheetData>
      <sheetData sheetId="6288">
        <row r="5">
          <cell r="E5">
            <v>1</v>
          </cell>
        </row>
      </sheetData>
      <sheetData sheetId="6289">
        <row r="5">
          <cell r="E5">
            <v>1</v>
          </cell>
        </row>
      </sheetData>
      <sheetData sheetId="6290">
        <row r="5">
          <cell r="E5">
            <v>1</v>
          </cell>
        </row>
      </sheetData>
      <sheetData sheetId="6291">
        <row r="5">
          <cell r="E5">
            <v>1</v>
          </cell>
        </row>
      </sheetData>
      <sheetData sheetId="6292">
        <row r="5">
          <cell r="E5">
            <v>1</v>
          </cell>
        </row>
      </sheetData>
      <sheetData sheetId="6293">
        <row r="5">
          <cell r="E5">
            <v>1</v>
          </cell>
        </row>
      </sheetData>
      <sheetData sheetId="6294">
        <row r="5">
          <cell r="E5">
            <v>1</v>
          </cell>
        </row>
      </sheetData>
      <sheetData sheetId="6295">
        <row r="5">
          <cell r="E5">
            <v>1</v>
          </cell>
        </row>
      </sheetData>
      <sheetData sheetId="6296">
        <row r="5">
          <cell r="E5">
            <v>1</v>
          </cell>
        </row>
      </sheetData>
      <sheetData sheetId="6297">
        <row r="5">
          <cell r="E5">
            <v>1</v>
          </cell>
        </row>
      </sheetData>
      <sheetData sheetId="6298">
        <row r="5">
          <cell r="E5">
            <v>1</v>
          </cell>
        </row>
      </sheetData>
      <sheetData sheetId="6299">
        <row r="5">
          <cell r="E5">
            <v>1</v>
          </cell>
        </row>
      </sheetData>
      <sheetData sheetId="6300">
        <row r="5">
          <cell r="E5">
            <v>1</v>
          </cell>
        </row>
      </sheetData>
      <sheetData sheetId="6301">
        <row r="5">
          <cell r="E5">
            <v>1</v>
          </cell>
        </row>
      </sheetData>
      <sheetData sheetId="6302">
        <row r="5">
          <cell r="E5">
            <v>1</v>
          </cell>
        </row>
      </sheetData>
      <sheetData sheetId="6303">
        <row r="5">
          <cell r="E5">
            <v>1</v>
          </cell>
        </row>
      </sheetData>
      <sheetData sheetId="6304">
        <row r="5">
          <cell r="E5">
            <v>1</v>
          </cell>
        </row>
      </sheetData>
      <sheetData sheetId="6305">
        <row r="5">
          <cell r="E5">
            <v>1</v>
          </cell>
        </row>
      </sheetData>
      <sheetData sheetId="6306">
        <row r="5">
          <cell r="E5">
            <v>1</v>
          </cell>
        </row>
      </sheetData>
      <sheetData sheetId="6307">
        <row r="5">
          <cell r="E5">
            <v>1</v>
          </cell>
        </row>
      </sheetData>
      <sheetData sheetId="6308">
        <row r="5">
          <cell r="E5">
            <v>1</v>
          </cell>
        </row>
      </sheetData>
      <sheetData sheetId="6309">
        <row r="5">
          <cell r="E5">
            <v>1</v>
          </cell>
        </row>
      </sheetData>
      <sheetData sheetId="6310">
        <row r="5">
          <cell r="E5">
            <v>1</v>
          </cell>
        </row>
      </sheetData>
      <sheetData sheetId="6311">
        <row r="5">
          <cell r="E5">
            <v>1</v>
          </cell>
        </row>
      </sheetData>
      <sheetData sheetId="6312">
        <row r="5">
          <cell r="E5">
            <v>1</v>
          </cell>
        </row>
      </sheetData>
      <sheetData sheetId="6313">
        <row r="5">
          <cell r="E5">
            <v>1</v>
          </cell>
        </row>
      </sheetData>
      <sheetData sheetId="6314">
        <row r="5">
          <cell r="E5">
            <v>1</v>
          </cell>
        </row>
      </sheetData>
      <sheetData sheetId="6315">
        <row r="5">
          <cell r="E5">
            <v>1</v>
          </cell>
        </row>
      </sheetData>
      <sheetData sheetId="6316">
        <row r="5">
          <cell r="E5">
            <v>1</v>
          </cell>
        </row>
      </sheetData>
      <sheetData sheetId="6317">
        <row r="5">
          <cell r="E5">
            <v>1</v>
          </cell>
        </row>
      </sheetData>
      <sheetData sheetId="6318">
        <row r="5">
          <cell r="E5">
            <v>1</v>
          </cell>
        </row>
      </sheetData>
      <sheetData sheetId="6319">
        <row r="5">
          <cell r="E5">
            <v>1</v>
          </cell>
        </row>
      </sheetData>
      <sheetData sheetId="6320">
        <row r="5">
          <cell r="E5">
            <v>1</v>
          </cell>
        </row>
      </sheetData>
      <sheetData sheetId="6321">
        <row r="5">
          <cell r="E5">
            <v>1</v>
          </cell>
        </row>
      </sheetData>
      <sheetData sheetId="6322">
        <row r="5">
          <cell r="E5">
            <v>1</v>
          </cell>
        </row>
      </sheetData>
      <sheetData sheetId="6323">
        <row r="5">
          <cell r="E5">
            <v>1</v>
          </cell>
        </row>
      </sheetData>
      <sheetData sheetId="6324">
        <row r="5">
          <cell r="E5">
            <v>1</v>
          </cell>
        </row>
      </sheetData>
      <sheetData sheetId="6325">
        <row r="5">
          <cell r="E5">
            <v>1</v>
          </cell>
        </row>
      </sheetData>
      <sheetData sheetId="6326">
        <row r="5">
          <cell r="E5">
            <v>1</v>
          </cell>
        </row>
      </sheetData>
      <sheetData sheetId="6327">
        <row r="5">
          <cell r="E5">
            <v>1</v>
          </cell>
        </row>
      </sheetData>
      <sheetData sheetId="6328">
        <row r="5">
          <cell r="E5">
            <v>1</v>
          </cell>
        </row>
      </sheetData>
      <sheetData sheetId="6329">
        <row r="5">
          <cell r="E5">
            <v>1</v>
          </cell>
        </row>
      </sheetData>
      <sheetData sheetId="6330">
        <row r="5">
          <cell r="E5">
            <v>1</v>
          </cell>
        </row>
      </sheetData>
      <sheetData sheetId="6331">
        <row r="5">
          <cell r="E5">
            <v>1</v>
          </cell>
        </row>
      </sheetData>
      <sheetData sheetId="6332">
        <row r="5">
          <cell r="E5">
            <v>1</v>
          </cell>
        </row>
      </sheetData>
      <sheetData sheetId="6333">
        <row r="5">
          <cell r="E5">
            <v>1</v>
          </cell>
        </row>
      </sheetData>
      <sheetData sheetId="6334">
        <row r="5">
          <cell r="E5">
            <v>1</v>
          </cell>
        </row>
      </sheetData>
      <sheetData sheetId="6335">
        <row r="5">
          <cell r="E5">
            <v>1</v>
          </cell>
        </row>
      </sheetData>
      <sheetData sheetId="6336">
        <row r="5">
          <cell r="E5">
            <v>1</v>
          </cell>
        </row>
      </sheetData>
      <sheetData sheetId="6337">
        <row r="5">
          <cell r="E5">
            <v>1</v>
          </cell>
        </row>
      </sheetData>
      <sheetData sheetId="6338">
        <row r="5">
          <cell r="E5">
            <v>1</v>
          </cell>
        </row>
      </sheetData>
      <sheetData sheetId="6339">
        <row r="5">
          <cell r="E5">
            <v>1</v>
          </cell>
        </row>
      </sheetData>
      <sheetData sheetId="6340">
        <row r="5">
          <cell r="E5">
            <v>1</v>
          </cell>
        </row>
      </sheetData>
      <sheetData sheetId="6341">
        <row r="5">
          <cell r="E5">
            <v>1</v>
          </cell>
        </row>
      </sheetData>
      <sheetData sheetId="6342">
        <row r="5">
          <cell r="E5">
            <v>1</v>
          </cell>
        </row>
      </sheetData>
      <sheetData sheetId="6343">
        <row r="5">
          <cell r="E5">
            <v>1</v>
          </cell>
        </row>
      </sheetData>
      <sheetData sheetId="6344">
        <row r="5">
          <cell r="E5">
            <v>1</v>
          </cell>
        </row>
      </sheetData>
      <sheetData sheetId="6345">
        <row r="5">
          <cell r="E5">
            <v>1</v>
          </cell>
        </row>
      </sheetData>
      <sheetData sheetId="6346">
        <row r="5">
          <cell r="E5">
            <v>1</v>
          </cell>
        </row>
      </sheetData>
      <sheetData sheetId="6347">
        <row r="5">
          <cell r="E5">
            <v>1</v>
          </cell>
        </row>
      </sheetData>
      <sheetData sheetId="6348">
        <row r="5">
          <cell r="E5">
            <v>1</v>
          </cell>
        </row>
      </sheetData>
      <sheetData sheetId="6349">
        <row r="5">
          <cell r="E5">
            <v>1</v>
          </cell>
        </row>
      </sheetData>
      <sheetData sheetId="6350">
        <row r="5">
          <cell r="E5">
            <v>1</v>
          </cell>
        </row>
      </sheetData>
      <sheetData sheetId="6351">
        <row r="5">
          <cell r="E5">
            <v>1</v>
          </cell>
        </row>
      </sheetData>
      <sheetData sheetId="6352">
        <row r="5">
          <cell r="E5">
            <v>1</v>
          </cell>
        </row>
      </sheetData>
      <sheetData sheetId="6353">
        <row r="5">
          <cell r="E5">
            <v>1</v>
          </cell>
        </row>
      </sheetData>
      <sheetData sheetId="6354">
        <row r="5">
          <cell r="E5">
            <v>1</v>
          </cell>
        </row>
      </sheetData>
      <sheetData sheetId="6355">
        <row r="5">
          <cell r="E5">
            <v>1</v>
          </cell>
        </row>
      </sheetData>
      <sheetData sheetId="6356">
        <row r="5">
          <cell r="E5">
            <v>1</v>
          </cell>
        </row>
      </sheetData>
      <sheetData sheetId="6357">
        <row r="5">
          <cell r="E5">
            <v>1</v>
          </cell>
        </row>
      </sheetData>
      <sheetData sheetId="6358">
        <row r="5">
          <cell r="E5">
            <v>1</v>
          </cell>
        </row>
      </sheetData>
      <sheetData sheetId="6359">
        <row r="5">
          <cell r="E5">
            <v>1</v>
          </cell>
        </row>
      </sheetData>
      <sheetData sheetId="6360">
        <row r="5">
          <cell r="E5">
            <v>1</v>
          </cell>
        </row>
      </sheetData>
      <sheetData sheetId="6361">
        <row r="5">
          <cell r="E5">
            <v>1</v>
          </cell>
        </row>
      </sheetData>
      <sheetData sheetId="6362">
        <row r="5">
          <cell r="E5">
            <v>1</v>
          </cell>
        </row>
      </sheetData>
      <sheetData sheetId="6363">
        <row r="5">
          <cell r="E5">
            <v>1</v>
          </cell>
        </row>
      </sheetData>
      <sheetData sheetId="6364">
        <row r="5">
          <cell r="E5">
            <v>1</v>
          </cell>
        </row>
      </sheetData>
      <sheetData sheetId="6365">
        <row r="5">
          <cell r="E5">
            <v>1</v>
          </cell>
        </row>
      </sheetData>
      <sheetData sheetId="6366">
        <row r="5">
          <cell r="E5">
            <v>1</v>
          </cell>
        </row>
      </sheetData>
      <sheetData sheetId="6367">
        <row r="5">
          <cell r="E5">
            <v>1</v>
          </cell>
        </row>
      </sheetData>
      <sheetData sheetId="6368">
        <row r="5">
          <cell r="E5">
            <v>1</v>
          </cell>
        </row>
      </sheetData>
      <sheetData sheetId="6369">
        <row r="5">
          <cell r="E5">
            <v>1</v>
          </cell>
        </row>
      </sheetData>
      <sheetData sheetId="6370">
        <row r="5">
          <cell r="E5">
            <v>1</v>
          </cell>
        </row>
      </sheetData>
      <sheetData sheetId="6371">
        <row r="5">
          <cell r="E5">
            <v>1</v>
          </cell>
        </row>
      </sheetData>
      <sheetData sheetId="6372">
        <row r="5">
          <cell r="E5">
            <v>1</v>
          </cell>
        </row>
      </sheetData>
      <sheetData sheetId="6373">
        <row r="5">
          <cell r="E5">
            <v>1</v>
          </cell>
        </row>
      </sheetData>
      <sheetData sheetId="6374">
        <row r="5">
          <cell r="E5">
            <v>1</v>
          </cell>
        </row>
      </sheetData>
      <sheetData sheetId="6375">
        <row r="5">
          <cell r="E5">
            <v>1</v>
          </cell>
        </row>
      </sheetData>
      <sheetData sheetId="6376">
        <row r="5">
          <cell r="E5">
            <v>1</v>
          </cell>
        </row>
      </sheetData>
      <sheetData sheetId="6377">
        <row r="5">
          <cell r="E5">
            <v>1</v>
          </cell>
        </row>
      </sheetData>
      <sheetData sheetId="6378">
        <row r="5">
          <cell r="E5">
            <v>1</v>
          </cell>
        </row>
      </sheetData>
      <sheetData sheetId="6379">
        <row r="5">
          <cell r="E5">
            <v>1</v>
          </cell>
        </row>
      </sheetData>
      <sheetData sheetId="6380">
        <row r="5">
          <cell r="E5">
            <v>1</v>
          </cell>
        </row>
      </sheetData>
      <sheetData sheetId="6381">
        <row r="5">
          <cell r="E5">
            <v>1</v>
          </cell>
        </row>
      </sheetData>
      <sheetData sheetId="6382">
        <row r="5">
          <cell r="E5">
            <v>1</v>
          </cell>
        </row>
      </sheetData>
      <sheetData sheetId="6383">
        <row r="5">
          <cell r="E5">
            <v>1</v>
          </cell>
        </row>
      </sheetData>
      <sheetData sheetId="6384">
        <row r="5">
          <cell r="E5">
            <v>1</v>
          </cell>
        </row>
      </sheetData>
      <sheetData sheetId="6385">
        <row r="5">
          <cell r="E5">
            <v>1</v>
          </cell>
        </row>
      </sheetData>
      <sheetData sheetId="6386">
        <row r="5">
          <cell r="E5">
            <v>1</v>
          </cell>
        </row>
      </sheetData>
      <sheetData sheetId="6387">
        <row r="5">
          <cell r="E5">
            <v>1</v>
          </cell>
        </row>
      </sheetData>
      <sheetData sheetId="6388">
        <row r="5">
          <cell r="E5">
            <v>1</v>
          </cell>
        </row>
      </sheetData>
      <sheetData sheetId="6389">
        <row r="5">
          <cell r="E5">
            <v>1</v>
          </cell>
        </row>
      </sheetData>
      <sheetData sheetId="6390">
        <row r="5">
          <cell r="E5">
            <v>1</v>
          </cell>
        </row>
      </sheetData>
      <sheetData sheetId="6391">
        <row r="5">
          <cell r="E5">
            <v>1</v>
          </cell>
        </row>
      </sheetData>
      <sheetData sheetId="6392">
        <row r="5">
          <cell r="E5">
            <v>1</v>
          </cell>
        </row>
      </sheetData>
      <sheetData sheetId="6393">
        <row r="5">
          <cell r="E5">
            <v>1</v>
          </cell>
        </row>
      </sheetData>
      <sheetData sheetId="6394">
        <row r="5">
          <cell r="E5">
            <v>1</v>
          </cell>
        </row>
      </sheetData>
      <sheetData sheetId="6395">
        <row r="5">
          <cell r="E5">
            <v>1</v>
          </cell>
        </row>
      </sheetData>
      <sheetData sheetId="6396">
        <row r="5">
          <cell r="E5">
            <v>1</v>
          </cell>
        </row>
      </sheetData>
      <sheetData sheetId="6397">
        <row r="5">
          <cell r="E5">
            <v>1</v>
          </cell>
        </row>
      </sheetData>
      <sheetData sheetId="6398">
        <row r="5">
          <cell r="E5">
            <v>1</v>
          </cell>
        </row>
      </sheetData>
      <sheetData sheetId="6399">
        <row r="5">
          <cell r="E5">
            <v>1</v>
          </cell>
        </row>
      </sheetData>
      <sheetData sheetId="6400">
        <row r="5">
          <cell r="E5">
            <v>1</v>
          </cell>
        </row>
      </sheetData>
      <sheetData sheetId="6401">
        <row r="5">
          <cell r="E5">
            <v>1</v>
          </cell>
        </row>
      </sheetData>
      <sheetData sheetId="6402">
        <row r="5">
          <cell r="E5">
            <v>1</v>
          </cell>
        </row>
      </sheetData>
      <sheetData sheetId="6403">
        <row r="5">
          <cell r="E5">
            <v>1</v>
          </cell>
        </row>
      </sheetData>
      <sheetData sheetId="6404">
        <row r="5">
          <cell r="E5">
            <v>1</v>
          </cell>
        </row>
      </sheetData>
      <sheetData sheetId="6405">
        <row r="5">
          <cell r="E5">
            <v>1</v>
          </cell>
        </row>
      </sheetData>
      <sheetData sheetId="6406">
        <row r="5">
          <cell r="E5">
            <v>1</v>
          </cell>
        </row>
      </sheetData>
      <sheetData sheetId="6407">
        <row r="5">
          <cell r="E5">
            <v>1</v>
          </cell>
        </row>
      </sheetData>
      <sheetData sheetId="6408">
        <row r="5">
          <cell r="E5">
            <v>1</v>
          </cell>
        </row>
      </sheetData>
      <sheetData sheetId="6409">
        <row r="5">
          <cell r="E5">
            <v>1</v>
          </cell>
        </row>
      </sheetData>
      <sheetData sheetId="6410">
        <row r="5">
          <cell r="E5">
            <v>1</v>
          </cell>
        </row>
      </sheetData>
      <sheetData sheetId="6411">
        <row r="5">
          <cell r="E5">
            <v>1</v>
          </cell>
        </row>
      </sheetData>
      <sheetData sheetId="6412">
        <row r="5">
          <cell r="E5">
            <v>1</v>
          </cell>
        </row>
      </sheetData>
      <sheetData sheetId="6413">
        <row r="5">
          <cell r="E5">
            <v>1</v>
          </cell>
        </row>
      </sheetData>
      <sheetData sheetId="6414">
        <row r="5">
          <cell r="E5">
            <v>1</v>
          </cell>
        </row>
      </sheetData>
      <sheetData sheetId="6415">
        <row r="5">
          <cell r="E5">
            <v>1</v>
          </cell>
        </row>
      </sheetData>
      <sheetData sheetId="6416">
        <row r="5">
          <cell r="E5">
            <v>1</v>
          </cell>
        </row>
      </sheetData>
      <sheetData sheetId="6417">
        <row r="5">
          <cell r="E5">
            <v>1</v>
          </cell>
        </row>
      </sheetData>
      <sheetData sheetId="6418">
        <row r="5">
          <cell r="E5">
            <v>1</v>
          </cell>
        </row>
      </sheetData>
      <sheetData sheetId="6419">
        <row r="5">
          <cell r="E5">
            <v>1</v>
          </cell>
        </row>
      </sheetData>
      <sheetData sheetId="6420">
        <row r="5">
          <cell r="E5">
            <v>1</v>
          </cell>
        </row>
      </sheetData>
      <sheetData sheetId="6421">
        <row r="5">
          <cell r="E5">
            <v>1</v>
          </cell>
        </row>
      </sheetData>
      <sheetData sheetId="6422">
        <row r="5">
          <cell r="E5">
            <v>1</v>
          </cell>
        </row>
      </sheetData>
      <sheetData sheetId="6423">
        <row r="5">
          <cell r="E5">
            <v>1</v>
          </cell>
        </row>
      </sheetData>
      <sheetData sheetId="6424">
        <row r="5">
          <cell r="E5">
            <v>1</v>
          </cell>
        </row>
      </sheetData>
      <sheetData sheetId="6425">
        <row r="5">
          <cell r="E5">
            <v>1</v>
          </cell>
        </row>
      </sheetData>
      <sheetData sheetId="6426">
        <row r="5">
          <cell r="E5">
            <v>1</v>
          </cell>
        </row>
      </sheetData>
      <sheetData sheetId="6427">
        <row r="5">
          <cell r="E5">
            <v>1</v>
          </cell>
        </row>
      </sheetData>
      <sheetData sheetId="6428">
        <row r="5">
          <cell r="E5">
            <v>1</v>
          </cell>
        </row>
      </sheetData>
      <sheetData sheetId="6429">
        <row r="5">
          <cell r="E5">
            <v>1</v>
          </cell>
        </row>
      </sheetData>
      <sheetData sheetId="6430">
        <row r="5">
          <cell r="E5">
            <v>1</v>
          </cell>
        </row>
      </sheetData>
      <sheetData sheetId="6431">
        <row r="5">
          <cell r="E5">
            <v>1</v>
          </cell>
        </row>
      </sheetData>
      <sheetData sheetId="6432">
        <row r="5">
          <cell r="E5">
            <v>1</v>
          </cell>
        </row>
      </sheetData>
      <sheetData sheetId="6433">
        <row r="5">
          <cell r="E5">
            <v>1</v>
          </cell>
        </row>
      </sheetData>
      <sheetData sheetId="6434">
        <row r="5">
          <cell r="E5">
            <v>1</v>
          </cell>
        </row>
      </sheetData>
      <sheetData sheetId="6435">
        <row r="5">
          <cell r="E5">
            <v>1</v>
          </cell>
        </row>
      </sheetData>
      <sheetData sheetId="6436">
        <row r="5">
          <cell r="E5">
            <v>1</v>
          </cell>
        </row>
      </sheetData>
      <sheetData sheetId="6437">
        <row r="5">
          <cell r="E5">
            <v>1</v>
          </cell>
        </row>
      </sheetData>
      <sheetData sheetId="6438"/>
      <sheetData sheetId="6439">
        <row r="5">
          <cell r="E5">
            <v>1</v>
          </cell>
        </row>
      </sheetData>
      <sheetData sheetId="6440">
        <row r="5">
          <cell r="E5">
            <v>1</v>
          </cell>
        </row>
      </sheetData>
      <sheetData sheetId="6441">
        <row r="5">
          <cell r="E5">
            <v>1</v>
          </cell>
        </row>
      </sheetData>
      <sheetData sheetId="6442">
        <row r="5">
          <cell r="E5">
            <v>1</v>
          </cell>
        </row>
      </sheetData>
      <sheetData sheetId="6443">
        <row r="5">
          <cell r="E5">
            <v>1</v>
          </cell>
        </row>
      </sheetData>
      <sheetData sheetId="6444"/>
      <sheetData sheetId="6445">
        <row r="5">
          <cell r="E5">
            <v>1</v>
          </cell>
        </row>
      </sheetData>
      <sheetData sheetId="6446">
        <row r="5">
          <cell r="E5">
            <v>1</v>
          </cell>
        </row>
      </sheetData>
      <sheetData sheetId="6447">
        <row r="5">
          <cell r="E5">
            <v>1</v>
          </cell>
        </row>
      </sheetData>
      <sheetData sheetId="6448">
        <row r="5">
          <cell r="E5">
            <v>1</v>
          </cell>
        </row>
      </sheetData>
      <sheetData sheetId="6449">
        <row r="5">
          <cell r="E5">
            <v>1</v>
          </cell>
        </row>
      </sheetData>
      <sheetData sheetId="6450"/>
      <sheetData sheetId="6451"/>
      <sheetData sheetId="6452"/>
      <sheetData sheetId="6453">
        <row r="5">
          <cell r="E5">
            <v>1</v>
          </cell>
        </row>
      </sheetData>
      <sheetData sheetId="6454">
        <row r="5">
          <cell r="E5">
            <v>1</v>
          </cell>
        </row>
      </sheetData>
      <sheetData sheetId="6455">
        <row r="5">
          <cell r="E5">
            <v>1</v>
          </cell>
        </row>
      </sheetData>
      <sheetData sheetId="6456"/>
      <sheetData sheetId="6457">
        <row r="5">
          <cell r="E5">
            <v>1</v>
          </cell>
        </row>
      </sheetData>
      <sheetData sheetId="6458">
        <row r="5">
          <cell r="E5">
            <v>1</v>
          </cell>
        </row>
      </sheetData>
      <sheetData sheetId="6459">
        <row r="5">
          <cell r="E5">
            <v>1</v>
          </cell>
        </row>
      </sheetData>
      <sheetData sheetId="6460"/>
      <sheetData sheetId="6461"/>
      <sheetData sheetId="6462">
        <row r="5">
          <cell r="E5">
            <v>1</v>
          </cell>
        </row>
      </sheetData>
      <sheetData sheetId="6463"/>
      <sheetData sheetId="6464"/>
      <sheetData sheetId="6465"/>
      <sheetData sheetId="6466"/>
      <sheetData sheetId="6467">
        <row r="5">
          <cell r="E5">
            <v>1</v>
          </cell>
        </row>
      </sheetData>
      <sheetData sheetId="6468"/>
      <sheetData sheetId="6469"/>
      <sheetData sheetId="6470"/>
      <sheetData sheetId="6471">
        <row r="5">
          <cell r="E5">
            <v>1</v>
          </cell>
        </row>
      </sheetData>
      <sheetData sheetId="6472">
        <row r="5">
          <cell r="E5">
            <v>1</v>
          </cell>
        </row>
      </sheetData>
      <sheetData sheetId="6473">
        <row r="5">
          <cell r="E5">
            <v>1</v>
          </cell>
        </row>
      </sheetData>
      <sheetData sheetId="6474">
        <row r="5">
          <cell r="E5">
            <v>1</v>
          </cell>
        </row>
      </sheetData>
      <sheetData sheetId="6475">
        <row r="5">
          <cell r="E5">
            <v>1</v>
          </cell>
        </row>
      </sheetData>
      <sheetData sheetId="6476">
        <row r="5">
          <cell r="E5">
            <v>1</v>
          </cell>
        </row>
      </sheetData>
      <sheetData sheetId="6477">
        <row r="5">
          <cell r="E5">
            <v>1</v>
          </cell>
        </row>
      </sheetData>
      <sheetData sheetId="6478">
        <row r="5">
          <cell r="E5">
            <v>1</v>
          </cell>
        </row>
      </sheetData>
      <sheetData sheetId="6479">
        <row r="5">
          <cell r="E5">
            <v>1</v>
          </cell>
        </row>
      </sheetData>
      <sheetData sheetId="6480">
        <row r="5">
          <cell r="E5">
            <v>1</v>
          </cell>
        </row>
      </sheetData>
      <sheetData sheetId="6481">
        <row r="5">
          <cell r="E5">
            <v>1</v>
          </cell>
        </row>
      </sheetData>
      <sheetData sheetId="6482">
        <row r="5">
          <cell r="E5">
            <v>1</v>
          </cell>
        </row>
      </sheetData>
      <sheetData sheetId="6483">
        <row r="5">
          <cell r="G5" t="str">
            <v>Mar</v>
          </cell>
        </row>
      </sheetData>
      <sheetData sheetId="6484">
        <row r="5">
          <cell r="G5" t="str">
            <v>Mar</v>
          </cell>
        </row>
      </sheetData>
      <sheetData sheetId="6485">
        <row r="5">
          <cell r="G5" t="str">
            <v>Mar</v>
          </cell>
        </row>
      </sheetData>
      <sheetData sheetId="6486">
        <row r="5">
          <cell r="E5">
            <v>1</v>
          </cell>
        </row>
      </sheetData>
      <sheetData sheetId="6487">
        <row r="5">
          <cell r="G5" t="str">
            <v>Mar</v>
          </cell>
        </row>
      </sheetData>
      <sheetData sheetId="6488"/>
      <sheetData sheetId="6489">
        <row r="5">
          <cell r="E5">
            <v>1</v>
          </cell>
        </row>
      </sheetData>
      <sheetData sheetId="6490">
        <row r="5">
          <cell r="E5">
            <v>1</v>
          </cell>
        </row>
      </sheetData>
      <sheetData sheetId="6491">
        <row r="5">
          <cell r="E5">
            <v>1</v>
          </cell>
        </row>
      </sheetData>
      <sheetData sheetId="6492">
        <row r="5">
          <cell r="E5">
            <v>1</v>
          </cell>
        </row>
      </sheetData>
      <sheetData sheetId="6493">
        <row r="5">
          <cell r="E5">
            <v>1</v>
          </cell>
        </row>
      </sheetData>
      <sheetData sheetId="6494">
        <row r="5">
          <cell r="E5">
            <v>1</v>
          </cell>
        </row>
      </sheetData>
      <sheetData sheetId="6495"/>
      <sheetData sheetId="6496">
        <row r="5">
          <cell r="E5">
            <v>1</v>
          </cell>
        </row>
      </sheetData>
      <sheetData sheetId="6497"/>
      <sheetData sheetId="6498"/>
      <sheetData sheetId="6499"/>
      <sheetData sheetId="6500">
        <row r="5">
          <cell r="E5">
            <v>1</v>
          </cell>
        </row>
      </sheetData>
      <sheetData sheetId="6501"/>
      <sheetData sheetId="6502"/>
      <sheetData sheetId="6503"/>
      <sheetData sheetId="6504"/>
      <sheetData sheetId="6505"/>
      <sheetData sheetId="6506">
        <row r="5">
          <cell r="E5">
            <v>1</v>
          </cell>
        </row>
      </sheetData>
      <sheetData sheetId="6507">
        <row r="5">
          <cell r="E5">
            <v>1</v>
          </cell>
        </row>
      </sheetData>
      <sheetData sheetId="6508">
        <row r="5">
          <cell r="E5">
            <v>1</v>
          </cell>
        </row>
      </sheetData>
      <sheetData sheetId="6509"/>
      <sheetData sheetId="6510">
        <row r="5">
          <cell r="E5">
            <v>1</v>
          </cell>
        </row>
      </sheetData>
      <sheetData sheetId="6511"/>
      <sheetData sheetId="6512">
        <row r="5">
          <cell r="E5">
            <v>1</v>
          </cell>
        </row>
      </sheetData>
      <sheetData sheetId="6513"/>
      <sheetData sheetId="6514"/>
      <sheetData sheetId="6515"/>
      <sheetData sheetId="6516"/>
      <sheetData sheetId="6517"/>
      <sheetData sheetId="6518"/>
      <sheetData sheetId="6519">
        <row r="5">
          <cell r="E5">
            <v>1</v>
          </cell>
        </row>
      </sheetData>
      <sheetData sheetId="6520">
        <row r="5">
          <cell r="E5">
            <v>1</v>
          </cell>
        </row>
      </sheetData>
      <sheetData sheetId="6521">
        <row r="5">
          <cell r="E5">
            <v>1</v>
          </cell>
        </row>
      </sheetData>
      <sheetData sheetId="6522"/>
      <sheetData sheetId="6523"/>
      <sheetData sheetId="6524">
        <row r="5">
          <cell r="E5">
            <v>1</v>
          </cell>
        </row>
      </sheetData>
      <sheetData sheetId="6525">
        <row r="5">
          <cell r="E5">
            <v>1</v>
          </cell>
        </row>
      </sheetData>
      <sheetData sheetId="6526">
        <row r="5">
          <cell r="G5">
            <v>1</v>
          </cell>
        </row>
      </sheetData>
      <sheetData sheetId="6527"/>
      <sheetData sheetId="6528">
        <row r="5">
          <cell r="E5">
            <v>1</v>
          </cell>
        </row>
      </sheetData>
      <sheetData sheetId="6529">
        <row r="5">
          <cell r="E5">
            <v>1</v>
          </cell>
        </row>
      </sheetData>
      <sheetData sheetId="6530">
        <row r="5">
          <cell r="E5">
            <v>1</v>
          </cell>
        </row>
      </sheetData>
      <sheetData sheetId="6531">
        <row r="5">
          <cell r="E5">
            <v>1</v>
          </cell>
        </row>
      </sheetData>
      <sheetData sheetId="6532"/>
      <sheetData sheetId="6533">
        <row r="5">
          <cell r="E5">
            <v>1</v>
          </cell>
        </row>
      </sheetData>
      <sheetData sheetId="6534"/>
      <sheetData sheetId="6535">
        <row r="5">
          <cell r="E5">
            <v>1</v>
          </cell>
        </row>
      </sheetData>
      <sheetData sheetId="6536">
        <row r="5">
          <cell r="E5">
            <v>1</v>
          </cell>
        </row>
      </sheetData>
      <sheetData sheetId="6537">
        <row r="5">
          <cell r="E5">
            <v>1</v>
          </cell>
        </row>
      </sheetData>
      <sheetData sheetId="6538">
        <row r="5">
          <cell r="E5">
            <v>1</v>
          </cell>
        </row>
      </sheetData>
      <sheetData sheetId="6539">
        <row r="5">
          <cell r="E5">
            <v>1</v>
          </cell>
        </row>
      </sheetData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>
        <row r="5">
          <cell r="E5">
            <v>1</v>
          </cell>
        </row>
      </sheetData>
      <sheetData sheetId="6569">
        <row r="5">
          <cell r="E5">
            <v>1</v>
          </cell>
        </row>
      </sheetData>
      <sheetData sheetId="6570">
        <row r="5">
          <cell r="E5">
            <v>1</v>
          </cell>
        </row>
      </sheetData>
      <sheetData sheetId="6571">
        <row r="5">
          <cell r="E5">
            <v>1</v>
          </cell>
        </row>
      </sheetData>
      <sheetData sheetId="6572"/>
      <sheetData sheetId="6573">
        <row r="5">
          <cell r="E5">
            <v>1</v>
          </cell>
        </row>
      </sheetData>
      <sheetData sheetId="6574">
        <row r="5">
          <cell r="E5">
            <v>1</v>
          </cell>
        </row>
      </sheetData>
      <sheetData sheetId="6575">
        <row r="5">
          <cell r="E5">
            <v>1</v>
          </cell>
        </row>
      </sheetData>
      <sheetData sheetId="6576">
        <row r="5">
          <cell r="E5">
            <v>1</v>
          </cell>
        </row>
      </sheetData>
      <sheetData sheetId="6577">
        <row r="5">
          <cell r="E5">
            <v>1</v>
          </cell>
        </row>
      </sheetData>
      <sheetData sheetId="6578">
        <row r="5">
          <cell r="E5">
            <v>1</v>
          </cell>
        </row>
      </sheetData>
      <sheetData sheetId="6579">
        <row r="5">
          <cell r="E5">
            <v>1</v>
          </cell>
        </row>
      </sheetData>
      <sheetData sheetId="6580"/>
      <sheetData sheetId="6581"/>
      <sheetData sheetId="6582"/>
      <sheetData sheetId="6583">
        <row r="5">
          <cell r="E5">
            <v>1</v>
          </cell>
        </row>
      </sheetData>
      <sheetData sheetId="6584"/>
      <sheetData sheetId="6585"/>
      <sheetData sheetId="6586"/>
      <sheetData sheetId="6587">
        <row r="5">
          <cell r="E5">
            <v>1</v>
          </cell>
        </row>
      </sheetData>
      <sheetData sheetId="6588"/>
      <sheetData sheetId="6589"/>
      <sheetData sheetId="6590"/>
      <sheetData sheetId="6591"/>
      <sheetData sheetId="6592"/>
      <sheetData sheetId="6593">
        <row r="5">
          <cell r="E5">
            <v>1</v>
          </cell>
        </row>
      </sheetData>
      <sheetData sheetId="6594">
        <row r="5">
          <cell r="E5">
            <v>1</v>
          </cell>
        </row>
      </sheetData>
      <sheetData sheetId="6595">
        <row r="5">
          <cell r="E5">
            <v>1</v>
          </cell>
        </row>
      </sheetData>
      <sheetData sheetId="6596">
        <row r="5">
          <cell r="E5">
            <v>1</v>
          </cell>
        </row>
      </sheetData>
      <sheetData sheetId="6597">
        <row r="5">
          <cell r="E5">
            <v>1</v>
          </cell>
        </row>
      </sheetData>
      <sheetData sheetId="6598"/>
      <sheetData sheetId="6599"/>
      <sheetData sheetId="6600"/>
      <sheetData sheetId="6601"/>
      <sheetData sheetId="6602">
        <row r="5">
          <cell r="E5">
            <v>1</v>
          </cell>
        </row>
      </sheetData>
      <sheetData sheetId="6603">
        <row r="5">
          <cell r="G5" t="str">
            <v>Mar</v>
          </cell>
        </row>
      </sheetData>
      <sheetData sheetId="6604">
        <row r="5">
          <cell r="E5">
            <v>1</v>
          </cell>
        </row>
      </sheetData>
      <sheetData sheetId="6605">
        <row r="5">
          <cell r="E5">
            <v>1</v>
          </cell>
        </row>
      </sheetData>
      <sheetData sheetId="6606">
        <row r="5">
          <cell r="E5">
            <v>1</v>
          </cell>
        </row>
      </sheetData>
      <sheetData sheetId="6607">
        <row r="5">
          <cell r="E5">
            <v>1</v>
          </cell>
        </row>
      </sheetData>
      <sheetData sheetId="6608">
        <row r="5">
          <cell r="E5">
            <v>1</v>
          </cell>
        </row>
      </sheetData>
      <sheetData sheetId="6609">
        <row r="5">
          <cell r="G5" t="str">
            <v>Mar</v>
          </cell>
        </row>
      </sheetData>
      <sheetData sheetId="6610">
        <row r="5">
          <cell r="E5">
            <v>1</v>
          </cell>
        </row>
      </sheetData>
      <sheetData sheetId="6611">
        <row r="5">
          <cell r="G5" t="str">
            <v>Mar</v>
          </cell>
        </row>
      </sheetData>
      <sheetData sheetId="6612">
        <row r="5">
          <cell r="G5" t="str">
            <v>Mar</v>
          </cell>
        </row>
      </sheetData>
      <sheetData sheetId="6613"/>
      <sheetData sheetId="6614"/>
      <sheetData sheetId="6615">
        <row r="5">
          <cell r="E5">
            <v>1</v>
          </cell>
        </row>
      </sheetData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>
        <row r="5">
          <cell r="E5" t="str">
            <v>1800001727</v>
          </cell>
        </row>
      </sheetData>
      <sheetData sheetId="6633">
        <row r="5">
          <cell r="E5" t="str">
            <v>1800001727</v>
          </cell>
        </row>
      </sheetData>
      <sheetData sheetId="6634">
        <row r="5">
          <cell r="E5" t="str">
            <v>1800001727</v>
          </cell>
        </row>
      </sheetData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>
        <row r="5">
          <cell r="E5">
            <v>1</v>
          </cell>
        </row>
      </sheetData>
      <sheetData sheetId="6653"/>
      <sheetData sheetId="6654"/>
      <sheetData sheetId="6655">
        <row r="5">
          <cell r="E5">
            <v>1</v>
          </cell>
        </row>
      </sheetData>
      <sheetData sheetId="6656">
        <row r="5">
          <cell r="E5" t="str">
            <v>1800001727</v>
          </cell>
        </row>
      </sheetData>
      <sheetData sheetId="6657">
        <row r="5">
          <cell r="E5" t="str">
            <v>1800001727</v>
          </cell>
        </row>
      </sheetData>
      <sheetData sheetId="6658">
        <row r="5">
          <cell r="E5" t="str">
            <v>1800001727</v>
          </cell>
        </row>
      </sheetData>
      <sheetData sheetId="6659">
        <row r="5">
          <cell r="E5" t="str">
            <v>1800001727</v>
          </cell>
        </row>
      </sheetData>
      <sheetData sheetId="6660">
        <row r="5">
          <cell r="E5" t="str">
            <v>1800001727</v>
          </cell>
        </row>
      </sheetData>
      <sheetData sheetId="6661">
        <row r="5">
          <cell r="E5" t="str">
            <v>1800001727</v>
          </cell>
        </row>
      </sheetData>
      <sheetData sheetId="6662">
        <row r="5">
          <cell r="E5">
            <v>1</v>
          </cell>
        </row>
      </sheetData>
      <sheetData sheetId="6663"/>
      <sheetData sheetId="6664"/>
      <sheetData sheetId="6665">
        <row r="5">
          <cell r="G5" t="str">
            <v>Mar</v>
          </cell>
        </row>
      </sheetData>
      <sheetData sheetId="6666"/>
      <sheetData sheetId="6667"/>
      <sheetData sheetId="6668"/>
      <sheetData sheetId="6669">
        <row r="5">
          <cell r="E5">
            <v>1</v>
          </cell>
        </row>
      </sheetData>
      <sheetData sheetId="6670"/>
      <sheetData sheetId="6671"/>
      <sheetData sheetId="6672">
        <row r="5">
          <cell r="E5">
            <v>1</v>
          </cell>
        </row>
      </sheetData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>
        <row r="5">
          <cell r="E5">
            <v>1</v>
          </cell>
        </row>
      </sheetData>
      <sheetData sheetId="6686">
        <row r="5">
          <cell r="E5">
            <v>1</v>
          </cell>
        </row>
      </sheetData>
      <sheetData sheetId="6687">
        <row r="5">
          <cell r="E5">
            <v>1</v>
          </cell>
        </row>
      </sheetData>
      <sheetData sheetId="6688">
        <row r="5">
          <cell r="E5">
            <v>1</v>
          </cell>
        </row>
      </sheetData>
      <sheetData sheetId="6689">
        <row r="5">
          <cell r="E5">
            <v>1</v>
          </cell>
        </row>
      </sheetData>
      <sheetData sheetId="6690">
        <row r="5">
          <cell r="E5">
            <v>1</v>
          </cell>
        </row>
      </sheetData>
      <sheetData sheetId="6691">
        <row r="5">
          <cell r="E5">
            <v>1</v>
          </cell>
        </row>
      </sheetData>
      <sheetData sheetId="6692">
        <row r="5">
          <cell r="E5">
            <v>1</v>
          </cell>
        </row>
      </sheetData>
      <sheetData sheetId="6693">
        <row r="5">
          <cell r="E5">
            <v>1</v>
          </cell>
        </row>
      </sheetData>
      <sheetData sheetId="6694">
        <row r="5">
          <cell r="E5">
            <v>1</v>
          </cell>
        </row>
      </sheetData>
      <sheetData sheetId="6695"/>
      <sheetData sheetId="6696"/>
      <sheetData sheetId="6697">
        <row r="5">
          <cell r="E5">
            <v>1</v>
          </cell>
        </row>
      </sheetData>
      <sheetData sheetId="6698">
        <row r="5">
          <cell r="E5">
            <v>1</v>
          </cell>
        </row>
      </sheetData>
      <sheetData sheetId="6699"/>
      <sheetData sheetId="6700"/>
      <sheetData sheetId="6701"/>
      <sheetData sheetId="6702">
        <row r="5">
          <cell r="E5">
            <v>1</v>
          </cell>
        </row>
      </sheetData>
      <sheetData sheetId="6703">
        <row r="5">
          <cell r="E5" t="str">
            <v>1800001727</v>
          </cell>
        </row>
      </sheetData>
      <sheetData sheetId="6704">
        <row r="5">
          <cell r="E5">
            <v>1</v>
          </cell>
        </row>
      </sheetData>
      <sheetData sheetId="6705">
        <row r="5">
          <cell r="E5">
            <v>1</v>
          </cell>
        </row>
      </sheetData>
      <sheetData sheetId="6706">
        <row r="5">
          <cell r="E5">
            <v>1</v>
          </cell>
        </row>
      </sheetData>
      <sheetData sheetId="6707">
        <row r="5">
          <cell r="E5">
            <v>1</v>
          </cell>
        </row>
      </sheetData>
      <sheetData sheetId="6708">
        <row r="5">
          <cell r="E5">
            <v>1</v>
          </cell>
        </row>
      </sheetData>
      <sheetData sheetId="6709">
        <row r="5">
          <cell r="G5">
            <v>1</v>
          </cell>
        </row>
      </sheetData>
      <sheetData sheetId="6710"/>
      <sheetData sheetId="6711"/>
      <sheetData sheetId="6712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>
        <row r="5">
          <cell r="E5">
            <v>1</v>
          </cell>
        </row>
      </sheetData>
      <sheetData sheetId="6731">
        <row r="5">
          <cell r="E5">
            <v>1</v>
          </cell>
        </row>
      </sheetData>
      <sheetData sheetId="6732">
        <row r="5">
          <cell r="E5">
            <v>1</v>
          </cell>
        </row>
      </sheetData>
      <sheetData sheetId="6733">
        <row r="5">
          <cell r="E5">
            <v>1</v>
          </cell>
        </row>
      </sheetData>
      <sheetData sheetId="6734">
        <row r="5">
          <cell r="E5">
            <v>1</v>
          </cell>
        </row>
      </sheetData>
      <sheetData sheetId="6735">
        <row r="5">
          <cell r="E5">
            <v>1</v>
          </cell>
        </row>
      </sheetData>
      <sheetData sheetId="6736">
        <row r="5">
          <cell r="E5">
            <v>1</v>
          </cell>
        </row>
      </sheetData>
      <sheetData sheetId="6737">
        <row r="5">
          <cell r="E5">
            <v>1</v>
          </cell>
        </row>
      </sheetData>
      <sheetData sheetId="6738">
        <row r="5">
          <cell r="E5">
            <v>1</v>
          </cell>
        </row>
      </sheetData>
      <sheetData sheetId="6739">
        <row r="5">
          <cell r="E5">
            <v>1</v>
          </cell>
        </row>
      </sheetData>
      <sheetData sheetId="6740">
        <row r="5">
          <cell r="E5">
            <v>1</v>
          </cell>
        </row>
      </sheetData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>
        <row r="5">
          <cell r="E5">
            <v>1</v>
          </cell>
        </row>
      </sheetData>
      <sheetData sheetId="6762">
        <row r="5">
          <cell r="E5">
            <v>1</v>
          </cell>
        </row>
      </sheetData>
      <sheetData sheetId="6763">
        <row r="5">
          <cell r="E5">
            <v>1</v>
          </cell>
        </row>
      </sheetData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>
        <row r="5">
          <cell r="E5" t="str">
            <v>1800001727</v>
          </cell>
        </row>
      </sheetData>
      <sheetData sheetId="6802">
        <row r="5">
          <cell r="E5" t="str">
            <v>1800001727</v>
          </cell>
        </row>
      </sheetData>
      <sheetData sheetId="6803">
        <row r="5">
          <cell r="E5" t="str">
            <v>1800001727</v>
          </cell>
        </row>
      </sheetData>
      <sheetData sheetId="6804">
        <row r="5">
          <cell r="E5">
            <v>1</v>
          </cell>
        </row>
      </sheetData>
      <sheetData sheetId="6805">
        <row r="5">
          <cell r="E5">
            <v>1</v>
          </cell>
        </row>
      </sheetData>
      <sheetData sheetId="6806">
        <row r="5">
          <cell r="E5">
            <v>1</v>
          </cell>
        </row>
      </sheetData>
      <sheetData sheetId="6807">
        <row r="5">
          <cell r="E5">
            <v>1</v>
          </cell>
        </row>
      </sheetData>
      <sheetData sheetId="6808">
        <row r="5">
          <cell r="E5">
            <v>1</v>
          </cell>
        </row>
      </sheetData>
      <sheetData sheetId="6809">
        <row r="5">
          <cell r="E5">
            <v>1</v>
          </cell>
        </row>
      </sheetData>
      <sheetData sheetId="6810">
        <row r="5">
          <cell r="E5">
            <v>1</v>
          </cell>
        </row>
      </sheetData>
      <sheetData sheetId="6811">
        <row r="5">
          <cell r="E5">
            <v>1</v>
          </cell>
        </row>
      </sheetData>
      <sheetData sheetId="6812">
        <row r="5">
          <cell r="E5">
            <v>1</v>
          </cell>
        </row>
      </sheetData>
      <sheetData sheetId="6813">
        <row r="5">
          <cell r="E5">
            <v>1</v>
          </cell>
        </row>
      </sheetData>
      <sheetData sheetId="6814">
        <row r="5">
          <cell r="E5">
            <v>1</v>
          </cell>
        </row>
      </sheetData>
      <sheetData sheetId="6815">
        <row r="5">
          <cell r="E5">
            <v>1</v>
          </cell>
        </row>
      </sheetData>
      <sheetData sheetId="6816" refreshError="1"/>
      <sheetData sheetId="6817" refreshError="1"/>
      <sheetData sheetId="6818" refreshError="1"/>
      <sheetData sheetId="6819" refreshError="1"/>
      <sheetData sheetId="6820">
        <row r="5">
          <cell r="E5">
            <v>1</v>
          </cell>
        </row>
      </sheetData>
      <sheetData sheetId="6821">
        <row r="5">
          <cell r="E5">
            <v>1</v>
          </cell>
        </row>
      </sheetData>
      <sheetData sheetId="6822">
        <row r="5">
          <cell r="E5">
            <v>1</v>
          </cell>
        </row>
      </sheetData>
      <sheetData sheetId="6823">
        <row r="5">
          <cell r="E5">
            <v>1</v>
          </cell>
        </row>
      </sheetData>
      <sheetData sheetId="6824">
        <row r="5">
          <cell r="E5">
            <v>1</v>
          </cell>
        </row>
      </sheetData>
      <sheetData sheetId="6825">
        <row r="5">
          <cell r="E5">
            <v>1</v>
          </cell>
        </row>
      </sheetData>
      <sheetData sheetId="6826">
        <row r="5">
          <cell r="E5">
            <v>1</v>
          </cell>
        </row>
      </sheetData>
      <sheetData sheetId="6827">
        <row r="5">
          <cell r="E5">
            <v>1</v>
          </cell>
        </row>
      </sheetData>
      <sheetData sheetId="6828">
        <row r="5">
          <cell r="E5">
            <v>1</v>
          </cell>
        </row>
      </sheetData>
      <sheetData sheetId="6829">
        <row r="5">
          <cell r="E5">
            <v>1</v>
          </cell>
        </row>
      </sheetData>
      <sheetData sheetId="6830">
        <row r="5">
          <cell r="E5">
            <v>1</v>
          </cell>
        </row>
      </sheetData>
      <sheetData sheetId="6831">
        <row r="5">
          <cell r="E5">
            <v>1</v>
          </cell>
        </row>
      </sheetData>
      <sheetData sheetId="6832">
        <row r="5">
          <cell r="E5">
            <v>1</v>
          </cell>
        </row>
      </sheetData>
      <sheetData sheetId="6833">
        <row r="5">
          <cell r="E5">
            <v>1</v>
          </cell>
        </row>
      </sheetData>
      <sheetData sheetId="6834">
        <row r="5">
          <cell r="E5">
            <v>1</v>
          </cell>
        </row>
      </sheetData>
      <sheetData sheetId="6835">
        <row r="5">
          <cell r="E5">
            <v>1</v>
          </cell>
        </row>
      </sheetData>
      <sheetData sheetId="6836">
        <row r="5">
          <cell r="E5">
            <v>1</v>
          </cell>
        </row>
      </sheetData>
      <sheetData sheetId="6837">
        <row r="5">
          <cell r="E5">
            <v>1</v>
          </cell>
        </row>
      </sheetData>
      <sheetData sheetId="6838">
        <row r="5">
          <cell r="E5">
            <v>1</v>
          </cell>
        </row>
      </sheetData>
      <sheetData sheetId="6839">
        <row r="5">
          <cell r="E5">
            <v>1</v>
          </cell>
        </row>
      </sheetData>
      <sheetData sheetId="6840">
        <row r="5">
          <cell r="E5">
            <v>1</v>
          </cell>
        </row>
      </sheetData>
      <sheetData sheetId="6841">
        <row r="5">
          <cell r="E5">
            <v>1</v>
          </cell>
        </row>
      </sheetData>
      <sheetData sheetId="6842">
        <row r="5">
          <cell r="E5">
            <v>1</v>
          </cell>
        </row>
      </sheetData>
      <sheetData sheetId="6843">
        <row r="5">
          <cell r="E5">
            <v>1</v>
          </cell>
        </row>
      </sheetData>
      <sheetData sheetId="6844">
        <row r="5">
          <cell r="E5">
            <v>1</v>
          </cell>
        </row>
      </sheetData>
      <sheetData sheetId="6845">
        <row r="5">
          <cell r="E5">
            <v>1</v>
          </cell>
        </row>
      </sheetData>
      <sheetData sheetId="6846">
        <row r="5">
          <cell r="E5">
            <v>1</v>
          </cell>
        </row>
      </sheetData>
      <sheetData sheetId="6847">
        <row r="5">
          <cell r="E5">
            <v>1</v>
          </cell>
        </row>
      </sheetData>
      <sheetData sheetId="6848">
        <row r="5">
          <cell r="E5">
            <v>1</v>
          </cell>
        </row>
      </sheetData>
      <sheetData sheetId="6849"/>
      <sheetData sheetId="6850">
        <row r="5">
          <cell r="E5">
            <v>1</v>
          </cell>
        </row>
      </sheetData>
      <sheetData sheetId="6851">
        <row r="5">
          <cell r="E5">
            <v>1</v>
          </cell>
        </row>
      </sheetData>
      <sheetData sheetId="6852">
        <row r="5">
          <cell r="E5">
            <v>1</v>
          </cell>
        </row>
      </sheetData>
      <sheetData sheetId="6853">
        <row r="5">
          <cell r="E5">
            <v>1</v>
          </cell>
        </row>
      </sheetData>
      <sheetData sheetId="6854">
        <row r="5">
          <cell r="E5">
            <v>1</v>
          </cell>
        </row>
      </sheetData>
      <sheetData sheetId="6855">
        <row r="5">
          <cell r="E5">
            <v>1</v>
          </cell>
        </row>
      </sheetData>
      <sheetData sheetId="6856">
        <row r="5">
          <cell r="E5">
            <v>1</v>
          </cell>
        </row>
      </sheetData>
      <sheetData sheetId="6857">
        <row r="5">
          <cell r="E5">
            <v>1</v>
          </cell>
        </row>
      </sheetData>
      <sheetData sheetId="6858">
        <row r="5">
          <cell r="E5">
            <v>1</v>
          </cell>
        </row>
      </sheetData>
      <sheetData sheetId="6859">
        <row r="5">
          <cell r="E5">
            <v>1</v>
          </cell>
        </row>
      </sheetData>
      <sheetData sheetId="6860">
        <row r="5">
          <cell r="E5">
            <v>1</v>
          </cell>
        </row>
      </sheetData>
      <sheetData sheetId="6861"/>
      <sheetData sheetId="6862"/>
      <sheetData sheetId="6863"/>
      <sheetData sheetId="6864"/>
      <sheetData sheetId="6865"/>
      <sheetData sheetId="6866"/>
      <sheetData sheetId="6867"/>
      <sheetData sheetId="6868">
        <row r="5">
          <cell r="E5">
            <v>1</v>
          </cell>
        </row>
      </sheetData>
      <sheetData sheetId="6869">
        <row r="5">
          <cell r="E5">
            <v>1</v>
          </cell>
        </row>
      </sheetData>
      <sheetData sheetId="6870"/>
      <sheetData sheetId="6871"/>
      <sheetData sheetId="6872"/>
      <sheetData sheetId="6873"/>
      <sheetData sheetId="6874"/>
      <sheetData sheetId="6875">
        <row r="5">
          <cell r="E5">
            <v>1</v>
          </cell>
        </row>
      </sheetData>
      <sheetData sheetId="6876"/>
      <sheetData sheetId="6877">
        <row r="5">
          <cell r="E5">
            <v>1</v>
          </cell>
        </row>
      </sheetData>
      <sheetData sheetId="6878"/>
      <sheetData sheetId="6879">
        <row r="5">
          <cell r="E5">
            <v>1</v>
          </cell>
        </row>
      </sheetData>
      <sheetData sheetId="6880">
        <row r="5">
          <cell r="E5">
            <v>1</v>
          </cell>
        </row>
      </sheetData>
      <sheetData sheetId="6881">
        <row r="5">
          <cell r="E5">
            <v>1</v>
          </cell>
        </row>
      </sheetData>
      <sheetData sheetId="6882">
        <row r="5">
          <cell r="E5">
            <v>1</v>
          </cell>
        </row>
      </sheetData>
      <sheetData sheetId="6883">
        <row r="5">
          <cell r="E5">
            <v>1</v>
          </cell>
        </row>
      </sheetData>
      <sheetData sheetId="6884">
        <row r="5">
          <cell r="E5">
            <v>1</v>
          </cell>
        </row>
      </sheetData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>
        <row r="5">
          <cell r="E5">
            <v>1</v>
          </cell>
        </row>
      </sheetData>
      <sheetData sheetId="6912">
        <row r="5">
          <cell r="E5">
            <v>1</v>
          </cell>
        </row>
      </sheetData>
      <sheetData sheetId="6913">
        <row r="5">
          <cell r="E5">
            <v>1</v>
          </cell>
        </row>
      </sheetData>
      <sheetData sheetId="6914">
        <row r="5">
          <cell r="E5">
            <v>1</v>
          </cell>
        </row>
      </sheetData>
      <sheetData sheetId="6915">
        <row r="5">
          <cell r="E5">
            <v>1</v>
          </cell>
        </row>
      </sheetData>
      <sheetData sheetId="6916">
        <row r="5">
          <cell r="E5">
            <v>1</v>
          </cell>
        </row>
      </sheetData>
      <sheetData sheetId="6917">
        <row r="5">
          <cell r="E5">
            <v>1</v>
          </cell>
        </row>
      </sheetData>
      <sheetData sheetId="6918">
        <row r="5">
          <cell r="E5">
            <v>1</v>
          </cell>
        </row>
      </sheetData>
      <sheetData sheetId="6919">
        <row r="5">
          <cell r="E5">
            <v>1</v>
          </cell>
        </row>
      </sheetData>
      <sheetData sheetId="6920">
        <row r="5">
          <cell r="E5">
            <v>1</v>
          </cell>
        </row>
      </sheetData>
      <sheetData sheetId="6921">
        <row r="5">
          <cell r="E5">
            <v>1</v>
          </cell>
        </row>
      </sheetData>
      <sheetData sheetId="6922">
        <row r="5">
          <cell r="E5">
            <v>1</v>
          </cell>
        </row>
      </sheetData>
      <sheetData sheetId="6923">
        <row r="5">
          <cell r="E5">
            <v>1</v>
          </cell>
        </row>
      </sheetData>
      <sheetData sheetId="6924">
        <row r="5">
          <cell r="E5">
            <v>1</v>
          </cell>
        </row>
      </sheetData>
      <sheetData sheetId="6925">
        <row r="5">
          <cell r="E5">
            <v>1</v>
          </cell>
        </row>
      </sheetData>
      <sheetData sheetId="6926">
        <row r="5">
          <cell r="E5">
            <v>1</v>
          </cell>
        </row>
      </sheetData>
      <sheetData sheetId="6927">
        <row r="5">
          <cell r="E5">
            <v>1</v>
          </cell>
        </row>
      </sheetData>
      <sheetData sheetId="6928">
        <row r="5">
          <cell r="E5">
            <v>1</v>
          </cell>
        </row>
      </sheetData>
      <sheetData sheetId="6929">
        <row r="5">
          <cell r="E5">
            <v>1</v>
          </cell>
        </row>
      </sheetData>
      <sheetData sheetId="6930">
        <row r="5">
          <cell r="E5">
            <v>1</v>
          </cell>
        </row>
      </sheetData>
      <sheetData sheetId="6931">
        <row r="5">
          <cell r="E5">
            <v>1</v>
          </cell>
        </row>
      </sheetData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>
        <row r="5">
          <cell r="E5">
            <v>1</v>
          </cell>
        </row>
      </sheetData>
      <sheetData sheetId="6957">
        <row r="5">
          <cell r="E5">
            <v>1</v>
          </cell>
        </row>
      </sheetData>
      <sheetData sheetId="6958">
        <row r="5">
          <cell r="E5">
            <v>1</v>
          </cell>
        </row>
      </sheetData>
      <sheetData sheetId="6959">
        <row r="5">
          <cell r="E5">
            <v>1</v>
          </cell>
        </row>
      </sheetData>
      <sheetData sheetId="6960">
        <row r="5">
          <cell r="E5">
            <v>1</v>
          </cell>
        </row>
      </sheetData>
      <sheetData sheetId="6961">
        <row r="5">
          <cell r="E5">
            <v>1</v>
          </cell>
        </row>
      </sheetData>
      <sheetData sheetId="6962">
        <row r="5">
          <cell r="E5">
            <v>1</v>
          </cell>
        </row>
      </sheetData>
      <sheetData sheetId="6963">
        <row r="5">
          <cell r="E5">
            <v>1</v>
          </cell>
        </row>
      </sheetData>
      <sheetData sheetId="6964">
        <row r="5">
          <cell r="E5">
            <v>1</v>
          </cell>
        </row>
      </sheetData>
      <sheetData sheetId="6965">
        <row r="5">
          <cell r="E5">
            <v>1</v>
          </cell>
        </row>
      </sheetData>
      <sheetData sheetId="6966">
        <row r="5">
          <cell r="E5">
            <v>1</v>
          </cell>
        </row>
      </sheetData>
      <sheetData sheetId="6967">
        <row r="5">
          <cell r="E5">
            <v>1</v>
          </cell>
        </row>
      </sheetData>
      <sheetData sheetId="6968">
        <row r="5">
          <cell r="E5">
            <v>1</v>
          </cell>
        </row>
      </sheetData>
      <sheetData sheetId="6969">
        <row r="5">
          <cell r="E5">
            <v>1</v>
          </cell>
        </row>
      </sheetData>
      <sheetData sheetId="6970">
        <row r="5">
          <cell r="E5">
            <v>1</v>
          </cell>
        </row>
      </sheetData>
      <sheetData sheetId="6971">
        <row r="5">
          <cell r="E5">
            <v>1</v>
          </cell>
        </row>
      </sheetData>
      <sheetData sheetId="6972">
        <row r="5">
          <cell r="E5">
            <v>1</v>
          </cell>
        </row>
      </sheetData>
      <sheetData sheetId="6973">
        <row r="5">
          <cell r="E5">
            <v>1</v>
          </cell>
        </row>
      </sheetData>
      <sheetData sheetId="6974">
        <row r="5">
          <cell r="E5">
            <v>1</v>
          </cell>
        </row>
      </sheetData>
      <sheetData sheetId="6975">
        <row r="5">
          <cell r="E5">
            <v>1</v>
          </cell>
        </row>
      </sheetData>
      <sheetData sheetId="6976">
        <row r="5">
          <cell r="E5">
            <v>1</v>
          </cell>
        </row>
      </sheetData>
      <sheetData sheetId="6977">
        <row r="5">
          <cell r="E5">
            <v>1</v>
          </cell>
        </row>
      </sheetData>
      <sheetData sheetId="6978">
        <row r="5">
          <cell r="E5">
            <v>1</v>
          </cell>
        </row>
      </sheetData>
      <sheetData sheetId="6979">
        <row r="5">
          <cell r="E5">
            <v>1</v>
          </cell>
        </row>
      </sheetData>
      <sheetData sheetId="6980">
        <row r="5">
          <cell r="E5">
            <v>1</v>
          </cell>
        </row>
      </sheetData>
      <sheetData sheetId="6981">
        <row r="5">
          <cell r="E5">
            <v>1</v>
          </cell>
        </row>
      </sheetData>
      <sheetData sheetId="6982">
        <row r="5">
          <cell r="E5">
            <v>1</v>
          </cell>
        </row>
      </sheetData>
      <sheetData sheetId="6983">
        <row r="5">
          <cell r="E5">
            <v>1</v>
          </cell>
        </row>
      </sheetData>
      <sheetData sheetId="6984">
        <row r="5">
          <cell r="E5">
            <v>1</v>
          </cell>
        </row>
      </sheetData>
      <sheetData sheetId="6985">
        <row r="5">
          <cell r="E5">
            <v>1</v>
          </cell>
        </row>
      </sheetData>
      <sheetData sheetId="6986">
        <row r="5">
          <cell r="E5" t="str">
            <v>1800001727</v>
          </cell>
        </row>
      </sheetData>
      <sheetData sheetId="6987">
        <row r="5">
          <cell r="E5" t="str">
            <v>1800001727</v>
          </cell>
        </row>
      </sheetData>
      <sheetData sheetId="6988">
        <row r="5">
          <cell r="E5" t="str">
            <v>1800001727</v>
          </cell>
        </row>
      </sheetData>
      <sheetData sheetId="6989">
        <row r="5">
          <cell r="E5">
            <v>1</v>
          </cell>
        </row>
      </sheetData>
      <sheetData sheetId="6990">
        <row r="5">
          <cell r="E5">
            <v>1</v>
          </cell>
        </row>
      </sheetData>
      <sheetData sheetId="6991">
        <row r="5">
          <cell r="E5">
            <v>1</v>
          </cell>
        </row>
      </sheetData>
      <sheetData sheetId="6992">
        <row r="5">
          <cell r="E5">
            <v>1</v>
          </cell>
        </row>
      </sheetData>
      <sheetData sheetId="6993">
        <row r="5">
          <cell r="E5">
            <v>1</v>
          </cell>
        </row>
      </sheetData>
      <sheetData sheetId="6994">
        <row r="5">
          <cell r="E5">
            <v>1</v>
          </cell>
        </row>
      </sheetData>
      <sheetData sheetId="6995">
        <row r="5">
          <cell r="E5">
            <v>1</v>
          </cell>
        </row>
      </sheetData>
      <sheetData sheetId="6996">
        <row r="5">
          <cell r="E5">
            <v>1</v>
          </cell>
        </row>
      </sheetData>
      <sheetData sheetId="6997">
        <row r="5">
          <cell r="E5">
            <v>1</v>
          </cell>
        </row>
      </sheetData>
      <sheetData sheetId="6998">
        <row r="5">
          <cell r="E5">
            <v>1</v>
          </cell>
        </row>
      </sheetData>
      <sheetData sheetId="6999">
        <row r="5">
          <cell r="E5">
            <v>1</v>
          </cell>
        </row>
      </sheetData>
      <sheetData sheetId="7000">
        <row r="5">
          <cell r="E5">
            <v>1</v>
          </cell>
        </row>
      </sheetData>
      <sheetData sheetId="7001">
        <row r="5">
          <cell r="E5">
            <v>1</v>
          </cell>
        </row>
      </sheetData>
      <sheetData sheetId="7002">
        <row r="5">
          <cell r="E5">
            <v>1</v>
          </cell>
        </row>
      </sheetData>
      <sheetData sheetId="7003">
        <row r="5">
          <cell r="E5">
            <v>1</v>
          </cell>
        </row>
      </sheetData>
      <sheetData sheetId="7004">
        <row r="5">
          <cell r="E5">
            <v>1</v>
          </cell>
        </row>
      </sheetData>
      <sheetData sheetId="7005">
        <row r="5">
          <cell r="E5">
            <v>1</v>
          </cell>
        </row>
      </sheetData>
      <sheetData sheetId="7006">
        <row r="5">
          <cell r="E5">
            <v>1</v>
          </cell>
        </row>
      </sheetData>
      <sheetData sheetId="7007">
        <row r="5">
          <cell r="E5">
            <v>1</v>
          </cell>
        </row>
      </sheetData>
      <sheetData sheetId="7008">
        <row r="5">
          <cell r="E5">
            <v>1</v>
          </cell>
        </row>
      </sheetData>
      <sheetData sheetId="7009">
        <row r="5">
          <cell r="E5">
            <v>1</v>
          </cell>
        </row>
      </sheetData>
      <sheetData sheetId="7010">
        <row r="5">
          <cell r="E5">
            <v>1</v>
          </cell>
        </row>
      </sheetData>
      <sheetData sheetId="7011">
        <row r="5">
          <cell r="E5">
            <v>1</v>
          </cell>
        </row>
      </sheetData>
      <sheetData sheetId="7012">
        <row r="5">
          <cell r="E5">
            <v>1</v>
          </cell>
        </row>
      </sheetData>
      <sheetData sheetId="7013">
        <row r="5">
          <cell r="E5">
            <v>1</v>
          </cell>
        </row>
      </sheetData>
      <sheetData sheetId="7014">
        <row r="5">
          <cell r="E5">
            <v>1</v>
          </cell>
        </row>
      </sheetData>
      <sheetData sheetId="7015">
        <row r="5">
          <cell r="E5">
            <v>1</v>
          </cell>
        </row>
      </sheetData>
      <sheetData sheetId="7016">
        <row r="5">
          <cell r="E5">
            <v>1</v>
          </cell>
        </row>
      </sheetData>
      <sheetData sheetId="7017">
        <row r="5">
          <cell r="E5">
            <v>1</v>
          </cell>
        </row>
      </sheetData>
      <sheetData sheetId="7018">
        <row r="5">
          <cell r="E5">
            <v>1</v>
          </cell>
        </row>
      </sheetData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>
        <row r="5">
          <cell r="E5">
            <v>1</v>
          </cell>
        </row>
      </sheetData>
      <sheetData sheetId="7072">
        <row r="5">
          <cell r="E5">
            <v>1</v>
          </cell>
        </row>
      </sheetData>
      <sheetData sheetId="7073">
        <row r="5">
          <cell r="E5">
            <v>1</v>
          </cell>
        </row>
      </sheetData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>
        <row r="5">
          <cell r="E5">
            <v>1</v>
          </cell>
        </row>
      </sheetData>
      <sheetData sheetId="7165"/>
      <sheetData sheetId="7166"/>
      <sheetData sheetId="7167"/>
      <sheetData sheetId="7168"/>
      <sheetData sheetId="7169"/>
      <sheetData sheetId="7170">
        <row r="5">
          <cell r="E5">
            <v>1</v>
          </cell>
        </row>
      </sheetData>
      <sheetData sheetId="7171"/>
      <sheetData sheetId="7172"/>
      <sheetData sheetId="7173"/>
      <sheetData sheetId="7174"/>
      <sheetData sheetId="7175">
        <row r="5">
          <cell r="E5">
            <v>1</v>
          </cell>
        </row>
      </sheetData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>
        <row r="5">
          <cell r="E5">
            <v>1</v>
          </cell>
        </row>
      </sheetData>
      <sheetData sheetId="7190"/>
      <sheetData sheetId="7191"/>
      <sheetData sheetId="7192">
        <row r="5">
          <cell r="E5">
            <v>1</v>
          </cell>
        </row>
      </sheetData>
      <sheetData sheetId="7193">
        <row r="5">
          <cell r="E5">
            <v>1</v>
          </cell>
        </row>
      </sheetData>
      <sheetData sheetId="7194"/>
      <sheetData sheetId="7195">
        <row r="5">
          <cell r="E5">
            <v>1</v>
          </cell>
        </row>
      </sheetData>
      <sheetData sheetId="7196">
        <row r="5">
          <cell r="E5">
            <v>1</v>
          </cell>
        </row>
      </sheetData>
      <sheetData sheetId="7197">
        <row r="5">
          <cell r="E5">
            <v>1</v>
          </cell>
        </row>
      </sheetData>
      <sheetData sheetId="7198"/>
      <sheetData sheetId="7199">
        <row r="5">
          <cell r="E5">
            <v>1</v>
          </cell>
        </row>
      </sheetData>
      <sheetData sheetId="7200">
        <row r="5">
          <cell r="E5">
            <v>1</v>
          </cell>
        </row>
      </sheetData>
      <sheetData sheetId="7201">
        <row r="5">
          <cell r="E5">
            <v>1</v>
          </cell>
        </row>
      </sheetData>
      <sheetData sheetId="7202">
        <row r="5">
          <cell r="E5">
            <v>1</v>
          </cell>
        </row>
      </sheetData>
      <sheetData sheetId="7203">
        <row r="5">
          <cell r="E5">
            <v>1</v>
          </cell>
        </row>
      </sheetData>
      <sheetData sheetId="7204">
        <row r="5">
          <cell r="E5">
            <v>1</v>
          </cell>
        </row>
      </sheetData>
      <sheetData sheetId="7205">
        <row r="5">
          <cell r="E5">
            <v>1</v>
          </cell>
        </row>
      </sheetData>
      <sheetData sheetId="7206">
        <row r="5">
          <cell r="E5">
            <v>1</v>
          </cell>
        </row>
      </sheetData>
      <sheetData sheetId="7207">
        <row r="5">
          <cell r="E5">
            <v>1</v>
          </cell>
        </row>
      </sheetData>
      <sheetData sheetId="7208">
        <row r="5">
          <cell r="E5">
            <v>1</v>
          </cell>
        </row>
      </sheetData>
      <sheetData sheetId="7209">
        <row r="5">
          <cell r="E5">
            <v>1</v>
          </cell>
        </row>
      </sheetData>
      <sheetData sheetId="7210">
        <row r="5">
          <cell r="E5">
            <v>1</v>
          </cell>
        </row>
      </sheetData>
      <sheetData sheetId="7211">
        <row r="5">
          <cell r="E5">
            <v>1</v>
          </cell>
        </row>
      </sheetData>
      <sheetData sheetId="7212"/>
      <sheetData sheetId="7213">
        <row r="5">
          <cell r="E5">
            <v>1</v>
          </cell>
        </row>
      </sheetData>
      <sheetData sheetId="7214">
        <row r="5">
          <cell r="E5">
            <v>1</v>
          </cell>
        </row>
      </sheetData>
      <sheetData sheetId="7215"/>
      <sheetData sheetId="7216"/>
      <sheetData sheetId="7217"/>
      <sheetData sheetId="7218"/>
      <sheetData sheetId="7219"/>
      <sheetData sheetId="7220">
        <row r="5">
          <cell r="E5">
            <v>1</v>
          </cell>
        </row>
      </sheetData>
      <sheetData sheetId="7221">
        <row r="5">
          <cell r="E5">
            <v>1</v>
          </cell>
        </row>
      </sheetData>
      <sheetData sheetId="7222">
        <row r="5">
          <cell r="E5">
            <v>1</v>
          </cell>
        </row>
      </sheetData>
      <sheetData sheetId="7223">
        <row r="5">
          <cell r="E5" t="str">
            <v>1800001727</v>
          </cell>
        </row>
      </sheetData>
      <sheetData sheetId="7224"/>
      <sheetData sheetId="7225"/>
      <sheetData sheetId="7226"/>
      <sheetData sheetId="7227"/>
      <sheetData sheetId="7228">
        <row r="5">
          <cell r="E5">
            <v>1</v>
          </cell>
        </row>
      </sheetData>
      <sheetData sheetId="7229">
        <row r="5">
          <cell r="E5">
            <v>1</v>
          </cell>
        </row>
      </sheetData>
      <sheetData sheetId="7230">
        <row r="5">
          <cell r="E5">
            <v>1</v>
          </cell>
        </row>
      </sheetData>
      <sheetData sheetId="7231">
        <row r="5">
          <cell r="E5">
            <v>1</v>
          </cell>
        </row>
      </sheetData>
      <sheetData sheetId="7232">
        <row r="5">
          <cell r="E5" t="str">
            <v>1800001727</v>
          </cell>
        </row>
      </sheetData>
      <sheetData sheetId="7233">
        <row r="5">
          <cell r="E5" t="str">
            <v>1800001727</v>
          </cell>
        </row>
      </sheetData>
      <sheetData sheetId="7234"/>
      <sheetData sheetId="7235"/>
      <sheetData sheetId="7236"/>
      <sheetData sheetId="7237">
        <row r="5">
          <cell r="E5">
            <v>1</v>
          </cell>
        </row>
      </sheetData>
      <sheetData sheetId="7238"/>
      <sheetData sheetId="7239"/>
      <sheetData sheetId="7240"/>
      <sheetData sheetId="7241"/>
      <sheetData sheetId="7242"/>
      <sheetData sheetId="7243"/>
      <sheetData sheetId="7244"/>
      <sheetData sheetId="7245">
        <row r="5">
          <cell r="E5">
            <v>1</v>
          </cell>
        </row>
      </sheetData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>
        <row r="5">
          <cell r="E5">
            <v>1</v>
          </cell>
        </row>
      </sheetData>
      <sheetData sheetId="7255">
        <row r="5">
          <cell r="E5">
            <v>1</v>
          </cell>
        </row>
      </sheetData>
      <sheetData sheetId="7256"/>
      <sheetData sheetId="7257">
        <row r="5">
          <cell r="E5">
            <v>1</v>
          </cell>
        </row>
      </sheetData>
      <sheetData sheetId="7258">
        <row r="5">
          <cell r="E5">
            <v>1</v>
          </cell>
        </row>
      </sheetData>
      <sheetData sheetId="7259"/>
      <sheetData sheetId="7260"/>
      <sheetData sheetId="7261">
        <row r="5">
          <cell r="G5">
            <v>1</v>
          </cell>
        </row>
      </sheetData>
      <sheetData sheetId="7262"/>
      <sheetData sheetId="7263">
        <row r="5">
          <cell r="E5">
            <v>1</v>
          </cell>
        </row>
      </sheetData>
      <sheetData sheetId="7264">
        <row r="5">
          <cell r="E5" t="str">
            <v>1800001727</v>
          </cell>
        </row>
      </sheetData>
      <sheetData sheetId="7265">
        <row r="5">
          <cell r="E5" t="str">
            <v>1800001727</v>
          </cell>
        </row>
      </sheetData>
      <sheetData sheetId="7266">
        <row r="5">
          <cell r="E5" t="str">
            <v>1800001727</v>
          </cell>
        </row>
      </sheetData>
      <sheetData sheetId="7267">
        <row r="5">
          <cell r="G5">
            <v>1</v>
          </cell>
        </row>
      </sheetData>
      <sheetData sheetId="7268">
        <row r="5">
          <cell r="E5" t="str">
            <v>1800001727</v>
          </cell>
        </row>
      </sheetData>
      <sheetData sheetId="7269">
        <row r="5">
          <cell r="E5" t="str">
            <v>1800001727</v>
          </cell>
        </row>
      </sheetData>
      <sheetData sheetId="7270">
        <row r="5">
          <cell r="E5" t="str">
            <v>1800001727</v>
          </cell>
        </row>
      </sheetData>
      <sheetData sheetId="7271">
        <row r="5">
          <cell r="E5">
            <v>1</v>
          </cell>
        </row>
      </sheetData>
      <sheetData sheetId="7272">
        <row r="5">
          <cell r="E5">
            <v>1</v>
          </cell>
        </row>
      </sheetData>
      <sheetData sheetId="7273"/>
      <sheetData sheetId="7274">
        <row r="5">
          <cell r="E5" t="str">
            <v>1800001727</v>
          </cell>
        </row>
      </sheetData>
      <sheetData sheetId="7275">
        <row r="5">
          <cell r="E5" t="str">
            <v>1800001727</v>
          </cell>
        </row>
      </sheetData>
      <sheetData sheetId="7276"/>
      <sheetData sheetId="7277"/>
      <sheetData sheetId="7278"/>
      <sheetData sheetId="7279"/>
      <sheetData sheetId="7280"/>
      <sheetData sheetId="7281"/>
      <sheetData sheetId="7282"/>
      <sheetData sheetId="7283">
        <row r="5">
          <cell r="E5" t="str">
            <v>1800001727</v>
          </cell>
        </row>
      </sheetData>
      <sheetData sheetId="7284">
        <row r="5">
          <cell r="E5" t="str">
            <v>1800001727</v>
          </cell>
        </row>
      </sheetData>
      <sheetData sheetId="7285">
        <row r="5">
          <cell r="E5" t="str">
            <v>1800001727</v>
          </cell>
        </row>
      </sheetData>
      <sheetData sheetId="7286">
        <row r="5">
          <cell r="E5" t="str">
            <v>1800001727</v>
          </cell>
        </row>
      </sheetData>
      <sheetData sheetId="7287">
        <row r="5">
          <cell r="E5" t="str">
            <v>1800001727</v>
          </cell>
        </row>
      </sheetData>
      <sheetData sheetId="7288">
        <row r="5">
          <cell r="E5" t="str">
            <v>1800001727</v>
          </cell>
        </row>
      </sheetData>
      <sheetData sheetId="7289">
        <row r="5">
          <cell r="E5" t="str">
            <v>1800001727</v>
          </cell>
        </row>
      </sheetData>
      <sheetData sheetId="7290">
        <row r="5">
          <cell r="E5" t="str">
            <v>1800001727</v>
          </cell>
        </row>
      </sheetData>
      <sheetData sheetId="7291">
        <row r="5">
          <cell r="E5" t="str">
            <v>1800001727</v>
          </cell>
        </row>
      </sheetData>
      <sheetData sheetId="7292">
        <row r="5">
          <cell r="E5" t="str">
            <v>1800001727</v>
          </cell>
        </row>
      </sheetData>
      <sheetData sheetId="7293">
        <row r="5">
          <cell r="E5">
            <v>1</v>
          </cell>
        </row>
      </sheetData>
      <sheetData sheetId="7294">
        <row r="5">
          <cell r="E5">
            <v>1</v>
          </cell>
        </row>
      </sheetData>
      <sheetData sheetId="7295">
        <row r="5">
          <cell r="E5" t="str">
            <v>1800001727</v>
          </cell>
        </row>
      </sheetData>
      <sheetData sheetId="7296">
        <row r="5">
          <cell r="E5" t="str">
            <v>1800001727</v>
          </cell>
        </row>
      </sheetData>
      <sheetData sheetId="7297"/>
      <sheetData sheetId="7298">
        <row r="5">
          <cell r="E5" t="str">
            <v>1800001727</v>
          </cell>
        </row>
      </sheetData>
      <sheetData sheetId="7299">
        <row r="5">
          <cell r="E5" t="str">
            <v>1800001727</v>
          </cell>
        </row>
      </sheetData>
      <sheetData sheetId="7300">
        <row r="5">
          <cell r="E5" t="str">
            <v>1800001727</v>
          </cell>
        </row>
      </sheetData>
      <sheetData sheetId="7301"/>
      <sheetData sheetId="7302">
        <row r="5">
          <cell r="E5" t="str">
            <v>1800001727</v>
          </cell>
        </row>
      </sheetData>
      <sheetData sheetId="7303">
        <row r="5">
          <cell r="E5" t="str">
            <v>1800001727</v>
          </cell>
        </row>
      </sheetData>
      <sheetData sheetId="7304">
        <row r="5">
          <cell r="E5" t="str">
            <v>1800001727</v>
          </cell>
        </row>
      </sheetData>
      <sheetData sheetId="7305">
        <row r="5">
          <cell r="E5" t="str">
            <v>1800001727</v>
          </cell>
        </row>
      </sheetData>
      <sheetData sheetId="7306"/>
      <sheetData sheetId="7307"/>
      <sheetData sheetId="7308">
        <row r="5">
          <cell r="E5" t="str">
            <v>1800001727</v>
          </cell>
        </row>
      </sheetData>
      <sheetData sheetId="7309">
        <row r="5">
          <cell r="E5" t="str">
            <v>1800001727</v>
          </cell>
        </row>
      </sheetData>
      <sheetData sheetId="7310">
        <row r="5">
          <cell r="E5">
            <v>1</v>
          </cell>
        </row>
      </sheetData>
      <sheetData sheetId="7311"/>
      <sheetData sheetId="7312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>
        <row r="5">
          <cell r="E5" t="str">
            <v>1800001727</v>
          </cell>
        </row>
      </sheetData>
      <sheetData sheetId="7417">
        <row r="5">
          <cell r="E5" t="str">
            <v>1800001727</v>
          </cell>
        </row>
      </sheetData>
      <sheetData sheetId="7418">
        <row r="5">
          <cell r="E5" t="str">
            <v>1800001727</v>
          </cell>
        </row>
      </sheetData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>
        <row r="5">
          <cell r="E5" t="str">
            <v>1800001727</v>
          </cell>
        </row>
      </sheetData>
      <sheetData sheetId="7541">
        <row r="5">
          <cell r="E5" t="str">
            <v>1800001727</v>
          </cell>
        </row>
      </sheetData>
      <sheetData sheetId="7542">
        <row r="5">
          <cell r="E5" t="str">
            <v>1800001727</v>
          </cell>
        </row>
      </sheetData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>
        <row r="5">
          <cell r="E5">
            <v>1</v>
          </cell>
        </row>
      </sheetData>
      <sheetData sheetId="7569">
        <row r="5">
          <cell r="E5">
            <v>1</v>
          </cell>
        </row>
      </sheetData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/>
      <sheetData sheetId="7878"/>
      <sheetData sheetId="7879"/>
      <sheetData sheetId="7880"/>
      <sheetData sheetId="7881"/>
      <sheetData sheetId="7882">
        <row r="5">
          <cell r="E5">
            <v>1</v>
          </cell>
        </row>
      </sheetData>
      <sheetData sheetId="7883">
        <row r="5">
          <cell r="E5">
            <v>1</v>
          </cell>
        </row>
      </sheetData>
      <sheetData sheetId="7884"/>
      <sheetData sheetId="7885"/>
      <sheetData sheetId="7886"/>
      <sheetData sheetId="7887"/>
      <sheetData sheetId="7888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 refreshError="1"/>
      <sheetData sheetId="8023"/>
      <sheetData sheetId="8024" refreshError="1"/>
      <sheetData sheetId="8025" refreshError="1"/>
      <sheetData sheetId="8026">
        <row r="5">
          <cell r="E5">
            <v>1</v>
          </cell>
        </row>
      </sheetData>
      <sheetData sheetId="8027">
        <row r="5">
          <cell r="E5">
            <v>1</v>
          </cell>
        </row>
      </sheetData>
      <sheetData sheetId="8028"/>
      <sheetData sheetId="8029"/>
      <sheetData sheetId="8030">
        <row r="5">
          <cell r="E5">
            <v>1</v>
          </cell>
        </row>
      </sheetData>
      <sheetData sheetId="8031">
        <row r="5">
          <cell r="E5">
            <v>1</v>
          </cell>
        </row>
      </sheetData>
      <sheetData sheetId="8032">
        <row r="5">
          <cell r="E5">
            <v>1</v>
          </cell>
        </row>
      </sheetData>
      <sheetData sheetId="8033">
        <row r="5">
          <cell r="E5">
            <v>1</v>
          </cell>
        </row>
      </sheetData>
      <sheetData sheetId="8034">
        <row r="5">
          <cell r="E5">
            <v>1</v>
          </cell>
        </row>
      </sheetData>
      <sheetData sheetId="8035">
        <row r="5">
          <cell r="E5">
            <v>1</v>
          </cell>
        </row>
      </sheetData>
      <sheetData sheetId="8036"/>
      <sheetData sheetId="8037">
        <row r="5">
          <cell r="E5">
            <v>1</v>
          </cell>
        </row>
      </sheetData>
      <sheetData sheetId="8038">
        <row r="5">
          <cell r="E5">
            <v>1</v>
          </cell>
        </row>
      </sheetData>
      <sheetData sheetId="8039"/>
      <sheetData sheetId="8040"/>
      <sheetData sheetId="8041"/>
      <sheetData sheetId="8042"/>
      <sheetData sheetId="8043">
        <row r="5">
          <cell r="E5">
            <v>1</v>
          </cell>
        </row>
      </sheetData>
      <sheetData sheetId="8044">
        <row r="5">
          <cell r="E5">
            <v>1</v>
          </cell>
        </row>
      </sheetData>
      <sheetData sheetId="8045">
        <row r="5">
          <cell r="E5">
            <v>1</v>
          </cell>
        </row>
      </sheetData>
      <sheetData sheetId="8046">
        <row r="5">
          <cell r="E5">
            <v>1</v>
          </cell>
        </row>
      </sheetData>
      <sheetData sheetId="8047">
        <row r="5">
          <cell r="E5">
            <v>1</v>
          </cell>
        </row>
      </sheetData>
      <sheetData sheetId="8048">
        <row r="5">
          <cell r="E5">
            <v>1</v>
          </cell>
        </row>
      </sheetData>
      <sheetData sheetId="8049">
        <row r="5">
          <cell r="E5">
            <v>1</v>
          </cell>
        </row>
      </sheetData>
      <sheetData sheetId="8050">
        <row r="5">
          <cell r="E5">
            <v>1</v>
          </cell>
        </row>
      </sheetData>
      <sheetData sheetId="8051">
        <row r="5">
          <cell r="E5">
            <v>1</v>
          </cell>
        </row>
      </sheetData>
      <sheetData sheetId="8052">
        <row r="5">
          <cell r="E5">
            <v>1</v>
          </cell>
        </row>
      </sheetData>
      <sheetData sheetId="8053">
        <row r="5">
          <cell r="E5">
            <v>1</v>
          </cell>
        </row>
      </sheetData>
      <sheetData sheetId="8054">
        <row r="5">
          <cell r="E5">
            <v>1</v>
          </cell>
        </row>
      </sheetData>
      <sheetData sheetId="8055">
        <row r="5">
          <cell r="E5">
            <v>1</v>
          </cell>
        </row>
      </sheetData>
      <sheetData sheetId="8056">
        <row r="5">
          <cell r="E5">
            <v>1</v>
          </cell>
        </row>
      </sheetData>
      <sheetData sheetId="8057">
        <row r="5">
          <cell r="E5">
            <v>1</v>
          </cell>
        </row>
      </sheetData>
      <sheetData sheetId="8058">
        <row r="5">
          <cell r="E5">
            <v>1</v>
          </cell>
        </row>
      </sheetData>
      <sheetData sheetId="8059">
        <row r="5">
          <cell r="E5">
            <v>1</v>
          </cell>
        </row>
      </sheetData>
      <sheetData sheetId="8060">
        <row r="5">
          <cell r="E5">
            <v>1</v>
          </cell>
        </row>
      </sheetData>
      <sheetData sheetId="8061">
        <row r="5">
          <cell r="E5">
            <v>1</v>
          </cell>
        </row>
      </sheetData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>
        <row r="5">
          <cell r="E5">
            <v>1</v>
          </cell>
        </row>
      </sheetData>
      <sheetData sheetId="8082"/>
      <sheetData sheetId="8083"/>
      <sheetData sheetId="8084"/>
      <sheetData sheetId="8085">
        <row r="5">
          <cell r="E5">
            <v>1</v>
          </cell>
        </row>
      </sheetData>
      <sheetData sheetId="8086">
        <row r="5">
          <cell r="E5">
            <v>1</v>
          </cell>
        </row>
      </sheetData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>
        <row r="5">
          <cell r="E5">
            <v>1</v>
          </cell>
        </row>
      </sheetData>
      <sheetData sheetId="8171">
        <row r="5">
          <cell r="E5">
            <v>1</v>
          </cell>
        </row>
      </sheetData>
      <sheetData sheetId="8172"/>
      <sheetData sheetId="8173">
        <row r="5">
          <cell r="E5">
            <v>1</v>
          </cell>
        </row>
      </sheetData>
      <sheetData sheetId="8174">
        <row r="5">
          <cell r="E5">
            <v>1</v>
          </cell>
        </row>
      </sheetData>
      <sheetData sheetId="8175"/>
      <sheetData sheetId="8176"/>
      <sheetData sheetId="8177"/>
      <sheetData sheetId="8178"/>
      <sheetData sheetId="8179"/>
      <sheetData sheetId="8180">
        <row r="5">
          <cell r="E5">
            <v>1</v>
          </cell>
        </row>
      </sheetData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/>
      <sheetData sheetId="8223">
        <row r="5">
          <cell r="E5">
            <v>1</v>
          </cell>
        </row>
      </sheetData>
      <sheetData sheetId="8224">
        <row r="5">
          <cell r="E5">
            <v>1</v>
          </cell>
        </row>
      </sheetData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/>
      <sheetData sheetId="8421">
        <row r="5">
          <cell r="E5">
            <v>1</v>
          </cell>
        </row>
      </sheetData>
      <sheetData sheetId="8422">
        <row r="5">
          <cell r="E5">
            <v>1</v>
          </cell>
        </row>
      </sheetData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>
        <row r="5">
          <cell r="E5" t="str">
            <v>1800001727</v>
          </cell>
        </row>
      </sheetData>
      <sheetData sheetId="8590">
        <row r="5">
          <cell r="E5" t="str">
            <v>1800001727</v>
          </cell>
        </row>
      </sheetData>
      <sheetData sheetId="8591">
        <row r="5">
          <cell r="E5" t="str">
            <v>1800001727</v>
          </cell>
        </row>
      </sheetData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>
        <row r="5">
          <cell r="E5">
            <v>1</v>
          </cell>
        </row>
      </sheetData>
      <sheetData sheetId="8618"/>
      <sheetData sheetId="8619"/>
      <sheetData sheetId="8620"/>
      <sheetData sheetId="862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>
        <row r="5">
          <cell r="E5">
            <v>1</v>
          </cell>
        </row>
      </sheetData>
      <sheetData sheetId="8754">
        <row r="5">
          <cell r="E5">
            <v>1</v>
          </cell>
        </row>
      </sheetData>
      <sheetData sheetId="8755">
        <row r="5">
          <cell r="E5">
            <v>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 "/>
      <sheetName val="CMA Calculations- R Factor"/>
      <sheetName val="List TOD Disposal FA"/>
      <sheetName val="CMA Calculations- Figure 5440.1"/>
      <sheetName val="CMA Selections"/>
      <sheetName val="Tickmarks"/>
      <sheetName val="CMA_SampleDesign"/>
      <sheetName val="DialogInsert"/>
      <sheetName val="data_val"/>
      <sheetName val="PACK"/>
    </sheetNames>
    <sheetDataSet>
      <sheetData sheetId="0" refreshError="1"/>
      <sheetData sheetId="1"/>
      <sheetData sheetId="2"/>
      <sheetData sheetId="3" refreshError="1">
        <row r="296">
          <cell r="D296">
            <v>5721369758.5799999</v>
          </cell>
          <cell r="H296">
            <v>-190712324.99999976</v>
          </cell>
        </row>
      </sheetData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Notes"/>
      <sheetName val="RPO"/>
      <sheetName val="Summary"/>
      <sheetName val="SUM ADJ"/>
      <sheetName val="List FA December"/>
      <sheetName val="Add. December"/>
      <sheetName val="Disposal December"/>
      <sheetName val="CIP December"/>
      <sheetName val="List FA October"/>
      <sheetName val="Add. October"/>
      <sheetName val="Disposal October"/>
      <sheetName val="List&amp;TOD Sold Scrap October"/>
      <sheetName val="CIP October"/>
      <sheetName val="Repair &amp; Main Jan-Dec'09"/>
      <sheetName val="Tickmarks"/>
    </sheetNames>
    <sheetDataSet>
      <sheetData sheetId="0" refreshError="1"/>
      <sheetData sheetId="1" refreshError="1"/>
      <sheetData sheetId="2" refreshError="1"/>
      <sheetData sheetId="3" refreshError="1">
        <row r="19">
          <cell r="F19">
            <v>8566615568.8199997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"/>
      <sheetName val="Comb"/>
      <sheetName val="Forex June"/>
      <sheetName val="adj"/>
      <sheetName val="adj by totoku"/>
      <sheetName val="Sales 6"/>
    </sheetNames>
    <sheetDataSet>
      <sheetData sheetId="0" refreshError="1"/>
      <sheetData sheetId="1" refreshError="1"/>
      <sheetData sheetId="2" refreshError="1"/>
      <sheetData sheetId="3">
        <row r="8">
          <cell r="A8">
            <v>110041</v>
          </cell>
          <cell r="B8">
            <v>39263</v>
          </cell>
          <cell r="C8" t="str">
            <v>IJ-01</v>
          </cell>
          <cell r="D8" t="str">
            <v>Raw Material Cost</v>
          </cell>
          <cell r="E8" t="str">
            <v>Copper Wire Material</v>
          </cell>
          <cell r="F8">
            <v>520010</v>
          </cell>
          <cell r="G8">
            <v>0</v>
          </cell>
          <cell r="H8">
            <v>0</v>
          </cell>
          <cell r="K8" t="e">
            <v>#DIV/0!</v>
          </cell>
        </row>
        <row r="9">
          <cell r="A9">
            <v>520010</v>
          </cell>
          <cell r="B9">
            <v>39263</v>
          </cell>
          <cell r="C9" t="str">
            <v>IJ-01</v>
          </cell>
          <cell r="D9" t="str">
            <v>Raw Material Cost</v>
          </cell>
          <cell r="E9" t="str">
            <v>Copper Wire Material</v>
          </cell>
          <cell r="F9">
            <v>110041</v>
          </cell>
          <cell r="I9">
            <v>0</v>
          </cell>
          <cell r="J9">
            <v>0</v>
          </cell>
          <cell r="K9" t="e">
            <v>#DIV/0!</v>
          </cell>
        </row>
        <row r="10">
          <cell r="A10" t="str">
            <v>110041-1</v>
          </cell>
          <cell r="B10">
            <v>39263</v>
          </cell>
          <cell r="C10" t="str">
            <v>IJ-02</v>
          </cell>
          <cell r="D10" t="str">
            <v>Raw Material Cost</v>
          </cell>
          <cell r="E10" t="str">
            <v>Copper Wire Material for LITZ</v>
          </cell>
          <cell r="F10">
            <v>520010</v>
          </cell>
          <cell r="G10">
            <v>14472.91</v>
          </cell>
          <cell r="H10">
            <v>129891920</v>
          </cell>
          <cell r="K10">
            <v>8974.8309082278556</v>
          </cell>
        </row>
        <row r="11">
          <cell r="A11">
            <v>520010</v>
          </cell>
          <cell r="B11">
            <v>39263</v>
          </cell>
          <cell r="C11" t="str">
            <v>IJ-02</v>
          </cell>
          <cell r="D11" t="str">
            <v>Raw Material Cost</v>
          </cell>
          <cell r="E11" t="str">
            <v>Copper Wire Material for LITZ</v>
          </cell>
          <cell r="F11" t="str">
            <v>110041-1</v>
          </cell>
          <cell r="I11">
            <v>14472.91</v>
          </cell>
          <cell r="J11">
            <v>129891920</v>
          </cell>
          <cell r="K11">
            <v>8974.8309082278556</v>
          </cell>
        </row>
        <row r="12">
          <cell r="A12">
            <v>110042</v>
          </cell>
          <cell r="B12">
            <v>39263</v>
          </cell>
          <cell r="C12" t="str">
            <v>IJ-03</v>
          </cell>
          <cell r="D12" t="str">
            <v>Raw Material Cost</v>
          </cell>
          <cell r="E12" t="str">
            <v>PVC Tape Material</v>
          </cell>
          <cell r="F12">
            <v>520010</v>
          </cell>
          <cell r="G12">
            <v>0</v>
          </cell>
          <cell r="H12">
            <v>0</v>
          </cell>
          <cell r="K12" t="e">
            <v>#DIV/0!</v>
          </cell>
        </row>
        <row r="13">
          <cell r="A13">
            <v>520010</v>
          </cell>
          <cell r="B13">
            <v>39263</v>
          </cell>
          <cell r="C13" t="str">
            <v>IJ-03</v>
          </cell>
          <cell r="D13" t="str">
            <v>Raw Material Cost</v>
          </cell>
          <cell r="E13" t="str">
            <v>PVC Tape Material</v>
          </cell>
          <cell r="F13">
            <v>110042</v>
          </cell>
          <cell r="I13">
            <v>0</v>
          </cell>
          <cell r="J13">
            <v>0</v>
          </cell>
          <cell r="K13" t="e">
            <v>#DIV/0!</v>
          </cell>
        </row>
        <row r="14">
          <cell r="A14">
            <v>110043</v>
          </cell>
          <cell r="B14">
            <v>39263</v>
          </cell>
          <cell r="C14" t="str">
            <v>IJ-04</v>
          </cell>
          <cell r="D14" t="str">
            <v>Raw Material Cost</v>
          </cell>
          <cell r="E14" t="str">
            <v>Connector Assembling Material</v>
          </cell>
          <cell r="F14">
            <v>520010</v>
          </cell>
          <cell r="G14">
            <v>0</v>
          </cell>
          <cell r="H14">
            <v>0</v>
          </cell>
          <cell r="K14" t="e">
            <v>#DIV/0!</v>
          </cell>
        </row>
        <row r="15">
          <cell r="A15">
            <v>520010</v>
          </cell>
          <cell r="B15">
            <v>39263</v>
          </cell>
          <cell r="C15" t="str">
            <v>IJ-04</v>
          </cell>
          <cell r="D15" t="str">
            <v>Raw Material Cost</v>
          </cell>
          <cell r="E15" t="str">
            <v>Connector Assembling Material</v>
          </cell>
          <cell r="F15">
            <v>110043</v>
          </cell>
          <cell r="I15">
            <v>0</v>
          </cell>
          <cell r="J15">
            <v>0</v>
          </cell>
          <cell r="K15" t="e">
            <v>#DIV/0!</v>
          </cell>
        </row>
        <row r="16">
          <cell r="A16" t="str">
            <v>110043-1</v>
          </cell>
          <cell r="B16">
            <v>39263</v>
          </cell>
          <cell r="C16" t="str">
            <v>IJ-05</v>
          </cell>
          <cell r="D16" t="str">
            <v>Raw Material Cost</v>
          </cell>
          <cell r="E16" t="str">
            <v>Tetron Litz</v>
          </cell>
          <cell r="F16">
            <v>520010</v>
          </cell>
          <cell r="G16">
            <v>0</v>
          </cell>
          <cell r="H16">
            <v>0</v>
          </cell>
          <cell r="K16" t="e">
            <v>#DIV/0!</v>
          </cell>
        </row>
        <row r="17">
          <cell r="A17">
            <v>520010</v>
          </cell>
          <cell r="B17">
            <v>39263</v>
          </cell>
          <cell r="C17" t="str">
            <v>IJ-05</v>
          </cell>
          <cell r="D17" t="str">
            <v>Raw Material Cost</v>
          </cell>
          <cell r="E17" t="str">
            <v>Tetron Litz</v>
          </cell>
          <cell r="F17" t="str">
            <v>110043-1</v>
          </cell>
          <cell r="I17">
            <v>0</v>
          </cell>
          <cell r="J17">
            <v>0</v>
          </cell>
          <cell r="K17" t="e">
            <v>#DIV/0!</v>
          </cell>
        </row>
        <row r="18">
          <cell r="A18" t="str">
            <v>110043-2-1</v>
          </cell>
          <cell r="B18">
            <v>39263</v>
          </cell>
          <cell r="C18" t="str">
            <v>IJ-06</v>
          </cell>
          <cell r="D18" t="str">
            <v>Raw Material Cost</v>
          </cell>
          <cell r="E18" t="str">
            <v>Seat (H)</v>
          </cell>
          <cell r="F18">
            <v>520010</v>
          </cell>
          <cell r="G18">
            <v>0</v>
          </cell>
          <cell r="H18">
            <v>0</v>
          </cell>
          <cell r="K18" t="e">
            <v>#DIV/0!</v>
          </cell>
        </row>
        <row r="19">
          <cell r="A19">
            <v>520010</v>
          </cell>
          <cell r="B19">
            <v>39263</v>
          </cell>
          <cell r="C19" t="str">
            <v>IJ-06</v>
          </cell>
          <cell r="D19" t="str">
            <v>Raw Material Cost</v>
          </cell>
          <cell r="E19" t="str">
            <v>Seat (H)</v>
          </cell>
          <cell r="F19" t="str">
            <v>110043-2-1</v>
          </cell>
          <cell r="I19">
            <v>0</v>
          </cell>
          <cell r="J19">
            <v>0</v>
          </cell>
          <cell r="K19" t="e">
            <v>#DIV/0!</v>
          </cell>
        </row>
        <row r="20">
          <cell r="A20" t="str">
            <v>110043-2-2</v>
          </cell>
          <cell r="B20">
            <v>39263</v>
          </cell>
          <cell r="C20" t="str">
            <v>IJ-07</v>
          </cell>
          <cell r="D20" t="str">
            <v>Raw Material Cost</v>
          </cell>
          <cell r="E20" t="str">
            <v>Blanket (H)</v>
          </cell>
          <cell r="F20">
            <v>520010</v>
          </cell>
          <cell r="G20">
            <v>0</v>
          </cell>
          <cell r="H20">
            <v>0</v>
          </cell>
          <cell r="K20" t="e">
            <v>#DIV/0!</v>
          </cell>
        </row>
        <row r="21">
          <cell r="A21">
            <v>520010</v>
          </cell>
          <cell r="B21">
            <v>39263</v>
          </cell>
          <cell r="C21" t="str">
            <v>IJ-07</v>
          </cell>
          <cell r="D21" t="str">
            <v>Raw Material Cost</v>
          </cell>
          <cell r="E21" t="str">
            <v>Blanket (H)</v>
          </cell>
          <cell r="F21" t="str">
            <v>110043-2-2</v>
          </cell>
          <cell r="I21">
            <v>0</v>
          </cell>
          <cell r="J21">
            <v>0</v>
          </cell>
          <cell r="K21" t="e">
            <v>#DIV/0!</v>
          </cell>
        </row>
        <row r="22">
          <cell r="A22" t="str">
            <v>110043-3</v>
          </cell>
          <cell r="B22">
            <v>39263</v>
          </cell>
          <cell r="C22" t="str">
            <v>IJ-08</v>
          </cell>
          <cell r="D22" t="str">
            <v>Raw Material Cost</v>
          </cell>
          <cell r="E22" t="str">
            <v>Heater</v>
          </cell>
          <cell r="F22">
            <v>520010</v>
          </cell>
          <cell r="G22">
            <v>0</v>
          </cell>
          <cell r="H22">
            <v>0</v>
          </cell>
          <cell r="K22" t="e">
            <v>#DIV/0!</v>
          </cell>
        </row>
        <row r="23">
          <cell r="A23">
            <v>520010</v>
          </cell>
          <cell r="B23">
            <v>39263</v>
          </cell>
          <cell r="C23" t="str">
            <v>IJ-08</v>
          </cell>
          <cell r="D23" t="str">
            <v>Raw Material Cost</v>
          </cell>
          <cell r="E23" t="str">
            <v>Heater</v>
          </cell>
          <cell r="F23" t="str">
            <v>110043-3</v>
          </cell>
          <cell r="I23">
            <v>0</v>
          </cell>
          <cell r="J23">
            <v>0</v>
          </cell>
          <cell r="K23" t="e">
            <v>#DIV/0!</v>
          </cell>
        </row>
        <row r="24">
          <cell r="A24" t="str">
            <v>110044-9</v>
          </cell>
          <cell r="B24">
            <v>39263</v>
          </cell>
          <cell r="C24" t="str">
            <v>IJ-09</v>
          </cell>
          <cell r="D24" t="str">
            <v>Raw Material Cost</v>
          </cell>
          <cell r="E24" t="str">
            <v>Alumunium</v>
          </cell>
          <cell r="F24">
            <v>520010</v>
          </cell>
          <cell r="G24">
            <v>439.01</v>
          </cell>
          <cell r="H24">
            <v>3997599</v>
          </cell>
          <cell r="K24">
            <v>9105.9406391653956</v>
          </cell>
        </row>
        <row r="25">
          <cell r="A25">
            <v>520010</v>
          </cell>
          <cell r="B25">
            <v>39263</v>
          </cell>
          <cell r="C25" t="str">
            <v>IJ-09</v>
          </cell>
          <cell r="D25" t="str">
            <v>Raw Material Cost</v>
          </cell>
          <cell r="E25" t="str">
            <v>Alumunium</v>
          </cell>
          <cell r="F25" t="str">
            <v>110044-9</v>
          </cell>
          <cell r="I25">
            <v>439.01</v>
          </cell>
          <cell r="J25">
            <v>3997599</v>
          </cell>
          <cell r="K25">
            <v>9105.9406391653956</v>
          </cell>
        </row>
        <row r="26">
          <cell r="A26" t="str">
            <v>110044-10</v>
          </cell>
          <cell r="B26">
            <v>39263</v>
          </cell>
          <cell r="C26" t="str">
            <v>IJ-09A</v>
          </cell>
          <cell r="D26" t="str">
            <v>Raw Material Cost</v>
          </cell>
          <cell r="E26" t="str">
            <v>Cut Pin 90 SF (F)</v>
          </cell>
          <cell r="F26">
            <v>520010</v>
          </cell>
          <cell r="G26">
            <v>9982.74</v>
          </cell>
          <cell r="H26">
            <v>90245795</v>
          </cell>
          <cell r="K26">
            <v>9040.1828556087803</v>
          </cell>
        </row>
        <row r="27">
          <cell r="A27">
            <v>520010</v>
          </cell>
          <cell r="B27">
            <v>39263</v>
          </cell>
          <cell r="C27" t="str">
            <v>IJ-09A</v>
          </cell>
          <cell r="D27" t="str">
            <v>Raw Material Cost</v>
          </cell>
          <cell r="E27" t="str">
            <v>Cut Pin 90 SF (F)</v>
          </cell>
          <cell r="F27" t="str">
            <v>110044-10</v>
          </cell>
          <cell r="I27">
            <v>9982.74</v>
          </cell>
          <cell r="J27">
            <v>90245795</v>
          </cell>
          <cell r="K27">
            <v>9040.1828556087803</v>
          </cell>
        </row>
        <row r="28">
          <cell r="A28" t="str">
            <v>110043-5</v>
          </cell>
          <cell r="B28">
            <v>39263</v>
          </cell>
          <cell r="C28" t="str">
            <v>IJ-10</v>
          </cell>
          <cell r="D28" t="str">
            <v>Raw Material Cost</v>
          </cell>
          <cell r="E28" t="str">
            <v>Heater Compound</v>
          </cell>
          <cell r="F28">
            <v>520010</v>
          </cell>
          <cell r="G28">
            <v>0</v>
          </cell>
          <cell r="H28">
            <v>0</v>
          </cell>
          <cell r="K28" t="e">
            <v>#DIV/0!</v>
          </cell>
        </row>
        <row r="29">
          <cell r="A29">
            <v>520010</v>
          </cell>
          <cell r="B29">
            <v>39263</v>
          </cell>
          <cell r="C29" t="str">
            <v>IJ-10</v>
          </cell>
          <cell r="D29" t="str">
            <v>Raw Material Cost</v>
          </cell>
          <cell r="E29" t="str">
            <v>Heater Compound</v>
          </cell>
          <cell r="F29" t="str">
            <v>110043-5</v>
          </cell>
          <cell r="I29">
            <v>0</v>
          </cell>
          <cell r="J29">
            <v>0</v>
          </cell>
          <cell r="K29" t="e">
            <v>#DIV/0!</v>
          </cell>
        </row>
        <row r="30">
          <cell r="A30" t="str">
            <v>110043-6</v>
          </cell>
          <cell r="B30">
            <v>39263</v>
          </cell>
          <cell r="C30" t="str">
            <v>IJ-11</v>
          </cell>
          <cell r="D30" t="str">
            <v>Raw Material Cost</v>
          </cell>
          <cell r="E30" t="str">
            <v>Heater Solder</v>
          </cell>
          <cell r="F30">
            <v>520010</v>
          </cell>
          <cell r="G30">
            <v>0</v>
          </cell>
          <cell r="H30">
            <v>0</v>
          </cell>
          <cell r="K30" t="e">
            <v>#DIV/0!</v>
          </cell>
        </row>
        <row r="31">
          <cell r="A31">
            <v>520010</v>
          </cell>
          <cell r="B31">
            <v>39263</v>
          </cell>
          <cell r="C31" t="str">
            <v>IJ-11</v>
          </cell>
          <cell r="D31" t="str">
            <v>Raw Material Cost</v>
          </cell>
          <cell r="E31" t="str">
            <v>Heater Solder</v>
          </cell>
          <cell r="F31" t="str">
            <v>110043-6</v>
          </cell>
          <cell r="I31">
            <v>0</v>
          </cell>
          <cell r="J31">
            <v>0</v>
          </cell>
          <cell r="K31" t="e">
            <v>#DIV/0!</v>
          </cell>
        </row>
        <row r="32">
          <cell r="A32" t="str">
            <v>110043-7</v>
          </cell>
          <cell r="B32">
            <v>39263</v>
          </cell>
          <cell r="C32" t="str">
            <v>IJ-12</v>
          </cell>
          <cell r="D32" t="str">
            <v>Raw Material Cost</v>
          </cell>
          <cell r="E32" t="str">
            <v>Heater Pin</v>
          </cell>
          <cell r="F32">
            <v>520010</v>
          </cell>
          <cell r="G32">
            <v>0</v>
          </cell>
          <cell r="H32">
            <v>0</v>
          </cell>
          <cell r="K32" t="e">
            <v>#DIV/0!</v>
          </cell>
        </row>
        <row r="33">
          <cell r="A33">
            <v>520010</v>
          </cell>
          <cell r="B33">
            <v>39263</v>
          </cell>
          <cell r="C33" t="str">
            <v>IJ-12</v>
          </cell>
          <cell r="D33" t="str">
            <v>Raw Material Cost</v>
          </cell>
          <cell r="E33" t="str">
            <v>Heater Pin</v>
          </cell>
          <cell r="F33" t="str">
            <v>110043-7</v>
          </cell>
          <cell r="I33">
            <v>0</v>
          </cell>
          <cell r="J33">
            <v>0</v>
          </cell>
          <cell r="K33" t="e">
            <v>#DIV/0!</v>
          </cell>
        </row>
        <row r="34">
          <cell r="A34" t="str">
            <v>110043-8</v>
          </cell>
          <cell r="B34">
            <v>39263</v>
          </cell>
          <cell r="C34" t="str">
            <v>IJ-13</v>
          </cell>
          <cell r="D34" t="str">
            <v>Raw Material Cost</v>
          </cell>
          <cell r="E34" t="str">
            <v>Captire</v>
          </cell>
          <cell r="F34">
            <v>520010</v>
          </cell>
          <cell r="G34">
            <v>0</v>
          </cell>
          <cell r="H34">
            <v>0</v>
          </cell>
          <cell r="K34" t="e">
            <v>#DIV/0!</v>
          </cell>
        </row>
        <row r="35">
          <cell r="A35">
            <v>520010</v>
          </cell>
          <cell r="B35">
            <v>39263</v>
          </cell>
          <cell r="C35" t="str">
            <v>IJ-13</v>
          </cell>
          <cell r="D35" t="str">
            <v>Raw Material Cost</v>
          </cell>
          <cell r="E35" t="str">
            <v>Captire</v>
          </cell>
          <cell r="F35" t="str">
            <v>110043-8</v>
          </cell>
          <cell r="I35">
            <v>0</v>
          </cell>
          <cell r="J35">
            <v>0</v>
          </cell>
          <cell r="K35" t="e">
            <v>#DIV/0!</v>
          </cell>
        </row>
        <row r="36">
          <cell r="A36">
            <v>110044</v>
          </cell>
          <cell r="B36">
            <v>39263</v>
          </cell>
          <cell r="C36" t="str">
            <v>IJ-14</v>
          </cell>
          <cell r="D36" t="str">
            <v>Raw Material Cost</v>
          </cell>
          <cell r="E36" t="str">
            <v>Others Material</v>
          </cell>
          <cell r="F36">
            <v>520010</v>
          </cell>
          <cell r="G36">
            <v>2.2999999999999545</v>
          </cell>
          <cell r="H36">
            <v>21112</v>
          </cell>
          <cell r="K36">
            <v>9179.13043478279</v>
          </cell>
        </row>
        <row r="37">
          <cell r="A37">
            <v>520010</v>
          </cell>
          <cell r="B37">
            <v>39263</v>
          </cell>
          <cell r="C37" t="str">
            <v>IJ-14</v>
          </cell>
          <cell r="D37" t="str">
            <v>Raw Material Cost</v>
          </cell>
          <cell r="E37" t="str">
            <v>Others Material</v>
          </cell>
          <cell r="F37">
            <v>110044</v>
          </cell>
          <cell r="I37">
            <v>2.2999999999999545</v>
          </cell>
          <cell r="J37">
            <v>21112</v>
          </cell>
          <cell r="K37">
            <v>9179.13043478279</v>
          </cell>
        </row>
        <row r="38">
          <cell r="A38" t="str">
            <v>110044-1</v>
          </cell>
          <cell r="B38">
            <v>39263</v>
          </cell>
          <cell r="C38" t="str">
            <v>IJ-15</v>
          </cell>
          <cell r="D38" t="str">
            <v>Raw Material Cost</v>
          </cell>
          <cell r="E38" t="str">
            <v>Others (F)</v>
          </cell>
          <cell r="F38">
            <v>520010</v>
          </cell>
          <cell r="G38">
            <v>646.75</v>
          </cell>
          <cell r="H38">
            <v>5938466</v>
          </cell>
          <cell r="K38">
            <v>9182.0115964437573</v>
          </cell>
        </row>
        <row r="39">
          <cell r="A39">
            <v>520010</v>
          </cell>
          <cell r="B39">
            <v>39263</v>
          </cell>
          <cell r="C39" t="str">
            <v>IJ-15</v>
          </cell>
          <cell r="D39" t="str">
            <v>Raw Material Cost</v>
          </cell>
          <cell r="E39" t="str">
            <v>Others (F)</v>
          </cell>
          <cell r="F39" t="str">
            <v>110044-1</v>
          </cell>
          <cell r="I39">
            <v>646.75</v>
          </cell>
          <cell r="J39">
            <v>5938466</v>
          </cell>
          <cell r="K39">
            <v>9182.0115964437573</v>
          </cell>
        </row>
        <row r="40">
          <cell r="A40" t="str">
            <v>110044-2</v>
          </cell>
          <cell r="B40">
            <v>39263</v>
          </cell>
          <cell r="C40" t="str">
            <v>IJ-16</v>
          </cell>
          <cell r="D40" t="str">
            <v>Raw Material Cost</v>
          </cell>
          <cell r="E40" t="str">
            <v>Adhesive Tape (F)</v>
          </cell>
          <cell r="F40">
            <v>520010</v>
          </cell>
          <cell r="G40">
            <v>0</v>
          </cell>
          <cell r="H40">
            <v>0</v>
          </cell>
          <cell r="K40" t="e">
            <v>#DIV/0!</v>
          </cell>
        </row>
        <row r="41">
          <cell r="A41">
            <v>520010</v>
          </cell>
          <cell r="B41">
            <v>39263</v>
          </cell>
          <cell r="C41" t="str">
            <v>IJ-16</v>
          </cell>
          <cell r="D41" t="str">
            <v>Raw Material Cost</v>
          </cell>
          <cell r="E41" t="str">
            <v>Adhesive Tape (F)</v>
          </cell>
          <cell r="F41" t="str">
            <v>110044-2</v>
          </cell>
          <cell r="I41">
            <v>0</v>
          </cell>
          <cell r="J41">
            <v>0</v>
          </cell>
          <cell r="K41" t="e">
            <v>#DIV/0!</v>
          </cell>
        </row>
        <row r="42">
          <cell r="A42" t="str">
            <v>110044-3</v>
          </cell>
          <cell r="B42">
            <v>39263</v>
          </cell>
          <cell r="C42" t="str">
            <v>IJ-17</v>
          </cell>
          <cell r="D42" t="str">
            <v>Raw Material Cost</v>
          </cell>
          <cell r="E42" t="str">
            <v>Laminate Tube (F)</v>
          </cell>
          <cell r="F42">
            <v>520010</v>
          </cell>
          <cell r="G42">
            <v>0</v>
          </cell>
          <cell r="H42">
            <v>0</v>
          </cell>
          <cell r="K42" t="e">
            <v>#DIV/0!</v>
          </cell>
        </row>
        <row r="43">
          <cell r="A43">
            <v>520010</v>
          </cell>
          <cell r="B43">
            <v>39263</v>
          </cell>
          <cell r="C43" t="str">
            <v>IJ-17</v>
          </cell>
          <cell r="D43" t="str">
            <v>Raw Material Cost</v>
          </cell>
          <cell r="E43" t="str">
            <v>Laminate Tube (F)</v>
          </cell>
          <cell r="F43" t="str">
            <v>110044-3</v>
          </cell>
          <cell r="I43">
            <v>0</v>
          </cell>
          <cell r="J43">
            <v>0</v>
          </cell>
          <cell r="K43" t="e">
            <v>#DIV/0!</v>
          </cell>
        </row>
        <row r="44">
          <cell r="A44" t="str">
            <v>110044-4</v>
          </cell>
          <cell r="B44">
            <v>39263</v>
          </cell>
          <cell r="C44" t="str">
            <v>IJ-18</v>
          </cell>
          <cell r="D44" t="str">
            <v>Raw Material Cost</v>
          </cell>
          <cell r="E44" t="str">
            <v>Reinforcing Tape (FFC)</v>
          </cell>
          <cell r="F44">
            <v>520010</v>
          </cell>
          <cell r="G44">
            <v>11252.97</v>
          </cell>
          <cell r="H44">
            <v>102050281</v>
          </cell>
          <cell r="K44">
            <v>9068.7419410164603</v>
          </cell>
        </row>
        <row r="45">
          <cell r="A45">
            <v>520010</v>
          </cell>
          <cell r="B45">
            <v>39263</v>
          </cell>
          <cell r="C45" t="str">
            <v>IJ-18</v>
          </cell>
          <cell r="D45" t="str">
            <v>Raw Material Cost</v>
          </cell>
          <cell r="E45" t="str">
            <v>Reinforcing Tape (FFC)</v>
          </cell>
          <cell r="F45" t="str">
            <v>110044-4</v>
          </cell>
          <cell r="I45">
            <v>11252.97</v>
          </cell>
          <cell r="J45">
            <v>102050281</v>
          </cell>
          <cell r="K45">
            <v>9068.7419410164603</v>
          </cell>
        </row>
        <row r="46">
          <cell r="A46" t="str">
            <v>110044-5</v>
          </cell>
          <cell r="B46">
            <v>39263</v>
          </cell>
          <cell r="C46" t="str">
            <v>IJ-19</v>
          </cell>
          <cell r="D46" t="str">
            <v>Raw Material Cost</v>
          </cell>
          <cell r="E46" t="str">
            <v>Insulation Tape (FFC)</v>
          </cell>
          <cell r="F46">
            <v>520010</v>
          </cell>
          <cell r="G46">
            <v>129393.36</v>
          </cell>
          <cell r="H46">
            <v>1166533720</v>
          </cell>
          <cell r="K46">
            <v>9015.4063547001169</v>
          </cell>
        </row>
        <row r="47">
          <cell r="A47">
            <v>520010</v>
          </cell>
          <cell r="B47">
            <v>39263</v>
          </cell>
          <cell r="C47" t="str">
            <v>IJ-19</v>
          </cell>
          <cell r="D47" t="str">
            <v>Raw Material Cost</v>
          </cell>
          <cell r="E47" t="str">
            <v>Insulation Tape (FFC)</v>
          </cell>
          <cell r="F47" t="str">
            <v>110044-5</v>
          </cell>
          <cell r="I47">
            <v>129393.36</v>
          </cell>
          <cell r="J47">
            <v>1166533720</v>
          </cell>
          <cell r="K47">
            <v>9015.4063547001169</v>
          </cell>
        </row>
        <row r="48">
          <cell r="A48" t="str">
            <v>110044-6</v>
          </cell>
          <cell r="B48">
            <v>39263</v>
          </cell>
          <cell r="C48" t="str">
            <v>IJ-20</v>
          </cell>
          <cell r="D48" t="str">
            <v>Raw Material Cost</v>
          </cell>
          <cell r="E48" t="str">
            <v>TC-CUR (FFC)</v>
          </cell>
          <cell r="F48">
            <v>520010</v>
          </cell>
          <cell r="G48">
            <v>-5.680000000000291</v>
          </cell>
          <cell r="H48">
            <v>-51496</v>
          </cell>
          <cell r="K48">
            <v>9066.1971830981274</v>
          </cell>
        </row>
        <row r="49">
          <cell r="A49">
            <v>520010</v>
          </cell>
          <cell r="B49">
            <v>39263</v>
          </cell>
          <cell r="C49" t="str">
            <v>IJ-20</v>
          </cell>
          <cell r="D49" t="str">
            <v>Raw Material Cost</v>
          </cell>
          <cell r="E49" t="str">
            <v>TC-CUR (FFC)</v>
          </cell>
          <cell r="F49" t="str">
            <v>110044-6</v>
          </cell>
          <cell r="I49">
            <v>-5.680000000000291</v>
          </cell>
          <cell r="J49">
            <v>-51496</v>
          </cell>
          <cell r="K49">
            <v>9066.1971830981274</v>
          </cell>
        </row>
        <row r="50">
          <cell r="A50" t="str">
            <v>110044-7</v>
          </cell>
          <cell r="B50">
            <v>39263</v>
          </cell>
          <cell r="C50" t="str">
            <v>IJ-21</v>
          </cell>
          <cell r="D50" t="str">
            <v>Raw Material Cost</v>
          </cell>
          <cell r="E50" t="str">
            <v>Accu Wire (FFC)</v>
          </cell>
          <cell r="F50">
            <v>520010</v>
          </cell>
          <cell r="G50">
            <v>133443.35999999999</v>
          </cell>
          <cell r="H50">
            <v>1201485351</v>
          </cell>
          <cell r="K50">
            <v>9003.7102707845497</v>
          </cell>
        </row>
        <row r="51">
          <cell r="A51">
            <v>520010</v>
          </cell>
          <cell r="B51">
            <v>39263</v>
          </cell>
          <cell r="C51" t="str">
            <v>IJ-21</v>
          </cell>
          <cell r="D51" t="str">
            <v>Raw Material Cost</v>
          </cell>
          <cell r="E51" t="str">
            <v>Accu Wire (FFC)</v>
          </cell>
          <cell r="F51" t="str">
            <v>110044-7</v>
          </cell>
          <cell r="I51">
            <v>133443.35999999999</v>
          </cell>
          <cell r="J51">
            <v>1201485351</v>
          </cell>
          <cell r="K51">
            <v>9003.7102707845497</v>
          </cell>
        </row>
        <row r="52">
          <cell r="A52" t="str">
            <v>110044-8</v>
          </cell>
          <cell r="B52">
            <v>39263</v>
          </cell>
          <cell r="C52" t="str">
            <v>IJ-21</v>
          </cell>
          <cell r="D52" t="str">
            <v>Raw Material Cost</v>
          </cell>
          <cell r="E52" t="str">
            <v>Double Faced (FFC)</v>
          </cell>
          <cell r="F52">
            <v>520010</v>
          </cell>
          <cell r="G52">
            <v>423.12</v>
          </cell>
          <cell r="H52">
            <v>3942367</v>
          </cell>
          <cell r="K52">
            <v>9317.3733219890346</v>
          </cell>
        </row>
        <row r="53">
          <cell r="A53">
            <v>520010</v>
          </cell>
          <cell r="B53">
            <v>39263</v>
          </cell>
          <cell r="C53" t="str">
            <v>IJ-21</v>
          </cell>
          <cell r="D53" t="str">
            <v>Raw Material Cost</v>
          </cell>
          <cell r="E53" t="str">
            <v>Double Faced (FFC)</v>
          </cell>
          <cell r="F53" t="str">
            <v>110044-8</v>
          </cell>
          <cell r="I53">
            <v>423.12</v>
          </cell>
          <cell r="J53">
            <v>3942367</v>
          </cell>
          <cell r="K53">
            <v>9317.3733219890346</v>
          </cell>
        </row>
        <row r="54">
          <cell r="A54">
            <v>520010</v>
          </cell>
          <cell r="B54">
            <v>39263</v>
          </cell>
          <cell r="C54" t="str">
            <v>IJ-22</v>
          </cell>
          <cell r="D54" t="str">
            <v>Work in Process - DGC + Litz</v>
          </cell>
          <cell r="E54" t="str">
            <v>Raw Material Cost</v>
          </cell>
          <cell r="F54">
            <v>110045</v>
          </cell>
          <cell r="G54">
            <v>300050.83999999997</v>
          </cell>
          <cell r="H54">
            <v>2704055115</v>
          </cell>
          <cell r="K54">
            <v>9011.9898181254885</v>
          </cell>
        </row>
        <row r="55">
          <cell r="A55">
            <v>110045</v>
          </cell>
          <cell r="B55">
            <v>39263</v>
          </cell>
          <cell r="C55" t="str">
            <v>IJ-22</v>
          </cell>
          <cell r="D55" t="str">
            <v>Work in Process - DGC + Litz</v>
          </cell>
          <cell r="E55" t="str">
            <v>Raw Material Cost</v>
          </cell>
          <cell r="F55">
            <v>520010</v>
          </cell>
          <cell r="I55">
            <v>300050.83999999997</v>
          </cell>
          <cell r="J55">
            <v>2704055115</v>
          </cell>
          <cell r="K55">
            <v>9011.9898181254885</v>
          </cell>
        </row>
        <row r="56">
          <cell r="A56">
            <v>110045</v>
          </cell>
          <cell r="B56">
            <v>39263</v>
          </cell>
          <cell r="C56" t="str">
            <v>IJ-23</v>
          </cell>
          <cell r="D56" t="str">
            <v>Cost of Goods Sold</v>
          </cell>
          <cell r="E56" t="str">
            <v>Work in Process - DGC + Litz</v>
          </cell>
          <cell r="F56">
            <v>530010</v>
          </cell>
          <cell r="G56">
            <v>277097.09999999998</v>
          </cell>
          <cell r="H56">
            <v>2493729677</v>
          </cell>
          <cell r="K56">
            <v>8999.4795217993997</v>
          </cell>
        </row>
        <row r="57">
          <cell r="A57">
            <v>530010</v>
          </cell>
          <cell r="B57">
            <v>39263</v>
          </cell>
          <cell r="C57" t="str">
            <v>IJ-23</v>
          </cell>
          <cell r="D57" t="str">
            <v>Cost of Goods Sold</v>
          </cell>
          <cell r="E57" t="str">
            <v>Work in Process - DGC + Litz</v>
          </cell>
          <cell r="F57">
            <v>110045</v>
          </cell>
          <cell r="I57">
            <v>277097.09999999998</v>
          </cell>
          <cell r="J57">
            <v>2493729677</v>
          </cell>
          <cell r="K57">
            <v>8999.4795217993997</v>
          </cell>
        </row>
        <row r="59">
          <cell r="A59">
            <v>810012</v>
          </cell>
          <cell r="B59">
            <v>39263</v>
          </cell>
          <cell r="C59" t="str">
            <v>AJE-01</v>
          </cell>
          <cell r="D59" t="str">
            <v>T/R -PT. Sanyo Electric (usd)</v>
          </cell>
          <cell r="E59" t="str">
            <v>Foreign Exchange Gain</v>
          </cell>
          <cell r="F59">
            <v>110032</v>
          </cell>
          <cell r="H59">
            <v>0</v>
          </cell>
          <cell r="K59" t="str">
            <v>forex</v>
          </cell>
        </row>
        <row r="60">
          <cell r="A60">
            <v>810012</v>
          </cell>
          <cell r="B60">
            <v>39263</v>
          </cell>
          <cell r="C60" t="str">
            <v>AJE-01</v>
          </cell>
          <cell r="D60" t="str">
            <v>T/R -PT. Sony Manufacturing Indonesia (usd)</v>
          </cell>
          <cell r="E60" t="str">
            <v>Foreign Exchange Gain</v>
          </cell>
          <cell r="F60">
            <v>110033</v>
          </cell>
          <cell r="H60">
            <v>0</v>
          </cell>
          <cell r="K60" t="str">
            <v>forex</v>
          </cell>
        </row>
        <row r="61">
          <cell r="A61">
            <v>810012</v>
          </cell>
          <cell r="B61">
            <v>39263</v>
          </cell>
          <cell r="C61" t="str">
            <v>AJE-01</v>
          </cell>
          <cell r="D61" t="str">
            <v>T/R -PT. Tembaga Mulia Semanan</v>
          </cell>
          <cell r="E61" t="str">
            <v>Foreign Exchange Gain</v>
          </cell>
          <cell r="F61">
            <v>110034</v>
          </cell>
          <cell r="H61">
            <v>0</v>
          </cell>
          <cell r="K61" t="str">
            <v>forex</v>
          </cell>
        </row>
        <row r="62">
          <cell r="A62">
            <v>810012</v>
          </cell>
          <cell r="B62">
            <v>39263</v>
          </cell>
          <cell r="C62" t="str">
            <v>AJE-01</v>
          </cell>
          <cell r="D62" t="str">
            <v xml:space="preserve">T/R -PT Sanwa Musen (Yen) </v>
          </cell>
          <cell r="E62" t="str">
            <v>Foreign Exchange Gain</v>
          </cell>
          <cell r="F62" t="str">
            <v>110035-1</v>
          </cell>
          <cell r="H62">
            <v>0</v>
          </cell>
          <cell r="K62" t="str">
            <v>forex</v>
          </cell>
        </row>
        <row r="63">
          <cell r="A63">
            <v>810012</v>
          </cell>
          <cell r="B63">
            <v>39263</v>
          </cell>
          <cell r="C63" t="str">
            <v>AJE-01</v>
          </cell>
          <cell r="D63" t="str">
            <v>T/R - PT. Galindra M.C (USD)  GALVA</v>
          </cell>
          <cell r="E63" t="str">
            <v>Foreign Exchange Gain</v>
          </cell>
          <cell r="F63" t="str">
            <v>110035-2</v>
          </cell>
          <cell r="H63">
            <v>615145</v>
          </cell>
          <cell r="K63" t="str">
            <v>forex</v>
          </cell>
        </row>
        <row r="64">
          <cell r="A64">
            <v>810012</v>
          </cell>
          <cell r="B64">
            <v>39263</v>
          </cell>
          <cell r="C64" t="str">
            <v>AJE-01</v>
          </cell>
          <cell r="D64" t="str">
            <v>T/R - PT. Sanken (USD)</v>
          </cell>
          <cell r="E64" t="str">
            <v>Foreign Exchange Gain</v>
          </cell>
          <cell r="F64" t="str">
            <v>110035-3</v>
          </cell>
          <cell r="H64">
            <v>0</v>
          </cell>
          <cell r="K64" t="str">
            <v>forex</v>
          </cell>
        </row>
        <row r="65">
          <cell r="A65">
            <v>810012</v>
          </cell>
          <cell r="B65">
            <v>39263</v>
          </cell>
          <cell r="C65" t="str">
            <v>AJE-01</v>
          </cell>
          <cell r="D65" t="str">
            <v>T/R - PT. Padi Trust Component (USD)</v>
          </cell>
          <cell r="E65" t="str">
            <v>Foreign Exchange Gain</v>
          </cell>
          <cell r="F65" t="str">
            <v>110035-4</v>
          </cell>
          <cell r="H65">
            <v>0</v>
          </cell>
          <cell r="K65" t="str">
            <v>forex</v>
          </cell>
        </row>
        <row r="66">
          <cell r="A66">
            <v>810012</v>
          </cell>
          <cell r="B66">
            <v>39263</v>
          </cell>
          <cell r="C66" t="str">
            <v>AJE-01</v>
          </cell>
          <cell r="D66" t="str">
            <v>T/R - PT. PGCOM Panasonic (USD)</v>
          </cell>
          <cell r="E66" t="str">
            <v>Foreign Exchange Gain</v>
          </cell>
          <cell r="F66" t="str">
            <v>110035-5</v>
          </cell>
          <cell r="H66">
            <v>0</v>
          </cell>
          <cell r="K66" t="str">
            <v>forex</v>
          </cell>
        </row>
        <row r="67">
          <cell r="A67">
            <v>810012</v>
          </cell>
          <cell r="B67">
            <v>39263</v>
          </cell>
          <cell r="C67" t="str">
            <v>AJE-01</v>
          </cell>
          <cell r="D67" t="str">
            <v>T/R - PT. Samwha Indonesia (USD)</v>
          </cell>
          <cell r="E67" t="str">
            <v>Foreign Exchange Gain</v>
          </cell>
          <cell r="F67" t="str">
            <v>110035-6</v>
          </cell>
          <cell r="H67">
            <v>4925196</v>
          </cell>
          <cell r="K67" t="str">
            <v>forex</v>
          </cell>
        </row>
        <row r="68">
          <cell r="A68">
            <v>810012</v>
          </cell>
          <cell r="B68">
            <v>39263</v>
          </cell>
          <cell r="C68" t="str">
            <v>AJE-01</v>
          </cell>
          <cell r="D68" t="str">
            <v>T/R - PT. Toshiba (USD)</v>
          </cell>
          <cell r="E68" t="str">
            <v>Foreign Exchange Gain</v>
          </cell>
          <cell r="F68" t="str">
            <v>110035-7</v>
          </cell>
          <cell r="H68">
            <v>0</v>
          </cell>
          <cell r="K68" t="str">
            <v>forex</v>
          </cell>
        </row>
        <row r="69">
          <cell r="A69">
            <v>810012</v>
          </cell>
          <cell r="B69">
            <v>39263</v>
          </cell>
          <cell r="C69" t="str">
            <v>AJE-01</v>
          </cell>
          <cell r="D69" t="str">
            <v>T/R - TVS Electronics</v>
          </cell>
          <cell r="E69" t="str">
            <v>Foreign Exchange Gain</v>
          </cell>
          <cell r="F69" t="str">
            <v>110035-8</v>
          </cell>
          <cell r="H69">
            <v>0</v>
          </cell>
          <cell r="K69" t="str">
            <v>forex</v>
          </cell>
        </row>
        <row r="70">
          <cell r="A70">
            <v>810012</v>
          </cell>
          <cell r="B70">
            <v>39263</v>
          </cell>
          <cell r="C70" t="str">
            <v>AJE-01</v>
          </cell>
          <cell r="D70" t="str">
            <v xml:space="preserve">Totoku Electric Co., Ltd., Japan  (USD) </v>
          </cell>
          <cell r="E70" t="str">
            <v>Foreign Exchange Gain</v>
          </cell>
          <cell r="F70">
            <v>110036</v>
          </cell>
          <cell r="H70">
            <v>0</v>
          </cell>
          <cell r="K70" t="str">
            <v>forex</v>
          </cell>
        </row>
        <row r="71">
          <cell r="A71">
            <v>810012</v>
          </cell>
          <cell r="B71">
            <v>39263</v>
          </cell>
          <cell r="C71" t="str">
            <v>AJE-01</v>
          </cell>
          <cell r="D71" t="str">
            <v>Totoku Electric Co., Ltd., Singapore  (USD)</v>
          </cell>
          <cell r="E71" t="str">
            <v>Foreign Exchange Gain</v>
          </cell>
          <cell r="F71">
            <v>110037</v>
          </cell>
          <cell r="H71">
            <v>0</v>
          </cell>
          <cell r="K71" t="str">
            <v>forex</v>
          </cell>
        </row>
        <row r="72">
          <cell r="A72">
            <v>810012</v>
          </cell>
          <cell r="B72">
            <v>39263</v>
          </cell>
          <cell r="C72" t="str">
            <v>AJE-01</v>
          </cell>
          <cell r="D72" t="str">
            <v>Totoku North Amerika (USD)</v>
          </cell>
          <cell r="E72" t="str">
            <v>Foreign Exchange Gain</v>
          </cell>
          <cell r="F72" t="str">
            <v>110037-1</v>
          </cell>
          <cell r="H72">
            <v>0</v>
          </cell>
          <cell r="K72" t="str">
            <v>forex</v>
          </cell>
        </row>
        <row r="73">
          <cell r="A73">
            <v>810012</v>
          </cell>
          <cell r="B73">
            <v>39263</v>
          </cell>
          <cell r="C73" t="str">
            <v>AJE-01</v>
          </cell>
          <cell r="D73" t="str">
            <v>Totoku Malaysia (USD)</v>
          </cell>
          <cell r="E73" t="str">
            <v>Foreign Exchange Gain</v>
          </cell>
          <cell r="F73" t="str">
            <v>110037-2</v>
          </cell>
          <cell r="H73">
            <v>568707</v>
          </cell>
          <cell r="K73" t="str">
            <v>forex</v>
          </cell>
        </row>
        <row r="74">
          <cell r="A74">
            <v>810012</v>
          </cell>
          <cell r="B74">
            <v>39263</v>
          </cell>
          <cell r="C74" t="str">
            <v>AJE-01</v>
          </cell>
          <cell r="D74" t="str">
            <v>Totoku China (Zhejiang) Co. Ltd (USD)</v>
          </cell>
          <cell r="E74" t="str">
            <v>Foreign Exchange Gain</v>
          </cell>
          <cell r="F74" t="str">
            <v>110037-3</v>
          </cell>
          <cell r="H74">
            <v>878078</v>
          </cell>
          <cell r="K74" t="str">
            <v>forex</v>
          </cell>
        </row>
        <row r="75">
          <cell r="A75">
            <v>810012</v>
          </cell>
          <cell r="B75">
            <v>39263</v>
          </cell>
          <cell r="C75" t="str">
            <v>AJE-01</v>
          </cell>
          <cell r="D75" t="str">
            <v>Noble Batam (USD)</v>
          </cell>
          <cell r="E75" t="str">
            <v>Foreign Exchange Gain</v>
          </cell>
          <cell r="F75">
            <v>110038</v>
          </cell>
          <cell r="H75">
            <v>2727161</v>
          </cell>
          <cell r="K75" t="str">
            <v>forex</v>
          </cell>
        </row>
        <row r="76">
          <cell r="A76">
            <v>810012</v>
          </cell>
          <cell r="B76">
            <v>39263</v>
          </cell>
          <cell r="C76" t="str">
            <v>AJE-01</v>
          </cell>
          <cell r="D76" t="str">
            <v>Sanyo Industries, UK (USD)</v>
          </cell>
          <cell r="E76" t="str">
            <v>Foreign Exchange Gain</v>
          </cell>
          <cell r="F76">
            <v>110039</v>
          </cell>
          <cell r="H76">
            <v>0</v>
          </cell>
          <cell r="K76" t="str">
            <v>forex</v>
          </cell>
        </row>
        <row r="77">
          <cell r="A77">
            <v>810012</v>
          </cell>
          <cell r="B77">
            <v>39263</v>
          </cell>
          <cell r="C77" t="str">
            <v>AJE-01</v>
          </cell>
          <cell r="D77" t="str">
            <v>NEC Tokin Electronic (USD)</v>
          </cell>
          <cell r="E77" t="str">
            <v>Foreign Exchange Gain</v>
          </cell>
          <cell r="F77" t="str">
            <v>110039-1</v>
          </cell>
          <cell r="H77">
            <v>2497306</v>
          </cell>
          <cell r="K77" t="str">
            <v>forex</v>
          </cell>
        </row>
        <row r="78">
          <cell r="A78">
            <v>810012</v>
          </cell>
          <cell r="B78">
            <v>39263</v>
          </cell>
          <cell r="C78" t="str">
            <v>AJE-01</v>
          </cell>
          <cell r="D78" t="str">
            <v>Shibata Electronics ($)  (L)  Singapore</v>
          </cell>
          <cell r="E78" t="str">
            <v>Foreign Exchange Gain</v>
          </cell>
          <cell r="F78" t="str">
            <v>110039-2</v>
          </cell>
          <cell r="H78">
            <v>185869964</v>
          </cell>
          <cell r="K78" t="str">
            <v>forex</v>
          </cell>
        </row>
        <row r="79">
          <cell r="A79">
            <v>810012</v>
          </cell>
          <cell r="B79">
            <v>39263</v>
          </cell>
          <cell r="C79" t="str">
            <v>AJE-01</v>
          </cell>
          <cell r="D79" t="str">
            <v>Shibata Electronics ($)  (L)  Japan</v>
          </cell>
          <cell r="E79" t="str">
            <v>Foreign Exchange Gain</v>
          </cell>
          <cell r="F79" t="str">
            <v>110039-3</v>
          </cell>
          <cell r="H79">
            <v>1897803</v>
          </cell>
          <cell r="K79" t="str">
            <v>forex</v>
          </cell>
        </row>
        <row r="80">
          <cell r="A80">
            <v>810012</v>
          </cell>
          <cell r="B80">
            <v>39263</v>
          </cell>
          <cell r="C80" t="str">
            <v>AJE-01</v>
          </cell>
          <cell r="D80" t="str">
            <v>Sanwa Musen - Thailand</v>
          </cell>
          <cell r="E80" t="str">
            <v>Foreign Exchange Gain</v>
          </cell>
          <cell r="F80" t="str">
            <v>110039-4</v>
          </cell>
          <cell r="H80">
            <v>0</v>
          </cell>
          <cell r="K80" t="str">
            <v>forex</v>
          </cell>
        </row>
        <row r="81">
          <cell r="A81">
            <v>810012</v>
          </cell>
          <cell r="B81">
            <v>39263</v>
          </cell>
          <cell r="C81" t="str">
            <v>AJE-01</v>
          </cell>
          <cell r="D81" t="str">
            <v xml:space="preserve">A-Tex Worldwide SDN., BHD </v>
          </cell>
          <cell r="E81" t="str">
            <v>Foreign Exchange Gain</v>
          </cell>
          <cell r="F81" t="str">
            <v>110039-5</v>
          </cell>
          <cell r="H81">
            <v>0</v>
          </cell>
          <cell r="K81" t="str">
            <v>forex</v>
          </cell>
        </row>
        <row r="82">
          <cell r="A82">
            <v>810012</v>
          </cell>
          <cell r="B82">
            <v>39263</v>
          </cell>
          <cell r="C82" t="str">
            <v>AJE-01</v>
          </cell>
          <cell r="D82" t="str">
            <v>PT. KEL Indonesia</v>
          </cell>
          <cell r="E82" t="str">
            <v>Foreign Exchange Gain</v>
          </cell>
          <cell r="F82" t="str">
            <v>110039-6</v>
          </cell>
          <cell r="H82">
            <v>0</v>
          </cell>
          <cell r="K82" t="str">
            <v>forex</v>
          </cell>
        </row>
        <row r="83">
          <cell r="A83">
            <v>810012</v>
          </cell>
          <cell r="B83">
            <v>39263</v>
          </cell>
          <cell r="C83" t="str">
            <v>AJE-01</v>
          </cell>
          <cell r="D83" t="str">
            <v>Other Receivable</v>
          </cell>
          <cell r="E83" t="str">
            <v>Foreign Exchange Gain</v>
          </cell>
          <cell r="F83" t="str">
            <v>110039-10</v>
          </cell>
          <cell r="H83">
            <v>967563</v>
          </cell>
          <cell r="K83" t="str">
            <v>forex</v>
          </cell>
        </row>
        <row r="84">
          <cell r="A84">
            <v>810012</v>
          </cell>
          <cell r="B84">
            <v>39263</v>
          </cell>
          <cell r="C84" t="str">
            <v>AJE-01</v>
          </cell>
          <cell r="D84" t="str">
            <v>Refundable Deposits -PT. Karawang Sport Centre</v>
          </cell>
          <cell r="E84" t="str">
            <v>Foreign Exchange Gain</v>
          </cell>
          <cell r="F84">
            <v>130011</v>
          </cell>
          <cell r="H84">
            <v>8475000</v>
          </cell>
          <cell r="K84" t="str">
            <v>forex</v>
          </cell>
        </row>
        <row r="85">
          <cell r="A85">
            <v>810012</v>
          </cell>
          <cell r="B85">
            <v>39263</v>
          </cell>
          <cell r="C85" t="str">
            <v>AJE-01</v>
          </cell>
          <cell r="D85" t="str">
            <v>Refundable Deposits -PT. Secom Indopratama</v>
          </cell>
          <cell r="E85" t="str">
            <v>Foreign Exchange Gain</v>
          </cell>
          <cell r="F85">
            <v>130011</v>
          </cell>
          <cell r="H85">
            <v>113000</v>
          </cell>
          <cell r="K85" t="str">
            <v>forex</v>
          </cell>
        </row>
        <row r="86">
          <cell r="A86">
            <v>810012</v>
          </cell>
          <cell r="B86">
            <v>39263</v>
          </cell>
          <cell r="C86" t="str">
            <v>AJE-01</v>
          </cell>
          <cell r="D86" t="str">
            <v>Refundable Deposits -PT. Griya Karawang</v>
          </cell>
          <cell r="E86" t="str">
            <v>Foreign Exchange Gain</v>
          </cell>
          <cell r="F86">
            <v>130011</v>
          </cell>
          <cell r="H86">
            <v>226000</v>
          </cell>
          <cell r="K86" t="str">
            <v>forex</v>
          </cell>
        </row>
        <row r="87">
          <cell r="A87">
            <v>810012</v>
          </cell>
          <cell r="B87">
            <v>39263</v>
          </cell>
          <cell r="C87" t="str">
            <v>AJE-01</v>
          </cell>
          <cell r="D87" t="str">
            <v>Refundable Deposits -PT. Besland Pertiwi (II)</v>
          </cell>
          <cell r="E87" t="str">
            <v>Foreign Exchange Gain</v>
          </cell>
          <cell r="F87">
            <v>130011</v>
          </cell>
          <cell r="H87">
            <v>3209200</v>
          </cell>
          <cell r="K87" t="str">
            <v>forex</v>
          </cell>
        </row>
        <row r="88">
          <cell r="A88">
            <v>810012</v>
          </cell>
          <cell r="B88">
            <v>39263</v>
          </cell>
          <cell r="C88" t="str">
            <v>AJE-01</v>
          </cell>
          <cell r="D88" t="str">
            <v>Refundable Deposits -PT. Besland Pertiwi (III)</v>
          </cell>
          <cell r="E88" t="str">
            <v>Foreign Exchange Gain</v>
          </cell>
          <cell r="F88">
            <v>130011</v>
          </cell>
          <cell r="H88">
            <v>2101800</v>
          </cell>
          <cell r="K88" t="str">
            <v>forex</v>
          </cell>
        </row>
        <row r="89">
          <cell r="A89">
            <v>810012</v>
          </cell>
          <cell r="B89">
            <v>39263</v>
          </cell>
          <cell r="C89" t="str">
            <v>AJE-01</v>
          </cell>
          <cell r="D89" t="str">
            <v>Refundable Deposits -PT. Tatajabar Sejahtera (III)</v>
          </cell>
          <cell r="E89" t="str">
            <v>Foreign Exchange Gain</v>
          </cell>
          <cell r="F89">
            <v>130011</v>
          </cell>
          <cell r="H89">
            <v>2226100</v>
          </cell>
          <cell r="K89" t="str">
            <v>forex</v>
          </cell>
        </row>
        <row r="90">
          <cell r="A90">
            <v>810012</v>
          </cell>
          <cell r="B90">
            <v>39263</v>
          </cell>
          <cell r="C90" t="str">
            <v>AJE-01</v>
          </cell>
          <cell r="D90" t="str">
            <v>Refundable Deposits -PT. Besland Pertiwi (IV)</v>
          </cell>
          <cell r="E90" t="str">
            <v>Foreign Exchange Gain</v>
          </cell>
          <cell r="F90">
            <v>130011</v>
          </cell>
          <cell r="H90">
            <v>5311000</v>
          </cell>
          <cell r="K90" t="str">
            <v>forex</v>
          </cell>
        </row>
        <row r="91">
          <cell r="A91">
            <v>810012</v>
          </cell>
          <cell r="B91">
            <v>39263</v>
          </cell>
          <cell r="C91" t="str">
            <v>AJE-01</v>
          </cell>
          <cell r="D91" t="str">
            <v>Refundable Deposits -PT. Tatajabar Sejahtera (IV)</v>
          </cell>
          <cell r="E91" t="str">
            <v>Foreign Exchange Gain</v>
          </cell>
          <cell r="F91">
            <v>130011</v>
          </cell>
          <cell r="H91">
            <v>3898500</v>
          </cell>
          <cell r="K91" t="str">
            <v>forex</v>
          </cell>
        </row>
        <row r="92">
          <cell r="A92">
            <v>810012</v>
          </cell>
          <cell r="B92">
            <v>39263</v>
          </cell>
          <cell r="C92" t="str">
            <v>AJE-01</v>
          </cell>
          <cell r="D92" t="str">
            <v xml:space="preserve">Totoku Electric Co., Ltd., Japan </v>
          </cell>
          <cell r="E92" t="str">
            <v>Foreign Exchange Gain</v>
          </cell>
          <cell r="F92">
            <v>210011</v>
          </cell>
          <cell r="H92">
            <v>0</v>
          </cell>
          <cell r="K92" t="str">
            <v>forex</v>
          </cell>
        </row>
        <row r="93">
          <cell r="A93">
            <v>810012</v>
          </cell>
          <cell r="B93">
            <v>39263</v>
          </cell>
          <cell r="C93" t="str">
            <v>AJE-01</v>
          </cell>
          <cell r="D93" t="str">
            <v>Totoku Electrica Mexicana. S.A. DE.C.V, Mexico</v>
          </cell>
          <cell r="E93" t="str">
            <v>Foreign Exchange Gain</v>
          </cell>
          <cell r="F93">
            <v>210012</v>
          </cell>
          <cell r="H93">
            <v>0</v>
          </cell>
          <cell r="K93" t="str">
            <v>forex</v>
          </cell>
        </row>
        <row r="94">
          <cell r="A94">
            <v>810012</v>
          </cell>
          <cell r="B94">
            <v>39263</v>
          </cell>
          <cell r="C94" t="str">
            <v>AJE-01</v>
          </cell>
          <cell r="D94" t="str">
            <v>Totoku Malaysia</v>
          </cell>
          <cell r="E94" t="str">
            <v>Foreign Exchange Gain</v>
          </cell>
          <cell r="F94" t="str">
            <v>210012-1</v>
          </cell>
          <cell r="H94">
            <v>0</v>
          </cell>
          <cell r="K94" t="str">
            <v>forex</v>
          </cell>
        </row>
        <row r="95">
          <cell r="A95">
            <v>810012</v>
          </cell>
          <cell r="B95">
            <v>39263</v>
          </cell>
          <cell r="C95" t="str">
            <v>AJE-01</v>
          </cell>
          <cell r="D95" t="str">
            <v>Furukawa Electric Singapore (US$)</v>
          </cell>
          <cell r="E95" t="str">
            <v>Foreign Exchange Gain</v>
          </cell>
          <cell r="F95">
            <v>210013</v>
          </cell>
          <cell r="H95">
            <v>0</v>
          </cell>
          <cell r="K95" t="str">
            <v>forex</v>
          </cell>
        </row>
        <row r="96">
          <cell r="A96">
            <v>810012</v>
          </cell>
          <cell r="B96">
            <v>39263</v>
          </cell>
          <cell r="C96" t="str">
            <v>AJE-01</v>
          </cell>
          <cell r="D96" t="str">
            <v>Totoku Hongkong</v>
          </cell>
          <cell r="E96" t="str">
            <v>Foreign Exchange Gain</v>
          </cell>
          <cell r="F96" t="str">
            <v>210013-2</v>
          </cell>
          <cell r="H96">
            <v>0</v>
          </cell>
          <cell r="K96" t="str">
            <v>forex</v>
          </cell>
        </row>
        <row r="97">
          <cell r="A97">
            <v>810012</v>
          </cell>
          <cell r="B97">
            <v>39263</v>
          </cell>
          <cell r="C97" t="str">
            <v>AJE-01</v>
          </cell>
          <cell r="D97" t="str">
            <v>Nitto Denko</v>
          </cell>
          <cell r="E97" t="str">
            <v>Foreign Exchange Gain</v>
          </cell>
          <cell r="F97" t="str">
            <v>210013-3</v>
          </cell>
          <cell r="H97">
            <v>0</v>
          </cell>
          <cell r="K97" t="str">
            <v>forex</v>
          </cell>
        </row>
        <row r="98">
          <cell r="A98">
            <v>810012</v>
          </cell>
          <cell r="B98">
            <v>39263</v>
          </cell>
          <cell r="C98" t="str">
            <v>AJE-01</v>
          </cell>
          <cell r="D98" t="str">
            <v>Local T/P -PT. Fanah Jaya (USD)</v>
          </cell>
          <cell r="E98" t="str">
            <v>Foreign Exchange Gain</v>
          </cell>
          <cell r="F98">
            <v>210014</v>
          </cell>
          <cell r="H98">
            <v>0</v>
          </cell>
          <cell r="K98" t="str">
            <v>forex</v>
          </cell>
        </row>
        <row r="99">
          <cell r="A99">
            <v>810012</v>
          </cell>
          <cell r="B99">
            <v>39263</v>
          </cell>
          <cell r="C99" t="str">
            <v>AJE-01</v>
          </cell>
          <cell r="D99" t="str">
            <v>Local T/P -PT. Nitto (USD)</v>
          </cell>
          <cell r="E99" t="str">
            <v>Foreign Exchange Gain</v>
          </cell>
          <cell r="F99">
            <v>210015</v>
          </cell>
          <cell r="H99">
            <v>0</v>
          </cell>
          <cell r="K99" t="str">
            <v>forex</v>
          </cell>
        </row>
        <row r="100">
          <cell r="A100">
            <v>810012</v>
          </cell>
          <cell r="B100">
            <v>39263</v>
          </cell>
          <cell r="C100" t="str">
            <v>AJE-01</v>
          </cell>
          <cell r="D100" t="str">
            <v>Local T/P -PT. Sumitomo Electric (USD) OPTEC</v>
          </cell>
          <cell r="E100" t="str">
            <v>Foreign Exchange Gain</v>
          </cell>
          <cell r="F100">
            <v>210016</v>
          </cell>
          <cell r="H100">
            <v>0</v>
          </cell>
          <cell r="K100" t="str">
            <v>forex</v>
          </cell>
        </row>
        <row r="101">
          <cell r="A101">
            <v>810012</v>
          </cell>
          <cell r="B101">
            <v>39263</v>
          </cell>
          <cell r="C101" t="str">
            <v>AJE-01</v>
          </cell>
          <cell r="D101" t="str">
            <v>Local T/P -PT. Dia Electro (USD)  DECSI (Adtec Enterprise)</v>
          </cell>
          <cell r="E101" t="str">
            <v>Foreign Exchange Gain</v>
          </cell>
          <cell r="F101">
            <v>210017</v>
          </cell>
          <cell r="H101">
            <v>0</v>
          </cell>
          <cell r="K101" t="str">
            <v>forex</v>
          </cell>
        </row>
        <row r="102">
          <cell r="A102">
            <v>810012</v>
          </cell>
          <cell r="B102">
            <v>39263</v>
          </cell>
          <cell r="C102" t="str">
            <v>AJE-01</v>
          </cell>
          <cell r="D102" t="str">
            <v xml:space="preserve">Local T/P - PT Sanko Material (USD) </v>
          </cell>
          <cell r="E102" t="str">
            <v>Foreign Exchange Gain</v>
          </cell>
          <cell r="F102">
            <v>210018</v>
          </cell>
          <cell r="H102">
            <v>0</v>
          </cell>
          <cell r="K102" t="str">
            <v>forex</v>
          </cell>
        </row>
        <row r="103">
          <cell r="A103">
            <v>810012</v>
          </cell>
          <cell r="B103">
            <v>39263</v>
          </cell>
          <cell r="C103" t="str">
            <v>AJE-01</v>
          </cell>
          <cell r="D103" t="str">
            <v xml:space="preserve">Local T/P - PT.Bina Sinar Amity </v>
          </cell>
          <cell r="E103" t="str">
            <v>Foreign Exchange Gain</v>
          </cell>
          <cell r="F103">
            <v>210019</v>
          </cell>
          <cell r="H103">
            <v>0</v>
          </cell>
          <cell r="K103" t="str">
            <v>forex</v>
          </cell>
        </row>
        <row r="104">
          <cell r="A104">
            <v>810012</v>
          </cell>
          <cell r="B104">
            <v>39263</v>
          </cell>
          <cell r="C104" t="str">
            <v>AJE-01</v>
          </cell>
          <cell r="D104" t="str">
            <v>Local T/P -PT. Sucaco (USD)</v>
          </cell>
          <cell r="E104" t="str">
            <v>Foreign Exchange Gain</v>
          </cell>
          <cell r="F104" t="str">
            <v>210019-1</v>
          </cell>
          <cell r="H104">
            <v>0</v>
          </cell>
          <cell r="K104" t="str">
            <v>forex</v>
          </cell>
        </row>
        <row r="105">
          <cell r="A105">
            <v>810012</v>
          </cell>
          <cell r="B105">
            <v>39263</v>
          </cell>
          <cell r="C105" t="str">
            <v>AJE-01</v>
          </cell>
          <cell r="D105" t="str">
            <v>Local T/P -PT. Ewindo</v>
          </cell>
          <cell r="E105" t="str">
            <v>Foreign Exchange Gain</v>
          </cell>
          <cell r="F105" t="str">
            <v>210019-2</v>
          </cell>
          <cell r="H105">
            <v>0</v>
          </cell>
          <cell r="K105" t="str">
            <v>forex</v>
          </cell>
        </row>
        <row r="106">
          <cell r="A106">
            <v>810012</v>
          </cell>
          <cell r="B106">
            <v>39263</v>
          </cell>
          <cell r="C106" t="str">
            <v>AJE-01</v>
          </cell>
          <cell r="D106" t="str">
            <v>Local T/P - Harmonics Techindo (USD)</v>
          </cell>
          <cell r="E106" t="str">
            <v>Foreign Exchange Gain</v>
          </cell>
          <cell r="F106" t="str">
            <v>210019-3</v>
          </cell>
          <cell r="H106">
            <v>0</v>
          </cell>
          <cell r="K106" t="str">
            <v>forex</v>
          </cell>
        </row>
        <row r="107">
          <cell r="A107">
            <v>810012</v>
          </cell>
          <cell r="B107">
            <v>39263</v>
          </cell>
          <cell r="C107" t="str">
            <v>AJE-01</v>
          </cell>
          <cell r="D107" t="str">
            <v>Local T/P -Tessa (USD)</v>
          </cell>
          <cell r="E107" t="str">
            <v>Foreign Exchange Gain</v>
          </cell>
          <cell r="F107" t="str">
            <v>210019-4</v>
          </cell>
          <cell r="H107">
            <v>0</v>
          </cell>
          <cell r="K107" t="str">
            <v>forex</v>
          </cell>
        </row>
        <row r="108">
          <cell r="A108">
            <v>810012</v>
          </cell>
          <cell r="B108">
            <v>39263</v>
          </cell>
          <cell r="C108" t="str">
            <v>AJE-01</v>
          </cell>
          <cell r="D108" t="str">
            <v>Local T/P -  PT. Kyoei Denki (USD)</v>
          </cell>
          <cell r="E108" t="str">
            <v>Foreign Exchange Gain</v>
          </cell>
          <cell r="F108" t="str">
            <v>210019-5</v>
          </cell>
          <cell r="H108">
            <v>0</v>
          </cell>
          <cell r="K108" t="str">
            <v>forex</v>
          </cell>
        </row>
        <row r="109">
          <cell r="A109">
            <v>810012</v>
          </cell>
          <cell r="B109">
            <v>39263</v>
          </cell>
          <cell r="C109" t="str">
            <v>AJE-01</v>
          </cell>
          <cell r="D109" t="str">
            <v>Local T/P -  PT. Kel Indonesia (USD)</v>
          </cell>
          <cell r="E109" t="str">
            <v>Foreign Exchange Gain</v>
          </cell>
          <cell r="F109" t="str">
            <v>210019-6</v>
          </cell>
          <cell r="H109">
            <v>0</v>
          </cell>
          <cell r="K109" t="str">
            <v>forex</v>
          </cell>
        </row>
        <row r="110">
          <cell r="A110">
            <v>810012</v>
          </cell>
          <cell r="B110">
            <v>39263</v>
          </cell>
          <cell r="C110" t="str">
            <v>AJE-01</v>
          </cell>
          <cell r="D110" t="str">
            <v>Local T/P -  Furukawa + Furukawa Sangyo (Yen)</v>
          </cell>
          <cell r="E110" t="str">
            <v>Foreign Exchange Gain</v>
          </cell>
          <cell r="F110" t="str">
            <v>210019-7</v>
          </cell>
          <cell r="H110">
            <v>0</v>
          </cell>
          <cell r="K110" t="str">
            <v>forex</v>
          </cell>
        </row>
        <row r="111">
          <cell r="A111">
            <v>810012</v>
          </cell>
          <cell r="B111">
            <v>39263</v>
          </cell>
          <cell r="C111" t="str">
            <v>AJE-01</v>
          </cell>
          <cell r="D111" t="str">
            <v>Other Payables :</v>
          </cell>
          <cell r="E111" t="str">
            <v>Foreign Exchange Gain</v>
          </cell>
          <cell r="F111" t="str">
            <v>210030-1</v>
          </cell>
          <cell r="H111">
            <v>0</v>
          </cell>
          <cell r="K111" t="str">
            <v>forex</v>
          </cell>
        </row>
        <row r="112">
          <cell r="A112">
            <v>810012</v>
          </cell>
          <cell r="B112">
            <v>39263</v>
          </cell>
          <cell r="C112" t="str">
            <v>AJE-01</v>
          </cell>
          <cell r="D112" t="str">
            <v>Output Payables :</v>
          </cell>
          <cell r="E112" t="str">
            <v>Foreign Exchange Gain</v>
          </cell>
          <cell r="F112">
            <v>210030</v>
          </cell>
          <cell r="H112">
            <v>0</v>
          </cell>
          <cell r="K112" t="str">
            <v>forex</v>
          </cell>
        </row>
        <row r="113">
          <cell r="A113">
            <v>810012</v>
          </cell>
          <cell r="B113">
            <v>39263</v>
          </cell>
          <cell r="C113" t="str">
            <v>AJE-01</v>
          </cell>
          <cell r="D113" t="str">
            <v>Temporary Receivable Subject (Royalty) (usd)</v>
          </cell>
          <cell r="E113" t="str">
            <v>Foreign Exchange Gain</v>
          </cell>
          <cell r="F113">
            <v>210039</v>
          </cell>
          <cell r="H113">
            <v>0</v>
          </cell>
          <cell r="K113" t="str">
            <v>forex</v>
          </cell>
        </row>
        <row r="114">
          <cell r="A114">
            <v>810012</v>
          </cell>
          <cell r="B114">
            <v>39263</v>
          </cell>
          <cell r="C114" t="str">
            <v>AJE-01</v>
          </cell>
          <cell r="D114" t="str">
            <v>Suspense Receivable - Totoku Electric</v>
          </cell>
          <cell r="E114" t="str">
            <v>Foreign Exchange Gain</v>
          </cell>
          <cell r="F114">
            <v>210041</v>
          </cell>
          <cell r="H114">
            <v>55</v>
          </cell>
          <cell r="K114" t="str">
            <v>forex</v>
          </cell>
        </row>
        <row r="115">
          <cell r="A115">
            <v>810012</v>
          </cell>
          <cell r="B115">
            <v>39263</v>
          </cell>
          <cell r="C115" t="str">
            <v>AJE-01</v>
          </cell>
          <cell r="D115" t="str">
            <v>Long Term Loans - Totoku Electric Co. Ltd</v>
          </cell>
          <cell r="E115" t="str">
            <v>Foreign Exchange Gain</v>
          </cell>
          <cell r="F115">
            <v>210071</v>
          </cell>
          <cell r="H115">
            <v>0</v>
          </cell>
          <cell r="K115" t="str">
            <v>forex</v>
          </cell>
        </row>
        <row r="116">
          <cell r="A116">
            <v>810012</v>
          </cell>
          <cell r="B116">
            <v>39263</v>
          </cell>
          <cell r="C116" t="str">
            <v>AJE-01</v>
          </cell>
          <cell r="D116" t="str">
            <v>PT. Resona Perdania Indonesia (max -usd 500,000)</v>
          </cell>
          <cell r="E116" t="str">
            <v>Foreign Exchange Gain</v>
          </cell>
          <cell r="F116">
            <v>210061</v>
          </cell>
          <cell r="H116">
            <v>0</v>
          </cell>
          <cell r="K116" t="str">
            <v>forex</v>
          </cell>
        </row>
        <row r="117">
          <cell r="A117">
            <v>810012</v>
          </cell>
          <cell r="B117">
            <v>39263</v>
          </cell>
          <cell r="C117" t="str">
            <v>AJE-01</v>
          </cell>
          <cell r="D117" t="str">
            <v>PT. Bank Dai-Ichi Kangyo Indonesia (max -usd 1,000,000)</v>
          </cell>
          <cell r="E117" t="str">
            <v>Foreign Exchange Gain</v>
          </cell>
          <cell r="F117">
            <v>210062</v>
          </cell>
          <cell r="H117">
            <v>0</v>
          </cell>
          <cell r="K117" t="str">
            <v>forex</v>
          </cell>
        </row>
        <row r="118">
          <cell r="A118">
            <v>810012</v>
          </cell>
          <cell r="B118">
            <v>39263</v>
          </cell>
          <cell r="C118" t="str">
            <v>AJE-01</v>
          </cell>
          <cell r="D118" t="str">
            <v>Totoku Electric Co. Ltd</v>
          </cell>
          <cell r="E118" t="str">
            <v>Foreign Exchange Gain</v>
          </cell>
          <cell r="F118">
            <v>210063</v>
          </cell>
          <cell r="H118">
            <v>0</v>
          </cell>
          <cell r="K118" t="str">
            <v>forex</v>
          </cell>
        </row>
        <row r="119">
          <cell r="A119">
            <v>110032</v>
          </cell>
          <cell r="B119">
            <v>39263</v>
          </cell>
          <cell r="C119" t="str">
            <v>AJE-01</v>
          </cell>
          <cell r="D119" t="str">
            <v>Foreign Exchange Gain</v>
          </cell>
          <cell r="E119" t="str">
            <v>T/R -PT. Sanyo Electric (usd)</v>
          </cell>
          <cell r="F119">
            <v>810012</v>
          </cell>
          <cell r="J119">
            <v>0</v>
          </cell>
          <cell r="K119" t="str">
            <v>forex</v>
          </cell>
        </row>
        <row r="120">
          <cell r="A120">
            <v>110033</v>
          </cell>
          <cell r="B120">
            <v>39263</v>
          </cell>
          <cell r="C120" t="str">
            <v>AJE-01</v>
          </cell>
          <cell r="D120" t="str">
            <v>Foreign Exchange Gain</v>
          </cell>
          <cell r="E120" t="str">
            <v>T/R -PT. Sony Manufacturing Indonesia (usd)</v>
          </cell>
          <cell r="F120">
            <v>810012</v>
          </cell>
          <cell r="J120">
            <v>0</v>
          </cell>
          <cell r="K120" t="str">
            <v>forex</v>
          </cell>
        </row>
        <row r="121">
          <cell r="A121">
            <v>110034</v>
          </cell>
          <cell r="B121">
            <v>39263</v>
          </cell>
          <cell r="C121" t="str">
            <v>AJE-01</v>
          </cell>
          <cell r="D121" t="str">
            <v>Foreign Exchange Gain</v>
          </cell>
          <cell r="E121" t="str">
            <v>T/R -PT. Tembaga Mulia Semanan</v>
          </cell>
          <cell r="F121">
            <v>810012</v>
          </cell>
          <cell r="J121">
            <v>0</v>
          </cell>
          <cell r="K121" t="str">
            <v>forex</v>
          </cell>
        </row>
        <row r="122">
          <cell r="A122" t="str">
            <v>110035-1</v>
          </cell>
          <cell r="B122">
            <v>39263</v>
          </cell>
          <cell r="C122" t="str">
            <v>AJE-01</v>
          </cell>
          <cell r="D122" t="str">
            <v>Foreign Exchange Gain</v>
          </cell>
          <cell r="E122" t="str">
            <v xml:space="preserve">T/R -PT Sanwa Musen (Yen) </v>
          </cell>
          <cell r="F122">
            <v>810012</v>
          </cell>
          <cell r="J122">
            <v>0</v>
          </cell>
          <cell r="K122" t="str">
            <v>forex</v>
          </cell>
        </row>
        <row r="123">
          <cell r="A123" t="str">
            <v>110035-2</v>
          </cell>
          <cell r="B123">
            <v>39263</v>
          </cell>
          <cell r="C123" t="str">
            <v>AJE-01</v>
          </cell>
          <cell r="D123" t="str">
            <v>Foreign Exchange Gain</v>
          </cell>
          <cell r="E123" t="str">
            <v>T/R - PT. Galindra M.C (USD)  GALVA</v>
          </cell>
          <cell r="F123">
            <v>810012</v>
          </cell>
          <cell r="J123">
            <v>615145</v>
          </cell>
          <cell r="K123" t="str">
            <v>forex</v>
          </cell>
        </row>
        <row r="124">
          <cell r="A124" t="str">
            <v>110035-3</v>
          </cell>
          <cell r="B124">
            <v>39263</v>
          </cell>
          <cell r="C124" t="str">
            <v>AJE-01</v>
          </cell>
          <cell r="D124" t="str">
            <v>Foreign Exchange Gain</v>
          </cell>
          <cell r="E124" t="str">
            <v>T/R - PT. Sanken (USD)</v>
          </cell>
          <cell r="F124">
            <v>810012</v>
          </cell>
          <cell r="J124">
            <v>0</v>
          </cell>
          <cell r="K124" t="str">
            <v>forex</v>
          </cell>
        </row>
        <row r="125">
          <cell r="A125" t="str">
            <v>110035-4</v>
          </cell>
          <cell r="B125">
            <v>39263</v>
          </cell>
          <cell r="C125" t="str">
            <v>AJE-01</v>
          </cell>
          <cell r="D125" t="str">
            <v>Foreign Exchange Gain</v>
          </cell>
          <cell r="E125" t="str">
            <v>T/R - PT. Padi Trust Component (USD)</v>
          </cell>
          <cell r="F125">
            <v>810012</v>
          </cell>
          <cell r="J125">
            <v>0</v>
          </cell>
          <cell r="K125" t="str">
            <v>forex</v>
          </cell>
        </row>
        <row r="126">
          <cell r="A126" t="str">
            <v>110035-5</v>
          </cell>
          <cell r="B126">
            <v>39263</v>
          </cell>
          <cell r="C126" t="str">
            <v>AJE-01</v>
          </cell>
          <cell r="D126" t="str">
            <v>Foreign Exchange Gain</v>
          </cell>
          <cell r="E126" t="str">
            <v>T/R - PT. PGCOM Panasonic (USD)</v>
          </cell>
          <cell r="F126">
            <v>810012</v>
          </cell>
          <cell r="J126">
            <v>0</v>
          </cell>
          <cell r="K126" t="str">
            <v>forex</v>
          </cell>
        </row>
        <row r="127">
          <cell r="A127" t="str">
            <v>110035-6</v>
          </cell>
          <cell r="B127">
            <v>39263</v>
          </cell>
          <cell r="C127" t="str">
            <v>AJE-01</v>
          </cell>
          <cell r="D127" t="str">
            <v>Foreign Exchange Gain</v>
          </cell>
          <cell r="E127" t="str">
            <v>T/R - PT. Samwha Indonesia (USD)</v>
          </cell>
          <cell r="F127">
            <v>810012</v>
          </cell>
          <cell r="J127">
            <v>4925196</v>
          </cell>
          <cell r="K127" t="str">
            <v>forex</v>
          </cell>
        </row>
        <row r="128">
          <cell r="A128" t="str">
            <v>110035-7</v>
          </cell>
          <cell r="B128">
            <v>39263</v>
          </cell>
          <cell r="C128" t="str">
            <v>AJE-01</v>
          </cell>
          <cell r="D128" t="str">
            <v>Foreign Exchange Gain</v>
          </cell>
          <cell r="E128" t="str">
            <v>T/R - PT. Toshiba (USD)</v>
          </cell>
          <cell r="F128">
            <v>810012</v>
          </cell>
          <cell r="J128">
            <v>0</v>
          </cell>
          <cell r="K128" t="str">
            <v>forex</v>
          </cell>
        </row>
        <row r="129">
          <cell r="A129" t="str">
            <v>110035-8</v>
          </cell>
          <cell r="B129">
            <v>39263</v>
          </cell>
          <cell r="C129" t="str">
            <v>AJE-01</v>
          </cell>
          <cell r="D129" t="str">
            <v>Foreign Exchange Gain</v>
          </cell>
          <cell r="E129" t="str">
            <v>T/R - TVS Electronics</v>
          </cell>
          <cell r="F129">
            <v>810012</v>
          </cell>
          <cell r="J129">
            <v>0</v>
          </cell>
          <cell r="K129" t="str">
            <v>forex</v>
          </cell>
        </row>
        <row r="130">
          <cell r="A130">
            <v>110036</v>
          </cell>
          <cell r="B130">
            <v>39263</v>
          </cell>
          <cell r="C130" t="str">
            <v>AJE-01</v>
          </cell>
          <cell r="D130" t="str">
            <v>Foreign Exchange Gain</v>
          </cell>
          <cell r="E130" t="str">
            <v xml:space="preserve">Totoku Electric Co., Ltd., Japan  (USD) </v>
          </cell>
          <cell r="F130">
            <v>810012</v>
          </cell>
          <cell r="J130">
            <v>0</v>
          </cell>
          <cell r="K130" t="str">
            <v>forex</v>
          </cell>
        </row>
        <row r="131">
          <cell r="A131">
            <v>110037</v>
          </cell>
          <cell r="B131">
            <v>39263</v>
          </cell>
          <cell r="C131" t="str">
            <v>AJE-01</v>
          </cell>
          <cell r="D131" t="str">
            <v>Foreign Exchange Gain</v>
          </cell>
          <cell r="E131" t="str">
            <v>Totoku Electric Co., Ltd., Singapore  (USD)</v>
          </cell>
          <cell r="F131">
            <v>810012</v>
          </cell>
          <cell r="J131">
            <v>0</v>
          </cell>
          <cell r="K131" t="str">
            <v>forex</v>
          </cell>
        </row>
        <row r="132">
          <cell r="A132" t="str">
            <v>110037-1</v>
          </cell>
          <cell r="B132">
            <v>39263</v>
          </cell>
          <cell r="C132" t="str">
            <v>AJE-01</v>
          </cell>
          <cell r="D132" t="str">
            <v>Foreign Exchange Gain</v>
          </cell>
          <cell r="E132" t="str">
            <v>Totoku North Amerika (USD)</v>
          </cell>
          <cell r="F132">
            <v>810012</v>
          </cell>
          <cell r="J132">
            <v>0</v>
          </cell>
          <cell r="K132" t="str">
            <v>forex</v>
          </cell>
        </row>
        <row r="133">
          <cell r="A133" t="str">
            <v>110037-2</v>
          </cell>
          <cell r="B133">
            <v>39263</v>
          </cell>
          <cell r="C133" t="str">
            <v>AJE-01</v>
          </cell>
          <cell r="D133" t="str">
            <v>Foreign Exchange Gain</v>
          </cell>
          <cell r="E133" t="str">
            <v>Totoku Malaysia (USD)</v>
          </cell>
          <cell r="F133">
            <v>810012</v>
          </cell>
          <cell r="J133">
            <v>568707</v>
          </cell>
          <cell r="K133" t="str">
            <v>forex</v>
          </cell>
        </row>
        <row r="134">
          <cell r="A134" t="str">
            <v>110037-3</v>
          </cell>
          <cell r="B134">
            <v>39263</v>
          </cell>
          <cell r="C134" t="str">
            <v>AJE-01</v>
          </cell>
          <cell r="D134" t="str">
            <v>Foreign Exchange Gain</v>
          </cell>
          <cell r="E134" t="str">
            <v>Totoku China (Zhejiang) Co. Ltd (USD)</v>
          </cell>
          <cell r="F134">
            <v>810012</v>
          </cell>
          <cell r="J134">
            <v>878078</v>
          </cell>
          <cell r="K134" t="str">
            <v>forex</v>
          </cell>
        </row>
        <row r="135">
          <cell r="A135">
            <v>110038</v>
          </cell>
          <cell r="B135">
            <v>39263</v>
          </cell>
          <cell r="C135" t="str">
            <v>AJE-01</v>
          </cell>
          <cell r="D135" t="str">
            <v>Foreign Exchange Gain</v>
          </cell>
          <cell r="E135" t="str">
            <v>Noble Batam (USD)</v>
          </cell>
          <cell r="F135">
            <v>810012</v>
          </cell>
          <cell r="J135">
            <v>2727161</v>
          </cell>
          <cell r="K135" t="str">
            <v>forex</v>
          </cell>
        </row>
        <row r="136">
          <cell r="A136">
            <v>110039</v>
          </cell>
          <cell r="B136">
            <v>39263</v>
          </cell>
          <cell r="C136" t="str">
            <v>AJE-01</v>
          </cell>
          <cell r="D136" t="str">
            <v>Foreign Exchange Gain</v>
          </cell>
          <cell r="E136" t="str">
            <v>Sanyo Industries, UK (USD)</v>
          </cell>
          <cell r="F136">
            <v>810012</v>
          </cell>
          <cell r="J136">
            <v>0</v>
          </cell>
          <cell r="K136" t="str">
            <v>forex</v>
          </cell>
        </row>
        <row r="137">
          <cell r="A137" t="str">
            <v>110039-1</v>
          </cell>
          <cell r="B137">
            <v>39263</v>
          </cell>
          <cell r="C137" t="str">
            <v>AJE-01</v>
          </cell>
          <cell r="D137" t="str">
            <v>Foreign Exchange Gain</v>
          </cell>
          <cell r="E137" t="str">
            <v>NEC Tokin Electronic (USD)</v>
          </cell>
          <cell r="F137">
            <v>810012</v>
          </cell>
          <cell r="J137">
            <v>2497306</v>
          </cell>
          <cell r="K137" t="str">
            <v>forex</v>
          </cell>
        </row>
        <row r="138">
          <cell r="A138" t="str">
            <v>110039-2</v>
          </cell>
          <cell r="B138">
            <v>39263</v>
          </cell>
          <cell r="C138" t="str">
            <v>AJE-01</v>
          </cell>
          <cell r="D138" t="str">
            <v>Foreign Exchange Gain</v>
          </cell>
          <cell r="E138" t="str">
            <v>Shibata Electronics ($)  (L)  Singapore</v>
          </cell>
          <cell r="F138">
            <v>810012</v>
          </cell>
          <cell r="J138">
            <v>185869964</v>
          </cell>
          <cell r="K138" t="str">
            <v>forex</v>
          </cell>
        </row>
        <row r="139">
          <cell r="A139" t="str">
            <v>110039-3</v>
          </cell>
          <cell r="B139">
            <v>39263</v>
          </cell>
          <cell r="C139" t="str">
            <v>AJE-01</v>
          </cell>
          <cell r="D139" t="str">
            <v>Foreign Exchange Gain</v>
          </cell>
          <cell r="E139" t="str">
            <v>Shibata Electronics ($)  (L)  Japan</v>
          </cell>
          <cell r="F139">
            <v>810012</v>
          </cell>
          <cell r="J139">
            <v>1897803</v>
          </cell>
          <cell r="K139" t="str">
            <v>forex</v>
          </cell>
        </row>
        <row r="140">
          <cell r="A140" t="str">
            <v>110039-4</v>
          </cell>
          <cell r="B140">
            <v>39263</v>
          </cell>
          <cell r="C140" t="str">
            <v>AJE-01</v>
          </cell>
          <cell r="D140" t="str">
            <v>Foreign Exchange Gain</v>
          </cell>
          <cell r="E140" t="str">
            <v>Sanwa Musen - Thailand</v>
          </cell>
          <cell r="F140">
            <v>810012</v>
          </cell>
          <cell r="J140">
            <v>0</v>
          </cell>
          <cell r="K140" t="str">
            <v>forex</v>
          </cell>
        </row>
        <row r="141">
          <cell r="A141" t="str">
            <v>110039-5</v>
          </cell>
          <cell r="B141">
            <v>39263</v>
          </cell>
          <cell r="C141" t="str">
            <v>AJE-01</v>
          </cell>
          <cell r="D141" t="str">
            <v>Foreign Exchange Gain</v>
          </cell>
          <cell r="E141" t="str">
            <v xml:space="preserve">A-Tex Worldwide SDN., BHD </v>
          </cell>
          <cell r="F141">
            <v>810012</v>
          </cell>
          <cell r="J141">
            <v>0</v>
          </cell>
          <cell r="K141" t="str">
            <v>forex</v>
          </cell>
        </row>
        <row r="142">
          <cell r="A142" t="str">
            <v>110039-6</v>
          </cell>
          <cell r="B142">
            <v>39263</v>
          </cell>
          <cell r="C142" t="str">
            <v>AJE-01</v>
          </cell>
          <cell r="D142" t="str">
            <v>Foreign Exchange Gain</v>
          </cell>
          <cell r="E142" t="str">
            <v>PT. KEL Indonesia</v>
          </cell>
          <cell r="F142">
            <v>810012</v>
          </cell>
          <cell r="J142">
            <v>0</v>
          </cell>
          <cell r="K142" t="str">
            <v>forex</v>
          </cell>
        </row>
        <row r="143">
          <cell r="A143" t="str">
            <v>110039-10</v>
          </cell>
          <cell r="B143">
            <v>39263</v>
          </cell>
          <cell r="C143" t="str">
            <v>AJE-01</v>
          </cell>
          <cell r="D143" t="str">
            <v>Foreign Exchange Gain</v>
          </cell>
          <cell r="E143" t="str">
            <v>Other Receivable</v>
          </cell>
          <cell r="F143">
            <v>810012</v>
          </cell>
          <cell r="J143">
            <v>967563</v>
          </cell>
          <cell r="K143" t="str">
            <v>forex</v>
          </cell>
        </row>
        <row r="144">
          <cell r="A144">
            <v>130011</v>
          </cell>
          <cell r="B144">
            <v>39263</v>
          </cell>
          <cell r="C144" t="str">
            <v>AJE-01</v>
          </cell>
          <cell r="D144" t="str">
            <v>Foreign Exchange Gain</v>
          </cell>
          <cell r="E144" t="str">
            <v>Refundable Deposits -PT. Karawang Sport Centre</v>
          </cell>
          <cell r="F144">
            <v>810012</v>
          </cell>
          <cell r="J144">
            <v>8475000</v>
          </cell>
          <cell r="K144" t="str">
            <v>forex</v>
          </cell>
        </row>
        <row r="145">
          <cell r="A145">
            <v>130011</v>
          </cell>
          <cell r="B145">
            <v>39263</v>
          </cell>
          <cell r="C145" t="str">
            <v>AJE-01</v>
          </cell>
          <cell r="D145" t="str">
            <v>Foreign Exchange Gain</v>
          </cell>
          <cell r="E145" t="str">
            <v>Refundable Deposits -PT. Secom Indopratama</v>
          </cell>
          <cell r="F145">
            <v>810012</v>
          </cell>
          <cell r="J145">
            <v>113000</v>
          </cell>
          <cell r="K145" t="str">
            <v>forex</v>
          </cell>
        </row>
        <row r="146">
          <cell r="A146">
            <v>130011</v>
          </cell>
          <cell r="B146">
            <v>39263</v>
          </cell>
          <cell r="C146" t="str">
            <v>AJE-01</v>
          </cell>
          <cell r="D146" t="str">
            <v>Foreign Exchange Gain</v>
          </cell>
          <cell r="E146" t="str">
            <v>Refundable Deposits -PT. Griya Karawang</v>
          </cell>
          <cell r="F146">
            <v>810012</v>
          </cell>
          <cell r="J146">
            <v>226000</v>
          </cell>
          <cell r="K146" t="str">
            <v>forex</v>
          </cell>
        </row>
        <row r="147">
          <cell r="A147">
            <v>130011</v>
          </cell>
          <cell r="B147">
            <v>39263</v>
          </cell>
          <cell r="C147" t="str">
            <v>AJE-01</v>
          </cell>
          <cell r="D147" t="str">
            <v>Foreign Exchange Gain</v>
          </cell>
          <cell r="E147" t="str">
            <v>Refundable Deposits -PT. Besland Pertiwi (II)</v>
          </cell>
          <cell r="F147">
            <v>810012</v>
          </cell>
          <cell r="J147">
            <v>3209200</v>
          </cell>
          <cell r="K147" t="str">
            <v>forex</v>
          </cell>
        </row>
        <row r="148">
          <cell r="A148">
            <v>130011</v>
          </cell>
          <cell r="B148">
            <v>39263</v>
          </cell>
          <cell r="C148" t="str">
            <v>AJE-01</v>
          </cell>
          <cell r="D148" t="str">
            <v>Foreign Exchange Gain</v>
          </cell>
          <cell r="E148" t="str">
            <v>Refundable Deposits -PT. Besland Pertiwi (III)</v>
          </cell>
          <cell r="F148">
            <v>810012</v>
          </cell>
          <cell r="J148">
            <v>2101800</v>
          </cell>
          <cell r="K148" t="str">
            <v>forex</v>
          </cell>
        </row>
        <row r="149">
          <cell r="A149">
            <v>130011</v>
          </cell>
          <cell r="B149">
            <v>39263</v>
          </cell>
          <cell r="C149" t="str">
            <v>AJE-01</v>
          </cell>
          <cell r="D149" t="str">
            <v>Foreign Exchange Gain</v>
          </cell>
          <cell r="E149" t="str">
            <v>Refundable Deposits -PT. Tatajabar Sejahtera (III)</v>
          </cell>
          <cell r="F149">
            <v>810012</v>
          </cell>
          <cell r="J149">
            <v>2226100</v>
          </cell>
          <cell r="K149" t="str">
            <v>forex</v>
          </cell>
        </row>
        <row r="150">
          <cell r="A150">
            <v>130011</v>
          </cell>
          <cell r="B150">
            <v>39263</v>
          </cell>
          <cell r="C150" t="str">
            <v>AJE-01</v>
          </cell>
          <cell r="D150" t="str">
            <v>Foreign Exchange Gain</v>
          </cell>
          <cell r="E150" t="str">
            <v>Refundable Deposits -PT. Besland Pertiwi (IV)</v>
          </cell>
          <cell r="F150">
            <v>810012</v>
          </cell>
          <cell r="J150">
            <v>5311000</v>
          </cell>
          <cell r="K150" t="str">
            <v>forex</v>
          </cell>
        </row>
        <row r="151">
          <cell r="A151">
            <v>130011</v>
          </cell>
          <cell r="B151">
            <v>39263</v>
          </cell>
          <cell r="C151" t="str">
            <v>AJE-01</v>
          </cell>
          <cell r="D151" t="str">
            <v>Foreign Exchange Gain</v>
          </cell>
          <cell r="E151" t="str">
            <v>Refundable Deposits -PT. Tatajabar Sejahtera (IV)</v>
          </cell>
          <cell r="F151">
            <v>810012</v>
          </cell>
          <cell r="J151">
            <v>3898500</v>
          </cell>
          <cell r="K151" t="str">
            <v>forex</v>
          </cell>
        </row>
        <row r="152">
          <cell r="A152">
            <v>210011</v>
          </cell>
          <cell r="B152">
            <v>39263</v>
          </cell>
          <cell r="C152" t="str">
            <v>AJE-01</v>
          </cell>
          <cell r="D152" t="str">
            <v>Foreign Exchange Gain</v>
          </cell>
          <cell r="E152" t="str">
            <v xml:space="preserve">Totoku Electric Co., Ltd., Japan </v>
          </cell>
          <cell r="F152">
            <v>810012</v>
          </cell>
          <cell r="J152">
            <v>0</v>
          </cell>
          <cell r="K152" t="str">
            <v>forex</v>
          </cell>
        </row>
        <row r="153">
          <cell r="A153">
            <v>210012</v>
          </cell>
          <cell r="B153">
            <v>39263</v>
          </cell>
          <cell r="C153" t="str">
            <v>AJE-01</v>
          </cell>
          <cell r="D153" t="str">
            <v>Foreign Exchange Gain</v>
          </cell>
          <cell r="E153" t="str">
            <v>Totoku Electrica Mexicana. S.A. DE.C.V, Mexico</v>
          </cell>
          <cell r="F153">
            <v>810012</v>
          </cell>
          <cell r="J153">
            <v>0</v>
          </cell>
          <cell r="K153" t="str">
            <v>forex</v>
          </cell>
        </row>
        <row r="154">
          <cell r="A154" t="str">
            <v>210012-1</v>
          </cell>
          <cell r="B154">
            <v>39263</v>
          </cell>
          <cell r="C154" t="str">
            <v>AJE-01</v>
          </cell>
          <cell r="D154" t="str">
            <v>Foreign Exchange Gain</v>
          </cell>
          <cell r="E154" t="str">
            <v>Totoku Malaysia</v>
          </cell>
          <cell r="F154">
            <v>810012</v>
          </cell>
          <cell r="J154">
            <v>0</v>
          </cell>
          <cell r="K154" t="str">
            <v>forex</v>
          </cell>
        </row>
        <row r="155">
          <cell r="A155">
            <v>210013</v>
          </cell>
          <cell r="B155">
            <v>39263</v>
          </cell>
          <cell r="C155" t="str">
            <v>AJE-01</v>
          </cell>
          <cell r="D155" t="str">
            <v>Foreign Exchange Gain</v>
          </cell>
          <cell r="E155" t="str">
            <v>Furukawa Electric Singapore (US$)</v>
          </cell>
          <cell r="F155">
            <v>810012</v>
          </cell>
          <cell r="J155">
            <v>0</v>
          </cell>
          <cell r="K155" t="str">
            <v>forex</v>
          </cell>
        </row>
        <row r="156">
          <cell r="A156" t="str">
            <v>210013-2</v>
          </cell>
          <cell r="B156">
            <v>39263</v>
          </cell>
          <cell r="C156" t="str">
            <v>AJE-01</v>
          </cell>
          <cell r="D156" t="str">
            <v>Foreign Exchange Gain</v>
          </cell>
          <cell r="E156" t="str">
            <v>Totoku Hongkong</v>
          </cell>
          <cell r="F156">
            <v>810012</v>
          </cell>
          <cell r="J156">
            <v>0</v>
          </cell>
          <cell r="K156" t="str">
            <v>forex</v>
          </cell>
        </row>
        <row r="157">
          <cell r="A157" t="str">
            <v>210013-3</v>
          </cell>
          <cell r="B157">
            <v>39263</v>
          </cell>
          <cell r="C157" t="str">
            <v>AJE-01</v>
          </cell>
          <cell r="D157" t="str">
            <v>Foreign Exchange Gain</v>
          </cell>
          <cell r="E157" t="str">
            <v>Nitto Denko</v>
          </cell>
          <cell r="F157">
            <v>810012</v>
          </cell>
          <cell r="J157">
            <v>0</v>
          </cell>
          <cell r="K157" t="str">
            <v>forex</v>
          </cell>
        </row>
        <row r="158">
          <cell r="A158">
            <v>210014</v>
          </cell>
          <cell r="B158">
            <v>39263</v>
          </cell>
          <cell r="C158" t="str">
            <v>AJE-01</v>
          </cell>
          <cell r="D158" t="str">
            <v>Foreign Exchange Gain</v>
          </cell>
          <cell r="E158" t="str">
            <v>Local T/P -PT. Fanah Jaya (USD)</v>
          </cell>
          <cell r="F158">
            <v>810012</v>
          </cell>
          <cell r="J158">
            <v>0</v>
          </cell>
          <cell r="K158" t="str">
            <v>forex</v>
          </cell>
        </row>
        <row r="159">
          <cell r="A159">
            <v>210015</v>
          </cell>
          <cell r="B159">
            <v>39263</v>
          </cell>
          <cell r="C159" t="str">
            <v>AJE-01</v>
          </cell>
          <cell r="D159" t="str">
            <v>Foreign Exchange Gain</v>
          </cell>
          <cell r="E159" t="str">
            <v>Local T/P -PT. Nitto (USD)</v>
          </cell>
          <cell r="F159">
            <v>810012</v>
          </cell>
          <cell r="J159">
            <v>0</v>
          </cell>
          <cell r="K159" t="str">
            <v>forex</v>
          </cell>
        </row>
        <row r="160">
          <cell r="A160">
            <v>210016</v>
          </cell>
          <cell r="B160">
            <v>39263</v>
          </cell>
          <cell r="C160" t="str">
            <v>AJE-01</v>
          </cell>
          <cell r="D160" t="str">
            <v>Foreign Exchange Gain</v>
          </cell>
          <cell r="E160" t="str">
            <v>Local T/P -PT. Sumitomo Electric (USD) OPTEC</v>
          </cell>
          <cell r="F160">
            <v>810012</v>
          </cell>
          <cell r="J160">
            <v>0</v>
          </cell>
          <cell r="K160" t="str">
            <v>forex</v>
          </cell>
        </row>
        <row r="161">
          <cell r="A161">
            <v>210017</v>
          </cell>
          <cell r="B161">
            <v>39263</v>
          </cell>
          <cell r="C161" t="str">
            <v>AJE-01</v>
          </cell>
          <cell r="D161" t="str">
            <v>Foreign Exchange Gain</v>
          </cell>
          <cell r="E161" t="str">
            <v>Local T/P -PT. Dia Electro (USD)  DECSI (Adtec Enterprise)</v>
          </cell>
          <cell r="F161">
            <v>810012</v>
          </cell>
          <cell r="J161">
            <v>0</v>
          </cell>
          <cell r="K161" t="str">
            <v>forex</v>
          </cell>
        </row>
        <row r="162">
          <cell r="A162">
            <v>210018</v>
          </cell>
          <cell r="B162">
            <v>39263</v>
          </cell>
          <cell r="C162" t="str">
            <v>AJE-01</v>
          </cell>
          <cell r="D162" t="str">
            <v>Foreign Exchange Gain</v>
          </cell>
          <cell r="E162" t="str">
            <v xml:space="preserve">Local T/P - PT Sanko Material (USD) </v>
          </cell>
          <cell r="F162">
            <v>810012</v>
          </cell>
          <cell r="J162">
            <v>0</v>
          </cell>
          <cell r="K162" t="str">
            <v>forex</v>
          </cell>
        </row>
        <row r="163">
          <cell r="A163">
            <v>210019</v>
          </cell>
          <cell r="B163">
            <v>39263</v>
          </cell>
          <cell r="C163" t="str">
            <v>AJE-01</v>
          </cell>
          <cell r="D163" t="str">
            <v>Foreign Exchange Gain</v>
          </cell>
          <cell r="E163" t="str">
            <v xml:space="preserve">Local T/P - PT.Bina Sinar Amity </v>
          </cell>
          <cell r="F163">
            <v>810012</v>
          </cell>
          <cell r="J163">
            <v>0</v>
          </cell>
          <cell r="K163" t="str">
            <v>forex</v>
          </cell>
        </row>
        <row r="164">
          <cell r="A164" t="str">
            <v>210019-1</v>
          </cell>
          <cell r="B164">
            <v>39263</v>
          </cell>
          <cell r="C164" t="str">
            <v>AJE-01</v>
          </cell>
          <cell r="D164" t="str">
            <v>Foreign Exchange Gain</v>
          </cell>
          <cell r="E164" t="str">
            <v>Local T/P -PT. Sucaco (USD)</v>
          </cell>
          <cell r="F164">
            <v>810012</v>
          </cell>
          <cell r="J164">
            <v>0</v>
          </cell>
          <cell r="K164" t="str">
            <v>forex</v>
          </cell>
        </row>
        <row r="165">
          <cell r="A165" t="str">
            <v>210019-2</v>
          </cell>
          <cell r="B165">
            <v>39263</v>
          </cell>
          <cell r="C165" t="str">
            <v>AJE-01</v>
          </cell>
          <cell r="D165" t="str">
            <v>Foreign Exchange Gain</v>
          </cell>
          <cell r="E165" t="str">
            <v>Local T/P -PT. Ewindo</v>
          </cell>
          <cell r="F165">
            <v>810012</v>
          </cell>
          <cell r="J165">
            <v>0</v>
          </cell>
          <cell r="K165" t="str">
            <v>forex</v>
          </cell>
        </row>
        <row r="166">
          <cell r="A166" t="str">
            <v>210019-3</v>
          </cell>
          <cell r="B166">
            <v>39263</v>
          </cell>
          <cell r="C166" t="str">
            <v>AJE-01</v>
          </cell>
          <cell r="D166" t="str">
            <v>Foreign Exchange Gain</v>
          </cell>
          <cell r="E166" t="str">
            <v>Local T/P - Harmonics Techindo (USD)</v>
          </cell>
          <cell r="F166">
            <v>810012</v>
          </cell>
          <cell r="J166">
            <v>0</v>
          </cell>
          <cell r="K166" t="str">
            <v>forex</v>
          </cell>
        </row>
        <row r="167">
          <cell r="A167" t="str">
            <v>210019-4</v>
          </cell>
          <cell r="B167">
            <v>39263</v>
          </cell>
          <cell r="C167" t="str">
            <v>AJE-01</v>
          </cell>
          <cell r="D167" t="str">
            <v>Foreign Exchange Gain</v>
          </cell>
          <cell r="E167" t="str">
            <v>Local T/P -Tessa (USD)</v>
          </cell>
          <cell r="F167">
            <v>810012</v>
          </cell>
          <cell r="J167">
            <v>0</v>
          </cell>
          <cell r="K167" t="str">
            <v>forex</v>
          </cell>
        </row>
        <row r="168">
          <cell r="A168" t="str">
            <v>210019-5</v>
          </cell>
          <cell r="B168">
            <v>39263</v>
          </cell>
          <cell r="C168" t="str">
            <v>AJE-01</v>
          </cell>
          <cell r="D168" t="str">
            <v>Foreign Exchange Gain</v>
          </cell>
          <cell r="E168" t="str">
            <v>Local T/P -  PT. Kyoei Denki (USD)</v>
          </cell>
          <cell r="F168">
            <v>810012</v>
          </cell>
          <cell r="J168">
            <v>0</v>
          </cell>
          <cell r="K168" t="str">
            <v>forex</v>
          </cell>
        </row>
        <row r="169">
          <cell r="A169" t="str">
            <v>210019-6</v>
          </cell>
          <cell r="B169">
            <v>39263</v>
          </cell>
          <cell r="C169" t="str">
            <v>AJE-01</v>
          </cell>
          <cell r="D169" t="str">
            <v>Foreign Exchange Gain</v>
          </cell>
          <cell r="E169" t="str">
            <v>Local T/P -  PT. Kel Indonesia (USD)</v>
          </cell>
          <cell r="F169">
            <v>810012</v>
          </cell>
          <cell r="J169">
            <v>0</v>
          </cell>
          <cell r="K169" t="str">
            <v>forex</v>
          </cell>
        </row>
        <row r="170">
          <cell r="A170" t="str">
            <v>210019-7</v>
          </cell>
          <cell r="B170">
            <v>39263</v>
          </cell>
          <cell r="C170" t="str">
            <v>AJE-01</v>
          </cell>
          <cell r="D170" t="str">
            <v>Foreign Exchange Gain</v>
          </cell>
          <cell r="E170" t="str">
            <v>Local T/P -  Furukawa + Furukawa Sangyo (Yen)</v>
          </cell>
          <cell r="F170">
            <v>810012</v>
          </cell>
          <cell r="J170">
            <v>0</v>
          </cell>
          <cell r="K170" t="str">
            <v>forex</v>
          </cell>
        </row>
        <row r="171">
          <cell r="A171" t="str">
            <v>210030-1</v>
          </cell>
          <cell r="B171">
            <v>39263</v>
          </cell>
          <cell r="C171" t="str">
            <v>AJE-01</v>
          </cell>
          <cell r="D171" t="str">
            <v>Foreign Exchange Gain</v>
          </cell>
          <cell r="E171" t="str">
            <v>Other Payables :</v>
          </cell>
          <cell r="F171">
            <v>810012</v>
          </cell>
          <cell r="J171">
            <v>0</v>
          </cell>
          <cell r="K171" t="str">
            <v>forex</v>
          </cell>
        </row>
        <row r="172">
          <cell r="A172">
            <v>210030</v>
          </cell>
          <cell r="B172">
            <v>39263</v>
          </cell>
          <cell r="C172" t="str">
            <v>AJE-01</v>
          </cell>
          <cell r="D172" t="str">
            <v>Foreign Exchange Gain</v>
          </cell>
          <cell r="E172" t="str">
            <v>Output Payables :</v>
          </cell>
          <cell r="F172">
            <v>810012</v>
          </cell>
          <cell r="J172">
            <v>0</v>
          </cell>
          <cell r="K172" t="str">
            <v>forex</v>
          </cell>
        </row>
        <row r="173">
          <cell r="A173">
            <v>210039</v>
          </cell>
          <cell r="B173">
            <v>39263</v>
          </cell>
          <cell r="C173" t="str">
            <v>AJE-01</v>
          </cell>
          <cell r="D173" t="str">
            <v>Foreign Exchange Gain</v>
          </cell>
          <cell r="E173" t="str">
            <v>Temporary Receivable Subject (Royalty) (usd)</v>
          </cell>
          <cell r="F173">
            <v>810012</v>
          </cell>
          <cell r="J173">
            <v>0</v>
          </cell>
          <cell r="K173" t="str">
            <v>forex</v>
          </cell>
        </row>
        <row r="174">
          <cell r="A174">
            <v>210041</v>
          </cell>
          <cell r="B174">
            <v>39263</v>
          </cell>
          <cell r="C174" t="str">
            <v>AJE-01</v>
          </cell>
          <cell r="D174" t="str">
            <v>Foreign Exchange Gain</v>
          </cell>
          <cell r="E174" t="str">
            <v>Suspense Receivable - Totoku Electric</v>
          </cell>
          <cell r="F174">
            <v>810012</v>
          </cell>
          <cell r="J174">
            <v>55</v>
          </cell>
          <cell r="K174" t="str">
            <v>forex</v>
          </cell>
        </row>
        <row r="175">
          <cell r="A175">
            <v>210071</v>
          </cell>
          <cell r="B175">
            <v>39263</v>
          </cell>
          <cell r="C175" t="str">
            <v>AJE-01</v>
          </cell>
          <cell r="D175" t="str">
            <v>Foreign Exchange Gain</v>
          </cell>
          <cell r="E175" t="str">
            <v>Long Term Loans - Totoku Electric Co. Ltd</v>
          </cell>
          <cell r="F175">
            <v>810012</v>
          </cell>
          <cell r="J175">
            <v>0</v>
          </cell>
          <cell r="K175" t="str">
            <v>forex</v>
          </cell>
        </row>
        <row r="176">
          <cell r="A176">
            <v>210061</v>
          </cell>
          <cell r="B176">
            <v>39263</v>
          </cell>
          <cell r="C176" t="str">
            <v>AJE-01</v>
          </cell>
          <cell r="D176" t="str">
            <v>Foreign Exchange Gain</v>
          </cell>
          <cell r="E176" t="str">
            <v>PT. Resona Perdania Indonesia (max -usd 500,000)</v>
          </cell>
          <cell r="F176">
            <v>810012</v>
          </cell>
          <cell r="J176">
            <v>0</v>
          </cell>
          <cell r="K176" t="str">
            <v>forex</v>
          </cell>
        </row>
        <row r="177">
          <cell r="A177">
            <v>210062</v>
          </cell>
          <cell r="B177">
            <v>39263</v>
          </cell>
          <cell r="C177" t="str">
            <v>AJE-01</v>
          </cell>
          <cell r="D177" t="str">
            <v>Foreign Exchange Gain</v>
          </cell>
          <cell r="E177" t="str">
            <v>PT. Bank Dai-Ichi Kangyo Indonesia (max -usd 1,000,000)</v>
          </cell>
          <cell r="F177">
            <v>810012</v>
          </cell>
          <cell r="J177">
            <v>0</v>
          </cell>
          <cell r="K177" t="str">
            <v>forex</v>
          </cell>
        </row>
        <row r="178">
          <cell r="A178">
            <v>210063</v>
          </cell>
          <cell r="B178">
            <v>39263</v>
          </cell>
          <cell r="C178" t="str">
            <v>AJE-01</v>
          </cell>
          <cell r="D178" t="str">
            <v>Foreign Exchange Gain</v>
          </cell>
          <cell r="E178" t="str">
            <v>Totoku Electric Co. Ltd</v>
          </cell>
          <cell r="F178">
            <v>810012</v>
          </cell>
          <cell r="J178">
            <v>0</v>
          </cell>
          <cell r="K178" t="str">
            <v>forex</v>
          </cell>
        </row>
        <row r="180">
          <cell r="A180">
            <v>110032</v>
          </cell>
          <cell r="B180">
            <v>39263</v>
          </cell>
          <cell r="C180" t="str">
            <v>AJE-02</v>
          </cell>
          <cell r="D180" t="str">
            <v>Foreign Exchange Loss</v>
          </cell>
          <cell r="E180" t="str">
            <v>T/R -PT. Sanyo Electric (USD)</v>
          </cell>
          <cell r="F180">
            <v>820012</v>
          </cell>
          <cell r="H180">
            <v>0</v>
          </cell>
          <cell r="K180" t="str">
            <v>forex</v>
          </cell>
        </row>
        <row r="181">
          <cell r="A181">
            <v>110033</v>
          </cell>
          <cell r="B181">
            <v>39263</v>
          </cell>
          <cell r="C181" t="str">
            <v>AJE-02</v>
          </cell>
          <cell r="D181" t="str">
            <v>Foreign Exchange Loss</v>
          </cell>
          <cell r="E181" t="str">
            <v>T/R -PT. Sony Manufacturing Indonesia (USD)</v>
          </cell>
          <cell r="F181">
            <v>820012</v>
          </cell>
          <cell r="H181">
            <v>0</v>
          </cell>
          <cell r="K181" t="str">
            <v>forex</v>
          </cell>
        </row>
        <row r="182">
          <cell r="A182">
            <v>110034</v>
          </cell>
          <cell r="B182">
            <v>39263</v>
          </cell>
          <cell r="C182" t="str">
            <v>AJE-02</v>
          </cell>
          <cell r="D182" t="str">
            <v>Foreign Exchange Loss</v>
          </cell>
          <cell r="E182" t="str">
            <v>T/R -PT. Tembaga Mulia Semanan</v>
          </cell>
          <cell r="F182">
            <v>820012</v>
          </cell>
          <cell r="H182">
            <v>0</v>
          </cell>
          <cell r="K182" t="str">
            <v>forex</v>
          </cell>
        </row>
        <row r="183">
          <cell r="A183" t="str">
            <v>110035-1</v>
          </cell>
          <cell r="B183">
            <v>39263</v>
          </cell>
          <cell r="C183" t="str">
            <v>AJE-02</v>
          </cell>
          <cell r="D183" t="str">
            <v>Foreign Exchange Loss</v>
          </cell>
          <cell r="E183" t="str">
            <v xml:space="preserve">T/R -PT Sanwa Musen (Yen) </v>
          </cell>
          <cell r="F183">
            <v>820012</v>
          </cell>
          <cell r="H183">
            <v>0</v>
          </cell>
          <cell r="K183" t="str">
            <v>forex</v>
          </cell>
        </row>
        <row r="184">
          <cell r="A184" t="str">
            <v>110035-2</v>
          </cell>
          <cell r="B184">
            <v>39263</v>
          </cell>
          <cell r="C184" t="str">
            <v>AJE-02</v>
          </cell>
          <cell r="D184" t="str">
            <v>Foreign Exchange Loss</v>
          </cell>
          <cell r="E184" t="str">
            <v>T/R - PT. Galindra M.C (USD)  GALVA</v>
          </cell>
          <cell r="F184">
            <v>820012</v>
          </cell>
          <cell r="H184">
            <v>0</v>
          </cell>
          <cell r="K184" t="str">
            <v>forex</v>
          </cell>
        </row>
        <row r="185">
          <cell r="A185" t="str">
            <v>110035-3</v>
          </cell>
          <cell r="B185">
            <v>39263</v>
          </cell>
          <cell r="C185" t="str">
            <v>AJE-02</v>
          </cell>
          <cell r="D185" t="str">
            <v>Foreign Exchange Loss</v>
          </cell>
          <cell r="E185" t="str">
            <v>T/R - PT. Sanken (USD)</v>
          </cell>
          <cell r="F185">
            <v>820012</v>
          </cell>
          <cell r="H185">
            <v>0</v>
          </cell>
          <cell r="K185" t="str">
            <v>forex</v>
          </cell>
        </row>
        <row r="186">
          <cell r="A186" t="str">
            <v>110035-4</v>
          </cell>
          <cell r="B186">
            <v>39263</v>
          </cell>
          <cell r="C186" t="str">
            <v>AJE-02</v>
          </cell>
          <cell r="D186" t="str">
            <v>Foreign Exchange Loss</v>
          </cell>
          <cell r="E186" t="str">
            <v>T/R - PT. Padi Trust Component (USD)</v>
          </cell>
          <cell r="F186">
            <v>820012</v>
          </cell>
          <cell r="H186">
            <v>0</v>
          </cell>
          <cell r="K186" t="str">
            <v>forex</v>
          </cell>
        </row>
        <row r="187">
          <cell r="A187" t="str">
            <v>110035-5</v>
          </cell>
          <cell r="B187">
            <v>39263</v>
          </cell>
          <cell r="C187" t="str">
            <v>AJE-02</v>
          </cell>
          <cell r="D187" t="str">
            <v>Foreign Exchange Loss</v>
          </cell>
          <cell r="E187" t="str">
            <v>T/R - PT. PGCOM Panasonic (USD)</v>
          </cell>
          <cell r="F187">
            <v>820012</v>
          </cell>
          <cell r="H187">
            <v>0</v>
          </cell>
          <cell r="K187" t="str">
            <v>forex</v>
          </cell>
        </row>
        <row r="188">
          <cell r="A188" t="str">
            <v>110035-6</v>
          </cell>
          <cell r="B188">
            <v>39263</v>
          </cell>
          <cell r="C188" t="str">
            <v>AJE-02</v>
          </cell>
          <cell r="D188" t="str">
            <v>Foreign Exchange Loss</v>
          </cell>
          <cell r="E188" t="str">
            <v>T/R - PT. Samwha Indonesia (USD)</v>
          </cell>
          <cell r="F188">
            <v>820012</v>
          </cell>
          <cell r="H188">
            <v>0</v>
          </cell>
          <cell r="K188" t="str">
            <v>forex</v>
          </cell>
        </row>
        <row r="189">
          <cell r="A189" t="str">
            <v>110035-7</v>
          </cell>
          <cell r="B189">
            <v>39263</v>
          </cell>
          <cell r="C189" t="str">
            <v>AJE-02</v>
          </cell>
          <cell r="D189" t="str">
            <v>Foreign Exchange Loss</v>
          </cell>
          <cell r="E189" t="str">
            <v>T/R - PT. Toshiba (USD)</v>
          </cell>
          <cell r="F189">
            <v>820012</v>
          </cell>
          <cell r="H189">
            <v>0</v>
          </cell>
          <cell r="K189" t="str">
            <v>forex</v>
          </cell>
        </row>
        <row r="190">
          <cell r="A190" t="str">
            <v>110035-8</v>
          </cell>
          <cell r="B190">
            <v>39263</v>
          </cell>
          <cell r="C190" t="str">
            <v>AJE-02</v>
          </cell>
          <cell r="D190" t="str">
            <v>Foreign Exchange Loss</v>
          </cell>
          <cell r="E190" t="str">
            <v>T/R - TVS Electronics</v>
          </cell>
          <cell r="F190">
            <v>820012</v>
          </cell>
          <cell r="H190">
            <v>779830</v>
          </cell>
          <cell r="K190" t="str">
            <v>forex</v>
          </cell>
        </row>
        <row r="191">
          <cell r="A191">
            <v>110036</v>
          </cell>
          <cell r="B191">
            <v>39263</v>
          </cell>
          <cell r="C191" t="str">
            <v>AJE-02</v>
          </cell>
          <cell r="D191" t="str">
            <v>Foreign Exchange Loss</v>
          </cell>
          <cell r="E191" t="str">
            <v xml:space="preserve">Totoku Electric Co., Ltd., Japan  (USD) </v>
          </cell>
          <cell r="F191">
            <v>820012</v>
          </cell>
          <cell r="H191">
            <v>547611885</v>
          </cell>
          <cell r="K191" t="str">
            <v>forex</v>
          </cell>
        </row>
        <row r="192">
          <cell r="A192">
            <v>110037</v>
          </cell>
          <cell r="B192">
            <v>39263</v>
          </cell>
          <cell r="C192" t="str">
            <v>AJE-02</v>
          </cell>
          <cell r="D192" t="str">
            <v>Foreign Exchange Loss</v>
          </cell>
          <cell r="E192" t="str">
            <v>Totoku Electric Co., Ltd., Singapore  (USD)</v>
          </cell>
          <cell r="F192">
            <v>820012</v>
          </cell>
          <cell r="H192">
            <v>0</v>
          </cell>
          <cell r="K192" t="str">
            <v>forex</v>
          </cell>
        </row>
        <row r="193">
          <cell r="A193" t="str">
            <v>110037-1</v>
          </cell>
          <cell r="B193">
            <v>39263</v>
          </cell>
          <cell r="C193" t="str">
            <v>AJE-02</v>
          </cell>
          <cell r="D193" t="str">
            <v>Foreign Exchange Loss</v>
          </cell>
          <cell r="E193" t="str">
            <v>Totoku North Amerika (USD)</v>
          </cell>
          <cell r="F193">
            <v>820012</v>
          </cell>
          <cell r="H193">
            <v>0</v>
          </cell>
          <cell r="K193" t="str">
            <v>forex</v>
          </cell>
        </row>
        <row r="194">
          <cell r="A194" t="str">
            <v>110037-2</v>
          </cell>
          <cell r="B194">
            <v>39263</v>
          </cell>
          <cell r="C194" t="str">
            <v>AJE-02</v>
          </cell>
          <cell r="D194" t="str">
            <v>Foreign Exchange Loss</v>
          </cell>
          <cell r="E194" t="str">
            <v>Totoku Malaysia (USD)</v>
          </cell>
          <cell r="F194">
            <v>820012</v>
          </cell>
          <cell r="H194">
            <v>0</v>
          </cell>
          <cell r="K194" t="str">
            <v>forex</v>
          </cell>
        </row>
        <row r="195">
          <cell r="A195" t="str">
            <v>110037-3</v>
          </cell>
          <cell r="B195">
            <v>39263</v>
          </cell>
          <cell r="C195" t="str">
            <v>AJE-02</v>
          </cell>
          <cell r="D195" t="str">
            <v>Foreign Exchange Loss</v>
          </cell>
          <cell r="E195" t="str">
            <v>Totoku China (Zhejiang) Co. Ltd (USD)</v>
          </cell>
          <cell r="F195">
            <v>820012</v>
          </cell>
          <cell r="H195">
            <v>0</v>
          </cell>
          <cell r="K195" t="str">
            <v>forex</v>
          </cell>
        </row>
        <row r="196">
          <cell r="A196">
            <v>110038</v>
          </cell>
          <cell r="B196">
            <v>39263</v>
          </cell>
          <cell r="C196" t="str">
            <v>AJE-02</v>
          </cell>
          <cell r="D196" t="str">
            <v>Foreign Exchange Loss</v>
          </cell>
          <cell r="E196" t="str">
            <v>Noble Batam (USD)</v>
          </cell>
          <cell r="F196">
            <v>820012</v>
          </cell>
          <cell r="H196">
            <v>0</v>
          </cell>
          <cell r="K196" t="str">
            <v>forex</v>
          </cell>
        </row>
        <row r="197">
          <cell r="A197">
            <v>110039</v>
          </cell>
          <cell r="B197">
            <v>39263</v>
          </cell>
          <cell r="C197" t="str">
            <v>AJE-02</v>
          </cell>
          <cell r="D197" t="str">
            <v>Foreign Exchange Loss</v>
          </cell>
          <cell r="E197" t="str">
            <v>Sanyo Industries, UK (USD)</v>
          </cell>
          <cell r="F197">
            <v>820012</v>
          </cell>
          <cell r="H197">
            <v>0</v>
          </cell>
          <cell r="K197" t="str">
            <v>forex</v>
          </cell>
        </row>
        <row r="198">
          <cell r="A198" t="str">
            <v>110039-1</v>
          </cell>
          <cell r="B198">
            <v>39263</v>
          </cell>
          <cell r="C198" t="str">
            <v>AJE-02</v>
          </cell>
          <cell r="D198" t="str">
            <v>Foreign Exchange Loss</v>
          </cell>
          <cell r="E198" t="str">
            <v>NEC Tokin Electronic (USD)</v>
          </cell>
          <cell r="F198">
            <v>820012</v>
          </cell>
          <cell r="H198">
            <v>0</v>
          </cell>
          <cell r="K198" t="str">
            <v>forex</v>
          </cell>
        </row>
        <row r="199">
          <cell r="A199" t="str">
            <v>110039-2</v>
          </cell>
          <cell r="B199">
            <v>39263</v>
          </cell>
          <cell r="C199" t="str">
            <v>AJE-02</v>
          </cell>
          <cell r="D199" t="str">
            <v>Foreign Exchange Loss</v>
          </cell>
          <cell r="E199" t="str">
            <v>Yutaka (USD)</v>
          </cell>
          <cell r="F199">
            <v>820012</v>
          </cell>
          <cell r="H199">
            <v>0</v>
          </cell>
          <cell r="K199" t="str">
            <v>forex</v>
          </cell>
        </row>
        <row r="200">
          <cell r="A200" t="str">
            <v>110039-3</v>
          </cell>
          <cell r="B200">
            <v>39263</v>
          </cell>
          <cell r="C200" t="str">
            <v>AJE-02</v>
          </cell>
          <cell r="D200" t="str">
            <v>Foreign Exchange Loss</v>
          </cell>
          <cell r="E200" t="str">
            <v>T/ R  (L) Shibata Electronics (USD)</v>
          </cell>
          <cell r="F200">
            <v>820012</v>
          </cell>
          <cell r="H200">
            <v>0</v>
          </cell>
          <cell r="K200" t="str">
            <v>forex</v>
          </cell>
        </row>
        <row r="201">
          <cell r="A201" t="str">
            <v>110039-4</v>
          </cell>
          <cell r="B201">
            <v>39263</v>
          </cell>
          <cell r="C201" t="str">
            <v>AJE-02</v>
          </cell>
          <cell r="D201" t="str">
            <v>Foreign Exchange Loss</v>
          </cell>
          <cell r="E201" t="str">
            <v>Sanwa Musen - Thailand</v>
          </cell>
          <cell r="F201">
            <v>820012</v>
          </cell>
          <cell r="H201">
            <v>0</v>
          </cell>
          <cell r="K201" t="str">
            <v>forex</v>
          </cell>
        </row>
        <row r="202">
          <cell r="A202" t="str">
            <v>110039-5</v>
          </cell>
          <cell r="B202">
            <v>39263</v>
          </cell>
          <cell r="C202" t="str">
            <v>AJE-02</v>
          </cell>
          <cell r="D202" t="str">
            <v>Foreign Exchange Loss</v>
          </cell>
          <cell r="E202" t="str">
            <v xml:space="preserve">A-Tex Worldwide SDN., BHD </v>
          </cell>
          <cell r="F202">
            <v>820012</v>
          </cell>
          <cell r="H202">
            <v>0</v>
          </cell>
          <cell r="K202" t="str">
            <v>forex</v>
          </cell>
        </row>
        <row r="203">
          <cell r="A203" t="str">
            <v>110039-6</v>
          </cell>
          <cell r="B203">
            <v>39263</v>
          </cell>
          <cell r="C203" t="str">
            <v>AJE-02</v>
          </cell>
          <cell r="D203" t="str">
            <v>Foreign Exchange Loss</v>
          </cell>
          <cell r="E203" t="str">
            <v>PT. KEL Indonesia</v>
          </cell>
          <cell r="F203">
            <v>820012</v>
          </cell>
          <cell r="H203">
            <v>0</v>
          </cell>
          <cell r="K203" t="str">
            <v>forex</v>
          </cell>
        </row>
        <row r="204">
          <cell r="A204" t="str">
            <v>110039-10</v>
          </cell>
          <cell r="B204">
            <v>39263</v>
          </cell>
          <cell r="C204" t="str">
            <v>AJE-02</v>
          </cell>
          <cell r="D204" t="str">
            <v>Foreign Exchange Loss</v>
          </cell>
          <cell r="E204" t="str">
            <v>Other Receivable</v>
          </cell>
          <cell r="F204">
            <v>820012</v>
          </cell>
          <cell r="H204">
            <v>0</v>
          </cell>
          <cell r="K204" t="str">
            <v>forex</v>
          </cell>
        </row>
        <row r="205">
          <cell r="A205">
            <v>130011</v>
          </cell>
          <cell r="B205">
            <v>39263</v>
          </cell>
          <cell r="C205" t="str">
            <v>AJE-02</v>
          </cell>
          <cell r="D205" t="str">
            <v>Foreign Exchange Loss</v>
          </cell>
          <cell r="E205" t="str">
            <v>Refundable Deposits -PT. Karawang Sport Centre</v>
          </cell>
          <cell r="F205">
            <v>820012</v>
          </cell>
          <cell r="H205">
            <v>0</v>
          </cell>
          <cell r="K205" t="str">
            <v>forex</v>
          </cell>
        </row>
        <row r="206">
          <cell r="A206">
            <v>130011</v>
          </cell>
          <cell r="B206">
            <v>39263</v>
          </cell>
          <cell r="C206" t="str">
            <v>AJE-02</v>
          </cell>
          <cell r="D206" t="str">
            <v>Foreign Exchange Loss</v>
          </cell>
          <cell r="E206" t="str">
            <v>Refundable Deposits -PT. Secom Indopratama</v>
          </cell>
          <cell r="F206">
            <v>820012</v>
          </cell>
          <cell r="H206">
            <v>0</v>
          </cell>
          <cell r="K206" t="str">
            <v>forex</v>
          </cell>
        </row>
        <row r="207">
          <cell r="A207">
            <v>130011</v>
          </cell>
          <cell r="B207">
            <v>39263</v>
          </cell>
          <cell r="C207" t="str">
            <v>AJE-02</v>
          </cell>
          <cell r="D207" t="str">
            <v>Foreign Exchange Loss</v>
          </cell>
          <cell r="E207" t="str">
            <v>Refundable Deposits -PT. Griya Karawang</v>
          </cell>
          <cell r="F207">
            <v>820012</v>
          </cell>
          <cell r="H207">
            <v>0</v>
          </cell>
          <cell r="K207" t="str">
            <v>forex</v>
          </cell>
        </row>
        <row r="208">
          <cell r="A208">
            <v>130011</v>
          </cell>
          <cell r="B208">
            <v>39263</v>
          </cell>
          <cell r="C208" t="str">
            <v>AJE-02</v>
          </cell>
          <cell r="D208" t="str">
            <v>Foreign Exchange Loss</v>
          </cell>
          <cell r="E208" t="str">
            <v>Refundable Deposits -PT. Besland Pertiwi (II)</v>
          </cell>
          <cell r="F208">
            <v>820012</v>
          </cell>
          <cell r="H208">
            <v>0</v>
          </cell>
          <cell r="K208" t="str">
            <v>forex</v>
          </cell>
        </row>
        <row r="209">
          <cell r="A209">
            <v>130011</v>
          </cell>
          <cell r="B209">
            <v>39263</v>
          </cell>
          <cell r="C209" t="str">
            <v>AJE-02</v>
          </cell>
          <cell r="D209" t="str">
            <v>Foreign Exchange Loss</v>
          </cell>
          <cell r="E209" t="str">
            <v>Refundable Deposits -PT. Besland Pertiwi (III)</v>
          </cell>
          <cell r="F209">
            <v>820012</v>
          </cell>
          <cell r="H209">
            <v>0</v>
          </cell>
          <cell r="K209" t="str">
            <v>forex</v>
          </cell>
        </row>
        <row r="210">
          <cell r="A210">
            <v>130011</v>
          </cell>
          <cell r="B210">
            <v>39263</v>
          </cell>
          <cell r="C210" t="str">
            <v>AJE-02</v>
          </cell>
          <cell r="D210" t="str">
            <v>Foreign Exchange Loss</v>
          </cell>
          <cell r="E210" t="str">
            <v>Refundable Deposits -PT. Tatajabar Sejahtera (III)</v>
          </cell>
          <cell r="F210">
            <v>820012</v>
          </cell>
          <cell r="H210">
            <v>0</v>
          </cell>
          <cell r="K210" t="str">
            <v>forex</v>
          </cell>
        </row>
        <row r="211">
          <cell r="A211">
            <v>130011</v>
          </cell>
          <cell r="B211">
            <v>39263</v>
          </cell>
          <cell r="C211" t="str">
            <v>AJE-02</v>
          </cell>
          <cell r="D211" t="str">
            <v>Foreign Exchange Loss</v>
          </cell>
          <cell r="E211" t="str">
            <v>Refundable Deposits -PT. Besland Pertiwi (IV)</v>
          </cell>
          <cell r="F211">
            <v>820012</v>
          </cell>
          <cell r="H211">
            <v>0</v>
          </cell>
          <cell r="K211" t="str">
            <v>forex</v>
          </cell>
        </row>
        <row r="212">
          <cell r="A212">
            <v>130011</v>
          </cell>
          <cell r="B212">
            <v>39263</v>
          </cell>
          <cell r="C212" t="str">
            <v>AJE-02</v>
          </cell>
          <cell r="D212" t="str">
            <v>Foreign Exchange Loss</v>
          </cell>
          <cell r="E212" t="str">
            <v>Refundable Deposits -PT. Tatajabar Sejahtera (IV)</v>
          </cell>
          <cell r="F212">
            <v>820012</v>
          </cell>
          <cell r="H212">
            <v>0</v>
          </cell>
          <cell r="K212" t="str">
            <v>forex</v>
          </cell>
        </row>
        <row r="213">
          <cell r="A213">
            <v>210011</v>
          </cell>
          <cell r="B213">
            <v>39263</v>
          </cell>
          <cell r="C213" t="str">
            <v>AJE-02</v>
          </cell>
          <cell r="D213" t="str">
            <v>Foreign Exchange Loss</v>
          </cell>
          <cell r="E213" t="str">
            <v xml:space="preserve">Totoku Electric Co., Ltd., Japan </v>
          </cell>
          <cell r="F213">
            <v>820012</v>
          </cell>
          <cell r="H213">
            <v>9700168</v>
          </cell>
          <cell r="K213" t="str">
            <v>forex</v>
          </cell>
        </row>
        <row r="214">
          <cell r="A214">
            <v>210012</v>
          </cell>
          <cell r="B214">
            <v>39263</v>
          </cell>
          <cell r="C214" t="str">
            <v>AJE-02</v>
          </cell>
          <cell r="D214" t="str">
            <v>Foreign Exchange Loss</v>
          </cell>
          <cell r="E214" t="str">
            <v>Totoku Electrica Mexicana. S.A. DE.C.V, Mexico</v>
          </cell>
          <cell r="F214">
            <v>820012</v>
          </cell>
          <cell r="H214">
            <v>0</v>
          </cell>
          <cell r="K214" t="str">
            <v>forex</v>
          </cell>
        </row>
        <row r="215">
          <cell r="A215" t="str">
            <v>210012-1</v>
          </cell>
          <cell r="B215">
            <v>39263</v>
          </cell>
          <cell r="C215" t="str">
            <v>AJE-02</v>
          </cell>
          <cell r="D215" t="str">
            <v>Foreign Exchange Loss</v>
          </cell>
          <cell r="E215" t="str">
            <v>Totoku Malaysia</v>
          </cell>
          <cell r="F215">
            <v>820012</v>
          </cell>
          <cell r="H215">
            <v>0</v>
          </cell>
          <cell r="K215" t="str">
            <v>forex</v>
          </cell>
        </row>
        <row r="216">
          <cell r="A216">
            <v>210013</v>
          </cell>
          <cell r="B216">
            <v>39263</v>
          </cell>
          <cell r="C216" t="str">
            <v>AJE-02</v>
          </cell>
          <cell r="D216" t="str">
            <v>Foreign Exchange Loss</v>
          </cell>
          <cell r="E216" t="str">
            <v>Furukawa Electric Singapore (US$)</v>
          </cell>
          <cell r="F216">
            <v>820012</v>
          </cell>
          <cell r="H216">
            <v>0</v>
          </cell>
          <cell r="K216" t="str">
            <v>forex</v>
          </cell>
        </row>
        <row r="217">
          <cell r="A217" t="str">
            <v>210013-2</v>
          </cell>
          <cell r="B217">
            <v>39263</v>
          </cell>
          <cell r="C217" t="str">
            <v>AJE-02</v>
          </cell>
          <cell r="D217" t="str">
            <v>Foreign Exchange Loss</v>
          </cell>
          <cell r="E217" t="str">
            <v>Honami Electronics (002-0157)</v>
          </cell>
          <cell r="F217">
            <v>820012</v>
          </cell>
          <cell r="H217">
            <v>0</v>
          </cell>
          <cell r="K217" t="str">
            <v>forex</v>
          </cell>
        </row>
        <row r="218">
          <cell r="A218" t="str">
            <v>210013-3</v>
          </cell>
          <cell r="B218">
            <v>39263</v>
          </cell>
          <cell r="C218" t="str">
            <v>AJE-02</v>
          </cell>
          <cell r="D218" t="str">
            <v>Foreign Exchange Loss</v>
          </cell>
          <cell r="E218" t="str">
            <v>Nitto Denko</v>
          </cell>
          <cell r="F218">
            <v>820012</v>
          </cell>
          <cell r="H218">
            <v>0</v>
          </cell>
          <cell r="K218" t="str">
            <v>forex</v>
          </cell>
        </row>
        <row r="219">
          <cell r="A219">
            <v>210014</v>
          </cell>
          <cell r="B219">
            <v>39263</v>
          </cell>
          <cell r="C219" t="str">
            <v>AJE-02</v>
          </cell>
          <cell r="D219" t="str">
            <v>Foreign Exchange Loss</v>
          </cell>
          <cell r="E219" t="str">
            <v>Local T/P -PT. Yontomo (USD)</v>
          </cell>
          <cell r="F219">
            <v>820012</v>
          </cell>
          <cell r="H219">
            <v>0</v>
          </cell>
          <cell r="K219" t="str">
            <v>forex</v>
          </cell>
        </row>
        <row r="220">
          <cell r="A220">
            <v>210015</v>
          </cell>
          <cell r="B220">
            <v>39263</v>
          </cell>
          <cell r="C220" t="str">
            <v>AJE-02</v>
          </cell>
          <cell r="D220" t="str">
            <v>Foreign Exchange Loss</v>
          </cell>
          <cell r="E220" t="str">
            <v>Local T/P -PT. Nitto (USD)</v>
          </cell>
          <cell r="F220">
            <v>820012</v>
          </cell>
          <cell r="H220">
            <v>51480</v>
          </cell>
          <cell r="K220" t="str">
            <v>forex</v>
          </cell>
        </row>
        <row r="221">
          <cell r="A221">
            <v>210016</v>
          </cell>
          <cell r="B221">
            <v>39263</v>
          </cell>
          <cell r="C221" t="str">
            <v>AJE-02</v>
          </cell>
          <cell r="D221" t="str">
            <v>Foreign Exchange Loss</v>
          </cell>
          <cell r="E221" t="str">
            <v>Local T/P -PT. Sumitomo Electric (USD) OPTEC</v>
          </cell>
          <cell r="F221">
            <v>820012</v>
          </cell>
          <cell r="H221">
            <v>15299735</v>
          </cell>
          <cell r="K221" t="str">
            <v>forex</v>
          </cell>
        </row>
        <row r="222">
          <cell r="A222">
            <v>210017</v>
          </cell>
          <cell r="B222">
            <v>39263</v>
          </cell>
          <cell r="C222" t="str">
            <v>AJE-02</v>
          </cell>
          <cell r="D222" t="str">
            <v>Foreign Exchange Loss</v>
          </cell>
          <cell r="E222" t="str">
            <v>Local T/P -PT. Dia Electro (USD)  DECSI</v>
          </cell>
          <cell r="F222">
            <v>820012</v>
          </cell>
          <cell r="H222">
            <v>9120705</v>
          </cell>
          <cell r="K222" t="str">
            <v>forex</v>
          </cell>
        </row>
        <row r="223">
          <cell r="A223">
            <v>210018</v>
          </cell>
          <cell r="B223">
            <v>39263</v>
          </cell>
          <cell r="C223" t="str">
            <v>AJE-02</v>
          </cell>
          <cell r="D223" t="str">
            <v>Foreign Exchange Loss</v>
          </cell>
          <cell r="E223" t="str">
            <v xml:space="preserve">Local T/P - PT Sanko Material (USD) </v>
          </cell>
          <cell r="F223">
            <v>820012</v>
          </cell>
          <cell r="H223">
            <v>0</v>
          </cell>
          <cell r="K223" t="str">
            <v>forex</v>
          </cell>
        </row>
        <row r="224">
          <cell r="A224">
            <v>210019</v>
          </cell>
          <cell r="B224">
            <v>39263</v>
          </cell>
          <cell r="C224" t="str">
            <v>AJE-02</v>
          </cell>
          <cell r="D224" t="str">
            <v>Foreign Exchange Loss</v>
          </cell>
          <cell r="E224" t="str">
            <v>Local T/P -PT. Four Pillars (USD)</v>
          </cell>
          <cell r="F224">
            <v>820012</v>
          </cell>
          <cell r="H224">
            <v>0</v>
          </cell>
          <cell r="K224" t="str">
            <v>forex</v>
          </cell>
        </row>
        <row r="225">
          <cell r="A225" t="str">
            <v>210019-1</v>
          </cell>
          <cell r="B225">
            <v>39263</v>
          </cell>
          <cell r="C225" t="str">
            <v>AJE-02</v>
          </cell>
          <cell r="D225" t="str">
            <v>Foreign Exchange Loss</v>
          </cell>
          <cell r="E225" t="str">
            <v>Local T/P -PT. Sucaco (USD)</v>
          </cell>
          <cell r="F225">
            <v>820012</v>
          </cell>
          <cell r="H225">
            <v>14782220</v>
          </cell>
          <cell r="K225" t="str">
            <v>forex</v>
          </cell>
        </row>
        <row r="226">
          <cell r="A226" t="str">
            <v>210019-2</v>
          </cell>
          <cell r="B226">
            <v>39263</v>
          </cell>
          <cell r="C226" t="str">
            <v>AJE-02</v>
          </cell>
          <cell r="D226" t="str">
            <v>Foreign Exchange Loss</v>
          </cell>
          <cell r="E226" t="str">
            <v xml:space="preserve">Local T/P -PT. Rapindo </v>
          </cell>
          <cell r="F226">
            <v>820012</v>
          </cell>
          <cell r="H226">
            <v>0</v>
          </cell>
          <cell r="K226" t="str">
            <v>forex</v>
          </cell>
        </row>
        <row r="227">
          <cell r="A227" t="str">
            <v>210019-3</v>
          </cell>
          <cell r="B227">
            <v>39263</v>
          </cell>
          <cell r="C227" t="str">
            <v>AJE-02</v>
          </cell>
          <cell r="D227" t="str">
            <v>Foreign Exchange Loss</v>
          </cell>
          <cell r="E227" t="str">
            <v>Local T/P - Harmonics Techindo (USD)</v>
          </cell>
          <cell r="F227">
            <v>820012</v>
          </cell>
          <cell r="H227">
            <v>0</v>
          </cell>
          <cell r="K227" t="str">
            <v>forex</v>
          </cell>
        </row>
        <row r="228">
          <cell r="A228" t="str">
            <v>210019-4</v>
          </cell>
          <cell r="B228">
            <v>39263</v>
          </cell>
          <cell r="C228" t="str">
            <v>AJE-02</v>
          </cell>
          <cell r="D228" t="str">
            <v>Foreign Exchange Loss</v>
          </cell>
          <cell r="E228" t="str">
            <v>Local T/P -Tessa (USD)</v>
          </cell>
          <cell r="F228">
            <v>820012</v>
          </cell>
          <cell r="H228">
            <v>0</v>
          </cell>
          <cell r="K228" t="str">
            <v>forex</v>
          </cell>
        </row>
        <row r="229">
          <cell r="A229" t="str">
            <v>210019-5</v>
          </cell>
          <cell r="B229">
            <v>39263</v>
          </cell>
          <cell r="C229" t="str">
            <v>AJE-02</v>
          </cell>
          <cell r="D229" t="str">
            <v>Foreign Exchange Loss</v>
          </cell>
          <cell r="E229" t="str">
            <v>Local T/P -  PT. Kyoei Denki (USD)</v>
          </cell>
          <cell r="F229">
            <v>820012</v>
          </cell>
          <cell r="H229">
            <v>37444</v>
          </cell>
          <cell r="K229" t="str">
            <v>forex</v>
          </cell>
        </row>
        <row r="230">
          <cell r="A230" t="str">
            <v>210019-6</v>
          </cell>
          <cell r="B230">
            <v>39263</v>
          </cell>
          <cell r="C230" t="str">
            <v>AJE-02</v>
          </cell>
          <cell r="D230" t="str">
            <v>Foreign Exchange Loss</v>
          </cell>
          <cell r="E230" t="str">
            <v>Local T/P -  PT. Kel Indonesia (USD)</v>
          </cell>
          <cell r="F230">
            <v>820012</v>
          </cell>
          <cell r="H230">
            <v>21179700</v>
          </cell>
          <cell r="K230" t="str">
            <v>forex</v>
          </cell>
        </row>
        <row r="231">
          <cell r="A231" t="str">
            <v>210019-7</v>
          </cell>
          <cell r="B231">
            <v>39263</v>
          </cell>
          <cell r="C231" t="str">
            <v>AJE-02</v>
          </cell>
          <cell r="D231" t="str">
            <v>Foreign Exchange Loss</v>
          </cell>
          <cell r="E231" t="str">
            <v>Local T/P -  Furukawa (Yen)</v>
          </cell>
          <cell r="F231">
            <v>820012</v>
          </cell>
          <cell r="H231">
            <v>103749026</v>
          </cell>
          <cell r="K231" t="str">
            <v>forex</v>
          </cell>
        </row>
        <row r="232">
          <cell r="A232">
            <v>210030</v>
          </cell>
          <cell r="B232">
            <v>39263</v>
          </cell>
          <cell r="C232" t="str">
            <v>AJE-02</v>
          </cell>
          <cell r="D232" t="str">
            <v>Foreign Exchange Loss</v>
          </cell>
          <cell r="E232" t="str">
            <v>Output Payables :</v>
          </cell>
          <cell r="F232">
            <v>820012</v>
          </cell>
          <cell r="H232">
            <v>0</v>
          </cell>
          <cell r="K232" t="str">
            <v>forex</v>
          </cell>
        </row>
        <row r="233">
          <cell r="A233" t="str">
            <v>210030-1</v>
          </cell>
          <cell r="B233">
            <v>39263</v>
          </cell>
          <cell r="C233" t="str">
            <v>AJE-02</v>
          </cell>
          <cell r="D233" t="str">
            <v>Foreign Exchange Loss</v>
          </cell>
          <cell r="E233" t="str">
            <v>Other Payables :</v>
          </cell>
          <cell r="F233">
            <v>820012</v>
          </cell>
          <cell r="H233">
            <v>1475754</v>
          </cell>
          <cell r="K233" t="str">
            <v>forex</v>
          </cell>
        </row>
        <row r="234">
          <cell r="A234">
            <v>210039</v>
          </cell>
          <cell r="B234">
            <v>39263</v>
          </cell>
          <cell r="C234" t="str">
            <v>AJE-02</v>
          </cell>
          <cell r="D234" t="str">
            <v>Foreign Exchange Loss</v>
          </cell>
          <cell r="E234" t="str">
            <v>Temporary Receivable Subject (Royalty) (usd)</v>
          </cell>
          <cell r="F234">
            <v>820012</v>
          </cell>
          <cell r="H234">
            <v>0</v>
          </cell>
          <cell r="K234" t="str">
            <v>forex</v>
          </cell>
        </row>
        <row r="235">
          <cell r="A235">
            <v>210041</v>
          </cell>
          <cell r="B235">
            <v>39263</v>
          </cell>
          <cell r="C235" t="str">
            <v>AJE-02</v>
          </cell>
          <cell r="D235" t="str">
            <v>Foreign Exchange Loss</v>
          </cell>
          <cell r="E235" t="str">
            <v>Suspense Receivable - Totoku Electric</v>
          </cell>
          <cell r="F235">
            <v>820012</v>
          </cell>
          <cell r="H235">
            <v>0</v>
          </cell>
          <cell r="K235" t="str">
            <v>forex</v>
          </cell>
        </row>
        <row r="236">
          <cell r="A236">
            <v>210071</v>
          </cell>
          <cell r="B236">
            <v>39263</v>
          </cell>
          <cell r="C236" t="str">
            <v>AJE-02</v>
          </cell>
          <cell r="D236" t="str">
            <v>Foreign Exchange Loss</v>
          </cell>
          <cell r="E236" t="str">
            <v>Long Term Loans - Totoku Electric Co. Ltd</v>
          </cell>
          <cell r="F236">
            <v>820012</v>
          </cell>
          <cell r="H236">
            <v>158200000</v>
          </cell>
          <cell r="K236" t="str">
            <v>forex</v>
          </cell>
        </row>
        <row r="237">
          <cell r="A237">
            <v>210061</v>
          </cell>
          <cell r="B237">
            <v>39263</v>
          </cell>
          <cell r="C237" t="str">
            <v>AJE-02</v>
          </cell>
          <cell r="D237" t="str">
            <v>Foreign Exchange Loss</v>
          </cell>
          <cell r="E237" t="str">
            <v>PT. Resona Perdania Indonesia (max -usd 500,000)</v>
          </cell>
          <cell r="F237">
            <v>820012</v>
          </cell>
          <cell r="H237">
            <v>226000000</v>
          </cell>
          <cell r="K237" t="str">
            <v>forex</v>
          </cell>
        </row>
        <row r="238">
          <cell r="A238">
            <v>210062</v>
          </cell>
          <cell r="B238">
            <v>39263</v>
          </cell>
          <cell r="C238" t="str">
            <v>AJE-02</v>
          </cell>
          <cell r="D238" t="str">
            <v>Foreign Exchange Loss</v>
          </cell>
          <cell r="E238" t="str">
            <v>PT. Bank Dai-Ichi Kangyo Indonesia (max -usd 1,000,000)</v>
          </cell>
          <cell r="F238">
            <v>820012</v>
          </cell>
          <cell r="H238">
            <v>226000000</v>
          </cell>
          <cell r="K238" t="str">
            <v>forex</v>
          </cell>
        </row>
        <row r="239">
          <cell r="A239">
            <v>210063</v>
          </cell>
          <cell r="B239">
            <v>39263</v>
          </cell>
          <cell r="C239" t="str">
            <v>AJE-02</v>
          </cell>
          <cell r="D239" t="str">
            <v>Foreign Exchange Loss</v>
          </cell>
          <cell r="E239" t="str">
            <v>Totoku Electric Co. Ltd</v>
          </cell>
          <cell r="F239">
            <v>820012</v>
          </cell>
          <cell r="H239">
            <v>96050000</v>
          </cell>
          <cell r="K239" t="str">
            <v>forex</v>
          </cell>
        </row>
        <row r="240">
          <cell r="A240">
            <v>820012</v>
          </cell>
          <cell r="B240">
            <v>39263</v>
          </cell>
          <cell r="C240" t="str">
            <v>AJE-02</v>
          </cell>
          <cell r="D240" t="str">
            <v>T/R -PT. Sanyo Electric (USD)</v>
          </cell>
          <cell r="E240" t="str">
            <v>Foreign Exchange Loss</v>
          </cell>
          <cell r="F240">
            <v>110032</v>
          </cell>
          <cell r="J240">
            <v>0</v>
          </cell>
          <cell r="K240" t="str">
            <v>forex</v>
          </cell>
        </row>
        <row r="241">
          <cell r="A241">
            <v>820012</v>
          </cell>
          <cell r="B241">
            <v>39263</v>
          </cell>
          <cell r="C241" t="str">
            <v>AJE-02</v>
          </cell>
          <cell r="D241" t="str">
            <v>T/R -PT. Sony Manufacturing Indonesia (USD)</v>
          </cell>
          <cell r="E241" t="str">
            <v>Foreign Exchange Loss</v>
          </cell>
          <cell r="F241">
            <v>110033</v>
          </cell>
          <cell r="J241">
            <v>0</v>
          </cell>
          <cell r="K241" t="str">
            <v>forex</v>
          </cell>
        </row>
        <row r="242">
          <cell r="A242">
            <v>820012</v>
          </cell>
          <cell r="B242">
            <v>39263</v>
          </cell>
          <cell r="C242" t="str">
            <v>AJE-02</v>
          </cell>
          <cell r="D242" t="str">
            <v>T/R -PT. Tembaga Mulia Semanan</v>
          </cell>
          <cell r="E242" t="str">
            <v>Foreign Exchange Loss</v>
          </cell>
          <cell r="F242">
            <v>110034</v>
          </cell>
          <cell r="J242">
            <v>0</v>
          </cell>
          <cell r="K242" t="str">
            <v>forex</v>
          </cell>
        </row>
        <row r="243">
          <cell r="A243">
            <v>820012</v>
          </cell>
          <cell r="B243">
            <v>39263</v>
          </cell>
          <cell r="C243" t="str">
            <v>AJE-02</v>
          </cell>
          <cell r="D243" t="str">
            <v xml:space="preserve">T/R -PT Sanwa Musen (Yen) </v>
          </cell>
          <cell r="E243" t="str">
            <v>Foreign Exchange Loss</v>
          </cell>
          <cell r="F243" t="str">
            <v>110035-1</v>
          </cell>
          <cell r="J243">
            <v>0</v>
          </cell>
          <cell r="K243" t="str">
            <v>forex</v>
          </cell>
        </row>
        <row r="244">
          <cell r="A244">
            <v>820012</v>
          </cell>
          <cell r="B244">
            <v>39263</v>
          </cell>
          <cell r="C244" t="str">
            <v>AJE-02</v>
          </cell>
          <cell r="D244" t="str">
            <v>T/R - PT. Galindra M.C (USD)  GALVA</v>
          </cell>
          <cell r="E244" t="str">
            <v>Foreign Exchange Loss</v>
          </cell>
          <cell r="F244" t="str">
            <v>110035-2</v>
          </cell>
          <cell r="J244">
            <v>0</v>
          </cell>
          <cell r="K244" t="str">
            <v>forex</v>
          </cell>
        </row>
        <row r="245">
          <cell r="A245">
            <v>820012</v>
          </cell>
          <cell r="B245">
            <v>39263</v>
          </cell>
          <cell r="C245" t="str">
            <v>AJE-02</v>
          </cell>
          <cell r="D245" t="str">
            <v>T/R - PT. Sanken (USD)</v>
          </cell>
          <cell r="E245" t="str">
            <v>Foreign Exchange Loss</v>
          </cell>
          <cell r="F245" t="str">
            <v>110035-3</v>
          </cell>
          <cell r="J245">
            <v>0</v>
          </cell>
          <cell r="K245" t="str">
            <v>forex</v>
          </cell>
        </row>
        <row r="246">
          <cell r="A246">
            <v>820012</v>
          </cell>
          <cell r="B246">
            <v>39263</v>
          </cell>
          <cell r="C246" t="str">
            <v>AJE-02</v>
          </cell>
          <cell r="D246" t="str">
            <v>T/R - PT. Padi Trust Component (USD)</v>
          </cell>
          <cell r="E246" t="str">
            <v>Foreign Exchange Loss</v>
          </cell>
          <cell r="F246" t="str">
            <v>110035-4</v>
          </cell>
          <cell r="J246">
            <v>0</v>
          </cell>
          <cell r="K246" t="str">
            <v>forex</v>
          </cell>
        </row>
        <row r="247">
          <cell r="A247">
            <v>820012</v>
          </cell>
          <cell r="B247">
            <v>39263</v>
          </cell>
          <cell r="C247" t="str">
            <v>AJE-02</v>
          </cell>
          <cell r="D247" t="str">
            <v>T/R - PT. PGCOM Panasonic (USD)</v>
          </cell>
          <cell r="E247" t="str">
            <v>Foreign Exchange Loss</v>
          </cell>
          <cell r="F247" t="str">
            <v>110035-5</v>
          </cell>
          <cell r="J247">
            <v>0</v>
          </cell>
          <cell r="K247" t="str">
            <v>forex</v>
          </cell>
        </row>
        <row r="248">
          <cell r="A248">
            <v>820012</v>
          </cell>
          <cell r="B248">
            <v>39263</v>
          </cell>
          <cell r="C248" t="str">
            <v>AJE-02</v>
          </cell>
          <cell r="D248" t="str">
            <v>T/R - PT. Samwha Indonesia (USD)</v>
          </cell>
          <cell r="E248" t="str">
            <v>Foreign Exchange Loss</v>
          </cell>
          <cell r="F248" t="str">
            <v>110035-6</v>
          </cell>
          <cell r="J248">
            <v>0</v>
          </cell>
          <cell r="K248" t="str">
            <v>forex</v>
          </cell>
        </row>
        <row r="249">
          <cell r="A249">
            <v>820012</v>
          </cell>
          <cell r="B249">
            <v>39263</v>
          </cell>
          <cell r="C249" t="str">
            <v>AJE-02</v>
          </cell>
          <cell r="D249" t="str">
            <v>T/R - PT. Toshiba (USD)</v>
          </cell>
          <cell r="E249" t="str">
            <v>Foreign Exchange Loss</v>
          </cell>
          <cell r="F249" t="str">
            <v>110035-7</v>
          </cell>
          <cell r="J249">
            <v>0</v>
          </cell>
          <cell r="K249" t="str">
            <v>forex</v>
          </cell>
        </row>
        <row r="250">
          <cell r="A250">
            <v>820012</v>
          </cell>
          <cell r="B250">
            <v>39263</v>
          </cell>
          <cell r="C250" t="str">
            <v>AJE-02</v>
          </cell>
          <cell r="D250" t="str">
            <v>T/R - PT. Toshiba (USD)</v>
          </cell>
          <cell r="E250" t="str">
            <v>Foreign Exchange Loss</v>
          </cell>
          <cell r="F250" t="str">
            <v>110035-8</v>
          </cell>
          <cell r="J250">
            <v>779830</v>
          </cell>
          <cell r="K250" t="str">
            <v>forex</v>
          </cell>
        </row>
        <row r="251">
          <cell r="A251">
            <v>820012</v>
          </cell>
          <cell r="B251">
            <v>39263</v>
          </cell>
          <cell r="C251" t="str">
            <v>AJE-02</v>
          </cell>
          <cell r="D251" t="str">
            <v xml:space="preserve">Totoku Electric Co., Ltd., Japan  (USD) </v>
          </cell>
          <cell r="E251" t="str">
            <v>Foreign Exchange Loss</v>
          </cell>
          <cell r="F251">
            <v>110036</v>
          </cell>
          <cell r="J251">
            <v>547611885</v>
          </cell>
          <cell r="K251" t="str">
            <v>forex</v>
          </cell>
        </row>
        <row r="252">
          <cell r="A252">
            <v>820012</v>
          </cell>
          <cell r="B252">
            <v>39263</v>
          </cell>
          <cell r="C252" t="str">
            <v>AJE-02</v>
          </cell>
          <cell r="D252" t="str">
            <v>Totoku Electric Co., Ltd., Singapore  (USD)</v>
          </cell>
          <cell r="E252" t="str">
            <v>Foreign Exchange Loss</v>
          </cell>
          <cell r="F252">
            <v>110037</v>
          </cell>
          <cell r="J252">
            <v>0</v>
          </cell>
          <cell r="K252" t="str">
            <v>forex</v>
          </cell>
        </row>
        <row r="253">
          <cell r="A253">
            <v>820012</v>
          </cell>
          <cell r="B253">
            <v>39263</v>
          </cell>
          <cell r="C253" t="str">
            <v>AJE-02</v>
          </cell>
          <cell r="D253" t="str">
            <v>Totoku North Amerika (USD)</v>
          </cell>
          <cell r="E253" t="str">
            <v>Foreign Exchange Loss</v>
          </cell>
          <cell r="F253" t="str">
            <v>110037-1</v>
          </cell>
          <cell r="J253">
            <v>0</v>
          </cell>
          <cell r="K253" t="str">
            <v>forex</v>
          </cell>
        </row>
        <row r="254">
          <cell r="A254">
            <v>820012</v>
          </cell>
          <cell r="B254">
            <v>39263</v>
          </cell>
          <cell r="C254" t="str">
            <v>AJE-02</v>
          </cell>
          <cell r="D254" t="str">
            <v>Totoku Malaysia (USD)</v>
          </cell>
          <cell r="E254" t="str">
            <v>Foreign Exchange Loss</v>
          </cell>
          <cell r="F254" t="str">
            <v>110037-2</v>
          </cell>
          <cell r="J254">
            <v>0</v>
          </cell>
          <cell r="K254" t="str">
            <v>forex</v>
          </cell>
        </row>
        <row r="255">
          <cell r="A255">
            <v>820012</v>
          </cell>
          <cell r="B255">
            <v>39263</v>
          </cell>
          <cell r="C255" t="str">
            <v>AJE-02</v>
          </cell>
          <cell r="D255" t="str">
            <v>Totoku China (Zhejiang) Co. Ltd (USD)</v>
          </cell>
          <cell r="E255" t="str">
            <v>Foreign Exchange Loss</v>
          </cell>
          <cell r="F255" t="str">
            <v>110037-3</v>
          </cell>
          <cell r="J255">
            <v>0</v>
          </cell>
          <cell r="K255" t="str">
            <v>forex</v>
          </cell>
        </row>
        <row r="256">
          <cell r="A256">
            <v>820012</v>
          </cell>
          <cell r="B256">
            <v>39263</v>
          </cell>
          <cell r="C256" t="str">
            <v>AJE-02</v>
          </cell>
          <cell r="D256" t="str">
            <v>Noble Batam (USD)</v>
          </cell>
          <cell r="E256" t="str">
            <v>Foreign Exchange Loss</v>
          </cell>
          <cell r="F256">
            <v>110038</v>
          </cell>
          <cell r="J256">
            <v>0</v>
          </cell>
          <cell r="K256" t="str">
            <v>forex</v>
          </cell>
        </row>
        <row r="257">
          <cell r="A257">
            <v>820012</v>
          </cell>
          <cell r="B257">
            <v>39263</v>
          </cell>
          <cell r="C257" t="str">
            <v>AJE-02</v>
          </cell>
          <cell r="D257" t="str">
            <v>Sanyo Industries, UK (USD)</v>
          </cell>
          <cell r="E257" t="str">
            <v>Foreign Exchange Loss</v>
          </cell>
          <cell r="F257">
            <v>110039</v>
          </cell>
          <cell r="J257">
            <v>0</v>
          </cell>
          <cell r="K257" t="str">
            <v>forex</v>
          </cell>
        </row>
        <row r="258">
          <cell r="A258">
            <v>820012</v>
          </cell>
          <cell r="B258">
            <v>39263</v>
          </cell>
          <cell r="C258" t="str">
            <v>AJE-02</v>
          </cell>
          <cell r="D258" t="str">
            <v>NEC Tokin Electronic (USD)</v>
          </cell>
          <cell r="E258" t="str">
            <v>Foreign Exchange Loss</v>
          </cell>
          <cell r="F258" t="str">
            <v>110039-1</v>
          </cell>
          <cell r="J258">
            <v>0</v>
          </cell>
          <cell r="K258" t="str">
            <v>forex</v>
          </cell>
        </row>
        <row r="259">
          <cell r="A259">
            <v>820012</v>
          </cell>
          <cell r="B259">
            <v>39263</v>
          </cell>
          <cell r="C259" t="str">
            <v>AJE-02</v>
          </cell>
          <cell r="D259" t="str">
            <v>Yutaka (USD)</v>
          </cell>
          <cell r="E259" t="str">
            <v>Foreign Exchange Loss</v>
          </cell>
          <cell r="F259" t="str">
            <v>110039-2</v>
          </cell>
          <cell r="J259">
            <v>0</v>
          </cell>
          <cell r="K259" t="str">
            <v>forex</v>
          </cell>
        </row>
        <row r="260">
          <cell r="A260">
            <v>820012</v>
          </cell>
          <cell r="B260">
            <v>39263</v>
          </cell>
          <cell r="C260" t="str">
            <v>AJE-02</v>
          </cell>
          <cell r="D260" t="str">
            <v>T/ R  (L) Shibata Electronics (USD)</v>
          </cell>
          <cell r="E260" t="str">
            <v>Foreign Exchange Loss</v>
          </cell>
          <cell r="F260" t="str">
            <v>110039-3</v>
          </cell>
          <cell r="J260">
            <v>0</v>
          </cell>
          <cell r="K260" t="str">
            <v>forex</v>
          </cell>
        </row>
        <row r="261">
          <cell r="A261">
            <v>820012</v>
          </cell>
          <cell r="B261">
            <v>39263</v>
          </cell>
          <cell r="C261" t="str">
            <v>AJE-02</v>
          </cell>
          <cell r="D261" t="str">
            <v>Sanwa Musen - Thailand</v>
          </cell>
          <cell r="E261" t="str">
            <v>Foreign Exchange Loss</v>
          </cell>
          <cell r="F261" t="str">
            <v>110039-4</v>
          </cell>
          <cell r="J261">
            <v>0</v>
          </cell>
          <cell r="K261" t="str">
            <v>forex</v>
          </cell>
        </row>
        <row r="262">
          <cell r="A262">
            <v>820012</v>
          </cell>
          <cell r="B262">
            <v>39263</v>
          </cell>
          <cell r="C262" t="str">
            <v>AJE-02</v>
          </cell>
          <cell r="D262" t="str">
            <v xml:space="preserve">A-Tex Worldwide SDN., BHD </v>
          </cell>
          <cell r="E262" t="str">
            <v>Foreign Exchange Loss</v>
          </cell>
          <cell r="F262" t="str">
            <v>110039-5</v>
          </cell>
          <cell r="J262">
            <v>0</v>
          </cell>
          <cell r="K262" t="str">
            <v>forex</v>
          </cell>
        </row>
        <row r="263">
          <cell r="A263">
            <v>820012</v>
          </cell>
          <cell r="B263">
            <v>39263</v>
          </cell>
          <cell r="C263" t="str">
            <v>AJE-02</v>
          </cell>
          <cell r="D263" t="str">
            <v>PT. KEL Indonesia</v>
          </cell>
          <cell r="E263" t="str">
            <v>Foreign Exchange Loss</v>
          </cell>
          <cell r="F263" t="str">
            <v>110039-6</v>
          </cell>
          <cell r="J263">
            <v>0</v>
          </cell>
          <cell r="K263" t="str">
            <v>forex</v>
          </cell>
        </row>
        <row r="264">
          <cell r="A264">
            <v>820012</v>
          </cell>
          <cell r="B264">
            <v>39263</v>
          </cell>
          <cell r="C264" t="str">
            <v>AJE-02</v>
          </cell>
          <cell r="D264" t="str">
            <v>Other Receivable</v>
          </cell>
          <cell r="E264" t="str">
            <v>Foreign Exchange Loss</v>
          </cell>
          <cell r="F264" t="str">
            <v>110039-10</v>
          </cell>
          <cell r="J264">
            <v>0</v>
          </cell>
          <cell r="K264" t="str">
            <v>forex</v>
          </cell>
        </row>
        <row r="265">
          <cell r="A265">
            <v>820012</v>
          </cell>
          <cell r="B265">
            <v>39263</v>
          </cell>
          <cell r="C265" t="str">
            <v>AJE-02</v>
          </cell>
          <cell r="D265" t="str">
            <v>Refundable Deposits -PT. Karawang Sport Centre</v>
          </cell>
          <cell r="E265" t="str">
            <v>Foreign Exchange Loss</v>
          </cell>
          <cell r="F265">
            <v>130011</v>
          </cell>
          <cell r="J265">
            <v>0</v>
          </cell>
          <cell r="K265" t="str">
            <v>forex</v>
          </cell>
        </row>
        <row r="266">
          <cell r="A266">
            <v>820012</v>
          </cell>
          <cell r="B266">
            <v>39263</v>
          </cell>
          <cell r="C266" t="str">
            <v>AJE-02</v>
          </cell>
          <cell r="D266" t="str">
            <v>Refundable Deposits -PT. Secom Indopratama</v>
          </cell>
          <cell r="E266" t="str">
            <v>Foreign Exchange Loss</v>
          </cell>
          <cell r="F266">
            <v>130011</v>
          </cell>
          <cell r="J266">
            <v>0</v>
          </cell>
          <cell r="K266" t="str">
            <v>forex</v>
          </cell>
        </row>
        <row r="267">
          <cell r="A267">
            <v>820012</v>
          </cell>
          <cell r="B267">
            <v>39263</v>
          </cell>
          <cell r="C267" t="str">
            <v>AJE-02</v>
          </cell>
          <cell r="D267" t="str">
            <v>Refundable Deposits -PT. Griya Karawang</v>
          </cell>
          <cell r="E267" t="str">
            <v>Foreign Exchange Loss</v>
          </cell>
          <cell r="F267">
            <v>130011</v>
          </cell>
          <cell r="J267">
            <v>0</v>
          </cell>
          <cell r="K267" t="str">
            <v>forex</v>
          </cell>
        </row>
        <row r="268">
          <cell r="A268">
            <v>820012</v>
          </cell>
          <cell r="B268">
            <v>39263</v>
          </cell>
          <cell r="C268" t="str">
            <v>AJE-02</v>
          </cell>
          <cell r="D268" t="str">
            <v>Refundable Deposits -PT. Besland Pertiwi (II)</v>
          </cell>
          <cell r="E268" t="str">
            <v>Foreign Exchange Loss</v>
          </cell>
          <cell r="F268">
            <v>130011</v>
          </cell>
          <cell r="J268">
            <v>0</v>
          </cell>
          <cell r="K268" t="str">
            <v>forex</v>
          </cell>
        </row>
        <row r="269">
          <cell r="A269">
            <v>820012</v>
          </cell>
          <cell r="B269">
            <v>39263</v>
          </cell>
          <cell r="C269" t="str">
            <v>AJE-02</v>
          </cell>
          <cell r="D269" t="str">
            <v>Refundable Deposits -PT. Besland Pertiwi (III)</v>
          </cell>
          <cell r="E269" t="str">
            <v>Foreign Exchange Loss</v>
          </cell>
          <cell r="F269">
            <v>130011</v>
          </cell>
          <cell r="J269">
            <v>0</v>
          </cell>
          <cell r="K269" t="str">
            <v>forex</v>
          </cell>
        </row>
        <row r="270">
          <cell r="A270">
            <v>820012</v>
          </cell>
          <cell r="B270">
            <v>39263</v>
          </cell>
          <cell r="C270" t="str">
            <v>AJE-02</v>
          </cell>
          <cell r="D270" t="str">
            <v>Refundable Deposits -PT. Tatajabar Sejahtera (III)</v>
          </cell>
          <cell r="E270" t="str">
            <v>Foreign Exchange Loss</v>
          </cell>
          <cell r="F270">
            <v>130011</v>
          </cell>
          <cell r="J270">
            <v>0</v>
          </cell>
          <cell r="K270" t="str">
            <v>forex</v>
          </cell>
        </row>
        <row r="271">
          <cell r="A271">
            <v>820012</v>
          </cell>
          <cell r="B271">
            <v>39263</v>
          </cell>
          <cell r="C271" t="str">
            <v>AJE-02</v>
          </cell>
          <cell r="D271" t="str">
            <v>Refundable Deposits -PT. Besland Pertiwi (IV)</v>
          </cell>
          <cell r="E271" t="str">
            <v>Foreign Exchange Loss</v>
          </cell>
          <cell r="F271">
            <v>130011</v>
          </cell>
          <cell r="J271">
            <v>0</v>
          </cell>
          <cell r="K271" t="str">
            <v>forex</v>
          </cell>
        </row>
        <row r="272">
          <cell r="A272">
            <v>820012</v>
          </cell>
          <cell r="B272">
            <v>39263</v>
          </cell>
          <cell r="C272" t="str">
            <v>AJE-02</v>
          </cell>
          <cell r="D272" t="str">
            <v>Refundable Deposits -PT. Tatajabar Sejahtera (IV)</v>
          </cell>
          <cell r="E272" t="str">
            <v>Foreign Exchange Loss</v>
          </cell>
          <cell r="F272">
            <v>130011</v>
          </cell>
          <cell r="J272">
            <v>0</v>
          </cell>
          <cell r="K272" t="str">
            <v>forex</v>
          </cell>
        </row>
        <row r="273">
          <cell r="A273">
            <v>820012</v>
          </cell>
          <cell r="B273">
            <v>39263</v>
          </cell>
          <cell r="C273" t="str">
            <v>AJE-02</v>
          </cell>
          <cell r="D273" t="str">
            <v xml:space="preserve">Totoku Electric Co., Ltd., Japan </v>
          </cell>
          <cell r="E273" t="str">
            <v>Foreign Exchange Loss</v>
          </cell>
          <cell r="F273">
            <v>210011</v>
          </cell>
          <cell r="J273">
            <v>9700168</v>
          </cell>
          <cell r="K273" t="str">
            <v>forex</v>
          </cell>
        </row>
        <row r="274">
          <cell r="A274">
            <v>820012</v>
          </cell>
          <cell r="B274">
            <v>39263</v>
          </cell>
          <cell r="C274" t="str">
            <v>AJE-02</v>
          </cell>
          <cell r="D274" t="str">
            <v>Totoku Electrica Mexicana. S.A. DE.C.V, Mexico</v>
          </cell>
          <cell r="E274" t="str">
            <v>Foreign Exchange Loss</v>
          </cell>
          <cell r="F274">
            <v>210012</v>
          </cell>
          <cell r="J274">
            <v>0</v>
          </cell>
          <cell r="K274" t="str">
            <v>forex</v>
          </cell>
        </row>
        <row r="275">
          <cell r="A275">
            <v>820012</v>
          </cell>
          <cell r="B275">
            <v>39263</v>
          </cell>
          <cell r="C275" t="str">
            <v>AJE-02</v>
          </cell>
          <cell r="D275" t="str">
            <v>Totoku Malaysia</v>
          </cell>
          <cell r="E275" t="str">
            <v>Foreign Exchange Loss</v>
          </cell>
          <cell r="F275" t="str">
            <v>210012-1</v>
          </cell>
          <cell r="J275">
            <v>0</v>
          </cell>
          <cell r="K275" t="str">
            <v>forex</v>
          </cell>
        </row>
        <row r="276">
          <cell r="A276">
            <v>820012</v>
          </cell>
          <cell r="B276">
            <v>39263</v>
          </cell>
          <cell r="C276" t="str">
            <v>AJE-02</v>
          </cell>
          <cell r="D276" t="str">
            <v>Furukawa Electric Singapore (US$)</v>
          </cell>
          <cell r="E276" t="str">
            <v>Foreign Exchange Loss</v>
          </cell>
          <cell r="F276">
            <v>210013</v>
          </cell>
          <cell r="J276">
            <v>0</v>
          </cell>
          <cell r="K276" t="str">
            <v>forex</v>
          </cell>
        </row>
        <row r="277">
          <cell r="A277">
            <v>820012</v>
          </cell>
          <cell r="B277">
            <v>39263</v>
          </cell>
          <cell r="C277" t="str">
            <v>AJE-02</v>
          </cell>
          <cell r="D277" t="str">
            <v>Honami Electronics (002-0157)</v>
          </cell>
          <cell r="E277" t="str">
            <v>Foreign Exchange Loss</v>
          </cell>
          <cell r="F277" t="str">
            <v>210013-2</v>
          </cell>
          <cell r="J277">
            <v>0</v>
          </cell>
          <cell r="K277" t="str">
            <v>forex</v>
          </cell>
        </row>
        <row r="278">
          <cell r="A278">
            <v>820012</v>
          </cell>
          <cell r="B278">
            <v>39263</v>
          </cell>
          <cell r="C278" t="str">
            <v>AJE-02</v>
          </cell>
          <cell r="D278" t="str">
            <v>Nitto Denko</v>
          </cell>
          <cell r="E278" t="str">
            <v>Foreign Exchange Loss</v>
          </cell>
          <cell r="F278" t="str">
            <v>210013-3</v>
          </cell>
          <cell r="J278">
            <v>0</v>
          </cell>
          <cell r="K278" t="str">
            <v>forex</v>
          </cell>
        </row>
        <row r="279">
          <cell r="A279">
            <v>820012</v>
          </cell>
          <cell r="B279">
            <v>39263</v>
          </cell>
          <cell r="C279" t="str">
            <v>AJE-02</v>
          </cell>
          <cell r="D279" t="str">
            <v>Local T/P -PT. Yontomo (USD)</v>
          </cell>
          <cell r="E279" t="str">
            <v>Foreign Exchange Loss</v>
          </cell>
          <cell r="F279">
            <v>210014</v>
          </cell>
          <cell r="J279">
            <v>0</v>
          </cell>
          <cell r="K279" t="str">
            <v>forex</v>
          </cell>
        </row>
        <row r="280">
          <cell r="A280">
            <v>820012</v>
          </cell>
          <cell r="B280">
            <v>39263</v>
          </cell>
          <cell r="C280" t="str">
            <v>AJE-02</v>
          </cell>
          <cell r="D280" t="str">
            <v>Local T/P -PT. Nitto (USD)</v>
          </cell>
          <cell r="E280" t="str">
            <v>Foreign Exchange Loss</v>
          </cell>
          <cell r="F280">
            <v>210015</v>
          </cell>
          <cell r="J280">
            <v>51480</v>
          </cell>
          <cell r="K280" t="str">
            <v>forex</v>
          </cell>
        </row>
        <row r="281">
          <cell r="A281">
            <v>820012</v>
          </cell>
          <cell r="B281">
            <v>39263</v>
          </cell>
          <cell r="C281" t="str">
            <v>AJE-02</v>
          </cell>
          <cell r="D281" t="str">
            <v>Local T/P -PT. Sumitomo Electric (USD) OPTEC</v>
          </cell>
          <cell r="E281" t="str">
            <v>Foreign Exchange Loss</v>
          </cell>
          <cell r="F281">
            <v>210016</v>
          </cell>
          <cell r="J281">
            <v>15299735</v>
          </cell>
          <cell r="K281" t="str">
            <v>forex</v>
          </cell>
        </row>
        <row r="282">
          <cell r="A282">
            <v>820012</v>
          </cell>
          <cell r="B282">
            <v>39263</v>
          </cell>
          <cell r="C282" t="str">
            <v>AJE-02</v>
          </cell>
          <cell r="D282" t="str">
            <v>Local T/P -PT. Dia Electro (USD)  DECSI</v>
          </cell>
          <cell r="E282" t="str">
            <v>Foreign Exchange Loss</v>
          </cell>
          <cell r="F282">
            <v>210017</v>
          </cell>
          <cell r="J282">
            <v>9120705</v>
          </cell>
          <cell r="K282" t="str">
            <v>forex</v>
          </cell>
        </row>
        <row r="283">
          <cell r="A283">
            <v>820012</v>
          </cell>
          <cell r="B283">
            <v>39263</v>
          </cell>
          <cell r="C283" t="str">
            <v>AJE-02</v>
          </cell>
          <cell r="D283" t="str">
            <v xml:space="preserve">Local T/P - PT Sanko Material (USD) </v>
          </cell>
          <cell r="E283" t="str">
            <v>Foreign Exchange Loss</v>
          </cell>
          <cell r="F283">
            <v>210018</v>
          </cell>
          <cell r="J283">
            <v>0</v>
          </cell>
          <cell r="K283" t="str">
            <v>forex</v>
          </cell>
        </row>
        <row r="284">
          <cell r="A284">
            <v>820012</v>
          </cell>
          <cell r="B284">
            <v>39263</v>
          </cell>
          <cell r="C284" t="str">
            <v>AJE-02</v>
          </cell>
          <cell r="D284" t="str">
            <v>Local T/P -PT. Four Pillars (USD)</v>
          </cell>
          <cell r="E284" t="str">
            <v>Foreign Exchange Loss</v>
          </cell>
          <cell r="F284">
            <v>210019</v>
          </cell>
          <cell r="J284">
            <v>0</v>
          </cell>
          <cell r="K284" t="str">
            <v>forex</v>
          </cell>
        </row>
        <row r="285">
          <cell r="A285">
            <v>820012</v>
          </cell>
          <cell r="B285">
            <v>39263</v>
          </cell>
          <cell r="C285" t="str">
            <v>AJE-02</v>
          </cell>
          <cell r="D285" t="str">
            <v>Local T/P -PT. Sucaco (USD)</v>
          </cell>
          <cell r="E285" t="str">
            <v>Foreign Exchange Loss</v>
          </cell>
          <cell r="F285" t="str">
            <v>210019-1</v>
          </cell>
          <cell r="J285">
            <v>14782220</v>
          </cell>
          <cell r="K285" t="str">
            <v>forex</v>
          </cell>
        </row>
        <row r="286">
          <cell r="A286">
            <v>820012</v>
          </cell>
          <cell r="B286">
            <v>39263</v>
          </cell>
          <cell r="C286" t="str">
            <v>AJE-02</v>
          </cell>
          <cell r="D286" t="str">
            <v xml:space="preserve">Local T/P -PT. Rapindo </v>
          </cell>
          <cell r="E286" t="str">
            <v>Foreign Exchange Loss</v>
          </cell>
          <cell r="F286" t="str">
            <v>210019-2</v>
          </cell>
          <cell r="J286">
            <v>0</v>
          </cell>
          <cell r="K286" t="str">
            <v>forex</v>
          </cell>
        </row>
        <row r="287">
          <cell r="A287">
            <v>820012</v>
          </cell>
          <cell r="B287">
            <v>39263</v>
          </cell>
          <cell r="C287" t="str">
            <v>AJE-02</v>
          </cell>
          <cell r="D287" t="str">
            <v>Local T/P - Harmonics Techindo (USD)</v>
          </cell>
          <cell r="E287" t="str">
            <v>Foreign Exchange Loss</v>
          </cell>
          <cell r="F287" t="str">
            <v>210019-3</v>
          </cell>
          <cell r="J287">
            <v>0</v>
          </cell>
          <cell r="K287" t="str">
            <v>forex</v>
          </cell>
        </row>
        <row r="288">
          <cell r="A288">
            <v>820012</v>
          </cell>
          <cell r="B288">
            <v>39263</v>
          </cell>
          <cell r="C288" t="str">
            <v>AJE-02</v>
          </cell>
          <cell r="D288" t="str">
            <v>Local T/P -Tessa (USD)</v>
          </cell>
          <cell r="E288" t="str">
            <v>Foreign Exchange Loss</v>
          </cell>
          <cell r="F288" t="str">
            <v>210019-4</v>
          </cell>
          <cell r="J288">
            <v>0</v>
          </cell>
          <cell r="K288" t="str">
            <v>forex</v>
          </cell>
        </row>
        <row r="289">
          <cell r="A289">
            <v>820012</v>
          </cell>
          <cell r="B289">
            <v>39263</v>
          </cell>
          <cell r="C289" t="str">
            <v>AJE-02</v>
          </cell>
          <cell r="D289" t="str">
            <v>Local T/P -  PT. Kyoei Denki (USD)</v>
          </cell>
          <cell r="E289" t="str">
            <v>Foreign Exchange Loss</v>
          </cell>
          <cell r="F289" t="str">
            <v>210019-5</v>
          </cell>
          <cell r="J289">
            <v>37444</v>
          </cell>
          <cell r="K289" t="str">
            <v>forex</v>
          </cell>
        </row>
        <row r="290">
          <cell r="A290">
            <v>820012</v>
          </cell>
          <cell r="B290">
            <v>39263</v>
          </cell>
          <cell r="C290" t="str">
            <v>AJE-02</v>
          </cell>
          <cell r="D290" t="str">
            <v>Local T/P -  PT. Kel Indonesia (USD)</v>
          </cell>
          <cell r="E290" t="str">
            <v>Foreign Exchange Loss</v>
          </cell>
          <cell r="F290" t="str">
            <v>210019-6</v>
          </cell>
          <cell r="J290">
            <v>21179700</v>
          </cell>
          <cell r="K290" t="str">
            <v>forex</v>
          </cell>
        </row>
        <row r="291">
          <cell r="A291">
            <v>820012</v>
          </cell>
          <cell r="B291">
            <v>39263</v>
          </cell>
          <cell r="C291" t="str">
            <v>AJE-02</v>
          </cell>
          <cell r="D291" t="str">
            <v>Local T/P -  Furukawa (Yen)</v>
          </cell>
          <cell r="E291" t="str">
            <v>Foreign Exchange Loss</v>
          </cell>
          <cell r="F291" t="str">
            <v>210019-7</v>
          </cell>
          <cell r="J291">
            <v>103749026</v>
          </cell>
          <cell r="K291" t="str">
            <v>forex</v>
          </cell>
        </row>
        <row r="292">
          <cell r="A292">
            <v>820012</v>
          </cell>
          <cell r="B292">
            <v>39263</v>
          </cell>
          <cell r="C292" t="str">
            <v>AJE-02</v>
          </cell>
          <cell r="D292" t="str">
            <v>Output Payables :</v>
          </cell>
          <cell r="E292" t="str">
            <v>Foreign Exchange Loss</v>
          </cell>
          <cell r="F292">
            <v>210030</v>
          </cell>
          <cell r="J292">
            <v>0</v>
          </cell>
          <cell r="K292" t="str">
            <v>forex</v>
          </cell>
        </row>
        <row r="293">
          <cell r="A293">
            <v>820012</v>
          </cell>
          <cell r="B293">
            <v>39263</v>
          </cell>
          <cell r="C293" t="str">
            <v>AJE-02</v>
          </cell>
          <cell r="D293" t="str">
            <v>Other Payables :</v>
          </cell>
          <cell r="E293" t="str">
            <v>Foreign Exchange Loss</v>
          </cell>
          <cell r="F293" t="str">
            <v>210030-1</v>
          </cell>
          <cell r="J293">
            <v>1475754</v>
          </cell>
          <cell r="K293" t="str">
            <v>forex</v>
          </cell>
        </row>
        <row r="294">
          <cell r="A294">
            <v>820012</v>
          </cell>
          <cell r="B294">
            <v>39263</v>
          </cell>
          <cell r="C294" t="str">
            <v>AJE-02</v>
          </cell>
          <cell r="D294" t="str">
            <v>Temporary Receivable Subject (Royalty) (usd)</v>
          </cell>
          <cell r="E294" t="str">
            <v>Foreign Exchange Loss</v>
          </cell>
          <cell r="F294">
            <v>210039</v>
          </cell>
          <cell r="J294">
            <v>0</v>
          </cell>
          <cell r="K294" t="str">
            <v>forex</v>
          </cell>
        </row>
        <row r="295">
          <cell r="A295">
            <v>820012</v>
          </cell>
          <cell r="B295">
            <v>39263</v>
          </cell>
          <cell r="C295" t="str">
            <v>AJE-02</v>
          </cell>
          <cell r="D295" t="str">
            <v>Suspense Receivable - Totoku Electric</v>
          </cell>
          <cell r="E295" t="str">
            <v>Foreign Exchange Loss</v>
          </cell>
          <cell r="F295">
            <v>210041</v>
          </cell>
          <cell r="J295">
            <v>0</v>
          </cell>
          <cell r="K295" t="str">
            <v>forex</v>
          </cell>
        </row>
        <row r="296">
          <cell r="A296">
            <v>820012</v>
          </cell>
          <cell r="B296">
            <v>39263</v>
          </cell>
          <cell r="C296" t="str">
            <v>AJE-02</v>
          </cell>
          <cell r="D296" t="str">
            <v>Long Term Loans - Totoku Electric Co. Ltd</v>
          </cell>
          <cell r="E296" t="str">
            <v>Foreign Exchange Loss</v>
          </cell>
          <cell r="F296">
            <v>210071</v>
          </cell>
          <cell r="J296">
            <v>158200000</v>
          </cell>
          <cell r="K296" t="str">
            <v>forex</v>
          </cell>
        </row>
        <row r="297">
          <cell r="A297">
            <v>820012</v>
          </cell>
          <cell r="B297">
            <v>39263</v>
          </cell>
          <cell r="C297" t="str">
            <v>AJE-02</v>
          </cell>
          <cell r="D297" t="str">
            <v>PT. Resona Perdania Indonesia (max -usd 500,000)</v>
          </cell>
          <cell r="E297" t="str">
            <v>Foreign Exchange Loss</v>
          </cell>
          <cell r="F297">
            <v>210061</v>
          </cell>
          <cell r="J297">
            <v>226000000</v>
          </cell>
          <cell r="K297" t="str">
            <v>forex</v>
          </cell>
        </row>
        <row r="298">
          <cell r="A298">
            <v>820012</v>
          </cell>
          <cell r="B298">
            <v>39263</v>
          </cell>
          <cell r="C298" t="str">
            <v>AJE-02</v>
          </cell>
          <cell r="D298" t="str">
            <v>PT. Bank Dai-Ichi Kangyo Indonesia (max -usd 1,000,000)</v>
          </cell>
          <cell r="E298" t="str">
            <v>Foreign Exchange Loss</v>
          </cell>
          <cell r="F298">
            <v>210062</v>
          </cell>
          <cell r="J298">
            <v>226000000</v>
          </cell>
          <cell r="K298" t="str">
            <v>forex</v>
          </cell>
        </row>
        <row r="299">
          <cell r="A299">
            <v>820012</v>
          </cell>
          <cell r="B299">
            <v>39263</v>
          </cell>
          <cell r="C299" t="str">
            <v>AJE-02</v>
          </cell>
          <cell r="D299" t="str">
            <v>Totoku Electric Co. Ltd</v>
          </cell>
          <cell r="E299" t="str">
            <v>Foreign Exchange Loss</v>
          </cell>
          <cell r="F299">
            <v>210063</v>
          </cell>
          <cell r="J299">
            <v>96050000</v>
          </cell>
          <cell r="K299" t="str">
            <v>forex</v>
          </cell>
        </row>
        <row r="302">
          <cell r="G302">
            <v>877198.77999999991</v>
          </cell>
          <cell r="H302">
            <v>9558385432</v>
          </cell>
          <cell r="I302">
            <v>877198.77999999991</v>
          </cell>
          <cell r="J302">
            <v>9558385432</v>
          </cell>
        </row>
      </sheetData>
      <sheetData sheetId="4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Y"/>
      <sheetName val="ACCOUNT"/>
      <sheetName val="COMLIST"/>
      <sheetName val="FORM"/>
      <sheetName val="FORM-S"/>
      <sheetName val="F1"/>
      <sheetName val="SF1"/>
      <sheetName val="F2"/>
      <sheetName val="SF2"/>
      <sheetName val="F3"/>
      <sheetName val="SF3"/>
      <sheetName val="F4"/>
      <sheetName val="SF4"/>
      <sheetName val="F5"/>
      <sheetName val="F6"/>
      <sheetName val="F7"/>
      <sheetName val="F8"/>
      <sheetName val="F9"/>
      <sheetName val="F10"/>
      <sheetName val="F11"/>
      <sheetName val="F12"/>
      <sheetName val="F13"/>
      <sheetName val="F14"/>
      <sheetName val="F15"/>
      <sheetName val="F16"/>
      <sheetName val="F17"/>
      <sheetName val="Note.No.1"/>
      <sheetName val="DEFINITION"/>
      <sheetName val="Matching"/>
      <sheetName val="Module1"/>
      <sheetName val="原紙"/>
      <sheetName val="翌月予想"/>
      <sheetName val="1004"/>
      <sheetName val="1005"/>
      <sheetName val="1006"/>
      <sheetName val="1007"/>
      <sheetName val="1008"/>
      <sheetName val="1009"/>
      <sheetName val="1010"/>
      <sheetName val="1011"/>
      <sheetName val="1012"/>
      <sheetName val="1101"/>
      <sheetName val="1102"/>
      <sheetName val="1103"/>
      <sheetName val="MTRIX"/>
      <sheetName val="元梱"/>
      <sheetName val="Generell"/>
      <sheetName val="ｺｽﾓSIZE（低減率０．７）"/>
      <sheetName val="会社リスト"/>
      <sheetName val="Note_No_1"/>
      <sheetName val="3.7a Net debt"/>
      <sheetName val="3.7b Net debt details 1"/>
      <sheetName val="3.7c Net debt details 2"/>
      <sheetName val="3.7d Net debt details 3"/>
      <sheetName val="3.7e Net debt details 4"/>
      <sheetName val="3.9a Provisions"/>
      <sheetName val="3.9b Provisions detail 1"/>
      <sheetName val="3.9c Provisions detail 2"/>
      <sheetName val="3.9d Provisions detail 3"/>
    </sheetNames>
    <sheetDataSet>
      <sheetData sheetId="0" refreshError="1"/>
      <sheetData sheetId="1" refreshError="1">
        <row r="1">
          <cell r="A1" t="str">
            <v>0010</v>
          </cell>
          <cell r="B1" t="str">
            <v>現金及び預金(3ｹ月以内)</v>
          </cell>
          <cell r="C1" t="str">
            <v>Cash and bank(not more than three month)</v>
          </cell>
        </row>
        <row r="2">
          <cell r="A2" t="str">
            <v>0011</v>
          </cell>
          <cell r="B2" t="str">
            <v>定期預金(3ｹ月超)</v>
          </cell>
          <cell r="C2" t="str">
            <v>Fixed deposit(more than three month)</v>
          </cell>
        </row>
        <row r="3">
          <cell r="A3" t="str">
            <v>0030</v>
          </cell>
          <cell r="B3" t="str">
            <v>受取手形</v>
          </cell>
          <cell r="C3" t="str">
            <v>Notes receivable</v>
          </cell>
        </row>
        <row r="4">
          <cell r="A4" t="str">
            <v>0040</v>
          </cell>
          <cell r="B4" t="str">
            <v>作業未収入金</v>
          </cell>
          <cell r="C4" t="str">
            <v>Trade debtors</v>
          </cell>
        </row>
        <row r="5">
          <cell r="A5" t="str">
            <v>0050</v>
          </cell>
          <cell r="B5" t="str">
            <v>有価証券</v>
          </cell>
          <cell r="C5" t="str">
            <v>Securities</v>
          </cell>
        </row>
        <row r="6">
          <cell r="A6" t="str">
            <v>0051</v>
          </cell>
          <cell r="B6" t="str">
            <v>有価証券(現金同等物）</v>
          </cell>
          <cell r="C6" t="str">
            <v>Securities(cash equivalents)</v>
          </cell>
        </row>
        <row r="7">
          <cell r="A7" t="str">
            <v>0080</v>
          </cell>
          <cell r="B7" t="str">
            <v>販売用不動産</v>
          </cell>
          <cell r="C7" t="str">
            <v>Real estate for sale</v>
          </cell>
        </row>
        <row r="8">
          <cell r="A8" t="str">
            <v>0070</v>
          </cell>
          <cell r="B8" t="str">
            <v>未成作業支出金</v>
          </cell>
          <cell r="C8" t="str">
            <v>Contract work in progress</v>
          </cell>
        </row>
        <row r="9">
          <cell r="A9" t="str">
            <v>0090</v>
          </cell>
          <cell r="B9" t="str">
            <v>貯蔵品</v>
          </cell>
          <cell r="C9" t="str">
            <v>Stocks</v>
          </cell>
        </row>
        <row r="10">
          <cell r="A10" t="str">
            <v>0095</v>
          </cell>
          <cell r="B10" t="str">
            <v>繰延税金資産（流動）</v>
          </cell>
          <cell r="C10" t="str">
            <v>Deferred tax assets(current)</v>
          </cell>
        </row>
        <row r="11">
          <cell r="A11" t="str">
            <v>0105</v>
          </cell>
          <cell r="B11" t="str">
            <v>前渡金</v>
          </cell>
          <cell r="C11" t="str">
            <v>advances paid</v>
          </cell>
        </row>
        <row r="12">
          <cell r="A12" t="str">
            <v>0110</v>
          </cell>
          <cell r="B12" t="str">
            <v>前払費用</v>
          </cell>
          <cell r="C12" t="str">
            <v>Prepaid expenses</v>
          </cell>
        </row>
        <row r="13">
          <cell r="A13" t="str">
            <v>0115</v>
          </cell>
          <cell r="B13" t="str">
            <v>短期債権</v>
          </cell>
          <cell r="C13" t="str">
            <v>Advance money</v>
          </cell>
        </row>
        <row r="14">
          <cell r="A14" t="str">
            <v>0120</v>
          </cell>
          <cell r="B14" t="str">
            <v>短期貸付金</v>
          </cell>
          <cell r="C14" t="str">
            <v>Short-term loans receivable</v>
          </cell>
        </row>
        <row r="15">
          <cell r="A15" t="str">
            <v>0121</v>
          </cell>
          <cell r="B15" t="str">
            <v>役員・従業員短期貸付金</v>
          </cell>
          <cell r="C15" t="str">
            <v>Short term loan to director and employee</v>
          </cell>
        </row>
        <row r="16">
          <cell r="A16" t="str">
            <v>0130</v>
          </cell>
          <cell r="B16" t="str">
            <v>関係会社短期貸付金</v>
          </cell>
          <cell r="C16" t="str">
            <v>Short term loan to related corporations</v>
          </cell>
        </row>
        <row r="17">
          <cell r="A17" t="str">
            <v>0140</v>
          </cell>
          <cell r="B17" t="str">
            <v>未収入金</v>
          </cell>
          <cell r="C17" t="str">
            <v>Receivable others</v>
          </cell>
        </row>
        <row r="18">
          <cell r="A18" t="str">
            <v>0143</v>
          </cell>
          <cell r="B18" t="str">
            <v>未収収益</v>
          </cell>
          <cell r="C18" t="str">
            <v>Accrued income</v>
          </cell>
        </row>
        <row r="19">
          <cell r="A19" t="str">
            <v>0144</v>
          </cell>
          <cell r="B19" t="str">
            <v>仮払金</v>
          </cell>
          <cell r="C19" t="str">
            <v>Suspence payment</v>
          </cell>
        </row>
        <row r="20">
          <cell r="A20" t="str">
            <v>0150</v>
          </cell>
          <cell r="B20" t="str">
            <v>その他流動資産</v>
          </cell>
          <cell r="C20" t="str">
            <v>Other current assets</v>
          </cell>
        </row>
        <row r="21">
          <cell r="A21" t="str">
            <v>0160</v>
          </cell>
          <cell r="B21" t="str">
            <v>貸倒引当金(流動)</v>
          </cell>
          <cell r="C21" t="str">
            <v>Allowance for doubtful receivable-current</v>
          </cell>
        </row>
        <row r="22">
          <cell r="A22" t="str">
            <v>0190</v>
          </cell>
          <cell r="B22" t="str">
            <v>流動資産合計</v>
          </cell>
          <cell r="C22" t="str">
            <v>Total current assets</v>
          </cell>
        </row>
        <row r="23">
          <cell r="A23" t="str">
            <v>0301</v>
          </cell>
          <cell r="B23" t="str">
            <v>有形固定資産</v>
          </cell>
          <cell r="C23" t="str">
            <v>Property plant and equipment</v>
          </cell>
        </row>
        <row r="24">
          <cell r="A24" t="str">
            <v>0320</v>
          </cell>
          <cell r="B24" t="str">
            <v>建物</v>
          </cell>
          <cell r="C24" t="str">
            <v xml:space="preserve">Buildings </v>
          </cell>
        </row>
        <row r="25">
          <cell r="A25" t="str">
            <v>0330</v>
          </cell>
          <cell r="B25" t="str">
            <v>構築物</v>
          </cell>
          <cell r="C25" t="str">
            <v>Structures</v>
          </cell>
        </row>
        <row r="26">
          <cell r="A26" t="str">
            <v>0340</v>
          </cell>
          <cell r="B26" t="str">
            <v>機械装置及び車両運搬具</v>
          </cell>
          <cell r="C26" t="str">
            <v>Machinery and equipment，Vehicle and delivery equipment</v>
          </cell>
        </row>
        <row r="27">
          <cell r="A27" t="str">
            <v>0360</v>
          </cell>
          <cell r="B27" t="str">
            <v>船舶</v>
          </cell>
          <cell r="C27" t="str">
            <v>Vessels</v>
          </cell>
        </row>
        <row r="28">
          <cell r="A28" t="str">
            <v>0370</v>
          </cell>
          <cell r="B28" t="str">
            <v>車両運搬具</v>
          </cell>
          <cell r="C28" t="str">
            <v>Vehicle and delivery equipment</v>
          </cell>
        </row>
        <row r="29">
          <cell r="A29" t="str">
            <v>0390</v>
          </cell>
          <cell r="B29" t="str">
            <v>工具・器具・備品</v>
          </cell>
          <cell r="C29" t="str">
            <v>Tools, furniture and fixture</v>
          </cell>
        </row>
        <row r="30">
          <cell r="A30" t="str">
            <v>0400</v>
          </cell>
          <cell r="B30" t="str">
            <v>土地</v>
          </cell>
          <cell r="C30" t="str">
            <v>Land</v>
          </cell>
        </row>
        <row r="31">
          <cell r="A31" t="str">
            <v>0410</v>
          </cell>
          <cell r="B31" t="str">
            <v>建設仮勘定</v>
          </cell>
          <cell r="C31" t="str">
            <v>Construction in progress</v>
          </cell>
        </row>
        <row r="32">
          <cell r="A32" t="str">
            <v>0420</v>
          </cell>
          <cell r="B32" t="str">
            <v>有形固定資産合計</v>
          </cell>
          <cell r="C32" t="str">
            <v>Total property plant and equipment</v>
          </cell>
        </row>
        <row r="33">
          <cell r="A33" t="str">
            <v>0500</v>
          </cell>
          <cell r="B33" t="str">
            <v>無形固定資産</v>
          </cell>
          <cell r="C33" t="str">
            <v>Intangible fixed asset</v>
          </cell>
        </row>
        <row r="34">
          <cell r="A34" t="str">
            <v>0520</v>
          </cell>
          <cell r="B34" t="str">
            <v>借地権</v>
          </cell>
          <cell r="C34" t="str">
            <v>Leasehold</v>
          </cell>
        </row>
        <row r="35">
          <cell r="A35" t="str">
            <v>0530</v>
          </cell>
          <cell r="B35" t="str">
            <v>電話加入権</v>
          </cell>
          <cell r="C35" t="str">
            <v>Telephone subscription right</v>
          </cell>
        </row>
        <row r="36">
          <cell r="A36" t="str">
            <v>0533</v>
          </cell>
          <cell r="B36" t="str">
            <v>ソフトウェア</v>
          </cell>
          <cell r="C36" t="str">
            <v>Software</v>
          </cell>
        </row>
        <row r="37">
          <cell r="A37" t="str">
            <v>0536</v>
          </cell>
          <cell r="B37" t="str">
            <v>制作中のソフトウェア</v>
          </cell>
          <cell r="C37" t="str">
            <v>Software in progress</v>
          </cell>
        </row>
        <row r="38">
          <cell r="A38" t="str">
            <v>0540</v>
          </cell>
          <cell r="B38" t="str">
            <v>その他無形固定資産</v>
          </cell>
          <cell r="C38" t="str">
            <v>Other intangible fixed asset</v>
          </cell>
        </row>
        <row r="39">
          <cell r="A39" t="str">
            <v>0550</v>
          </cell>
          <cell r="B39" t="str">
            <v>無形固定資産合計</v>
          </cell>
          <cell r="C39" t="str">
            <v>Total intangible fixed asset</v>
          </cell>
        </row>
        <row r="40">
          <cell r="A40" t="str">
            <v>0610</v>
          </cell>
          <cell r="B40" t="str">
            <v>投資有価証券</v>
          </cell>
          <cell r="C40" t="str">
            <v>Investment securities</v>
          </cell>
        </row>
        <row r="41">
          <cell r="A41" t="str">
            <v>0620</v>
          </cell>
          <cell r="B41" t="str">
            <v>関係会社株式</v>
          </cell>
          <cell r="C41" t="str">
            <v>Related corporations share</v>
          </cell>
        </row>
        <row r="42">
          <cell r="A42" t="str">
            <v>0650</v>
          </cell>
          <cell r="B42" t="str">
            <v>長期貸付金</v>
          </cell>
          <cell r="C42" t="str">
            <v>Long-term loans receivable</v>
          </cell>
        </row>
        <row r="43">
          <cell r="A43" t="str">
            <v>0690</v>
          </cell>
          <cell r="B43" t="str">
            <v>長期前払費用</v>
          </cell>
          <cell r="C43" t="str">
            <v>Long-term prepaid expense</v>
          </cell>
        </row>
        <row r="44">
          <cell r="A44" t="str">
            <v>0695</v>
          </cell>
          <cell r="B44" t="str">
            <v>繰延税金資産（固定）</v>
          </cell>
          <cell r="C44" t="str">
            <v>Deferred tax assets(fixed)</v>
          </cell>
        </row>
        <row r="45">
          <cell r="A45" t="str">
            <v>0700</v>
          </cell>
          <cell r="B45" t="str">
            <v>差入保証金</v>
          </cell>
          <cell r="C45" t="str">
            <v>Guaranty money deposited</v>
          </cell>
        </row>
        <row r="46">
          <cell r="A46" t="str">
            <v>0710</v>
          </cell>
          <cell r="B46" t="str">
            <v>長期未収入金</v>
          </cell>
          <cell r="C46" t="str">
            <v>Long-term receivable</v>
          </cell>
        </row>
        <row r="47">
          <cell r="A47" t="str">
            <v>0630</v>
          </cell>
          <cell r="B47" t="str">
            <v>出資金</v>
          </cell>
          <cell r="C47" t="str">
            <v>Investment in capital</v>
          </cell>
        </row>
        <row r="48">
          <cell r="A48" t="str">
            <v>0640</v>
          </cell>
          <cell r="B48" t="str">
            <v>関係会社出資金</v>
          </cell>
          <cell r="C48" t="str">
            <v>Related corporations investment in capital</v>
          </cell>
        </row>
        <row r="49">
          <cell r="A49" t="str">
            <v>0660</v>
          </cell>
          <cell r="B49" t="str">
            <v>役員・従業員長期貸付金</v>
          </cell>
          <cell r="C49" t="str">
            <v>Long term loan receivable to director and employee</v>
          </cell>
        </row>
        <row r="50">
          <cell r="A50" t="str">
            <v>0670</v>
          </cell>
          <cell r="B50" t="str">
            <v>関係会社長期貸付金</v>
          </cell>
          <cell r="C50" t="str">
            <v>Long-term loans to related corporations</v>
          </cell>
        </row>
        <row r="51">
          <cell r="A51" t="str">
            <v>0680</v>
          </cell>
          <cell r="B51" t="str">
            <v>破産・更生債権</v>
          </cell>
          <cell r="C51" t="str">
            <v>Claim in bankruptcy and reorganization</v>
          </cell>
        </row>
        <row r="52">
          <cell r="A52" t="str">
            <v>0720</v>
          </cell>
          <cell r="B52" t="str">
            <v>その他の投資</v>
          </cell>
          <cell r="C52" t="str">
            <v>Other investments</v>
          </cell>
        </row>
        <row r="53">
          <cell r="A53" t="str">
            <v>0740</v>
          </cell>
          <cell r="B53" t="str">
            <v>貸倒引当金(固定)</v>
          </cell>
          <cell r="C53" t="str">
            <v>Allowance for doubtful receivables- non-current</v>
          </cell>
        </row>
        <row r="54">
          <cell r="A54" t="str">
            <v>0750</v>
          </cell>
          <cell r="B54" t="str">
            <v>投資その他の資産合計</v>
          </cell>
          <cell r="C54" t="str">
            <v>Total investments and other assets</v>
          </cell>
        </row>
        <row r="55">
          <cell r="A55" t="str">
            <v>0800</v>
          </cell>
          <cell r="B55" t="str">
            <v>固定資産合計</v>
          </cell>
          <cell r="C55" t="str">
            <v>Total fixed assets</v>
          </cell>
        </row>
        <row r="56">
          <cell r="A56" t="str">
            <v>0850</v>
          </cell>
          <cell r="B56" t="str">
            <v>繰延資産</v>
          </cell>
          <cell r="C56" t="str">
            <v>Deferred charges</v>
          </cell>
        </row>
        <row r="57">
          <cell r="A57" t="str">
            <v>0999</v>
          </cell>
          <cell r="B57" t="str">
            <v>資産合計</v>
          </cell>
          <cell r="C57" t="str">
            <v>Total assets</v>
          </cell>
        </row>
        <row r="58">
          <cell r="A58" t="str">
            <v>1020</v>
          </cell>
          <cell r="B58" t="str">
            <v>支払手形</v>
          </cell>
          <cell r="C58" t="str">
            <v>Notes payable-trade</v>
          </cell>
        </row>
        <row r="59">
          <cell r="A59" t="str">
            <v>1025</v>
          </cell>
          <cell r="B59" t="str">
            <v>割引手形</v>
          </cell>
          <cell r="C59" t="str">
            <v>Inside notes and bills</v>
          </cell>
        </row>
        <row r="60">
          <cell r="A60" t="str">
            <v>1030</v>
          </cell>
          <cell r="B60" t="str">
            <v>作業未払金</v>
          </cell>
          <cell r="C60" t="str">
            <v>Payable trade</v>
          </cell>
        </row>
        <row r="61">
          <cell r="A61" t="str">
            <v>1041</v>
          </cell>
          <cell r="B61" t="str">
            <v>短期借入金</v>
          </cell>
          <cell r="C61" t="str">
            <v>Short-term loan payable</v>
          </cell>
        </row>
        <row r="62">
          <cell r="A62" t="str">
            <v>1044</v>
          </cell>
          <cell r="B62" t="str">
            <v>一年以内返済予定長期借入金</v>
          </cell>
          <cell r="C62" t="str">
            <v>Current maturities of long-term loan payable</v>
          </cell>
        </row>
        <row r="63">
          <cell r="A63" t="str">
            <v>1050</v>
          </cell>
          <cell r="B63" t="str">
            <v>一年以内償還予定社債</v>
          </cell>
          <cell r="C63" t="str">
            <v>Current maturities of bonds</v>
          </cell>
        </row>
        <row r="64">
          <cell r="A64" t="str">
            <v>1060</v>
          </cell>
          <cell r="B64" t="str">
            <v>未払金</v>
          </cell>
          <cell r="C64" t="str">
            <v>Payable other</v>
          </cell>
        </row>
        <row r="65">
          <cell r="A65" t="str">
            <v>1071</v>
          </cell>
          <cell r="B65" t="str">
            <v>未払法人税等</v>
          </cell>
          <cell r="C65" t="str">
            <v>Income tax payable</v>
          </cell>
        </row>
        <row r="66">
          <cell r="A66" t="str">
            <v>1072</v>
          </cell>
          <cell r="B66" t="str">
            <v>未払配当金等</v>
          </cell>
          <cell r="C66" t="str">
            <v>Dividends payable</v>
          </cell>
        </row>
        <row r="67">
          <cell r="A67" t="str">
            <v>1080</v>
          </cell>
          <cell r="B67" t="str">
            <v>未払事業所税</v>
          </cell>
          <cell r="C67" t="str">
            <v>Office tax payable</v>
          </cell>
        </row>
        <row r="68">
          <cell r="A68" t="str">
            <v>1090</v>
          </cell>
          <cell r="B68" t="str">
            <v>未払消費税等</v>
          </cell>
          <cell r="C68" t="str">
            <v>Excise tax payable</v>
          </cell>
        </row>
        <row r="69">
          <cell r="A69" t="str">
            <v>1095</v>
          </cell>
          <cell r="B69" t="str">
            <v>繰延税金負債（流動）</v>
          </cell>
          <cell r="C69" t="str">
            <v>Deferred tax liabilities(current)</v>
          </cell>
        </row>
        <row r="70">
          <cell r="A70" t="str">
            <v>1100</v>
          </cell>
          <cell r="B70" t="str">
            <v>未払費用</v>
          </cell>
          <cell r="C70" t="str">
            <v>Accrued expenses</v>
          </cell>
        </row>
        <row r="71">
          <cell r="A71" t="str">
            <v>1110</v>
          </cell>
          <cell r="B71" t="str">
            <v>未成作業受入金</v>
          </cell>
          <cell r="C71" t="str">
            <v>Progress billing</v>
          </cell>
        </row>
        <row r="72">
          <cell r="A72" t="str">
            <v>1120</v>
          </cell>
          <cell r="B72" t="str">
            <v>預り金</v>
          </cell>
          <cell r="C72" t="str">
            <v>Deposit received</v>
          </cell>
        </row>
        <row r="73">
          <cell r="A73" t="str">
            <v>1130</v>
          </cell>
          <cell r="B73" t="str">
            <v>役員・従業員預り金</v>
          </cell>
          <cell r="C73" t="str">
            <v>Deposit receivable from director and employee</v>
          </cell>
        </row>
        <row r="74">
          <cell r="A74" t="str">
            <v>1140</v>
          </cell>
          <cell r="B74" t="str">
            <v>完成工事補償引当金</v>
          </cell>
          <cell r="C74" t="str">
            <v>Reserve for compensation for completed works</v>
          </cell>
        </row>
        <row r="75">
          <cell r="A75" t="str">
            <v>1150</v>
          </cell>
          <cell r="B75" t="str">
            <v>製品補償等引当金</v>
          </cell>
          <cell r="C75" t="str">
            <v>Reserve for guarantee for completed works</v>
          </cell>
        </row>
        <row r="76">
          <cell r="A76" t="str">
            <v>1151</v>
          </cell>
          <cell r="B76" t="str">
            <v>前受金</v>
          </cell>
          <cell r="C76" t="str">
            <v>Advance received</v>
          </cell>
        </row>
        <row r="77">
          <cell r="A77" t="str">
            <v>1152</v>
          </cell>
          <cell r="B77" t="str">
            <v>前受収益</v>
          </cell>
          <cell r="C77" t="str">
            <v>Unearned income</v>
          </cell>
        </row>
        <row r="78">
          <cell r="A78" t="str">
            <v>1153</v>
          </cell>
          <cell r="B78" t="str">
            <v>仮受金</v>
          </cell>
          <cell r="C78" t="str">
            <v>Suspence receipts</v>
          </cell>
        </row>
        <row r="79">
          <cell r="A79" t="str">
            <v>1160</v>
          </cell>
          <cell r="B79" t="str">
            <v>その他の流動負債</v>
          </cell>
          <cell r="C79" t="str">
            <v>Other current liabilities</v>
          </cell>
        </row>
        <row r="80">
          <cell r="A80" t="str">
            <v>1190</v>
          </cell>
          <cell r="B80" t="str">
            <v>流動負債合計</v>
          </cell>
          <cell r="C80" t="str">
            <v>Total current liabilities</v>
          </cell>
        </row>
        <row r="81">
          <cell r="A81" t="str">
            <v>1220</v>
          </cell>
          <cell r="B81" t="str">
            <v>転換社債</v>
          </cell>
          <cell r="C81" t="str">
            <v>Convertible bond</v>
          </cell>
        </row>
        <row r="82">
          <cell r="A82" t="str">
            <v>1210</v>
          </cell>
          <cell r="B82" t="str">
            <v>社債</v>
          </cell>
          <cell r="C82" t="str">
            <v>Bonds and debentures</v>
          </cell>
        </row>
        <row r="83">
          <cell r="A83" t="str">
            <v>1230</v>
          </cell>
          <cell r="B83" t="str">
            <v>長期借入金</v>
          </cell>
          <cell r="C83" t="str">
            <v>Long-term loan payable</v>
          </cell>
        </row>
        <row r="84">
          <cell r="A84" t="str">
            <v>1235</v>
          </cell>
          <cell r="B84" t="str">
            <v>長期設備支払手形</v>
          </cell>
          <cell r="C84" t="str">
            <v>Long-term equipment accounts notes payable-trade</v>
          </cell>
        </row>
        <row r="85">
          <cell r="A85" t="str">
            <v>1240</v>
          </cell>
          <cell r="B85" t="str">
            <v>長期設備未払金</v>
          </cell>
          <cell r="C85" t="str">
            <v>Long-term equipment accounts payable</v>
          </cell>
        </row>
        <row r="86">
          <cell r="A86" t="str">
            <v>1245</v>
          </cell>
          <cell r="B86" t="str">
            <v>長期未払税金</v>
          </cell>
          <cell r="C86" t="str">
            <v>Long-term tax payable</v>
          </cell>
        </row>
        <row r="87">
          <cell r="A87" t="str">
            <v>1246</v>
          </cell>
          <cell r="B87" t="str">
            <v>繰延税金負債（固定）</v>
          </cell>
          <cell r="C87" t="str">
            <v>Deferred tax liabilities(fixed)</v>
          </cell>
        </row>
        <row r="88">
          <cell r="A88" t="str">
            <v>1251</v>
          </cell>
          <cell r="B88" t="str">
            <v>従業員退職給付引当金</v>
          </cell>
          <cell r="C88" t="str">
            <v>Reserve for employees retirement allowance</v>
          </cell>
        </row>
        <row r="89">
          <cell r="A89" t="str">
            <v>1252</v>
          </cell>
          <cell r="B89" t="str">
            <v>役員退職慰労引当金</v>
          </cell>
          <cell r="C89" t="str">
            <v>Director's retirement allowance</v>
          </cell>
        </row>
        <row r="90">
          <cell r="A90" t="str">
            <v>1270</v>
          </cell>
          <cell r="B90" t="str">
            <v>預り保証金</v>
          </cell>
          <cell r="C90" t="str">
            <v>Deposits on contracts</v>
          </cell>
        </row>
        <row r="91">
          <cell r="A91" t="str">
            <v>1260</v>
          </cell>
          <cell r="B91" t="str">
            <v>特別修繕引当金</v>
          </cell>
          <cell r="C91" t="str">
            <v>Reserve for special repair reserve</v>
          </cell>
        </row>
        <row r="92">
          <cell r="A92" t="str">
            <v>1280</v>
          </cell>
          <cell r="B92" t="str">
            <v>その他の固定負債</v>
          </cell>
          <cell r="C92" t="str">
            <v>Other fixed liabilities</v>
          </cell>
        </row>
        <row r="93">
          <cell r="A93" t="str">
            <v>1300</v>
          </cell>
          <cell r="B93" t="str">
            <v>固定負債合計</v>
          </cell>
          <cell r="C93" t="str">
            <v>Total fixed liabilities</v>
          </cell>
        </row>
        <row r="94">
          <cell r="A94" t="str">
            <v>1400</v>
          </cell>
          <cell r="B94" t="str">
            <v>負債合計</v>
          </cell>
          <cell r="C94" t="str">
            <v>Total liabilities</v>
          </cell>
        </row>
        <row r="95">
          <cell r="A95" t="str">
            <v>1510</v>
          </cell>
          <cell r="B95" t="str">
            <v>資本金</v>
          </cell>
          <cell r="C95" t="str">
            <v>Capital stock</v>
          </cell>
        </row>
        <row r="96">
          <cell r="A96" t="str">
            <v>1520</v>
          </cell>
          <cell r="B96" t="str">
            <v>資本準備金</v>
          </cell>
          <cell r="C96" t="str">
            <v>Capital surplus</v>
          </cell>
        </row>
        <row r="97">
          <cell r="A97" t="str">
            <v>1530</v>
          </cell>
          <cell r="B97" t="str">
            <v>利益準備金</v>
          </cell>
          <cell r="C97" t="str">
            <v>Legal reserve</v>
          </cell>
        </row>
        <row r="98">
          <cell r="A98" t="str">
            <v>1551</v>
          </cell>
          <cell r="B98" t="str">
            <v>固定資産圧縮積立金</v>
          </cell>
          <cell r="C98" t="str">
            <v>Fixed assets reserve for deffered</v>
          </cell>
        </row>
        <row r="99">
          <cell r="A99" t="str">
            <v>1552</v>
          </cell>
          <cell r="B99" t="str">
            <v>海外投資等損失準備金</v>
          </cell>
          <cell r="C99" t="str">
            <v>Reserve for loss from overseas investment</v>
          </cell>
        </row>
        <row r="100">
          <cell r="A100" t="str">
            <v>1553</v>
          </cell>
          <cell r="B100" t="str">
            <v>別途積立金</v>
          </cell>
          <cell r="C100" t="str">
            <v>General reserve</v>
          </cell>
        </row>
        <row r="101">
          <cell r="A101" t="str">
            <v>1561</v>
          </cell>
          <cell r="B101" t="str">
            <v>前期繰越損益</v>
          </cell>
          <cell r="C101" t="str">
            <v>Balance brought forward from the last account</v>
          </cell>
        </row>
        <row r="102">
          <cell r="A102" t="str">
            <v>1562</v>
          </cell>
          <cell r="B102" t="str">
            <v>当期損益</v>
          </cell>
          <cell r="C102" t="str">
            <v>Current term net profit or loss</v>
          </cell>
        </row>
        <row r="103">
          <cell r="A103" t="str">
            <v>1565</v>
          </cell>
          <cell r="B103" t="str">
            <v>その他有価証券評価差額金</v>
          </cell>
          <cell r="C103" t="str">
            <v xml:space="preserve">Balancing figure appraising other Investment securities </v>
          </cell>
        </row>
        <row r="104">
          <cell r="A104" t="str">
            <v>1570</v>
          </cell>
          <cell r="B104" t="str">
            <v>自己株式(資本)</v>
          </cell>
          <cell r="C104" t="str">
            <v>Treasury stock</v>
          </cell>
        </row>
        <row r="105">
          <cell r="A105" t="str">
            <v>1590</v>
          </cell>
          <cell r="B105" t="str">
            <v>資本合計</v>
          </cell>
          <cell r="C105" t="str">
            <v>Total shareholder's equity</v>
          </cell>
        </row>
        <row r="106">
          <cell r="A106" t="str">
            <v>1999</v>
          </cell>
          <cell r="B106" t="str">
            <v>負債・資本合計</v>
          </cell>
          <cell r="C106" t="str">
            <v>Total liabilities and shareholder's equity</v>
          </cell>
        </row>
        <row r="107">
          <cell r="A107" t="str">
            <v>2011</v>
          </cell>
          <cell r="B107" t="str">
            <v>作業収入-物流事業</v>
          </cell>
          <cell r="C107" t="str">
            <v>Logistics working sales</v>
          </cell>
        </row>
        <row r="108">
          <cell r="A108" t="str">
            <v>2012</v>
          </cell>
          <cell r="B108" t="str">
            <v>作業収入-構内事業</v>
          </cell>
          <cell r="C108" t="str">
            <v>Client's premises working sales</v>
          </cell>
        </row>
        <row r="109">
          <cell r="A109" t="str">
            <v>2013</v>
          </cell>
          <cell r="B109" t="str">
            <v>作業収入-機工事業</v>
          </cell>
          <cell r="C109" t="str">
            <v>Engineering and construnction working sales</v>
          </cell>
        </row>
        <row r="110">
          <cell r="A110" t="str">
            <v>2014</v>
          </cell>
          <cell r="B110" t="str">
            <v>作業収入-建設事業</v>
          </cell>
          <cell r="C110" t="str">
            <v>Civil engineering and construction working sales</v>
          </cell>
        </row>
        <row r="111">
          <cell r="A111" t="str">
            <v>2015</v>
          </cell>
          <cell r="B111" t="str">
            <v>作業収入-その他事業</v>
          </cell>
          <cell r="C111" t="str">
            <v>Other working sales</v>
          </cell>
        </row>
        <row r="112">
          <cell r="A112" t="str">
            <v>2016</v>
          </cell>
          <cell r="B112" t="str">
            <v>作業収入-構内（保全作業）</v>
          </cell>
          <cell r="C112" t="str">
            <v>Client's premises maintenance working sales</v>
          </cell>
        </row>
        <row r="113">
          <cell r="A113" t="str">
            <v>2017</v>
          </cell>
          <cell r="B113" t="str">
            <v>作業収入-構内（構内操業）</v>
          </cell>
          <cell r="C113" t="str">
            <v>Client's premises operating working sales</v>
          </cell>
        </row>
        <row r="114">
          <cell r="A114" t="str">
            <v>2018</v>
          </cell>
          <cell r="B114" t="str">
            <v>作業収入-構内（構内物流）</v>
          </cell>
          <cell r="C114" t="str">
            <v>Client's premises logistics working sales</v>
          </cell>
        </row>
        <row r="115">
          <cell r="A115" t="str">
            <v>2019</v>
          </cell>
          <cell r="B115" t="str">
            <v>作業収入-構内事業   計</v>
          </cell>
          <cell r="C115" t="str">
            <v>Total Client's premises working sales</v>
          </cell>
        </row>
        <row r="116">
          <cell r="A116" t="str">
            <v>2010</v>
          </cell>
          <cell r="B116" t="str">
            <v>作業収入合計</v>
          </cell>
          <cell r="C116" t="str">
            <v>Total working sales</v>
          </cell>
        </row>
        <row r="117">
          <cell r="A117" t="str">
            <v>2041</v>
          </cell>
          <cell r="B117" t="str">
            <v>作業原価-物流事業</v>
          </cell>
          <cell r="C117" t="str">
            <v>Logistics working cost</v>
          </cell>
        </row>
        <row r="118">
          <cell r="A118" t="str">
            <v>2042</v>
          </cell>
          <cell r="B118" t="str">
            <v>作業原価-構内事業</v>
          </cell>
          <cell r="C118" t="str">
            <v>Client's premises working cost</v>
          </cell>
        </row>
        <row r="119">
          <cell r="A119" t="str">
            <v>2043</v>
          </cell>
          <cell r="B119" t="str">
            <v>作業原価-機工事業</v>
          </cell>
          <cell r="C119" t="str">
            <v>Engineering and construnction working cost</v>
          </cell>
        </row>
        <row r="120">
          <cell r="A120" t="str">
            <v>2044</v>
          </cell>
          <cell r="B120" t="str">
            <v>作業原価-建設事業</v>
          </cell>
          <cell r="C120" t="str">
            <v>Civil engineering and construction working cost</v>
          </cell>
        </row>
        <row r="121">
          <cell r="A121" t="str">
            <v>2045</v>
          </cell>
          <cell r="B121" t="str">
            <v>作業原価-その他事業</v>
          </cell>
          <cell r="C121" t="str">
            <v>Other working cost</v>
          </cell>
        </row>
        <row r="122">
          <cell r="A122" t="str">
            <v>2046</v>
          </cell>
          <cell r="B122" t="str">
            <v>作業原価控除/物流</v>
          </cell>
          <cell r="C122" t="str">
            <v>Deduction of logistics working cost</v>
          </cell>
        </row>
        <row r="123">
          <cell r="A123" t="str">
            <v>2047</v>
          </cell>
          <cell r="B123" t="str">
            <v>作業原価控除/構内</v>
          </cell>
          <cell r="C123" t="str">
            <v>Deduction of client's premises working cost</v>
          </cell>
        </row>
        <row r="124">
          <cell r="A124" t="str">
            <v>2048</v>
          </cell>
          <cell r="B124" t="str">
            <v>作業原価控除/機工</v>
          </cell>
          <cell r="C124" t="str">
            <v>Deduction of engineering and construction working cost</v>
          </cell>
        </row>
        <row r="125">
          <cell r="A125" t="str">
            <v>2049</v>
          </cell>
          <cell r="B125" t="str">
            <v>作業原価控除/建設</v>
          </cell>
          <cell r="C125" t="str">
            <v>Deduction of civil enjineering and construction working cost</v>
          </cell>
        </row>
        <row r="126">
          <cell r="A126" t="str">
            <v>204a</v>
          </cell>
          <cell r="B126" t="str">
            <v>作業原価控除/その他</v>
          </cell>
          <cell r="C126" t="str">
            <v>Deduction of other working cost</v>
          </cell>
        </row>
        <row r="127">
          <cell r="A127" t="str">
            <v>204b</v>
          </cell>
          <cell r="B127" t="str">
            <v>作業原価-構内（保全作業）</v>
          </cell>
          <cell r="C127" t="str">
            <v>Client's premises maintenance working cost</v>
          </cell>
        </row>
        <row r="128">
          <cell r="A128" t="str">
            <v>204c</v>
          </cell>
          <cell r="B128" t="str">
            <v>作業原価-構内（構内操業）</v>
          </cell>
          <cell r="C128" t="str">
            <v>Client's premises operating working cost</v>
          </cell>
        </row>
        <row r="129">
          <cell r="A129" t="str">
            <v>204d</v>
          </cell>
          <cell r="B129" t="str">
            <v>作業原価-構内（構内物流）</v>
          </cell>
          <cell r="C129" t="str">
            <v>Client's premises logistics working cost</v>
          </cell>
        </row>
        <row r="130">
          <cell r="A130" t="str">
            <v>204e</v>
          </cell>
          <cell r="B130" t="str">
            <v>作業原価-構内事業   計</v>
          </cell>
          <cell r="C130" t="str">
            <v>Total Client's premises working cost</v>
          </cell>
        </row>
        <row r="131">
          <cell r="A131" t="str">
            <v>2040</v>
          </cell>
          <cell r="B131" t="str">
            <v>作業原価合計</v>
          </cell>
          <cell r="C131" t="str">
            <v>Total working cost</v>
          </cell>
        </row>
        <row r="132">
          <cell r="A132" t="str">
            <v>2060</v>
          </cell>
          <cell r="B132" t="str">
            <v>売上総利益</v>
          </cell>
          <cell r="C132" t="str">
            <v>Gross profit on sales</v>
          </cell>
        </row>
        <row r="133">
          <cell r="A133" t="str">
            <v>2081</v>
          </cell>
          <cell r="B133" t="str">
            <v>役員報酬</v>
          </cell>
          <cell r="C133" t="str">
            <v>Director's salaries and remuneration</v>
          </cell>
        </row>
        <row r="134">
          <cell r="A134" t="str">
            <v>2082</v>
          </cell>
          <cell r="B134" t="str">
            <v>給料</v>
          </cell>
          <cell r="C134" t="str">
            <v>Salaries</v>
          </cell>
        </row>
        <row r="135">
          <cell r="A135" t="str">
            <v>2083</v>
          </cell>
          <cell r="B135" t="str">
            <v>賞与</v>
          </cell>
          <cell r="C135" t="str">
            <v>Bonus</v>
          </cell>
        </row>
        <row r="136">
          <cell r="A136" t="str">
            <v>2085</v>
          </cell>
          <cell r="B136" t="str">
            <v>退職金</v>
          </cell>
          <cell r="C136" t="str">
            <v>Retirement benefit paid</v>
          </cell>
        </row>
        <row r="137">
          <cell r="A137" t="str">
            <v>2086</v>
          </cell>
          <cell r="B137" t="str">
            <v>退職給付引当金繰入額</v>
          </cell>
          <cell r="C137" t="str">
            <v>Additions to reserve for retirement allowance</v>
          </cell>
        </row>
        <row r="138">
          <cell r="A138" t="str">
            <v>2135</v>
          </cell>
          <cell r="B138" t="str">
            <v>役員退職慰労引当金繰入額</v>
          </cell>
          <cell r="C138" t="str">
            <v>Additions to reserve for director's retirement allowance</v>
          </cell>
        </row>
        <row r="139">
          <cell r="A139" t="str">
            <v>2137</v>
          </cell>
          <cell r="B139" t="str">
            <v>年金掛金</v>
          </cell>
          <cell r="C139" t="str">
            <v>annuity contoribution</v>
          </cell>
        </row>
        <row r="140">
          <cell r="A140" t="str">
            <v>2087</v>
          </cell>
          <cell r="B140" t="str">
            <v>法定福利費</v>
          </cell>
          <cell r="C140" t="str">
            <v>Legal welfare expense</v>
          </cell>
        </row>
        <row r="141">
          <cell r="A141" t="str">
            <v>2088</v>
          </cell>
          <cell r="B141" t="str">
            <v>福利厚生費</v>
          </cell>
          <cell r="C141" t="str">
            <v>Welfare expenses</v>
          </cell>
        </row>
        <row r="142">
          <cell r="A142" t="str">
            <v>2089</v>
          </cell>
          <cell r="B142" t="str">
            <v>水道光熱費</v>
          </cell>
          <cell r="C142" t="str">
            <v>Water,light and fuel expenses</v>
          </cell>
        </row>
        <row r="143">
          <cell r="A143" t="str">
            <v>2099</v>
          </cell>
          <cell r="B143" t="str">
            <v>水道光熱費</v>
          </cell>
          <cell r="C143" t="str">
            <v>Water,light and fuel expenses</v>
          </cell>
        </row>
        <row r="144">
          <cell r="A144" t="str">
            <v>2100</v>
          </cell>
          <cell r="B144" t="str">
            <v>事務消耗品費</v>
          </cell>
          <cell r="C144" t="str">
            <v>Office supplies</v>
          </cell>
        </row>
        <row r="145">
          <cell r="A145" t="str">
            <v>2110</v>
          </cell>
          <cell r="B145" t="str">
            <v>修繕費</v>
          </cell>
          <cell r="C145" t="str">
            <v>Repairs expenses</v>
          </cell>
        </row>
        <row r="146">
          <cell r="A146" t="str">
            <v>2120</v>
          </cell>
          <cell r="B146" t="str">
            <v>賃借料</v>
          </cell>
          <cell r="C146" t="str">
            <v xml:space="preserve">Rent fee </v>
          </cell>
        </row>
        <row r="147">
          <cell r="A147" t="str">
            <v>2130</v>
          </cell>
          <cell r="B147" t="str">
            <v>保険料</v>
          </cell>
          <cell r="C147" t="str">
            <v>Insurance premium</v>
          </cell>
        </row>
        <row r="148">
          <cell r="A148" t="str">
            <v>2140</v>
          </cell>
          <cell r="B148" t="str">
            <v>租税公課</v>
          </cell>
          <cell r="C148" t="str">
            <v>Taxes and public dues</v>
          </cell>
        </row>
        <row r="149">
          <cell r="A149" t="str">
            <v>2150</v>
          </cell>
          <cell r="B149" t="str">
            <v>減価償却費</v>
          </cell>
          <cell r="C149" t="str">
            <v>Depreciation expenses</v>
          </cell>
        </row>
        <row r="150">
          <cell r="A150" t="str">
            <v>2160</v>
          </cell>
          <cell r="B150" t="str">
            <v>旅費通信費</v>
          </cell>
          <cell r="C150" t="str">
            <v>Travelling and communication expenses</v>
          </cell>
        </row>
        <row r="151">
          <cell r="A151" t="str">
            <v>2170</v>
          </cell>
          <cell r="B151" t="str">
            <v>交際費</v>
          </cell>
          <cell r="C151" t="str">
            <v>Entertainment expenses</v>
          </cell>
        </row>
        <row r="152">
          <cell r="A152" t="str">
            <v>2180</v>
          </cell>
          <cell r="B152" t="str">
            <v>会議費</v>
          </cell>
          <cell r="C152" t="str">
            <v>Convention expenses</v>
          </cell>
        </row>
        <row r="153">
          <cell r="A153" t="str">
            <v>2190</v>
          </cell>
          <cell r="B153" t="str">
            <v>広告宣伝費</v>
          </cell>
          <cell r="C153" t="str">
            <v>Advertising and general pubulicity expenses</v>
          </cell>
        </row>
        <row r="154">
          <cell r="A154" t="str">
            <v>2200</v>
          </cell>
          <cell r="B154" t="str">
            <v>研究開発費</v>
          </cell>
          <cell r="C154" t="str">
            <v>Reserch and development expenditures</v>
          </cell>
        </row>
        <row r="155">
          <cell r="A155" t="str">
            <v>2210</v>
          </cell>
          <cell r="B155" t="str">
            <v>手数料</v>
          </cell>
          <cell r="C155" t="str">
            <v>Commission</v>
          </cell>
        </row>
        <row r="156">
          <cell r="A156" t="str">
            <v>2215</v>
          </cell>
          <cell r="B156" t="str">
            <v>業務委託費</v>
          </cell>
          <cell r="C156" t="str">
            <v>Operational consignment expenses</v>
          </cell>
        </row>
        <row r="157">
          <cell r="A157" t="str">
            <v>2220</v>
          </cell>
          <cell r="B157" t="str">
            <v>寄付金</v>
          </cell>
          <cell r="C157" t="str">
            <v>Donations</v>
          </cell>
        </row>
        <row r="158">
          <cell r="A158" t="str">
            <v>2230</v>
          </cell>
          <cell r="B158" t="str">
            <v>雑費</v>
          </cell>
          <cell r="C158" t="str">
            <v>Miscellaneous expenses</v>
          </cell>
        </row>
        <row r="159">
          <cell r="A159" t="str">
            <v>2240</v>
          </cell>
          <cell r="B159" t="str">
            <v>貸倒引当金繰入</v>
          </cell>
          <cell r="C159" t="str">
            <v>Additions to reserve for doubtful account</v>
          </cell>
        </row>
        <row r="160">
          <cell r="A160" t="str">
            <v>2250</v>
          </cell>
          <cell r="B160" t="str">
            <v>その他</v>
          </cell>
          <cell r="C160" t="str">
            <v>Others</v>
          </cell>
        </row>
        <row r="161">
          <cell r="A161" t="str">
            <v>2070</v>
          </cell>
          <cell r="B161" t="str">
            <v>販売及び一般管理費計</v>
          </cell>
          <cell r="C161" t="str">
            <v>Total selling,general and administrative expenses</v>
          </cell>
        </row>
        <row r="162">
          <cell r="A162" t="str">
            <v>2300</v>
          </cell>
          <cell r="B162" t="str">
            <v>営業利益</v>
          </cell>
          <cell r="C162" t="str">
            <v>Operating profit</v>
          </cell>
        </row>
        <row r="163">
          <cell r="A163" t="str">
            <v>2400</v>
          </cell>
          <cell r="B163" t="str">
            <v>営業外収益合計</v>
          </cell>
          <cell r="C163" t="str">
            <v>Total non-operating income</v>
          </cell>
        </row>
        <row r="164">
          <cell r="A164" t="str">
            <v>2410</v>
          </cell>
          <cell r="B164" t="str">
            <v>受取利息</v>
          </cell>
          <cell r="C164" t="str">
            <v>Interest earned</v>
          </cell>
        </row>
        <row r="165">
          <cell r="A165" t="str">
            <v>2440</v>
          </cell>
          <cell r="B165" t="str">
            <v>受取配当金</v>
          </cell>
          <cell r="C165" t="str">
            <v>Dividends received</v>
          </cell>
        </row>
        <row r="166">
          <cell r="A166" t="str">
            <v>2443</v>
          </cell>
          <cell r="B166" t="str">
            <v>有価証券売却益</v>
          </cell>
          <cell r="C166" t="str">
            <v>Gain from sale of securities</v>
          </cell>
        </row>
        <row r="167">
          <cell r="A167" t="str">
            <v>2420</v>
          </cell>
          <cell r="B167" t="str">
            <v>受取保険金</v>
          </cell>
          <cell r="C167" t="str">
            <v>Insurance claims received</v>
          </cell>
        </row>
        <row r="168">
          <cell r="A168" t="str">
            <v>2430</v>
          </cell>
          <cell r="B168" t="str">
            <v>受取保険配当金</v>
          </cell>
          <cell r="C168" t="str">
            <v>Insurance claims dividends</v>
          </cell>
        </row>
        <row r="169">
          <cell r="A169" t="str">
            <v>2450</v>
          </cell>
          <cell r="B169" t="str">
            <v>その他の営業外収益</v>
          </cell>
          <cell r="C169" t="str">
            <v>Other non-operating income</v>
          </cell>
        </row>
        <row r="170">
          <cell r="A170" t="str">
            <v>2500</v>
          </cell>
          <cell r="B170" t="str">
            <v>営業外費用合計</v>
          </cell>
          <cell r="C170" t="str">
            <v>Total non-operating expenses</v>
          </cell>
        </row>
        <row r="171">
          <cell r="A171" t="str">
            <v>2510</v>
          </cell>
          <cell r="B171" t="str">
            <v>支払利息･割引料</v>
          </cell>
          <cell r="C171" t="str">
            <v>Interest and debt discount expenses</v>
          </cell>
        </row>
        <row r="172">
          <cell r="A172" t="str">
            <v>2513</v>
          </cell>
          <cell r="B172" t="str">
            <v>有価証券売却損</v>
          </cell>
          <cell r="C172" t="str">
            <v>Loss from sale of securities</v>
          </cell>
        </row>
        <row r="173">
          <cell r="A173" t="str">
            <v>2516</v>
          </cell>
          <cell r="B173" t="str">
            <v>有価証券評価損</v>
          </cell>
          <cell r="C173" t="str">
            <v>Loss from write down of securities</v>
          </cell>
        </row>
        <row r="174">
          <cell r="A174" t="str">
            <v>2520</v>
          </cell>
          <cell r="B174" t="str">
            <v>その他の営業外費用</v>
          </cell>
          <cell r="C174" t="str">
            <v>Other non-operating expenses</v>
          </cell>
        </row>
        <row r="175">
          <cell r="A175" t="str">
            <v>2600</v>
          </cell>
          <cell r="B175" t="str">
            <v>経常利益</v>
          </cell>
          <cell r="C175" t="str">
            <v>Ordinary profit</v>
          </cell>
        </row>
        <row r="176">
          <cell r="A176" t="str">
            <v>2700</v>
          </cell>
          <cell r="B176" t="str">
            <v>特別利益合計</v>
          </cell>
          <cell r="C176" t="str">
            <v>Total extraordinary credits</v>
          </cell>
        </row>
        <row r="177">
          <cell r="A177" t="str">
            <v>2711</v>
          </cell>
          <cell r="B177" t="str">
            <v>固定資産売却益(建物・構築物)</v>
          </cell>
          <cell r="C177" t="str">
            <v>Gain from sale of fixed assets(Buildings &amp; Structures)</v>
          </cell>
        </row>
        <row r="178">
          <cell r="A178" t="str">
            <v>2712</v>
          </cell>
          <cell r="B178" t="str">
            <v>固定資産売却益(土地)</v>
          </cell>
          <cell r="C178" t="str">
            <v>Gain from sale of fixed assets(Land)</v>
          </cell>
        </row>
        <row r="179">
          <cell r="A179" t="str">
            <v>2713</v>
          </cell>
          <cell r="B179" t="str">
            <v>固定資産売却益(その他)</v>
          </cell>
          <cell r="C179" t="str">
            <v>Gain from sale of fixed assets(Others)</v>
          </cell>
        </row>
        <row r="180">
          <cell r="A180" t="str">
            <v>2720</v>
          </cell>
          <cell r="B180" t="str">
            <v>前期損益修正益</v>
          </cell>
          <cell r="C180" t="str">
            <v>Gain from prior period adjustment</v>
          </cell>
        </row>
        <row r="181">
          <cell r="A181" t="str">
            <v>2723</v>
          </cell>
          <cell r="B181" t="str">
            <v>投資有価証券売却益</v>
          </cell>
          <cell r="C181" t="str">
            <v>Gain from sale of Investment securities</v>
          </cell>
        </row>
        <row r="182">
          <cell r="A182" t="str">
            <v>2730</v>
          </cell>
          <cell r="B182" t="str">
            <v>その他の特別利益</v>
          </cell>
          <cell r="C182" t="str">
            <v>Other extraordinary credits</v>
          </cell>
        </row>
        <row r="183">
          <cell r="A183" t="str">
            <v>2800</v>
          </cell>
          <cell r="B183" t="str">
            <v>特別損失合計</v>
          </cell>
          <cell r="C183" t="str">
            <v>Total extraordinary charges</v>
          </cell>
        </row>
        <row r="184">
          <cell r="A184" t="str">
            <v>2811</v>
          </cell>
          <cell r="B184" t="str">
            <v>固定資産売却損(建物・構築物)</v>
          </cell>
          <cell r="C184" t="str">
            <v>Loss from sale of fixed assets(Buildings &amp; Structures)</v>
          </cell>
        </row>
        <row r="185">
          <cell r="A185" t="str">
            <v>2812</v>
          </cell>
          <cell r="B185" t="str">
            <v>固定資産売却損(土地)</v>
          </cell>
          <cell r="C185" t="str">
            <v>Loss from sale of fixed assets(Land)</v>
          </cell>
        </row>
        <row r="186">
          <cell r="A186" t="str">
            <v>2814</v>
          </cell>
          <cell r="B186" t="str">
            <v>固定資産売却損(機械装置)</v>
          </cell>
          <cell r="C186" t="str">
            <v>Loss from sale of fixed assets(Machinery)</v>
          </cell>
        </row>
        <row r="187">
          <cell r="A187" t="str">
            <v>2813</v>
          </cell>
          <cell r="B187" t="str">
            <v>固定資産売却損(その他)</v>
          </cell>
          <cell r="C187" t="str">
            <v>Loss from sale of fixed assets(Others)</v>
          </cell>
        </row>
        <row r="188">
          <cell r="A188" t="str">
            <v>2820</v>
          </cell>
          <cell r="B188" t="str">
            <v>前期損益修正損</v>
          </cell>
          <cell r="C188" t="str">
            <v>Loss from prior period adjustment</v>
          </cell>
        </row>
        <row r="189">
          <cell r="A189" t="str">
            <v>2823</v>
          </cell>
          <cell r="B189" t="str">
            <v>投資有価証券売却損</v>
          </cell>
          <cell r="C189" t="str">
            <v>Loss from sale of Investment securities</v>
          </cell>
        </row>
        <row r="190">
          <cell r="A190" t="str">
            <v>2826</v>
          </cell>
          <cell r="B190" t="str">
            <v>投資有価証券評価損</v>
          </cell>
          <cell r="C190" t="str">
            <v>Loss from write down of Investment securities</v>
          </cell>
        </row>
        <row r="191">
          <cell r="A191" t="str">
            <v>2830</v>
          </cell>
          <cell r="B191" t="str">
            <v>その他の特別損失</v>
          </cell>
          <cell r="C191" t="str">
            <v>Other extraordinary charges</v>
          </cell>
        </row>
        <row r="192">
          <cell r="A192" t="str">
            <v>2570</v>
          </cell>
          <cell r="B192" t="str">
            <v>過去勤務債務の償却</v>
          </cell>
        </row>
        <row r="193">
          <cell r="A193" t="str">
            <v>2580</v>
          </cell>
          <cell r="B193" t="str">
            <v>役員退職慰労金</v>
          </cell>
        </row>
        <row r="194">
          <cell r="A194" t="str">
            <v>2590</v>
          </cell>
          <cell r="B194" t="str">
            <v>その他の特別損失</v>
          </cell>
        </row>
        <row r="195">
          <cell r="A195" t="str">
            <v>2600</v>
          </cell>
          <cell r="B195" t="str">
            <v>為替換算調整勘定(P/L)</v>
          </cell>
        </row>
        <row r="196">
          <cell r="A196" t="str">
            <v>2900</v>
          </cell>
          <cell r="B196" t="str">
            <v>税金等調整前当期利益</v>
          </cell>
          <cell r="C196" t="str">
            <v>Profit before taxation</v>
          </cell>
        </row>
        <row r="197">
          <cell r="A197" t="str">
            <v>3000</v>
          </cell>
          <cell r="B197" t="str">
            <v>法人税等</v>
          </cell>
          <cell r="C197" t="str">
            <v>Taxation</v>
          </cell>
        </row>
        <row r="198">
          <cell r="A198" t="str">
            <v>3050</v>
          </cell>
          <cell r="B198" t="str">
            <v>法人税等調整額</v>
          </cell>
          <cell r="C198" t="str">
            <v>Adjustment of taxation</v>
          </cell>
        </row>
        <row r="199">
          <cell r="A199" t="str">
            <v>2701</v>
          </cell>
          <cell r="B199" t="str">
            <v>法人税等－当期</v>
          </cell>
          <cell r="C199" t="str">
            <v>Taxation</v>
          </cell>
        </row>
        <row r="200">
          <cell r="A200" t="str">
            <v>2702</v>
          </cell>
          <cell r="B200" t="str">
            <v>法人税等－繰延</v>
          </cell>
        </row>
        <row r="201">
          <cell r="A201" t="str">
            <v>2710</v>
          </cell>
          <cell r="B201" t="str">
            <v>税効果当期配分額</v>
          </cell>
        </row>
        <row r="202">
          <cell r="A202" t="str">
            <v>2720</v>
          </cell>
          <cell r="B202" t="str">
            <v>少数株主持分利益</v>
          </cell>
        </row>
        <row r="203">
          <cell r="A203" t="str">
            <v>2785</v>
          </cell>
          <cell r="B203" t="str">
            <v>連結調整勘定償却</v>
          </cell>
        </row>
        <row r="204">
          <cell r="A204" t="str">
            <v>2786</v>
          </cell>
          <cell r="B204" t="str">
            <v>持分法による投資損益</v>
          </cell>
        </row>
        <row r="205">
          <cell r="A205" t="str">
            <v>2787</v>
          </cell>
          <cell r="B205" t="str">
            <v>ｾｸﾞﾒﾝﾄ振替勘定</v>
          </cell>
        </row>
        <row r="206">
          <cell r="A206" t="str">
            <v>3600</v>
          </cell>
          <cell r="B206" t="str">
            <v>当期利益</v>
          </cell>
          <cell r="C206" t="str">
            <v>Net income</v>
          </cell>
        </row>
        <row r="207">
          <cell r="A207" t="str">
            <v>3500</v>
          </cell>
          <cell r="B207" t="str">
            <v>当期純利益</v>
          </cell>
          <cell r="C207" t="str">
            <v>Net profit after taxation</v>
          </cell>
        </row>
        <row r="208">
          <cell r="A208" t="str">
            <v>3010</v>
          </cell>
          <cell r="B208" t="str">
            <v>その他の剰余金(期首残高)</v>
          </cell>
        </row>
        <row r="209">
          <cell r="A209" t="str">
            <v>3020</v>
          </cell>
          <cell r="B209" t="str">
            <v>その他の剰余金(増加高)</v>
          </cell>
        </row>
        <row r="210">
          <cell r="A210" t="str">
            <v>3029</v>
          </cell>
          <cell r="B210" t="str">
            <v>他剰余増－その他</v>
          </cell>
        </row>
        <row r="211">
          <cell r="A211" t="str">
            <v>3030</v>
          </cell>
          <cell r="B211" t="str">
            <v>その他の剰余金(減少高)</v>
          </cell>
        </row>
        <row r="212">
          <cell r="A212" t="str">
            <v>3031</v>
          </cell>
          <cell r="B212" t="str">
            <v>他剰余減－現金配当</v>
          </cell>
        </row>
        <row r="213">
          <cell r="A213" t="str">
            <v>3032</v>
          </cell>
          <cell r="B213" t="str">
            <v>他剰余減－株式配当</v>
          </cell>
        </row>
        <row r="214">
          <cell r="A214" t="str">
            <v>3033</v>
          </cell>
          <cell r="B214" t="str">
            <v>他剰余減－資本組入</v>
          </cell>
        </row>
        <row r="215">
          <cell r="A215" t="str">
            <v>3034</v>
          </cell>
          <cell r="B215" t="str">
            <v>他剰余減－利益準備金繰入</v>
          </cell>
        </row>
        <row r="216">
          <cell r="A216" t="str">
            <v>3035</v>
          </cell>
          <cell r="B216" t="str">
            <v>他剰余減－役員賞与</v>
          </cell>
        </row>
        <row r="217">
          <cell r="A217" t="str">
            <v>3036</v>
          </cell>
          <cell r="B217" t="str">
            <v>他剰余減－連結除外</v>
          </cell>
        </row>
        <row r="218">
          <cell r="A218" t="str">
            <v>3039</v>
          </cell>
          <cell r="B218" t="str">
            <v>他剰余減－その他</v>
          </cell>
        </row>
        <row r="219">
          <cell r="A219" t="str">
            <v>3040</v>
          </cell>
          <cell r="B219" t="str">
            <v>為替換算調整勘定(S/S)</v>
          </cell>
        </row>
        <row r="220">
          <cell r="A220" t="str">
            <v>3050</v>
          </cell>
          <cell r="B220" t="str">
            <v>その他の剰余金(期末残高)</v>
          </cell>
        </row>
        <row r="221">
          <cell r="A221" t="str">
            <v>7010</v>
          </cell>
          <cell r="B221" t="str">
            <v>売上高－その他－日本宛</v>
          </cell>
        </row>
        <row r="222">
          <cell r="A222" t="str">
            <v>7020</v>
          </cell>
          <cell r="B222" t="str">
            <v>売上高－その他－北米宛</v>
          </cell>
        </row>
        <row r="223">
          <cell r="A223" t="str">
            <v>7030</v>
          </cell>
          <cell r="B223" t="str">
            <v>売上高－その他－東南ｱｼﾞｱ宛</v>
          </cell>
        </row>
        <row r="224">
          <cell r="A224" t="str">
            <v>7040</v>
          </cell>
          <cell r="B224" t="str">
            <v>売上高－その他－欧州宛</v>
          </cell>
        </row>
        <row r="225">
          <cell r="A225" t="str">
            <v>7050</v>
          </cell>
          <cell r="B225" t="str">
            <v>売上高－その他－その他宛</v>
          </cell>
        </row>
        <row r="226">
          <cell r="A226" t="str">
            <v>7600</v>
          </cell>
          <cell r="B226" t="str">
            <v>人件費</v>
          </cell>
        </row>
        <row r="227">
          <cell r="A227" t="str">
            <v>8050</v>
          </cell>
          <cell r="B227" t="str">
            <v>換算資本金</v>
          </cell>
        </row>
        <row r="228">
          <cell r="A228" t="str">
            <v>8060</v>
          </cell>
          <cell r="B228" t="str">
            <v>換算資本準備金</v>
          </cell>
        </row>
        <row r="229">
          <cell r="A229" t="str">
            <v>8070</v>
          </cell>
          <cell r="B229" t="str">
            <v>換算利益準備金</v>
          </cell>
        </row>
        <row r="230">
          <cell r="A230" t="str">
            <v>8080</v>
          </cell>
          <cell r="B230" t="str">
            <v>換算長期貸付金</v>
          </cell>
        </row>
        <row r="231">
          <cell r="A231" t="str">
            <v>8090</v>
          </cell>
          <cell r="B231" t="str">
            <v>換算現金配当</v>
          </cell>
        </row>
        <row r="232">
          <cell r="A232" t="str">
            <v>8100</v>
          </cell>
          <cell r="B232" t="str">
            <v>換算関係会社株式</v>
          </cell>
        </row>
        <row r="233">
          <cell r="A233" t="str">
            <v>8110</v>
          </cell>
          <cell r="B233" t="str">
            <v>持分比率</v>
          </cell>
        </row>
        <row r="234">
          <cell r="A234" t="str">
            <v>9100</v>
          </cell>
          <cell r="B234" t="str">
            <v>資本金(B/S)</v>
          </cell>
        </row>
        <row r="235">
          <cell r="A235" t="str">
            <v>9110</v>
          </cell>
          <cell r="B235" t="str">
            <v>資本剰余金(B/S)</v>
          </cell>
        </row>
        <row r="236">
          <cell r="A236" t="str">
            <v>9120</v>
          </cell>
          <cell r="B236" t="str">
            <v>利益準備金(B/S)</v>
          </cell>
        </row>
        <row r="237">
          <cell r="A237" t="str">
            <v>9130</v>
          </cell>
          <cell r="B237" t="str">
            <v>剰余金資本繰入額(S/S)</v>
          </cell>
        </row>
        <row r="238">
          <cell r="A238" t="str">
            <v>9140</v>
          </cell>
          <cell r="B238" t="str">
            <v>利益準備金繰入)(S/S)</v>
          </cell>
        </row>
        <row r="239">
          <cell r="A239" t="str">
            <v>9150</v>
          </cell>
          <cell r="B239" t="str">
            <v>現金配当金(S/S)</v>
          </cell>
          <cell r="C239" t="str">
            <v>Cash dividended</v>
          </cell>
        </row>
        <row r="240">
          <cell r="A240" t="str">
            <v>9160</v>
          </cell>
          <cell r="B240" t="str">
            <v>役員賞与(S/S)</v>
          </cell>
          <cell r="C240" t="str">
            <v>Director's houses</v>
          </cell>
        </row>
        <row r="241">
          <cell r="A241" t="str">
            <v>9170</v>
          </cell>
          <cell r="B241" t="str">
            <v>株式配当(S/S)</v>
          </cell>
          <cell r="C241" t="str">
            <v>Stock dividend</v>
          </cell>
        </row>
        <row r="242">
          <cell r="A242" t="str">
            <v>9180</v>
          </cell>
          <cell r="B242" t="str">
            <v>その他の剰余金増加(S/S)</v>
          </cell>
          <cell r="C242" t="str">
            <v>Other dividend</v>
          </cell>
        </row>
        <row r="243">
          <cell r="A243" t="str">
            <v>9190</v>
          </cell>
          <cell r="B243" t="str">
            <v>連結除外による剰余金減少(S/)</v>
          </cell>
        </row>
        <row r="244">
          <cell r="A244" t="str">
            <v>9200</v>
          </cell>
          <cell r="B244" t="str">
            <v>為替換算調整(S/S)</v>
          </cell>
        </row>
        <row r="245">
          <cell r="A245" t="str">
            <v>9210</v>
          </cell>
          <cell r="B245" t="str">
            <v>為替換算調整(B/S)</v>
          </cell>
        </row>
        <row r="246">
          <cell r="A246" t="str">
            <v>9220</v>
          </cell>
          <cell r="B246" t="str">
            <v>少数株主持分</v>
          </cell>
        </row>
        <row r="247">
          <cell r="A247" t="str">
            <v>9230</v>
          </cell>
          <cell r="B247" t="str">
            <v>投資株式</v>
          </cell>
        </row>
        <row r="248">
          <cell r="A248" t="str">
            <v>9240</v>
          </cell>
          <cell r="B248" t="str">
            <v>連結調整勘定</v>
          </cell>
        </row>
        <row r="249">
          <cell r="A249" t="str">
            <v>9250</v>
          </cell>
          <cell r="B249" t="str">
            <v>連結調整勘定償却</v>
          </cell>
        </row>
        <row r="250">
          <cell r="A250" t="str">
            <v>9260</v>
          </cell>
          <cell r="B250" t="str">
            <v>その他の剰余金(期首）</v>
          </cell>
        </row>
        <row r="251">
          <cell r="A251" t="str">
            <v>9270</v>
          </cell>
          <cell r="B251" t="str">
            <v>受取配当金</v>
          </cell>
        </row>
        <row r="252">
          <cell r="A252" t="str">
            <v>9280</v>
          </cell>
          <cell r="B252" t="str">
            <v>少数株主持分損益</v>
          </cell>
        </row>
        <row r="253">
          <cell r="A253" t="str">
            <v>9290</v>
          </cell>
          <cell r="B253" t="str">
            <v>有価証券売却損益</v>
          </cell>
        </row>
        <row r="254">
          <cell r="A254" t="str">
            <v>9300</v>
          </cell>
          <cell r="B254" t="str">
            <v>連結調整勘定償却額当年度分</v>
          </cell>
        </row>
        <row r="255">
          <cell r="A255" t="str">
            <v>a010</v>
          </cell>
          <cell r="B255" t="str">
            <v>定期預金等期首残高</v>
          </cell>
        </row>
        <row r="256">
          <cell r="A256" t="str">
            <v>a020</v>
          </cell>
          <cell r="B256" t="str">
            <v>定期預金等預入</v>
          </cell>
        </row>
        <row r="257">
          <cell r="A257" t="str">
            <v>a030</v>
          </cell>
          <cell r="B257" t="str">
            <v>定期預金等その他増加</v>
          </cell>
        </row>
        <row r="258">
          <cell r="A258" t="str">
            <v>a040</v>
          </cell>
          <cell r="B258" t="str">
            <v>定期預金等払戻</v>
          </cell>
        </row>
        <row r="259">
          <cell r="A259" t="str">
            <v>a050</v>
          </cell>
          <cell r="B259" t="str">
            <v>定期預金等その他減少</v>
          </cell>
        </row>
        <row r="260">
          <cell r="A260" t="str">
            <v>a060</v>
          </cell>
          <cell r="B260" t="str">
            <v>定期預金等Ｔ／Ａ</v>
          </cell>
        </row>
        <row r="261">
          <cell r="A261" t="str">
            <v>a070</v>
          </cell>
          <cell r="B261" t="str">
            <v>定期預金等期末残高</v>
          </cell>
        </row>
        <row r="262">
          <cell r="A262" t="str">
            <v>a080</v>
          </cell>
          <cell r="B262" t="str">
            <v>有価証券期首残高</v>
          </cell>
        </row>
        <row r="263">
          <cell r="A263" t="str">
            <v>a090</v>
          </cell>
          <cell r="B263" t="str">
            <v>有価証券取得</v>
          </cell>
        </row>
        <row r="264">
          <cell r="A264" t="str">
            <v>a100</v>
          </cell>
          <cell r="B264" t="str">
            <v>有価証券その他増加</v>
          </cell>
        </row>
        <row r="265">
          <cell r="A265" t="str">
            <v>a110</v>
          </cell>
          <cell r="B265" t="str">
            <v>有価証券売却簿価</v>
          </cell>
        </row>
        <row r="266">
          <cell r="A266" t="str">
            <v>a120</v>
          </cell>
          <cell r="B266" t="str">
            <v>有価証券評価損</v>
          </cell>
        </row>
        <row r="267">
          <cell r="A267" t="str">
            <v>a130</v>
          </cell>
          <cell r="B267" t="str">
            <v>有価証券その他減少</v>
          </cell>
        </row>
        <row r="268">
          <cell r="A268" t="str">
            <v>a140</v>
          </cell>
          <cell r="B268" t="str">
            <v>有価証券Ｔ／Ａ</v>
          </cell>
        </row>
        <row r="269">
          <cell r="A269" t="str">
            <v>a150</v>
          </cell>
          <cell r="B269" t="str">
            <v>有価証券期末残高</v>
          </cell>
        </row>
        <row r="270">
          <cell r="A270" t="str">
            <v>a160</v>
          </cell>
          <cell r="B270" t="str">
            <v>有価証券売却損益</v>
          </cell>
          <cell r="C270" t="str">
            <v>Gain and loss from sale of securities</v>
          </cell>
        </row>
        <row r="271">
          <cell r="A271" t="str">
            <v>a170</v>
          </cell>
          <cell r="B271" t="str">
            <v>自己株式期首残高</v>
          </cell>
        </row>
        <row r="272">
          <cell r="A272" t="str">
            <v>a180</v>
          </cell>
          <cell r="B272" t="str">
            <v>自己株式取得</v>
          </cell>
        </row>
        <row r="273">
          <cell r="A273" t="str">
            <v>a185</v>
          </cell>
          <cell r="B273" t="str">
            <v>自己株式単位未満株式純増減</v>
          </cell>
        </row>
        <row r="274">
          <cell r="A274" t="str">
            <v>a190</v>
          </cell>
          <cell r="B274" t="str">
            <v>自己株式その他増加</v>
          </cell>
        </row>
        <row r="275">
          <cell r="A275" t="str">
            <v>a200</v>
          </cell>
          <cell r="B275" t="str">
            <v>自己株式売却簿価</v>
          </cell>
        </row>
        <row r="276">
          <cell r="A276" t="str">
            <v>a205</v>
          </cell>
          <cell r="B276" t="str">
            <v>自己株式消却</v>
          </cell>
        </row>
        <row r="277">
          <cell r="A277" t="str">
            <v>a210</v>
          </cell>
          <cell r="B277" t="str">
            <v>自己株式評価損</v>
          </cell>
        </row>
        <row r="278">
          <cell r="A278" t="str">
            <v>a220</v>
          </cell>
          <cell r="B278" t="str">
            <v>自己株式その他減少</v>
          </cell>
        </row>
        <row r="279">
          <cell r="A279" t="str">
            <v>a230</v>
          </cell>
          <cell r="B279" t="str">
            <v>自己株式Ｔ／Ａ</v>
          </cell>
        </row>
        <row r="280">
          <cell r="A280" t="str">
            <v>a240</v>
          </cell>
          <cell r="B280" t="str">
            <v>自己株式期末残高</v>
          </cell>
        </row>
        <row r="281">
          <cell r="A281" t="str">
            <v>a250</v>
          </cell>
          <cell r="B281" t="str">
            <v>自己株式売却損益</v>
          </cell>
        </row>
        <row r="282">
          <cell r="A282" t="str">
            <v>a161</v>
          </cell>
          <cell r="B282" t="str">
            <v>短期貸付金期首残高</v>
          </cell>
        </row>
        <row r="283">
          <cell r="A283" t="str">
            <v>a162</v>
          </cell>
          <cell r="B283" t="str">
            <v>短期貸付金貸付</v>
          </cell>
        </row>
        <row r="284">
          <cell r="A284" t="str">
            <v>a163</v>
          </cell>
          <cell r="B284" t="str">
            <v>短期貸付金その他増加</v>
          </cell>
        </row>
        <row r="285">
          <cell r="A285" t="str">
            <v>a164</v>
          </cell>
          <cell r="B285" t="str">
            <v>短期貸付金回収</v>
          </cell>
        </row>
        <row r="286">
          <cell r="A286" t="str">
            <v>a165</v>
          </cell>
          <cell r="B286" t="str">
            <v>短期貸付金その他減少</v>
          </cell>
        </row>
        <row r="287">
          <cell r="A287" t="str">
            <v>a166</v>
          </cell>
          <cell r="B287" t="str">
            <v>短期貸付金Ｔ／Ａ</v>
          </cell>
        </row>
        <row r="288">
          <cell r="A288" t="str">
            <v>a167</v>
          </cell>
          <cell r="B288" t="str">
            <v>短期貸付金期末残高</v>
          </cell>
        </row>
        <row r="289">
          <cell r="A289" t="str">
            <v>a260</v>
          </cell>
          <cell r="B289" t="str">
            <v>有形固定資産期首残高</v>
          </cell>
        </row>
        <row r="290">
          <cell r="A290" t="str">
            <v>a270</v>
          </cell>
          <cell r="B290" t="str">
            <v>有形固定資産取得</v>
          </cell>
        </row>
        <row r="291">
          <cell r="A291" t="str">
            <v>a280</v>
          </cell>
          <cell r="B291" t="str">
            <v>有形固定資産その他増加</v>
          </cell>
        </row>
        <row r="292">
          <cell r="A292" t="str">
            <v>a290</v>
          </cell>
          <cell r="B292" t="str">
            <v>有形固定資産償却費計上</v>
          </cell>
        </row>
        <row r="293">
          <cell r="A293" t="str">
            <v>a300</v>
          </cell>
          <cell r="B293" t="str">
            <v>有形固定資産除却簿価</v>
          </cell>
        </row>
        <row r="294">
          <cell r="A294" t="str">
            <v>a310</v>
          </cell>
          <cell r="B294" t="str">
            <v>有形固定資産売却簿価</v>
          </cell>
        </row>
        <row r="295">
          <cell r="A295" t="str">
            <v>a320</v>
          </cell>
          <cell r="B295" t="str">
            <v>有形固定資産その他減少</v>
          </cell>
        </row>
        <row r="296">
          <cell r="A296" t="str">
            <v>a330</v>
          </cell>
          <cell r="B296" t="str">
            <v>有形固定資産Ｔ／Ａ</v>
          </cell>
        </row>
        <row r="297">
          <cell r="A297" t="str">
            <v>a340</v>
          </cell>
          <cell r="B297" t="str">
            <v>有形固定資産期末残高</v>
          </cell>
        </row>
        <row r="298">
          <cell r="A298" t="str">
            <v>a350</v>
          </cell>
          <cell r="B298" t="str">
            <v>有形固定資産売却損益</v>
          </cell>
        </row>
        <row r="299">
          <cell r="A299" t="str">
            <v>a360</v>
          </cell>
          <cell r="B299" t="str">
            <v>無形固定資産期首残高</v>
          </cell>
        </row>
        <row r="300">
          <cell r="A300" t="str">
            <v>a370</v>
          </cell>
          <cell r="B300" t="str">
            <v>無形固定資産取得</v>
          </cell>
        </row>
        <row r="301">
          <cell r="A301" t="str">
            <v>a380</v>
          </cell>
          <cell r="B301" t="str">
            <v>無形固定資産その他増加</v>
          </cell>
        </row>
        <row r="302">
          <cell r="A302" t="str">
            <v>a390</v>
          </cell>
          <cell r="B302" t="str">
            <v>無形固定資産償却費計上</v>
          </cell>
        </row>
        <row r="303">
          <cell r="A303" t="str">
            <v>a400</v>
          </cell>
          <cell r="B303" t="str">
            <v>無形固定資産除却簿価</v>
          </cell>
        </row>
        <row r="304">
          <cell r="A304" t="str">
            <v>a410</v>
          </cell>
          <cell r="B304" t="str">
            <v>無形固定資産売却簿価</v>
          </cell>
        </row>
        <row r="305">
          <cell r="A305" t="str">
            <v>a420</v>
          </cell>
          <cell r="B305" t="str">
            <v>無形固定資産その他減少</v>
          </cell>
        </row>
        <row r="306">
          <cell r="A306" t="str">
            <v>a430</v>
          </cell>
          <cell r="B306" t="str">
            <v>無形固定資産Ｔ／Ａ</v>
          </cell>
        </row>
        <row r="307">
          <cell r="A307" t="str">
            <v>a440</v>
          </cell>
          <cell r="B307" t="str">
            <v>無形固定資産期末残高</v>
          </cell>
        </row>
        <row r="308">
          <cell r="A308" t="str">
            <v>a450</v>
          </cell>
          <cell r="B308" t="str">
            <v>無形固定資産売却損益</v>
          </cell>
        </row>
        <row r="309">
          <cell r="A309" t="str">
            <v>a451</v>
          </cell>
          <cell r="B309" t="str">
            <v>差入保証金期首残高</v>
          </cell>
        </row>
        <row r="310">
          <cell r="A310" t="str">
            <v>a452</v>
          </cell>
          <cell r="B310" t="str">
            <v>差入保証金払込</v>
          </cell>
        </row>
        <row r="311">
          <cell r="A311" t="str">
            <v>a453</v>
          </cell>
          <cell r="B311" t="str">
            <v>差入保証金その他増加</v>
          </cell>
        </row>
        <row r="312">
          <cell r="A312" t="str">
            <v>a454</v>
          </cell>
          <cell r="B312" t="str">
            <v>差入保証金回収</v>
          </cell>
        </row>
        <row r="313">
          <cell r="A313" t="str">
            <v>a455</v>
          </cell>
          <cell r="B313" t="str">
            <v>差入保証金その他減少</v>
          </cell>
        </row>
        <row r="314">
          <cell r="A314" t="str">
            <v>a456</v>
          </cell>
          <cell r="B314" t="str">
            <v>差入保証金Ｔ／Ａ</v>
          </cell>
        </row>
        <row r="315">
          <cell r="A315" t="str">
            <v>a457</v>
          </cell>
          <cell r="B315" t="str">
            <v>差入保証金期末残高</v>
          </cell>
        </row>
        <row r="316">
          <cell r="A316" t="str">
            <v>a460</v>
          </cell>
          <cell r="B316" t="str">
            <v>投資有価証券期首残高</v>
          </cell>
        </row>
        <row r="317">
          <cell r="A317" t="str">
            <v>a470</v>
          </cell>
          <cell r="B317" t="str">
            <v>投資有価証券取得</v>
          </cell>
        </row>
        <row r="318">
          <cell r="A318" t="str">
            <v>a475</v>
          </cell>
          <cell r="B318" t="str">
            <v>投資有価証券関係から振替</v>
          </cell>
        </row>
        <row r="319">
          <cell r="A319" t="str">
            <v>a480</v>
          </cell>
          <cell r="B319" t="str">
            <v>投資有価証券その他増加</v>
          </cell>
        </row>
        <row r="320">
          <cell r="A320" t="str">
            <v>a490</v>
          </cell>
          <cell r="B320" t="str">
            <v>投資有価証券売却簿価</v>
          </cell>
        </row>
        <row r="321">
          <cell r="A321" t="str">
            <v>a495</v>
          </cell>
          <cell r="B321" t="str">
            <v>投資有価証券連結へ振替</v>
          </cell>
        </row>
        <row r="322">
          <cell r="A322" t="str">
            <v>a496</v>
          </cell>
          <cell r="B322" t="str">
            <v>投資有価証券関連へ振替</v>
          </cell>
        </row>
        <row r="323">
          <cell r="A323" t="str">
            <v>a500</v>
          </cell>
          <cell r="B323" t="str">
            <v>投資有価証券評価損</v>
          </cell>
          <cell r="C323" t="str">
            <v>Loss from sale of write-down of investment securities</v>
          </cell>
        </row>
        <row r="324">
          <cell r="A324" t="str">
            <v>a510</v>
          </cell>
          <cell r="B324" t="str">
            <v>投資有価証券その他減少</v>
          </cell>
        </row>
        <row r="325">
          <cell r="A325" t="str">
            <v>a520</v>
          </cell>
          <cell r="B325" t="str">
            <v>投資有価証券Ｔ／Ａ</v>
          </cell>
        </row>
        <row r="326">
          <cell r="A326" t="str">
            <v>a530</v>
          </cell>
          <cell r="B326" t="str">
            <v>投資有価証券期末残高</v>
          </cell>
        </row>
        <row r="327">
          <cell r="A327" t="str">
            <v>a540</v>
          </cell>
          <cell r="B327" t="str">
            <v>投資有価証券売却損益</v>
          </cell>
          <cell r="C327" t="str">
            <v>Gain and loss from sale of investment securities</v>
          </cell>
        </row>
        <row r="328">
          <cell r="A328" t="str">
            <v>a541</v>
          </cell>
          <cell r="B328" t="str">
            <v>その他の投資期首残高</v>
          </cell>
        </row>
        <row r="329">
          <cell r="A329" t="str">
            <v>a542</v>
          </cell>
          <cell r="B329" t="str">
            <v>その他の投資増加</v>
          </cell>
        </row>
        <row r="330">
          <cell r="A330" t="str">
            <v>a543</v>
          </cell>
          <cell r="B330" t="str">
            <v>その他の投資その他増加</v>
          </cell>
        </row>
        <row r="331">
          <cell r="A331" t="str">
            <v>a544</v>
          </cell>
          <cell r="B331" t="str">
            <v>その他の投資減少</v>
          </cell>
        </row>
        <row r="332">
          <cell r="A332" t="str">
            <v>a545</v>
          </cell>
          <cell r="B332" t="str">
            <v>その他の投資その他減少</v>
          </cell>
        </row>
        <row r="333">
          <cell r="A333" t="str">
            <v>a546</v>
          </cell>
          <cell r="B333" t="str">
            <v>その他の投資Ｔ／Ａ</v>
          </cell>
        </row>
        <row r="334">
          <cell r="A334" t="str">
            <v>a547</v>
          </cell>
          <cell r="B334" t="str">
            <v>その他の投資期末残高</v>
          </cell>
        </row>
        <row r="335">
          <cell r="A335" t="str">
            <v>a550</v>
          </cell>
          <cell r="B335" t="str">
            <v>連結会社株式期首残高</v>
          </cell>
        </row>
        <row r="336">
          <cell r="A336" t="str">
            <v>a560</v>
          </cell>
          <cell r="B336" t="str">
            <v>連結会社株式取得</v>
          </cell>
        </row>
        <row r="337">
          <cell r="A337" t="str">
            <v>a565</v>
          </cell>
          <cell r="B337" t="str">
            <v>連結会社株式関係から振替</v>
          </cell>
        </row>
        <row r="338">
          <cell r="A338" t="str">
            <v>a566</v>
          </cell>
          <cell r="B338" t="str">
            <v>連結会社株式投資から振替</v>
          </cell>
        </row>
        <row r="339">
          <cell r="A339" t="str">
            <v>a570</v>
          </cell>
          <cell r="B339" t="str">
            <v>連結会社株式その他増加</v>
          </cell>
        </row>
        <row r="340">
          <cell r="A340" t="str">
            <v>a580</v>
          </cell>
          <cell r="B340" t="str">
            <v>連結会社株式売却簿価</v>
          </cell>
        </row>
        <row r="341">
          <cell r="A341" t="str">
            <v>a585</v>
          </cell>
          <cell r="B341" t="str">
            <v>連結会社株式関係へ振替減</v>
          </cell>
        </row>
        <row r="342">
          <cell r="A342" t="str">
            <v>a586</v>
          </cell>
          <cell r="B342" t="str">
            <v>連結会社株式投資へ振替減</v>
          </cell>
        </row>
        <row r="343">
          <cell r="A343" t="str">
            <v>a590</v>
          </cell>
          <cell r="B343" t="str">
            <v>連結会社株式評価損</v>
          </cell>
        </row>
        <row r="344">
          <cell r="A344" t="str">
            <v>a600</v>
          </cell>
          <cell r="B344" t="str">
            <v>連結会社株式その他減少</v>
          </cell>
        </row>
        <row r="345">
          <cell r="A345" t="str">
            <v>a610</v>
          </cell>
          <cell r="B345" t="str">
            <v>連結会社株式Ｔ／Ａ</v>
          </cell>
        </row>
        <row r="346">
          <cell r="A346" t="str">
            <v>a620</v>
          </cell>
          <cell r="B346" t="str">
            <v>連結会社株式期末残高</v>
          </cell>
        </row>
        <row r="347">
          <cell r="A347" t="str">
            <v>a630</v>
          </cell>
          <cell r="B347" t="str">
            <v>連結会社株式売却損益</v>
          </cell>
        </row>
        <row r="348">
          <cell r="A348" t="str">
            <v>a640</v>
          </cell>
          <cell r="B348" t="str">
            <v>関連会社株式期首残高</v>
          </cell>
        </row>
        <row r="349">
          <cell r="A349" t="str">
            <v>a650</v>
          </cell>
          <cell r="B349" t="str">
            <v>関連会社株式取得</v>
          </cell>
        </row>
        <row r="350">
          <cell r="A350" t="str">
            <v>a655</v>
          </cell>
          <cell r="B350" t="str">
            <v>関連会社株式関係から振替</v>
          </cell>
        </row>
        <row r="351">
          <cell r="A351" t="str">
            <v>a656</v>
          </cell>
          <cell r="B351" t="str">
            <v>関連会社株式投資から振替</v>
          </cell>
        </row>
        <row r="352">
          <cell r="A352" t="str">
            <v>a660</v>
          </cell>
          <cell r="B352" t="str">
            <v>関連会社株式その他増加</v>
          </cell>
        </row>
        <row r="353">
          <cell r="A353" t="str">
            <v>a670</v>
          </cell>
          <cell r="B353" t="str">
            <v>関連会社株式売却簿価</v>
          </cell>
        </row>
        <row r="354">
          <cell r="A354" t="str">
            <v>a675</v>
          </cell>
          <cell r="B354" t="str">
            <v>関連会社株式関係へ振替減</v>
          </cell>
        </row>
        <row r="355">
          <cell r="A355" t="str">
            <v>a676</v>
          </cell>
          <cell r="B355" t="str">
            <v>関連会社株式投資へ振替減</v>
          </cell>
        </row>
        <row r="356">
          <cell r="A356" t="str">
            <v>a680</v>
          </cell>
          <cell r="B356" t="str">
            <v>関連会社株式評価損</v>
          </cell>
        </row>
        <row r="357">
          <cell r="A357" t="str">
            <v>a690</v>
          </cell>
          <cell r="B357" t="str">
            <v>関連会社株式その他減少</v>
          </cell>
        </row>
        <row r="358">
          <cell r="A358" t="str">
            <v>a700</v>
          </cell>
          <cell r="B358" t="str">
            <v>関連会社株式Ｔ／Ａ</v>
          </cell>
        </row>
        <row r="359">
          <cell r="A359" t="str">
            <v>a710</v>
          </cell>
          <cell r="B359" t="str">
            <v>関連会社株式期末残高</v>
          </cell>
        </row>
        <row r="360">
          <cell r="A360" t="str">
            <v>a720</v>
          </cell>
          <cell r="B360" t="str">
            <v>関連会社株式売却損益</v>
          </cell>
        </row>
        <row r="361">
          <cell r="A361" t="str">
            <v>a730</v>
          </cell>
          <cell r="B361" t="str">
            <v>長期貸付金期首残高</v>
          </cell>
        </row>
        <row r="362">
          <cell r="A362" t="str">
            <v>a740</v>
          </cell>
          <cell r="B362" t="str">
            <v>長期貸付金貸付</v>
          </cell>
        </row>
        <row r="363">
          <cell r="A363" t="str">
            <v>a750</v>
          </cell>
          <cell r="B363" t="str">
            <v>長期貸付金その他増加</v>
          </cell>
        </row>
        <row r="364">
          <cell r="A364" t="str">
            <v>a760</v>
          </cell>
          <cell r="B364" t="str">
            <v>長期貸付金回収</v>
          </cell>
        </row>
        <row r="365">
          <cell r="A365" t="str">
            <v>a770</v>
          </cell>
          <cell r="B365" t="str">
            <v>長期貸付金その他減少</v>
          </cell>
        </row>
        <row r="366">
          <cell r="A366" t="str">
            <v>a780</v>
          </cell>
          <cell r="B366" t="str">
            <v>長期貸付金Ｔ／Ａ</v>
          </cell>
        </row>
        <row r="367">
          <cell r="A367" t="str">
            <v>a790</v>
          </cell>
          <cell r="B367" t="str">
            <v>長期貸付金期末残高</v>
          </cell>
        </row>
        <row r="368">
          <cell r="A368" t="str">
            <v>a800</v>
          </cell>
          <cell r="B368" t="str">
            <v>長期前払費用期首残高</v>
          </cell>
        </row>
        <row r="369">
          <cell r="A369" t="str">
            <v>a810</v>
          </cell>
          <cell r="B369" t="str">
            <v>長期前払費用取得</v>
          </cell>
        </row>
        <row r="370">
          <cell r="A370" t="str">
            <v>a820</v>
          </cell>
          <cell r="B370" t="str">
            <v>長期前払費用その他増加</v>
          </cell>
        </row>
        <row r="371">
          <cell r="A371" t="str">
            <v>a830</v>
          </cell>
          <cell r="B371" t="str">
            <v>長期前払費用償却費計上</v>
          </cell>
          <cell r="C371" t="str">
            <v>Loss from sale of securities</v>
          </cell>
        </row>
        <row r="372">
          <cell r="A372" t="str">
            <v>a840</v>
          </cell>
          <cell r="B372" t="str">
            <v>長期前払費用その他減少</v>
          </cell>
        </row>
        <row r="373">
          <cell r="A373" t="str">
            <v>a850</v>
          </cell>
          <cell r="B373" t="str">
            <v>長期前払費用Ｔ／Ａ</v>
          </cell>
        </row>
        <row r="374">
          <cell r="A374" t="str">
            <v>a860</v>
          </cell>
          <cell r="B374" t="str">
            <v>長期前払費用期末残高</v>
          </cell>
        </row>
        <row r="375">
          <cell r="A375" t="str">
            <v>a861</v>
          </cell>
          <cell r="B375" t="str">
            <v>繰延資産期首残高</v>
          </cell>
        </row>
        <row r="376">
          <cell r="A376" t="str">
            <v>a862</v>
          </cell>
          <cell r="B376" t="str">
            <v>繰延資産投資取得</v>
          </cell>
        </row>
        <row r="377">
          <cell r="A377" t="str">
            <v>a863</v>
          </cell>
          <cell r="B377" t="str">
            <v>繰延資産財務取得</v>
          </cell>
        </row>
        <row r="378">
          <cell r="A378" t="str">
            <v>a864</v>
          </cell>
          <cell r="B378" t="str">
            <v>繰延資産償却</v>
          </cell>
        </row>
        <row r="379">
          <cell r="A379" t="str">
            <v>a870</v>
          </cell>
          <cell r="B379" t="str">
            <v>連結調整勘定（資産）期首残高</v>
          </cell>
        </row>
        <row r="380">
          <cell r="A380" t="str">
            <v>a880</v>
          </cell>
          <cell r="B380" t="str">
            <v>連結調整勘定取得</v>
          </cell>
        </row>
        <row r="381">
          <cell r="A381" t="str">
            <v>a885</v>
          </cell>
          <cell r="B381" t="str">
            <v>連結調整勘定負債からの振替</v>
          </cell>
        </row>
        <row r="382">
          <cell r="A382" t="str">
            <v>a890</v>
          </cell>
          <cell r="B382" t="str">
            <v>連結調整勘定その他増加</v>
          </cell>
        </row>
        <row r="383">
          <cell r="A383" t="str">
            <v>a900</v>
          </cell>
          <cell r="B383" t="str">
            <v>連結調整勘定償却費計上</v>
          </cell>
        </row>
        <row r="384">
          <cell r="A384" t="str">
            <v>a910</v>
          </cell>
          <cell r="B384" t="str">
            <v>連結調整勘定その他減少</v>
          </cell>
        </row>
        <row r="385">
          <cell r="A385" t="str">
            <v>a920</v>
          </cell>
          <cell r="B385" t="str">
            <v>連結調整勘定Ｔ／Ａ</v>
          </cell>
        </row>
        <row r="386">
          <cell r="A386" t="str">
            <v>a930</v>
          </cell>
          <cell r="B386" t="str">
            <v>連結調整勘定期末残高</v>
          </cell>
        </row>
        <row r="387">
          <cell r="A387" t="str">
            <v>b001</v>
          </cell>
          <cell r="B387" t="str">
            <v>短期借入金期首残高</v>
          </cell>
        </row>
        <row r="388">
          <cell r="A388" t="str">
            <v>b002</v>
          </cell>
          <cell r="B388" t="str">
            <v>短期借入金借入</v>
          </cell>
        </row>
        <row r="389">
          <cell r="A389" t="str">
            <v>b003</v>
          </cell>
          <cell r="B389" t="str">
            <v>短期借入金返済</v>
          </cell>
        </row>
        <row r="390">
          <cell r="A390" t="str">
            <v>b004</v>
          </cell>
          <cell r="B390" t="str">
            <v>短期借入金その他減少</v>
          </cell>
        </row>
        <row r="391">
          <cell r="A391" t="str">
            <v>b005</v>
          </cell>
          <cell r="B391" t="str">
            <v>短期借入金Ｔ／Ａ</v>
          </cell>
        </row>
        <row r="392">
          <cell r="A392" t="str">
            <v>b006</v>
          </cell>
          <cell r="B392" t="str">
            <v>短期借入金期末残高</v>
          </cell>
        </row>
        <row r="393">
          <cell r="A393" t="str">
            <v>b010</v>
          </cell>
          <cell r="B393" t="str">
            <v>１年内長期借入金期首残高</v>
          </cell>
        </row>
        <row r="394">
          <cell r="A394" t="str">
            <v>b020</v>
          </cell>
          <cell r="B394" t="str">
            <v>１年内長期借入金借入</v>
          </cell>
        </row>
        <row r="395">
          <cell r="A395" t="str">
            <v>b030</v>
          </cell>
          <cell r="B395" t="str">
            <v>１年内長期借入金振替</v>
          </cell>
        </row>
        <row r="396">
          <cell r="A396" t="str">
            <v>b040</v>
          </cell>
          <cell r="B396" t="str">
            <v>１年内長期借入金返済</v>
          </cell>
        </row>
        <row r="397">
          <cell r="A397" t="str">
            <v>b050</v>
          </cell>
          <cell r="B397" t="str">
            <v>１年内長期借入金Ｔ／Ａ</v>
          </cell>
        </row>
        <row r="398">
          <cell r="A398" t="str">
            <v>b060</v>
          </cell>
          <cell r="B398" t="str">
            <v>１年内長期借入金期末残高</v>
          </cell>
        </row>
        <row r="399">
          <cell r="A399" t="str">
            <v>b070</v>
          </cell>
          <cell r="B399" t="str">
            <v>社債期首残高</v>
          </cell>
        </row>
        <row r="400">
          <cell r="A400" t="str">
            <v>b080</v>
          </cell>
          <cell r="B400" t="str">
            <v>社債発行</v>
          </cell>
        </row>
        <row r="401">
          <cell r="A401" t="str">
            <v>b090</v>
          </cell>
          <cell r="B401" t="str">
            <v>社債その他増加</v>
          </cell>
        </row>
        <row r="402">
          <cell r="A402" t="str">
            <v>b100</v>
          </cell>
          <cell r="B402" t="str">
            <v>社債償還</v>
          </cell>
        </row>
        <row r="403">
          <cell r="A403" t="str">
            <v>b110</v>
          </cell>
          <cell r="B403" t="str">
            <v>社債転換（資本金）</v>
          </cell>
        </row>
        <row r="404">
          <cell r="A404" t="str">
            <v>b115</v>
          </cell>
          <cell r="B404" t="str">
            <v>社債転換（資本金準備金）</v>
          </cell>
        </row>
        <row r="405">
          <cell r="A405" t="str">
            <v>b130</v>
          </cell>
          <cell r="B405" t="str">
            <v>社債Ｔ／Ａ</v>
          </cell>
        </row>
        <row r="406">
          <cell r="A406" t="str">
            <v>b140</v>
          </cell>
          <cell r="B406" t="str">
            <v>社債期末残高</v>
          </cell>
        </row>
        <row r="407">
          <cell r="A407" t="str">
            <v>b150</v>
          </cell>
          <cell r="B407" t="str">
            <v>転換社債買入消却損益</v>
          </cell>
        </row>
        <row r="408">
          <cell r="A408" t="str">
            <v>b160</v>
          </cell>
          <cell r="B408" t="str">
            <v>長期借入金期首残高</v>
          </cell>
        </row>
        <row r="409">
          <cell r="A409" t="str">
            <v>b170</v>
          </cell>
          <cell r="B409" t="str">
            <v>長期借入金借入</v>
          </cell>
        </row>
        <row r="410">
          <cell r="A410" t="str">
            <v>b180</v>
          </cell>
          <cell r="B410" t="str">
            <v>長期借入金返済</v>
          </cell>
        </row>
        <row r="411">
          <cell r="A411" t="str">
            <v>b190</v>
          </cell>
          <cell r="B411" t="str">
            <v>長期借入金振替</v>
          </cell>
        </row>
        <row r="412">
          <cell r="A412" t="str">
            <v>b200</v>
          </cell>
          <cell r="B412" t="str">
            <v>長期借入金Ｔ／Ａ</v>
          </cell>
        </row>
        <row r="413">
          <cell r="A413" t="str">
            <v>b210</v>
          </cell>
          <cell r="B413" t="str">
            <v>長期借入金期末残高</v>
          </cell>
        </row>
        <row r="414">
          <cell r="A414" t="str">
            <v>b211</v>
          </cell>
          <cell r="B414" t="str">
            <v>連結調整勘定（負債）期首残高</v>
          </cell>
        </row>
        <row r="415">
          <cell r="A415" t="str">
            <v>b212</v>
          </cell>
          <cell r="B415" t="str">
            <v>連結調整勘定取得</v>
          </cell>
        </row>
        <row r="416">
          <cell r="A416" t="str">
            <v>b213</v>
          </cell>
          <cell r="B416" t="str">
            <v>連結調整勘定その他増加</v>
          </cell>
        </row>
        <row r="417">
          <cell r="A417" t="str">
            <v>b214</v>
          </cell>
          <cell r="B417" t="str">
            <v>連結調整勘定償却費計上</v>
          </cell>
        </row>
        <row r="418">
          <cell r="A418" t="str">
            <v>b215</v>
          </cell>
          <cell r="B418" t="str">
            <v>連結調整勘定その他減少</v>
          </cell>
        </row>
        <row r="419">
          <cell r="A419" t="str">
            <v>b216</v>
          </cell>
          <cell r="B419" t="str">
            <v>連結調整勘定Ｔ／Ａ</v>
          </cell>
        </row>
        <row r="420">
          <cell r="A420" t="str">
            <v>b217</v>
          </cell>
          <cell r="B420" t="str">
            <v>連結調整勘定期末残高</v>
          </cell>
        </row>
        <row r="421">
          <cell r="A421" t="str">
            <v>b220</v>
          </cell>
          <cell r="B421" t="str">
            <v>少数株主持分期首残高</v>
          </cell>
        </row>
        <row r="422">
          <cell r="A422" t="str">
            <v>b221</v>
          </cell>
          <cell r="B422" t="str">
            <v>少数株主持分少数株主損益</v>
          </cell>
        </row>
        <row r="423">
          <cell r="A423" t="str">
            <v>b222</v>
          </cell>
          <cell r="B423" t="str">
            <v>少数株主持分増資による増加</v>
          </cell>
        </row>
        <row r="424">
          <cell r="A424" t="str">
            <v>b223</v>
          </cell>
          <cell r="B424" t="str">
            <v>少数株主持分株式売却・増加</v>
          </cell>
        </row>
        <row r="425">
          <cell r="A425" t="str">
            <v>a224</v>
          </cell>
          <cell r="B425" t="str">
            <v>少数株主持分配当金・減少</v>
          </cell>
        </row>
        <row r="426">
          <cell r="A426" t="str">
            <v>a225</v>
          </cell>
          <cell r="B426" t="str">
            <v>少数株主持分役員賞与・減少</v>
          </cell>
        </row>
        <row r="427">
          <cell r="A427" t="str">
            <v>a226</v>
          </cell>
          <cell r="B427" t="str">
            <v>少数株主持分株式購入・減少</v>
          </cell>
        </row>
        <row r="428">
          <cell r="A428" t="str">
            <v>a227</v>
          </cell>
          <cell r="B428" t="str">
            <v>少数株主持分Ｔ／Ａ</v>
          </cell>
        </row>
        <row r="429">
          <cell r="A429" t="str">
            <v>a228</v>
          </cell>
          <cell r="B429" t="str">
            <v>少数株主持分期末残高</v>
          </cell>
        </row>
        <row r="430">
          <cell r="A430" t="str">
            <v>b230</v>
          </cell>
          <cell r="B430" t="str">
            <v>資本金期首残高</v>
          </cell>
        </row>
        <row r="431">
          <cell r="A431" t="str">
            <v>b235</v>
          </cell>
          <cell r="B431" t="str">
            <v>資本金増資</v>
          </cell>
        </row>
        <row r="432">
          <cell r="A432" t="str">
            <v>b240</v>
          </cell>
          <cell r="B432" t="str">
            <v>資本金無償増資</v>
          </cell>
        </row>
        <row r="433">
          <cell r="A433" t="str">
            <v>b260</v>
          </cell>
          <cell r="B433" t="str">
            <v>資本金減少</v>
          </cell>
        </row>
        <row r="434">
          <cell r="A434" t="str">
            <v>b270</v>
          </cell>
          <cell r="B434" t="str">
            <v>資本金期末残高</v>
          </cell>
        </row>
        <row r="435">
          <cell r="A435" t="str">
            <v>b280</v>
          </cell>
          <cell r="B435" t="str">
            <v>資本金準備金期首残高</v>
          </cell>
        </row>
        <row r="436">
          <cell r="A436" t="str">
            <v>b290</v>
          </cell>
          <cell r="B436" t="str">
            <v>資本金準備金増資</v>
          </cell>
        </row>
        <row r="437">
          <cell r="A437" t="str">
            <v>b300</v>
          </cell>
          <cell r="B437" t="str">
            <v>資本金準備金転換社債の転換</v>
          </cell>
        </row>
        <row r="438">
          <cell r="A438" t="str">
            <v>b310</v>
          </cell>
          <cell r="B438" t="str">
            <v>資本金準備金減少</v>
          </cell>
        </row>
        <row r="439">
          <cell r="A439" t="str">
            <v>b330</v>
          </cell>
          <cell r="B439" t="str">
            <v>資本金準備金期末残高</v>
          </cell>
        </row>
        <row r="440">
          <cell r="A440" t="str">
            <v>b400</v>
          </cell>
          <cell r="B440" t="str">
            <v>利益剰余金期首残高</v>
          </cell>
        </row>
        <row r="441">
          <cell r="A441" t="str">
            <v>b410</v>
          </cell>
          <cell r="B441" t="str">
            <v>利益剰余金税引前利益</v>
          </cell>
        </row>
        <row r="442">
          <cell r="A442" t="str">
            <v>b420</v>
          </cell>
          <cell r="B442" t="str">
            <v>利益剰余金法人税等</v>
          </cell>
        </row>
        <row r="443">
          <cell r="A443" t="str">
            <v>b430</v>
          </cell>
          <cell r="B443" t="str">
            <v>利益剰余金法人税等調整額</v>
          </cell>
        </row>
        <row r="444">
          <cell r="A444" t="str">
            <v>b440</v>
          </cell>
          <cell r="B444" t="str">
            <v>利益剰余金少数損益</v>
          </cell>
        </row>
        <row r="445">
          <cell r="A445" t="str">
            <v>b450</v>
          </cell>
          <cell r="B445" t="str">
            <v>利益剰余金連調（旧）</v>
          </cell>
        </row>
        <row r="446">
          <cell r="A446" t="str">
            <v>b460</v>
          </cell>
          <cell r="B446" t="str">
            <v>利益剰余金持分法損益（旧）</v>
          </cell>
        </row>
        <row r="447">
          <cell r="A447" t="str">
            <v>b470</v>
          </cell>
          <cell r="B447" t="str">
            <v>利益剰余金その他の増加</v>
          </cell>
        </row>
        <row r="448">
          <cell r="A448" t="str">
            <v>b480</v>
          </cell>
          <cell r="B448" t="str">
            <v>利益剰余金配当金</v>
          </cell>
        </row>
        <row r="449">
          <cell r="A449" t="str">
            <v>b490</v>
          </cell>
          <cell r="B449" t="str">
            <v>利益剰余金役員賞与</v>
          </cell>
        </row>
        <row r="450">
          <cell r="A450" t="str">
            <v>b500</v>
          </cell>
          <cell r="B450" t="str">
            <v>利益剰余金無償増資</v>
          </cell>
        </row>
        <row r="451">
          <cell r="A451" t="str">
            <v>b510</v>
          </cell>
          <cell r="B451" t="str">
            <v>利益剰余金期末残高</v>
          </cell>
        </row>
        <row r="452">
          <cell r="A452" t="str">
            <v>c030</v>
          </cell>
          <cell r="B452" t="str">
            <v>前払利息・割引料（支払）純増</v>
          </cell>
        </row>
        <row r="453">
          <cell r="A453" t="str">
            <v>c040</v>
          </cell>
          <cell r="B453" t="str">
            <v>未収利息（受取）純増減</v>
          </cell>
        </row>
        <row r="454">
          <cell r="A454" t="str">
            <v>c050</v>
          </cell>
          <cell r="B454" t="str">
            <v>未収配当金（受取）純増</v>
          </cell>
        </row>
        <row r="455">
          <cell r="A455" t="str">
            <v>c060</v>
          </cell>
          <cell r="B455" t="str">
            <v>未払利息・割引料（支払）純増</v>
          </cell>
        </row>
        <row r="456">
          <cell r="A456" t="str">
            <v>c070</v>
          </cell>
          <cell r="B456" t="str">
            <v>前受利息（受取）純増減</v>
          </cell>
        </row>
        <row r="457">
          <cell r="A457" t="str">
            <v>c080</v>
          </cell>
          <cell r="B457" t="str">
            <v>未収入金（有形固定資産）純増減</v>
          </cell>
        </row>
        <row r="458">
          <cell r="A458" t="str">
            <v>c090</v>
          </cell>
          <cell r="B458" t="str">
            <v>未払金（有形固定資産）純増減</v>
          </cell>
        </row>
        <row r="459">
          <cell r="A459" t="str">
            <v>c100</v>
          </cell>
          <cell r="B459" t="str">
            <v>長前から無形への振替</v>
          </cell>
        </row>
        <row r="460">
          <cell r="A460" t="str">
            <v>c110</v>
          </cell>
          <cell r="B460" t="str">
            <v>その他流動から無形への振替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Lampiran"/>
      <sheetName val="Attachment"/>
      <sheetName val="Neraca"/>
      <sheetName val="Balance Sheet"/>
      <sheetName val="Rugi Laba"/>
      <sheetName val="Income Statm"/>
      <sheetName val="Rek Fiskal"/>
      <sheetName val="Fiscal Rec"/>
      <sheetName val="Rek Fiskal-detail"/>
      <sheetName val="PPh 25"/>
      <sheetName val="Art.25"/>
      <sheetName val="PPh 22"/>
      <sheetName val="Art 22"/>
      <sheetName val="PPh 25 calc."/>
      <sheetName val="Art 25 calc"/>
      <sheetName val="Daftar Pengurus"/>
      <sheetName val="Comm. List"/>
      <sheetName val="Daftar Pemegang Saham"/>
      <sheetName val="Shareholder List"/>
      <sheetName val="Fiskal"/>
      <sheetName val="Entertainment"/>
      <sheetName val="Aktiva Tetap"/>
      <sheetName val="Fixed Assets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</sheetNames>
    <sheetDataSet>
      <sheetData sheetId="0">
        <row r="6">
          <cell r="I6" t="str">
            <v>Jl. Rawaterate I No. 1, Pulogadung Industrial Estate</v>
          </cell>
        </row>
        <row r="7">
          <cell r="I7" t="str">
            <v>Pulogadung</v>
          </cell>
        </row>
        <row r="19">
          <cell r="F19" t="str">
            <v>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O"/>
      <sheetName val="Mutation"/>
      <sheetName val="List of FA-Dec"/>
      <sheetName val="List Addition FA"/>
      <sheetName val="List Disposal FA"/>
      <sheetName val="Depre"/>
      <sheetName val="TOD FA"/>
      <sheetName val="Tickmarks"/>
      <sheetName val="Sheet1"/>
      <sheetName val="List of FA-Oct"/>
      <sheetName val="List-CIP"/>
      <sheetName val="Addition"/>
      <sheetName val="Disposal"/>
      <sheetName val="Worksheet in (C) 5611 FIxed Ass"/>
    </sheetNames>
    <sheetDataSet>
      <sheetData sheetId="0"/>
      <sheetData sheetId="1" refreshError="1">
        <row r="33">
          <cell r="K33">
            <v>88985366.550000191</v>
          </cell>
        </row>
      </sheetData>
      <sheetData sheetId="2"/>
      <sheetData sheetId="3" refreshError="1">
        <row r="16">
          <cell r="H16">
            <v>467752887</v>
          </cell>
        </row>
        <row r="100">
          <cell r="H100">
            <v>19122350</v>
          </cell>
        </row>
      </sheetData>
      <sheetData sheetId="4" refreshError="1">
        <row r="8">
          <cell r="J8">
            <v>75000000</v>
          </cell>
        </row>
        <row r="9">
          <cell r="J9">
            <v>325000000</v>
          </cell>
        </row>
        <row r="15">
          <cell r="N15">
            <v>-114568273.93000001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RPO"/>
      <sheetName val="Rollforward"/>
      <sheetName val="List FA Final"/>
      <sheetName val="List FA Interim"/>
      <sheetName val="FA Addition"/>
      <sheetName val="TOD Addition"/>
      <sheetName val="Disposal"/>
      <sheetName val="Tie Up Exp"/>
      <sheetName val="Impairment"/>
      <sheetName val="Tickmarks"/>
    </sheetNames>
    <sheetDataSet>
      <sheetData sheetId="0" refreshError="1"/>
      <sheetData sheetId="1" refreshError="1"/>
      <sheetData sheetId="2" refreshError="1">
        <row r="9">
          <cell r="M9">
            <v>3065177975.9499998</v>
          </cell>
        </row>
        <row r="10">
          <cell r="M10">
            <v>1021446811</v>
          </cell>
        </row>
        <row r="11">
          <cell r="M11">
            <v>5524521730.0699997</v>
          </cell>
        </row>
        <row r="12">
          <cell r="M12">
            <v>2054527728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ickmarks"/>
    </sheetNames>
    <sheetDataSet>
      <sheetData sheetId="0"/>
      <sheetData sheetId="1">
        <row r="1">
          <cell r="A1" t="str">
            <v>(reserved)</v>
          </cell>
          <cell r="B1" t="str">
            <v>Company</v>
          </cell>
          <cell r="C1" t="str">
            <v>Target Grouping</v>
          </cell>
          <cell r="D1" t="str">
            <v>#</v>
          </cell>
          <cell r="E1" t="str">
            <v>Name</v>
          </cell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>
            <v>2006</v>
          </cell>
        </row>
        <row r="2">
          <cell r="A2" t="str">
            <v/>
          </cell>
          <cell r="C2" t="str">
            <v>5110.1</v>
          </cell>
        </row>
        <row r="3">
          <cell r="A3" t="str">
            <v>_/_5110.1_/_1010100</v>
          </cell>
          <cell r="B3" t="str">
            <v/>
          </cell>
          <cell r="C3" t="str">
            <v>5110.1</v>
          </cell>
          <cell r="D3" t="str">
            <v>1010100</v>
          </cell>
          <cell r="E3" t="str">
            <v>Cash IDR Head Office</v>
          </cell>
          <cell r="F3">
            <v>54596000</v>
          </cell>
          <cell r="G3">
            <v>0</v>
          </cell>
          <cell r="H3">
            <v>54596000</v>
          </cell>
          <cell r="I3">
            <v>0</v>
          </cell>
          <cell r="J3">
            <v>54596000</v>
          </cell>
          <cell r="K3">
            <v>51980000</v>
          </cell>
        </row>
        <row r="4">
          <cell r="A4" t="str">
            <v>_/_5110.1_/_1010101</v>
          </cell>
          <cell r="B4" t="str">
            <v/>
          </cell>
          <cell r="C4" t="str">
            <v>5110.1</v>
          </cell>
          <cell r="D4" t="str">
            <v>1010101</v>
          </cell>
          <cell r="E4" t="str">
            <v>Cash IDR Jakarta Logistics</v>
          </cell>
          <cell r="F4">
            <v>250659450</v>
          </cell>
          <cell r="G4">
            <v>0</v>
          </cell>
          <cell r="H4">
            <v>250659450</v>
          </cell>
          <cell r="I4">
            <v>0</v>
          </cell>
          <cell r="J4">
            <v>250659450</v>
          </cell>
          <cell r="K4">
            <v>302041575</v>
          </cell>
        </row>
        <row r="5">
          <cell r="A5" t="str">
            <v>_/_5110.1_/_1010102</v>
          </cell>
          <cell r="B5" t="str">
            <v/>
          </cell>
          <cell r="C5" t="str">
            <v>5110.1</v>
          </cell>
          <cell r="D5" t="str">
            <v>1010102</v>
          </cell>
          <cell r="E5" t="str">
            <v>Cash IDR AMG</v>
          </cell>
          <cell r="F5">
            <v>1007300</v>
          </cell>
          <cell r="G5">
            <v>0</v>
          </cell>
          <cell r="H5">
            <v>1007300</v>
          </cell>
          <cell r="I5">
            <v>0</v>
          </cell>
          <cell r="J5">
            <v>1007300</v>
          </cell>
          <cell r="K5">
            <v>4123000</v>
          </cell>
        </row>
        <row r="6">
          <cell r="A6" t="str">
            <v>_/_5110.1_/_1010104</v>
          </cell>
          <cell r="B6" t="str">
            <v/>
          </cell>
          <cell r="C6" t="str">
            <v>5110.1</v>
          </cell>
          <cell r="D6" t="str">
            <v>1010104</v>
          </cell>
          <cell r="E6" t="str">
            <v>Cash IDR MKI</v>
          </cell>
          <cell r="F6">
            <v>5202700</v>
          </cell>
          <cell r="G6">
            <v>0</v>
          </cell>
          <cell r="H6">
            <v>5202700</v>
          </cell>
          <cell r="I6">
            <v>0</v>
          </cell>
          <cell r="J6">
            <v>5202700</v>
          </cell>
          <cell r="K6">
            <v>6031500</v>
          </cell>
        </row>
        <row r="7">
          <cell r="A7" t="str">
            <v>_/_5110.1_/_1010110</v>
          </cell>
          <cell r="B7" t="str">
            <v/>
          </cell>
          <cell r="C7" t="str">
            <v>5110.1</v>
          </cell>
          <cell r="D7" t="str">
            <v>1010110</v>
          </cell>
          <cell r="E7" t="str">
            <v>Cash IDR Cilegon Branch</v>
          </cell>
          <cell r="F7">
            <v>157722900</v>
          </cell>
          <cell r="G7">
            <v>0</v>
          </cell>
          <cell r="H7">
            <v>157722900</v>
          </cell>
          <cell r="I7">
            <v>0</v>
          </cell>
          <cell r="J7">
            <v>157722900</v>
          </cell>
          <cell r="K7">
            <v>233486900</v>
          </cell>
        </row>
        <row r="8">
          <cell r="A8" t="str">
            <v>_/_5110.1_/_1010121</v>
          </cell>
          <cell r="B8" t="str">
            <v/>
          </cell>
          <cell r="C8" t="str">
            <v>5110.1</v>
          </cell>
          <cell r="D8" t="str">
            <v>1010121</v>
          </cell>
          <cell r="E8" t="str">
            <v>Cash IDR Asahan Branch</v>
          </cell>
          <cell r="F8">
            <v>126946500</v>
          </cell>
          <cell r="G8">
            <v>0</v>
          </cell>
          <cell r="H8">
            <v>126946500</v>
          </cell>
          <cell r="I8">
            <v>0</v>
          </cell>
          <cell r="J8">
            <v>126946500</v>
          </cell>
          <cell r="K8">
            <v>65149500</v>
          </cell>
        </row>
        <row r="9">
          <cell r="A9" t="str">
            <v>_/_5110.1_/_1010131</v>
          </cell>
          <cell r="B9" t="str">
            <v/>
          </cell>
          <cell r="C9" t="str">
            <v>5110.1</v>
          </cell>
          <cell r="D9" t="str">
            <v>1010131</v>
          </cell>
          <cell r="E9" t="str">
            <v>Cash IDR Surabaya Branch</v>
          </cell>
          <cell r="F9">
            <v>51855500</v>
          </cell>
          <cell r="G9">
            <v>0</v>
          </cell>
          <cell r="H9">
            <v>51855500</v>
          </cell>
          <cell r="I9">
            <v>0</v>
          </cell>
          <cell r="J9">
            <v>51855500</v>
          </cell>
          <cell r="K9">
            <v>49051800</v>
          </cell>
        </row>
        <row r="10">
          <cell r="A10" t="str">
            <v>_/_5110.1_/_1010141</v>
          </cell>
          <cell r="B10" t="str">
            <v/>
          </cell>
          <cell r="C10" t="str">
            <v>5110.1</v>
          </cell>
          <cell r="D10" t="str">
            <v>1010141</v>
          </cell>
          <cell r="E10" t="str">
            <v>Cash IDR Tangguh Project</v>
          </cell>
          <cell r="F10">
            <v>788662800</v>
          </cell>
          <cell r="G10">
            <v>0</v>
          </cell>
          <cell r="H10">
            <v>788662800</v>
          </cell>
          <cell r="I10">
            <v>0</v>
          </cell>
          <cell r="J10">
            <v>788662800</v>
          </cell>
          <cell r="K10">
            <v>109336200</v>
          </cell>
        </row>
        <row r="11">
          <cell r="A11" t="str">
            <v>_/_5110.1_/_101CVGIR</v>
          </cell>
          <cell r="B11" t="str">
            <v/>
          </cell>
          <cell r="C11" t="str">
            <v>5110.1</v>
          </cell>
          <cell r="D11" t="str">
            <v>101CVGIR</v>
          </cell>
          <cell r="E11" t="str">
            <v>Cash VGI Insite (IDR)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A12" t="str">
            <v>_/_5110.1_/_101TGR new</v>
          </cell>
          <cell r="B12" t="str">
            <v/>
          </cell>
          <cell r="C12" t="str">
            <v>5110.1</v>
          </cell>
          <cell r="D12" t="str">
            <v>101TGR new</v>
          </cell>
          <cell r="E12" t="str">
            <v>Cash Tangguh Project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A13" t="str">
            <v>_/_5110.1_/_</v>
          </cell>
          <cell r="C13" t="str">
            <v>5110.1</v>
          </cell>
          <cell r="E13" t="str">
            <v>TB Total - Cash on Hand (IDR)</v>
          </cell>
          <cell r="F13">
            <v>1436653150</v>
          </cell>
          <cell r="G13">
            <v>0</v>
          </cell>
          <cell r="H13">
            <v>1436653150</v>
          </cell>
          <cell r="I13">
            <v>0</v>
          </cell>
          <cell r="J13">
            <v>1436653150</v>
          </cell>
          <cell r="K13">
            <v>821200475</v>
          </cell>
        </row>
        <row r="14">
          <cell r="A14" t="str">
            <v/>
          </cell>
          <cell r="C14" t="str">
            <v>5110.2</v>
          </cell>
        </row>
        <row r="15">
          <cell r="A15" t="str">
            <v>_/_5110.2_/_1010200</v>
          </cell>
          <cell r="B15" t="str">
            <v/>
          </cell>
          <cell r="C15" t="str">
            <v>5110.2</v>
          </cell>
          <cell r="D15" t="str">
            <v>1010200</v>
          </cell>
          <cell r="E15" t="str">
            <v>Cash USD Head Office</v>
          </cell>
          <cell r="F15">
            <v>88661047</v>
          </cell>
          <cell r="G15">
            <v>0</v>
          </cell>
          <cell r="H15">
            <v>88661047</v>
          </cell>
          <cell r="I15">
            <v>0</v>
          </cell>
          <cell r="J15">
            <v>88661047</v>
          </cell>
          <cell r="K15">
            <v>84788000</v>
          </cell>
        </row>
        <row r="16">
          <cell r="A16" t="str">
            <v>_/_5110.2_/_1010201</v>
          </cell>
          <cell r="B16" t="str">
            <v/>
          </cell>
          <cell r="C16" t="str">
            <v>5110.2</v>
          </cell>
          <cell r="D16" t="str">
            <v>1010201</v>
          </cell>
          <cell r="E16" t="str">
            <v>Cash USD Jakarta Logistics</v>
          </cell>
          <cell r="F16">
            <v>277078723</v>
          </cell>
          <cell r="G16">
            <v>0</v>
          </cell>
          <cell r="H16">
            <v>277078723</v>
          </cell>
          <cell r="I16">
            <v>0</v>
          </cell>
          <cell r="J16">
            <v>277078723</v>
          </cell>
          <cell r="K16">
            <v>282298940</v>
          </cell>
        </row>
        <row r="17">
          <cell r="A17" t="str">
            <v>_/_5110.2_/_1010210</v>
          </cell>
          <cell r="B17" t="str">
            <v/>
          </cell>
          <cell r="C17" t="str">
            <v>5110.2</v>
          </cell>
          <cell r="D17" t="str">
            <v>1010210</v>
          </cell>
          <cell r="E17" t="str">
            <v>Cash USD Cilegon Branch</v>
          </cell>
          <cell r="F17">
            <v>24451724</v>
          </cell>
          <cell r="G17">
            <v>0</v>
          </cell>
          <cell r="H17">
            <v>24451724</v>
          </cell>
          <cell r="I17">
            <v>0</v>
          </cell>
          <cell r="J17">
            <v>24451724</v>
          </cell>
          <cell r="K17">
            <v>51395960</v>
          </cell>
        </row>
        <row r="18">
          <cell r="A18" t="str">
            <v>_/_5110.2_/_1010231</v>
          </cell>
          <cell r="B18" t="str">
            <v/>
          </cell>
          <cell r="C18" t="str">
            <v>5110.2</v>
          </cell>
          <cell r="D18" t="str">
            <v>1010231</v>
          </cell>
          <cell r="E18" t="str">
            <v>Cash USD Surabaya Branch</v>
          </cell>
          <cell r="F18">
            <v>2514873</v>
          </cell>
          <cell r="G18">
            <v>0</v>
          </cell>
          <cell r="H18">
            <v>2514873</v>
          </cell>
          <cell r="I18">
            <v>0</v>
          </cell>
          <cell r="J18">
            <v>2514873</v>
          </cell>
          <cell r="K18">
            <v>6593620</v>
          </cell>
        </row>
        <row r="19">
          <cell r="A19" t="str">
            <v>_/_5110.2_/_1010241</v>
          </cell>
          <cell r="B19" t="str">
            <v/>
          </cell>
          <cell r="C19" t="str">
            <v>5110.2</v>
          </cell>
          <cell r="D19" t="str">
            <v>1010241</v>
          </cell>
          <cell r="E19" t="str">
            <v>Cash USD Tangguh Pj</v>
          </cell>
          <cell r="F19">
            <v>195811591</v>
          </cell>
          <cell r="G19">
            <v>0</v>
          </cell>
          <cell r="H19">
            <v>195811591</v>
          </cell>
          <cell r="I19">
            <v>0</v>
          </cell>
          <cell r="J19">
            <v>195811591</v>
          </cell>
          <cell r="K19">
            <v>122861420</v>
          </cell>
        </row>
        <row r="20">
          <cell r="A20" t="str">
            <v>_/_5110.2_/_101TGRNEW$</v>
          </cell>
          <cell r="B20" t="str">
            <v/>
          </cell>
          <cell r="C20" t="str">
            <v>5110.2</v>
          </cell>
          <cell r="D20" t="str">
            <v>101TGRNEW$</v>
          </cell>
          <cell r="E20" t="str">
            <v>Cash Tangguh Project (USD)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A21" t="str">
            <v>_/_5110.2_/_</v>
          </cell>
          <cell r="C21" t="str">
            <v>5110.2</v>
          </cell>
          <cell r="E21" t="str">
            <v>TB Total - Cash on Hand (USD)</v>
          </cell>
          <cell r="F21">
            <v>588517958</v>
          </cell>
          <cell r="G21">
            <v>0</v>
          </cell>
          <cell r="H21">
            <v>588517958</v>
          </cell>
          <cell r="I21">
            <v>0</v>
          </cell>
          <cell r="J21">
            <v>588517958</v>
          </cell>
          <cell r="K21">
            <v>547937940</v>
          </cell>
        </row>
        <row r="22">
          <cell r="A22" t="str">
            <v/>
          </cell>
          <cell r="C22" t="str">
            <v>5110.3</v>
          </cell>
        </row>
        <row r="23">
          <cell r="A23" t="str">
            <v>_/_5110.3_/_1010300</v>
          </cell>
          <cell r="B23" t="str">
            <v/>
          </cell>
          <cell r="C23" t="str">
            <v>5110.3</v>
          </cell>
          <cell r="D23" t="str">
            <v>1010300</v>
          </cell>
          <cell r="E23" t="str">
            <v>Cash JPY Head Office</v>
          </cell>
          <cell r="F23">
            <v>36800010</v>
          </cell>
          <cell r="G23">
            <v>0</v>
          </cell>
          <cell r="H23">
            <v>36800010</v>
          </cell>
          <cell r="I23">
            <v>0</v>
          </cell>
          <cell r="J23">
            <v>36800010</v>
          </cell>
          <cell r="K23">
            <v>37596800</v>
          </cell>
        </row>
        <row r="24">
          <cell r="A24" t="str">
            <v>_/_5110.3_/_101CSBYY</v>
          </cell>
          <cell r="B24" t="str">
            <v/>
          </cell>
          <cell r="C24" t="str">
            <v>5110.3</v>
          </cell>
          <cell r="D24" t="str">
            <v>101CSBYY</v>
          </cell>
          <cell r="E24" t="str">
            <v>Cash Surabaya Insite (JPY)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A25" t="str">
            <v>_/_5110.3_/_</v>
          </cell>
          <cell r="C25" t="str">
            <v>5110.3</v>
          </cell>
          <cell r="E25" t="str">
            <v>TB Total - Cash on Hand (JPY)</v>
          </cell>
          <cell r="F25">
            <v>36800010</v>
          </cell>
          <cell r="G25">
            <v>0</v>
          </cell>
          <cell r="H25">
            <v>36800010</v>
          </cell>
          <cell r="I25">
            <v>0</v>
          </cell>
          <cell r="J25">
            <v>36800010</v>
          </cell>
          <cell r="K25">
            <v>37596800</v>
          </cell>
        </row>
        <row r="26">
          <cell r="A26" t="str">
            <v/>
          </cell>
          <cell r="C26" t="str">
            <v>5120.1</v>
          </cell>
        </row>
        <row r="27">
          <cell r="A27" t="str">
            <v>_/_5120.1_/_102010011</v>
          </cell>
          <cell r="B27" t="str">
            <v/>
          </cell>
          <cell r="C27" t="str">
            <v>5120.1</v>
          </cell>
          <cell r="D27" t="str">
            <v>102010011</v>
          </cell>
          <cell r="E27" t="str">
            <v>BOT Mitsubishi UFJ (Head Off.) : 405757</v>
          </cell>
          <cell r="F27">
            <v>7734398451.5100002</v>
          </cell>
          <cell r="G27">
            <v>0</v>
          </cell>
          <cell r="H27">
            <v>7734398451.5100002</v>
          </cell>
          <cell r="I27">
            <v>0</v>
          </cell>
          <cell r="J27">
            <v>7734398451.5100002</v>
          </cell>
          <cell r="K27">
            <v>9874382808.7199993</v>
          </cell>
        </row>
        <row r="28">
          <cell r="A28" t="str">
            <v>_/_5120.1_/_102010031</v>
          </cell>
          <cell r="B28" t="str">
            <v/>
          </cell>
          <cell r="C28" t="str">
            <v>5120.1</v>
          </cell>
          <cell r="D28" t="str">
            <v>102010031</v>
          </cell>
          <cell r="E28" t="str">
            <v>SMBC (Head Office) : 106-294-0101</v>
          </cell>
          <cell r="F28">
            <v>3882395481</v>
          </cell>
          <cell r="G28">
            <v>0</v>
          </cell>
          <cell r="H28">
            <v>3882395481</v>
          </cell>
          <cell r="I28">
            <v>0</v>
          </cell>
          <cell r="J28">
            <v>3882395481</v>
          </cell>
          <cell r="K28">
            <v>2783246834</v>
          </cell>
        </row>
        <row r="29">
          <cell r="A29" t="str">
            <v>_/_5120.1_/_102010041</v>
          </cell>
          <cell r="B29" t="str">
            <v/>
          </cell>
          <cell r="C29" t="str">
            <v>5120.1</v>
          </cell>
          <cell r="D29" t="str">
            <v>102010041</v>
          </cell>
          <cell r="E29" t="str">
            <v>Mandiri Jkt  : 102-00-009100432-2</v>
          </cell>
          <cell r="F29">
            <v>225081426.53999999</v>
          </cell>
          <cell r="G29">
            <v>0</v>
          </cell>
          <cell r="H29">
            <v>225081426.53999999</v>
          </cell>
          <cell r="I29">
            <v>0</v>
          </cell>
          <cell r="J29">
            <v>225081426.53999999</v>
          </cell>
          <cell r="K29">
            <v>132295890.37</v>
          </cell>
        </row>
        <row r="30">
          <cell r="A30" t="str">
            <v>_/_5120.1_/_102010051</v>
          </cell>
          <cell r="B30" t="str">
            <v/>
          </cell>
          <cell r="C30" t="str">
            <v>5120.1</v>
          </cell>
          <cell r="D30" t="str">
            <v>102010051</v>
          </cell>
          <cell r="E30" t="str">
            <v>BII Summitmas : 2-145-25394-1</v>
          </cell>
          <cell r="F30">
            <v>421767786.60000002</v>
          </cell>
          <cell r="G30">
            <v>0</v>
          </cell>
          <cell r="H30">
            <v>421767786.60000002</v>
          </cell>
          <cell r="I30">
            <v>0</v>
          </cell>
          <cell r="J30">
            <v>421767786.60000002</v>
          </cell>
          <cell r="K30">
            <v>287398267.60000002</v>
          </cell>
        </row>
        <row r="31">
          <cell r="A31" t="str">
            <v>_/_5120.1_/_102010061</v>
          </cell>
          <cell r="B31" t="str">
            <v/>
          </cell>
          <cell r="C31" t="str">
            <v>5120.1</v>
          </cell>
          <cell r="D31" t="str">
            <v>102010061</v>
          </cell>
          <cell r="E31" t="str">
            <v>Mizuho : 304147. 0150</v>
          </cell>
          <cell r="F31">
            <v>17473012</v>
          </cell>
          <cell r="G31">
            <v>0</v>
          </cell>
          <cell r="H31">
            <v>17473012</v>
          </cell>
          <cell r="I31">
            <v>0</v>
          </cell>
          <cell r="J31">
            <v>17473012</v>
          </cell>
          <cell r="K31">
            <v>11897239</v>
          </cell>
        </row>
        <row r="32">
          <cell r="A32" t="str">
            <v>_/_5120.1_/_102010171</v>
          </cell>
          <cell r="B32" t="str">
            <v/>
          </cell>
          <cell r="C32" t="str">
            <v>5120.1</v>
          </cell>
          <cell r="D32" t="str">
            <v>102010171</v>
          </cell>
          <cell r="E32" t="str">
            <v>BNI Tanjung Priok : 0008067570</v>
          </cell>
          <cell r="F32">
            <v>61163420</v>
          </cell>
          <cell r="G32">
            <v>0</v>
          </cell>
          <cell r="H32">
            <v>61163420</v>
          </cell>
          <cell r="I32">
            <v>0</v>
          </cell>
          <cell r="J32">
            <v>61163420</v>
          </cell>
          <cell r="K32">
            <v>306583289</v>
          </cell>
        </row>
        <row r="33">
          <cell r="A33" t="str">
            <v>_/_5120.1_/_102010191</v>
          </cell>
          <cell r="B33" t="str">
            <v/>
          </cell>
          <cell r="C33" t="str">
            <v>5120.1</v>
          </cell>
          <cell r="D33" t="str">
            <v>102010191</v>
          </cell>
          <cell r="E33" t="str">
            <v>BNI Cengkareng : 0109698489</v>
          </cell>
          <cell r="F33">
            <v>55241642</v>
          </cell>
          <cell r="G33">
            <v>0</v>
          </cell>
          <cell r="H33">
            <v>55241642</v>
          </cell>
          <cell r="I33">
            <v>0</v>
          </cell>
          <cell r="J33">
            <v>55241642</v>
          </cell>
          <cell r="K33">
            <v>153020401</v>
          </cell>
        </row>
        <row r="34">
          <cell r="A34" t="str">
            <v>_/_5120.1_/_102010251</v>
          </cell>
          <cell r="B34" t="str">
            <v/>
          </cell>
          <cell r="C34" t="str">
            <v>5120.1</v>
          </cell>
          <cell r="D34" t="str">
            <v>102010251</v>
          </cell>
          <cell r="E34" t="str">
            <v>BNI Jkt Kota :  0014136877</v>
          </cell>
          <cell r="F34">
            <v>13722515</v>
          </cell>
          <cell r="G34">
            <v>0</v>
          </cell>
          <cell r="H34">
            <v>13722515</v>
          </cell>
          <cell r="I34">
            <v>0</v>
          </cell>
          <cell r="J34">
            <v>13722515</v>
          </cell>
          <cell r="K34">
            <v>62005181</v>
          </cell>
        </row>
        <row r="35">
          <cell r="A35" t="str">
            <v>_/_5120.1_/_102010451</v>
          </cell>
          <cell r="B35" t="str">
            <v/>
          </cell>
          <cell r="C35" t="str">
            <v>5120.1</v>
          </cell>
          <cell r="D35" t="str">
            <v>102010451</v>
          </cell>
          <cell r="E35" t="str">
            <v>BII Cibitung : 2-235-001228</v>
          </cell>
          <cell r="F35">
            <v>187854688.09999999</v>
          </cell>
          <cell r="G35">
            <v>0</v>
          </cell>
          <cell r="H35">
            <v>187854688.09999999</v>
          </cell>
          <cell r="I35">
            <v>0</v>
          </cell>
          <cell r="J35">
            <v>187854688.09999999</v>
          </cell>
          <cell r="K35">
            <v>382851267.10000002</v>
          </cell>
        </row>
        <row r="36">
          <cell r="A36" t="str">
            <v>_/_5120.1_/_102011071</v>
          </cell>
          <cell r="B36" t="str">
            <v/>
          </cell>
          <cell r="C36" t="str">
            <v>5120.1</v>
          </cell>
          <cell r="D36" t="str">
            <v>102011071</v>
          </cell>
          <cell r="E36" t="str">
            <v>BNI Cilegon : 2305794</v>
          </cell>
          <cell r="F36">
            <v>3358534892</v>
          </cell>
          <cell r="G36">
            <v>0</v>
          </cell>
          <cell r="H36">
            <v>3358534892</v>
          </cell>
          <cell r="I36">
            <v>0</v>
          </cell>
          <cell r="J36">
            <v>3358534892</v>
          </cell>
          <cell r="K36">
            <v>1852047288</v>
          </cell>
        </row>
        <row r="37">
          <cell r="A37" t="str">
            <v>_/_5120.1_/_102012171</v>
          </cell>
          <cell r="B37" t="str">
            <v/>
          </cell>
          <cell r="C37" t="str">
            <v>5120.1</v>
          </cell>
          <cell r="D37" t="str">
            <v>102012171</v>
          </cell>
          <cell r="E37" t="str">
            <v>BNI Kuala Tanjung : 0061676147</v>
          </cell>
          <cell r="F37">
            <v>1424335786</v>
          </cell>
          <cell r="G37">
            <v>0</v>
          </cell>
          <cell r="H37">
            <v>1424335786</v>
          </cell>
          <cell r="I37">
            <v>0</v>
          </cell>
          <cell r="J37">
            <v>1424335786</v>
          </cell>
          <cell r="K37">
            <v>410921403</v>
          </cell>
        </row>
        <row r="38">
          <cell r="A38" t="str">
            <v>_/_5120.1_/_102012172</v>
          </cell>
          <cell r="B38" t="str">
            <v/>
          </cell>
          <cell r="C38" t="str">
            <v>5120.1</v>
          </cell>
          <cell r="D38" t="str">
            <v>102012172</v>
          </cell>
          <cell r="E38" t="str">
            <v>SMBC (Asahan Br) : 100-610-0101</v>
          </cell>
          <cell r="F38">
            <v>1066888115</v>
          </cell>
          <cell r="G38">
            <v>0</v>
          </cell>
          <cell r="H38">
            <v>1066888115</v>
          </cell>
          <cell r="I38">
            <v>0</v>
          </cell>
          <cell r="J38">
            <v>1066888115</v>
          </cell>
          <cell r="K38">
            <v>1291504875</v>
          </cell>
        </row>
        <row r="39">
          <cell r="A39" t="str">
            <v>_/_5120.1_/_102013111</v>
          </cell>
          <cell r="B39" t="str">
            <v/>
          </cell>
          <cell r="C39" t="str">
            <v>5120.1</v>
          </cell>
          <cell r="D39" t="str">
            <v>102013111</v>
          </cell>
          <cell r="E39" t="str">
            <v>BOT Mitsubishi UFJ (Surabaya) : 008325</v>
          </cell>
          <cell r="F39">
            <v>64059996.640000001</v>
          </cell>
          <cell r="G39">
            <v>0</v>
          </cell>
          <cell r="H39">
            <v>64059996.640000001</v>
          </cell>
          <cell r="I39">
            <v>0</v>
          </cell>
          <cell r="J39">
            <v>64059996.640000001</v>
          </cell>
          <cell r="K39">
            <v>57681207.640000001</v>
          </cell>
        </row>
        <row r="40">
          <cell r="A40" t="str">
            <v>_/_5120.1_/_102013171</v>
          </cell>
          <cell r="B40" t="str">
            <v/>
          </cell>
          <cell r="C40" t="str">
            <v>5120.1</v>
          </cell>
          <cell r="D40" t="str">
            <v>102013171</v>
          </cell>
          <cell r="E40" t="str">
            <v>BNI Tanjung Perak  : 0042297082</v>
          </cell>
          <cell r="F40">
            <v>414561</v>
          </cell>
          <cell r="G40">
            <v>0</v>
          </cell>
          <cell r="H40">
            <v>414561</v>
          </cell>
          <cell r="I40">
            <v>0</v>
          </cell>
          <cell r="J40">
            <v>414561</v>
          </cell>
          <cell r="K40">
            <v>1213657</v>
          </cell>
        </row>
        <row r="41">
          <cell r="A41" t="str">
            <v>_/_5120.1_/_102013172</v>
          </cell>
          <cell r="B41" t="str">
            <v/>
          </cell>
          <cell r="C41" t="str">
            <v>5120.1</v>
          </cell>
          <cell r="D41" t="str">
            <v>102013172</v>
          </cell>
          <cell r="E41" t="str">
            <v>BNI Gresik : 0044531724</v>
          </cell>
          <cell r="F41">
            <v>12196269</v>
          </cell>
          <cell r="G41">
            <v>0</v>
          </cell>
          <cell r="H41">
            <v>12196269</v>
          </cell>
          <cell r="I41">
            <v>0</v>
          </cell>
          <cell r="J41">
            <v>12196269</v>
          </cell>
          <cell r="K41">
            <v>12313383</v>
          </cell>
        </row>
        <row r="42">
          <cell r="A42" t="str">
            <v>_/_5120.1_/_102014111</v>
          </cell>
          <cell r="B42" t="str">
            <v/>
          </cell>
          <cell r="C42" t="str">
            <v>5120.1</v>
          </cell>
          <cell r="D42" t="str">
            <v>102014111</v>
          </cell>
          <cell r="E42" t="str">
            <v>SMBC (Tangguh) : 101-949-0101</v>
          </cell>
          <cell r="F42">
            <v>1396011973</v>
          </cell>
          <cell r="G42">
            <v>0</v>
          </cell>
          <cell r="H42">
            <v>1396011973</v>
          </cell>
          <cell r="I42">
            <v>0</v>
          </cell>
          <cell r="J42">
            <v>1396011973</v>
          </cell>
          <cell r="K42">
            <v>2073961525</v>
          </cell>
        </row>
        <row r="43">
          <cell r="A43" t="str">
            <v>_/_5120.1_/_102015111</v>
          </cell>
          <cell r="B43" t="str">
            <v/>
          </cell>
          <cell r="C43" t="str">
            <v>5120.1</v>
          </cell>
          <cell r="D43" t="str">
            <v>102015111</v>
          </cell>
          <cell r="E43" t="str">
            <v>BOT Mitsubishi UFJ(Project) : 665-164835</v>
          </cell>
          <cell r="F43">
            <v>5110782130</v>
          </cell>
          <cell r="G43">
            <v>0</v>
          </cell>
          <cell r="H43">
            <v>5110782130</v>
          </cell>
          <cell r="I43">
            <v>0</v>
          </cell>
          <cell r="J43">
            <v>5110782130</v>
          </cell>
          <cell r="K43">
            <v>246125</v>
          </cell>
        </row>
        <row r="44">
          <cell r="A44" t="str">
            <v>_/_5120.1_/_10250</v>
          </cell>
          <cell r="B44" t="str">
            <v/>
          </cell>
          <cell r="C44" t="str">
            <v>5120.1</v>
          </cell>
          <cell r="D44" t="str">
            <v>10250</v>
          </cell>
          <cell r="E44" t="str">
            <v>Sanwa Bank - 0010.006076.001 (IDR)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_/_5120.1_/_10252</v>
          </cell>
          <cell r="B45" t="str">
            <v/>
          </cell>
          <cell r="C45" t="str">
            <v>5120.1</v>
          </cell>
          <cell r="D45" t="str">
            <v>10252</v>
          </cell>
          <cell r="E45" t="str">
            <v>Daiwa Perdania Bank - 0103.3530.001 (IDR)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A46" t="str">
            <v>_/_5120.1_/_102TG01 new</v>
          </cell>
          <cell r="B46" t="str">
            <v/>
          </cell>
          <cell r="C46" t="str">
            <v>5120.1</v>
          </cell>
          <cell r="D46" t="str">
            <v>102TG01 new</v>
          </cell>
          <cell r="E46" t="str">
            <v>SMI - Tangguh : 1019490101 (IDR)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</row>
        <row r="47">
          <cell r="A47" t="str">
            <v>_/_5120.1_/_102VGIR</v>
          </cell>
          <cell r="B47" t="str">
            <v/>
          </cell>
          <cell r="C47" t="str">
            <v>5120.1</v>
          </cell>
          <cell r="D47" t="str">
            <v>102VGIR</v>
          </cell>
          <cell r="E47" t="str">
            <v>BNI - Bekasi: 181.004080468.051 (IDR)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A48" t="str">
            <v>_/_5120.1_/_102YGIR</v>
          </cell>
          <cell r="B48" t="str">
            <v/>
          </cell>
          <cell r="C48" t="str">
            <v>5120.1</v>
          </cell>
          <cell r="D48" t="str">
            <v>102YGIR</v>
          </cell>
          <cell r="E48" t="str">
            <v>BNI - 181.004080468.051 (IDR)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  <row r="49">
          <cell r="A49" t="str">
            <v>_/_5120.1_/_</v>
          </cell>
          <cell r="C49" t="str">
            <v>5120.1</v>
          </cell>
          <cell r="E49" t="str">
            <v>TB Total - Cash in Bank (IDR)</v>
          </cell>
          <cell r="F49">
            <v>25032322145.389999</v>
          </cell>
          <cell r="G49">
            <v>0</v>
          </cell>
          <cell r="H49">
            <v>25032322145.389999</v>
          </cell>
          <cell r="I49">
            <v>0</v>
          </cell>
          <cell r="J49">
            <v>25032322145.389999</v>
          </cell>
          <cell r="K49">
            <v>19693570641.43</v>
          </cell>
        </row>
        <row r="50">
          <cell r="A50" t="str">
            <v/>
          </cell>
          <cell r="C50" t="str">
            <v>5120.2</v>
          </cell>
        </row>
        <row r="51">
          <cell r="A51" t="str">
            <v>_/_5120.2_/_102020011</v>
          </cell>
          <cell r="B51" t="str">
            <v/>
          </cell>
          <cell r="C51" t="str">
            <v>5120.2</v>
          </cell>
          <cell r="D51" t="str">
            <v>102020011</v>
          </cell>
          <cell r="E51" t="str">
            <v>BOT Mitsubishi UFJ (Head Off.) : 505524</v>
          </cell>
          <cell r="F51">
            <v>7364862753.8299999</v>
          </cell>
          <cell r="G51">
            <v>0</v>
          </cell>
          <cell r="H51">
            <v>7364862753.8299999</v>
          </cell>
          <cell r="I51">
            <v>0</v>
          </cell>
          <cell r="J51">
            <v>7364862753.8299999</v>
          </cell>
          <cell r="K51">
            <v>6420364200.8000002</v>
          </cell>
        </row>
        <row r="52">
          <cell r="A52" t="str">
            <v>_/_5120.2_/_102020031</v>
          </cell>
          <cell r="B52" t="str">
            <v/>
          </cell>
          <cell r="C52" t="str">
            <v>5120.2</v>
          </cell>
          <cell r="D52" t="str">
            <v>102020031</v>
          </cell>
          <cell r="E52" t="str">
            <v>SMBC (Head Office) : 106-294-0102</v>
          </cell>
          <cell r="F52">
            <v>530988307.23000002</v>
          </cell>
          <cell r="G52">
            <v>0</v>
          </cell>
          <cell r="H52">
            <v>530988307.23000002</v>
          </cell>
          <cell r="I52">
            <v>0</v>
          </cell>
          <cell r="J52">
            <v>530988307.23000002</v>
          </cell>
          <cell r="K52">
            <v>923241829.39999998</v>
          </cell>
        </row>
        <row r="53">
          <cell r="A53" t="str">
            <v>_/_5120.2_/_102020032</v>
          </cell>
          <cell r="B53" t="str">
            <v/>
          </cell>
          <cell r="C53" t="str">
            <v>5120.2</v>
          </cell>
          <cell r="D53" t="str">
            <v>102020032</v>
          </cell>
          <cell r="E53" t="str">
            <v>SMBC (Asahan Br) : 100-610-0102</v>
          </cell>
          <cell r="F53">
            <v>2556222.41</v>
          </cell>
          <cell r="G53">
            <v>0</v>
          </cell>
          <cell r="H53">
            <v>2556222.41</v>
          </cell>
          <cell r="I53">
            <v>0</v>
          </cell>
          <cell r="J53">
            <v>2556222.41</v>
          </cell>
          <cell r="K53">
            <v>2519556.6</v>
          </cell>
        </row>
        <row r="54">
          <cell r="A54" t="str">
            <v>_/_5120.2_/_102020061</v>
          </cell>
          <cell r="B54" t="str">
            <v/>
          </cell>
          <cell r="C54" t="str">
            <v>5120.2</v>
          </cell>
          <cell r="D54" t="str">
            <v>102020061</v>
          </cell>
          <cell r="E54" t="str">
            <v>Mizuho : 304147.0201</v>
          </cell>
          <cell r="F54">
            <v>33522974.52</v>
          </cell>
          <cell r="G54">
            <v>0</v>
          </cell>
          <cell r="H54">
            <v>33522974.52</v>
          </cell>
          <cell r="I54">
            <v>0</v>
          </cell>
          <cell r="J54">
            <v>33522974.52</v>
          </cell>
          <cell r="K54">
            <v>32116882.600000001</v>
          </cell>
        </row>
        <row r="55">
          <cell r="A55" t="str">
            <v>_/_5120.2_/_102020171</v>
          </cell>
          <cell r="B55" t="str">
            <v/>
          </cell>
          <cell r="C55" t="str">
            <v>5120.2</v>
          </cell>
          <cell r="D55" t="str">
            <v>102020171</v>
          </cell>
          <cell r="E55" t="str">
            <v>BNI Tanjung Priok : 0008067581</v>
          </cell>
          <cell r="F55">
            <v>165171584</v>
          </cell>
          <cell r="G55">
            <v>0</v>
          </cell>
          <cell r="H55">
            <v>165171584</v>
          </cell>
          <cell r="I55">
            <v>0</v>
          </cell>
          <cell r="J55">
            <v>165171584</v>
          </cell>
          <cell r="K55">
            <v>2300551</v>
          </cell>
        </row>
        <row r="56">
          <cell r="A56" t="str">
            <v>_/_5120.2_/_102021031</v>
          </cell>
          <cell r="B56" t="str">
            <v/>
          </cell>
          <cell r="C56" t="str">
            <v>5120.2</v>
          </cell>
          <cell r="D56" t="str">
            <v>102021031</v>
          </cell>
          <cell r="E56" t="str">
            <v>BNI Cilegon : 2305783</v>
          </cell>
          <cell r="F56">
            <v>181382059.75999999</v>
          </cell>
          <cell r="G56">
            <v>0</v>
          </cell>
          <cell r="H56">
            <v>181382059.75999999</v>
          </cell>
          <cell r="I56">
            <v>0</v>
          </cell>
          <cell r="J56">
            <v>181382059.75999999</v>
          </cell>
          <cell r="K56">
            <v>120432965.40000001</v>
          </cell>
        </row>
        <row r="57">
          <cell r="A57" t="str">
            <v>_/_5120.2_/_102023111</v>
          </cell>
          <cell r="B57" t="str">
            <v/>
          </cell>
          <cell r="C57" t="str">
            <v>5120.2</v>
          </cell>
          <cell r="D57" t="str">
            <v>102023111</v>
          </cell>
          <cell r="E57" t="str">
            <v>BOT Mitsubishi UFJ (Surabaya) : 216998</v>
          </cell>
          <cell r="F57">
            <v>20513545.91</v>
          </cell>
          <cell r="G57">
            <v>0</v>
          </cell>
          <cell r="H57">
            <v>20513545.91</v>
          </cell>
          <cell r="I57">
            <v>0</v>
          </cell>
          <cell r="J57">
            <v>20513545.91</v>
          </cell>
          <cell r="K57">
            <v>60172961.200000003</v>
          </cell>
        </row>
        <row r="58">
          <cell r="A58" t="str">
            <v>_/_5120.2_/_102024111</v>
          </cell>
          <cell r="B58" t="str">
            <v/>
          </cell>
          <cell r="C58" t="str">
            <v>5120.2</v>
          </cell>
          <cell r="D58" t="str">
            <v>102024111</v>
          </cell>
          <cell r="E58" t="str">
            <v>SMBC (Tangguh) : 101-949-0102</v>
          </cell>
          <cell r="F58">
            <v>6707011725.21</v>
          </cell>
          <cell r="G58">
            <v>0</v>
          </cell>
          <cell r="H58">
            <v>6707011725.21</v>
          </cell>
          <cell r="I58">
            <v>0</v>
          </cell>
          <cell r="J58">
            <v>6707011725.21</v>
          </cell>
          <cell r="K58">
            <v>14025517578.6</v>
          </cell>
        </row>
        <row r="59">
          <cell r="A59" t="str">
            <v>_/_5120.2_/_102025111</v>
          </cell>
          <cell r="B59" t="str">
            <v/>
          </cell>
          <cell r="C59" t="str">
            <v>5120.2</v>
          </cell>
          <cell r="D59" t="str">
            <v>102025111</v>
          </cell>
          <cell r="E59" t="str">
            <v>BOT Mitsubishi UFJ(Project) : 665-910476</v>
          </cell>
          <cell r="F59">
            <v>1016767204.0700001</v>
          </cell>
          <cell r="G59">
            <v>0</v>
          </cell>
          <cell r="H59">
            <v>1016767204.0700001</v>
          </cell>
          <cell r="I59">
            <v>0</v>
          </cell>
          <cell r="J59">
            <v>1016767204.0700001</v>
          </cell>
          <cell r="K59">
            <v>24670511.800000001</v>
          </cell>
        </row>
        <row r="60">
          <cell r="A60" t="str">
            <v>_/_5120.2_/_10214</v>
          </cell>
          <cell r="B60" t="str">
            <v/>
          </cell>
          <cell r="C60" t="str">
            <v>5120.2</v>
          </cell>
          <cell r="D60" t="str">
            <v>10214</v>
          </cell>
          <cell r="E60" t="str">
            <v>Sumitomo Nihon Bashi - 0213206 (USD)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A61" t="str">
            <v>_/_5120.2_/_10251</v>
          </cell>
          <cell r="B61" t="str">
            <v/>
          </cell>
          <cell r="C61" t="str">
            <v>5120.2</v>
          </cell>
          <cell r="D61" t="str">
            <v>10251</v>
          </cell>
          <cell r="E61" t="str">
            <v>Sanwa Bank - 0010.006076.002 (USD)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A62" t="str">
            <v>_/_5120.2_/_</v>
          </cell>
          <cell r="C62" t="str">
            <v>5120.2</v>
          </cell>
          <cell r="E62" t="str">
            <v>TB Total - Cash in Bank (USD)</v>
          </cell>
          <cell r="F62">
            <v>16022776376.939999</v>
          </cell>
          <cell r="G62">
            <v>0</v>
          </cell>
          <cell r="H62">
            <v>16022776376.939999</v>
          </cell>
          <cell r="I62">
            <v>0</v>
          </cell>
          <cell r="J62">
            <v>16022776376.939999</v>
          </cell>
          <cell r="K62">
            <v>21611337037.399998</v>
          </cell>
        </row>
        <row r="63">
          <cell r="A63" t="str">
            <v/>
          </cell>
          <cell r="C63" t="str">
            <v>5120.3</v>
          </cell>
        </row>
        <row r="64">
          <cell r="A64" t="str">
            <v>_/_5120.3_/_102030011</v>
          </cell>
          <cell r="B64" t="str">
            <v/>
          </cell>
          <cell r="C64" t="str">
            <v>5120.3</v>
          </cell>
          <cell r="D64" t="str">
            <v>102030011</v>
          </cell>
          <cell r="E64" t="str">
            <v>BOT Mitsubishi UFJ (Head Off.) : 565979</v>
          </cell>
          <cell r="F64">
            <v>207807662.78999999</v>
          </cell>
          <cell r="G64">
            <v>0</v>
          </cell>
          <cell r="H64">
            <v>207807662.78999999</v>
          </cell>
          <cell r="I64">
            <v>0</v>
          </cell>
          <cell r="J64">
            <v>207807662.78999999</v>
          </cell>
          <cell r="K64">
            <v>205954739.80000001</v>
          </cell>
        </row>
        <row r="65">
          <cell r="A65" t="str">
            <v>_/_5120.3_/_102033111</v>
          </cell>
          <cell r="B65" t="str">
            <v/>
          </cell>
          <cell r="C65" t="str">
            <v>5120.3</v>
          </cell>
          <cell r="D65" t="str">
            <v>102033111</v>
          </cell>
          <cell r="E65" t="str">
            <v>BOT Mitsubishi UFJ (Surabaya) : 218894</v>
          </cell>
          <cell r="F65">
            <v>21687251.039999999</v>
          </cell>
          <cell r="G65">
            <v>0</v>
          </cell>
          <cell r="H65">
            <v>21687251.039999999</v>
          </cell>
          <cell r="I65">
            <v>0</v>
          </cell>
          <cell r="J65">
            <v>21687251.039999999</v>
          </cell>
          <cell r="K65">
            <v>19903260.800000001</v>
          </cell>
        </row>
        <row r="66">
          <cell r="A66" t="str">
            <v>_/_5120.3_/_10213</v>
          </cell>
          <cell r="B66" t="str">
            <v/>
          </cell>
          <cell r="C66" t="str">
            <v>5120.3</v>
          </cell>
          <cell r="D66" t="str">
            <v>10213</v>
          </cell>
          <cell r="E66" t="str">
            <v>Sumitomo Nihon Bashi - 0213206 (JPY)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A67" t="str">
            <v>_/_5120.3_/_</v>
          </cell>
          <cell r="C67" t="str">
            <v>5120.3</v>
          </cell>
          <cell r="E67" t="str">
            <v>TB Total - Cash in Bank (JPY)</v>
          </cell>
          <cell r="F67">
            <v>229494913.82999998</v>
          </cell>
          <cell r="G67">
            <v>0</v>
          </cell>
          <cell r="H67">
            <v>229494913.82999998</v>
          </cell>
          <cell r="I67">
            <v>0</v>
          </cell>
          <cell r="J67">
            <v>229494913.82999998</v>
          </cell>
          <cell r="K67">
            <v>225858000.60000002</v>
          </cell>
        </row>
        <row r="68">
          <cell r="A68" t="str">
            <v/>
          </cell>
          <cell r="C68" t="str">
            <v>5130.1</v>
          </cell>
        </row>
        <row r="69">
          <cell r="A69" t="str">
            <v>_/_5130.1_/_10401</v>
          </cell>
          <cell r="B69" t="str">
            <v/>
          </cell>
          <cell r="C69" t="str">
            <v>5130.1</v>
          </cell>
          <cell r="D69" t="str">
            <v>10401</v>
          </cell>
          <cell r="E69" t="str">
            <v>IDR BTD Short Term (&lt;3 Months)</v>
          </cell>
          <cell r="F69">
            <v>3126058056.96</v>
          </cell>
          <cell r="G69">
            <v>0</v>
          </cell>
          <cell r="H69">
            <v>3126058056.96</v>
          </cell>
          <cell r="I69">
            <v>0</v>
          </cell>
          <cell r="J69">
            <v>3126058056.96</v>
          </cell>
          <cell r="K69">
            <v>0</v>
          </cell>
        </row>
        <row r="70">
          <cell r="A70" t="str">
            <v>_/_5130.1_/_10421</v>
          </cell>
          <cell r="B70" t="str">
            <v/>
          </cell>
          <cell r="C70" t="str">
            <v>5130.1</v>
          </cell>
          <cell r="D70" t="str">
            <v>10421</v>
          </cell>
          <cell r="E70" t="str">
            <v>TD SMI   Periode  3 Month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A71" t="str">
            <v>_/_5130.1_/_10431</v>
          </cell>
          <cell r="B71" t="str">
            <v/>
          </cell>
          <cell r="C71" t="str">
            <v>5130.1</v>
          </cell>
          <cell r="D71" t="str">
            <v>10431</v>
          </cell>
          <cell r="E71" t="str">
            <v>TD Mandiri no.102-02-0402497-7  1 Month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A72" t="str">
            <v>_/_5130.1_/_10434</v>
          </cell>
          <cell r="B72" t="str">
            <v/>
          </cell>
          <cell r="C72" t="str">
            <v>5130.1</v>
          </cell>
          <cell r="D72" t="str">
            <v>10434</v>
          </cell>
          <cell r="E72" t="str">
            <v>TD UFJ  FDM24FEB030008 Periode  3 Month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</row>
        <row r="73">
          <cell r="A73" t="str">
            <v>_/_5130.1_/_10440</v>
          </cell>
          <cell r="B73" t="str">
            <v/>
          </cell>
          <cell r="C73" t="str">
            <v>5130.1</v>
          </cell>
          <cell r="D73" t="str">
            <v>10440</v>
          </cell>
          <cell r="E73" t="str">
            <v>TD UFJ  FDM20FEB040003 Periode  1 Month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</row>
        <row r="74">
          <cell r="A74" t="str">
            <v>_/_5130.1_/_10441</v>
          </cell>
          <cell r="B74" t="str">
            <v/>
          </cell>
          <cell r="C74" t="str">
            <v>5130.1</v>
          </cell>
          <cell r="D74" t="str">
            <v>10441</v>
          </cell>
          <cell r="E74" t="str">
            <v>TD UFJ  FDM20FEB040004 Periode  1 Month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</row>
        <row r="75">
          <cell r="A75" t="str">
            <v>_/_5130.1_/_10442</v>
          </cell>
          <cell r="B75" t="str">
            <v/>
          </cell>
          <cell r="C75" t="str">
            <v>5130.1</v>
          </cell>
          <cell r="D75" t="str">
            <v>10442</v>
          </cell>
          <cell r="E75" t="str">
            <v>TD UFJ  FDM20FEB040005 Periode  1 Month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A76" t="str">
            <v>_/_5130.1_/_10443</v>
          </cell>
          <cell r="B76" t="str">
            <v/>
          </cell>
          <cell r="C76" t="str">
            <v>5130.1</v>
          </cell>
          <cell r="D76" t="str">
            <v>10443</v>
          </cell>
          <cell r="E76" t="str">
            <v>TD UFJ  FDM20FEB040006 Periode  1 Month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A77" t="str">
            <v>_/_5130.1_/_10447</v>
          </cell>
          <cell r="B77" t="str">
            <v/>
          </cell>
          <cell r="C77" t="str">
            <v>5130.1</v>
          </cell>
          <cell r="D77" t="str">
            <v>10447</v>
          </cell>
          <cell r="E77" t="str">
            <v>TD Sumitomo Mitsui Ind. BG 3402/CB/04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25000000</v>
          </cell>
        </row>
        <row r="78">
          <cell r="A78" t="str">
            <v>_/_5130.1_/_10449</v>
          </cell>
          <cell r="B78" t="str">
            <v/>
          </cell>
          <cell r="C78" t="str">
            <v>5130.1</v>
          </cell>
          <cell r="D78" t="str">
            <v>10449</v>
          </cell>
          <cell r="E78" t="str">
            <v>TD Sumitomo Mitsui Ind. BG 3587/CB/04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150000000</v>
          </cell>
        </row>
        <row r="79">
          <cell r="A79" t="str">
            <v>_/_5130.1_/_10452</v>
          </cell>
          <cell r="B79" t="str">
            <v/>
          </cell>
          <cell r="C79" t="str">
            <v>5130.1</v>
          </cell>
          <cell r="D79" t="str">
            <v>10452</v>
          </cell>
          <cell r="E79" t="str">
            <v>TD BOT-M No. 034273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</row>
        <row r="80">
          <cell r="A80" t="str">
            <v>_/_5130.1_/_10453</v>
          </cell>
          <cell r="B80" t="str">
            <v/>
          </cell>
          <cell r="C80" t="str">
            <v>5130.1</v>
          </cell>
          <cell r="D80" t="str">
            <v>10453</v>
          </cell>
          <cell r="E80" t="str">
            <v>TD BOT-M No. 034274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1">
          <cell r="A81" t="str">
            <v>_/_5130.1_/_10454</v>
          </cell>
          <cell r="B81" t="str">
            <v/>
          </cell>
          <cell r="C81" t="str">
            <v>5130.1</v>
          </cell>
          <cell r="D81" t="str">
            <v>10454</v>
          </cell>
          <cell r="E81" t="str">
            <v>TD BOT-M No. 034275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</row>
        <row r="82">
          <cell r="A82" t="str">
            <v>_/_5130.1_/_10455</v>
          </cell>
          <cell r="B82" t="str">
            <v/>
          </cell>
          <cell r="C82" t="str">
            <v>5130.1</v>
          </cell>
          <cell r="D82" t="str">
            <v>10455</v>
          </cell>
          <cell r="E82" t="str">
            <v>TD BOT-M No. 034276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</row>
        <row r="83">
          <cell r="A83" t="str">
            <v>_/_5130.1_/_10456</v>
          </cell>
          <cell r="B83" t="str">
            <v/>
          </cell>
          <cell r="C83" t="str">
            <v>5130.1</v>
          </cell>
          <cell r="D83" t="str">
            <v>10456</v>
          </cell>
          <cell r="E83" t="str">
            <v>TD BOT-M No. 034277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</row>
        <row r="84">
          <cell r="A84" t="str">
            <v>_/_5130.1_/_10457</v>
          </cell>
          <cell r="B84" t="str">
            <v/>
          </cell>
          <cell r="C84" t="str">
            <v>5130.1</v>
          </cell>
          <cell r="D84" t="str">
            <v>10457</v>
          </cell>
          <cell r="E84" t="str">
            <v>TD BOT-M No. 034248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</row>
        <row r="85">
          <cell r="A85" t="str">
            <v>_/_5130.1_/_104AB02</v>
          </cell>
          <cell r="B85" t="str">
            <v/>
          </cell>
          <cell r="C85" t="str">
            <v>5130.1</v>
          </cell>
          <cell r="D85" t="str">
            <v>104AB02</v>
          </cell>
          <cell r="E85" t="str">
            <v>TD SMI Periode  1 Month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</row>
        <row r="86">
          <cell r="A86" t="str">
            <v>_/_5130.1_/_</v>
          </cell>
          <cell r="C86" t="str">
            <v>5130.1</v>
          </cell>
          <cell r="E86" t="str">
            <v>TB Total - Time Deposit (IDR) (&lt; 3 months)</v>
          </cell>
          <cell r="F86">
            <v>3126058056.96</v>
          </cell>
          <cell r="G86">
            <v>0</v>
          </cell>
          <cell r="H86">
            <v>3126058056.96</v>
          </cell>
          <cell r="I86">
            <v>0</v>
          </cell>
          <cell r="J86">
            <v>3126058056.96</v>
          </cell>
          <cell r="K86">
            <v>175000000</v>
          </cell>
        </row>
        <row r="87">
          <cell r="A87" t="str">
            <v/>
          </cell>
          <cell r="C87" t="str">
            <v>5130.2</v>
          </cell>
        </row>
        <row r="88">
          <cell r="A88" t="str">
            <v>_/_5130.2_/_10402</v>
          </cell>
          <cell r="B88" t="str">
            <v/>
          </cell>
          <cell r="C88" t="str">
            <v>5130.2</v>
          </cell>
          <cell r="D88" t="str">
            <v>10402</v>
          </cell>
          <cell r="E88" t="str">
            <v>USD BTD Short Term (&lt;3 Months)</v>
          </cell>
          <cell r="F88">
            <v>7708519207.3800001</v>
          </cell>
          <cell r="G88">
            <v>0</v>
          </cell>
          <cell r="H88">
            <v>7708519207.3800001</v>
          </cell>
          <cell r="I88">
            <v>0</v>
          </cell>
          <cell r="J88">
            <v>7708519207.3800001</v>
          </cell>
          <cell r="K88">
            <v>0</v>
          </cell>
        </row>
        <row r="89">
          <cell r="A89" t="str">
            <v>_/_5130.2_/_10414</v>
          </cell>
          <cell r="B89" t="str">
            <v/>
          </cell>
          <cell r="C89" t="str">
            <v>5130.2</v>
          </cell>
          <cell r="D89" t="str">
            <v>10414</v>
          </cell>
          <cell r="E89" t="str">
            <v>TD BII  No. 3-02030-145-19761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</row>
        <row r="90">
          <cell r="A90" t="str">
            <v>_/_5130.2_/_10415</v>
          </cell>
          <cell r="B90" t="str">
            <v/>
          </cell>
          <cell r="C90" t="str">
            <v>5130.2</v>
          </cell>
          <cell r="D90" t="str">
            <v>10415</v>
          </cell>
          <cell r="E90" t="str">
            <v>TD BII  No. 3-02030-145-19762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</row>
        <row r="91">
          <cell r="A91" t="str">
            <v>_/_5130.2_/_10416</v>
          </cell>
          <cell r="B91" t="str">
            <v/>
          </cell>
          <cell r="C91" t="str">
            <v>5130.2</v>
          </cell>
          <cell r="D91" t="str">
            <v>10416</v>
          </cell>
          <cell r="E91" t="str">
            <v>TD BII  No. 3-02030-145-19763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A92" t="str">
            <v>_/_5130.2_/_10426</v>
          </cell>
          <cell r="B92" t="str">
            <v/>
          </cell>
          <cell r="C92" t="str">
            <v>5130.2</v>
          </cell>
          <cell r="D92" t="str">
            <v>10426</v>
          </cell>
          <cell r="E92" t="str">
            <v>TD UFJ (Sanwa Bank) FDM12NOV010004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>_/_5130.2_/_10427</v>
          </cell>
          <cell r="B93" t="str">
            <v/>
          </cell>
          <cell r="C93" t="str">
            <v>5130.2</v>
          </cell>
          <cell r="D93" t="str">
            <v>10427</v>
          </cell>
          <cell r="E93" t="str">
            <v>TD BII  No. 3.02051.145.19828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</row>
        <row r="94">
          <cell r="A94" t="str">
            <v>_/_5130.2_/_10428</v>
          </cell>
          <cell r="B94" t="str">
            <v/>
          </cell>
          <cell r="C94" t="str">
            <v>5130.2</v>
          </cell>
          <cell r="D94" t="str">
            <v>10428</v>
          </cell>
          <cell r="E94" t="str">
            <v>TD BII  No. 3.02051.145.19829   1 Month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</row>
        <row r="95">
          <cell r="A95" t="str">
            <v>_/_5130.2_/_104AB01</v>
          </cell>
          <cell r="B95" t="str">
            <v/>
          </cell>
          <cell r="C95" t="str">
            <v>5130.2</v>
          </cell>
          <cell r="D95" t="str">
            <v>104AB01</v>
          </cell>
          <cell r="E95" t="str">
            <v>TD Sumitomo Indonesia (US$ 170,000)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A96" t="str">
            <v>_/_5130.2_/_</v>
          </cell>
          <cell r="C96" t="str">
            <v>5130.2</v>
          </cell>
          <cell r="E96" t="str">
            <v>TB Total - Time Deposit (USD) (&lt; 3 months)</v>
          </cell>
          <cell r="F96">
            <v>7708519207.3800001</v>
          </cell>
          <cell r="G96">
            <v>0</v>
          </cell>
          <cell r="H96">
            <v>7708519207.3800001</v>
          </cell>
          <cell r="I96">
            <v>0</v>
          </cell>
          <cell r="J96">
            <v>7708519207.3800001</v>
          </cell>
          <cell r="K96">
            <v>0</v>
          </cell>
        </row>
        <row r="97">
          <cell r="A97" t="str">
            <v/>
          </cell>
          <cell r="C97" t="str">
            <v>5140</v>
          </cell>
        </row>
        <row r="98">
          <cell r="A98" t="str">
            <v>_/_5140_/_104AB02.1HTM</v>
          </cell>
          <cell r="B98" t="str">
            <v/>
          </cell>
          <cell r="C98" t="str">
            <v>5140</v>
          </cell>
          <cell r="D98" t="str">
            <v>104AB02.1HTM</v>
          </cell>
          <cell r="E98" t="str">
            <v>TD Sumitomo Indonesia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A99" t="str">
            <v>_/_5140_/_163.1HTM</v>
          </cell>
          <cell r="B99" t="str">
            <v/>
          </cell>
          <cell r="C99" t="str">
            <v>5140</v>
          </cell>
          <cell r="D99" t="str">
            <v>163.1HTM</v>
          </cell>
          <cell r="E99" t="str">
            <v>Bank Guarantee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A100" t="str">
            <v>_/_5140_/_</v>
          </cell>
          <cell r="C100" t="str">
            <v>5140</v>
          </cell>
          <cell r="E100" t="str">
            <v>TB Total - Restricted cash and cash equivalents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</row>
        <row r="101">
          <cell r="A101" t="str">
            <v/>
          </cell>
          <cell r="C101" t="str">
            <v>5150.1</v>
          </cell>
        </row>
        <row r="102">
          <cell r="A102" t="str">
            <v>_/_5150.1_/_10423</v>
          </cell>
          <cell r="B102" t="str">
            <v/>
          </cell>
          <cell r="C102" t="str">
            <v>5150.1</v>
          </cell>
          <cell r="D102" t="str">
            <v>10423</v>
          </cell>
          <cell r="E102" t="str">
            <v>TD UFJ  FDM08FEB010004 Periode  1 Year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A103" t="str">
            <v>_/_5150.1_/_10424</v>
          </cell>
          <cell r="B103" t="str">
            <v/>
          </cell>
          <cell r="C103" t="str">
            <v>5150.1</v>
          </cell>
          <cell r="D103" t="str">
            <v>10424</v>
          </cell>
          <cell r="E103" t="str">
            <v>TD UFJ  FDM12FEB010010 Periode  1 Year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A104" t="str">
            <v>_/_5150.1_/_10437</v>
          </cell>
          <cell r="B104" t="str">
            <v/>
          </cell>
          <cell r="C104" t="str">
            <v>5150.1</v>
          </cell>
          <cell r="D104" t="str">
            <v>10437</v>
          </cell>
          <cell r="E104" t="str">
            <v>TD BII  No. 3.02211.145.25329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A105" t="str">
            <v>_/_5150.1_/_10451</v>
          </cell>
          <cell r="B105" t="str">
            <v/>
          </cell>
          <cell r="C105" t="str">
            <v>5150.1</v>
          </cell>
          <cell r="D105" t="str">
            <v>10451</v>
          </cell>
          <cell r="E105" t="str">
            <v>IDR BTD Long Term (&gt;3 Months)</v>
          </cell>
          <cell r="F105">
            <v>425000000</v>
          </cell>
          <cell r="G105">
            <v>0</v>
          </cell>
          <cell r="H105">
            <v>425000000</v>
          </cell>
          <cell r="I105">
            <v>0</v>
          </cell>
          <cell r="J105">
            <v>425000000</v>
          </cell>
          <cell r="K105">
            <v>0</v>
          </cell>
        </row>
        <row r="106">
          <cell r="A106" t="str">
            <v>_/_5150.1_/_</v>
          </cell>
          <cell r="C106" t="str">
            <v>5150.1</v>
          </cell>
          <cell r="E106" t="str">
            <v>TB Total - Time Deposit (IDR) (&gt; 3 months)</v>
          </cell>
          <cell r="F106">
            <v>425000000</v>
          </cell>
          <cell r="G106">
            <v>0</v>
          </cell>
          <cell r="H106">
            <v>425000000</v>
          </cell>
          <cell r="I106">
            <v>0</v>
          </cell>
          <cell r="J106">
            <v>425000000</v>
          </cell>
          <cell r="K106">
            <v>0</v>
          </cell>
        </row>
        <row r="107">
          <cell r="A107" t="str">
            <v/>
          </cell>
          <cell r="C107" t="str">
            <v>5150.2</v>
          </cell>
        </row>
        <row r="108">
          <cell r="A108" t="str">
            <v>_/_5150.2_/_10418</v>
          </cell>
          <cell r="B108" t="str">
            <v/>
          </cell>
          <cell r="C108" t="str">
            <v>5150.2</v>
          </cell>
          <cell r="D108" t="str">
            <v>10418</v>
          </cell>
          <cell r="E108" t="str">
            <v>TD Sumitomo Indonesia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A109" t="str">
            <v>_/_5150.2_/_</v>
          </cell>
          <cell r="C109" t="str">
            <v>5150.2</v>
          </cell>
          <cell r="E109" t="str">
            <v>TB Total - Time Deposit (USD) (&gt; 3 months)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A110" t="str">
            <v/>
          </cell>
          <cell r="C110" t="str">
            <v>5150.3</v>
          </cell>
        </row>
        <row r="111">
          <cell r="A111" t="str">
            <v>_/_5150.3_/_161</v>
          </cell>
          <cell r="B111" t="str">
            <v/>
          </cell>
          <cell r="C111" t="str">
            <v>5150.3</v>
          </cell>
          <cell r="D111" t="str">
            <v>161</v>
          </cell>
          <cell r="E111" t="str">
            <v>Investment Securities</v>
          </cell>
          <cell r="F111">
            <v>47600000</v>
          </cell>
          <cell r="G111">
            <v>0</v>
          </cell>
          <cell r="H111">
            <v>47600000</v>
          </cell>
          <cell r="I111">
            <v>0</v>
          </cell>
          <cell r="J111">
            <v>47600000</v>
          </cell>
          <cell r="K111">
            <v>42600000</v>
          </cell>
        </row>
        <row r="112">
          <cell r="A112" t="str">
            <v>_/_5150.3_/_</v>
          </cell>
          <cell r="C112" t="str">
            <v>5150.3</v>
          </cell>
          <cell r="E112" t="str">
            <v>TB Total - Available for sale securities</v>
          </cell>
          <cell r="F112">
            <v>47600000</v>
          </cell>
          <cell r="G112">
            <v>0</v>
          </cell>
          <cell r="H112">
            <v>47600000</v>
          </cell>
          <cell r="I112">
            <v>0</v>
          </cell>
          <cell r="J112">
            <v>47600000</v>
          </cell>
          <cell r="K112">
            <v>42600000</v>
          </cell>
        </row>
        <row r="113">
          <cell r="A113" t="str">
            <v/>
          </cell>
          <cell r="C113" t="str">
            <v>5200</v>
          </cell>
        </row>
        <row r="114">
          <cell r="A114" t="str">
            <v>_/_5200_/_11401</v>
          </cell>
          <cell r="B114" t="str">
            <v/>
          </cell>
          <cell r="C114" t="str">
            <v>5200</v>
          </cell>
          <cell r="D114" t="str">
            <v>11401</v>
          </cell>
          <cell r="E114" t="str">
            <v>Bimantara citra (12,000 shares of stock)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</row>
        <row r="115">
          <cell r="A115" t="str">
            <v>_/_5200_/_161.1 HTM</v>
          </cell>
          <cell r="B115" t="str">
            <v/>
          </cell>
          <cell r="C115" t="str">
            <v>5200</v>
          </cell>
          <cell r="D115" t="str">
            <v>161.1 HTM</v>
          </cell>
          <cell r="E115" t="str">
            <v>Investment Langen Kridha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</row>
        <row r="116">
          <cell r="A116" t="str">
            <v>_/_5200_/_16101</v>
          </cell>
          <cell r="B116" t="str">
            <v/>
          </cell>
          <cell r="C116" t="str">
            <v>5200</v>
          </cell>
          <cell r="D116" t="str">
            <v>16101</v>
          </cell>
          <cell r="E116" t="str">
            <v>Handfast Forwarders (BSA) US$350,000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</row>
        <row r="117">
          <cell r="A117" t="str">
            <v>_/_5200_/_16102 new</v>
          </cell>
          <cell r="B117" t="str">
            <v/>
          </cell>
          <cell r="C117" t="str">
            <v>5200</v>
          </cell>
          <cell r="D117" t="str">
            <v>16102 new</v>
          </cell>
          <cell r="E117" t="str">
            <v>Shares of Stock-Langen Krida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5000000</v>
          </cell>
        </row>
        <row r="118">
          <cell r="A118" t="str">
            <v>_/_5200_/_16103 new</v>
          </cell>
          <cell r="B118" t="str">
            <v/>
          </cell>
          <cell r="C118" t="str">
            <v>5200</v>
          </cell>
          <cell r="D118" t="str">
            <v>16103 new</v>
          </cell>
          <cell r="E118" t="str">
            <v>Langen Krida (Bandung Girigahana)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A119" t="str">
            <v>_/_5200_/_</v>
          </cell>
          <cell r="C119" t="str">
            <v>5200</v>
          </cell>
          <cell r="E119" t="str">
            <v>TB Total - Investments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5000000</v>
          </cell>
        </row>
        <row r="120">
          <cell r="A120" t="str">
            <v/>
          </cell>
          <cell r="C120" t="str">
            <v>5310.1</v>
          </cell>
        </row>
        <row r="121">
          <cell r="A121" t="str">
            <v>_/_5310.1_/_105</v>
          </cell>
          <cell r="B121" t="str">
            <v/>
          </cell>
          <cell r="C121" t="str">
            <v>5310.1</v>
          </cell>
          <cell r="D121" t="str">
            <v>105</v>
          </cell>
          <cell r="E121" t="str">
            <v>Account Receivable Trade</v>
          </cell>
          <cell r="F121">
            <v>55898932150.07</v>
          </cell>
          <cell r="G121">
            <v>0</v>
          </cell>
          <cell r="H121">
            <v>55898932150.07</v>
          </cell>
          <cell r="I121">
            <v>0</v>
          </cell>
          <cell r="J121">
            <v>55898932150.07</v>
          </cell>
          <cell r="K121">
            <v>87829889154.580002</v>
          </cell>
        </row>
        <row r="122">
          <cell r="A122" t="str">
            <v>_/_5310.1_/_105AI</v>
          </cell>
          <cell r="B122" t="str">
            <v/>
          </cell>
          <cell r="C122" t="str">
            <v>5310.1</v>
          </cell>
          <cell r="D122" t="str">
            <v>105AI</v>
          </cell>
          <cell r="E122" t="str">
            <v>Accrued income for invoice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</row>
        <row r="123">
          <cell r="A123" t="str">
            <v>_/_5310.1_/_</v>
          </cell>
          <cell r="C123" t="str">
            <v>5310.1</v>
          </cell>
          <cell r="E123" t="str">
            <v>TB Total - Trade A/R - Third Parties</v>
          </cell>
          <cell r="F123">
            <v>55898932150.07</v>
          </cell>
          <cell r="G123">
            <v>0</v>
          </cell>
          <cell r="H123">
            <v>55898932150.07</v>
          </cell>
          <cell r="I123">
            <v>0</v>
          </cell>
          <cell r="J123">
            <v>55898932150.07</v>
          </cell>
          <cell r="K123">
            <v>87829889154.580002</v>
          </cell>
        </row>
        <row r="124">
          <cell r="A124" t="str">
            <v/>
          </cell>
          <cell r="C124" t="str">
            <v>5310.2</v>
          </cell>
        </row>
        <row r="125">
          <cell r="A125" t="str">
            <v>_/_5310.2_/_10701</v>
          </cell>
          <cell r="B125" t="str">
            <v/>
          </cell>
          <cell r="C125" t="str">
            <v>5310.2</v>
          </cell>
          <cell r="D125" t="str">
            <v>10701</v>
          </cell>
          <cell r="E125" t="str">
            <v>Sankyu Inc Technical Center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</row>
        <row r="126">
          <cell r="A126" t="str">
            <v>_/_5310.2_/_10702</v>
          </cell>
          <cell r="B126" t="str">
            <v/>
          </cell>
          <cell r="C126" t="str">
            <v>5310.2</v>
          </cell>
          <cell r="D126" t="str">
            <v>10702</v>
          </cell>
          <cell r="E126" t="str">
            <v>Sankyu Inc Yokohama Branch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</row>
        <row r="127">
          <cell r="A127" t="str">
            <v>_/_5310.2_/_10704</v>
          </cell>
          <cell r="B127" t="str">
            <v/>
          </cell>
          <cell r="C127" t="str">
            <v>5310.2</v>
          </cell>
          <cell r="D127" t="str">
            <v>10704</v>
          </cell>
          <cell r="E127" t="str">
            <v>Sankyu Tokyo Branch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</row>
        <row r="128">
          <cell r="A128" t="str">
            <v>_/_5310.2_/_10707</v>
          </cell>
          <cell r="B128" t="str">
            <v/>
          </cell>
          <cell r="C128" t="str">
            <v>5310.2</v>
          </cell>
          <cell r="D128" t="str">
            <v>10707</v>
          </cell>
          <cell r="E128" t="str">
            <v>Sankyu Chiba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A129" t="str">
            <v>_/_5310.2_/_10710</v>
          </cell>
          <cell r="B129" t="str">
            <v/>
          </cell>
          <cell r="C129" t="str">
            <v>5310.2</v>
          </cell>
          <cell r="D129" t="str">
            <v>10710</v>
          </cell>
          <cell r="E129" t="str">
            <v>Sankyu Inc Kobe Branch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</row>
        <row r="130">
          <cell r="A130" t="str">
            <v>_/_5310.2_/_10711</v>
          </cell>
          <cell r="B130" t="str">
            <v/>
          </cell>
          <cell r="C130" t="str">
            <v>5310.2</v>
          </cell>
          <cell r="D130" t="str">
            <v>10711</v>
          </cell>
          <cell r="E130" t="str">
            <v>Sankyu Inc, Osaka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</row>
        <row r="131">
          <cell r="A131" t="str">
            <v>_/_5310.2_/_10712</v>
          </cell>
          <cell r="B131" t="str">
            <v/>
          </cell>
          <cell r="C131" t="str">
            <v>5310.2</v>
          </cell>
          <cell r="D131" t="str">
            <v>10712</v>
          </cell>
          <cell r="E131" t="str">
            <v>Sankyu Eastern HK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80367117.599999994</v>
          </cell>
        </row>
        <row r="132">
          <cell r="A132" t="str">
            <v>_/_5310.2_/_10714</v>
          </cell>
          <cell r="B132" t="str">
            <v/>
          </cell>
          <cell r="C132" t="str">
            <v>5310.2</v>
          </cell>
          <cell r="D132" t="str">
            <v>10714</v>
          </cell>
          <cell r="E132" t="str">
            <v>Sankyu Air Tokyo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</row>
        <row r="133">
          <cell r="A133" t="str">
            <v>_/_5310.2_/_10716</v>
          </cell>
          <cell r="B133" t="str">
            <v/>
          </cell>
          <cell r="C133" t="str">
            <v>5310.2</v>
          </cell>
          <cell r="D133" t="str">
            <v>10716</v>
          </cell>
          <cell r="E133" t="str">
            <v xml:space="preserve">Sankyu Inc. Kyobayashi Branch 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</row>
        <row r="134">
          <cell r="A134" t="str">
            <v>_/_5310.2_/_10718</v>
          </cell>
          <cell r="B134" t="str">
            <v/>
          </cell>
          <cell r="C134" t="str">
            <v>5310.2</v>
          </cell>
          <cell r="D134" t="str">
            <v>10718</v>
          </cell>
          <cell r="E134" t="str">
            <v>Sankyu Fukuoka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A135" t="str">
            <v>_/_5310.2_/_10724</v>
          </cell>
          <cell r="B135" t="str">
            <v/>
          </cell>
          <cell r="C135" t="str">
            <v>5310.2</v>
          </cell>
          <cell r="D135" t="str">
            <v>10724</v>
          </cell>
          <cell r="E135" t="str">
            <v>Sankyu Inc, Kitakyushu Branch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</row>
        <row r="136">
          <cell r="A136" t="str">
            <v>_/_5310.2_/_10726</v>
          </cell>
          <cell r="B136" t="str">
            <v/>
          </cell>
          <cell r="C136" t="str">
            <v>5310.2</v>
          </cell>
          <cell r="D136" t="str">
            <v>10726</v>
          </cell>
          <cell r="E136" t="str">
            <v>Sankyu Air Nagoya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</row>
        <row r="137">
          <cell r="A137" t="str">
            <v>_/_5310.2_/_10727</v>
          </cell>
          <cell r="B137" t="str">
            <v/>
          </cell>
          <cell r="C137" t="str">
            <v>5310.2</v>
          </cell>
          <cell r="D137" t="str">
            <v>10727</v>
          </cell>
          <cell r="E137" t="str">
            <v>Sankyu Wakamatsu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</row>
        <row r="138">
          <cell r="A138" t="str">
            <v>_/_5310.2_/_10733</v>
          </cell>
          <cell r="B138" t="str">
            <v/>
          </cell>
          <cell r="C138" t="str">
            <v>5310.2</v>
          </cell>
          <cell r="D138" t="str">
            <v>10733</v>
          </cell>
          <cell r="E138" t="str">
            <v>Sankyu Inc, Logistics Services Division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1168766500</v>
          </cell>
        </row>
        <row r="139">
          <cell r="A139" t="str">
            <v>_/_5310.2_/_10734</v>
          </cell>
          <cell r="B139" t="str">
            <v/>
          </cell>
          <cell r="C139" t="str">
            <v>5310.2</v>
          </cell>
          <cell r="D139" t="str">
            <v>10734</v>
          </cell>
          <cell r="E139" t="str">
            <v>Sankyu Laemchabang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 t="str">
            <v>_/_5310.2_/_10735</v>
          </cell>
          <cell r="B140" t="str">
            <v/>
          </cell>
          <cell r="C140" t="str">
            <v>5310.2</v>
          </cell>
          <cell r="D140" t="str">
            <v>10735</v>
          </cell>
          <cell r="E140" t="str">
            <v>Sankyu Inc, Kansai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</row>
        <row r="141">
          <cell r="A141" t="str">
            <v>_/_5310.2_/_10736</v>
          </cell>
          <cell r="B141" t="str">
            <v/>
          </cell>
          <cell r="C141" t="str">
            <v>5310.2</v>
          </cell>
          <cell r="D141" t="str">
            <v>10736</v>
          </cell>
          <cell r="E141" t="str">
            <v>Sankyu Logistics Philippines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</row>
        <row r="142">
          <cell r="A142" t="str">
            <v>_/_5310.2_/_10740</v>
          </cell>
          <cell r="B142" t="str">
            <v/>
          </cell>
          <cell r="C142" t="str">
            <v>5310.2</v>
          </cell>
          <cell r="D142" t="str">
            <v>10740</v>
          </cell>
          <cell r="E142" t="str">
            <v>Sankyu Inc IPF Dept.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</row>
        <row r="143">
          <cell r="A143" t="str">
            <v>_/_5310.2_/_10741</v>
          </cell>
          <cell r="B143" t="str">
            <v/>
          </cell>
          <cell r="C143" t="str">
            <v>5310.2</v>
          </cell>
          <cell r="D143" t="str">
            <v>10741</v>
          </cell>
          <cell r="E143" t="str">
            <v>Sankyu Inc Nagoya Branch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</row>
        <row r="144">
          <cell r="A144" t="str">
            <v>_/_5310.2_/_10743</v>
          </cell>
          <cell r="B144" t="str">
            <v/>
          </cell>
          <cell r="C144" t="str">
            <v>5310.2</v>
          </cell>
          <cell r="D144" t="str">
            <v>10743</v>
          </cell>
          <cell r="E144" t="str">
            <v>Tianjin Tianshan International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</row>
        <row r="145">
          <cell r="A145" t="str">
            <v>_/_5310.2_/_10748</v>
          </cell>
          <cell r="B145" t="str">
            <v/>
          </cell>
          <cell r="C145" t="str">
            <v>5310.2</v>
          </cell>
          <cell r="D145" t="str">
            <v>10748</v>
          </cell>
          <cell r="E145" t="str">
            <v>Sankyu Inc Hamamatsu Office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</row>
        <row r="146">
          <cell r="A146" t="str">
            <v>_/_5310.2_/_10750 new</v>
          </cell>
          <cell r="B146" t="str">
            <v/>
          </cell>
          <cell r="C146" t="str">
            <v>5310.2</v>
          </cell>
          <cell r="D146" t="str">
            <v>10750 new</v>
          </cell>
          <cell r="E146" t="str">
            <v>Sankyu  Guang Zhou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</row>
        <row r="147">
          <cell r="A147" t="str">
            <v>_/_5310.2_/_107A1</v>
          </cell>
          <cell r="B147" t="str">
            <v/>
          </cell>
          <cell r="C147" t="str">
            <v>5310.2</v>
          </cell>
          <cell r="D147" t="str">
            <v>107A1</v>
          </cell>
          <cell r="E147" t="str">
            <v>Accrued income for invoice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</row>
        <row r="148">
          <cell r="A148" t="str">
            <v>_/_5310.2_/_107SG101000</v>
          </cell>
          <cell r="B148" t="str">
            <v/>
          </cell>
          <cell r="C148" t="str">
            <v>5310.2</v>
          </cell>
          <cell r="D148" t="str">
            <v>107SG101000</v>
          </cell>
          <cell r="E148" t="str">
            <v>Sankyu INC.</v>
          </cell>
          <cell r="F148">
            <v>2958337177.0100002</v>
          </cell>
          <cell r="G148">
            <v>0</v>
          </cell>
          <cell r="H148">
            <v>2958337177.0100002</v>
          </cell>
          <cell r="I148">
            <v>0</v>
          </cell>
          <cell r="J148">
            <v>2958337177.0100002</v>
          </cell>
          <cell r="K148">
            <v>3071254006.8000002</v>
          </cell>
        </row>
        <row r="149">
          <cell r="A149" t="str">
            <v>_/_5310.2_/_107SG260100</v>
          </cell>
          <cell r="B149" t="str">
            <v/>
          </cell>
          <cell r="C149" t="str">
            <v>5310.2</v>
          </cell>
          <cell r="D149" t="str">
            <v>107SG260100</v>
          </cell>
          <cell r="E149" t="str">
            <v>Sankyu (Malaysia) SDN. BHD.</v>
          </cell>
          <cell r="F149">
            <v>33287970.469999999</v>
          </cell>
          <cell r="G149">
            <v>0</v>
          </cell>
          <cell r="H149">
            <v>33287970.469999999</v>
          </cell>
          <cell r="I149">
            <v>0</v>
          </cell>
          <cell r="J149">
            <v>33287970.469999999</v>
          </cell>
          <cell r="K149">
            <v>28744936</v>
          </cell>
        </row>
        <row r="150">
          <cell r="A150" t="str">
            <v>_/_5310.2_/_107SG263100</v>
          </cell>
          <cell r="B150" t="str">
            <v/>
          </cell>
          <cell r="C150" t="str">
            <v>5310.2</v>
          </cell>
          <cell r="D150" t="str">
            <v>107SG263100</v>
          </cell>
          <cell r="E150" t="str">
            <v>Sankyu Philippines, Inc.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</row>
        <row r="151">
          <cell r="A151" t="str">
            <v>_/_5310.2_/_107SG265100</v>
          </cell>
          <cell r="B151" t="str">
            <v/>
          </cell>
          <cell r="C151" t="str">
            <v>5310.2</v>
          </cell>
          <cell r="D151" t="str">
            <v>107SG265100</v>
          </cell>
          <cell r="E151" t="str">
            <v>Sankyu (Singapore) PTE. LTD.</v>
          </cell>
          <cell r="F151">
            <v>24413953.809999999</v>
          </cell>
          <cell r="G151">
            <v>0</v>
          </cell>
          <cell r="H151">
            <v>24413953.809999999</v>
          </cell>
          <cell r="I151">
            <v>0</v>
          </cell>
          <cell r="J151">
            <v>24413953.809999999</v>
          </cell>
          <cell r="K151">
            <v>25609854.600000001</v>
          </cell>
        </row>
        <row r="152">
          <cell r="A152" t="str">
            <v>_/_5310.2_/_107SG266100</v>
          </cell>
          <cell r="B152" t="str">
            <v/>
          </cell>
          <cell r="C152" t="str">
            <v>5310.2</v>
          </cell>
          <cell r="D152" t="str">
            <v>107SG266100</v>
          </cell>
          <cell r="E152" t="str">
            <v>Sankyu (Thailand) Co.,Ltd</v>
          </cell>
          <cell r="F152">
            <v>5651400</v>
          </cell>
          <cell r="G152">
            <v>0</v>
          </cell>
          <cell r="H152">
            <v>5651400</v>
          </cell>
          <cell r="I152">
            <v>0</v>
          </cell>
          <cell r="J152">
            <v>5651400</v>
          </cell>
          <cell r="K152">
            <v>0</v>
          </cell>
        </row>
        <row r="153">
          <cell r="A153" t="str">
            <v>_/_5310.2_/_107SG267100</v>
          </cell>
          <cell r="B153" t="str">
            <v/>
          </cell>
          <cell r="C153" t="str">
            <v>5310.2</v>
          </cell>
          <cell r="D153" t="str">
            <v>107SG267100</v>
          </cell>
          <cell r="E153" t="str">
            <v>Sankyu Vietnam</v>
          </cell>
          <cell r="F153">
            <v>70101849.400000006</v>
          </cell>
          <cell r="G153">
            <v>0</v>
          </cell>
          <cell r="H153">
            <v>70101849.400000006</v>
          </cell>
          <cell r="I153">
            <v>0</v>
          </cell>
          <cell r="J153">
            <v>70101849.400000006</v>
          </cell>
          <cell r="K153">
            <v>167188135.40000001</v>
          </cell>
        </row>
        <row r="154">
          <cell r="A154" t="str">
            <v>_/_5310.2_/_107SG385200</v>
          </cell>
          <cell r="B154" t="str">
            <v/>
          </cell>
          <cell r="C154" t="str">
            <v>5310.2</v>
          </cell>
          <cell r="D154" t="str">
            <v>107SG385200</v>
          </cell>
          <cell r="E154" t="str">
            <v>Sankyu Air (Hong Kong) Limted.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24391974.199999999</v>
          </cell>
        </row>
        <row r="155">
          <cell r="A155" t="str">
            <v>_/_5310.2_/_107SG386200</v>
          </cell>
          <cell r="B155" t="str">
            <v/>
          </cell>
          <cell r="C155" t="str">
            <v>5310.2</v>
          </cell>
          <cell r="D155" t="str">
            <v>107SG386200</v>
          </cell>
          <cell r="E155" t="str">
            <v>Sankyu Shanghai E&amp;T Sankyu Logistics</v>
          </cell>
          <cell r="F155">
            <v>3666063.18</v>
          </cell>
          <cell r="G155">
            <v>0</v>
          </cell>
          <cell r="H155">
            <v>3666063.18</v>
          </cell>
          <cell r="I155">
            <v>0</v>
          </cell>
          <cell r="J155">
            <v>3666063.18</v>
          </cell>
          <cell r="K155">
            <v>61021202</v>
          </cell>
        </row>
        <row r="156">
          <cell r="A156" t="str">
            <v>_/_5310.2_/_107SG455100</v>
          </cell>
          <cell r="B156" t="str">
            <v/>
          </cell>
          <cell r="C156" t="str">
            <v>5310.2</v>
          </cell>
          <cell r="D156" t="str">
            <v>107SG455100</v>
          </cell>
          <cell r="E156" t="str">
            <v>Sankyu Logistics Despachos Aduaneiros LT</v>
          </cell>
          <cell r="F156">
            <v>60912673</v>
          </cell>
          <cell r="G156">
            <v>0</v>
          </cell>
          <cell r="H156">
            <v>60912673</v>
          </cell>
          <cell r="I156">
            <v>0</v>
          </cell>
          <cell r="J156">
            <v>60912673</v>
          </cell>
          <cell r="K156">
            <v>0</v>
          </cell>
        </row>
        <row r="157">
          <cell r="A157" t="str">
            <v>_/_5310.2_/_</v>
          </cell>
          <cell r="C157" t="str">
            <v>5310.2</v>
          </cell>
          <cell r="E157" t="str">
            <v>TB Total - Trade A/R - Related Parties</v>
          </cell>
          <cell r="F157">
            <v>3156371086.8699999</v>
          </cell>
          <cell r="G157">
            <v>0</v>
          </cell>
          <cell r="H157">
            <v>3156371086.8699999</v>
          </cell>
          <cell r="I157">
            <v>0</v>
          </cell>
          <cell r="J157">
            <v>3156371086.8699999</v>
          </cell>
          <cell r="K157">
            <v>4627343726.5999994</v>
          </cell>
        </row>
        <row r="158">
          <cell r="A158" t="str">
            <v/>
          </cell>
          <cell r="C158" t="str">
            <v>5320.1</v>
          </cell>
        </row>
        <row r="159">
          <cell r="A159" t="str">
            <v>_/_5320.1_/_123.1 HTM</v>
          </cell>
          <cell r="B159" t="str">
            <v/>
          </cell>
          <cell r="C159" t="str">
            <v>5320.1</v>
          </cell>
          <cell r="D159" t="str">
            <v>123.1 HTM</v>
          </cell>
          <cell r="E159" t="str">
            <v>Advance Account - Koperasi karyawan PT Sankyu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658837568.5</v>
          </cell>
        </row>
        <row r="160">
          <cell r="A160" t="str">
            <v>_/_5320.1_/_</v>
          </cell>
          <cell r="C160" t="str">
            <v>5320.1</v>
          </cell>
          <cell r="E160" t="str">
            <v>TB Total - Other A/R - Koperasi Karyawan PT Sankyu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658837568.5</v>
          </cell>
        </row>
        <row r="161">
          <cell r="A161" t="str">
            <v/>
          </cell>
          <cell r="C161" t="str">
            <v>5320.10</v>
          </cell>
        </row>
        <row r="162">
          <cell r="A162" t="str">
            <v>_/_5320.10_/_</v>
          </cell>
          <cell r="C162" t="str">
            <v>5320.10</v>
          </cell>
          <cell r="E162" t="str">
            <v>TB Total - Other A/R - Telkomsel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</row>
        <row r="163">
          <cell r="A163" t="str">
            <v/>
          </cell>
          <cell r="C163" t="str">
            <v>5320.11</v>
          </cell>
        </row>
        <row r="164">
          <cell r="A164" t="str">
            <v>_/_5320.11_/_</v>
          </cell>
          <cell r="C164" t="str">
            <v>5320.11</v>
          </cell>
          <cell r="E164" t="str">
            <v>TB Total - Other A/R -  Other Related Party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</row>
        <row r="165">
          <cell r="A165" t="str">
            <v/>
          </cell>
          <cell r="C165" t="str">
            <v>5320.2</v>
          </cell>
        </row>
        <row r="166">
          <cell r="A166" t="str">
            <v>_/_5320.2_/_121036</v>
          </cell>
          <cell r="B166" t="str">
            <v/>
          </cell>
          <cell r="C166" t="str">
            <v>5320.2</v>
          </cell>
          <cell r="D166" t="str">
            <v>121036</v>
          </cell>
          <cell r="E166" t="str">
            <v>Sankyu Inc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274192278.39999998</v>
          </cell>
        </row>
        <row r="167">
          <cell r="A167" t="str">
            <v>_/_5320.2_/_123.2 HTM</v>
          </cell>
          <cell r="B167" t="str">
            <v/>
          </cell>
          <cell r="C167" t="str">
            <v>5320.2</v>
          </cell>
          <cell r="D167" t="str">
            <v>123.2 HTM</v>
          </cell>
          <cell r="E167" t="str">
            <v>Advance Account - Sankyu Inc., Japan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</row>
        <row r="168">
          <cell r="A168" t="str">
            <v>_/_5320.2_/_</v>
          </cell>
          <cell r="C168" t="str">
            <v>5320.2</v>
          </cell>
          <cell r="E168" t="str">
            <v>TB Total - Other A/R - Sankyu Inc., Japan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274192278.39999998</v>
          </cell>
        </row>
        <row r="169">
          <cell r="A169" t="str">
            <v/>
          </cell>
          <cell r="C169" t="str">
            <v>5320.3</v>
          </cell>
        </row>
        <row r="170">
          <cell r="A170" t="str">
            <v>_/_5320.3_/_106</v>
          </cell>
          <cell r="B170" t="str">
            <v/>
          </cell>
          <cell r="C170" t="str">
            <v>5320.3</v>
          </cell>
          <cell r="D170" t="str">
            <v>106</v>
          </cell>
          <cell r="E170" t="str">
            <v>Notes Receivable</v>
          </cell>
          <cell r="F170">
            <v>59209443.130000003</v>
          </cell>
          <cell r="G170">
            <v>0</v>
          </cell>
          <cell r="H170">
            <v>59209443.130000003</v>
          </cell>
          <cell r="I170">
            <v>0</v>
          </cell>
          <cell r="J170">
            <v>59209443.130000003</v>
          </cell>
          <cell r="K170">
            <v>316985550</v>
          </cell>
        </row>
        <row r="171">
          <cell r="A171" t="str">
            <v>_/_5320.3_/_10601</v>
          </cell>
          <cell r="B171" t="str">
            <v/>
          </cell>
          <cell r="C171" t="str">
            <v>5320.3</v>
          </cell>
          <cell r="D171" t="str">
            <v>10601</v>
          </cell>
          <cell r="E171" t="str">
            <v>Interest receivable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2648709</v>
          </cell>
        </row>
        <row r="172">
          <cell r="A172" t="str">
            <v>_/_5320.3_/_10603</v>
          </cell>
          <cell r="B172" t="str">
            <v/>
          </cell>
          <cell r="C172" t="str">
            <v>5320.3</v>
          </cell>
          <cell r="D172" t="str">
            <v>10603</v>
          </cell>
          <cell r="E172" t="str">
            <v>Asuransi Jiwa Bakrie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</row>
        <row r="173">
          <cell r="A173" t="str">
            <v>_/_5320.3_/_121</v>
          </cell>
          <cell r="B173" t="str">
            <v/>
          </cell>
          <cell r="C173" t="str">
            <v>5320.3</v>
          </cell>
          <cell r="D173" t="str">
            <v>121</v>
          </cell>
          <cell r="E173" t="str">
            <v>Advance Money</v>
          </cell>
          <cell r="F173">
            <v>6946400601.3199997</v>
          </cell>
          <cell r="G173">
            <v>0</v>
          </cell>
          <cell r="H173">
            <v>6946400601.3199997</v>
          </cell>
          <cell r="I173">
            <v>0</v>
          </cell>
          <cell r="J173">
            <v>6946400601.3199997</v>
          </cell>
          <cell r="K173">
            <v>7550303096.6199999</v>
          </cell>
        </row>
        <row r="174">
          <cell r="A174" t="str">
            <v>_/_5320.3_/_121152</v>
          </cell>
          <cell r="B174" t="str">
            <v/>
          </cell>
          <cell r="C174" t="str">
            <v>5320.3</v>
          </cell>
          <cell r="D174" t="str">
            <v>121152</v>
          </cell>
          <cell r="E174" t="str">
            <v>TELKOMSEL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A175" t="str">
            <v>_/_5320.3_/_121ORS</v>
          </cell>
          <cell r="B175" t="str">
            <v/>
          </cell>
          <cell r="C175" t="str">
            <v>5320.3</v>
          </cell>
          <cell r="D175" t="str">
            <v>121ORS</v>
          </cell>
          <cell r="E175" t="str">
            <v>Tax receivable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333985613</v>
          </cell>
        </row>
        <row r="176">
          <cell r="A176" t="str">
            <v>_/_5320.3_/_123</v>
          </cell>
          <cell r="B176" t="str">
            <v/>
          </cell>
          <cell r="C176" t="str">
            <v>5320.3</v>
          </cell>
          <cell r="D176" t="str">
            <v>123</v>
          </cell>
          <cell r="E176" t="str">
            <v>Advance Account</v>
          </cell>
          <cell r="F176">
            <v>2758326436.1500001</v>
          </cell>
          <cell r="G176">
            <v>0</v>
          </cell>
          <cell r="H176">
            <v>2758326436.1500001</v>
          </cell>
          <cell r="I176">
            <v>0</v>
          </cell>
          <cell r="J176">
            <v>2758326436.1500001</v>
          </cell>
          <cell r="K176">
            <v>2383166031</v>
          </cell>
        </row>
        <row r="177">
          <cell r="A177" t="str">
            <v>_/_5320.3_/_124</v>
          </cell>
          <cell r="B177" t="str">
            <v/>
          </cell>
          <cell r="C177" t="str">
            <v>5320.3</v>
          </cell>
          <cell r="D177" t="str">
            <v>124</v>
          </cell>
          <cell r="E177" t="str">
            <v>Account Receivable Others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A178" t="str">
            <v>_/_5320.3_/_124AMOCO</v>
          </cell>
          <cell r="B178" t="str">
            <v/>
          </cell>
          <cell r="C178" t="str">
            <v>5320.3</v>
          </cell>
          <cell r="D178" t="str">
            <v>124AMOCO</v>
          </cell>
          <cell r="E178" t="str">
            <v>Amoco Mitsui Indonesia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79">
          <cell r="A179" t="str">
            <v>_/_5320.3_/_125</v>
          </cell>
          <cell r="B179" t="str">
            <v/>
          </cell>
          <cell r="C179" t="str">
            <v>5320.3</v>
          </cell>
          <cell r="D179" t="str">
            <v>125</v>
          </cell>
          <cell r="E179" t="str">
            <v>Accrued Income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1867724000</v>
          </cell>
        </row>
        <row r="180">
          <cell r="A180" t="str">
            <v>_/_5320.3_/_</v>
          </cell>
          <cell r="C180" t="str">
            <v>5320.3</v>
          </cell>
          <cell r="E180" t="str">
            <v>TB Total - Notes Receivable</v>
          </cell>
          <cell r="F180">
            <v>9763936480.6000004</v>
          </cell>
          <cell r="G180">
            <v>0</v>
          </cell>
          <cell r="H180">
            <v>9763936480.6000004</v>
          </cell>
          <cell r="I180">
            <v>0</v>
          </cell>
          <cell r="J180">
            <v>9763936480.6000004</v>
          </cell>
          <cell r="K180">
            <v>12454812999.619999</v>
          </cell>
        </row>
        <row r="181">
          <cell r="A181" t="str">
            <v/>
          </cell>
          <cell r="C181" t="str">
            <v>5320.4</v>
          </cell>
        </row>
        <row r="182">
          <cell r="A182" t="str">
            <v>_/_5320.4_/_121006</v>
          </cell>
          <cell r="B182" t="str">
            <v/>
          </cell>
          <cell r="C182" t="str">
            <v>5320.4</v>
          </cell>
          <cell r="D182" t="str">
            <v>121006</v>
          </cell>
          <cell r="E182" t="str">
            <v>Sankyu Singapore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5396355</v>
          </cell>
        </row>
        <row r="183">
          <cell r="A183" t="str">
            <v>_/_5320.4_/_</v>
          </cell>
          <cell r="C183" t="str">
            <v>5320.4</v>
          </cell>
          <cell r="E183" t="str">
            <v>TB Total - Other A/R - Sankyu Singapore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5396355</v>
          </cell>
        </row>
        <row r="184">
          <cell r="A184" t="str">
            <v/>
          </cell>
          <cell r="C184" t="str">
            <v>5320.5</v>
          </cell>
        </row>
        <row r="185">
          <cell r="A185" t="str">
            <v>_/_5320.5_/_</v>
          </cell>
          <cell r="C185" t="str">
            <v>5320.5</v>
          </cell>
          <cell r="E185" t="str">
            <v>TB Total - Other A/R - Sankyu Thailand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</row>
        <row r="186">
          <cell r="A186" t="str">
            <v/>
          </cell>
          <cell r="C186" t="str">
            <v>5320.6</v>
          </cell>
        </row>
        <row r="187">
          <cell r="A187" t="str">
            <v>_/_5320.6_/_</v>
          </cell>
          <cell r="C187" t="str">
            <v>5320.6</v>
          </cell>
          <cell r="E187" t="str">
            <v>TB Total - Other A/R - Sankyu Eastern Int'l Hongkong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</row>
        <row r="188">
          <cell r="A188" t="str">
            <v/>
          </cell>
          <cell r="C188" t="str">
            <v>5320.7</v>
          </cell>
        </row>
        <row r="189">
          <cell r="A189" t="str">
            <v>_/_5320.7_/_</v>
          </cell>
          <cell r="C189" t="str">
            <v>5320.7</v>
          </cell>
          <cell r="E189" t="str">
            <v>TB Total - Other A/R - Sankyu Inc Tokyo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</row>
        <row r="190">
          <cell r="A190" t="str">
            <v/>
          </cell>
          <cell r="C190" t="str">
            <v>5320.8</v>
          </cell>
        </row>
        <row r="191">
          <cell r="A191" t="str">
            <v>_/_5320.8_/_</v>
          </cell>
          <cell r="C191" t="str">
            <v>5320.8</v>
          </cell>
          <cell r="E191" t="str">
            <v>TB Total - Other A/R - Sankyu Philipine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</row>
        <row r="192">
          <cell r="A192" t="str">
            <v/>
          </cell>
          <cell r="C192" t="str">
            <v>5320.9</v>
          </cell>
        </row>
        <row r="193">
          <cell r="A193" t="str">
            <v>_/_5320.9_/_</v>
          </cell>
          <cell r="C193" t="str">
            <v>5320.9</v>
          </cell>
          <cell r="E193" t="str">
            <v>TB Total - Other A/R -  Sankyu Kansai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</row>
        <row r="194">
          <cell r="A194" t="str">
            <v/>
          </cell>
          <cell r="C194" t="str">
            <v>5330</v>
          </cell>
        </row>
        <row r="195">
          <cell r="A195" t="str">
            <v>_/_5330_/_105AFDA</v>
          </cell>
          <cell r="B195" t="str">
            <v/>
          </cell>
          <cell r="C195" t="str">
            <v>5330</v>
          </cell>
          <cell r="D195" t="str">
            <v>105AFDA</v>
          </cell>
          <cell r="E195" t="str">
            <v>Allowance for Doubtful a/c.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-486587713.25</v>
          </cell>
        </row>
        <row r="196">
          <cell r="A196" t="str">
            <v>_/_5330_/_</v>
          </cell>
          <cell r="C196" t="str">
            <v>5330</v>
          </cell>
          <cell r="E196" t="str">
            <v>TB Total - Allowance for bad debt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-486587713.25</v>
          </cell>
        </row>
        <row r="197">
          <cell r="A197" t="str">
            <v/>
          </cell>
          <cell r="C197" t="str">
            <v>5340.1</v>
          </cell>
        </row>
        <row r="198">
          <cell r="A198" t="str">
            <v>_/_5340.1_/_12510</v>
          </cell>
          <cell r="B198" t="str">
            <v/>
          </cell>
          <cell r="C198" t="str">
            <v>5340.1</v>
          </cell>
          <cell r="D198" t="str">
            <v>12510</v>
          </cell>
          <cell r="E198" t="str">
            <v>Accrued income - related parties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A199" t="str">
            <v>_/_5340.1_/_</v>
          </cell>
          <cell r="C199" t="str">
            <v>5340.1</v>
          </cell>
          <cell r="E199" t="str">
            <v>TB Total - Unbilled receivable - Related Parties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</row>
        <row r="200">
          <cell r="A200" t="str">
            <v/>
          </cell>
          <cell r="C200" t="str">
            <v>5340.2</v>
          </cell>
        </row>
        <row r="201">
          <cell r="A201" t="str">
            <v>_/_5340.2_/_12510.1 HTM</v>
          </cell>
          <cell r="B201" t="str">
            <v/>
          </cell>
          <cell r="C201" t="str">
            <v>5340.2</v>
          </cell>
          <cell r="D201" t="str">
            <v>12510.1 HTM</v>
          </cell>
          <cell r="E201" t="str">
            <v>Accrued income - third parties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</row>
        <row r="202">
          <cell r="A202" t="str">
            <v>_/_5340.2_/_</v>
          </cell>
          <cell r="C202" t="str">
            <v>5340.2</v>
          </cell>
          <cell r="E202" t="str">
            <v>TB Total - Unbilled receivable - Third Parties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</row>
        <row r="203">
          <cell r="A203" t="str">
            <v/>
          </cell>
          <cell r="C203" t="str">
            <v>5411</v>
          </cell>
        </row>
        <row r="204">
          <cell r="A204" t="str">
            <v>_/_5411_/_111</v>
          </cell>
          <cell r="B204" t="str">
            <v/>
          </cell>
          <cell r="C204" t="str">
            <v>5411</v>
          </cell>
          <cell r="D204" t="str">
            <v>111</v>
          </cell>
          <cell r="E204" t="str">
            <v>Work in Process</v>
          </cell>
          <cell r="F204">
            <v>11214895197.620001</v>
          </cell>
          <cell r="G204">
            <v>0</v>
          </cell>
          <cell r="H204">
            <v>11214895197.620001</v>
          </cell>
          <cell r="I204">
            <v>0</v>
          </cell>
          <cell r="J204">
            <v>11214895197.620001</v>
          </cell>
          <cell r="K204">
            <v>2500625688.5999999</v>
          </cell>
        </row>
        <row r="205">
          <cell r="A205" t="str">
            <v>_/_5411_/_</v>
          </cell>
          <cell r="C205" t="str">
            <v>5411</v>
          </cell>
          <cell r="E205" t="str">
            <v>TB Total - Work in Process</v>
          </cell>
          <cell r="F205">
            <v>11214895197.620001</v>
          </cell>
          <cell r="G205">
            <v>0</v>
          </cell>
          <cell r="H205">
            <v>11214895197.620001</v>
          </cell>
          <cell r="I205">
            <v>0</v>
          </cell>
          <cell r="J205">
            <v>11214895197.620001</v>
          </cell>
          <cell r="K205">
            <v>2500625688.5999999</v>
          </cell>
        </row>
        <row r="206">
          <cell r="A206" t="str">
            <v/>
          </cell>
          <cell r="C206" t="str">
            <v>5412</v>
          </cell>
        </row>
        <row r="207">
          <cell r="A207" t="str">
            <v>_/_5412_/_113</v>
          </cell>
          <cell r="B207" t="str">
            <v/>
          </cell>
          <cell r="C207" t="str">
            <v>5412</v>
          </cell>
          <cell r="D207" t="str">
            <v>113</v>
          </cell>
          <cell r="E207" t="str">
            <v>Supplies</v>
          </cell>
          <cell r="F207">
            <v>641441131.67999995</v>
          </cell>
          <cell r="G207">
            <v>0</v>
          </cell>
          <cell r="H207">
            <v>641441131.67999995</v>
          </cell>
          <cell r="I207">
            <v>0</v>
          </cell>
          <cell r="J207">
            <v>641441131.67999995</v>
          </cell>
          <cell r="K207">
            <v>1726421537.4000001</v>
          </cell>
        </row>
        <row r="208">
          <cell r="A208" t="str">
            <v>_/_5412_/_</v>
          </cell>
          <cell r="C208" t="str">
            <v>5412</v>
          </cell>
          <cell r="E208" t="str">
            <v>TB Total - Inventories</v>
          </cell>
          <cell r="F208">
            <v>641441131.67999995</v>
          </cell>
          <cell r="G208">
            <v>0</v>
          </cell>
          <cell r="H208">
            <v>641441131.67999995</v>
          </cell>
          <cell r="I208">
            <v>0</v>
          </cell>
          <cell r="J208">
            <v>641441131.67999995</v>
          </cell>
          <cell r="K208">
            <v>1726421537.4000001</v>
          </cell>
        </row>
        <row r="209">
          <cell r="A209" t="str">
            <v/>
          </cell>
          <cell r="C209" t="str">
            <v>5510.1</v>
          </cell>
        </row>
        <row r="210">
          <cell r="A210" t="str">
            <v>_/_5510.1_/_122</v>
          </cell>
          <cell r="B210" t="str">
            <v/>
          </cell>
          <cell r="C210" t="str">
            <v>5510.1</v>
          </cell>
          <cell r="D210" t="str">
            <v>122</v>
          </cell>
          <cell r="E210" t="str">
            <v>Prepaid Expenses</v>
          </cell>
          <cell r="F210">
            <v>4836715516.8000002</v>
          </cell>
          <cell r="G210">
            <v>0</v>
          </cell>
          <cell r="H210">
            <v>4836715516.8000002</v>
          </cell>
          <cell r="I210">
            <v>0</v>
          </cell>
          <cell r="J210">
            <v>4836715516.8000002</v>
          </cell>
          <cell r="K210">
            <v>1861906224.1700001</v>
          </cell>
        </row>
        <row r="211">
          <cell r="A211" t="str">
            <v>_/_5510.1_/_122-1HTM</v>
          </cell>
          <cell r="B211" t="str">
            <v/>
          </cell>
          <cell r="C211" t="str">
            <v>5510.1</v>
          </cell>
          <cell r="D211" t="str">
            <v>122-1HTM</v>
          </cell>
          <cell r="E211" t="str">
            <v>Prepaid Rent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1760122067.8099999</v>
          </cell>
        </row>
        <row r="212">
          <cell r="A212" t="str">
            <v>_/_5510.1_/_122-2 HTM</v>
          </cell>
          <cell r="B212" t="str">
            <v/>
          </cell>
          <cell r="C212" t="str">
            <v>5510.1</v>
          </cell>
          <cell r="D212" t="str">
            <v>122-2 HTM</v>
          </cell>
          <cell r="E212" t="str">
            <v>Prepaid Other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105676100</v>
          </cell>
        </row>
        <row r="213">
          <cell r="A213" t="str">
            <v>_/_5510.1_/_</v>
          </cell>
          <cell r="C213" t="str">
            <v>5510.1</v>
          </cell>
          <cell r="E213" t="str">
            <v>TB Total - Prepaid Expenses - Current portion</v>
          </cell>
          <cell r="F213">
            <v>4836715516.8000002</v>
          </cell>
          <cell r="G213">
            <v>0</v>
          </cell>
          <cell r="H213">
            <v>4836715516.8000002</v>
          </cell>
          <cell r="I213">
            <v>0</v>
          </cell>
          <cell r="J213">
            <v>4836715516.8000002</v>
          </cell>
          <cell r="K213">
            <v>3727704391.98</v>
          </cell>
        </row>
        <row r="214">
          <cell r="A214" t="str">
            <v/>
          </cell>
          <cell r="C214" t="str">
            <v>5510.2</v>
          </cell>
        </row>
        <row r="215">
          <cell r="A215" t="str">
            <v>_/_5510.2_/_164</v>
          </cell>
          <cell r="B215" t="str">
            <v/>
          </cell>
          <cell r="C215" t="str">
            <v>5510.2</v>
          </cell>
          <cell r="D215" t="str">
            <v>164</v>
          </cell>
          <cell r="E215" t="str">
            <v>Long Term Prepaid Expense</v>
          </cell>
          <cell r="F215">
            <v>133860750</v>
          </cell>
          <cell r="G215">
            <v>0</v>
          </cell>
          <cell r="H215">
            <v>133860750</v>
          </cell>
          <cell r="I215">
            <v>0</v>
          </cell>
          <cell r="J215">
            <v>133860750</v>
          </cell>
          <cell r="K215">
            <v>0</v>
          </cell>
        </row>
        <row r="216">
          <cell r="A216" t="str">
            <v>_/_5510.2_/_16401</v>
          </cell>
          <cell r="B216" t="str">
            <v/>
          </cell>
          <cell r="C216" t="str">
            <v>5510.2</v>
          </cell>
          <cell r="D216" t="str">
            <v>16401</v>
          </cell>
          <cell r="E216" t="str">
            <v>Rental House Jl.Pelabuhan, Babo Sorong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72916673</v>
          </cell>
        </row>
        <row r="217">
          <cell r="A217" t="str">
            <v>_/_5510.2_/_16419</v>
          </cell>
          <cell r="B217" t="str">
            <v/>
          </cell>
          <cell r="C217" t="str">
            <v>5510.2</v>
          </cell>
          <cell r="D217" t="str">
            <v>16419</v>
          </cell>
          <cell r="E217" t="str">
            <v>Mess.Cikajang No.48 (Yamamoto)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36300000</v>
          </cell>
        </row>
        <row r="218">
          <cell r="A218" t="str">
            <v>_/_5510.2_/_16426</v>
          </cell>
          <cell r="B218" t="str">
            <v/>
          </cell>
          <cell r="C218" t="str">
            <v>5510.2</v>
          </cell>
          <cell r="D218" t="str">
            <v>16426</v>
          </cell>
          <cell r="E218" t="str">
            <v>Mess Villa Bonakarta  (Matsumura)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24502500</v>
          </cell>
        </row>
        <row r="219">
          <cell r="A219" t="str">
            <v>_/_5510.2_/_</v>
          </cell>
          <cell r="C219" t="str">
            <v>5510.2</v>
          </cell>
          <cell r="E219" t="str">
            <v>TB Total - Prepaid expenses - Long term portion</v>
          </cell>
          <cell r="F219">
            <v>133860750</v>
          </cell>
          <cell r="G219">
            <v>0</v>
          </cell>
          <cell r="H219">
            <v>133860750</v>
          </cell>
          <cell r="I219">
            <v>0</v>
          </cell>
          <cell r="J219">
            <v>133860750</v>
          </cell>
          <cell r="K219">
            <v>133719173</v>
          </cell>
        </row>
        <row r="220">
          <cell r="A220" t="str">
            <v/>
          </cell>
          <cell r="C220" t="str">
            <v>5510.3</v>
          </cell>
        </row>
        <row r="221">
          <cell r="A221" t="str">
            <v>_/_5510.3_/_127</v>
          </cell>
          <cell r="B221" t="str">
            <v/>
          </cell>
          <cell r="C221" t="str">
            <v>5510.3</v>
          </cell>
          <cell r="D221" t="str">
            <v>127</v>
          </cell>
          <cell r="E221" t="str">
            <v>Indirect cost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</row>
        <row r="222">
          <cell r="A222" t="str">
            <v>_/_5510.3_/_165-HTM</v>
          </cell>
          <cell r="B222" t="str">
            <v/>
          </cell>
          <cell r="C222" t="str">
            <v>5510.3</v>
          </cell>
          <cell r="D222" t="str">
            <v>165-HTM</v>
          </cell>
          <cell r="E222" t="str">
            <v>Other Asset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</row>
        <row r="223">
          <cell r="A223" t="str">
            <v>_/_5510.3_/_</v>
          </cell>
          <cell r="C223" t="str">
            <v>5510.3</v>
          </cell>
          <cell r="E223" t="str">
            <v>TB Total - Other Asset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</row>
        <row r="224">
          <cell r="A224" t="str">
            <v/>
          </cell>
          <cell r="C224" t="str">
            <v>5510.4</v>
          </cell>
        </row>
        <row r="225">
          <cell r="A225" t="str">
            <v>_/_5510.4_/_</v>
          </cell>
          <cell r="C225" t="str">
            <v>5510.4</v>
          </cell>
          <cell r="E225" t="str">
            <v>TB Total - Diferred Charges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</row>
        <row r="226">
          <cell r="A226" t="str">
            <v/>
          </cell>
          <cell r="C226" t="str">
            <v>5540</v>
          </cell>
        </row>
        <row r="227">
          <cell r="A227" t="str">
            <v>_/_5540_/_126</v>
          </cell>
          <cell r="B227" t="str">
            <v/>
          </cell>
          <cell r="C227" t="str">
            <v>5540</v>
          </cell>
          <cell r="D227" t="str">
            <v>126</v>
          </cell>
          <cell r="E227" t="str">
            <v>Prepaid Taxes</v>
          </cell>
          <cell r="F227">
            <v>14345314999.030001</v>
          </cell>
          <cell r="G227">
            <v>0</v>
          </cell>
          <cell r="H227">
            <v>14345314999.030001</v>
          </cell>
          <cell r="I227">
            <v>0</v>
          </cell>
          <cell r="J227">
            <v>14345314999.030001</v>
          </cell>
          <cell r="K227">
            <v>0</v>
          </cell>
        </row>
        <row r="228">
          <cell r="A228" t="str">
            <v>_/_5540_/_</v>
          </cell>
          <cell r="C228" t="str">
            <v>5540</v>
          </cell>
          <cell r="E228" t="str">
            <v>TB Total - Prepaid Tax art. 21</v>
          </cell>
          <cell r="F228">
            <v>14345314999.030001</v>
          </cell>
          <cell r="G228">
            <v>0</v>
          </cell>
          <cell r="H228">
            <v>14345314999.030001</v>
          </cell>
          <cell r="I228">
            <v>0</v>
          </cell>
          <cell r="J228">
            <v>14345314999.030001</v>
          </cell>
          <cell r="K228">
            <v>0</v>
          </cell>
        </row>
        <row r="229">
          <cell r="A229" t="str">
            <v/>
          </cell>
          <cell r="C229" t="str">
            <v>5541</v>
          </cell>
        </row>
        <row r="230">
          <cell r="A230" t="str">
            <v>_/_5541_/_1260201</v>
          </cell>
          <cell r="B230" t="str">
            <v/>
          </cell>
          <cell r="C230" t="str">
            <v>5541</v>
          </cell>
          <cell r="D230" t="str">
            <v>1260201</v>
          </cell>
          <cell r="E230" t="str">
            <v>Prepaid Tax PPH22 Fuel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</row>
        <row r="231">
          <cell r="A231" t="str">
            <v>_/_5541_/_</v>
          </cell>
          <cell r="C231" t="str">
            <v>5541</v>
          </cell>
          <cell r="E231" t="str">
            <v>TB Total - Prepaid Tax art. 22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A232" t="str">
            <v/>
          </cell>
          <cell r="C232" t="str">
            <v>5542</v>
          </cell>
        </row>
        <row r="233">
          <cell r="A233" t="str">
            <v>_/_5542_/_1260303</v>
          </cell>
          <cell r="B233" t="str">
            <v/>
          </cell>
          <cell r="C233" t="str">
            <v>5542</v>
          </cell>
          <cell r="D233" t="str">
            <v>1260303</v>
          </cell>
          <cell r="E233" t="str">
            <v>Prepaid Tax PPH23 for Professional Fee,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-0.06</v>
          </cell>
        </row>
        <row r="234">
          <cell r="A234" t="str">
            <v>_/_5542_/_</v>
          </cell>
          <cell r="C234" t="str">
            <v>5542</v>
          </cell>
          <cell r="E234" t="str">
            <v>TB Total - Prepaid Tax art. 23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-0.06</v>
          </cell>
        </row>
        <row r="235">
          <cell r="A235" t="str">
            <v/>
          </cell>
          <cell r="C235" t="str">
            <v>5543</v>
          </cell>
        </row>
        <row r="236">
          <cell r="A236" t="str">
            <v>_/_5543_/_1260501</v>
          </cell>
          <cell r="B236" t="str">
            <v/>
          </cell>
          <cell r="C236" t="str">
            <v>5543</v>
          </cell>
          <cell r="D236" t="str">
            <v>1260501</v>
          </cell>
          <cell r="E236" t="str">
            <v>Prepaid Tax PPH25 Corporate income Tax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A237" t="str">
            <v>_/_5543_/_</v>
          </cell>
          <cell r="C237" t="str">
            <v>5543</v>
          </cell>
          <cell r="E237" t="str">
            <v>TB Total - Prepaid Tax art. 25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</row>
        <row r="238">
          <cell r="A238" t="str">
            <v/>
          </cell>
          <cell r="C238" t="str">
            <v>5544</v>
          </cell>
        </row>
        <row r="239">
          <cell r="A239" t="str">
            <v>_/_5544_/_1260202</v>
          </cell>
          <cell r="B239" t="str">
            <v/>
          </cell>
          <cell r="C239" t="str">
            <v>5544</v>
          </cell>
          <cell r="D239" t="str">
            <v>1260202</v>
          </cell>
          <cell r="E239" t="str">
            <v>Prepaid Tax PPH22 Import Goods Coporate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</row>
        <row r="240">
          <cell r="A240" t="str">
            <v>_/_5544_/_12606</v>
          </cell>
          <cell r="B240" t="str">
            <v/>
          </cell>
          <cell r="C240" t="str">
            <v>5544</v>
          </cell>
          <cell r="D240" t="str">
            <v>12606</v>
          </cell>
          <cell r="E240" t="str">
            <v>VAT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</row>
        <row r="241">
          <cell r="A241" t="str">
            <v>_/_5544_/_1260802</v>
          </cell>
          <cell r="B241" t="str">
            <v/>
          </cell>
          <cell r="C241" t="str">
            <v>5544</v>
          </cell>
          <cell r="D241" t="str">
            <v>1260802</v>
          </cell>
          <cell r="E241" t="str">
            <v>Prepaid Tax VAT of Oversea Client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</row>
        <row r="242">
          <cell r="A242" t="str">
            <v>_/_5544_/_126VC</v>
          </cell>
          <cell r="B242" t="str">
            <v/>
          </cell>
          <cell r="C242" t="str">
            <v>5544</v>
          </cell>
          <cell r="D242" t="str">
            <v>126VC</v>
          </cell>
          <cell r="E242" t="str">
            <v>Claim for Tax refund (VAT )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</row>
        <row r="243">
          <cell r="A243" t="str">
            <v>_/_5544_/_</v>
          </cell>
          <cell r="C243" t="str">
            <v>5544</v>
          </cell>
          <cell r="E243" t="str">
            <v>TB Total - Prepaid VAT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</row>
        <row r="244">
          <cell r="A244" t="str">
            <v/>
          </cell>
          <cell r="C244" t="str">
            <v>5545.1</v>
          </cell>
        </row>
        <row r="245">
          <cell r="A245" t="str">
            <v>_/_5545.1_/_124TC</v>
          </cell>
          <cell r="B245" t="str">
            <v/>
          </cell>
          <cell r="C245" t="str">
            <v>5545.1</v>
          </cell>
          <cell r="D245" t="str">
            <v>124TC</v>
          </cell>
          <cell r="E245" t="str">
            <v>Calim for Tax Refund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</row>
        <row r="246">
          <cell r="A246" t="str">
            <v>_/_5545.1_/_</v>
          </cell>
          <cell r="C246" t="str">
            <v>5545.1</v>
          </cell>
          <cell r="E246" t="str">
            <v>TB Total - Prepaid Tax art. 28A (Year 2001)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7">
          <cell r="A247" t="str">
            <v/>
          </cell>
          <cell r="C247" t="str">
            <v>5545.2</v>
          </cell>
        </row>
        <row r="248">
          <cell r="A248" t="str">
            <v>_/_5545.2_/_126TC</v>
          </cell>
          <cell r="B248" t="str">
            <v/>
          </cell>
          <cell r="C248" t="str">
            <v>5545.2</v>
          </cell>
          <cell r="D248" t="str">
            <v>126TC</v>
          </cell>
          <cell r="E248" t="str">
            <v>Claim for Tax refund (Pph-25/Pph-29)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A249" t="str">
            <v>_/_5545.2_/_</v>
          </cell>
          <cell r="C249" t="str">
            <v>5545.2</v>
          </cell>
          <cell r="E249" t="str">
            <v>TB Total - Prepaid Tax art. 28A (Year 2002)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A250" t="str">
            <v/>
          </cell>
          <cell r="C250" t="str">
            <v>5545.3</v>
          </cell>
        </row>
        <row r="251">
          <cell r="A251" t="str">
            <v>_/_5545.3_/_126.HTM</v>
          </cell>
          <cell r="B251" t="str">
            <v/>
          </cell>
          <cell r="C251" t="str">
            <v>5545.3</v>
          </cell>
          <cell r="D251" t="str">
            <v>126.HTM</v>
          </cell>
          <cell r="E251" t="str">
            <v>Claim for Tax Refund - Year 2003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</row>
        <row r="252">
          <cell r="A252" t="str">
            <v>_/_5545.3_/_126TC04</v>
          </cell>
          <cell r="B252" t="str">
            <v/>
          </cell>
          <cell r="C252" t="str">
            <v>5545.3</v>
          </cell>
          <cell r="D252" t="str">
            <v>126TC04</v>
          </cell>
          <cell r="E252" t="str">
            <v>Claim for Tax refund (Pph-25/Pph-29)-04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239069787</v>
          </cell>
        </row>
        <row r="253">
          <cell r="A253" t="str">
            <v>_/_5545.3_/_126TC04 new</v>
          </cell>
          <cell r="B253" t="str">
            <v/>
          </cell>
          <cell r="C253" t="str">
            <v>5545.3</v>
          </cell>
          <cell r="D253" t="str">
            <v>126TC04 new</v>
          </cell>
          <cell r="E253" t="str">
            <v>Claim for Tax refund (Pph-25/Pph-29) -04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</row>
        <row r="254">
          <cell r="A254" t="str">
            <v>_/_5545.3_/_</v>
          </cell>
          <cell r="C254" t="str">
            <v>5545.3</v>
          </cell>
          <cell r="E254" t="str">
            <v>TB Total - Prepaid Tax art. 28A (Year 2003)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239069787</v>
          </cell>
        </row>
        <row r="255">
          <cell r="A255" t="str">
            <v/>
          </cell>
          <cell r="C255" t="str">
            <v>5546</v>
          </cell>
        </row>
        <row r="256">
          <cell r="A256" t="str">
            <v>_/_5546_/_</v>
          </cell>
          <cell r="C256" t="str">
            <v>5546</v>
          </cell>
          <cell r="E256" t="str">
            <v>TB Total - Prepaid Tax art. 26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</row>
        <row r="257">
          <cell r="A257" t="str">
            <v/>
          </cell>
          <cell r="C257" t="str">
            <v>5546.1</v>
          </cell>
        </row>
        <row r="258">
          <cell r="A258" t="str">
            <v>_/_5546.1_/_1260502</v>
          </cell>
          <cell r="B258" t="str">
            <v/>
          </cell>
          <cell r="C258" t="str">
            <v>5546.1</v>
          </cell>
          <cell r="D258" t="str">
            <v>1260502</v>
          </cell>
          <cell r="E258" t="str">
            <v>Prepaid Tax PPH25 Fiscal Tax Airport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</row>
        <row r="259">
          <cell r="A259" t="str">
            <v>_/_5546.1_/_</v>
          </cell>
          <cell r="C259" t="str">
            <v>5546.1</v>
          </cell>
          <cell r="E259" t="str">
            <v>TB Total - Prepaid Tax fiscal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A260" t="str">
            <v/>
          </cell>
          <cell r="C260" t="str">
            <v>5547</v>
          </cell>
        </row>
        <row r="261">
          <cell r="A261" t="str">
            <v>_/_5547_/_12607</v>
          </cell>
          <cell r="B261" t="str">
            <v/>
          </cell>
          <cell r="C261" t="str">
            <v>5547</v>
          </cell>
          <cell r="D261" t="str">
            <v>12607</v>
          </cell>
          <cell r="E261" t="str">
            <v>Insurance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</row>
        <row r="262">
          <cell r="A262" t="str">
            <v>_/_5547_/_</v>
          </cell>
          <cell r="C262" t="str">
            <v>5547</v>
          </cell>
          <cell r="E262" t="str">
            <v>TB Total - Suspense payment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</row>
        <row r="263">
          <cell r="A263" t="str">
            <v/>
          </cell>
          <cell r="C263" t="str">
            <v>5611</v>
          </cell>
        </row>
        <row r="264">
          <cell r="A264" t="str">
            <v>_/_5611_/_139</v>
          </cell>
          <cell r="B264" t="str">
            <v/>
          </cell>
          <cell r="C264" t="str">
            <v>5611</v>
          </cell>
          <cell r="D264" t="str">
            <v>139</v>
          </cell>
          <cell r="E264" t="str">
            <v>Land</v>
          </cell>
          <cell r="F264">
            <v>5649341674</v>
          </cell>
          <cell r="G264">
            <v>0</v>
          </cell>
          <cell r="H264">
            <v>5649341674</v>
          </cell>
          <cell r="I264">
            <v>0</v>
          </cell>
          <cell r="J264">
            <v>5649341674</v>
          </cell>
          <cell r="K264">
            <v>4963603674</v>
          </cell>
        </row>
        <row r="265">
          <cell r="A265" t="str">
            <v>_/_5611_/_</v>
          </cell>
          <cell r="C265" t="str">
            <v>5611</v>
          </cell>
          <cell r="E265" t="str">
            <v>TB Total - Land</v>
          </cell>
          <cell r="F265">
            <v>5649341674</v>
          </cell>
          <cell r="G265">
            <v>0</v>
          </cell>
          <cell r="H265">
            <v>5649341674</v>
          </cell>
          <cell r="I265">
            <v>0</v>
          </cell>
          <cell r="J265">
            <v>5649341674</v>
          </cell>
          <cell r="K265">
            <v>4963603674</v>
          </cell>
        </row>
        <row r="266">
          <cell r="A266" t="str">
            <v/>
          </cell>
          <cell r="C266" t="str">
            <v>5613</v>
          </cell>
        </row>
        <row r="267">
          <cell r="A267" t="str">
            <v>_/_5613_/_131</v>
          </cell>
          <cell r="B267" t="str">
            <v/>
          </cell>
          <cell r="C267" t="str">
            <v>5613</v>
          </cell>
          <cell r="D267" t="str">
            <v>131</v>
          </cell>
          <cell r="E267" t="str">
            <v>Building</v>
          </cell>
          <cell r="F267">
            <v>8015767327</v>
          </cell>
          <cell r="G267">
            <v>0</v>
          </cell>
          <cell r="H267">
            <v>8015767327</v>
          </cell>
          <cell r="I267">
            <v>0</v>
          </cell>
          <cell r="J267">
            <v>8015767327</v>
          </cell>
          <cell r="K267">
            <v>7843943937</v>
          </cell>
        </row>
        <row r="268">
          <cell r="A268" t="str">
            <v>_/_5613_/_133</v>
          </cell>
          <cell r="B268" t="str">
            <v/>
          </cell>
          <cell r="C268" t="str">
            <v>5613</v>
          </cell>
          <cell r="D268" t="str">
            <v>133</v>
          </cell>
          <cell r="E268" t="str">
            <v>Structures</v>
          </cell>
          <cell r="F268">
            <v>376872784</v>
          </cell>
          <cell r="G268">
            <v>0</v>
          </cell>
          <cell r="H268">
            <v>376872784</v>
          </cell>
          <cell r="I268">
            <v>0</v>
          </cell>
          <cell r="J268">
            <v>376872784</v>
          </cell>
          <cell r="K268">
            <v>376872784</v>
          </cell>
        </row>
        <row r="269">
          <cell r="A269" t="str">
            <v>_/_5613_/_</v>
          </cell>
          <cell r="C269" t="str">
            <v>5613</v>
          </cell>
          <cell r="E269" t="str">
            <v>TB Total - Building &amp; Structures</v>
          </cell>
          <cell r="F269">
            <v>8392640111</v>
          </cell>
          <cell r="G269">
            <v>0</v>
          </cell>
          <cell r="H269">
            <v>8392640111</v>
          </cell>
          <cell r="I269">
            <v>0</v>
          </cell>
          <cell r="J269">
            <v>8392640111</v>
          </cell>
          <cell r="K269">
            <v>8220816721</v>
          </cell>
        </row>
        <row r="270">
          <cell r="A270" t="str">
            <v/>
          </cell>
          <cell r="C270" t="str">
            <v>5614</v>
          </cell>
        </row>
        <row r="271">
          <cell r="A271" t="str">
            <v>_/_5614_/_134</v>
          </cell>
          <cell r="B271" t="str">
            <v/>
          </cell>
          <cell r="C271" t="str">
            <v>5614</v>
          </cell>
          <cell r="D271" t="str">
            <v>134</v>
          </cell>
          <cell r="E271" t="str">
            <v>Machinary and Equipment</v>
          </cell>
          <cell r="F271">
            <v>12938640557.950001</v>
          </cell>
          <cell r="G271">
            <v>0</v>
          </cell>
          <cell r="H271">
            <v>12938640557.950001</v>
          </cell>
          <cell r="I271">
            <v>0</v>
          </cell>
          <cell r="J271">
            <v>12938640557.950001</v>
          </cell>
          <cell r="K271">
            <v>11727093750.309999</v>
          </cell>
        </row>
        <row r="272">
          <cell r="A272" t="str">
            <v>_/_5614_/_135</v>
          </cell>
          <cell r="B272" t="str">
            <v/>
          </cell>
          <cell r="C272" t="str">
            <v>5614</v>
          </cell>
          <cell r="D272" t="str">
            <v>135</v>
          </cell>
          <cell r="E272" t="str">
            <v>Vessels</v>
          </cell>
          <cell r="F272">
            <v>820000000</v>
          </cell>
          <cell r="G272">
            <v>0</v>
          </cell>
          <cell r="H272">
            <v>820000000</v>
          </cell>
          <cell r="I272">
            <v>0</v>
          </cell>
          <cell r="J272">
            <v>820000000</v>
          </cell>
          <cell r="K272">
            <v>820000000</v>
          </cell>
        </row>
        <row r="273">
          <cell r="A273" t="str">
            <v>_/_5614_/_135 new</v>
          </cell>
          <cell r="B273" t="str">
            <v/>
          </cell>
          <cell r="C273" t="str">
            <v>5614</v>
          </cell>
          <cell r="D273" t="str">
            <v>135 new</v>
          </cell>
          <cell r="E273" t="str">
            <v>Vessels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4">
          <cell r="A274" t="str">
            <v>_/_5614_/_</v>
          </cell>
          <cell r="C274" t="str">
            <v>5614</v>
          </cell>
          <cell r="E274" t="str">
            <v>TB Total - Machinery &amp; Equipments</v>
          </cell>
          <cell r="F274">
            <v>13758640557.950001</v>
          </cell>
          <cell r="G274">
            <v>0</v>
          </cell>
          <cell r="H274">
            <v>13758640557.950001</v>
          </cell>
          <cell r="I274">
            <v>0</v>
          </cell>
          <cell r="J274">
            <v>13758640557.950001</v>
          </cell>
          <cell r="K274">
            <v>12547093750.309999</v>
          </cell>
        </row>
        <row r="275">
          <cell r="A275" t="str">
            <v/>
          </cell>
          <cell r="C275" t="str">
            <v>5615</v>
          </cell>
        </row>
        <row r="276">
          <cell r="A276" t="str">
            <v>_/_5615_/_136</v>
          </cell>
          <cell r="B276" t="str">
            <v/>
          </cell>
          <cell r="C276" t="str">
            <v>5615</v>
          </cell>
          <cell r="D276" t="str">
            <v>136</v>
          </cell>
          <cell r="E276" t="str">
            <v>Vehicles</v>
          </cell>
          <cell r="F276">
            <v>121097855364.10001</v>
          </cell>
          <cell r="G276">
            <v>0</v>
          </cell>
          <cell r="H276">
            <v>121097855364.10001</v>
          </cell>
          <cell r="I276">
            <v>0</v>
          </cell>
          <cell r="J276">
            <v>121097855364.10001</v>
          </cell>
          <cell r="K276">
            <v>110696115652.10001</v>
          </cell>
        </row>
        <row r="277">
          <cell r="A277" t="str">
            <v>_/_5615_/_</v>
          </cell>
          <cell r="C277" t="str">
            <v>5615</v>
          </cell>
          <cell r="E277" t="str">
            <v>TB Total - Vehicles</v>
          </cell>
          <cell r="F277">
            <v>121097855364.10001</v>
          </cell>
          <cell r="G277">
            <v>0</v>
          </cell>
          <cell r="H277">
            <v>121097855364.10001</v>
          </cell>
          <cell r="I277">
            <v>0</v>
          </cell>
          <cell r="J277">
            <v>121097855364.10001</v>
          </cell>
          <cell r="K277">
            <v>110696115652.10001</v>
          </cell>
        </row>
        <row r="278">
          <cell r="A278" t="str">
            <v/>
          </cell>
          <cell r="C278" t="str">
            <v>5616</v>
          </cell>
        </row>
        <row r="279">
          <cell r="A279" t="str">
            <v>_/_5616_/_137</v>
          </cell>
          <cell r="B279" t="str">
            <v/>
          </cell>
          <cell r="C279" t="str">
            <v>5616</v>
          </cell>
          <cell r="D279" t="str">
            <v>137</v>
          </cell>
          <cell r="E279" t="str">
            <v>Tools, Furniture &amp; Fixtures</v>
          </cell>
          <cell r="F279">
            <v>4933234304.1000004</v>
          </cell>
          <cell r="G279">
            <v>0</v>
          </cell>
          <cell r="H279">
            <v>4933234304.1000004</v>
          </cell>
          <cell r="I279">
            <v>0</v>
          </cell>
          <cell r="J279">
            <v>4933234304.1000004</v>
          </cell>
          <cell r="K279">
            <v>4895225972.1000004</v>
          </cell>
        </row>
        <row r="280">
          <cell r="A280" t="str">
            <v>_/_5616_/_151</v>
          </cell>
          <cell r="B280" t="str">
            <v/>
          </cell>
          <cell r="C280" t="str">
            <v>5616</v>
          </cell>
          <cell r="D280" t="str">
            <v>151</v>
          </cell>
          <cell r="E280" t="str">
            <v>Intangible Fixed Assets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</row>
        <row r="281">
          <cell r="A281" t="str">
            <v>_/_5616_/_</v>
          </cell>
          <cell r="C281" t="str">
            <v>5616</v>
          </cell>
          <cell r="E281" t="str">
            <v>TB Total - Tools, Furniture &amp; Fixtures</v>
          </cell>
          <cell r="F281">
            <v>4933234304.1000004</v>
          </cell>
          <cell r="G281">
            <v>0</v>
          </cell>
          <cell r="H281">
            <v>4933234304.1000004</v>
          </cell>
          <cell r="I281">
            <v>0</v>
          </cell>
          <cell r="J281">
            <v>4933234304.1000004</v>
          </cell>
          <cell r="K281">
            <v>4895225972.1000004</v>
          </cell>
        </row>
        <row r="282">
          <cell r="A282" t="str">
            <v/>
          </cell>
          <cell r="C282" t="str">
            <v>5617</v>
          </cell>
        </row>
        <row r="283">
          <cell r="A283" t="str">
            <v>_/_5617_/_140</v>
          </cell>
          <cell r="B283" t="str">
            <v/>
          </cell>
          <cell r="C283" t="str">
            <v>5617</v>
          </cell>
          <cell r="D283" t="str">
            <v>140</v>
          </cell>
          <cell r="E283" t="str">
            <v>Construction in Progress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</row>
        <row r="284">
          <cell r="A284" t="str">
            <v>_/_5617_/_</v>
          </cell>
          <cell r="C284" t="str">
            <v>5617</v>
          </cell>
          <cell r="E284" t="str">
            <v>TB Total - Construction In Progress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</row>
        <row r="285">
          <cell r="A285" t="str">
            <v/>
          </cell>
          <cell r="C285" t="str">
            <v>5618</v>
          </cell>
        </row>
        <row r="286">
          <cell r="A286" t="str">
            <v>_/_5618_/_141</v>
          </cell>
          <cell r="B286" t="str">
            <v/>
          </cell>
          <cell r="C286" t="str">
            <v>5618</v>
          </cell>
          <cell r="D286" t="str">
            <v>141</v>
          </cell>
          <cell r="E286" t="str">
            <v>Fixed Assets Under Capital Lease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</row>
        <row r="287">
          <cell r="A287" t="str">
            <v>_/_5618_/_</v>
          </cell>
          <cell r="C287" t="str">
            <v>5618</v>
          </cell>
          <cell r="E287" t="str">
            <v>TB Total - Leased Asset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</row>
        <row r="288">
          <cell r="A288" t="str">
            <v/>
          </cell>
          <cell r="C288" t="str">
            <v>5620</v>
          </cell>
        </row>
        <row r="289">
          <cell r="A289" t="str">
            <v>_/_5620_/_219131</v>
          </cell>
          <cell r="B289" t="str">
            <v/>
          </cell>
          <cell r="C289" t="str">
            <v>5620</v>
          </cell>
          <cell r="D289" t="str">
            <v>219131</v>
          </cell>
          <cell r="E289" t="str">
            <v>Acc. Depr. building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-3250642016.0900002</v>
          </cell>
        </row>
        <row r="290">
          <cell r="A290" t="str">
            <v>_/_5620_/_219133</v>
          </cell>
          <cell r="B290" t="str">
            <v/>
          </cell>
          <cell r="C290" t="str">
            <v>5620</v>
          </cell>
          <cell r="D290" t="str">
            <v>219133</v>
          </cell>
          <cell r="E290" t="str">
            <v>Acc. Depr. Structures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-376872784</v>
          </cell>
        </row>
        <row r="291">
          <cell r="A291" t="str">
            <v>_/_5620_/_21931</v>
          </cell>
          <cell r="B291" t="str">
            <v/>
          </cell>
          <cell r="C291" t="str">
            <v>5620</v>
          </cell>
          <cell r="D291" t="str">
            <v>21931</v>
          </cell>
          <cell r="E291" t="str">
            <v>Accumulated Depreciation: Building</v>
          </cell>
          <cell r="F291">
            <v>-3663049649.8200002</v>
          </cell>
          <cell r="G291">
            <v>0</v>
          </cell>
          <cell r="H291">
            <v>-3663049649.8200002</v>
          </cell>
          <cell r="I291">
            <v>0</v>
          </cell>
          <cell r="J291">
            <v>-3663049649.8200002</v>
          </cell>
          <cell r="K291">
            <v>0</v>
          </cell>
        </row>
        <row r="292">
          <cell r="A292" t="str">
            <v>_/_5620_/_21933</v>
          </cell>
          <cell r="B292" t="str">
            <v/>
          </cell>
          <cell r="C292" t="str">
            <v>5620</v>
          </cell>
          <cell r="D292" t="str">
            <v>21933</v>
          </cell>
          <cell r="E292" t="str">
            <v>Accumulated Depreciation: Structures</v>
          </cell>
          <cell r="F292">
            <v>-376872784</v>
          </cell>
          <cell r="G292">
            <v>0</v>
          </cell>
          <cell r="H292">
            <v>-376872784</v>
          </cell>
          <cell r="I292">
            <v>0</v>
          </cell>
          <cell r="J292">
            <v>-376872784</v>
          </cell>
          <cell r="K292">
            <v>0</v>
          </cell>
        </row>
        <row r="293">
          <cell r="A293" t="str">
            <v>_/_5620_/_</v>
          </cell>
          <cell r="C293" t="str">
            <v>5620</v>
          </cell>
          <cell r="E293" t="str">
            <v>TB Total - Acc. Depr - Building &amp; Structures</v>
          </cell>
          <cell r="F293">
            <v>-4039922433.8200002</v>
          </cell>
          <cell r="G293">
            <v>0</v>
          </cell>
          <cell r="H293">
            <v>-4039922433.8200002</v>
          </cell>
          <cell r="I293">
            <v>0</v>
          </cell>
          <cell r="J293">
            <v>-4039922433.8200002</v>
          </cell>
          <cell r="K293">
            <v>-3627514800.0900002</v>
          </cell>
        </row>
        <row r="294">
          <cell r="A294" t="str">
            <v/>
          </cell>
          <cell r="C294" t="str">
            <v>5621</v>
          </cell>
        </row>
        <row r="295">
          <cell r="A295" t="str">
            <v>_/_5621_/_219134</v>
          </cell>
          <cell r="B295" t="str">
            <v/>
          </cell>
          <cell r="C295" t="str">
            <v>5621</v>
          </cell>
          <cell r="D295" t="str">
            <v>219134</v>
          </cell>
          <cell r="E295" t="str">
            <v>Acc. depr. Machine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-6857650477.2799997</v>
          </cell>
        </row>
        <row r="296">
          <cell r="A296" t="str">
            <v>_/_5621_/_219135</v>
          </cell>
          <cell r="B296" t="str">
            <v/>
          </cell>
          <cell r="C296" t="str">
            <v>5621</v>
          </cell>
          <cell r="D296" t="str">
            <v>219135</v>
          </cell>
          <cell r="E296" t="str">
            <v>Acc. depr. Vessels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-266333335.66</v>
          </cell>
        </row>
        <row r="297">
          <cell r="A297" t="str">
            <v>_/_5621_/_219135 new</v>
          </cell>
          <cell r="B297" t="str">
            <v/>
          </cell>
          <cell r="C297" t="str">
            <v>5621</v>
          </cell>
          <cell r="D297" t="str">
            <v>219135 new</v>
          </cell>
          <cell r="E297" t="str">
            <v>Acc. Depr. Vessels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</row>
        <row r="298">
          <cell r="A298" t="str">
            <v>_/_5621_/_21934</v>
          </cell>
          <cell r="B298" t="str">
            <v/>
          </cell>
          <cell r="C298" t="str">
            <v>5621</v>
          </cell>
          <cell r="D298" t="str">
            <v>21934</v>
          </cell>
          <cell r="E298" t="str">
            <v>A. Depreciation: Machine</v>
          </cell>
          <cell r="F298">
            <v>-8266440728</v>
          </cell>
          <cell r="G298">
            <v>0</v>
          </cell>
          <cell r="H298">
            <v>-8266440728</v>
          </cell>
          <cell r="I298">
            <v>0</v>
          </cell>
          <cell r="J298">
            <v>-8266440728</v>
          </cell>
          <cell r="K298">
            <v>0</v>
          </cell>
        </row>
        <row r="299">
          <cell r="A299" t="str">
            <v>_/_5621_/_21935</v>
          </cell>
          <cell r="B299" t="str">
            <v/>
          </cell>
          <cell r="C299" t="str">
            <v>5621</v>
          </cell>
          <cell r="D299" t="str">
            <v>21935</v>
          </cell>
          <cell r="E299" t="str">
            <v>Accumlated Depreciation: Vessels</v>
          </cell>
          <cell r="F299">
            <v>-430333335.69999999</v>
          </cell>
          <cell r="G299">
            <v>0</v>
          </cell>
          <cell r="H299">
            <v>-430333335.69999999</v>
          </cell>
          <cell r="I299">
            <v>0</v>
          </cell>
          <cell r="J299">
            <v>-430333335.69999999</v>
          </cell>
          <cell r="K299">
            <v>0</v>
          </cell>
        </row>
        <row r="300">
          <cell r="A300" t="str">
            <v>_/_5621_/_</v>
          </cell>
          <cell r="C300" t="str">
            <v>5621</v>
          </cell>
          <cell r="E300" t="str">
            <v>TB Total - Acc. Depr - Machinery &amp; Equipments</v>
          </cell>
          <cell r="F300">
            <v>-8696774063.7000008</v>
          </cell>
          <cell r="G300">
            <v>0</v>
          </cell>
          <cell r="H300">
            <v>-8696774063.7000008</v>
          </cell>
          <cell r="I300">
            <v>0</v>
          </cell>
          <cell r="J300">
            <v>-8696774063.7000008</v>
          </cell>
          <cell r="K300">
            <v>-7123983812.9399996</v>
          </cell>
        </row>
        <row r="301">
          <cell r="A301" t="str">
            <v/>
          </cell>
          <cell r="C301" t="str">
            <v>5622</v>
          </cell>
        </row>
        <row r="302">
          <cell r="A302" t="str">
            <v>_/_5622_/_219136</v>
          </cell>
          <cell r="B302" t="str">
            <v/>
          </cell>
          <cell r="C302" t="str">
            <v>5622</v>
          </cell>
          <cell r="D302" t="str">
            <v>219136</v>
          </cell>
          <cell r="E302" t="str">
            <v>Acc. depr. Vehicles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-64109716110.089996</v>
          </cell>
        </row>
        <row r="303">
          <cell r="A303" t="str">
            <v>_/_5622_/_21936</v>
          </cell>
          <cell r="B303" t="str">
            <v/>
          </cell>
          <cell r="C303" t="str">
            <v>5622</v>
          </cell>
          <cell r="D303" t="str">
            <v>21936</v>
          </cell>
          <cell r="E303" t="str">
            <v>Accumlated Depreciation: Vehicles</v>
          </cell>
          <cell r="F303">
            <v>-72804670944.300003</v>
          </cell>
          <cell r="G303">
            <v>0</v>
          </cell>
          <cell r="H303">
            <v>-72804670944.300003</v>
          </cell>
          <cell r="I303">
            <v>0</v>
          </cell>
          <cell r="J303">
            <v>-72804670944.300003</v>
          </cell>
          <cell r="K303">
            <v>0</v>
          </cell>
        </row>
        <row r="304">
          <cell r="A304" t="str">
            <v>_/_5622_/_</v>
          </cell>
          <cell r="C304" t="str">
            <v>5622</v>
          </cell>
          <cell r="E304" t="str">
            <v>TB Total - Acc. Depr - Vehicles</v>
          </cell>
          <cell r="F304">
            <v>-72804670944.300003</v>
          </cell>
          <cell r="G304">
            <v>0</v>
          </cell>
          <cell r="H304">
            <v>-72804670944.300003</v>
          </cell>
          <cell r="I304">
            <v>0</v>
          </cell>
          <cell r="J304">
            <v>-72804670944.300003</v>
          </cell>
          <cell r="K304">
            <v>-64109716110.089996</v>
          </cell>
        </row>
        <row r="305">
          <cell r="A305" t="str">
            <v/>
          </cell>
          <cell r="C305" t="str">
            <v>5623</v>
          </cell>
        </row>
        <row r="306">
          <cell r="A306" t="str">
            <v>_/_5623_/_219137</v>
          </cell>
          <cell r="B306" t="str">
            <v/>
          </cell>
          <cell r="C306" t="str">
            <v>5623</v>
          </cell>
          <cell r="D306" t="str">
            <v>219137</v>
          </cell>
          <cell r="E306" t="str">
            <v>Acc. depr. Tools, Furniture &amp; Fictures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-3724641250.8600001</v>
          </cell>
        </row>
        <row r="307">
          <cell r="A307" t="str">
            <v>_/_5623_/_219151</v>
          </cell>
          <cell r="B307" t="str">
            <v/>
          </cell>
          <cell r="C307" t="str">
            <v>5623</v>
          </cell>
          <cell r="D307" t="str">
            <v>219151</v>
          </cell>
          <cell r="E307" t="str">
            <v>Acc. depr. Intangible Fix Asset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</row>
        <row r="308">
          <cell r="A308" t="str">
            <v>_/_5623_/_21937</v>
          </cell>
          <cell r="B308" t="str">
            <v/>
          </cell>
          <cell r="C308" t="str">
            <v>5623</v>
          </cell>
          <cell r="D308" t="str">
            <v>21937</v>
          </cell>
          <cell r="E308" t="str">
            <v>A. Depreciation: Tools, Furniture &amp; Pict</v>
          </cell>
          <cell r="F308">
            <v>-3921496322.0500002</v>
          </cell>
          <cell r="G308">
            <v>0</v>
          </cell>
          <cell r="H308">
            <v>-3921496322.0500002</v>
          </cell>
          <cell r="I308">
            <v>0</v>
          </cell>
          <cell r="J308">
            <v>-3921496322.0500002</v>
          </cell>
          <cell r="K308">
            <v>0</v>
          </cell>
        </row>
        <row r="309">
          <cell r="A309" t="str">
            <v>_/_5623_/_</v>
          </cell>
          <cell r="C309" t="str">
            <v>5623</v>
          </cell>
          <cell r="E309" t="str">
            <v>TB Total - Acc. Depr - Tools, Furniture &amp; Fixtures</v>
          </cell>
          <cell r="F309">
            <v>-3921496322.0500002</v>
          </cell>
          <cell r="G309">
            <v>0</v>
          </cell>
          <cell r="H309">
            <v>-3921496322.0500002</v>
          </cell>
          <cell r="I309">
            <v>0</v>
          </cell>
          <cell r="J309">
            <v>-3921496322.0500002</v>
          </cell>
          <cell r="K309">
            <v>-3724641250.8600001</v>
          </cell>
        </row>
        <row r="310">
          <cell r="A310" t="str">
            <v/>
          </cell>
          <cell r="C310" t="str">
            <v>5700</v>
          </cell>
        </row>
        <row r="311">
          <cell r="A311" t="str">
            <v>_/_5700_/_162</v>
          </cell>
          <cell r="B311" t="str">
            <v/>
          </cell>
          <cell r="C311" t="str">
            <v>5700</v>
          </cell>
          <cell r="D311" t="str">
            <v>162</v>
          </cell>
          <cell r="E311" t="str">
            <v>Investment in Partnerships</v>
          </cell>
          <cell r="F311">
            <v>2641140893.3000002</v>
          </cell>
          <cell r="G311">
            <v>0</v>
          </cell>
          <cell r="H311">
            <v>2641140893.3000002</v>
          </cell>
          <cell r="I311">
            <v>0</v>
          </cell>
          <cell r="J311">
            <v>2641140893.3000002</v>
          </cell>
          <cell r="K311">
            <v>2535984864</v>
          </cell>
        </row>
        <row r="312">
          <cell r="A312" t="str">
            <v>_/_5700_/_</v>
          </cell>
          <cell r="C312" t="str">
            <v>5700</v>
          </cell>
          <cell r="E312" t="str">
            <v>TB Total - Other Assets</v>
          </cell>
          <cell r="F312">
            <v>2641140893.3000002</v>
          </cell>
          <cell r="G312">
            <v>0</v>
          </cell>
          <cell r="H312">
            <v>2641140893.3000002</v>
          </cell>
          <cell r="I312">
            <v>0</v>
          </cell>
          <cell r="J312">
            <v>2641140893.3000002</v>
          </cell>
          <cell r="K312">
            <v>2535984864</v>
          </cell>
        </row>
        <row r="313">
          <cell r="A313" t="str">
            <v/>
          </cell>
          <cell r="C313" t="str">
            <v>5715</v>
          </cell>
        </row>
        <row r="314">
          <cell r="A314" t="str">
            <v>_/_5715_/_163</v>
          </cell>
          <cell r="B314" t="str">
            <v/>
          </cell>
          <cell r="C314" t="str">
            <v>5715</v>
          </cell>
          <cell r="D314" t="str">
            <v>163</v>
          </cell>
          <cell r="E314" t="str">
            <v>Other Investment</v>
          </cell>
          <cell r="F314">
            <v>317570000</v>
          </cell>
          <cell r="G314">
            <v>0</v>
          </cell>
          <cell r="H314">
            <v>317570000</v>
          </cell>
          <cell r="I314">
            <v>0</v>
          </cell>
          <cell r="J314">
            <v>317570000</v>
          </cell>
          <cell r="K314">
            <v>5000000</v>
          </cell>
        </row>
        <row r="315">
          <cell r="A315" t="str">
            <v>_/_5715_/_16323</v>
          </cell>
          <cell r="B315" t="str">
            <v/>
          </cell>
          <cell r="C315" t="str">
            <v>5715</v>
          </cell>
          <cell r="D315" t="str">
            <v>16323</v>
          </cell>
          <cell r="E315" t="str">
            <v>Guarantee Bea Cukai 000397/JT/PPJK/04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</row>
        <row r="316">
          <cell r="A316" t="str">
            <v>_/_5715_/_163ADJ</v>
          </cell>
          <cell r="B316" t="str">
            <v/>
          </cell>
          <cell r="C316" t="str">
            <v>5715</v>
          </cell>
          <cell r="D316" t="str">
            <v>163ADJ</v>
          </cell>
          <cell r="E316" t="str">
            <v>Auditor Adjusment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</row>
        <row r="317">
          <cell r="A317" t="str">
            <v>_/_5715_/_</v>
          </cell>
          <cell r="C317" t="str">
            <v>5715</v>
          </cell>
          <cell r="E317" t="str">
            <v>TB Total - Refundable Deposits</v>
          </cell>
          <cell r="F317">
            <v>317570000</v>
          </cell>
          <cell r="G317">
            <v>0</v>
          </cell>
          <cell r="H317">
            <v>317570000</v>
          </cell>
          <cell r="I317">
            <v>0</v>
          </cell>
          <cell r="J317">
            <v>317570000</v>
          </cell>
          <cell r="K317">
            <v>5000000</v>
          </cell>
        </row>
        <row r="318">
          <cell r="A318" t="str">
            <v/>
          </cell>
          <cell r="C318" t="str">
            <v>5716</v>
          </cell>
        </row>
        <row r="319">
          <cell r="A319" t="str">
            <v>_/_5716_/_</v>
          </cell>
          <cell r="C319" t="str">
            <v>5716</v>
          </cell>
          <cell r="E319" t="str">
            <v>TB Total - Long-Term Prepaid Expense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</row>
        <row r="320">
          <cell r="A320" t="str">
            <v/>
          </cell>
          <cell r="C320" t="str">
            <v>5800</v>
          </cell>
        </row>
        <row r="321">
          <cell r="A321" t="str">
            <v>_/_5800_/_115</v>
          </cell>
          <cell r="B321" t="str">
            <v/>
          </cell>
          <cell r="C321" t="str">
            <v>5800</v>
          </cell>
          <cell r="D321" t="str">
            <v>115</v>
          </cell>
          <cell r="E321" t="str">
            <v>Deffered TAX Assets (Current)</v>
          </cell>
          <cell r="F321">
            <v>4761137861</v>
          </cell>
          <cell r="G321">
            <v>0</v>
          </cell>
          <cell r="H321">
            <v>4761137861</v>
          </cell>
          <cell r="I321">
            <v>0</v>
          </cell>
          <cell r="J321">
            <v>4761137861</v>
          </cell>
          <cell r="K321">
            <v>4761137861</v>
          </cell>
        </row>
        <row r="322">
          <cell r="A322" t="str">
            <v>_/_5800_/_</v>
          </cell>
          <cell r="C322" t="str">
            <v>5800</v>
          </cell>
          <cell r="E322" t="str">
            <v xml:space="preserve">TB Total - Deferred Tax Asset </v>
          </cell>
          <cell r="F322">
            <v>4761137861</v>
          </cell>
          <cell r="G322">
            <v>0</v>
          </cell>
          <cell r="H322">
            <v>4761137861</v>
          </cell>
          <cell r="I322">
            <v>0</v>
          </cell>
          <cell r="J322">
            <v>4761137861</v>
          </cell>
          <cell r="K322">
            <v>4761137861</v>
          </cell>
        </row>
        <row r="323">
          <cell r="A323" t="str">
            <v/>
          </cell>
          <cell r="C323" t="str">
            <v>6111</v>
          </cell>
        </row>
        <row r="324">
          <cell r="A324" t="str">
            <v>_/_6111_/_203</v>
          </cell>
          <cell r="B324" t="str">
            <v/>
          </cell>
          <cell r="C324" t="str">
            <v>6111</v>
          </cell>
          <cell r="D324" t="str">
            <v>203</v>
          </cell>
          <cell r="E324" t="str">
            <v>Account Payable Trade</v>
          </cell>
          <cell r="F324">
            <v>-13511455765.700001</v>
          </cell>
          <cell r="G324">
            <v>0</v>
          </cell>
          <cell r="H324">
            <v>-13511455765.700001</v>
          </cell>
          <cell r="I324">
            <v>0</v>
          </cell>
          <cell r="J324">
            <v>-13511455765.700001</v>
          </cell>
          <cell r="K324">
            <v>0</v>
          </cell>
        </row>
        <row r="325">
          <cell r="A325" t="str">
            <v>_/_6111_/_203AB</v>
          </cell>
          <cell r="B325" t="str">
            <v/>
          </cell>
          <cell r="C325" t="str">
            <v>6111</v>
          </cell>
          <cell r="D325" t="str">
            <v>203AB</v>
          </cell>
          <cell r="E325" t="str">
            <v>A/P Trade Asahan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-102523120</v>
          </cell>
        </row>
        <row r="326">
          <cell r="A326" t="str">
            <v>_/_6111_/_203CL</v>
          </cell>
          <cell r="B326" t="str">
            <v/>
          </cell>
          <cell r="C326" t="str">
            <v>6111</v>
          </cell>
          <cell r="D326" t="str">
            <v>203CL</v>
          </cell>
          <cell r="E326" t="str">
            <v>A/P Trade Cilegon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-18944946210.43</v>
          </cell>
        </row>
        <row r="327">
          <cell r="A327" t="str">
            <v>_/_6111_/_203JK</v>
          </cell>
          <cell r="B327" t="str">
            <v/>
          </cell>
          <cell r="C327" t="str">
            <v>6111</v>
          </cell>
          <cell r="D327" t="str">
            <v>203JK</v>
          </cell>
          <cell r="E327" t="str">
            <v>A/P Trade Jakarta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-7468883753.6000004</v>
          </cell>
        </row>
        <row r="328">
          <cell r="A328" t="str">
            <v>_/_6111_/_</v>
          </cell>
          <cell r="C328" t="str">
            <v>6111</v>
          </cell>
          <cell r="E328" t="str">
            <v>TB Total - Accounts Payable - Trade</v>
          </cell>
          <cell r="F328">
            <v>-13511455765.700001</v>
          </cell>
          <cell r="G328">
            <v>0</v>
          </cell>
          <cell r="H328">
            <v>-13511455765.700001</v>
          </cell>
          <cell r="I328">
            <v>0</v>
          </cell>
          <cell r="J328">
            <v>-13511455765.700001</v>
          </cell>
          <cell r="K328">
            <v>-26516353084.029999</v>
          </cell>
        </row>
        <row r="329">
          <cell r="A329" t="str">
            <v/>
          </cell>
          <cell r="C329" t="str">
            <v>6112</v>
          </cell>
        </row>
        <row r="330">
          <cell r="A330" t="str">
            <v>_/_6112_/_211010</v>
          </cell>
          <cell r="B330" t="str">
            <v/>
          </cell>
          <cell r="C330" t="str">
            <v>6112</v>
          </cell>
          <cell r="D330" t="str">
            <v>211010</v>
          </cell>
          <cell r="E330" t="str">
            <v>Sankyu Yokohama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</row>
        <row r="331">
          <cell r="A331" t="str">
            <v>_/_6112_/_211015</v>
          </cell>
          <cell r="B331" t="str">
            <v/>
          </cell>
          <cell r="C331" t="str">
            <v>6112</v>
          </cell>
          <cell r="D331" t="str">
            <v>211015</v>
          </cell>
          <cell r="E331" t="str">
            <v>Sankyu Kobe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</row>
        <row r="332">
          <cell r="A332" t="str">
            <v>_/_6112_/_211024</v>
          </cell>
          <cell r="B332" t="str">
            <v/>
          </cell>
          <cell r="C332" t="str">
            <v>6112</v>
          </cell>
          <cell r="D332" t="str">
            <v>211024</v>
          </cell>
          <cell r="E332" t="str">
            <v>Sankyu Inc Fukuoka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</row>
        <row r="333">
          <cell r="A333" t="str">
            <v>_/_6112_/_211025</v>
          </cell>
          <cell r="B333" t="str">
            <v/>
          </cell>
          <cell r="C333" t="str">
            <v>6112</v>
          </cell>
          <cell r="D333" t="str">
            <v>211025</v>
          </cell>
          <cell r="E333" t="str">
            <v>Sankyu Europe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</row>
        <row r="334">
          <cell r="A334" t="str">
            <v>_/_6112_/_211028</v>
          </cell>
          <cell r="B334" t="str">
            <v/>
          </cell>
          <cell r="C334" t="str">
            <v>6112</v>
          </cell>
          <cell r="D334" t="str">
            <v>211028</v>
          </cell>
          <cell r="E334" t="str">
            <v>Sankyu Amerika (USA)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</row>
        <row r="335">
          <cell r="A335" t="str">
            <v>_/_6112_/_211029</v>
          </cell>
          <cell r="B335" t="str">
            <v/>
          </cell>
          <cell r="C335" t="str">
            <v>6112</v>
          </cell>
          <cell r="D335" t="str">
            <v>211029</v>
          </cell>
          <cell r="E335" t="str">
            <v>Tianjin International Freight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</row>
        <row r="336">
          <cell r="A336" t="str">
            <v>_/_6112_/_211036</v>
          </cell>
          <cell r="B336" t="str">
            <v/>
          </cell>
          <cell r="C336" t="str">
            <v>6112</v>
          </cell>
          <cell r="D336" t="str">
            <v>211036</v>
          </cell>
          <cell r="E336" t="str">
            <v>Sankyu Nagoya Branch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</row>
        <row r="337">
          <cell r="A337" t="str">
            <v>_/_6112_/_211050 new</v>
          </cell>
          <cell r="B337" t="str">
            <v/>
          </cell>
          <cell r="C337" t="str">
            <v>6112</v>
          </cell>
          <cell r="D337" t="str">
            <v>211050 new</v>
          </cell>
          <cell r="E337" t="str">
            <v>Sankyu Inc (Tangguh Project)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</row>
        <row r="338">
          <cell r="A338" t="str">
            <v>_/_6112_/_211SG101000</v>
          </cell>
          <cell r="B338" t="str">
            <v/>
          </cell>
          <cell r="C338" t="str">
            <v>6112</v>
          </cell>
          <cell r="D338" t="str">
            <v>211SG101000</v>
          </cell>
          <cell r="E338" t="str">
            <v>Sankyu INC.</v>
          </cell>
          <cell r="F338">
            <v>-1502440938.3399999</v>
          </cell>
          <cell r="G338">
            <v>0</v>
          </cell>
          <cell r="H338">
            <v>-1502440938.3399999</v>
          </cell>
          <cell r="I338">
            <v>0</v>
          </cell>
          <cell r="J338">
            <v>-1502440938.3399999</v>
          </cell>
          <cell r="K338">
            <v>-1860196400.4000001</v>
          </cell>
        </row>
        <row r="339">
          <cell r="A339" t="str">
            <v>_/_6112_/_211SG101001</v>
          </cell>
          <cell r="B339" t="str">
            <v/>
          </cell>
          <cell r="C339" t="str">
            <v>6112</v>
          </cell>
          <cell r="D339" t="str">
            <v>211SG101001</v>
          </cell>
          <cell r="E339" t="str">
            <v>Sankyu Inc. (Tangguh PJ)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-244240247.80000001</v>
          </cell>
        </row>
        <row r="340">
          <cell r="A340" t="str">
            <v>_/_6112_/_211SG260100</v>
          </cell>
          <cell r="B340" t="str">
            <v/>
          </cell>
          <cell r="C340" t="str">
            <v>6112</v>
          </cell>
          <cell r="D340" t="str">
            <v>211SG260100</v>
          </cell>
          <cell r="E340" t="str">
            <v>Sankyu (Malaysia) SDN. BHD.</v>
          </cell>
          <cell r="F340">
            <v>-15959082.65</v>
          </cell>
          <cell r="G340">
            <v>0</v>
          </cell>
          <cell r="H340">
            <v>-15959082.65</v>
          </cell>
          <cell r="I340">
            <v>0</v>
          </cell>
          <cell r="J340">
            <v>-15959082.65</v>
          </cell>
          <cell r="K340">
            <v>-9834055</v>
          </cell>
        </row>
        <row r="341">
          <cell r="A341" t="str">
            <v>_/_6112_/_211SG265100</v>
          </cell>
          <cell r="B341" t="str">
            <v/>
          </cell>
          <cell r="C341" t="str">
            <v>6112</v>
          </cell>
          <cell r="D341" t="str">
            <v>211SG265100</v>
          </cell>
          <cell r="E341" t="str">
            <v>Sankyu (Singapore) PTE. LTD.</v>
          </cell>
          <cell r="F341">
            <v>-22228190.98</v>
          </cell>
          <cell r="G341">
            <v>0</v>
          </cell>
          <cell r="H341">
            <v>-22228190.98</v>
          </cell>
          <cell r="I341">
            <v>0</v>
          </cell>
          <cell r="J341">
            <v>-22228190.98</v>
          </cell>
          <cell r="K341">
            <v>-23123514.16</v>
          </cell>
        </row>
        <row r="342">
          <cell r="A342" t="str">
            <v>_/_6112_/_211SG266100</v>
          </cell>
          <cell r="B342" t="str">
            <v/>
          </cell>
          <cell r="C342" t="str">
            <v>6112</v>
          </cell>
          <cell r="D342" t="str">
            <v>211SG266100</v>
          </cell>
          <cell r="E342" t="str">
            <v>Sankyu (Thailand) Co.,Ltd</v>
          </cell>
          <cell r="F342">
            <v>-5180450</v>
          </cell>
          <cell r="G342">
            <v>0</v>
          </cell>
          <cell r="H342">
            <v>-5180450</v>
          </cell>
          <cell r="I342">
            <v>0</v>
          </cell>
          <cell r="J342">
            <v>-5180450</v>
          </cell>
          <cell r="K342">
            <v>-18940425.949999999</v>
          </cell>
        </row>
        <row r="343">
          <cell r="A343" t="str">
            <v>_/_6112_/_211SG266300</v>
          </cell>
          <cell r="B343" t="str">
            <v/>
          </cell>
          <cell r="C343" t="str">
            <v>6112</v>
          </cell>
          <cell r="D343" t="str">
            <v>211SG266300</v>
          </cell>
          <cell r="E343" t="str">
            <v>Sankyu Leam Chabang (Thailand) Co., Ltd.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</row>
        <row r="344">
          <cell r="A344" t="str">
            <v>_/_6112_/_211SG267100</v>
          </cell>
          <cell r="B344" t="str">
            <v/>
          </cell>
          <cell r="C344" t="str">
            <v>6112</v>
          </cell>
          <cell r="D344" t="str">
            <v>211SG267100</v>
          </cell>
          <cell r="E344" t="str">
            <v>Sankyu Vietnam</v>
          </cell>
          <cell r="F344">
            <v>-19297647.199999999</v>
          </cell>
          <cell r="G344">
            <v>0</v>
          </cell>
          <cell r="H344">
            <v>-19297647.199999999</v>
          </cell>
          <cell r="I344">
            <v>0</v>
          </cell>
          <cell r="J344">
            <v>-19297647.199999999</v>
          </cell>
          <cell r="K344">
            <v>0</v>
          </cell>
        </row>
        <row r="345">
          <cell r="A345" t="str">
            <v>_/_6112_/_211SG385100</v>
          </cell>
          <cell r="B345" t="str">
            <v/>
          </cell>
          <cell r="C345" t="str">
            <v>6112</v>
          </cell>
          <cell r="D345" t="str">
            <v>211SG385100</v>
          </cell>
          <cell r="E345" t="str">
            <v>Sankyu Eastern International (Hong Kong)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-440176</v>
          </cell>
        </row>
        <row r="346">
          <cell r="A346" t="str">
            <v>_/_6112_/_211SG385200</v>
          </cell>
          <cell r="B346" t="str">
            <v/>
          </cell>
          <cell r="C346" t="str">
            <v>6112</v>
          </cell>
          <cell r="D346" t="str">
            <v>211SG385200</v>
          </cell>
          <cell r="E346" t="str">
            <v>Sankyu Air (Hong Kong) Limted.</v>
          </cell>
          <cell r="F346">
            <v>-2680929.9700000002</v>
          </cell>
          <cell r="G346">
            <v>0</v>
          </cell>
          <cell r="H346">
            <v>-2680929.9700000002</v>
          </cell>
          <cell r="I346">
            <v>0</v>
          </cell>
          <cell r="J346">
            <v>-2680929.9700000002</v>
          </cell>
          <cell r="K346">
            <v>0</v>
          </cell>
        </row>
        <row r="347">
          <cell r="A347" t="str">
            <v>_/_6112_/_211SG386200</v>
          </cell>
          <cell r="B347" t="str">
            <v/>
          </cell>
          <cell r="C347" t="str">
            <v>6112</v>
          </cell>
          <cell r="D347" t="str">
            <v>211SG386200</v>
          </cell>
          <cell r="E347" t="str">
            <v>Sankyu Shanghai E&amp;T Sankyu Logistics</v>
          </cell>
          <cell r="F347">
            <v>-116050839.67</v>
          </cell>
          <cell r="G347">
            <v>0</v>
          </cell>
          <cell r="H347">
            <v>-116050839.67</v>
          </cell>
          <cell r="I347">
            <v>0</v>
          </cell>
          <cell r="J347">
            <v>-116050839.67</v>
          </cell>
          <cell r="K347">
            <v>-69209107</v>
          </cell>
        </row>
        <row r="348">
          <cell r="A348" t="str">
            <v>_/_6112_/_</v>
          </cell>
          <cell r="C348" t="str">
            <v>6112</v>
          </cell>
          <cell r="E348" t="str">
            <v>TB Total - Accounts Payable - Related Party</v>
          </cell>
          <cell r="F348">
            <v>-1683838078.8100002</v>
          </cell>
          <cell r="G348">
            <v>0</v>
          </cell>
          <cell r="H348">
            <v>-1683838078.8100002</v>
          </cell>
          <cell r="I348">
            <v>0</v>
          </cell>
          <cell r="J348">
            <v>-1683838078.8100002</v>
          </cell>
          <cell r="K348">
            <v>-2225983926.3099999</v>
          </cell>
        </row>
        <row r="349">
          <cell r="A349" t="str">
            <v/>
          </cell>
          <cell r="C349" t="str">
            <v>6113</v>
          </cell>
        </row>
        <row r="350">
          <cell r="A350" t="str">
            <v>_/_6113_/_21002</v>
          </cell>
          <cell r="B350" t="str">
            <v/>
          </cell>
          <cell r="C350" t="str">
            <v>6113</v>
          </cell>
          <cell r="D350" t="str">
            <v>21002</v>
          </cell>
          <cell r="E350" t="str">
            <v>Sankyu Inc (Tangguh Project)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</row>
        <row r="351">
          <cell r="A351" t="str">
            <v>_/_6113_/_211005HTM</v>
          </cell>
          <cell r="B351" t="str">
            <v/>
          </cell>
          <cell r="C351" t="str">
            <v>6113</v>
          </cell>
          <cell r="D351" t="str">
            <v>211005HTM</v>
          </cell>
          <cell r="E351" t="str">
            <v>Sankyu Inc - Other AP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</row>
        <row r="352">
          <cell r="A352" t="str">
            <v>_/_6113_/_218-HTM</v>
          </cell>
          <cell r="B352" t="str">
            <v/>
          </cell>
          <cell r="C352" t="str">
            <v>6113</v>
          </cell>
          <cell r="D352" t="str">
            <v>218-HTM</v>
          </cell>
          <cell r="E352" t="str">
            <v>Temporary Receipts-Related Party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</row>
        <row r="353">
          <cell r="A353" t="str">
            <v>_/_6113_/_</v>
          </cell>
          <cell r="C353" t="str">
            <v>6113</v>
          </cell>
          <cell r="E353" t="str">
            <v>TB Total - Other Payables - Related Party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</row>
        <row r="354">
          <cell r="A354" t="str">
            <v/>
          </cell>
          <cell r="C354" t="str">
            <v>6114</v>
          </cell>
        </row>
        <row r="355">
          <cell r="A355" t="str">
            <v>_/_6114_/_205</v>
          </cell>
          <cell r="B355" t="str">
            <v/>
          </cell>
          <cell r="C355" t="str">
            <v>6114</v>
          </cell>
          <cell r="D355" t="str">
            <v>205</v>
          </cell>
          <cell r="E355" t="str">
            <v>Account Payable Other (Non-Trade)</v>
          </cell>
          <cell r="F355">
            <v>-2553100064.5999999</v>
          </cell>
          <cell r="G355">
            <v>0</v>
          </cell>
          <cell r="H355">
            <v>-2553100064.5999999</v>
          </cell>
          <cell r="I355">
            <v>0</v>
          </cell>
          <cell r="J355">
            <v>-2553100064.5999999</v>
          </cell>
          <cell r="K355">
            <v>-2155992223</v>
          </cell>
        </row>
        <row r="356">
          <cell r="A356" t="str">
            <v>_/_6114_/_209</v>
          </cell>
          <cell r="B356" t="str">
            <v/>
          </cell>
          <cell r="C356" t="str">
            <v>6114</v>
          </cell>
          <cell r="D356" t="str">
            <v>209</v>
          </cell>
          <cell r="E356" t="str">
            <v>Deposit Received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</row>
        <row r="357">
          <cell r="A357" t="str">
            <v>_/_6114_/_2090101</v>
          </cell>
          <cell r="B357" t="str">
            <v/>
          </cell>
          <cell r="C357" t="str">
            <v>6114</v>
          </cell>
          <cell r="D357" t="str">
            <v>2090101</v>
          </cell>
          <cell r="E357" t="str">
            <v>Received PPH21 Salary,Bonus,THR,etc.</v>
          </cell>
          <cell r="F357">
            <v>-1227401839.9400001</v>
          </cell>
          <cell r="G357">
            <v>0</v>
          </cell>
          <cell r="H357">
            <v>-1227401839.9400001</v>
          </cell>
          <cell r="I357">
            <v>0</v>
          </cell>
          <cell r="J357">
            <v>-1227401839.9400001</v>
          </cell>
          <cell r="K357">
            <v>0</v>
          </cell>
        </row>
        <row r="358">
          <cell r="A358" t="str">
            <v>_/_6114_/_2090302</v>
          </cell>
          <cell r="B358" t="str">
            <v/>
          </cell>
          <cell r="C358" t="str">
            <v>6114</v>
          </cell>
          <cell r="D358" t="str">
            <v>2090302</v>
          </cell>
          <cell r="E358" t="str">
            <v>Received PPH23 for Rental Building /Land</v>
          </cell>
          <cell r="F358">
            <v>-35995105.890000001</v>
          </cell>
          <cell r="G358">
            <v>0</v>
          </cell>
          <cell r="H358">
            <v>-35995105.890000001</v>
          </cell>
          <cell r="I358">
            <v>0</v>
          </cell>
          <cell r="J358">
            <v>-35995105.890000001</v>
          </cell>
          <cell r="K358">
            <v>0</v>
          </cell>
        </row>
        <row r="359">
          <cell r="A359" t="str">
            <v>_/_6114_/_2090303</v>
          </cell>
          <cell r="B359" t="str">
            <v/>
          </cell>
          <cell r="C359" t="str">
            <v>6114</v>
          </cell>
          <cell r="D359" t="str">
            <v>2090303</v>
          </cell>
          <cell r="E359" t="str">
            <v>Received PPH23 for Professional /Consult</v>
          </cell>
          <cell r="F359">
            <v>-1463878</v>
          </cell>
          <cell r="G359">
            <v>0</v>
          </cell>
          <cell r="H359">
            <v>-1463878</v>
          </cell>
          <cell r="I359">
            <v>0</v>
          </cell>
          <cell r="J359">
            <v>-1463878</v>
          </cell>
          <cell r="K359">
            <v>0</v>
          </cell>
        </row>
        <row r="360">
          <cell r="A360" t="str">
            <v>_/_6114_/_2090304</v>
          </cell>
          <cell r="B360" t="str">
            <v/>
          </cell>
          <cell r="C360" t="str">
            <v>6114</v>
          </cell>
          <cell r="D360" t="str">
            <v>2090304</v>
          </cell>
          <cell r="E360" t="str">
            <v>Received PPH23 for Services Work</v>
          </cell>
          <cell r="F360">
            <v>-271098618.20999998</v>
          </cell>
          <cell r="G360">
            <v>0</v>
          </cell>
          <cell r="H360">
            <v>-271098618.20999998</v>
          </cell>
          <cell r="I360">
            <v>0</v>
          </cell>
          <cell r="J360">
            <v>-271098618.20999998</v>
          </cell>
          <cell r="K360">
            <v>0</v>
          </cell>
        </row>
        <row r="361">
          <cell r="A361" t="str">
            <v>_/_6114_/_2090305</v>
          </cell>
          <cell r="B361" t="str">
            <v/>
          </cell>
          <cell r="C361" t="str">
            <v>6114</v>
          </cell>
          <cell r="D361" t="str">
            <v>2090305</v>
          </cell>
          <cell r="E361" t="str">
            <v>Received PPH23 for Rental Equipment</v>
          </cell>
          <cell r="F361">
            <v>-2378385</v>
          </cell>
          <cell r="G361">
            <v>0</v>
          </cell>
          <cell r="H361">
            <v>-2378385</v>
          </cell>
          <cell r="I361">
            <v>0</v>
          </cell>
          <cell r="J361">
            <v>-2378385</v>
          </cell>
          <cell r="K361">
            <v>0</v>
          </cell>
        </row>
        <row r="362">
          <cell r="A362" t="str">
            <v>_/_6114_/_2090306</v>
          </cell>
          <cell r="B362" t="str">
            <v/>
          </cell>
          <cell r="C362" t="str">
            <v>6114</v>
          </cell>
          <cell r="D362" t="str">
            <v>2090306</v>
          </cell>
          <cell r="E362" t="str">
            <v>Received PPH23 for Rental Car, Truck</v>
          </cell>
          <cell r="F362">
            <v>-24432179.859999999</v>
          </cell>
          <cell r="G362">
            <v>0</v>
          </cell>
          <cell r="H362">
            <v>-24432179.859999999</v>
          </cell>
          <cell r="I362">
            <v>0</v>
          </cell>
          <cell r="J362">
            <v>-24432179.859999999</v>
          </cell>
          <cell r="K362">
            <v>0</v>
          </cell>
        </row>
        <row r="363">
          <cell r="A363" t="str">
            <v>_/_6114_/_2090311</v>
          </cell>
          <cell r="B363" t="str">
            <v/>
          </cell>
          <cell r="C363" t="str">
            <v>6114</v>
          </cell>
          <cell r="D363" t="str">
            <v>2090311</v>
          </cell>
          <cell r="E363" t="str">
            <v>Received PPH23 for Meal / Catering</v>
          </cell>
          <cell r="F363">
            <v>-1647900</v>
          </cell>
          <cell r="G363">
            <v>0</v>
          </cell>
          <cell r="H363">
            <v>-1647900</v>
          </cell>
          <cell r="I363">
            <v>0</v>
          </cell>
          <cell r="J363">
            <v>-1647900</v>
          </cell>
          <cell r="K363">
            <v>0</v>
          </cell>
        </row>
        <row r="364">
          <cell r="A364" t="str">
            <v>_/_6114_/_2090401</v>
          </cell>
          <cell r="B364" t="str">
            <v/>
          </cell>
          <cell r="C364" t="str">
            <v>6114</v>
          </cell>
          <cell r="D364" t="str">
            <v>2090401</v>
          </cell>
          <cell r="E364" t="str">
            <v>Received PPH26 Overesea Job / Sprvsr</v>
          </cell>
          <cell r="F364">
            <v>-10312194.300000001</v>
          </cell>
          <cell r="G364">
            <v>0</v>
          </cell>
          <cell r="H364">
            <v>-10312194.300000001</v>
          </cell>
          <cell r="I364">
            <v>0</v>
          </cell>
          <cell r="J364">
            <v>-10312194.300000001</v>
          </cell>
          <cell r="K364">
            <v>0</v>
          </cell>
        </row>
        <row r="365">
          <cell r="A365" t="str">
            <v>_/_6114_/_2090901</v>
          </cell>
          <cell r="B365" t="str">
            <v/>
          </cell>
          <cell r="C365" t="str">
            <v>6114</v>
          </cell>
          <cell r="D365" t="str">
            <v>2090901</v>
          </cell>
          <cell r="E365" t="str">
            <v>Deposit Received KOKARSI</v>
          </cell>
          <cell r="F365">
            <v>-1064000</v>
          </cell>
          <cell r="G365">
            <v>0</v>
          </cell>
          <cell r="H365">
            <v>-1064000</v>
          </cell>
          <cell r="I365">
            <v>0</v>
          </cell>
          <cell r="J365">
            <v>-1064000</v>
          </cell>
          <cell r="K365">
            <v>0</v>
          </cell>
        </row>
        <row r="366">
          <cell r="A366" t="str">
            <v>_/_6114_/_2099901</v>
          </cell>
          <cell r="B366" t="str">
            <v/>
          </cell>
          <cell r="C366" t="str">
            <v>6114</v>
          </cell>
          <cell r="D366" t="str">
            <v>2099901</v>
          </cell>
          <cell r="E366" t="str">
            <v>Deposite Received Logistic</v>
          </cell>
          <cell r="F366">
            <v>-743000</v>
          </cell>
          <cell r="G366">
            <v>0</v>
          </cell>
          <cell r="H366">
            <v>-743000</v>
          </cell>
          <cell r="I366">
            <v>0</v>
          </cell>
          <cell r="J366">
            <v>-743000</v>
          </cell>
          <cell r="K366">
            <v>0</v>
          </cell>
        </row>
        <row r="367">
          <cell r="A367" t="str">
            <v>_/_6114_/_2099902</v>
          </cell>
          <cell r="B367" t="str">
            <v/>
          </cell>
          <cell r="C367" t="str">
            <v>6114</v>
          </cell>
          <cell r="D367" t="str">
            <v>2099902</v>
          </cell>
          <cell r="E367" t="str">
            <v>Deposite Received Medical</v>
          </cell>
          <cell r="F367">
            <v>-1779350</v>
          </cell>
          <cell r="G367">
            <v>0</v>
          </cell>
          <cell r="H367">
            <v>-1779350</v>
          </cell>
          <cell r="I367">
            <v>0</v>
          </cell>
          <cell r="J367">
            <v>-1779350</v>
          </cell>
          <cell r="K367">
            <v>0</v>
          </cell>
        </row>
        <row r="368">
          <cell r="A368" t="str">
            <v>_/_6114_/_2099903</v>
          </cell>
          <cell r="B368" t="str">
            <v/>
          </cell>
          <cell r="C368" t="str">
            <v>6114</v>
          </cell>
          <cell r="D368" t="str">
            <v>2099903</v>
          </cell>
          <cell r="E368" t="str">
            <v>Deposite Received SPSI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</row>
        <row r="369">
          <cell r="A369" t="str">
            <v>_/_6114_/_2099909</v>
          </cell>
          <cell r="B369" t="str">
            <v/>
          </cell>
          <cell r="C369" t="str">
            <v>6114</v>
          </cell>
          <cell r="D369" t="str">
            <v>2099909</v>
          </cell>
          <cell r="E369" t="str">
            <v>Deposite Received Other</v>
          </cell>
          <cell r="F369">
            <v>-280218629.48000002</v>
          </cell>
          <cell r="G369">
            <v>0</v>
          </cell>
          <cell r="H369">
            <v>-280218629.48000002</v>
          </cell>
          <cell r="I369">
            <v>0</v>
          </cell>
          <cell r="J369">
            <v>-280218629.48000002</v>
          </cell>
          <cell r="K369">
            <v>0</v>
          </cell>
        </row>
        <row r="370">
          <cell r="A370" t="str">
            <v>_/_6114_/_209KBY</v>
          </cell>
          <cell r="B370" t="str">
            <v/>
          </cell>
          <cell r="C370" t="str">
            <v>6114</v>
          </cell>
          <cell r="D370" t="str">
            <v>209KBY</v>
          </cell>
          <cell r="E370" t="str">
            <v>Kobayashi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-200000</v>
          </cell>
        </row>
        <row r="371">
          <cell r="A371" t="str">
            <v>_/_6114_/_209KOKAR</v>
          </cell>
          <cell r="B371" t="str">
            <v/>
          </cell>
          <cell r="C371" t="str">
            <v>6114</v>
          </cell>
          <cell r="D371" t="str">
            <v>209KOKAR</v>
          </cell>
          <cell r="E371" t="str">
            <v>KOKARSI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-1423000</v>
          </cell>
        </row>
        <row r="372">
          <cell r="A372" t="str">
            <v>_/_6114_/_209LOGIS</v>
          </cell>
          <cell r="B372" t="str">
            <v/>
          </cell>
          <cell r="C372" t="str">
            <v>6114</v>
          </cell>
          <cell r="D372" t="str">
            <v>209LOGIS</v>
          </cell>
          <cell r="E372" t="str">
            <v>Logistic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-2636809.5</v>
          </cell>
        </row>
        <row r="373">
          <cell r="A373" t="str">
            <v>_/_6114_/_209MEDIC</v>
          </cell>
          <cell r="B373" t="str">
            <v/>
          </cell>
          <cell r="C373" t="str">
            <v>6114</v>
          </cell>
          <cell r="D373" t="str">
            <v>209MEDIC</v>
          </cell>
          <cell r="E373" t="str">
            <v>Medical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-1572500</v>
          </cell>
        </row>
        <row r="374">
          <cell r="A374" t="str">
            <v>_/_6114_/_209NOH</v>
          </cell>
          <cell r="B374" t="str">
            <v/>
          </cell>
          <cell r="C374" t="str">
            <v>6114</v>
          </cell>
          <cell r="D374" t="str">
            <v>209NOH</v>
          </cell>
          <cell r="E374" t="str">
            <v>Nohno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-200000</v>
          </cell>
        </row>
        <row r="375">
          <cell r="A375" t="str">
            <v>_/_6114_/_209PBBS</v>
          </cell>
          <cell r="B375" t="str">
            <v/>
          </cell>
          <cell r="C375" t="str">
            <v>6114</v>
          </cell>
          <cell r="D375" t="str">
            <v>209PBBS</v>
          </cell>
          <cell r="E375" t="str">
            <v>Pelayaran Buana Bintan Samudera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-757868000</v>
          </cell>
        </row>
        <row r="376">
          <cell r="A376" t="str">
            <v>_/_6114_/_209SPSI</v>
          </cell>
          <cell r="B376" t="str">
            <v/>
          </cell>
          <cell r="C376" t="str">
            <v>6114</v>
          </cell>
          <cell r="D376" t="str">
            <v>209SPSI</v>
          </cell>
          <cell r="E376" t="str">
            <v>Serikat Pekerja Seluruh Ind.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-16000</v>
          </cell>
        </row>
        <row r="377">
          <cell r="A377" t="str">
            <v>_/_6114_/_</v>
          </cell>
          <cell r="C377" t="str">
            <v>6114</v>
          </cell>
          <cell r="E377" t="str">
            <v>TB Total - Other Payables - Third Party</v>
          </cell>
          <cell r="F377">
            <v>-4411635145.2800007</v>
          </cell>
          <cell r="G377">
            <v>0</v>
          </cell>
          <cell r="H377">
            <v>-4411635145.2800007</v>
          </cell>
          <cell r="I377">
            <v>0</v>
          </cell>
          <cell r="J377">
            <v>-4411635145.2800007</v>
          </cell>
          <cell r="K377">
            <v>-2919908532.5</v>
          </cell>
        </row>
        <row r="378">
          <cell r="A378" t="str">
            <v/>
          </cell>
          <cell r="C378" t="str">
            <v>6211</v>
          </cell>
        </row>
        <row r="379">
          <cell r="A379" t="str">
            <v>_/_6211_/_206</v>
          </cell>
          <cell r="B379" t="str">
            <v/>
          </cell>
          <cell r="C379" t="str">
            <v>6211</v>
          </cell>
          <cell r="D379" t="str">
            <v>206</v>
          </cell>
          <cell r="E379" t="str">
            <v>Accrued Expenses</v>
          </cell>
          <cell r="F379">
            <v>-7739364576.0799999</v>
          </cell>
          <cell r="G379">
            <v>0</v>
          </cell>
          <cell r="H379">
            <v>-7739364576.0799999</v>
          </cell>
          <cell r="I379">
            <v>0</v>
          </cell>
          <cell r="J379">
            <v>-7739364576.0799999</v>
          </cell>
          <cell r="K379">
            <v>0</v>
          </cell>
        </row>
        <row r="380">
          <cell r="A380" t="str">
            <v>_/_6211_/_206AB</v>
          </cell>
          <cell r="B380" t="str">
            <v/>
          </cell>
          <cell r="C380" t="str">
            <v>6211</v>
          </cell>
          <cell r="D380" t="str">
            <v>206AB</v>
          </cell>
          <cell r="E380" t="str">
            <v>Accrued Expenses Asahan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-421448800</v>
          </cell>
        </row>
        <row r="381">
          <cell r="A381" t="str">
            <v>_/_6211_/_206CL</v>
          </cell>
          <cell r="B381" t="str">
            <v/>
          </cell>
          <cell r="C381" t="str">
            <v>6211</v>
          </cell>
          <cell r="D381" t="str">
            <v>206CL</v>
          </cell>
          <cell r="E381" t="str">
            <v>Accrued Expenses Cilegon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-2966625417</v>
          </cell>
        </row>
        <row r="382">
          <cell r="A382" t="str">
            <v>_/_6211_/_206JK</v>
          </cell>
          <cell r="B382" t="str">
            <v/>
          </cell>
          <cell r="C382" t="str">
            <v>6211</v>
          </cell>
          <cell r="D382" t="str">
            <v>206JK</v>
          </cell>
          <cell r="E382" t="str">
            <v>Accrued Expenses JKT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-6424952147.6000004</v>
          </cell>
        </row>
        <row r="383">
          <cell r="A383" t="str">
            <v>_/_6211_/_206ORS</v>
          </cell>
          <cell r="B383" t="str">
            <v/>
          </cell>
          <cell r="C383" t="str">
            <v>6211</v>
          </cell>
          <cell r="D383" t="str">
            <v>206ORS</v>
          </cell>
          <cell r="E383" t="str">
            <v>Accrued Expenses SSWJ (Retention)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-543906000</v>
          </cell>
        </row>
        <row r="384">
          <cell r="A384" t="str">
            <v>_/_6211_/_</v>
          </cell>
          <cell r="C384" t="str">
            <v>6211</v>
          </cell>
          <cell r="E384" t="str">
            <v>TB Total - Accrued Expenses</v>
          </cell>
          <cell r="F384">
            <v>-7739364576.0799999</v>
          </cell>
          <cell r="G384">
            <v>0</v>
          </cell>
          <cell r="H384">
            <v>-7739364576.0799999</v>
          </cell>
          <cell r="I384">
            <v>0</v>
          </cell>
          <cell r="J384">
            <v>-7739364576.0799999</v>
          </cell>
          <cell r="K384">
            <v>-10356932364.6</v>
          </cell>
        </row>
        <row r="385">
          <cell r="A385" t="str">
            <v/>
          </cell>
          <cell r="C385" t="str">
            <v>6212</v>
          </cell>
        </row>
        <row r="386">
          <cell r="A386" t="str">
            <v>_/_6212_/_207</v>
          </cell>
          <cell r="B386" t="str">
            <v/>
          </cell>
          <cell r="C386" t="str">
            <v>6212</v>
          </cell>
          <cell r="D386" t="str">
            <v>207</v>
          </cell>
          <cell r="E386" t="str">
            <v>Advance Received</v>
          </cell>
          <cell r="F386">
            <v>-797373537</v>
          </cell>
          <cell r="G386">
            <v>0</v>
          </cell>
          <cell r="H386">
            <v>-797373537</v>
          </cell>
          <cell r="I386">
            <v>0</v>
          </cell>
          <cell r="J386">
            <v>-797373537</v>
          </cell>
          <cell r="K386">
            <v>2151500641.4000001</v>
          </cell>
        </row>
        <row r="387">
          <cell r="A387" t="str">
            <v>_/_6212_/_20707</v>
          </cell>
          <cell r="B387" t="str">
            <v/>
          </cell>
          <cell r="C387" t="str">
            <v>6212</v>
          </cell>
          <cell r="D387" t="str">
            <v>20707</v>
          </cell>
          <cell r="E387" t="str">
            <v>JGC/PT BRI Joint Operation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-26518800000</v>
          </cell>
        </row>
        <row r="388">
          <cell r="A388" t="str">
            <v>_/_6212_/_20709</v>
          </cell>
          <cell r="B388" t="str">
            <v/>
          </cell>
          <cell r="C388" t="str">
            <v>6212</v>
          </cell>
          <cell r="D388" t="str">
            <v>20709</v>
          </cell>
          <cell r="E388" t="str">
            <v>BUT.JFE Engineering Corporation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-2151500641.4000001</v>
          </cell>
        </row>
        <row r="389">
          <cell r="A389" t="str">
            <v>_/_6212_/_</v>
          </cell>
          <cell r="C389" t="str">
            <v>6212</v>
          </cell>
          <cell r="E389" t="str">
            <v>TB Total - Advance Received</v>
          </cell>
          <cell r="F389">
            <v>-797373537</v>
          </cell>
          <cell r="G389">
            <v>0</v>
          </cell>
          <cell r="H389">
            <v>-797373537</v>
          </cell>
          <cell r="I389">
            <v>0</v>
          </cell>
          <cell r="J389">
            <v>-797373537</v>
          </cell>
          <cell r="K389">
            <v>-26518800000</v>
          </cell>
        </row>
        <row r="390">
          <cell r="A390" t="str">
            <v/>
          </cell>
          <cell r="C390" t="str">
            <v>6214</v>
          </cell>
        </row>
        <row r="391">
          <cell r="A391" t="str">
            <v>_/_6214_/_</v>
          </cell>
          <cell r="C391" t="str">
            <v>6214</v>
          </cell>
          <cell r="E391" t="str">
            <v>TB Total - Deposit Received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</row>
        <row r="392">
          <cell r="A392" t="str">
            <v/>
          </cell>
          <cell r="C392" t="str">
            <v>6311</v>
          </cell>
        </row>
        <row r="393">
          <cell r="A393" t="str">
            <v>_/_6311_/_</v>
          </cell>
          <cell r="C393" t="str">
            <v>6311</v>
          </cell>
          <cell r="E393" t="str">
            <v>TB Total - Long-Term Debt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</row>
        <row r="394">
          <cell r="A394" t="str">
            <v/>
          </cell>
          <cell r="C394" t="str">
            <v>6312</v>
          </cell>
        </row>
        <row r="395">
          <cell r="A395" t="str">
            <v>_/_6312_/_</v>
          </cell>
          <cell r="C395" t="str">
            <v>6312</v>
          </cell>
          <cell r="E395" t="str">
            <v>TB Total - Long-Term Debt Current Portion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</row>
        <row r="396">
          <cell r="A396" t="str">
            <v/>
          </cell>
          <cell r="C396" t="str">
            <v>6313</v>
          </cell>
        </row>
        <row r="397">
          <cell r="A397" t="str">
            <v>_/_6313_/_217</v>
          </cell>
          <cell r="B397" t="str">
            <v/>
          </cell>
          <cell r="C397" t="str">
            <v>6313</v>
          </cell>
          <cell r="D397" t="str">
            <v>217</v>
          </cell>
          <cell r="E397" t="str">
            <v>Temporary Receipts</v>
          </cell>
          <cell r="F397">
            <v>-84766327.950000003</v>
          </cell>
          <cell r="G397">
            <v>0</v>
          </cell>
          <cell r="H397">
            <v>-84766327.950000003</v>
          </cell>
          <cell r="I397">
            <v>0</v>
          </cell>
          <cell r="J397">
            <v>-84766327.950000003</v>
          </cell>
          <cell r="K397">
            <v>0</v>
          </cell>
        </row>
        <row r="398">
          <cell r="A398" t="str">
            <v>_/_6313_/_217369</v>
          </cell>
          <cell r="B398" t="str">
            <v/>
          </cell>
          <cell r="C398" t="str">
            <v>6313</v>
          </cell>
          <cell r="D398" t="str">
            <v>217369</v>
          </cell>
          <cell r="E398" t="str">
            <v>OOCL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-1318815</v>
          </cell>
        </row>
        <row r="399">
          <cell r="A399" t="str">
            <v>_/_6313_/_217ATM</v>
          </cell>
          <cell r="B399" t="str">
            <v/>
          </cell>
          <cell r="C399" t="str">
            <v>6313</v>
          </cell>
          <cell r="D399" t="str">
            <v>217ATM</v>
          </cell>
          <cell r="E399" t="str">
            <v>Asuransi Tokio Marine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-9776900</v>
          </cell>
        </row>
        <row r="400">
          <cell r="A400" t="str">
            <v>_/_6313_/_</v>
          </cell>
          <cell r="C400" t="str">
            <v>6313</v>
          </cell>
          <cell r="E400" t="str">
            <v>TB Total - Temporary Receipt</v>
          </cell>
          <cell r="F400">
            <v>-84766327.950000003</v>
          </cell>
          <cell r="G400">
            <v>0</v>
          </cell>
          <cell r="H400">
            <v>-84766327.950000003</v>
          </cell>
          <cell r="I400">
            <v>0</v>
          </cell>
          <cell r="J400">
            <v>-84766327.950000003</v>
          </cell>
          <cell r="K400">
            <v>-11095715</v>
          </cell>
        </row>
        <row r="401">
          <cell r="A401" t="str">
            <v/>
          </cell>
          <cell r="C401" t="str">
            <v>6315</v>
          </cell>
        </row>
        <row r="402">
          <cell r="A402" t="str">
            <v>_/_6315_/_</v>
          </cell>
          <cell r="C402" t="str">
            <v>6315</v>
          </cell>
          <cell r="E402" t="str">
            <v>TB Total - Capital Lease Obligations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</row>
        <row r="403">
          <cell r="A403" t="str">
            <v/>
          </cell>
          <cell r="C403" t="str">
            <v>6411</v>
          </cell>
        </row>
        <row r="404">
          <cell r="A404" t="str">
            <v>_/_6411_/_20906</v>
          </cell>
          <cell r="B404" t="str">
            <v/>
          </cell>
          <cell r="C404" t="str">
            <v>6411</v>
          </cell>
          <cell r="D404" t="str">
            <v>20906</v>
          </cell>
          <cell r="E404" t="str">
            <v>PPH - 21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-1429844590.71</v>
          </cell>
        </row>
        <row r="405">
          <cell r="A405" t="str">
            <v>_/_6411_/_22202</v>
          </cell>
          <cell r="B405" t="str">
            <v/>
          </cell>
          <cell r="C405" t="str">
            <v>6411</v>
          </cell>
          <cell r="D405" t="str">
            <v>22202</v>
          </cell>
          <cell r="E405" t="str">
            <v>PPh - 21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-5400721</v>
          </cell>
        </row>
        <row r="406">
          <cell r="A406" t="str">
            <v>_/_6411_/_</v>
          </cell>
          <cell r="C406" t="str">
            <v>6411</v>
          </cell>
          <cell r="E406" t="str">
            <v>TB Total - Tax Payable art. 21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-1435245311.71</v>
          </cell>
        </row>
        <row r="407">
          <cell r="A407" t="str">
            <v/>
          </cell>
          <cell r="C407" t="str">
            <v>6412</v>
          </cell>
        </row>
        <row r="408">
          <cell r="A408" t="str">
            <v>_/_6412_/_20903</v>
          </cell>
          <cell r="B408" t="str">
            <v/>
          </cell>
          <cell r="C408" t="str">
            <v>6412</v>
          </cell>
          <cell r="D408" t="str">
            <v>20903</v>
          </cell>
          <cell r="E408" t="str">
            <v>PPH - 23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-1013086420.37</v>
          </cell>
        </row>
        <row r="409">
          <cell r="A409" t="str">
            <v>_/_6412_/_</v>
          </cell>
          <cell r="C409" t="str">
            <v>6412</v>
          </cell>
          <cell r="E409" t="str">
            <v>TB Total - Tax Payable art. 23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-1013086420.37</v>
          </cell>
        </row>
        <row r="410">
          <cell r="A410" t="str">
            <v/>
          </cell>
          <cell r="C410" t="str">
            <v>6413</v>
          </cell>
        </row>
        <row r="411">
          <cell r="A411" t="str">
            <v>_/_6413_/_22203</v>
          </cell>
          <cell r="B411" t="str">
            <v/>
          </cell>
          <cell r="C411" t="str">
            <v>6413</v>
          </cell>
          <cell r="D411" t="str">
            <v>22203</v>
          </cell>
          <cell r="E411" t="str">
            <v>PPh - 25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</row>
        <row r="412">
          <cell r="A412" t="str">
            <v>_/_6413_/_</v>
          </cell>
          <cell r="C412" t="str">
            <v>6413</v>
          </cell>
          <cell r="E412" t="str">
            <v>TB Total - Tax Payable art. 25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</row>
        <row r="413">
          <cell r="A413" t="str">
            <v/>
          </cell>
          <cell r="C413" t="str">
            <v>6414</v>
          </cell>
        </row>
        <row r="414">
          <cell r="A414" t="str">
            <v>_/_6414_/_20904</v>
          </cell>
          <cell r="B414" t="str">
            <v/>
          </cell>
          <cell r="C414" t="str">
            <v>6414</v>
          </cell>
          <cell r="D414" t="str">
            <v>20904</v>
          </cell>
          <cell r="E414" t="str">
            <v>PPH - 26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-28120538.219999999</v>
          </cell>
        </row>
        <row r="415">
          <cell r="A415" t="str">
            <v>_/_6414_/_</v>
          </cell>
          <cell r="C415" t="str">
            <v>6414</v>
          </cell>
          <cell r="E415" t="str">
            <v>TB Total - Tax Payable art. 26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-28120538.219999999</v>
          </cell>
        </row>
        <row r="416">
          <cell r="A416" t="str">
            <v/>
          </cell>
          <cell r="C416" t="str">
            <v>6415</v>
          </cell>
        </row>
        <row r="417">
          <cell r="A417" t="str">
            <v>_/_6415_/_22201</v>
          </cell>
          <cell r="B417" t="str">
            <v/>
          </cell>
          <cell r="C417" t="str">
            <v>6415</v>
          </cell>
          <cell r="D417" t="str">
            <v>22201</v>
          </cell>
          <cell r="E417" t="str">
            <v>VAT - Miscellaneous Jobs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-769279924.25</v>
          </cell>
        </row>
        <row r="418">
          <cell r="A418" t="str">
            <v>_/_6415_/_22201-HTM</v>
          </cell>
          <cell r="B418" t="str">
            <v/>
          </cell>
          <cell r="C418" t="str">
            <v>6415</v>
          </cell>
          <cell r="D418" t="str">
            <v>22201-HTM</v>
          </cell>
          <cell r="E418" t="str">
            <v>VAT Payable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</row>
        <row r="419">
          <cell r="A419" t="str">
            <v>_/_6415_/_22206</v>
          </cell>
          <cell r="B419" t="str">
            <v/>
          </cell>
          <cell r="C419" t="str">
            <v>6415</v>
          </cell>
          <cell r="D419" t="str">
            <v>22206</v>
          </cell>
          <cell r="E419" t="str">
            <v>VAT - LN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-407748713.41000003</v>
          </cell>
        </row>
        <row r="420">
          <cell r="A420" t="str">
            <v>_/_6415_/_</v>
          </cell>
          <cell r="C420" t="str">
            <v>6415</v>
          </cell>
          <cell r="E420" t="str">
            <v>TB Total - VAT Payable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-1177028637.6600001</v>
          </cell>
        </row>
        <row r="421">
          <cell r="A421" t="str">
            <v/>
          </cell>
          <cell r="C421" t="str">
            <v>6416</v>
          </cell>
        </row>
        <row r="422">
          <cell r="A422" t="str">
            <v>_/_6416_/_20907</v>
          </cell>
          <cell r="B422" t="str">
            <v/>
          </cell>
          <cell r="C422" t="str">
            <v>6416</v>
          </cell>
          <cell r="D422" t="str">
            <v>20907</v>
          </cell>
          <cell r="E422" t="str">
            <v>PPH - 29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-3003214838</v>
          </cell>
        </row>
        <row r="423">
          <cell r="A423" t="str">
            <v>_/_6416_/_</v>
          </cell>
          <cell r="C423" t="str">
            <v>6416</v>
          </cell>
          <cell r="E423" t="str">
            <v>TB Total - Corporate Tax Payable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-3003214838</v>
          </cell>
        </row>
        <row r="424">
          <cell r="A424" t="str">
            <v/>
          </cell>
          <cell r="C424" t="str">
            <v>6417</v>
          </cell>
        </row>
        <row r="425">
          <cell r="A425" t="str">
            <v>_/_6417_/_222</v>
          </cell>
          <cell r="B425" t="str">
            <v/>
          </cell>
          <cell r="C425" t="str">
            <v>6417</v>
          </cell>
          <cell r="D425" t="str">
            <v>222</v>
          </cell>
          <cell r="E425" t="str">
            <v>Accrued Taxes</v>
          </cell>
          <cell r="F425">
            <v>-4120402077.29</v>
          </cell>
          <cell r="G425">
            <v>0</v>
          </cell>
          <cell r="H425">
            <v>-4120402077.29</v>
          </cell>
          <cell r="I425">
            <v>0</v>
          </cell>
          <cell r="J425">
            <v>-4120402077.29</v>
          </cell>
          <cell r="K425">
            <v>-7533183547</v>
          </cell>
        </row>
        <row r="426">
          <cell r="A426" t="str">
            <v>_/_6417_/_</v>
          </cell>
          <cell r="C426" t="str">
            <v>6417</v>
          </cell>
          <cell r="E426" t="str">
            <v>TB Total - Tax Payable- Others</v>
          </cell>
          <cell r="F426">
            <v>-4120402077.29</v>
          </cell>
          <cell r="G426">
            <v>0</v>
          </cell>
          <cell r="H426">
            <v>-4120402077.29</v>
          </cell>
          <cell r="I426">
            <v>0</v>
          </cell>
          <cell r="J426">
            <v>-4120402077.29</v>
          </cell>
          <cell r="K426">
            <v>-7533183547</v>
          </cell>
        </row>
        <row r="427">
          <cell r="A427" t="str">
            <v/>
          </cell>
          <cell r="C427" t="str">
            <v>6511</v>
          </cell>
        </row>
        <row r="428">
          <cell r="A428" t="str">
            <v>_/_6511_/_220</v>
          </cell>
          <cell r="B428" t="str">
            <v/>
          </cell>
          <cell r="C428" t="str">
            <v>6511</v>
          </cell>
          <cell r="D428" t="str">
            <v>220</v>
          </cell>
          <cell r="E428" t="str">
            <v>Retirement Allowance</v>
          </cell>
          <cell r="F428">
            <v>-16593932760</v>
          </cell>
          <cell r="G428">
            <v>0</v>
          </cell>
          <cell r="H428">
            <v>-16593932760</v>
          </cell>
          <cell r="I428">
            <v>0</v>
          </cell>
          <cell r="J428">
            <v>-16593932760</v>
          </cell>
          <cell r="K428">
            <v>-13770056153</v>
          </cell>
        </row>
        <row r="429">
          <cell r="A429" t="str">
            <v>_/_6511_/_</v>
          </cell>
          <cell r="C429" t="str">
            <v>6511</v>
          </cell>
          <cell r="E429" t="str">
            <v>TB Total - Retirement Allowance</v>
          </cell>
          <cell r="F429">
            <v>-16593932760</v>
          </cell>
          <cell r="G429">
            <v>0</v>
          </cell>
          <cell r="H429">
            <v>-16593932760</v>
          </cell>
          <cell r="I429">
            <v>0</v>
          </cell>
          <cell r="J429">
            <v>-16593932760</v>
          </cell>
          <cell r="K429">
            <v>-13770056153</v>
          </cell>
        </row>
        <row r="430">
          <cell r="A430" t="str">
            <v/>
          </cell>
          <cell r="C430" t="str">
            <v>6600</v>
          </cell>
        </row>
        <row r="431">
          <cell r="A431" t="str">
            <v>_/_6600_/_208</v>
          </cell>
          <cell r="B431" t="str">
            <v/>
          </cell>
          <cell r="C431" t="str">
            <v>6600</v>
          </cell>
          <cell r="D431" t="str">
            <v>208</v>
          </cell>
          <cell r="E431" t="str">
            <v>Working Advance Received</v>
          </cell>
          <cell r="F431">
            <v>-9285727137</v>
          </cell>
          <cell r="G431">
            <v>0</v>
          </cell>
          <cell r="H431">
            <v>-9285727137</v>
          </cell>
          <cell r="I431">
            <v>0</v>
          </cell>
          <cell r="J431">
            <v>-9285727137</v>
          </cell>
          <cell r="K431">
            <v>404992500</v>
          </cell>
        </row>
        <row r="432">
          <cell r="A432" t="str">
            <v>_/_6600_/_208xx</v>
          </cell>
          <cell r="B432" t="str">
            <v/>
          </cell>
          <cell r="C432" t="str">
            <v>6600</v>
          </cell>
          <cell r="D432" t="str">
            <v>208xx</v>
          </cell>
          <cell r="E432" t="str">
            <v>Working Advanced Received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-2877045094.5900002</v>
          </cell>
        </row>
        <row r="433">
          <cell r="A433" t="str">
            <v>_/_6600_/_</v>
          </cell>
          <cell r="C433" t="str">
            <v>6600</v>
          </cell>
          <cell r="E433" t="str">
            <v>TB Total - Billings on uncompleted works</v>
          </cell>
          <cell r="F433">
            <v>-9285727137</v>
          </cell>
          <cell r="G433">
            <v>0</v>
          </cell>
          <cell r="H433">
            <v>-9285727137</v>
          </cell>
          <cell r="I433">
            <v>0</v>
          </cell>
          <cell r="J433">
            <v>-9285727137</v>
          </cell>
          <cell r="K433">
            <v>-2472052594.5900002</v>
          </cell>
        </row>
        <row r="434">
          <cell r="A434" t="str">
            <v/>
          </cell>
          <cell r="C434" t="str">
            <v>6612</v>
          </cell>
        </row>
        <row r="435">
          <cell r="A435" t="str">
            <v>_/_6612_/_</v>
          </cell>
          <cell r="C435" t="str">
            <v>6612</v>
          </cell>
          <cell r="E435" t="str">
            <v>TB Total - Dividend Payable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</row>
        <row r="436">
          <cell r="A436" t="str">
            <v/>
          </cell>
          <cell r="C436" t="str">
            <v>7111</v>
          </cell>
        </row>
        <row r="437">
          <cell r="A437" t="str">
            <v>_/_7111_/_301</v>
          </cell>
          <cell r="B437" t="str">
            <v/>
          </cell>
          <cell r="C437" t="str">
            <v>7111</v>
          </cell>
          <cell r="D437" t="str">
            <v>301</v>
          </cell>
          <cell r="E437" t="str">
            <v>Capital Stock</v>
          </cell>
          <cell r="F437">
            <v>-3234770000</v>
          </cell>
          <cell r="G437">
            <v>0</v>
          </cell>
          <cell r="H437">
            <v>-3234770000</v>
          </cell>
          <cell r="I437">
            <v>0</v>
          </cell>
          <cell r="J437">
            <v>-3234770000</v>
          </cell>
          <cell r="K437">
            <v>-3234770000</v>
          </cell>
        </row>
        <row r="438">
          <cell r="A438" t="str">
            <v>_/_7111_/_</v>
          </cell>
          <cell r="C438" t="str">
            <v>7111</v>
          </cell>
          <cell r="E438" t="str">
            <v>TB Total - Capital Stock</v>
          </cell>
          <cell r="F438">
            <v>-3234770000</v>
          </cell>
          <cell r="G438">
            <v>0</v>
          </cell>
          <cell r="H438">
            <v>-3234770000</v>
          </cell>
          <cell r="I438">
            <v>0</v>
          </cell>
          <cell r="J438">
            <v>-3234770000</v>
          </cell>
          <cell r="K438">
            <v>-3234770000</v>
          </cell>
        </row>
        <row r="439">
          <cell r="A439" t="str">
            <v/>
          </cell>
          <cell r="C439" t="str">
            <v>7112</v>
          </cell>
        </row>
        <row r="440">
          <cell r="A440" t="str">
            <v>_/_7112_/_309</v>
          </cell>
          <cell r="B440" t="str">
            <v/>
          </cell>
          <cell r="C440" t="str">
            <v>7112</v>
          </cell>
          <cell r="D440" t="str">
            <v>309</v>
          </cell>
          <cell r="E440" t="str">
            <v>Unappropriated RE at Beginning</v>
          </cell>
          <cell r="F440">
            <v>-116666416699.38</v>
          </cell>
          <cell r="G440">
            <v>0</v>
          </cell>
          <cell r="H440">
            <v>-116666416699.38</v>
          </cell>
          <cell r="I440">
            <v>0</v>
          </cell>
          <cell r="J440">
            <v>-116666416699.38</v>
          </cell>
          <cell r="K440">
            <v>-95978645107.5</v>
          </cell>
        </row>
        <row r="441">
          <cell r="A441" t="str">
            <v>_/_7112_/_</v>
          </cell>
          <cell r="C441" t="str">
            <v>7112</v>
          </cell>
          <cell r="E441" t="str">
            <v>TB Total - Retained Earnings b.o.y.</v>
          </cell>
          <cell r="F441">
            <v>-116666416699.38</v>
          </cell>
          <cell r="G441">
            <v>0</v>
          </cell>
          <cell r="H441">
            <v>-116666416699.38</v>
          </cell>
          <cell r="I441">
            <v>0</v>
          </cell>
          <cell r="J441">
            <v>-116666416699.38</v>
          </cell>
          <cell r="K441">
            <v>-95978645107.5</v>
          </cell>
        </row>
        <row r="442">
          <cell r="A442" t="str">
            <v/>
          </cell>
          <cell r="C442" t="str">
            <v>7113</v>
          </cell>
        </row>
        <row r="443">
          <cell r="A443" t="str">
            <v>_/_7113_/_</v>
          </cell>
          <cell r="C443" t="str">
            <v>7113</v>
          </cell>
          <cell r="E443" t="str">
            <v>TB Total - Dividend Paid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</row>
        <row r="444">
          <cell r="A444" t="str">
            <v/>
          </cell>
          <cell r="C444" t="str">
            <v>7114</v>
          </cell>
        </row>
        <row r="445">
          <cell r="A445" t="str">
            <v>_/_7114_/_304</v>
          </cell>
          <cell r="B445" t="str">
            <v/>
          </cell>
          <cell r="C445" t="str">
            <v>7114</v>
          </cell>
          <cell r="D445" t="str">
            <v>304</v>
          </cell>
          <cell r="E445" t="str">
            <v>Earned Surplus Reserve</v>
          </cell>
          <cell r="F445">
            <v>-8400000</v>
          </cell>
          <cell r="G445">
            <v>0</v>
          </cell>
          <cell r="H445">
            <v>-8400000</v>
          </cell>
          <cell r="I445">
            <v>0</v>
          </cell>
          <cell r="J445">
            <v>-8400000</v>
          </cell>
          <cell r="K445">
            <v>0</v>
          </cell>
        </row>
        <row r="446">
          <cell r="A446" t="str">
            <v>_/_7114_/_30401</v>
          </cell>
          <cell r="B446" t="str">
            <v/>
          </cell>
          <cell r="C446" t="str">
            <v>7114</v>
          </cell>
          <cell r="D446" t="str">
            <v>30401</v>
          </cell>
          <cell r="E446" t="str">
            <v>Unrealized gain on increase in value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-8400000</v>
          </cell>
        </row>
        <row r="447">
          <cell r="A447" t="str">
            <v>_/_7114_/_524HTM</v>
          </cell>
          <cell r="B447" t="str">
            <v/>
          </cell>
          <cell r="C447" t="str">
            <v>7114</v>
          </cell>
          <cell r="D447" t="str">
            <v>524HTM</v>
          </cell>
          <cell r="E447" t="str">
            <v>Unrealized loss on decrease in value of investment in shars\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</row>
        <row r="448">
          <cell r="A448" t="str">
            <v>_/_7114_/_524ORS</v>
          </cell>
          <cell r="B448" t="str">
            <v/>
          </cell>
          <cell r="C448" t="str">
            <v>7114</v>
          </cell>
          <cell r="D448" t="str">
            <v>524ORS</v>
          </cell>
          <cell r="E448" t="str">
            <v>Unrealized gain on decrease in value of investment in share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</row>
        <row r="449">
          <cell r="A449" t="str">
            <v>_/_7114_/_</v>
          </cell>
          <cell r="C449" t="str">
            <v>7114</v>
          </cell>
          <cell r="E449" t="str">
            <v>TB Total - Unrealized gain (loss) on decrease in value of investment in shars\</v>
          </cell>
          <cell r="F449">
            <v>-8400000</v>
          </cell>
          <cell r="G449">
            <v>0</v>
          </cell>
          <cell r="H449">
            <v>-8400000</v>
          </cell>
          <cell r="I449">
            <v>0</v>
          </cell>
          <cell r="J449">
            <v>-8400000</v>
          </cell>
          <cell r="K449">
            <v>-8400000</v>
          </cell>
        </row>
        <row r="450">
          <cell r="A450" t="str">
            <v/>
          </cell>
          <cell r="C450" t="str">
            <v>7115</v>
          </cell>
        </row>
        <row r="451">
          <cell r="A451" t="str">
            <v>_/_7115_/_</v>
          </cell>
          <cell r="C451" t="str">
            <v>7115</v>
          </cell>
          <cell r="E451" t="str">
            <v>TB Total - Earned Surplus Reserve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</row>
        <row r="452">
          <cell r="A452" t="str">
            <v/>
          </cell>
          <cell r="C452" t="str">
            <v>8111</v>
          </cell>
        </row>
        <row r="453">
          <cell r="A453" t="str">
            <v>_/_8111_/_401</v>
          </cell>
          <cell r="B453" t="str">
            <v/>
          </cell>
          <cell r="C453" t="str">
            <v>8111</v>
          </cell>
          <cell r="D453" t="str">
            <v>401</v>
          </cell>
          <cell r="E453" t="str">
            <v>Working Sales</v>
          </cell>
          <cell r="F453">
            <v>-365131194136.29999</v>
          </cell>
          <cell r="G453">
            <v>0</v>
          </cell>
          <cell r="H453">
            <v>-365131194136.29999</v>
          </cell>
          <cell r="I453">
            <v>0</v>
          </cell>
          <cell r="J453">
            <v>-365131194136.29999</v>
          </cell>
          <cell r="K453">
            <v>-457296315020.02002</v>
          </cell>
        </row>
        <row r="454">
          <cell r="A454" t="str">
            <v>_/_8111_/_</v>
          </cell>
          <cell r="C454" t="str">
            <v>8111</v>
          </cell>
          <cell r="E454" t="str">
            <v>TB Total - Net Sales</v>
          </cell>
          <cell r="F454">
            <v>-365131194136.29999</v>
          </cell>
          <cell r="G454">
            <v>0</v>
          </cell>
          <cell r="H454">
            <v>-365131194136.29999</v>
          </cell>
          <cell r="I454">
            <v>0</v>
          </cell>
          <cell r="J454">
            <v>-365131194136.29999</v>
          </cell>
          <cell r="K454">
            <v>-457296315020.02002</v>
          </cell>
        </row>
        <row r="455">
          <cell r="A455" t="str">
            <v/>
          </cell>
          <cell r="C455" t="str">
            <v>8211</v>
          </cell>
        </row>
        <row r="456">
          <cell r="A456" t="str">
            <v>_/_8211_/_50101</v>
          </cell>
          <cell r="B456" t="str">
            <v/>
          </cell>
          <cell r="C456" t="str">
            <v>8211</v>
          </cell>
          <cell r="D456" t="str">
            <v>50101</v>
          </cell>
          <cell r="E456" t="str">
            <v>Officer`s Salary wc</v>
          </cell>
          <cell r="F456">
            <v>899274098.48000002</v>
          </cell>
          <cell r="G456">
            <v>0</v>
          </cell>
          <cell r="H456">
            <v>899274098.48000002</v>
          </cell>
          <cell r="I456">
            <v>0</v>
          </cell>
          <cell r="J456">
            <v>899274098.48000002</v>
          </cell>
          <cell r="K456">
            <v>8899499816.2000008</v>
          </cell>
        </row>
        <row r="457">
          <cell r="A457" t="str">
            <v>_/_8211_/_50102</v>
          </cell>
          <cell r="B457" t="str">
            <v/>
          </cell>
          <cell r="C457" t="str">
            <v>8211</v>
          </cell>
          <cell r="D457" t="str">
            <v>50102</v>
          </cell>
          <cell r="E457" t="str">
            <v>Employee Salary wc</v>
          </cell>
          <cell r="F457">
            <v>10085518627.67</v>
          </cell>
          <cell r="G457">
            <v>0</v>
          </cell>
          <cell r="H457">
            <v>10085518627.67</v>
          </cell>
          <cell r="I457">
            <v>0</v>
          </cell>
          <cell r="J457">
            <v>10085518627.67</v>
          </cell>
          <cell r="K457">
            <v>41799373245</v>
          </cell>
        </row>
        <row r="458">
          <cell r="A458" t="str">
            <v>_/_8211_/_50103</v>
          </cell>
          <cell r="B458" t="str">
            <v/>
          </cell>
          <cell r="C458" t="str">
            <v>8211</v>
          </cell>
          <cell r="D458" t="str">
            <v>50103</v>
          </cell>
          <cell r="E458" t="str">
            <v>Worker Salary wc</v>
          </cell>
          <cell r="F458">
            <v>44078966160</v>
          </cell>
          <cell r="G458">
            <v>0</v>
          </cell>
          <cell r="H458">
            <v>44078966160</v>
          </cell>
          <cell r="I458">
            <v>0</v>
          </cell>
          <cell r="J458">
            <v>44078966160</v>
          </cell>
          <cell r="K458">
            <v>0</v>
          </cell>
        </row>
        <row r="459">
          <cell r="A459" t="str">
            <v>_/_8211_/_50104</v>
          </cell>
          <cell r="B459" t="str">
            <v/>
          </cell>
          <cell r="C459" t="str">
            <v>8211</v>
          </cell>
          <cell r="D459" t="str">
            <v>50104</v>
          </cell>
          <cell r="E459" t="str">
            <v>Supervisor Fee wc</v>
          </cell>
          <cell r="F459">
            <v>32708751.879999999</v>
          </cell>
          <cell r="G459">
            <v>0</v>
          </cell>
          <cell r="H459">
            <v>32708751.879999999</v>
          </cell>
          <cell r="I459">
            <v>0</v>
          </cell>
          <cell r="J459">
            <v>32708751.879999999</v>
          </cell>
          <cell r="K459">
            <v>3543121507</v>
          </cell>
        </row>
        <row r="460">
          <cell r="A460" t="str">
            <v>_/_8211_/_50105</v>
          </cell>
          <cell r="B460" t="str">
            <v/>
          </cell>
          <cell r="C460" t="str">
            <v>8211</v>
          </cell>
          <cell r="D460" t="str">
            <v>50105</v>
          </cell>
          <cell r="E460" t="str">
            <v>Bonus wc</v>
          </cell>
          <cell r="F460">
            <v>5137685892</v>
          </cell>
          <cell r="G460">
            <v>0</v>
          </cell>
          <cell r="H460">
            <v>5137685892</v>
          </cell>
          <cell r="I460">
            <v>0</v>
          </cell>
          <cell r="J460">
            <v>5137685892</v>
          </cell>
          <cell r="K460">
            <v>4271674496</v>
          </cell>
        </row>
        <row r="461">
          <cell r="A461" t="str">
            <v>_/_8211_/_50106</v>
          </cell>
          <cell r="B461" t="str">
            <v/>
          </cell>
          <cell r="C461" t="str">
            <v>8211</v>
          </cell>
          <cell r="D461" t="str">
            <v>50106</v>
          </cell>
          <cell r="E461" t="str">
            <v>Retirement Payment wc</v>
          </cell>
          <cell r="F461">
            <v>4241939218</v>
          </cell>
          <cell r="G461">
            <v>0</v>
          </cell>
          <cell r="H461">
            <v>4241939218</v>
          </cell>
          <cell r="I461">
            <v>0</v>
          </cell>
          <cell r="J461">
            <v>4241939218</v>
          </cell>
          <cell r="K461">
            <v>762010348</v>
          </cell>
        </row>
        <row r="462">
          <cell r="A462" t="str">
            <v>_/_8211_/_50108</v>
          </cell>
          <cell r="B462" t="str">
            <v/>
          </cell>
          <cell r="C462" t="str">
            <v>8211</v>
          </cell>
          <cell r="D462" t="str">
            <v>50108</v>
          </cell>
          <cell r="E462" t="str">
            <v>Legal Welfare Expenses wc</v>
          </cell>
          <cell r="F462">
            <v>1746985054</v>
          </cell>
          <cell r="G462">
            <v>0</v>
          </cell>
          <cell r="H462">
            <v>1746985054</v>
          </cell>
          <cell r="I462">
            <v>0</v>
          </cell>
          <cell r="J462">
            <v>1746985054</v>
          </cell>
          <cell r="K462">
            <v>3140561038.5</v>
          </cell>
        </row>
        <row r="463">
          <cell r="A463" t="str">
            <v>_/_8211_/_50110</v>
          </cell>
          <cell r="B463" t="str">
            <v/>
          </cell>
          <cell r="C463" t="str">
            <v>8211</v>
          </cell>
          <cell r="D463" t="str">
            <v>50110</v>
          </cell>
          <cell r="E463" t="str">
            <v>Welfare Expenses wc</v>
          </cell>
          <cell r="F463">
            <v>3642309701.3400002</v>
          </cell>
          <cell r="G463">
            <v>0</v>
          </cell>
          <cell r="H463">
            <v>3642309701.3400002</v>
          </cell>
          <cell r="I463">
            <v>0</v>
          </cell>
          <cell r="J463">
            <v>3642309701.3400002</v>
          </cell>
          <cell r="K463">
            <v>1347783046.95</v>
          </cell>
        </row>
        <row r="464">
          <cell r="A464" t="str">
            <v>_/_8211_/_50121</v>
          </cell>
          <cell r="B464" t="str">
            <v/>
          </cell>
          <cell r="C464" t="str">
            <v>8211</v>
          </cell>
          <cell r="D464" t="str">
            <v>50121</v>
          </cell>
          <cell r="E464" t="str">
            <v>Materials Charge wc</v>
          </cell>
          <cell r="F464">
            <v>8094300908.79</v>
          </cell>
          <cell r="G464">
            <v>0</v>
          </cell>
          <cell r="H464">
            <v>8094300908.79</v>
          </cell>
          <cell r="I464">
            <v>0</v>
          </cell>
          <cell r="J464">
            <v>8094300908.79</v>
          </cell>
          <cell r="K464">
            <v>6286194955</v>
          </cell>
        </row>
        <row r="465">
          <cell r="A465" t="str">
            <v>_/_8211_/_50124</v>
          </cell>
          <cell r="B465" t="str">
            <v/>
          </cell>
          <cell r="C465" t="str">
            <v>8211</v>
          </cell>
          <cell r="D465" t="str">
            <v>50124</v>
          </cell>
          <cell r="E465" t="str">
            <v>Working Supplies wc</v>
          </cell>
          <cell r="F465">
            <v>18915751381.080002</v>
          </cell>
          <cell r="G465">
            <v>0</v>
          </cell>
          <cell r="H465">
            <v>18915751381.080002</v>
          </cell>
          <cell r="I465">
            <v>0</v>
          </cell>
          <cell r="J465">
            <v>18915751381.080002</v>
          </cell>
          <cell r="K465">
            <v>30768845730.310001</v>
          </cell>
        </row>
        <row r="466">
          <cell r="A466" t="str">
            <v>_/_8211_/_50131</v>
          </cell>
          <cell r="B466" t="str">
            <v/>
          </cell>
          <cell r="C466" t="str">
            <v>8211</v>
          </cell>
          <cell r="D466" t="str">
            <v>50131</v>
          </cell>
          <cell r="E466" t="str">
            <v>Subcontractor Expenses wc</v>
          </cell>
          <cell r="F466">
            <v>132958203668.94</v>
          </cell>
          <cell r="G466">
            <v>0</v>
          </cell>
          <cell r="H466">
            <v>132958203668.94</v>
          </cell>
          <cell r="I466">
            <v>0</v>
          </cell>
          <cell r="J466">
            <v>132958203668.94</v>
          </cell>
          <cell r="K466">
            <v>219035664731.79001</v>
          </cell>
        </row>
        <row r="467">
          <cell r="A467" t="str">
            <v>_/_8211_/_50141</v>
          </cell>
          <cell r="B467" t="str">
            <v/>
          </cell>
          <cell r="C467" t="str">
            <v>8211</v>
          </cell>
          <cell r="D467" t="str">
            <v>50141</v>
          </cell>
          <cell r="E467" t="str">
            <v>Installation Cost wc</v>
          </cell>
          <cell r="F467">
            <v>650000</v>
          </cell>
          <cell r="G467">
            <v>0</v>
          </cell>
          <cell r="H467">
            <v>650000</v>
          </cell>
          <cell r="I467">
            <v>0</v>
          </cell>
          <cell r="J467">
            <v>650000</v>
          </cell>
          <cell r="K467">
            <v>20819500</v>
          </cell>
        </row>
        <row r="468">
          <cell r="A468" t="str">
            <v>_/_8211_/_50142</v>
          </cell>
          <cell r="B468" t="str">
            <v/>
          </cell>
          <cell r="C468" t="str">
            <v>8211</v>
          </cell>
          <cell r="D468" t="str">
            <v>50142</v>
          </cell>
          <cell r="E468" t="str">
            <v>Office Supplies Expenses wc</v>
          </cell>
          <cell r="F468">
            <v>3126963293.46</v>
          </cell>
          <cell r="G468">
            <v>0</v>
          </cell>
          <cell r="H468">
            <v>3126963293.46</v>
          </cell>
          <cell r="I468">
            <v>0</v>
          </cell>
          <cell r="J468">
            <v>3126963293.46</v>
          </cell>
          <cell r="K468">
            <v>4660544141.3699999</v>
          </cell>
        </row>
        <row r="469">
          <cell r="A469" t="str">
            <v>_/_8211_/_50143</v>
          </cell>
          <cell r="B469" t="str">
            <v/>
          </cell>
          <cell r="C469" t="str">
            <v>8211</v>
          </cell>
          <cell r="D469" t="str">
            <v>50143</v>
          </cell>
          <cell r="E469" t="str">
            <v>Power Fuel Expenses wc</v>
          </cell>
          <cell r="F469">
            <v>12867817992.02</v>
          </cell>
          <cell r="G469">
            <v>0</v>
          </cell>
          <cell r="H469">
            <v>12867817992.02</v>
          </cell>
          <cell r="I469">
            <v>0</v>
          </cell>
          <cell r="J469">
            <v>12867817992.02</v>
          </cell>
          <cell r="K469">
            <v>12668750911.200001</v>
          </cell>
        </row>
        <row r="470">
          <cell r="A470" t="str">
            <v>_/_8211_/_50144</v>
          </cell>
          <cell r="B470" t="str">
            <v/>
          </cell>
          <cell r="C470" t="str">
            <v>8211</v>
          </cell>
          <cell r="D470" t="str">
            <v>50144</v>
          </cell>
          <cell r="E470" t="str">
            <v>Repaires Charges wc</v>
          </cell>
          <cell r="F470">
            <v>12411510616.15</v>
          </cell>
          <cell r="G470">
            <v>0</v>
          </cell>
          <cell r="H470">
            <v>12411510616.15</v>
          </cell>
          <cell r="I470">
            <v>0</v>
          </cell>
          <cell r="J470">
            <v>12411510616.15</v>
          </cell>
          <cell r="K470">
            <v>11337734102.76</v>
          </cell>
        </row>
        <row r="471">
          <cell r="A471" t="str">
            <v>_/_8211_/_50145</v>
          </cell>
          <cell r="B471" t="str">
            <v/>
          </cell>
          <cell r="C471" t="str">
            <v>8211</v>
          </cell>
          <cell r="D471" t="str">
            <v>50145</v>
          </cell>
          <cell r="E471" t="str">
            <v>Water, Electricity and Gas Charges wc</v>
          </cell>
          <cell r="F471">
            <v>962388186.89999998</v>
          </cell>
          <cell r="G471">
            <v>0</v>
          </cell>
          <cell r="H471">
            <v>962388186.89999998</v>
          </cell>
          <cell r="I471">
            <v>0</v>
          </cell>
          <cell r="J471">
            <v>962388186.89999998</v>
          </cell>
          <cell r="K471">
            <v>0</v>
          </cell>
        </row>
        <row r="472">
          <cell r="A472" t="str">
            <v>_/_8211_/_50147</v>
          </cell>
          <cell r="B472" t="str">
            <v/>
          </cell>
          <cell r="C472" t="str">
            <v>8211</v>
          </cell>
          <cell r="D472" t="str">
            <v>50147</v>
          </cell>
          <cell r="E472" t="str">
            <v>Transportation Expenses wc</v>
          </cell>
          <cell r="F472">
            <v>7516704333.5100002</v>
          </cell>
          <cell r="G472">
            <v>0</v>
          </cell>
          <cell r="H472">
            <v>7516704333.5100002</v>
          </cell>
          <cell r="I472">
            <v>0</v>
          </cell>
          <cell r="J472">
            <v>7516704333.5100002</v>
          </cell>
          <cell r="K472">
            <v>6813158672.8999996</v>
          </cell>
        </row>
        <row r="473">
          <cell r="A473" t="str">
            <v>_/_8211_/_50150</v>
          </cell>
          <cell r="B473" t="str">
            <v/>
          </cell>
          <cell r="C473" t="str">
            <v>8211</v>
          </cell>
          <cell r="D473" t="str">
            <v>50150</v>
          </cell>
          <cell r="E473" t="str">
            <v>Rental Expenses wc</v>
          </cell>
          <cell r="F473">
            <v>3847652539.23</v>
          </cell>
          <cell r="G473">
            <v>0</v>
          </cell>
          <cell r="H473">
            <v>3847652539.23</v>
          </cell>
          <cell r="I473">
            <v>0</v>
          </cell>
          <cell r="J473">
            <v>3847652539.23</v>
          </cell>
          <cell r="K473">
            <v>5116268491.9200001</v>
          </cell>
        </row>
        <row r="474">
          <cell r="A474" t="str">
            <v>_/_8211_/_50151</v>
          </cell>
          <cell r="B474" t="str">
            <v/>
          </cell>
          <cell r="C474" t="str">
            <v>8211</v>
          </cell>
          <cell r="D474" t="str">
            <v>50151</v>
          </cell>
          <cell r="E474" t="str">
            <v>Leasing Charges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</row>
        <row r="475">
          <cell r="A475" t="str">
            <v>_/_8211_/_50152</v>
          </cell>
          <cell r="B475" t="str">
            <v/>
          </cell>
          <cell r="C475" t="str">
            <v>8211</v>
          </cell>
          <cell r="D475" t="str">
            <v>50152</v>
          </cell>
          <cell r="E475" t="str">
            <v>Proffesional Fee wc</v>
          </cell>
          <cell r="F475">
            <v>28537000</v>
          </cell>
          <cell r="G475">
            <v>0</v>
          </cell>
          <cell r="H475">
            <v>28537000</v>
          </cell>
          <cell r="I475">
            <v>0</v>
          </cell>
          <cell r="J475">
            <v>28537000</v>
          </cell>
          <cell r="K475">
            <v>0</v>
          </cell>
        </row>
        <row r="476">
          <cell r="A476" t="str">
            <v>_/_8211_/_50153</v>
          </cell>
          <cell r="B476" t="str">
            <v/>
          </cell>
          <cell r="C476" t="str">
            <v>8211</v>
          </cell>
          <cell r="D476" t="str">
            <v>50153</v>
          </cell>
          <cell r="E476" t="str">
            <v>Travel Expenses wc</v>
          </cell>
          <cell r="F476">
            <v>4970825714.75</v>
          </cell>
          <cell r="G476">
            <v>0</v>
          </cell>
          <cell r="H476">
            <v>4970825714.75</v>
          </cell>
          <cell r="I476">
            <v>0</v>
          </cell>
          <cell r="J476">
            <v>4970825714.75</v>
          </cell>
          <cell r="K476">
            <v>5987147358.8000002</v>
          </cell>
        </row>
        <row r="477">
          <cell r="A477" t="str">
            <v>_/_8211_/_50156</v>
          </cell>
          <cell r="B477" t="str">
            <v/>
          </cell>
          <cell r="C477" t="str">
            <v>8211</v>
          </cell>
          <cell r="D477" t="str">
            <v>50156</v>
          </cell>
          <cell r="E477" t="str">
            <v>Communication Expenses wc</v>
          </cell>
          <cell r="F477">
            <v>2441162765.3699999</v>
          </cell>
          <cell r="G477">
            <v>0</v>
          </cell>
          <cell r="H477">
            <v>2441162765.3699999</v>
          </cell>
          <cell r="I477">
            <v>0</v>
          </cell>
          <cell r="J477">
            <v>2441162765.3699999</v>
          </cell>
          <cell r="K477">
            <v>2794393165.0300002</v>
          </cell>
        </row>
        <row r="478">
          <cell r="A478" t="str">
            <v>_/_8211_/_50157</v>
          </cell>
          <cell r="B478" t="str">
            <v/>
          </cell>
          <cell r="C478" t="str">
            <v>8211</v>
          </cell>
          <cell r="D478" t="str">
            <v>50157</v>
          </cell>
          <cell r="E478" t="str">
            <v>Insurance Expenses wc</v>
          </cell>
          <cell r="F478">
            <v>751975196.25999999</v>
          </cell>
          <cell r="G478">
            <v>0</v>
          </cell>
          <cell r="H478">
            <v>751975196.25999999</v>
          </cell>
          <cell r="I478">
            <v>0</v>
          </cell>
          <cell r="J478">
            <v>751975196.25999999</v>
          </cell>
          <cell r="K478">
            <v>1001503416.87</v>
          </cell>
        </row>
        <row r="479">
          <cell r="A479" t="str">
            <v>_/_8211_/_50158</v>
          </cell>
          <cell r="B479" t="str">
            <v/>
          </cell>
          <cell r="C479" t="str">
            <v>8211</v>
          </cell>
          <cell r="D479" t="str">
            <v>50158</v>
          </cell>
          <cell r="E479" t="str">
            <v>Entertainment Expenses wc</v>
          </cell>
          <cell r="F479">
            <v>848882561.34000003</v>
          </cell>
          <cell r="G479">
            <v>0</v>
          </cell>
          <cell r="H479">
            <v>848882561.34000003</v>
          </cell>
          <cell r="I479">
            <v>0</v>
          </cell>
          <cell r="J479">
            <v>848882561.34000003</v>
          </cell>
          <cell r="K479">
            <v>825720085</v>
          </cell>
        </row>
        <row r="480">
          <cell r="A480" t="str">
            <v>_/_8211_/_50161</v>
          </cell>
          <cell r="B480" t="str">
            <v/>
          </cell>
          <cell r="C480" t="str">
            <v>8211</v>
          </cell>
          <cell r="D480" t="str">
            <v>50161</v>
          </cell>
          <cell r="E480" t="str">
            <v>Taxes and Public due Charges wc</v>
          </cell>
          <cell r="F480">
            <v>4528739674.1899996</v>
          </cell>
          <cell r="G480">
            <v>0</v>
          </cell>
          <cell r="H480">
            <v>4528739674.1899996</v>
          </cell>
          <cell r="I480">
            <v>0</v>
          </cell>
          <cell r="J480">
            <v>4528739674.1899996</v>
          </cell>
          <cell r="K480">
            <v>3037643908.8099999</v>
          </cell>
        </row>
        <row r="481">
          <cell r="A481" t="str">
            <v>_/_8211_/_50162</v>
          </cell>
          <cell r="B481" t="str">
            <v/>
          </cell>
          <cell r="C481" t="str">
            <v>8211</v>
          </cell>
          <cell r="D481" t="str">
            <v>50162</v>
          </cell>
          <cell r="E481" t="str">
            <v>Miscellaneous Expenses wc</v>
          </cell>
          <cell r="F481">
            <v>7120938478.0100002</v>
          </cell>
          <cell r="G481">
            <v>0</v>
          </cell>
          <cell r="H481">
            <v>7120938478.0100002</v>
          </cell>
          <cell r="I481">
            <v>0</v>
          </cell>
          <cell r="J481">
            <v>7120938478.0100002</v>
          </cell>
          <cell r="K481">
            <v>8454247073.9700003</v>
          </cell>
        </row>
        <row r="482">
          <cell r="A482" t="str">
            <v>_/_8211_/_50163</v>
          </cell>
          <cell r="B482" t="str">
            <v/>
          </cell>
          <cell r="C482" t="str">
            <v>8211</v>
          </cell>
          <cell r="D482" t="str">
            <v>50163</v>
          </cell>
          <cell r="E482" t="str">
            <v>Books and Newspaper Fee wc</v>
          </cell>
          <cell r="F482">
            <v>83517800</v>
          </cell>
          <cell r="G482">
            <v>0</v>
          </cell>
          <cell r="H482">
            <v>83517800</v>
          </cell>
          <cell r="I482">
            <v>0</v>
          </cell>
          <cell r="J482">
            <v>83517800</v>
          </cell>
          <cell r="K482">
            <v>0</v>
          </cell>
        </row>
        <row r="483">
          <cell r="A483" t="str">
            <v>_/_8211_/_50165</v>
          </cell>
          <cell r="B483" t="str">
            <v/>
          </cell>
          <cell r="C483" t="str">
            <v>8211</v>
          </cell>
          <cell r="D483" t="str">
            <v>50165</v>
          </cell>
          <cell r="E483" t="str">
            <v>Depreciation Expenses wc</v>
          </cell>
          <cell r="F483">
            <v>17469808474.59</v>
          </cell>
          <cell r="G483">
            <v>0</v>
          </cell>
          <cell r="H483">
            <v>17469808474.59</v>
          </cell>
          <cell r="I483">
            <v>0</v>
          </cell>
          <cell r="J483">
            <v>17469808474.59</v>
          </cell>
          <cell r="K483">
            <v>15507757237.16</v>
          </cell>
        </row>
        <row r="484">
          <cell r="A484" t="str">
            <v>_/_8211_/_50166</v>
          </cell>
          <cell r="B484" t="str">
            <v/>
          </cell>
          <cell r="C484" t="str">
            <v>8211</v>
          </cell>
          <cell r="D484" t="str">
            <v>50166</v>
          </cell>
          <cell r="E484" t="str">
            <v>Advertisement Expenses wc</v>
          </cell>
          <cell r="F484">
            <v>8900000</v>
          </cell>
          <cell r="G484">
            <v>0</v>
          </cell>
          <cell r="H484">
            <v>8900000</v>
          </cell>
          <cell r="I484">
            <v>0</v>
          </cell>
          <cell r="J484">
            <v>8900000</v>
          </cell>
          <cell r="K484">
            <v>0</v>
          </cell>
        </row>
        <row r="485">
          <cell r="A485" t="str">
            <v>_/_8211_/_50171</v>
          </cell>
          <cell r="B485" t="str">
            <v/>
          </cell>
          <cell r="C485" t="str">
            <v>8211</v>
          </cell>
          <cell r="D485" t="str">
            <v>50171</v>
          </cell>
          <cell r="E485" t="str">
            <v>Donation Fee wc</v>
          </cell>
          <cell r="F485">
            <v>94120000</v>
          </cell>
          <cell r="G485">
            <v>0</v>
          </cell>
          <cell r="H485">
            <v>94120000</v>
          </cell>
          <cell r="I485">
            <v>0</v>
          </cell>
          <cell r="J485">
            <v>94120000</v>
          </cell>
          <cell r="K485">
            <v>156280000</v>
          </cell>
        </row>
        <row r="486">
          <cell r="A486" t="str">
            <v>_/_8211_/_50172</v>
          </cell>
          <cell r="B486" t="str">
            <v/>
          </cell>
          <cell r="C486" t="str">
            <v>8211</v>
          </cell>
          <cell r="D486" t="str">
            <v>50172</v>
          </cell>
          <cell r="E486" t="str">
            <v>Convention Expenses wc</v>
          </cell>
          <cell r="F486">
            <v>214260675</v>
          </cell>
          <cell r="G486">
            <v>0</v>
          </cell>
          <cell r="H486">
            <v>214260675</v>
          </cell>
          <cell r="I486">
            <v>0</v>
          </cell>
          <cell r="J486">
            <v>214260675</v>
          </cell>
          <cell r="K486">
            <v>68395000</v>
          </cell>
        </row>
        <row r="487">
          <cell r="A487" t="str">
            <v>_/_8211_/_50174</v>
          </cell>
          <cell r="B487" t="str">
            <v/>
          </cell>
          <cell r="C487" t="str">
            <v>8211</v>
          </cell>
          <cell r="D487" t="str">
            <v>50174</v>
          </cell>
          <cell r="E487" t="str">
            <v>Education Expenses wc</v>
          </cell>
          <cell r="F487">
            <v>258125444.86000001</v>
          </cell>
          <cell r="G487">
            <v>0</v>
          </cell>
          <cell r="H487">
            <v>258125444.86000001</v>
          </cell>
          <cell r="I487">
            <v>0</v>
          </cell>
          <cell r="J487">
            <v>258125444.86000001</v>
          </cell>
          <cell r="K487">
            <v>164667128</v>
          </cell>
        </row>
        <row r="488">
          <cell r="A488" t="str">
            <v>_/_8211_/_50175</v>
          </cell>
          <cell r="B488" t="str">
            <v/>
          </cell>
          <cell r="C488" t="str">
            <v>8211</v>
          </cell>
          <cell r="D488" t="str">
            <v>50175</v>
          </cell>
          <cell r="E488" t="str">
            <v>Meal Allowance Expenses wc</v>
          </cell>
          <cell r="F488">
            <v>1920062095</v>
          </cell>
          <cell r="G488">
            <v>0</v>
          </cell>
          <cell r="H488">
            <v>1920062095</v>
          </cell>
          <cell r="I488">
            <v>0</v>
          </cell>
          <cell r="J488">
            <v>1920062095</v>
          </cell>
          <cell r="K488">
            <v>1852459850</v>
          </cell>
        </row>
        <row r="489">
          <cell r="A489" t="str">
            <v>_/_8211_/_50176</v>
          </cell>
          <cell r="B489" t="str">
            <v/>
          </cell>
          <cell r="C489" t="str">
            <v>8211</v>
          </cell>
          <cell r="D489" t="str">
            <v>50176</v>
          </cell>
          <cell r="E489" t="str">
            <v>Commission Expenses wc</v>
          </cell>
          <cell r="F489">
            <v>50425449.969999999</v>
          </cell>
          <cell r="G489">
            <v>0</v>
          </cell>
          <cell r="H489">
            <v>50425449.969999999</v>
          </cell>
          <cell r="I489">
            <v>0</v>
          </cell>
          <cell r="J489">
            <v>50425449.969999999</v>
          </cell>
          <cell r="K489">
            <v>264697100</v>
          </cell>
        </row>
        <row r="490">
          <cell r="A490" t="str">
            <v>_/_8211_/_</v>
          </cell>
          <cell r="C490" t="str">
            <v>8211</v>
          </cell>
          <cell r="E490" t="str">
            <v>TB Total - Cost of Sales</v>
          </cell>
          <cell r="F490">
            <v>311357611752.78998</v>
          </cell>
          <cell r="G490">
            <v>0</v>
          </cell>
          <cell r="H490">
            <v>311357611752.78998</v>
          </cell>
          <cell r="I490">
            <v>0</v>
          </cell>
          <cell r="J490">
            <v>311357611752.78998</v>
          </cell>
          <cell r="K490">
            <v>400586916058.53998</v>
          </cell>
        </row>
        <row r="491">
          <cell r="A491" t="str">
            <v/>
          </cell>
          <cell r="C491" t="str">
            <v>8311</v>
          </cell>
        </row>
        <row r="492">
          <cell r="A492" t="str">
            <v>_/_8311_/_50201</v>
          </cell>
          <cell r="B492" t="str">
            <v/>
          </cell>
          <cell r="C492" t="str">
            <v>8311</v>
          </cell>
          <cell r="D492" t="str">
            <v>50201</v>
          </cell>
          <cell r="E492" t="str">
            <v>Officer`s Salary ae</v>
          </cell>
          <cell r="F492">
            <v>2517372474</v>
          </cell>
          <cell r="G492">
            <v>0</v>
          </cell>
          <cell r="H492">
            <v>2517372474</v>
          </cell>
          <cell r="I492">
            <v>0</v>
          </cell>
          <cell r="J492">
            <v>2517372474</v>
          </cell>
          <cell r="K492">
            <v>3559440143</v>
          </cell>
        </row>
        <row r="493">
          <cell r="A493" t="str">
            <v>_/_8311_/_50202</v>
          </cell>
          <cell r="B493" t="str">
            <v/>
          </cell>
          <cell r="C493" t="str">
            <v>8311</v>
          </cell>
          <cell r="D493" t="str">
            <v>50202</v>
          </cell>
          <cell r="E493" t="str">
            <v>Employee Salary ae</v>
          </cell>
          <cell r="F493">
            <v>641375811</v>
          </cell>
          <cell r="G493">
            <v>0</v>
          </cell>
          <cell r="H493">
            <v>641375811</v>
          </cell>
          <cell r="I493">
            <v>0</v>
          </cell>
          <cell r="J493">
            <v>641375811</v>
          </cell>
          <cell r="K493">
            <v>647909774</v>
          </cell>
        </row>
        <row r="494">
          <cell r="A494" t="str">
            <v>_/_8311_/_50203</v>
          </cell>
          <cell r="B494" t="str">
            <v/>
          </cell>
          <cell r="C494" t="str">
            <v>8311</v>
          </cell>
          <cell r="D494" t="str">
            <v>50203</v>
          </cell>
          <cell r="E494" t="str">
            <v>Worker Salary ae</v>
          </cell>
          <cell r="F494">
            <v>647120125</v>
          </cell>
          <cell r="G494">
            <v>0</v>
          </cell>
          <cell r="H494">
            <v>647120125</v>
          </cell>
          <cell r="I494">
            <v>0</v>
          </cell>
          <cell r="J494">
            <v>647120125</v>
          </cell>
          <cell r="K494">
            <v>0</v>
          </cell>
        </row>
        <row r="495">
          <cell r="A495" t="str">
            <v>_/_8311_/_50205</v>
          </cell>
          <cell r="B495" t="str">
            <v/>
          </cell>
          <cell r="C495" t="str">
            <v>8311</v>
          </cell>
          <cell r="D495" t="str">
            <v>50205</v>
          </cell>
          <cell r="E495" t="str">
            <v>Bonus ae &amp; THR ae</v>
          </cell>
          <cell r="F495">
            <v>498144169</v>
          </cell>
          <cell r="G495">
            <v>0</v>
          </cell>
          <cell r="H495">
            <v>498144169</v>
          </cell>
          <cell r="I495">
            <v>0</v>
          </cell>
          <cell r="J495">
            <v>498144169</v>
          </cell>
          <cell r="K495">
            <v>71918656</v>
          </cell>
        </row>
        <row r="496">
          <cell r="A496" t="str">
            <v>_/_8311_/_50206</v>
          </cell>
          <cell r="B496" t="str">
            <v/>
          </cell>
          <cell r="C496" t="str">
            <v>8311</v>
          </cell>
          <cell r="D496" t="str">
            <v>50206</v>
          </cell>
          <cell r="E496" t="str">
            <v>Retirement Payment ae</v>
          </cell>
          <cell r="F496">
            <v>42328543</v>
          </cell>
          <cell r="G496">
            <v>0</v>
          </cell>
          <cell r="H496">
            <v>42328543</v>
          </cell>
          <cell r="I496">
            <v>0</v>
          </cell>
          <cell r="J496">
            <v>42328543</v>
          </cell>
          <cell r="K496">
            <v>45000000</v>
          </cell>
        </row>
        <row r="497">
          <cell r="A497" t="str">
            <v>_/_8311_/_50208</v>
          </cell>
          <cell r="B497" t="str">
            <v/>
          </cell>
          <cell r="C497" t="str">
            <v>8311</v>
          </cell>
          <cell r="D497" t="str">
            <v>50208</v>
          </cell>
          <cell r="E497" t="str">
            <v>Leagal Welfare Expenses ae</v>
          </cell>
          <cell r="F497">
            <v>39643660</v>
          </cell>
          <cell r="G497">
            <v>0</v>
          </cell>
          <cell r="H497">
            <v>39643660</v>
          </cell>
          <cell r="I497">
            <v>0</v>
          </cell>
          <cell r="J497">
            <v>39643660</v>
          </cell>
          <cell r="K497">
            <v>63714839</v>
          </cell>
        </row>
        <row r="498">
          <cell r="A498" t="str">
            <v>_/_8311_/_50210</v>
          </cell>
          <cell r="B498" t="str">
            <v/>
          </cell>
          <cell r="C498" t="str">
            <v>8311</v>
          </cell>
          <cell r="D498" t="str">
            <v>50210</v>
          </cell>
          <cell r="E498" t="str">
            <v>Welfare Expenses ae</v>
          </cell>
          <cell r="F498">
            <v>125648380</v>
          </cell>
          <cell r="G498">
            <v>0</v>
          </cell>
          <cell r="H498">
            <v>125648380</v>
          </cell>
          <cell r="I498">
            <v>0</v>
          </cell>
          <cell r="J498">
            <v>125648380</v>
          </cell>
          <cell r="K498">
            <v>101043344</v>
          </cell>
        </row>
        <row r="499">
          <cell r="A499" t="str">
            <v>_/_8311_/_50223</v>
          </cell>
          <cell r="B499" t="str">
            <v/>
          </cell>
          <cell r="C499" t="str">
            <v>8311</v>
          </cell>
          <cell r="D499" t="str">
            <v>50223</v>
          </cell>
          <cell r="E499" t="str">
            <v>Book &amp; Newspapers Fee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68118597</v>
          </cell>
        </row>
        <row r="500">
          <cell r="A500" t="str">
            <v>_/_8311_/_50231</v>
          </cell>
          <cell r="B500" t="str">
            <v/>
          </cell>
          <cell r="C500" t="str">
            <v>8311</v>
          </cell>
          <cell r="D500" t="str">
            <v>50231</v>
          </cell>
          <cell r="E500" t="str">
            <v>Subcontractor Expenses ae</v>
          </cell>
          <cell r="F500">
            <v>76313863</v>
          </cell>
          <cell r="G500">
            <v>0</v>
          </cell>
          <cell r="H500">
            <v>76313863</v>
          </cell>
          <cell r="I500">
            <v>0</v>
          </cell>
          <cell r="J500">
            <v>76313863</v>
          </cell>
          <cell r="K500">
            <v>0</v>
          </cell>
        </row>
        <row r="501">
          <cell r="A501" t="str">
            <v>_/_8311_/_50242</v>
          </cell>
          <cell r="B501" t="str">
            <v/>
          </cell>
          <cell r="C501" t="str">
            <v>8311</v>
          </cell>
          <cell r="D501" t="str">
            <v>50242</v>
          </cell>
          <cell r="E501" t="str">
            <v>Office Supplies Expenses ae</v>
          </cell>
          <cell r="F501">
            <v>655822764</v>
          </cell>
          <cell r="G501">
            <v>0</v>
          </cell>
          <cell r="H501">
            <v>655822764</v>
          </cell>
          <cell r="I501">
            <v>0</v>
          </cell>
          <cell r="J501">
            <v>655822764</v>
          </cell>
          <cell r="K501">
            <v>1139285337.25</v>
          </cell>
        </row>
        <row r="502">
          <cell r="A502" t="str">
            <v>_/_8311_/_50243</v>
          </cell>
          <cell r="B502" t="str">
            <v/>
          </cell>
          <cell r="C502" t="str">
            <v>8311</v>
          </cell>
          <cell r="D502" t="str">
            <v>50243</v>
          </cell>
          <cell r="E502" t="str">
            <v>Power Fuel Expenses ae</v>
          </cell>
          <cell r="F502">
            <v>160746316</v>
          </cell>
          <cell r="G502">
            <v>0</v>
          </cell>
          <cell r="H502">
            <v>160746316</v>
          </cell>
          <cell r="I502">
            <v>0</v>
          </cell>
          <cell r="J502">
            <v>160746316</v>
          </cell>
          <cell r="K502">
            <v>0</v>
          </cell>
        </row>
        <row r="503">
          <cell r="A503" t="str">
            <v>_/_8311_/_50244</v>
          </cell>
          <cell r="B503" t="str">
            <v/>
          </cell>
          <cell r="C503" t="str">
            <v>8311</v>
          </cell>
          <cell r="D503" t="str">
            <v>50244</v>
          </cell>
          <cell r="E503" t="str">
            <v>Repair Charges ae</v>
          </cell>
          <cell r="F503">
            <v>70427641</v>
          </cell>
          <cell r="G503">
            <v>0</v>
          </cell>
          <cell r="H503">
            <v>70427641</v>
          </cell>
          <cell r="I503">
            <v>0</v>
          </cell>
          <cell r="J503">
            <v>70427641</v>
          </cell>
          <cell r="K503">
            <v>89586499</v>
          </cell>
        </row>
        <row r="504">
          <cell r="A504" t="str">
            <v>_/_8311_/_50245</v>
          </cell>
          <cell r="B504" t="str">
            <v/>
          </cell>
          <cell r="C504" t="str">
            <v>8311</v>
          </cell>
          <cell r="D504" t="str">
            <v>50245</v>
          </cell>
          <cell r="E504" t="str">
            <v>Water, Electricity and Gas Charges ae</v>
          </cell>
          <cell r="F504">
            <v>54406825</v>
          </cell>
          <cell r="G504">
            <v>0</v>
          </cell>
          <cell r="H504">
            <v>54406825</v>
          </cell>
          <cell r="I504">
            <v>0</v>
          </cell>
          <cell r="J504">
            <v>54406825</v>
          </cell>
          <cell r="K504">
            <v>40909485</v>
          </cell>
        </row>
        <row r="505">
          <cell r="A505" t="str">
            <v>_/_8311_/_50246</v>
          </cell>
          <cell r="B505" t="str">
            <v/>
          </cell>
          <cell r="C505" t="str">
            <v>8311</v>
          </cell>
          <cell r="D505" t="str">
            <v>50246</v>
          </cell>
          <cell r="E505" t="str">
            <v>Membership Fee &amp; Subcription ae</v>
          </cell>
          <cell r="F505">
            <v>24692301</v>
          </cell>
          <cell r="G505">
            <v>0</v>
          </cell>
          <cell r="H505">
            <v>24692301</v>
          </cell>
          <cell r="I505">
            <v>0</v>
          </cell>
          <cell r="J505">
            <v>24692301</v>
          </cell>
          <cell r="K505">
            <v>0</v>
          </cell>
        </row>
        <row r="506">
          <cell r="A506" t="str">
            <v>_/_8311_/_50250</v>
          </cell>
          <cell r="B506" t="str">
            <v/>
          </cell>
          <cell r="C506" t="str">
            <v>8311</v>
          </cell>
          <cell r="D506" t="str">
            <v>50250</v>
          </cell>
          <cell r="E506" t="str">
            <v>Rental Expenses ae</v>
          </cell>
          <cell r="F506">
            <v>1448965112.9000001</v>
          </cell>
          <cell r="G506">
            <v>0</v>
          </cell>
          <cell r="H506">
            <v>1448965112.9000001</v>
          </cell>
          <cell r="I506">
            <v>0</v>
          </cell>
          <cell r="J506">
            <v>1448965112.9000001</v>
          </cell>
          <cell r="K506">
            <v>1597277945.8499999</v>
          </cell>
        </row>
        <row r="507">
          <cell r="A507" t="str">
            <v>_/_8311_/_50252</v>
          </cell>
          <cell r="B507" t="str">
            <v/>
          </cell>
          <cell r="C507" t="str">
            <v>8311</v>
          </cell>
          <cell r="D507" t="str">
            <v>50252</v>
          </cell>
          <cell r="E507" t="str">
            <v>Professional Fee ae</v>
          </cell>
          <cell r="F507">
            <v>540904200</v>
          </cell>
          <cell r="G507">
            <v>0</v>
          </cell>
          <cell r="H507">
            <v>540904200</v>
          </cell>
          <cell r="I507">
            <v>0</v>
          </cell>
          <cell r="J507">
            <v>540904200</v>
          </cell>
          <cell r="K507">
            <v>687517250</v>
          </cell>
        </row>
        <row r="508">
          <cell r="A508" t="str">
            <v>_/_8311_/_50253</v>
          </cell>
          <cell r="B508" t="str">
            <v/>
          </cell>
          <cell r="C508" t="str">
            <v>8311</v>
          </cell>
          <cell r="D508" t="str">
            <v>50253</v>
          </cell>
          <cell r="E508" t="str">
            <v>Travel Expenses ae</v>
          </cell>
          <cell r="F508">
            <v>704527228.55999994</v>
          </cell>
          <cell r="G508">
            <v>0</v>
          </cell>
          <cell r="H508">
            <v>704527228.55999994</v>
          </cell>
          <cell r="I508">
            <v>0</v>
          </cell>
          <cell r="J508">
            <v>704527228.55999994</v>
          </cell>
          <cell r="K508">
            <v>562726443.20000005</v>
          </cell>
        </row>
        <row r="509">
          <cell r="A509" t="str">
            <v>_/_8311_/_50256</v>
          </cell>
          <cell r="B509" t="str">
            <v/>
          </cell>
          <cell r="C509" t="str">
            <v>8311</v>
          </cell>
          <cell r="D509" t="str">
            <v>50256</v>
          </cell>
          <cell r="E509" t="str">
            <v>Communication Expenses ae</v>
          </cell>
          <cell r="F509">
            <v>321196846</v>
          </cell>
          <cell r="G509">
            <v>0</v>
          </cell>
          <cell r="H509">
            <v>321196846</v>
          </cell>
          <cell r="I509">
            <v>0</v>
          </cell>
          <cell r="J509">
            <v>321196846</v>
          </cell>
          <cell r="K509">
            <v>269660718.25999999</v>
          </cell>
        </row>
        <row r="510">
          <cell r="A510" t="str">
            <v>_/_8311_/_50257</v>
          </cell>
          <cell r="B510" t="str">
            <v/>
          </cell>
          <cell r="C510" t="str">
            <v>8311</v>
          </cell>
          <cell r="D510" t="str">
            <v>50257</v>
          </cell>
          <cell r="E510" t="str">
            <v>Insurance Expenses ae</v>
          </cell>
          <cell r="F510">
            <v>161795304.77000001</v>
          </cell>
          <cell r="G510">
            <v>0</v>
          </cell>
          <cell r="H510">
            <v>161795304.77000001</v>
          </cell>
          <cell r="I510">
            <v>0</v>
          </cell>
          <cell r="J510">
            <v>161795304.77000001</v>
          </cell>
          <cell r="K510">
            <v>93928313.650000006</v>
          </cell>
        </row>
        <row r="511">
          <cell r="A511" t="str">
            <v>_/_8311_/_50258</v>
          </cell>
          <cell r="B511" t="str">
            <v/>
          </cell>
          <cell r="C511" t="str">
            <v>8311</v>
          </cell>
          <cell r="D511" t="str">
            <v>50258</v>
          </cell>
          <cell r="E511" t="str">
            <v>Entertainment Expenses ae</v>
          </cell>
          <cell r="F511">
            <v>313353642</v>
          </cell>
          <cell r="G511">
            <v>0</v>
          </cell>
          <cell r="H511">
            <v>313353642</v>
          </cell>
          <cell r="I511">
            <v>0</v>
          </cell>
          <cell r="J511">
            <v>313353642</v>
          </cell>
          <cell r="K511">
            <v>316947037</v>
          </cell>
        </row>
        <row r="512">
          <cell r="A512" t="str">
            <v>_/_8311_/_50261</v>
          </cell>
          <cell r="B512" t="str">
            <v/>
          </cell>
          <cell r="C512" t="str">
            <v>8311</v>
          </cell>
          <cell r="D512" t="str">
            <v>50261</v>
          </cell>
          <cell r="E512" t="str">
            <v>Taxes and Public due Charges ae</v>
          </cell>
          <cell r="F512">
            <v>38349387.07</v>
          </cell>
          <cell r="G512">
            <v>0</v>
          </cell>
          <cell r="H512">
            <v>38349387.07</v>
          </cell>
          <cell r="I512">
            <v>0</v>
          </cell>
          <cell r="J512">
            <v>38349387.07</v>
          </cell>
          <cell r="K512">
            <v>287141722.51999998</v>
          </cell>
        </row>
        <row r="513">
          <cell r="A513" t="str">
            <v>_/_8311_/_50262</v>
          </cell>
          <cell r="B513" t="str">
            <v/>
          </cell>
          <cell r="C513" t="str">
            <v>8311</v>
          </cell>
          <cell r="D513" t="str">
            <v>50262</v>
          </cell>
          <cell r="E513" t="str">
            <v>Miscellaneous Expenses ae</v>
          </cell>
          <cell r="F513">
            <v>59231686.719999999</v>
          </cell>
          <cell r="G513">
            <v>0</v>
          </cell>
          <cell r="H513">
            <v>59231686.719999999</v>
          </cell>
          <cell r="I513">
            <v>0</v>
          </cell>
          <cell r="J513">
            <v>59231686.719999999</v>
          </cell>
          <cell r="K513">
            <v>335607733.88</v>
          </cell>
        </row>
        <row r="514">
          <cell r="A514" t="str">
            <v>_/_8311_/_50263</v>
          </cell>
          <cell r="B514" t="str">
            <v/>
          </cell>
          <cell r="C514" t="str">
            <v>8311</v>
          </cell>
          <cell r="D514" t="str">
            <v>50263</v>
          </cell>
          <cell r="E514" t="str">
            <v>Books and Newspaper Fee AE</v>
          </cell>
          <cell r="F514">
            <v>115457983.69</v>
          </cell>
          <cell r="G514">
            <v>0</v>
          </cell>
          <cell r="H514">
            <v>115457983.69</v>
          </cell>
          <cell r="I514">
            <v>0</v>
          </cell>
          <cell r="J514">
            <v>115457983.69</v>
          </cell>
          <cell r="K514">
            <v>0</v>
          </cell>
        </row>
        <row r="515">
          <cell r="A515" t="str">
            <v>_/_8311_/_50265</v>
          </cell>
          <cell r="B515" t="str">
            <v/>
          </cell>
          <cell r="C515" t="str">
            <v>8311</v>
          </cell>
          <cell r="D515" t="str">
            <v>50265</v>
          </cell>
          <cell r="E515" t="str">
            <v>Depreciation Expenses ae</v>
          </cell>
          <cell r="F515">
            <v>538202928.16999996</v>
          </cell>
          <cell r="G515">
            <v>0</v>
          </cell>
          <cell r="H515">
            <v>538202928.16999996</v>
          </cell>
          <cell r="I515">
            <v>0</v>
          </cell>
          <cell r="J515">
            <v>538202928.16999996</v>
          </cell>
          <cell r="K515">
            <v>437719592.41000003</v>
          </cell>
        </row>
        <row r="516">
          <cell r="A516" t="str">
            <v>_/_8311_/_50266</v>
          </cell>
          <cell r="B516" t="str">
            <v/>
          </cell>
          <cell r="C516" t="str">
            <v>8311</v>
          </cell>
          <cell r="D516" t="str">
            <v>50266</v>
          </cell>
          <cell r="E516" t="str">
            <v>Advertisement Expenses ae</v>
          </cell>
          <cell r="F516">
            <v>16250000</v>
          </cell>
          <cell r="G516">
            <v>0</v>
          </cell>
          <cell r="H516">
            <v>16250000</v>
          </cell>
          <cell r="I516">
            <v>0</v>
          </cell>
          <cell r="J516">
            <v>16250000</v>
          </cell>
          <cell r="K516">
            <v>1100000</v>
          </cell>
        </row>
        <row r="517">
          <cell r="A517" t="str">
            <v>_/_8311_/_50267-HTMH</v>
          </cell>
          <cell r="B517" t="str">
            <v/>
          </cell>
          <cell r="C517" t="str">
            <v>8311</v>
          </cell>
          <cell r="D517" t="str">
            <v>50267-HTMH</v>
          </cell>
          <cell r="E517" t="str">
            <v>Operating expense - others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</row>
        <row r="518">
          <cell r="A518" t="str">
            <v>_/_8311_/_50271</v>
          </cell>
          <cell r="B518" t="str">
            <v/>
          </cell>
          <cell r="C518" t="str">
            <v>8311</v>
          </cell>
          <cell r="D518" t="str">
            <v>50271</v>
          </cell>
          <cell r="E518" t="str">
            <v>Donation Fee ae</v>
          </cell>
          <cell r="F518">
            <v>13468936</v>
          </cell>
          <cell r="G518">
            <v>0</v>
          </cell>
          <cell r="H518">
            <v>13468936</v>
          </cell>
          <cell r="I518">
            <v>0</v>
          </cell>
          <cell r="J518">
            <v>13468936</v>
          </cell>
          <cell r="K518">
            <v>50000000</v>
          </cell>
        </row>
        <row r="519">
          <cell r="A519" t="str">
            <v>_/_8311_/_50272</v>
          </cell>
          <cell r="B519" t="str">
            <v/>
          </cell>
          <cell r="C519" t="str">
            <v>8311</v>
          </cell>
          <cell r="D519" t="str">
            <v>50272</v>
          </cell>
          <cell r="E519" t="str">
            <v>Convention Expenses ae</v>
          </cell>
          <cell r="F519">
            <v>267371129.91</v>
          </cell>
          <cell r="G519">
            <v>0</v>
          </cell>
          <cell r="H519">
            <v>267371129.91</v>
          </cell>
          <cell r="I519">
            <v>0</v>
          </cell>
          <cell r="J519">
            <v>267371129.91</v>
          </cell>
          <cell r="K519">
            <v>258823480.40000001</v>
          </cell>
        </row>
        <row r="520">
          <cell r="A520" t="str">
            <v>_/_8311_/_50274</v>
          </cell>
          <cell r="B520" t="str">
            <v/>
          </cell>
          <cell r="C520" t="str">
            <v>8311</v>
          </cell>
          <cell r="D520" t="str">
            <v>50274</v>
          </cell>
          <cell r="E520" t="str">
            <v>Education Expenses ae</v>
          </cell>
          <cell r="F520">
            <v>14311825</v>
          </cell>
          <cell r="G520">
            <v>0</v>
          </cell>
          <cell r="H520">
            <v>14311825</v>
          </cell>
          <cell r="I520">
            <v>0</v>
          </cell>
          <cell r="J520">
            <v>14311825</v>
          </cell>
          <cell r="K520">
            <v>46306050</v>
          </cell>
        </row>
        <row r="521">
          <cell r="A521" t="str">
            <v>_/_8311_/_50276</v>
          </cell>
          <cell r="B521" t="str">
            <v/>
          </cell>
          <cell r="C521" t="str">
            <v>8311</v>
          </cell>
          <cell r="D521" t="str">
            <v>50276</v>
          </cell>
          <cell r="E521" t="str">
            <v>Commission Expenses ae</v>
          </cell>
          <cell r="F521">
            <v>115804236.86</v>
          </cell>
          <cell r="G521">
            <v>0</v>
          </cell>
          <cell r="H521">
            <v>115804236.86</v>
          </cell>
          <cell r="I521">
            <v>0</v>
          </cell>
          <cell r="J521">
            <v>115804236.86</v>
          </cell>
          <cell r="K521">
            <v>0</v>
          </cell>
        </row>
        <row r="522">
          <cell r="A522" t="str">
            <v>_/_8311_/_51309</v>
          </cell>
          <cell r="B522" t="str">
            <v/>
          </cell>
          <cell r="C522" t="str">
            <v>8311</v>
          </cell>
          <cell r="D522" t="str">
            <v>51309</v>
          </cell>
          <cell r="E522" t="str">
            <v>M. Loss for Other</v>
          </cell>
          <cell r="F522">
            <v>1516624083.9100001</v>
          </cell>
          <cell r="G522">
            <v>0</v>
          </cell>
          <cell r="H522">
            <v>1516624083.9100001</v>
          </cell>
          <cell r="I522">
            <v>0</v>
          </cell>
          <cell r="J522">
            <v>1516624083.9100001</v>
          </cell>
          <cell r="K522">
            <v>0</v>
          </cell>
        </row>
        <row r="523">
          <cell r="A523" t="str">
            <v>_/_8311_/_51311 ORS</v>
          </cell>
          <cell r="B523" t="str">
            <v/>
          </cell>
          <cell r="C523" t="str">
            <v>8311</v>
          </cell>
          <cell r="D523" t="str">
            <v>51311 ORS</v>
          </cell>
          <cell r="E523" t="str">
            <v>Tax penalty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7587673547</v>
          </cell>
        </row>
        <row r="524">
          <cell r="A524" t="str">
            <v>_/_8311_/_Blank (4164)</v>
          </cell>
          <cell r="B524" t="str">
            <v/>
          </cell>
          <cell r="C524" t="str">
            <v>8311</v>
          </cell>
          <cell r="D524" t="str">
            <v>Blank (4164)</v>
          </cell>
          <cell r="E524" t="str">
            <v>Bank Commission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108527504.43000001</v>
          </cell>
        </row>
        <row r="525">
          <cell r="A525" t="str">
            <v>_/_8311_/_Blank (4823)</v>
          </cell>
          <cell r="B525" t="str">
            <v/>
          </cell>
          <cell r="C525" t="str">
            <v>8311</v>
          </cell>
          <cell r="D525" t="str">
            <v>Blank (4823)</v>
          </cell>
          <cell r="E525" t="str">
            <v>Supervisor fee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</row>
        <row r="526">
          <cell r="A526" t="str">
            <v>_/_8311_/_</v>
          </cell>
          <cell r="C526" t="str">
            <v>8311</v>
          </cell>
          <cell r="E526" t="str">
            <v>TB Total - Operating Expenses</v>
          </cell>
          <cell r="F526">
            <v>11739857403.559999</v>
          </cell>
          <cell r="G526">
            <v>0</v>
          </cell>
          <cell r="H526">
            <v>11739857403.559999</v>
          </cell>
          <cell r="I526">
            <v>0</v>
          </cell>
          <cell r="J526">
            <v>11739857403.559999</v>
          </cell>
          <cell r="K526">
            <v>18467884012.849998</v>
          </cell>
        </row>
        <row r="527">
          <cell r="A527" t="str">
            <v/>
          </cell>
          <cell r="C527" t="str">
            <v>8411</v>
          </cell>
        </row>
        <row r="528">
          <cell r="A528" t="str">
            <v>_/_8411_/_411</v>
          </cell>
          <cell r="B528" t="str">
            <v/>
          </cell>
          <cell r="C528" t="str">
            <v>8411</v>
          </cell>
          <cell r="D528" t="str">
            <v>411</v>
          </cell>
          <cell r="E528" t="str">
            <v>Interest Income</v>
          </cell>
          <cell r="F528">
            <v>-637874811.52999997</v>
          </cell>
          <cell r="G528">
            <v>0</v>
          </cell>
          <cell r="H528">
            <v>-637874811.52999997</v>
          </cell>
          <cell r="I528">
            <v>0</v>
          </cell>
          <cell r="J528">
            <v>-637874811.52999997</v>
          </cell>
          <cell r="K528">
            <v>-1308517808.9400001</v>
          </cell>
        </row>
        <row r="529">
          <cell r="A529" t="str">
            <v>_/_8411_/_</v>
          </cell>
          <cell r="C529" t="str">
            <v>8411</v>
          </cell>
          <cell r="E529" t="str">
            <v>TB Total - Interest Income</v>
          </cell>
          <cell r="F529">
            <v>-637874811.52999997</v>
          </cell>
          <cell r="G529">
            <v>0</v>
          </cell>
          <cell r="H529">
            <v>-637874811.52999997</v>
          </cell>
          <cell r="I529">
            <v>0</v>
          </cell>
          <cell r="J529">
            <v>-637874811.52999997</v>
          </cell>
          <cell r="K529">
            <v>-1308517808.9400001</v>
          </cell>
        </row>
        <row r="530">
          <cell r="A530" t="str">
            <v/>
          </cell>
          <cell r="C530" t="str">
            <v>8412</v>
          </cell>
        </row>
        <row r="531">
          <cell r="A531" t="str">
            <v>_/_8412_/_41302</v>
          </cell>
          <cell r="B531" t="str">
            <v/>
          </cell>
          <cell r="C531" t="str">
            <v>8412</v>
          </cell>
          <cell r="D531" t="str">
            <v>41302</v>
          </cell>
          <cell r="E531" t="str">
            <v>M. Income Securites Trade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-16723113.51</v>
          </cell>
        </row>
        <row r="532">
          <cell r="A532" t="str">
            <v>_/_8412_/_41303</v>
          </cell>
          <cell r="B532" t="str">
            <v/>
          </cell>
          <cell r="C532" t="str">
            <v>8412</v>
          </cell>
          <cell r="D532" t="str">
            <v>41303</v>
          </cell>
          <cell r="E532" t="str">
            <v>M. Income Settlement Advance</v>
          </cell>
          <cell r="F532">
            <v>-29592951.640000001</v>
          </cell>
          <cell r="G532">
            <v>0</v>
          </cell>
          <cell r="H532">
            <v>-29592951.640000001</v>
          </cell>
          <cell r="I532">
            <v>0</v>
          </cell>
          <cell r="J532">
            <v>-29592951.640000001</v>
          </cell>
          <cell r="K532">
            <v>-1257299</v>
          </cell>
        </row>
        <row r="533">
          <cell r="A533" t="str">
            <v>_/_8412_/_41309</v>
          </cell>
          <cell r="B533" t="str">
            <v/>
          </cell>
          <cell r="C533" t="str">
            <v>8412</v>
          </cell>
          <cell r="D533" t="str">
            <v>41309</v>
          </cell>
          <cell r="E533" t="str">
            <v>M. Income Other</v>
          </cell>
          <cell r="F533">
            <v>-5179844892.2299995</v>
          </cell>
          <cell r="G533">
            <v>0</v>
          </cell>
          <cell r="H533">
            <v>-5179844892.2299995</v>
          </cell>
          <cell r="I533">
            <v>0</v>
          </cell>
          <cell r="J533">
            <v>-5179844892.2299995</v>
          </cell>
          <cell r="K533">
            <v>0</v>
          </cell>
        </row>
        <row r="534">
          <cell r="A534" t="str">
            <v>_/_8412_/_41310</v>
          </cell>
          <cell r="B534" t="str">
            <v/>
          </cell>
          <cell r="C534" t="str">
            <v>8412</v>
          </cell>
          <cell r="D534" t="str">
            <v>41310</v>
          </cell>
          <cell r="E534" t="str">
            <v>Retirement Expenses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</row>
        <row r="535">
          <cell r="A535" t="str">
            <v>_/_8412_/_41311</v>
          </cell>
          <cell r="B535" t="str">
            <v/>
          </cell>
          <cell r="C535" t="str">
            <v>8412</v>
          </cell>
          <cell r="D535" t="str">
            <v>41311</v>
          </cell>
          <cell r="E535" t="str">
            <v>Tax Correction of SKPKB 2003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-1148256882</v>
          </cell>
        </row>
        <row r="536">
          <cell r="A536" t="str">
            <v>_/_8412_/_</v>
          </cell>
          <cell r="C536" t="str">
            <v>8412</v>
          </cell>
          <cell r="E536" t="str">
            <v>TB Total - Other Income</v>
          </cell>
          <cell r="F536">
            <v>-5209437843.8699999</v>
          </cell>
          <cell r="G536">
            <v>0</v>
          </cell>
          <cell r="H536">
            <v>-5209437843.8699999</v>
          </cell>
          <cell r="I536">
            <v>0</v>
          </cell>
          <cell r="J536">
            <v>-5209437843.8699999</v>
          </cell>
          <cell r="K536">
            <v>-1166237294.51</v>
          </cell>
        </row>
        <row r="537">
          <cell r="A537" t="str">
            <v/>
          </cell>
          <cell r="C537" t="str">
            <v>8413</v>
          </cell>
        </row>
        <row r="538">
          <cell r="A538" t="str">
            <v>_/_8413_/_41301</v>
          </cell>
          <cell r="B538" t="str">
            <v/>
          </cell>
          <cell r="C538" t="str">
            <v>8413</v>
          </cell>
          <cell r="D538" t="str">
            <v>41301</v>
          </cell>
          <cell r="E538" t="str">
            <v>M. Income Gains on Foreign Exchange</v>
          </cell>
          <cell r="F538">
            <v>-5245984376.2799997</v>
          </cell>
          <cell r="G538">
            <v>0</v>
          </cell>
          <cell r="H538">
            <v>-5245984376.2799997</v>
          </cell>
          <cell r="I538">
            <v>0</v>
          </cell>
          <cell r="J538">
            <v>-5245984376.2799997</v>
          </cell>
          <cell r="K538">
            <v>-11358663841.790001</v>
          </cell>
        </row>
        <row r="539">
          <cell r="A539" t="str">
            <v>_/_8413_/_</v>
          </cell>
          <cell r="C539" t="str">
            <v>8413</v>
          </cell>
          <cell r="E539" t="str">
            <v>TB Total - Gain on Foreign Exchange</v>
          </cell>
          <cell r="F539">
            <v>-5245984376.2799997</v>
          </cell>
          <cell r="G539">
            <v>0</v>
          </cell>
          <cell r="H539">
            <v>-5245984376.2799997</v>
          </cell>
          <cell r="I539">
            <v>0</v>
          </cell>
          <cell r="J539">
            <v>-5245984376.2799997</v>
          </cell>
          <cell r="K539">
            <v>-11358663841.790001</v>
          </cell>
        </row>
        <row r="540">
          <cell r="A540" t="str">
            <v/>
          </cell>
          <cell r="C540" t="str">
            <v>8414</v>
          </cell>
        </row>
        <row r="541">
          <cell r="A541" t="str">
            <v>_/_8414_/_421</v>
          </cell>
          <cell r="B541" t="str">
            <v/>
          </cell>
          <cell r="C541" t="str">
            <v>8414</v>
          </cell>
          <cell r="D541" t="str">
            <v>421</v>
          </cell>
          <cell r="E541" t="str">
            <v>Gain from Sales of Fixed Assets</v>
          </cell>
          <cell r="F541">
            <v>-1958257586</v>
          </cell>
          <cell r="G541">
            <v>0</v>
          </cell>
          <cell r="H541">
            <v>-1958257586</v>
          </cell>
          <cell r="I541">
            <v>0</v>
          </cell>
          <cell r="J541">
            <v>-1958257586</v>
          </cell>
          <cell r="K541">
            <v>-875549997</v>
          </cell>
        </row>
        <row r="542">
          <cell r="A542" t="str">
            <v>_/_8414_/_Dup10027 - 421210</v>
          </cell>
          <cell r="B542" t="str">
            <v/>
          </cell>
          <cell r="C542" t="str">
            <v>8414</v>
          </cell>
          <cell r="D542" t="str">
            <v>Dup10027 - 421210</v>
          </cell>
          <cell r="E542" t="str">
            <v>Wheeloader 65 Z4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-62500000</v>
          </cell>
        </row>
        <row r="543">
          <cell r="A543" t="str">
            <v>_/_8414_/_</v>
          </cell>
          <cell r="C543" t="str">
            <v>8414</v>
          </cell>
          <cell r="E543" t="str">
            <v>TB Total - Gain on Sale of Fixed Assets</v>
          </cell>
          <cell r="F543">
            <v>-1958257586</v>
          </cell>
          <cell r="G543">
            <v>0</v>
          </cell>
          <cell r="H543">
            <v>-1958257586</v>
          </cell>
          <cell r="I543">
            <v>0</v>
          </cell>
          <cell r="J543">
            <v>-1958257586</v>
          </cell>
          <cell r="K543">
            <v>-938049997</v>
          </cell>
        </row>
        <row r="544">
          <cell r="A544" t="str">
            <v/>
          </cell>
          <cell r="C544" t="str">
            <v>8415</v>
          </cell>
        </row>
        <row r="545">
          <cell r="A545" t="str">
            <v>_/_8415_/_601</v>
          </cell>
          <cell r="B545" t="str">
            <v/>
          </cell>
          <cell r="C545" t="str">
            <v>8415</v>
          </cell>
          <cell r="D545" t="str">
            <v>601</v>
          </cell>
          <cell r="E545" t="str">
            <v>Inter Office Account (Debit)</v>
          </cell>
          <cell r="F545">
            <v>15279279754.52</v>
          </cell>
          <cell r="G545">
            <v>0</v>
          </cell>
          <cell r="H545">
            <v>15279279754.52</v>
          </cell>
          <cell r="I545">
            <v>0</v>
          </cell>
          <cell r="J545">
            <v>15279279754.52</v>
          </cell>
          <cell r="K545">
            <v>13560664147.27</v>
          </cell>
        </row>
        <row r="546">
          <cell r="A546" t="str">
            <v>_/_8415_/_701</v>
          </cell>
          <cell r="B546" t="str">
            <v/>
          </cell>
          <cell r="C546" t="str">
            <v>8415</v>
          </cell>
          <cell r="D546" t="str">
            <v>701</v>
          </cell>
          <cell r="E546" t="str">
            <v>Inter Office Account (Credit)</v>
          </cell>
          <cell r="F546">
            <v>-15279279754.52</v>
          </cell>
          <cell r="G546">
            <v>0</v>
          </cell>
          <cell r="H546">
            <v>-15279279754.52</v>
          </cell>
          <cell r="I546">
            <v>0</v>
          </cell>
          <cell r="J546">
            <v>-15279279754.52</v>
          </cell>
          <cell r="K546">
            <v>-13560664147.27</v>
          </cell>
        </row>
        <row r="547">
          <cell r="A547" t="str">
            <v>_/_8415_/_</v>
          </cell>
          <cell r="C547" t="str">
            <v>8415</v>
          </cell>
          <cell r="E547" t="str">
            <v>TB Total - Inter Office Account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</row>
        <row r="548">
          <cell r="A548" t="str">
            <v/>
          </cell>
          <cell r="C548" t="str">
            <v>8416</v>
          </cell>
        </row>
        <row r="549">
          <cell r="A549" t="str">
            <v>_/_8416_/_412</v>
          </cell>
          <cell r="B549" t="str">
            <v/>
          </cell>
          <cell r="C549" t="str">
            <v>8416</v>
          </cell>
          <cell r="D549" t="str">
            <v>412</v>
          </cell>
          <cell r="E549" t="str">
            <v>Dividend Received</v>
          </cell>
          <cell r="F549">
            <v>-1971600</v>
          </cell>
          <cell r="G549">
            <v>0</v>
          </cell>
          <cell r="H549">
            <v>-1971600</v>
          </cell>
          <cell r="I549">
            <v>0</v>
          </cell>
          <cell r="J549">
            <v>-1971600</v>
          </cell>
          <cell r="K549">
            <v>0</v>
          </cell>
        </row>
        <row r="550">
          <cell r="A550" t="str">
            <v>_/_8416_/_</v>
          </cell>
          <cell r="C550" t="str">
            <v>8416</v>
          </cell>
          <cell r="E550" t="str">
            <v>TB Total - Dividend Income</v>
          </cell>
          <cell r="F550">
            <v>-1971600</v>
          </cell>
          <cell r="G550">
            <v>0</v>
          </cell>
          <cell r="H550">
            <v>-1971600</v>
          </cell>
          <cell r="I550">
            <v>0</v>
          </cell>
          <cell r="J550">
            <v>-1971600</v>
          </cell>
          <cell r="K550">
            <v>0</v>
          </cell>
        </row>
        <row r="551">
          <cell r="A551" t="str">
            <v/>
          </cell>
          <cell r="C551" t="str">
            <v>8417</v>
          </cell>
        </row>
        <row r="552">
          <cell r="A552" t="str">
            <v>_/_8417_/_41308</v>
          </cell>
          <cell r="B552" t="str">
            <v/>
          </cell>
          <cell r="C552" t="str">
            <v>8417</v>
          </cell>
          <cell r="D552" t="str">
            <v>41308</v>
          </cell>
          <cell r="E552" t="str">
            <v>Sankyu Share at BSA (US$.350.000)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</row>
        <row r="553">
          <cell r="A553" t="str">
            <v>_/_8417_/_</v>
          </cell>
          <cell r="C553" t="str">
            <v>8417</v>
          </cell>
          <cell r="E553" t="str">
            <v>TB Total - Gain on Sale of Investment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</row>
        <row r="554">
          <cell r="A554" t="str">
            <v/>
          </cell>
          <cell r="C554" t="str">
            <v>8511</v>
          </cell>
        </row>
        <row r="555">
          <cell r="A555" t="str">
            <v>_/_8511_/_51105</v>
          </cell>
          <cell r="B555" t="str">
            <v/>
          </cell>
          <cell r="C555" t="str">
            <v>8511</v>
          </cell>
          <cell r="D555" t="str">
            <v>51105</v>
          </cell>
          <cell r="E555" t="str">
            <v>Interest of Tax (Finalty)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275572675</v>
          </cell>
        </row>
        <row r="556">
          <cell r="A556" t="str">
            <v>_/_8511_/_51107</v>
          </cell>
          <cell r="B556" t="str">
            <v/>
          </cell>
          <cell r="C556" t="str">
            <v>8511</v>
          </cell>
          <cell r="D556" t="str">
            <v>51107</v>
          </cell>
          <cell r="E556" t="str">
            <v>Discount and interest paid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167993807.30000001</v>
          </cell>
        </row>
        <row r="557">
          <cell r="A557" t="str">
            <v>_/_8511_/_</v>
          </cell>
          <cell r="C557" t="str">
            <v>8511</v>
          </cell>
          <cell r="E557" t="str">
            <v>TB Total - Interest Expense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443566482.30000001</v>
          </cell>
        </row>
        <row r="558">
          <cell r="A558" t="str">
            <v/>
          </cell>
          <cell r="C558" t="str">
            <v>8512</v>
          </cell>
        </row>
        <row r="559">
          <cell r="A559" t="str">
            <v>_/_8512_/_511</v>
          </cell>
          <cell r="B559" t="str">
            <v/>
          </cell>
          <cell r="C559" t="str">
            <v>8512</v>
          </cell>
          <cell r="D559" t="str">
            <v>511</v>
          </cell>
          <cell r="E559" t="str">
            <v>Discount and Interest Paid</v>
          </cell>
          <cell r="F559">
            <v>41535470.399999999</v>
          </cell>
          <cell r="G559">
            <v>0</v>
          </cell>
          <cell r="H559">
            <v>41535470.399999999</v>
          </cell>
          <cell r="I559">
            <v>0</v>
          </cell>
          <cell r="J559">
            <v>41535470.399999999</v>
          </cell>
          <cell r="K559">
            <v>0</v>
          </cell>
        </row>
        <row r="560">
          <cell r="A560" t="str">
            <v>_/_8512_/_51102</v>
          </cell>
          <cell r="B560" t="str">
            <v/>
          </cell>
          <cell r="C560" t="str">
            <v>8512</v>
          </cell>
          <cell r="D560" t="str">
            <v>51102</v>
          </cell>
          <cell r="E560" t="str">
            <v>Interest of Loan to Sankyu Inc.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13140121.52</v>
          </cell>
        </row>
        <row r="561">
          <cell r="A561" t="str">
            <v>_/_8512_/_51114</v>
          </cell>
          <cell r="B561" t="str">
            <v/>
          </cell>
          <cell r="C561" t="str">
            <v>8512</v>
          </cell>
          <cell r="D561" t="str">
            <v>51114</v>
          </cell>
          <cell r="E561" t="str">
            <v>JGC Corporation (Tuban PJ.Facility)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29423845.5</v>
          </cell>
        </row>
        <row r="562">
          <cell r="A562" t="str">
            <v>_/_8512_/_513</v>
          </cell>
          <cell r="B562" t="str">
            <v/>
          </cell>
          <cell r="C562" t="str">
            <v>8512</v>
          </cell>
          <cell r="D562" t="str">
            <v>513</v>
          </cell>
          <cell r="E562" t="str">
            <v>Miscellaneous Losses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</row>
        <row r="563">
          <cell r="A563" t="str">
            <v>_/_8512_/_51302</v>
          </cell>
          <cell r="B563" t="str">
            <v/>
          </cell>
          <cell r="C563" t="str">
            <v>8512</v>
          </cell>
          <cell r="D563" t="str">
            <v>51302</v>
          </cell>
          <cell r="E563" t="str">
            <v>M. Loss for Securities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1258119436.05</v>
          </cell>
        </row>
        <row r="564">
          <cell r="A564" t="str">
            <v>_/_8512_/_51303</v>
          </cell>
          <cell r="B564" t="str">
            <v/>
          </cell>
          <cell r="C564" t="str">
            <v>8512</v>
          </cell>
          <cell r="D564" t="str">
            <v>51303</v>
          </cell>
          <cell r="E564" t="str">
            <v>M. Loss for Settlement Advance</v>
          </cell>
          <cell r="F564">
            <v>13047988.640000001</v>
          </cell>
          <cell r="G564">
            <v>0</v>
          </cell>
          <cell r="H564">
            <v>13047988.640000001</v>
          </cell>
          <cell r="I564">
            <v>0</v>
          </cell>
          <cell r="J564">
            <v>13047988.640000001</v>
          </cell>
          <cell r="K564">
            <v>0</v>
          </cell>
        </row>
        <row r="565">
          <cell r="A565" t="str">
            <v>_/_8512_/_51304</v>
          </cell>
          <cell r="B565" t="str">
            <v/>
          </cell>
          <cell r="C565" t="str">
            <v>8512</v>
          </cell>
          <cell r="D565" t="str">
            <v>51304</v>
          </cell>
          <cell r="E565" t="str">
            <v>M. Loss for Salary Shortage</v>
          </cell>
          <cell r="F565">
            <v>2746278.12</v>
          </cell>
          <cell r="G565">
            <v>0</v>
          </cell>
          <cell r="H565">
            <v>2746278.12</v>
          </cell>
          <cell r="I565">
            <v>0</v>
          </cell>
          <cell r="J565">
            <v>2746278.12</v>
          </cell>
          <cell r="K565">
            <v>1029189</v>
          </cell>
        </row>
        <row r="566">
          <cell r="A566" t="str">
            <v>_/_8512_/_51305</v>
          </cell>
          <cell r="B566" t="str">
            <v/>
          </cell>
          <cell r="C566" t="str">
            <v>8512</v>
          </cell>
          <cell r="D566" t="str">
            <v>51305</v>
          </cell>
          <cell r="E566" t="str">
            <v>M. Loss for Finalty</v>
          </cell>
          <cell r="F566">
            <v>109664037</v>
          </cell>
          <cell r="G566">
            <v>0</v>
          </cell>
          <cell r="H566">
            <v>109664037</v>
          </cell>
          <cell r="I566">
            <v>0</v>
          </cell>
          <cell r="J566">
            <v>109664037</v>
          </cell>
          <cell r="K566">
            <v>0</v>
          </cell>
        </row>
        <row r="567">
          <cell r="A567" t="str">
            <v>_/_8512_/_51311</v>
          </cell>
          <cell r="B567" t="str">
            <v/>
          </cell>
          <cell r="C567" t="str">
            <v>8512</v>
          </cell>
          <cell r="D567" t="str">
            <v>51311</v>
          </cell>
          <cell r="E567" t="str">
            <v>Finalty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100000</v>
          </cell>
        </row>
        <row r="568">
          <cell r="A568" t="str">
            <v>_/_8512_/_deloitte-1</v>
          </cell>
          <cell r="B568" t="str">
            <v/>
          </cell>
          <cell r="C568" t="str">
            <v>8512</v>
          </cell>
          <cell r="D568" t="str">
            <v>deloitte-1</v>
          </cell>
          <cell r="E568" t="str">
            <v>rounding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0.88</v>
          </cell>
        </row>
        <row r="569">
          <cell r="A569" t="str">
            <v>_/_8512_/_</v>
          </cell>
          <cell r="C569" t="str">
            <v>8512</v>
          </cell>
          <cell r="E569" t="str">
            <v>TB Total - Other Expense</v>
          </cell>
          <cell r="F569">
            <v>166993774.16</v>
          </cell>
          <cell r="G569">
            <v>0</v>
          </cell>
          <cell r="H569">
            <v>166993774.16</v>
          </cell>
          <cell r="I569">
            <v>0</v>
          </cell>
          <cell r="J569">
            <v>166993774.16</v>
          </cell>
          <cell r="K569">
            <v>1301812592.95</v>
          </cell>
        </row>
        <row r="570">
          <cell r="A570" t="str">
            <v/>
          </cell>
          <cell r="C570" t="str">
            <v>8513</v>
          </cell>
        </row>
        <row r="571">
          <cell r="A571" t="str">
            <v>_/_8513_/_51301</v>
          </cell>
          <cell r="B571" t="str">
            <v/>
          </cell>
          <cell r="C571" t="str">
            <v>8513</v>
          </cell>
          <cell r="D571" t="str">
            <v>51301</v>
          </cell>
          <cell r="E571" t="str">
            <v>M. Loss for Foreign Exchange</v>
          </cell>
          <cell r="F571">
            <v>5847444864.21</v>
          </cell>
          <cell r="G571">
            <v>0</v>
          </cell>
          <cell r="H571">
            <v>5847444864.21</v>
          </cell>
          <cell r="I571">
            <v>0</v>
          </cell>
          <cell r="J571">
            <v>5847444864.21</v>
          </cell>
          <cell r="K571">
            <v>12963681660.780001</v>
          </cell>
        </row>
        <row r="572">
          <cell r="A572" t="str">
            <v>_/_8513_/_</v>
          </cell>
          <cell r="C572" t="str">
            <v>8513</v>
          </cell>
          <cell r="E572" t="str">
            <v>TB Total - Loss on Foreign Exchange</v>
          </cell>
          <cell r="F572">
            <v>5847444864.21</v>
          </cell>
          <cell r="G572">
            <v>0</v>
          </cell>
          <cell r="H572">
            <v>5847444864.21</v>
          </cell>
          <cell r="I572">
            <v>0</v>
          </cell>
          <cell r="J572">
            <v>5847444864.21</v>
          </cell>
          <cell r="K572">
            <v>12963681660.780001</v>
          </cell>
        </row>
        <row r="573">
          <cell r="A573" t="str">
            <v/>
          </cell>
          <cell r="C573" t="str">
            <v>8514</v>
          </cell>
        </row>
        <row r="574">
          <cell r="A574" t="str">
            <v>_/_8514_/_521</v>
          </cell>
          <cell r="B574" t="str">
            <v/>
          </cell>
          <cell r="C574" t="str">
            <v>8514</v>
          </cell>
          <cell r="D574" t="str">
            <v>521</v>
          </cell>
          <cell r="E574" t="str">
            <v>Loss from Sold Fixed Assets</v>
          </cell>
          <cell r="F574">
            <v>476988531</v>
          </cell>
          <cell r="G574">
            <v>0</v>
          </cell>
          <cell r="H574">
            <v>476988531</v>
          </cell>
          <cell r="I574">
            <v>0</v>
          </cell>
          <cell r="J574">
            <v>476988531</v>
          </cell>
          <cell r="K574">
            <v>164821000</v>
          </cell>
        </row>
        <row r="575">
          <cell r="A575" t="str">
            <v>_/_8514_/_</v>
          </cell>
          <cell r="C575" t="str">
            <v>8514</v>
          </cell>
          <cell r="E575" t="str">
            <v>TB Total - Loss on Sale of Fixed Assets</v>
          </cell>
          <cell r="F575">
            <v>476988531</v>
          </cell>
          <cell r="G575">
            <v>0</v>
          </cell>
          <cell r="H575">
            <v>476988531</v>
          </cell>
          <cell r="I575">
            <v>0</v>
          </cell>
          <cell r="J575">
            <v>476988531</v>
          </cell>
          <cell r="K575">
            <v>164821000</v>
          </cell>
        </row>
        <row r="576">
          <cell r="A576" t="str">
            <v/>
          </cell>
          <cell r="C576" t="str">
            <v>8515</v>
          </cell>
        </row>
        <row r="577">
          <cell r="A577" t="str">
            <v>_/_8515_/_</v>
          </cell>
          <cell r="C577" t="str">
            <v>8515</v>
          </cell>
          <cell r="E577" t="str">
            <v>TB Total - Inter Office Account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</row>
        <row r="578">
          <cell r="A578" t="str">
            <v/>
          </cell>
          <cell r="C578" t="str">
            <v>8516</v>
          </cell>
        </row>
        <row r="579">
          <cell r="A579" t="str">
            <v>_/_8516_/_522HTM</v>
          </cell>
          <cell r="B579" t="str">
            <v/>
          </cell>
          <cell r="C579" t="str">
            <v>8516</v>
          </cell>
          <cell r="D579" t="str">
            <v>522HTM</v>
          </cell>
          <cell r="E579" t="str">
            <v>Loss on disposal Fixed Asset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</row>
        <row r="580">
          <cell r="A580" t="str">
            <v>_/_8516_/_</v>
          </cell>
          <cell r="C580" t="str">
            <v>8516</v>
          </cell>
          <cell r="E580" t="str">
            <v>TB Total - Loss on disposal Fixed Asset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</row>
        <row r="581">
          <cell r="A581" t="str">
            <v/>
          </cell>
          <cell r="C581" t="str">
            <v>8611</v>
          </cell>
        </row>
        <row r="582">
          <cell r="A582" t="str">
            <v>_/_8611_/_520</v>
          </cell>
          <cell r="B582" t="str">
            <v/>
          </cell>
          <cell r="C582" t="str">
            <v>8611</v>
          </cell>
          <cell r="D582" t="str">
            <v>520</v>
          </cell>
          <cell r="E582" t="str">
            <v>Income  Tax Expenses - Current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9132509600</v>
          </cell>
        </row>
        <row r="583">
          <cell r="A583" t="str">
            <v>_/_8611_/_</v>
          </cell>
          <cell r="C583" t="str">
            <v>8611</v>
          </cell>
          <cell r="E583" t="str">
            <v>TB Total - Taxes on Income - Current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9132509600</v>
          </cell>
        </row>
        <row r="584">
          <cell r="A584" t="str">
            <v/>
          </cell>
          <cell r="C584" t="str">
            <v>8612</v>
          </cell>
        </row>
        <row r="585">
          <cell r="A585" t="str">
            <v>_/_8612_/_520.HTM</v>
          </cell>
          <cell r="B585" t="str">
            <v/>
          </cell>
          <cell r="C585" t="str">
            <v>8612</v>
          </cell>
          <cell r="D585" t="str">
            <v>520.HTM</v>
          </cell>
          <cell r="E585" t="str">
            <v>Income Tax Expense - Deferred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318820963</v>
          </cell>
        </row>
        <row r="586">
          <cell r="A586" t="str">
            <v>_/_8612_/_</v>
          </cell>
          <cell r="C586" t="str">
            <v>8612</v>
          </cell>
          <cell r="E586" t="str">
            <v>TB Total - Deferred Income Taxes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318820963</v>
          </cell>
        </row>
        <row r="587">
          <cell r="A587" t="str">
            <v/>
          </cell>
          <cell r="C587" t="str">
            <v>8613</v>
          </cell>
        </row>
        <row r="588">
          <cell r="A588" t="str">
            <v>_/_8613_/_</v>
          </cell>
          <cell r="C588" t="str">
            <v>8613</v>
          </cell>
          <cell r="E588" t="str">
            <v>TB Total - Income Tax Final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</row>
        <row r="589">
          <cell r="A589" t="str">
            <v>_/_GrandTotal_/_</v>
          </cell>
          <cell r="C589" t="str">
            <v>Grand Total</v>
          </cell>
          <cell r="F589">
            <v>-9.059906005859375E-5</v>
          </cell>
          <cell r="G589">
            <v>0</v>
          </cell>
          <cell r="H589">
            <v>-9.059906005859375E-5</v>
          </cell>
          <cell r="I589">
            <v>0</v>
          </cell>
          <cell r="J589">
            <v>-9.059906005859375E-5</v>
          </cell>
          <cell r="K589">
            <v>-4.00543212890625E-5</v>
          </cell>
        </row>
      </sheetData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ickmarks"/>
    </sheetNames>
    <sheetDataSet>
      <sheetData sheetId="0"/>
      <sheetData sheetId="1">
        <row r="1">
          <cell r="A1" t="str">
            <v>(reserved)</v>
          </cell>
          <cell r="B1" t="str">
            <v>Company</v>
          </cell>
          <cell r="C1" t="str">
            <v>Target Grouping</v>
          </cell>
          <cell r="D1" t="str">
            <v>#</v>
          </cell>
          <cell r="E1" t="str">
            <v>Name</v>
          </cell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>
            <v>2006</v>
          </cell>
        </row>
        <row r="2">
          <cell r="A2"/>
          <cell r="C2" t="str">
            <v>5110.1</v>
          </cell>
        </row>
        <row r="3">
          <cell r="A3" t="str">
            <v>_/_5110.1_/_1010100</v>
          </cell>
          <cell r="B3"/>
          <cell r="C3" t="str">
            <v>5110.1</v>
          </cell>
          <cell r="D3" t="str">
            <v>1010100</v>
          </cell>
          <cell r="E3" t="str">
            <v>Cash IDR Head Office</v>
          </cell>
          <cell r="F3">
            <v>54596000</v>
          </cell>
          <cell r="G3">
            <v>0</v>
          </cell>
          <cell r="H3">
            <v>54596000</v>
          </cell>
          <cell r="I3">
            <v>0</v>
          </cell>
          <cell r="J3">
            <v>54596000</v>
          </cell>
          <cell r="K3">
            <v>51980000</v>
          </cell>
        </row>
        <row r="4">
          <cell r="A4" t="str">
            <v>_/_5110.1_/_1010101</v>
          </cell>
          <cell r="B4"/>
          <cell r="C4" t="str">
            <v>5110.1</v>
          </cell>
          <cell r="D4" t="str">
            <v>1010101</v>
          </cell>
          <cell r="E4" t="str">
            <v>Cash IDR Jakarta Logistics</v>
          </cell>
          <cell r="F4">
            <v>250659450</v>
          </cell>
          <cell r="G4">
            <v>0</v>
          </cell>
          <cell r="H4">
            <v>250659450</v>
          </cell>
          <cell r="I4">
            <v>0</v>
          </cell>
          <cell r="J4">
            <v>250659450</v>
          </cell>
          <cell r="K4">
            <v>302041575</v>
          </cell>
        </row>
        <row r="5">
          <cell r="A5" t="str">
            <v>_/_5110.1_/_1010102</v>
          </cell>
          <cell r="B5"/>
          <cell r="C5" t="str">
            <v>5110.1</v>
          </cell>
          <cell r="D5" t="str">
            <v>1010102</v>
          </cell>
          <cell r="E5" t="str">
            <v>Cash IDR AMG</v>
          </cell>
          <cell r="F5">
            <v>1007300</v>
          </cell>
          <cell r="G5">
            <v>0</v>
          </cell>
          <cell r="H5">
            <v>1007300</v>
          </cell>
          <cell r="I5">
            <v>0</v>
          </cell>
          <cell r="J5">
            <v>1007300</v>
          </cell>
          <cell r="K5">
            <v>4123000</v>
          </cell>
        </row>
        <row r="6">
          <cell r="A6" t="str">
            <v>_/_5110.1_/_1010104</v>
          </cell>
          <cell r="B6"/>
          <cell r="C6" t="str">
            <v>5110.1</v>
          </cell>
          <cell r="D6" t="str">
            <v>1010104</v>
          </cell>
          <cell r="E6" t="str">
            <v>Cash IDR MKI</v>
          </cell>
          <cell r="F6">
            <v>5202700</v>
          </cell>
          <cell r="G6">
            <v>0</v>
          </cell>
          <cell r="H6">
            <v>5202700</v>
          </cell>
          <cell r="I6">
            <v>0</v>
          </cell>
          <cell r="J6">
            <v>5202700</v>
          </cell>
          <cell r="K6">
            <v>6031500</v>
          </cell>
        </row>
        <row r="7">
          <cell r="A7" t="str">
            <v>_/_5110.1_/_1010110</v>
          </cell>
          <cell r="B7"/>
          <cell r="C7" t="str">
            <v>5110.1</v>
          </cell>
          <cell r="D7" t="str">
            <v>1010110</v>
          </cell>
          <cell r="E7" t="str">
            <v>Cash IDR Cilegon Branch</v>
          </cell>
          <cell r="F7">
            <v>157722900</v>
          </cell>
          <cell r="G7">
            <v>0</v>
          </cell>
          <cell r="H7">
            <v>157722900</v>
          </cell>
          <cell r="I7">
            <v>0</v>
          </cell>
          <cell r="J7">
            <v>157722900</v>
          </cell>
          <cell r="K7">
            <v>233486900</v>
          </cell>
        </row>
        <row r="8">
          <cell r="A8" t="str">
            <v>_/_5110.1_/_1010121</v>
          </cell>
          <cell r="B8"/>
          <cell r="C8" t="str">
            <v>5110.1</v>
          </cell>
          <cell r="D8" t="str">
            <v>1010121</v>
          </cell>
          <cell r="E8" t="str">
            <v>Cash IDR Asahan Branch</v>
          </cell>
          <cell r="F8">
            <v>126946500</v>
          </cell>
          <cell r="G8">
            <v>0</v>
          </cell>
          <cell r="H8">
            <v>126946500</v>
          </cell>
          <cell r="I8">
            <v>0</v>
          </cell>
          <cell r="J8">
            <v>126946500</v>
          </cell>
          <cell r="K8">
            <v>65149500</v>
          </cell>
        </row>
        <row r="9">
          <cell r="A9" t="str">
            <v>_/_5110.1_/_1010131</v>
          </cell>
          <cell r="B9"/>
          <cell r="C9" t="str">
            <v>5110.1</v>
          </cell>
          <cell r="D9" t="str">
            <v>1010131</v>
          </cell>
          <cell r="E9" t="str">
            <v>Cash IDR Surabaya Branch</v>
          </cell>
          <cell r="F9">
            <v>51855500</v>
          </cell>
          <cell r="G9">
            <v>0</v>
          </cell>
          <cell r="H9">
            <v>51855500</v>
          </cell>
          <cell r="I9">
            <v>0</v>
          </cell>
          <cell r="J9">
            <v>51855500</v>
          </cell>
          <cell r="K9">
            <v>49051800</v>
          </cell>
        </row>
        <row r="10">
          <cell r="A10" t="str">
            <v>_/_5110.1_/_1010141</v>
          </cell>
          <cell r="B10"/>
          <cell r="C10" t="str">
            <v>5110.1</v>
          </cell>
          <cell r="D10" t="str">
            <v>1010141</v>
          </cell>
          <cell r="E10" t="str">
            <v>Cash IDR Tangguh Project</v>
          </cell>
          <cell r="F10">
            <v>788662800</v>
          </cell>
          <cell r="G10">
            <v>0</v>
          </cell>
          <cell r="H10">
            <v>788662800</v>
          </cell>
          <cell r="I10">
            <v>0</v>
          </cell>
          <cell r="J10">
            <v>788662800</v>
          </cell>
          <cell r="K10">
            <v>109336200</v>
          </cell>
        </row>
        <row r="11">
          <cell r="A11" t="str">
            <v>_/_5110.1_/_101CVGIR</v>
          </cell>
          <cell r="B11"/>
          <cell r="C11" t="str">
            <v>5110.1</v>
          </cell>
          <cell r="D11" t="str">
            <v>101CVGIR</v>
          </cell>
          <cell r="E11" t="str">
            <v>Cash VGI Insite (IDR)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A12" t="str">
            <v>_/_5110.1_/_101TGR new</v>
          </cell>
          <cell r="B12"/>
          <cell r="C12" t="str">
            <v>5110.1</v>
          </cell>
          <cell r="D12" t="str">
            <v>101TGR new</v>
          </cell>
          <cell r="E12" t="str">
            <v>Cash Tangguh Project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A13" t="str">
            <v>_/_5110.1_/_</v>
          </cell>
          <cell r="C13" t="str">
            <v>5110.1</v>
          </cell>
          <cell r="E13" t="str">
            <v>TB Total - Cash on Hand (IDR)</v>
          </cell>
          <cell r="F13">
            <v>1436653150</v>
          </cell>
          <cell r="G13">
            <v>0</v>
          </cell>
          <cell r="H13">
            <v>1436653150</v>
          </cell>
          <cell r="I13">
            <v>0</v>
          </cell>
          <cell r="J13">
            <v>1436653150</v>
          </cell>
          <cell r="K13">
            <v>821200475</v>
          </cell>
        </row>
        <row r="14">
          <cell r="A14"/>
          <cell r="C14" t="str">
            <v>5110.2</v>
          </cell>
        </row>
        <row r="15">
          <cell r="A15" t="str">
            <v>_/_5110.2_/_1010200</v>
          </cell>
          <cell r="B15"/>
          <cell r="C15" t="str">
            <v>5110.2</v>
          </cell>
          <cell r="D15" t="str">
            <v>1010200</v>
          </cell>
          <cell r="E15" t="str">
            <v>Cash USD Head Office</v>
          </cell>
          <cell r="F15">
            <v>88661047</v>
          </cell>
          <cell r="G15">
            <v>0</v>
          </cell>
          <cell r="H15">
            <v>88661047</v>
          </cell>
          <cell r="I15">
            <v>0</v>
          </cell>
          <cell r="J15">
            <v>88661047</v>
          </cell>
          <cell r="K15">
            <v>84788000</v>
          </cell>
        </row>
        <row r="16">
          <cell r="A16" t="str">
            <v>_/_5110.2_/_1010201</v>
          </cell>
          <cell r="B16"/>
          <cell r="C16" t="str">
            <v>5110.2</v>
          </cell>
          <cell r="D16" t="str">
            <v>1010201</v>
          </cell>
          <cell r="E16" t="str">
            <v>Cash USD Jakarta Logistics</v>
          </cell>
          <cell r="F16">
            <v>277078723</v>
          </cell>
          <cell r="G16">
            <v>0</v>
          </cell>
          <cell r="H16">
            <v>277078723</v>
          </cell>
          <cell r="I16">
            <v>0</v>
          </cell>
          <cell r="J16">
            <v>277078723</v>
          </cell>
          <cell r="K16">
            <v>282298940</v>
          </cell>
        </row>
        <row r="17">
          <cell r="A17" t="str">
            <v>_/_5110.2_/_1010210</v>
          </cell>
          <cell r="B17"/>
          <cell r="C17" t="str">
            <v>5110.2</v>
          </cell>
          <cell r="D17" t="str">
            <v>1010210</v>
          </cell>
          <cell r="E17" t="str">
            <v>Cash USD Cilegon Branch</v>
          </cell>
          <cell r="F17">
            <v>24451724</v>
          </cell>
          <cell r="G17">
            <v>0</v>
          </cell>
          <cell r="H17">
            <v>24451724</v>
          </cell>
          <cell r="I17">
            <v>0</v>
          </cell>
          <cell r="J17">
            <v>24451724</v>
          </cell>
          <cell r="K17">
            <v>51395960</v>
          </cell>
        </row>
        <row r="18">
          <cell r="A18" t="str">
            <v>_/_5110.2_/_1010231</v>
          </cell>
          <cell r="B18"/>
          <cell r="C18" t="str">
            <v>5110.2</v>
          </cell>
          <cell r="D18" t="str">
            <v>1010231</v>
          </cell>
          <cell r="E18" t="str">
            <v>Cash USD Surabaya Branch</v>
          </cell>
          <cell r="F18">
            <v>2514873</v>
          </cell>
          <cell r="G18">
            <v>0</v>
          </cell>
          <cell r="H18">
            <v>2514873</v>
          </cell>
          <cell r="I18">
            <v>0</v>
          </cell>
          <cell r="J18">
            <v>2514873</v>
          </cell>
          <cell r="K18">
            <v>6593620</v>
          </cell>
        </row>
        <row r="19">
          <cell r="A19" t="str">
            <v>_/_5110.2_/_1010241</v>
          </cell>
          <cell r="B19"/>
          <cell r="C19" t="str">
            <v>5110.2</v>
          </cell>
          <cell r="D19" t="str">
            <v>1010241</v>
          </cell>
          <cell r="E19" t="str">
            <v>Cash USD Tangguh Pj</v>
          </cell>
          <cell r="F19">
            <v>195811591</v>
          </cell>
          <cell r="G19">
            <v>0</v>
          </cell>
          <cell r="H19">
            <v>195811591</v>
          </cell>
          <cell r="I19">
            <v>0</v>
          </cell>
          <cell r="J19">
            <v>195811591</v>
          </cell>
          <cell r="K19">
            <v>122861420</v>
          </cell>
        </row>
        <row r="20">
          <cell r="A20" t="str">
            <v>_/_5110.2_/_101TGRNEW$</v>
          </cell>
          <cell r="B20"/>
          <cell r="C20" t="str">
            <v>5110.2</v>
          </cell>
          <cell r="D20" t="str">
            <v>101TGRNEW$</v>
          </cell>
          <cell r="E20" t="str">
            <v>Cash Tangguh Project (USD)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A21" t="str">
            <v>_/_5110.2_/_</v>
          </cell>
          <cell r="C21" t="str">
            <v>5110.2</v>
          </cell>
          <cell r="E21" t="str">
            <v>TB Total - Cash on Hand (USD)</v>
          </cell>
          <cell r="F21">
            <v>588517958</v>
          </cell>
          <cell r="G21">
            <v>0</v>
          </cell>
          <cell r="H21">
            <v>588517958</v>
          </cell>
          <cell r="I21">
            <v>0</v>
          </cell>
          <cell r="J21">
            <v>588517958</v>
          </cell>
          <cell r="K21">
            <v>547937940</v>
          </cell>
        </row>
        <row r="22">
          <cell r="A22"/>
          <cell r="C22" t="str">
            <v>5110.3</v>
          </cell>
        </row>
        <row r="23">
          <cell r="A23" t="str">
            <v>_/_5110.3_/_1010300</v>
          </cell>
          <cell r="B23"/>
          <cell r="C23" t="str">
            <v>5110.3</v>
          </cell>
          <cell r="D23" t="str">
            <v>1010300</v>
          </cell>
          <cell r="E23" t="str">
            <v>Cash JPY Head Office</v>
          </cell>
          <cell r="F23">
            <v>36800010</v>
          </cell>
          <cell r="G23">
            <v>0</v>
          </cell>
          <cell r="H23">
            <v>36800010</v>
          </cell>
          <cell r="I23">
            <v>0</v>
          </cell>
          <cell r="J23">
            <v>36800010</v>
          </cell>
          <cell r="K23">
            <v>37596800</v>
          </cell>
        </row>
        <row r="24">
          <cell r="A24" t="str">
            <v>_/_5110.3_/_101CSBYY</v>
          </cell>
          <cell r="B24"/>
          <cell r="C24" t="str">
            <v>5110.3</v>
          </cell>
          <cell r="D24" t="str">
            <v>101CSBYY</v>
          </cell>
          <cell r="E24" t="str">
            <v>Cash Surabaya Insite (JPY)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A25" t="str">
            <v>_/_5110.3_/_</v>
          </cell>
          <cell r="C25" t="str">
            <v>5110.3</v>
          </cell>
          <cell r="E25" t="str">
            <v>TB Total - Cash on Hand (JPY)</v>
          </cell>
          <cell r="F25">
            <v>36800010</v>
          </cell>
          <cell r="G25">
            <v>0</v>
          </cell>
          <cell r="H25">
            <v>36800010</v>
          </cell>
          <cell r="I25">
            <v>0</v>
          </cell>
          <cell r="J25">
            <v>36800010</v>
          </cell>
          <cell r="K25">
            <v>37596800</v>
          </cell>
        </row>
        <row r="26">
          <cell r="A26"/>
          <cell r="C26" t="str">
            <v>5120.1</v>
          </cell>
        </row>
        <row r="27">
          <cell r="A27" t="str">
            <v>_/_5120.1_/_102010011</v>
          </cell>
          <cell r="B27"/>
          <cell r="C27" t="str">
            <v>5120.1</v>
          </cell>
          <cell r="D27" t="str">
            <v>102010011</v>
          </cell>
          <cell r="E27" t="str">
            <v>BOT Mitsubishi UFJ (Head Off.) : 405757</v>
          </cell>
          <cell r="F27">
            <v>7734398451.5100002</v>
          </cell>
          <cell r="G27">
            <v>0</v>
          </cell>
          <cell r="H27">
            <v>7734398451.5100002</v>
          </cell>
          <cell r="I27">
            <v>0</v>
          </cell>
          <cell r="J27">
            <v>7734398451.5100002</v>
          </cell>
          <cell r="K27">
            <v>9874382808.7199993</v>
          </cell>
        </row>
        <row r="28">
          <cell r="A28" t="str">
            <v>_/_5120.1_/_102010031</v>
          </cell>
          <cell r="B28"/>
          <cell r="C28" t="str">
            <v>5120.1</v>
          </cell>
          <cell r="D28" t="str">
            <v>102010031</v>
          </cell>
          <cell r="E28" t="str">
            <v>SMBC (Head Office) : 106-294-0101</v>
          </cell>
          <cell r="F28">
            <v>3882395481</v>
          </cell>
          <cell r="G28">
            <v>0</v>
          </cell>
          <cell r="H28">
            <v>3882395481</v>
          </cell>
          <cell r="I28">
            <v>0</v>
          </cell>
          <cell r="J28">
            <v>3882395481</v>
          </cell>
          <cell r="K28">
            <v>2783246834</v>
          </cell>
        </row>
        <row r="29">
          <cell r="A29" t="str">
            <v>_/_5120.1_/_102010041</v>
          </cell>
          <cell r="B29"/>
          <cell r="C29" t="str">
            <v>5120.1</v>
          </cell>
          <cell r="D29" t="str">
            <v>102010041</v>
          </cell>
          <cell r="E29" t="str">
            <v>Mandiri Jkt  : 102-00-009100432-2</v>
          </cell>
          <cell r="F29">
            <v>225081426.53999999</v>
          </cell>
          <cell r="G29">
            <v>0</v>
          </cell>
          <cell r="H29">
            <v>225081426.53999999</v>
          </cell>
          <cell r="I29">
            <v>0</v>
          </cell>
          <cell r="J29">
            <v>225081426.53999999</v>
          </cell>
          <cell r="K29">
            <v>132295890.37</v>
          </cell>
        </row>
        <row r="30">
          <cell r="A30" t="str">
            <v>_/_5120.1_/_102010051</v>
          </cell>
          <cell r="B30"/>
          <cell r="C30" t="str">
            <v>5120.1</v>
          </cell>
          <cell r="D30" t="str">
            <v>102010051</v>
          </cell>
          <cell r="E30" t="str">
            <v>BII Summitmas : 2-145-25394-1</v>
          </cell>
          <cell r="F30">
            <v>421767786.60000002</v>
          </cell>
          <cell r="G30">
            <v>0</v>
          </cell>
          <cell r="H30">
            <v>421767786.60000002</v>
          </cell>
          <cell r="I30">
            <v>0</v>
          </cell>
          <cell r="J30">
            <v>421767786.60000002</v>
          </cell>
          <cell r="K30">
            <v>287398267.60000002</v>
          </cell>
        </row>
        <row r="31">
          <cell r="A31" t="str">
            <v>_/_5120.1_/_102010061</v>
          </cell>
          <cell r="B31"/>
          <cell r="C31" t="str">
            <v>5120.1</v>
          </cell>
          <cell r="D31" t="str">
            <v>102010061</v>
          </cell>
          <cell r="E31" t="str">
            <v>Mizuho : 304147. 0150</v>
          </cell>
          <cell r="F31">
            <v>17473012</v>
          </cell>
          <cell r="G31">
            <v>0</v>
          </cell>
          <cell r="H31">
            <v>17473012</v>
          </cell>
          <cell r="I31">
            <v>0</v>
          </cell>
          <cell r="J31">
            <v>17473012</v>
          </cell>
          <cell r="K31">
            <v>11897239</v>
          </cell>
        </row>
        <row r="32">
          <cell r="A32" t="str">
            <v>_/_5120.1_/_102010171</v>
          </cell>
          <cell r="B32"/>
          <cell r="C32" t="str">
            <v>5120.1</v>
          </cell>
          <cell r="D32" t="str">
            <v>102010171</v>
          </cell>
          <cell r="E32" t="str">
            <v>BNI Tanjung Priok : 0008067570</v>
          </cell>
          <cell r="F32">
            <v>61163420</v>
          </cell>
          <cell r="G32">
            <v>0</v>
          </cell>
          <cell r="H32">
            <v>61163420</v>
          </cell>
          <cell r="I32">
            <v>0</v>
          </cell>
          <cell r="J32">
            <v>61163420</v>
          </cell>
          <cell r="K32">
            <v>306583289</v>
          </cell>
        </row>
        <row r="33">
          <cell r="A33" t="str">
            <v>_/_5120.1_/_102010191</v>
          </cell>
          <cell r="B33"/>
          <cell r="C33" t="str">
            <v>5120.1</v>
          </cell>
          <cell r="D33" t="str">
            <v>102010191</v>
          </cell>
          <cell r="E33" t="str">
            <v>BNI Cengkareng : 0109698489</v>
          </cell>
          <cell r="F33">
            <v>55241642</v>
          </cell>
          <cell r="G33">
            <v>0</v>
          </cell>
          <cell r="H33">
            <v>55241642</v>
          </cell>
          <cell r="I33">
            <v>0</v>
          </cell>
          <cell r="J33">
            <v>55241642</v>
          </cell>
          <cell r="K33">
            <v>153020401</v>
          </cell>
        </row>
        <row r="34">
          <cell r="A34" t="str">
            <v>_/_5120.1_/_102010251</v>
          </cell>
          <cell r="B34"/>
          <cell r="C34" t="str">
            <v>5120.1</v>
          </cell>
          <cell r="D34" t="str">
            <v>102010251</v>
          </cell>
          <cell r="E34" t="str">
            <v>BNI Jkt Kota :  0014136877</v>
          </cell>
          <cell r="F34">
            <v>13722515</v>
          </cell>
          <cell r="G34">
            <v>0</v>
          </cell>
          <cell r="H34">
            <v>13722515</v>
          </cell>
          <cell r="I34">
            <v>0</v>
          </cell>
          <cell r="J34">
            <v>13722515</v>
          </cell>
          <cell r="K34">
            <v>62005181</v>
          </cell>
        </row>
        <row r="35">
          <cell r="A35" t="str">
            <v>_/_5120.1_/_102010451</v>
          </cell>
          <cell r="B35"/>
          <cell r="C35" t="str">
            <v>5120.1</v>
          </cell>
          <cell r="D35" t="str">
            <v>102010451</v>
          </cell>
          <cell r="E35" t="str">
            <v>BII Cibitung : 2-235-001228</v>
          </cell>
          <cell r="F35">
            <v>187854688.09999999</v>
          </cell>
          <cell r="G35">
            <v>0</v>
          </cell>
          <cell r="H35">
            <v>187854688.09999999</v>
          </cell>
          <cell r="I35">
            <v>0</v>
          </cell>
          <cell r="J35">
            <v>187854688.09999999</v>
          </cell>
          <cell r="K35">
            <v>382851267.10000002</v>
          </cell>
        </row>
        <row r="36">
          <cell r="A36" t="str">
            <v>_/_5120.1_/_102011071</v>
          </cell>
          <cell r="B36"/>
          <cell r="C36" t="str">
            <v>5120.1</v>
          </cell>
          <cell r="D36" t="str">
            <v>102011071</v>
          </cell>
          <cell r="E36" t="str">
            <v>BNI Cilegon : 2305794</v>
          </cell>
          <cell r="F36">
            <v>3358534892</v>
          </cell>
          <cell r="G36">
            <v>0</v>
          </cell>
          <cell r="H36">
            <v>3358534892</v>
          </cell>
          <cell r="I36">
            <v>0</v>
          </cell>
          <cell r="J36">
            <v>3358534892</v>
          </cell>
          <cell r="K36">
            <v>1852047288</v>
          </cell>
        </row>
        <row r="37">
          <cell r="A37" t="str">
            <v>_/_5120.1_/_102012171</v>
          </cell>
          <cell r="B37"/>
          <cell r="C37" t="str">
            <v>5120.1</v>
          </cell>
          <cell r="D37" t="str">
            <v>102012171</v>
          </cell>
          <cell r="E37" t="str">
            <v>BNI Kuala Tanjung : 0061676147</v>
          </cell>
          <cell r="F37">
            <v>1424335786</v>
          </cell>
          <cell r="G37">
            <v>0</v>
          </cell>
          <cell r="H37">
            <v>1424335786</v>
          </cell>
          <cell r="I37">
            <v>0</v>
          </cell>
          <cell r="J37">
            <v>1424335786</v>
          </cell>
          <cell r="K37">
            <v>410921403</v>
          </cell>
        </row>
        <row r="38">
          <cell r="A38" t="str">
            <v>_/_5120.1_/_102012172</v>
          </cell>
          <cell r="B38"/>
          <cell r="C38" t="str">
            <v>5120.1</v>
          </cell>
          <cell r="D38" t="str">
            <v>102012172</v>
          </cell>
          <cell r="E38" t="str">
            <v>SMBC (Asahan Br) : 100-610-0101</v>
          </cell>
          <cell r="F38">
            <v>1066888115</v>
          </cell>
          <cell r="G38">
            <v>0</v>
          </cell>
          <cell r="H38">
            <v>1066888115</v>
          </cell>
          <cell r="I38">
            <v>0</v>
          </cell>
          <cell r="J38">
            <v>1066888115</v>
          </cell>
          <cell r="K38">
            <v>1291504875</v>
          </cell>
        </row>
        <row r="39">
          <cell r="A39" t="str">
            <v>_/_5120.1_/_102013111</v>
          </cell>
          <cell r="B39"/>
          <cell r="C39" t="str">
            <v>5120.1</v>
          </cell>
          <cell r="D39" t="str">
            <v>102013111</v>
          </cell>
          <cell r="E39" t="str">
            <v>BOT Mitsubishi UFJ (Surabaya) : 008325</v>
          </cell>
          <cell r="F39">
            <v>64059996.640000001</v>
          </cell>
          <cell r="G39">
            <v>0</v>
          </cell>
          <cell r="H39">
            <v>64059996.640000001</v>
          </cell>
          <cell r="I39">
            <v>0</v>
          </cell>
          <cell r="J39">
            <v>64059996.640000001</v>
          </cell>
          <cell r="K39">
            <v>57681207.640000001</v>
          </cell>
        </row>
        <row r="40">
          <cell r="A40" t="str">
            <v>_/_5120.1_/_102013171</v>
          </cell>
          <cell r="B40"/>
          <cell r="C40" t="str">
            <v>5120.1</v>
          </cell>
          <cell r="D40" t="str">
            <v>102013171</v>
          </cell>
          <cell r="E40" t="str">
            <v>BNI Tanjung Perak  : 0042297082</v>
          </cell>
          <cell r="F40">
            <v>414561</v>
          </cell>
          <cell r="G40">
            <v>0</v>
          </cell>
          <cell r="H40">
            <v>414561</v>
          </cell>
          <cell r="I40">
            <v>0</v>
          </cell>
          <cell r="J40">
            <v>414561</v>
          </cell>
          <cell r="K40">
            <v>1213657</v>
          </cell>
        </row>
        <row r="41">
          <cell r="A41" t="str">
            <v>_/_5120.1_/_102013172</v>
          </cell>
          <cell r="B41"/>
          <cell r="C41" t="str">
            <v>5120.1</v>
          </cell>
          <cell r="D41" t="str">
            <v>102013172</v>
          </cell>
          <cell r="E41" t="str">
            <v>BNI Gresik : 0044531724</v>
          </cell>
          <cell r="F41">
            <v>12196269</v>
          </cell>
          <cell r="G41">
            <v>0</v>
          </cell>
          <cell r="H41">
            <v>12196269</v>
          </cell>
          <cell r="I41">
            <v>0</v>
          </cell>
          <cell r="J41">
            <v>12196269</v>
          </cell>
          <cell r="K41">
            <v>12313383</v>
          </cell>
        </row>
        <row r="42">
          <cell r="A42" t="str">
            <v>_/_5120.1_/_102014111</v>
          </cell>
          <cell r="B42"/>
          <cell r="C42" t="str">
            <v>5120.1</v>
          </cell>
          <cell r="D42" t="str">
            <v>102014111</v>
          </cell>
          <cell r="E42" t="str">
            <v>SMBC (Tangguh) : 101-949-0101</v>
          </cell>
          <cell r="F42">
            <v>1396011973</v>
          </cell>
          <cell r="G42">
            <v>0</v>
          </cell>
          <cell r="H42">
            <v>1396011973</v>
          </cell>
          <cell r="I42">
            <v>0</v>
          </cell>
          <cell r="J42">
            <v>1396011973</v>
          </cell>
          <cell r="K42">
            <v>2073961525</v>
          </cell>
        </row>
        <row r="43">
          <cell r="A43" t="str">
            <v>_/_5120.1_/_102015111</v>
          </cell>
          <cell r="B43"/>
          <cell r="C43" t="str">
            <v>5120.1</v>
          </cell>
          <cell r="D43" t="str">
            <v>102015111</v>
          </cell>
          <cell r="E43" t="str">
            <v>BOT Mitsubishi UFJ(Project) : 665-164835</v>
          </cell>
          <cell r="F43">
            <v>5110782130</v>
          </cell>
          <cell r="G43">
            <v>0</v>
          </cell>
          <cell r="H43">
            <v>5110782130</v>
          </cell>
          <cell r="I43">
            <v>0</v>
          </cell>
          <cell r="J43">
            <v>5110782130</v>
          </cell>
          <cell r="K43">
            <v>246125</v>
          </cell>
        </row>
        <row r="44">
          <cell r="A44" t="str">
            <v>_/_5120.1_/_10250</v>
          </cell>
          <cell r="B44"/>
          <cell r="C44" t="str">
            <v>5120.1</v>
          </cell>
          <cell r="D44" t="str">
            <v>10250</v>
          </cell>
          <cell r="E44" t="str">
            <v>Sanwa Bank - 0010.006076.001 (IDR)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_/_5120.1_/_10252</v>
          </cell>
          <cell r="B45"/>
          <cell r="C45" t="str">
            <v>5120.1</v>
          </cell>
          <cell r="D45" t="str">
            <v>10252</v>
          </cell>
          <cell r="E45" t="str">
            <v>Daiwa Perdania Bank - 0103.3530.001 (IDR)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A46" t="str">
            <v>_/_5120.1_/_102TG01 new</v>
          </cell>
          <cell r="B46"/>
          <cell r="C46" t="str">
            <v>5120.1</v>
          </cell>
          <cell r="D46" t="str">
            <v>102TG01 new</v>
          </cell>
          <cell r="E46" t="str">
            <v>SMI - Tangguh : 1019490101 (IDR)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</row>
        <row r="47">
          <cell r="A47" t="str">
            <v>_/_5120.1_/_102VGIR</v>
          </cell>
          <cell r="B47"/>
          <cell r="C47" t="str">
            <v>5120.1</v>
          </cell>
          <cell r="D47" t="str">
            <v>102VGIR</v>
          </cell>
          <cell r="E47" t="str">
            <v>BNI - Bekasi: 181.004080468.051 (IDR)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A48" t="str">
            <v>_/_5120.1_/_102YGIR</v>
          </cell>
          <cell r="B48"/>
          <cell r="C48" t="str">
            <v>5120.1</v>
          </cell>
          <cell r="D48" t="str">
            <v>102YGIR</v>
          </cell>
          <cell r="E48" t="str">
            <v>BNI - 181.004080468.051 (IDR)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  <row r="49">
          <cell r="A49" t="str">
            <v>_/_5120.1_/_</v>
          </cell>
          <cell r="C49" t="str">
            <v>5120.1</v>
          </cell>
          <cell r="E49" t="str">
            <v>TB Total - Cash in Bank (IDR)</v>
          </cell>
          <cell r="F49">
            <v>25032322145.389999</v>
          </cell>
          <cell r="G49">
            <v>0</v>
          </cell>
          <cell r="H49">
            <v>25032322145.389999</v>
          </cell>
          <cell r="I49">
            <v>0</v>
          </cell>
          <cell r="J49">
            <v>25032322145.389999</v>
          </cell>
          <cell r="K49">
            <v>19693570641.43</v>
          </cell>
        </row>
        <row r="50">
          <cell r="A50"/>
          <cell r="C50" t="str">
            <v>5120.2</v>
          </cell>
        </row>
        <row r="51">
          <cell r="A51" t="str">
            <v>_/_5120.2_/_102020011</v>
          </cell>
          <cell r="B51"/>
          <cell r="C51" t="str">
            <v>5120.2</v>
          </cell>
          <cell r="D51" t="str">
            <v>102020011</v>
          </cell>
          <cell r="E51" t="str">
            <v>BOT Mitsubishi UFJ (Head Off.) : 505524</v>
          </cell>
          <cell r="F51">
            <v>7364862753.8299999</v>
          </cell>
          <cell r="G51">
            <v>0</v>
          </cell>
          <cell r="H51">
            <v>7364862753.8299999</v>
          </cell>
          <cell r="I51">
            <v>0</v>
          </cell>
          <cell r="J51">
            <v>7364862753.8299999</v>
          </cell>
          <cell r="K51">
            <v>6420364200.8000002</v>
          </cell>
        </row>
        <row r="52">
          <cell r="A52" t="str">
            <v>_/_5120.2_/_102020031</v>
          </cell>
          <cell r="B52"/>
          <cell r="C52" t="str">
            <v>5120.2</v>
          </cell>
          <cell r="D52" t="str">
            <v>102020031</v>
          </cell>
          <cell r="E52" t="str">
            <v>SMBC (Head Office) : 106-294-0102</v>
          </cell>
          <cell r="F52">
            <v>530988307.23000002</v>
          </cell>
          <cell r="G52">
            <v>0</v>
          </cell>
          <cell r="H52">
            <v>530988307.23000002</v>
          </cell>
          <cell r="I52">
            <v>0</v>
          </cell>
          <cell r="J52">
            <v>530988307.23000002</v>
          </cell>
          <cell r="K52">
            <v>923241829.39999998</v>
          </cell>
        </row>
        <row r="53">
          <cell r="A53" t="str">
            <v>_/_5120.2_/_102020032</v>
          </cell>
          <cell r="B53"/>
          <cell r="C53" t="str">
            <v>5120.2</v>
          </cell>
          <cell r="D53" t="str">
            <v>102020032</v>
          </cell>
          <cell r="E53" t="str">
            <v>SMBC (Asahan Br) : 100-610-0102</v>
          </cell>
          <cell r="F53">
            <v>2556222.41</v>
          </cell>
          <cell r="G53">
            <v>0</v>
          </cell>
          <cell r="H53">
            <v>2556222.41</v>
          </cell>
          <cell r="I53">
            <v>0</v>
          </cell>
          <cell r="J53">
            <v>2556222.41</v>
          </cell>
          <cell r="K53">
            <v>2519556.6</v>
          </cell>
        </row>
        <row r="54">
          <cell r="A54" t="str">
            <v>_/_5120.2_/_102020061</v>
          </cell>
          <cell r="B54"/>
          <cell r="C54" t="str">
            <v>5120.2</v>
          </cell>
          <cell r="D54" t="str">
            <v>102020061</v>
          </cell>
          <cell r="E54" t="str">
            <v>Mizuho : 304147.0201</v>
          </cell>
          <cell r="F54">
            <v>33522974.52</v>
          </cell>
          <cell r="G54">
            <v>0</v>
          </cell>
          <cell r="H54">
            <v>33522974.52</v>
          </cell>
          <cell r="I54">
            <v>0</v>
          </cell>
          <cell r="J54">
            <v>33522974.52</v>
          </cell>
          <cell r="K54">
            <v>32116882.600000001</v>
          </cell>
        </row>
        <row r="55">
          <cell r="A55" t="str">
            <v>_/_5120.2_/_102020171</v>
          </cell>
          <cell r="B55"/>
          <cell r="C55" t="str">
            <v>5120.2</v>
          </cell>
          <cell r="D55" t="str">
            <v>102020171</v>
          </cell>
          <cell r="E55" t="str">
            <v>BNI Tanjung Priok : 0008067581</v>
          </cell>
          <cell r="F55">
            <v>165171584</v>
          </cell>
          <cell r="G55">
            <v>0</v>
          </cell>
          <cell r="H55">
            <v>165171584</v>
          </cell>
          <cell r="I55">
            <v>0</v>
          </cell>
          <cell r="J55">
            <v>165171584</v>
          </cell>
          <cell r="K55">
            <v>2300551</v>
          </cell>
        </row>
        <row r="56">
          <cell r="A56" t="str">
            <v>_/_5120.2_/_102021031</v>
          </cell>
          <cell r="B56"/>
          <cell r="C56" t="str">
            <v>5120.2</v>
          </cell>
          <cell r="D56" t="str">
            <v>102021031</v>
          </cell>
          <cell r="E56" t="str">
            <v>BNI Cilegon : 2305783</v>
          </cell>
          <cell r="F56">
            <v>181382059.75999999</v>
          </cell>
          <cell r="G56">
            <v>0</v>
          </cell>
          <cell r="H56">
            <v>181382059.75999999</v>
          </cell>
          <cell r="I56">
            <v>0</v>
          </cell>
          <cell r="J56">
            <v>181382059.75999999</v>
          </cell>
          <cell r="K56">
            <v>120432965.40000001</v>
          </cell>
        </row>
        <row r="57">
          <cell r="A57" t="str">
            <v>_/_5120.2_/_102023111</v>
          </cell>
          <cell r="B57"/>
          <cell r="C57" t="str">
            <v>5120.2</v>
          </cell>
          <cell r="D57" t="str">
            <v>102023111</v>
          </cell>
          <cell r="E57" t="str">
            <v>BOT Mitsubishi UFJ (Surabaya) : 216998</v>
          </cell>
          <cell r="F57">
            <v>20513545.91</v>
          </cell>
          <cell r="G57">
            <v>0</v>
          </cell>
          <cell r="H57">
            <v>20513545.91</v>
          </cell>
          <cell r="I57">
            <v>0</v>
          </cell>
          <cell r="J57">
            <v>20513545.91</v>
          </cell>
          <cell r="K57">
            <v>60172961.200000003</v>
          </cell>
        </row>
        <row r="58">
          <cell r="A58" t="str">
            <v>_/_5120.2_/_102024111</v>
          </cell>
          <cell r="B58"/>
          <cell r="C58" t="str">
            <v>5120.2</v>
          </cell>
          <cell r="D58" t="str">
            <v>102024111</v>
          </cell>
          <cell r="E58" t="str">
            <v>SMBC (Tangguh) : 101-949-0102</v>
          </cell>
          <cell r="F58">
            <v>6707011725.21</v>
          </cell>
          <cell r="G58">
            <v>0</v>
          </cell>
          <cell r="H58">
            <v>6707011725.21</v>
          </cell>
          <cell r="I58">
            <v>0</v>
          </cell>
          <cell r="J58">
            <v>6707011725.21</v>
          </cell>
          <cell r="K58">
            <v>14025517578.6</v>
          </cell>
        </row>
        <row r="59">
          <cell r="A59" t="str">
            <v>_/_5120.2_/_102025111</v>
          </cell>
          <cell r="B59"/>
          <cell r="C59" t="str">
            <v>5120.2</v>
          </cell>
          <cell r="D59" t="str">
            <v>102025111</v>
          </cell>
          <cell r="E59" t="str">
            <v>BOT Mitsubishi UFJ(Project) : 665-910476</v>
          </cell>
          <cell r="F59">
            <v>1016767204.0700001</v>
          </cell>
          <cell r="G59">
            <v>0</v>
          </cell>
          <cell r="H59">
            <v>1016767204.0700001</v>
          </cell>
          <cell r="I59">
            <v>0</v>
          </cell>
          <cell r="J59">
            <v>1016767204.0700001</v>
          </cell>
          <cell r="K59">
            <v>24670511.800000001</v>
          </cell>
        </row>
        <row r="60">
          <cell r="A60" t="str">
            <v>_/_5120.2_/_10214</v>
          </cell>
          <cell r="B60"/>
          <cell r="C60" t="str">
            <v>5120.2</v>
          </cell>
          <cell r="D60" t="str">
            <v>10214</v>
          </cell>
          <cell r="E60" t="str">
            <v>Sumitomo Nihon Bashi - 0213206 (USD)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A61" t="str">
            <v>_/_5120.2_/_10251</v>
          </cell>
          <cell r="B61"/>
          <cell r="C61" t="str">
            <v>5120.2</v>
          </cell>
          <cell r="D61" t="str">
            <v>10251</v>
          </cell>
          <cell r="E61" t="str">
            <v>Sanwa Bank - 0010.006076.002 (USD)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A62" t="str">
            <v>_/_5120.2_/_</v>
          </cell>
          <cell r="C62" t="str">
            <v>5120.2</v>
          </cell>
          <cell r="E62" t="str">
            <v>TB Total - Cash in Bank (USD)</v>
          </cell>
          <cell r="F62">
            <v>16022776376.939999</v>
          </cell>
          <cell r="G62">
            <v>0</v>
          </cell>
          <cell r="H62">
            <v>16022776376.939999</v>
          </cell>
          <cell r="I62">
            <v>0</v>
          </cell>
          <cell r="J62">
            <v>16022776376.939999</v>
          </cell>
          <cell r="K62">
            <v>21611337037.399998</v>
          </cell>
        </row>
        <row r="63">
          <cell r="A63"/>
          <cell r="C63" t="str">
            <v>5120.3</v>
          </cell>
        </row>
        <row r="64">
          <cell r="A64" t="str">
            <v>_/_5120.3_/_102030011</v>
          </cell>
          <cell r="B64"/>
          <cell r="C64" t="str">
            <v>5120.3</v>
          </cell>
          <cell r="D64" t="str">
            <v>102030011</v>
          </cell>
          <cell r="E64" t="str">
            <v>BOT Mitsubishi UFJ (Head Off.) : 565979</v>
          </cell>
          <cell r="F64">
            <v>207807662.78999999</v>
          </cell>
          <cell r="G64">
            <v>0</v>
          </cell>
          <cell r="H64">
            <v>207807662.78999999</v>
          </cell>
          <cell r="I64">
            <v>0</v>
          </cell>
          <cell r="J64">
            <v>207807662.78999999</v>
          </cell>
          <cell r="K64">
            <v>205954739.80000001</v>
          </cell>
        </row>
        <row r="65">
          <cell r="A65" t="str">
            <v>_/_5120.3_/_102033111</v>
          </cell>
          <cell r="B65"/>
          <cell r="C65" t="str">
            <v>5120.3</v>
          </cell>
          <cell r="D65" t="str">
            <v>102033111</v>
          </cell>
          <cell r="E65" t="str">
            <v>BOT Mitsubishi UFJ (Surabaya) : 218894</v>
          </cell>
          <cell r="F65">
            <v>21687251.039999999</v>
          </cell>
          <cell r="G65">
            <v>0</v>
          </cell>
          <cell r="H65">
            <v>21687251.039999999</v>
          </cell>
          <cell r="I65">
            <v>0</v>
          </cell>
          <cell r="J65">
            <v>21687251.039999999</v>
          </cell>
          <cell r="K65">
            <v>19903260.800000001</v>
          </cell>
        </row>
        <row r="66">
          <cell r="A66" t="str">
            <v>_/_5120.3_/_10213</v>
          </cell>
          <cell r="B66"/>
          <cell r="C66" t="str">
            <v>5120.3</v>
          </cell>
          <cell r="D66" t="str">
            <v>10213</v>
          </cell>
          <cell r="E66" t="str">
            <v>Sumitomo Nihon Bashi - 0213206 (JPY)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A67" t="str">
            <v>_/_5120.3_/_</v>
          </cell>
          <cell r="C67" t="str">
            <v>5120.3</v>
          </cell>
          <cell r="E67" t="str">
            <v>TB Total - Cash in Bank (JPY)</v>
          </cell>
          <cell r="F67">
            <v>229494913.82999998</v>
          </cell>
          <cell r="G67">
            <v>0</v>
          </cell>
          <cell r="H67">
            <v>229494913.82999998</v>
          </cell>
          <cell r="I67">
            <v>0</v>
          </cell>
          <cell r="J67">
            <v>229494913.82999998</v>
          </cell>
          <cell r="K67">
            <v>225858000.60000002</v>
          </cell>
        </row>
        <row r="68">
          <cell r="A68"/>
          <cell r="C68" t="str">
            <v>5130.1</v>
          </cell>
        </row>
        <row r="69">
          <cell r="A69" t="str">
            <v>_/_5130.1_/_10401</v>
          </cell>
          <cell r="B69"/>
          <cell r="C69" t="str">
            <v>5130.1</v>
          </cell>
          <cell r="D69" t="str">
            <v>10401</v>
          </cell>
          <cell r="E69" t="str">
            <v>IDR BTD Short Term (&lt;3 Months)</v>
          </cell>
          <cell r="F69">
            <v>3126058056.96</v>
          </cell>
          <cell r="G69">
            <v>0</v>
          </cell>
          <cell r="H69">
            <v>3126058056.96</v>
          </cell>
          <cell r="I69">
            <v>0</v>
          </cell>
          <cell r="J69">
            <v>3126058056.96</v>
          </cell>
          <cell r="K69">
            <v>0</v>
          </cell>
        </row>
        <row r="70">
          <cell r="A70" t="str">
            <v>_/_5130.1_/_10421</v>
          </cell>
          <cell r="B70"/>
          <cell r="C70" t="str">
            <v>5130.1</v>
          </cell>
          <cell r="D70" t="str">
            <v>10421</v>
          </cell>
          <cell r="E70" t="str">
            <v>TD SMI   Periode  3 Month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A71" t="str">
            <v>_/_5130.1_/_10431</v>
          </cell>
          <cell r="B71"/>
          <cell r="C71" t="str">
            <v>5130.1</v>
          </cell>
          <cell r="D71" t="str">
            <v>10431</v>
          </cell>
          <cell r="E71" t="str">
            <v>TD Mandiri no.102-02-0402497-7  1 Month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A72" t="str">
            <v>_/_5130.1_/_10434</v>
          </cell>
          <cell r="B72"/>
          <cell r="C72" t="str">
            <v>5130.1</v>
          </cell>
          <cell r="D72" t="str">
            <v>10434</v>
          </cell>
          <cell r="E72" t="str">
            <v>TD UFJ  FDM24FEB030008 Periode  3 Month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</row>
        <row r="73">
          <cell r="A73" t="str">
            <v>_/_5130.1_/_10440</v>
          </cell>
          <cell r="B73"/>
          <cell r="C73" t="str">
            <v>5130.1</v>
          </cell>
          <cell r="D73" t="str">
            <v>10440</v>
          </cell>
          <cell r="E73" t="str">
            <v>TD UFJ  FDM20FEB040003 Periode  1 Month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</row>
        <row r="74">
          <cell r="A74" t="str">
            <v>_/_5130.1_/_10441</v>
          </cell>
          <cell r="B74"/>
          <cell r="C74" t="str">
            <v>5130.1</v>
          </cell>
          <cell r="D74" t="str">
            <v>10441</v>
          </cell>
          <cell r="E74" t="str">
            <v>TD UFJ  FDM20FEB040004 Periode  1 Month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</row>
        <row r="75">
          <cell r="A75" t="str">
            <v>_/_5130.1_/_10442</v>
          </cell>
          <cell r="B75"/>
          <cell r="C75" t="str">
            <v>5130.1</v>
          </cell>
          <cell r="D75" t="str">
            <v>10442</v>
          </cell>
          <cell r="E75" t="str">
            <v>TD UFJ  FDM20FEB040005 Periode  1 Month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A76" t="str">
            <v>_/_5130.1_/_10443</v>
          </cell>
          <cell r="B76"/>
          <cell r="C76" t="str">
            <v>5130.1</v>
          </cell>
          <cell r="D76" t="str">
            <v>10443</v>
          </cell>
          <cell r="E76" t="str">
            <v>TD UFJ  FDM20FEB040006 Periode  1 Month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A77" t="str">
            <v>_/_5130.1_/_10447</v>
          </cell>
          <cell r="B77"/>
          <cell r="C77" t="str">
            <v>5130.1</v>
          </cell>
          <cell r="D77" t="str">
            <v>10447</v>
          </cell>
          <cell r="E77" t="str">
            <v>TD Sumitomo Mitsui Ind. BG 3402/CB/04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25000000</v>
          </cell>
        </row>
        <row r="78">
          <cell r="A78" t="str">
            <v>_/_5130.1_/_10449</v>
          </cell>
          <cell r="B78"/>
          <cell r="C78" t="str">
            <v>5130.1</v>
          </cell>
          <cell r="D78" t="str">
            <v>10449</v>
          </cell>
          <cell r="E78" t="str">
            <v>TD Sumitomo Mitsui Ind. BG 3587/CB/04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150000000</v>
          </cell>
        </row>
        <row r="79">
          <cell r="A79" t="str">
            <v>_/_5130.1_/_10452</v>
          </cell>
          <cell r="B79"/>
          <cell r="C79" t="str">
            <v>5130.1</v>
          </cell>
          <cell r="D79" t="str">
            <v>10452</v>
          </cell>
          <cell r="E79" t="str">
            <v>TD BOT-M No. 034273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</row>
        <row r="80">
          <cell r="A80" t="str">
            <v>_/_5130.1_/_10453</v>
          </cell>
          <cell r="B80"/>
          <cell r="C80" t="str">
            <v>5130.1</v>
          </cell>
          <cell r="D80" t="str">
            <v>10453</v>
          </cell>
          <cell r="E80" t="str">
            <v>TD BOT-M No. 034274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1">
          <cell r="A81" t="str">
            <v>_/_5130.1_/_10454</v>
          </cell>
          <cell r="B81"/>
          <cell r="C81" t="str">
            <v>5130.1</v>
          </cell>
          <cell r="D81" t="str">
            <v>10454</v>
          </cell>
          <cell r="E81" t="str">
            <v>TD BOT-M No. 034275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</row>
        <row r="82">
          <cell r="A82" t="str">
            <v>_/_5130.1_/_10455</v>
          </cell>
          <cell r="B82"/>
          <cell r="C82" t="str">
            <v>5130.1</v>
          </cell>
          <cell r="D82" t="str">
            <v>10455</v>
          </cell>
          <cell r="E82" t="str">
            <v>TD BOT-M No. 034276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</row>
        <row r="83">
          <cell r="A83" t="str">
            <v>_/_5130.1_/_10456</v>
          </cell>
          <cell r="B83"/>
          <cell r="C83" t="str">
            <v>5130.1</v>
          </cell>
          <cell r="D83" t="str">
            <v>10456</v>
          </cell>
          <cell r="E83" t="str">
            <v>TD BOT-M No. 034277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</row>
        <row r="84">
          <cell r="A84" t="str">
            <v>_/_5130.1_/_10457</v>
          </cell>
          <cell r="B84"/>
          <cell r="C84" t="str">
            <v>5130.1</v>
          </cell>
          <cell r="D84" t="str">
            <v>10457</v>
          </cell>
          <cell r="E84" t="str">
            <v>TD BOT-M No. 034248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</row>
        <row r="85">
          <cell r="A85" t="str">
            <v>_/_5130.1_/_104AB02</v>
          </cell>
          <cell r="B85"/>
          <cell r="C85" t="str">
            <v>5130.1</v>
          </cell>
          <cell r="D85" t="str">
            <v>104AB02</v>
          </cell>
          <cell r="E85" t="str">
            <v>TD SMI Periode  1 Month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</row>
        <row r="86">
          <cell r="A86" t="str">
            <v>_/_5130.1_/_</v>
          </cell>
          <cell r="C86" t="str">
            <v>5130.1</v>
          </cell>
          <cell r="E86" t="str">
            <v>TB Total - Time Deposit (IDR) (&lt; 3 months)</v>
          </cell>
          <cell r="F86">
            <v>3126058056.96</v>
          </cell>
          <cell r="G86">
            <v>0</v>
          </cell>
          <cell r="H86">
            <v>3126058056.96</v>
          </cell>
          <cell r="I86">
            <v>0</v>
          </cell>
          <cell r="J86">
            <v>3126058056.96</v>
          </cell>
          <cell r="K86">
            <v>175000000</v>
          </cell>
        </row>
        <row r="87">
          <cell r="A87"/>
          <cell r="C87" t="str">
            <v>5130.2</v>
          </cell>
        </row>
        <row r="88">
          <cell r="A88" t="str">
            <v>_/_5130.2_/_10402</v>
          </cell>
          <cell r="B88"/>
          <cell r="C88" t="str">
            <v>5130.2</v>
          </cell>
          <cell r="D88" t="str">
            <v>10402</v>
          </cell>
          <cell r="E88" t="str">
            <v>USD BTD Short Term (&lt;3 Months)</v>
          </cell>
          <cell r="F88">
            <v>7708519207.3800001</v>
          </cell>
          <cell r="G88">
            <v>0</v>
          </cell>
          <cell r="H88">
            <v>7708519207.3800001</v>
          </cell>
          <cell r="I88">
            <v>0</v>
          </cell>
          <cell r="J88">
            <v>7708519207.3800001</v>
          </cell>
          <cell r="K88">
            <v>0</v>
          </cell>
        </row>
        <row r="89">
          <cell r="A89" t="str">
            <v>_/_5130.2_/_10414</v>
          </cell>
          <cell r="B89"/>
          <cell r="C89" t="str">
            <v>5130.2</v>
          </cell>
          <cell r="D89" t="str">
            <v>10414</v>
          </cell>
          <cell r="E89" t="str">
            <v>TD BII  No. 3-02030-145-19761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</row>
        <row r="90">
          <cell r="A90" t="str">
            <v>_/_5130.2_/_10415</v>
          </cell>
          <cell r="B90"/>
          <cell r="C90" t="str">
            <v>5130.2</v>
          </cell>
          <cell r="D90" t="str">
            <v>10415</v>
          </cell>
          <cell r="E90" t="str">
            <v>TD BII  No. 3-02030-145-19762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</row>
        <row r="91">
          <cell r="A91" t="str">
            <v>_/_5130.2_/_10416</v>
          </cell>
          <cell r="B91"/>
          <cell r="C91" t="str">
            <v>5130.2</v>
          </cell>
          <cell r="D91" t="str">
            <v>10416</v>
          </cell>
          <cell r="E91" t="str">
            <v>TD BII  No. 3-02030-145-19763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A92" t="str">
            <v>_/_5130.2_/_10426</v>
          </cell>
          <cell r="B92"/>
          <cell r="C92" t="str">
            <v>5130.2</v>
          </cell>
          <cell r="D92" t="str">
            <v>10426</v>
          </cell>
          <cell r="E92" t="str">
            <v>TD UFJ (Sanwa Bank) FDM12NOV010004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>_/_5130.2_/_10427</v>
          </cell>
          <cell r="B93"/>
          <cell r="C93" t="str">
            <v>5130.2</v>
          </cell>
          <cell r="D93" t="str">
            <v>10427</v>
          </cell>
          <cell r="E93" t="str">
            <v>TD BII  No. 3.02051.145.19828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</row>
        <row r="94">
          <cell r="A94" t="str">
            <v>_/_5130.2_/_10428</v>
          </cell>
          <cell r="B94"/>
          <cell r="C94" t="str">
            <v>5130.2</v>
          </cell>
          <cell r="D94" t="str">
            <v>10428</v>
          </cell>
          <cell r="E94" t="str">
            <v>TD BII  No. 3.02051.145.19829   1 Month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</row>
        <row r="95">
          <cell r="A95" t="str">
            <v>_/_5130.2_/_104AB01</v>
          </cell>
          <cell r="B95"/>
          <cell r="C95" t="str">
            <v>5130.2</v>
          </cell>
          <cell r="D95" t="str">
            <v>104AB01</v>
          </cell>
          <cell r="E95" t="str">
            <v>TD Sumitomo Indonesia (US$ 170,000)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A96" t="str">
            <v>_/_5130.2_/_</v>
          </cell>
          <cell r="C96" t="str">
            <v>5130.2</v>
          </cell>
          <cell r="E96" t="str">
            <v>TB Total - Time Deposit (USD) (&lt; 3 months)</v>
          </cell>
          <cell r="F96">
            <v>7708519207.3800001</v>
          </cell>
          <cell r="G96">
            <v>0</v>
          </cell>
          <cell r="H96">
            <v>7708519207.3800001</v>
          </cell>
          <cell r="I96">
            <v>0</v>
          </cell>
          <cell r="J96">
            <v>7708519207.3800001</v>
          </cell>
          <cell r="K96">
            <v>0</v>
          </cell>
        </row>
        <row r="97">
          <cell r="A97"/>
          <cell r="C97" t="str">
            <v>5140</v>
          </cell>
        </row>
        <row r="98">
          <cell r="A98" t="str">
            <v>_/_5140_/_104AB02.1HTM</v>
          </cell>
          <cell r="B98"/>
          <cell r="C98" t="str">
            <v>5140</v>
          </cell>
          <cell r="D98" t="str">
            <v>104AB02.1HTM</v>
          </cell>
          <cell r="E98" t="str">
            <v>TD Sumitomo Indonesia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A99" t="str">
            <v>_/_5140_/_163.1HTM</v>
          </cell>
          <cell r="B99"/>
          <cell r="C99" t="str">
            <v>5140</v>
          </cell>
          <cell r="D99" t="str">
            <v>163.1HTM</v>
          </cell>
          <cell r="E99" t="str">
            <v>Bank Guarantee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A100" t="str">
            <v>_/_5140_/_</v>
          </cell>
          <cell r="C100" t="str">
            <v>5140</v>
          </cell>
          <cell r="E100" t="str">
            <v>TB Total - Restricted cash and cash equivalents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</row>
        <row r="101">
          <cell r="A101"/>
          <cell r="C101" t="str">
            <v>5150.1</v>
          </cell>
        </row>
        <row r="102">
          <cell r="A102" t="str">
            <v>_/_5150.1_/_10423</v>
          </cell>
          <cell r="B102"/>
          <cell r="C102" t="str">
            <v>5150.1</v>
          </cell>
          <cell r="D102" t="str">
            <v>10423</v>
          </cell>
          <cell r="E102" t="str">
            <v>TD UFJ  FDM08FEB010004 Periode  1 Year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A103" t="str">
            <v>_/_5150.1_/_10424</v>
          </cell>
          <cell r="B103"/>
          <cell r="C103" t="str">
            <v>5150.1</v>
          </cell>
          <cell r="D103" t="str">
            <v>10424</v>
          </cell>
          <cell r="E103" t="str">
            <v>TD UFJ  FDM12FEB010010 Periode  1 Year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A104" t="str">
            <v>_/_5150.1_/_10437</v>
          </cell>
          <cell r="B104"/>
          <cell r="C104" t="str">
            <v>5150.1</v>
          </cell>
          <cell r="D104" t="str">
            <v>10437</v>
          </cell>
          <cell r="E104" t="str">
            <v>TD BII  No. 3.02211.145.25329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A105" t="str">
            <v>_/_5150.1_/_10451</v>
          </cell>
          <cell r="B105"/>
          <cell r="C105" t="str">
            <v>5150.1</v>
          </cell>
          <cell r="D105" t="str">
            <v>10451</v>
          </cell>
          <cell r="E105" t="str">
            <v>IDR BTD Long Term (&gt;3 Months)</v>
          </cell>
          <cell r="F105">
            <v>425000000</v>
          </cell>
          <cell r="G105">
            <v>0</v>
          </cell>
          <cell r="H105">
            <v>425000000</v>
          </cell>
          <cell r="I105">
            <v>0</v>
          </cell>
          <cell r="J105">
            <v>425000000</v>
          </cell>
          <cell r="K105">
            <v>0</v>
          </cell>
        </row>
        <row r="106">
          <cell r="A106" t="str">
            <v>_/_5150.1_/_</v>
          </cell>
          <cell r="C106" t="str">
            <v>5150.1</v>
          </cell>
          <cell r="E106" t="str">
            <v>TB Total - Time Deposit (IDR) (&gt; 3 months)</v>
          </cell>
          <cell r="F106">
            <v>425000000</v>
          </cell>
          <cell r="G106">
            <v>0</v>
          </cell>
          <cell r="H106">
            <v>425000000</v>
          </cell>
          <cell r="I106">
            <v>0</v>
          </cell>
          <cell r="J106">
            <v>425000000</v>
          </cell>
          <cell r="K106">
            <v>0</v>
          </cell>
        </row>
        <row r="107">
          <cell r="A107"/>
          <cell r="C107" t="str">
            <v>5150.2</v>
          </cell>
        </row>
        <row r="108">
          <cell r="A108" t="str">
            <v>_/_5150.2_/_10418</v>
          </cell>
          <cell r="B108"/>
          <cell r="C108" t="str">
            <v>5150.2</v>
          </cell>
          <cell r="D108" t="str">
            <v>10418</v>
          </cell>
          <cell r="E108" t="str">
            <v>TD Sumitomo Indonesia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A109" t="str">
            <v>_/_5150.2_/_</v>
          </cell>
          <cell r="C109" t="str">
            <v>5150.2</v>
          </cell>
          <cell r="E109" t="str">
            <v>TB Total - Time Deposit (USD) (&gt; 3 months)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A110"/>
          <cell r="C110" t="str">
            <v>5150.3</v>
          </cell>
        </row>
        <row r="111">
          <cell r="A111" t="str">
            <v>_/_5150.3_/_161</v>
          </cell>
          <cell r="B111"/>
          <cell r="C111" t="str">
            <v>5150.3</v>
          </cell>
          <cell r="D111" t="str">
            <v>161</v>
          </cell>
          <cell r="E111" t="str">
            <v>Investment Securities</v>
          </cell>
          <cell r="F111">
            <v>47600000</v>
          </cell>
          <cell r="G111">
            <v>0</v>
          </cell>
          <cell r="H111">
            <v>47600000</v>
          </cell>
          <cell r="I111">
            <v>0</v>
          </cell>
          <cell r="J111">
            <v>47600000</v>
          </cell>
          <cell r="K111">
            <v>42600000</v>
          </cell>
        </row>
        <row r="112">
          <cell r="A112" t="str">
            <v>_/_5150.3_/_</v>
          </cell>
          <cell r="C112" t="str">
            <v>5150.3</v>
          </cell>
          <cell r="E112" t="str">
            <v>TB Total - Available for sale securities</v>
          </cell>
          <cell r="F112">
            <v>47600000</v>
          </cell>
          <cell r="G112">
            <v>0</v>
          </cell>
          <cell r="H112">
            <v>47600000</v>
          </cell>
          <cell r="I112">
            <v>0</v>
          </cell>
          <cell r="J112">
            <v>47600000</v>
          </cell>
          <cell r="K112">
            <v>42600000</v>
          </cell>
        </row>
        <row r="113">
          <cell r="A113"/>
          <cell r="C113" t="str">
            <v>5200</v>
          </cell>
        </row>
        <row r="114">
          <cell r="A114" t="str">
            <v>_/_5200_/_11401</v>
          </cell>
          <cell r="B114"/>
          <cell r="C114" t="str">
            <v>5200</v>
          </cell>
          <cell r="D114" t="str">
            <v>11401</v>
          </cell>
          <cell r="E114" t="str">
            <v>Bimantara citra (12,000 shares of stock)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</row>
        <row r="115">
          <cell r="A115" t="str">
            <v>_/_5200_/_161.1 HTM</v>
          </cell>
          <cell r="B115"/>
          <cell r="C115" t="str">
            <v>5200</v>
          </cell>
          <cell r="D115" t="str">
            <v>161.1 HTM</v>
          </cell>
          <cell r="E115" t="str">
            <v>Investment Langen Kridha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</row>
        <row r="116">
          <cell r="A116" t="str">
            <v>_/_5200_/_16101</v>
          </cell>
          <cell r="B116"/>
          <cell r="C116" t="str">
            <v>5200</v>
          </cell>
          <cell r="D116" t="str">
            <v>16101</v>
          </cell>
          <cell r="E116" t="str">
            <v>Handfast Forwarders (BSA) US$350,000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</row>
        <row r="117">
          <cell r="A117" t="str">
            <v>_/_5200_/_16102 new</v>
          </cell>
          <cell r="B117"/>
          <cell r="C117" t="str">
            <v>5200</v>
          </cell>
          <cell r="D117" t="str">
            <v>16102 new</v>
          </cell>
          <cell r="E117" t="str">
            <v>Shares of Stock-Langen Krida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5000000</v>
          </cell>
        </row>
        <row r="118">
          <cell r="A118" t="str">
            <v>_/_5200_/_16103 new</v>
          </cell>
          <cell r="B118"/>
          <cell r="C118" t="str">
            <v>5200</v>
          </cell>
          <cell r="D118" t="str">
            <v>16103 new</v>
          </cell>
          <cell r="E118" t="str">
            <v>Langen Krida (Bandung Girigahana)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A119" t="str">
            <v>_/_5200_/_</v>
          </cell>
          <cell r="C119" t="str">
            <v>5200</v>
          </cell>
          <cell r="E119" t="str">
            <v>TB Total - Investments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5000000</v>
          </cell>
        </row>
        <row r="120">
          <cell r="A120"/>
          <cell r="C120" t="str">
            <v>5310.1</v>
          </cell>
        </row>
        <row r="121">
          <cell r="A121" t="str">
            <v>_/_5310.1_/_105</v>
          </cell>
          <cell r="B121"/>
          <cell r="C121" t="str">
            <v>5310.1</v>
          </cell>
          <cell r="D121" t="str">
            <v>105</v>
          </cell>
          <cell r="E121" t="str">
            <v>Account Receivable Trade</v>
          </cell>
          <cell r="F121">
            <v>55898932150.07</v>
          </cell>
          <cell r="G121">
            <v>0</v>
          </cell>
          <cell r="H121">
            <v>55898932150.07</v>
          </cell>
          <cell r="I121">
            <v>0</v>
          </cell>
          <cell r="J121">
            <v>55898932150.07</v>
          </cell>
          <cell r="K121">
            <v>87829889154.580002</v>
          </cell>
        </row>
        <row r="122">
          <cell r="A122" t="str">
            <v>_/_5310.1_/_105AI</v>
          </cell>
          <cell r="B122"/>
          <cell r="C122" t="str">
            <v>5310.1</v>
          </cell>
          <cell r="D122" t="str">
            <v>105AI</v>
          </cell>
          <cell r="E122" t="str">
            <v>Accrued income for invoice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</row>
        <row r="123">
          <cell r="A123" t="str">
            <v>_/_5310.1_/_</v>
          </cell>
          <cell r="C123" t="str">
            <v>5310.1</v>
          </cell>
          <cell r="E123" t="str">
            <v>TB Total - Trade A/R - Third Parties</v>
          </cell>
          <cell r="F123">
            <v>55898932150.07</v>
          </cell>
          <cell r="G123">
            <v>0</v>
          </cell>
          <cell r="H123">
            <v>55898932150.07</v>
          </cell>
          <cell r="I123">
            <v>0</v>
          </cell>
          <cell r="J123">
            <v>55898932150.07</v>
          </cell>
          <cell r="K123">
            <v>87829889154.580002</v>
          </cell>
        </row>
        <row r="124">
          <cell r="A124"/>
          <cell r="C124" t="str">
            <v>5310.2</v>
          </cell>
        </row>
        <row r="125">
          <cell r="A125" t="str">
            <v>_/_5310.2_/_10701</v>
          </cell>
          <cell r="B125"/>
          <cell r="C125" t="str">
            <v>5310.2</v>
          </cell>
          <cell r="D125" t="str">
            <v>10701</v>
          </cell>
          <cell r="E125" t="str">
            <v>Sankyu Inc Technical Center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</row>
        <row r="126">
          <cell r="A126" t="str">
            <v>_/_5310.2_/_10702</v>
          </cell>
          <cell r="B126"/>
          <cell r="C126" t="str">
            <v>5310.2</v>
          </cell>
          <cell r="D126" t="str">
            <v>10702</v>
          </cell>
          <cell r="E126" t="str">
            <v>Sankyu Inc Yokohama Branch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</row>
        <row r="127">
          <cell r="A127" t="str">
            <v>_/_5310.2_/_10704</v>
          </cell>
          <cell r="B127"/>
          <cell r="C127" t="str">
            <v>5310.2</v>
          </cell>
          <cell r="D127" t="str">
            <v>10704</v>
          </cell>
          <cell r="E127" t="str">
            <v>Sankyu Tokyo Branch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</row>
        <row r="128">
          <cell r="A128" t="str">
            <v>_/_5310.2_/_10707</v>
          </cell>
          <cell r="B128"/>
          <cell r="C128" t="str">
            <v>5310.2</v>
          </cell>
          <cell r="D128" t="str">
            <v>10707</v>
          </cell>
          <cell r="E128" t="str">
            <v>Sankyu Chiba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A129" t="str">
            <v>_/_5310.2_/_10710</v>
          </cell>
          <cell r="B129"/>
          <cell r="C129" t="str">
            <v>5310.2</v>
          </cell>
          <cell r="D129" t="str">
            <v>10710</v>
          </cell>
          <cell r="E129" t="str">
            <v>Sankyu Inc Kobe Branch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</row>
        <row r="130">
          <cell r="A130" t="str">
            <v>_/_5310.2_/_10711</v>
          </cell>
          <cell r="B130"/>
          <cell r="C130" t="str">
            <v>5310.2</v>
          </cell>
          <cell r="D130" t="str">
            <v>10711</v>
          </cell>
          <cell r="E130" t="str">
            <v>Sankyu Inc, Osaka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</row>
        <row r="131">
          <cell r="A131" t="str">
            <v>_/_5310.2_/_10712</v>
          </cell>
          <cell r="B131"/>
          <cell r="C131" t="str">
            <v>5310.2</v>
          </cell>
          <cell r="D131" t="str">
            <v>10712</v>
          </cell>
          <cell r="E131" t="str">
            <v>Sankyu Eastern HK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80367117.599999994</v>
          </cell>
        </row>
        <row r="132">
          <cell r="A132" t="str">
            <v>_/_5310.2_/_10714</v>
          </cell>
          <cell r="B132"/>
          <cell r="C132" t="str">
            <v>5310.2</v>
          </cell>
          <cell r="D132" t="str">
            <v>10714</v>
          </cell>
          <cell r="E132" t="str">
            <v>Sankyu Air Tokyo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</row>
        <row r="133">
          <cell r="A133" t="str">
            <v>_/_5310.2_/_10716</v>
          </cell>
          <cell r="B133"/>
          <cell r="C133" t="str">
            <v>5310.2</v>
          </cell>
          <cell r="D133" t="str">
            <v>10716</v>
          </cell>
          <cell r="E133" t="str">
            <v xml:space="preserve">Sankyu Inc. Kyobayashi Branch 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</row>
        <row r="134">
          <cell r="A134" t="str">
            <v>_/_5310.2_/_10718</v>
          </cell>
          <cell r="B134"/>
          <cell r="C134" t="str">
            <v>5310.2</v>
          </cell>
          <cell r="D134" t="str">
            <v>10718</v>
          </cell>
          <cell r="E134" t="str">
            <v>Sankyu Fukuoka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A135" t="str">
            <v>_/_5310.2_/_10724</v>
          </cell>
          <cell r="B135"/>
          <cell r="C135" t="str">
            <v>5310.2</v>
          </cell>
          <cell r="D135" t="str">
            <v>10724</v>
          </cell>
          <cell r="E135" t="str">
            <v>Sankyu Inc, Kitakyushu Branch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</row>
        <row r="136">
          <cell r="A136" t="str">
            <v>_/_5310.2_/_10726</v>
          </cell>
          <cell r="B136"/>
          <cell r="C136" t="str">
            <v>5310.2</v>
          </cell>
          <cell r="D136" t="str">
            <v>10726</v>
          </cell>
          <cell r="E136" t="str">
            <v>Sankyu Air Nagoya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</row>
        <row r="137">
          <cell r="A137" t="str">
            <v>_/_5310.2_/_10727</v>
          </cell>
          <cell r="B137"/>
          <cell r="C137" t="str">
            <v>5310.2</v>
          </cell>
          <cell r="D137" t="str">
            <v>10727</v>
          </cell>
          <cell r="E137" t="str">
            <v>Sankyu Wakamatsu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</row>
        <row r="138">
          <cell r="A138" t="str">
            <v>_/_5310.2_/_10733</v>
          </cell>
          <cell r="B138"/>
          <cell r="C138" t="str">
            <v>5310.2</v>
          </cell>
          <cell r="D138" t="str">
            <v>10733</v>
          </cell>
          <cell r="E138" t="str">
            <v>Sankyu Inc, Logistics Services Division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1168766500</v>
          </cell>
        </row>
        <row r="139">
          <cell r="A139" t="str">
            <v>_/_5310.2_/_10734</v>
          </cell>
          <cell r="B139"/>
          <cell r="C139" t="str">
            <v>5310.2</v>
          </cell>
          <cell r="D139" t="str">
            <v>10734</v>
          </cell>
          <cell r="E139" t="str">
            <v>Sankyu Laemchabang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 t="str">
            <v>_/_5310.2_/_10735</v>
          </cell>
          <cell r="B140"/>
          <cell r="C140" t="str">
            <v>5310.2</v>
          </cell>
          <cell r="D140" t="str">
            <v>10735</v>
          </cell>
          <cell r="E140" t="str">
            <v>Sankyu Inc, Kansai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</row>
        <row r="141">
          <cell r="A141" t="str">
            <v>_/_5310.2_/_10736</v>
          </cell>
          <cell r="B141"/>
          <cell r="C141" t="str">
            <v>5310.2</v>
          </cell>
          <cell r="D141" t="str">
            <v>10736</v>
          </cell>
          <cell r="E141" t="str">
            <v>Sankyu Logistics Philippines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</row>
        <row r="142">
          <cell r="A142" t="str">
            <v>_/_5310.2_/_10740</v>
          </cell>
          <cell r="B142"/>
          <cell r="C142" t="str">
            <v>5310.2</v>
          </cell>
          <cell r="D142" t="str">
            <v>10740</v>
          </cell>
          <cell r="E142" t="str">
            <v>Sankyu Inc IPF Dept.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</row>
        <row r="143">
          <cell r="A143" t="str">
            <v>_/_5310.2_/_10741</v>
          </cell>
          <cell r="B143"/>
          <cell r="C143" t="str">
            <v>5310.2</v>
          </cell>
          <cell r="D143" t="str">
            <v>10741</v>
          </cell>
          <cell r="E143" t="str">
            <v>Sankyu Inc Nagoya Branch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</row>
        <row r="144">
          <cell r="A144" t="str">
            <v>_/_5310.2_/_10743</v>
          </cell>
          <cell r="B144"/>
          <cell r="C144" t="str">
            <v>5310.2</v>
          </cell>
          <cell r="D144" t="str">
            <v>10743</v>
          </cell>
          <cell r="E144" t="str">
            <v>Tianjin Tianshan International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</row>
        <row r="145">
          <cell r="A145" t="str">
            <v>_/_5310.2_/_10748</v>
          </cell>
          <cell r="B145"/>
          <cell r="C145" t="str">
            <v>5310.2</v>
          </cell>
          <cell r="D145" t="str">
            <v>10748</v>
          </cell>
          <cell r="E145" t="str">
            <v>Sankyu Inc Hamamatsu Office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</row>
        <row r="146">
          <cell r="A146" t="str">
            <v>_/_5310.2_/_10750 new</v>
          </cell>
          <cell r="B146"/>
          <cell r="C146" t="str">
            <v>5310.2</v>
          </cell>
          <cell r="D146" t="str">
            <v>10750 new</v>
          </cell>
          <cell r="E146" t="str">
            <v>Sankyu  Guang Zhou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</row>
        <row r="147">
          <cell r="A147" t="str">
            <v>_/_5310.2_/_107A1</v>
          </cell>
          <cell r="B147"/>
          <cell r="C147" t="str">
            <v>5310.2</v>
          </cell>
          <cell r="D147" t="str">
            <v>107A1</v>
          </cell>
          <cell r="E147" t="str">
            <v>Accrued income for invoice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</row>
        <row r="148">
          <cell r="A148" t="str">
            <v>_/_5310.2_/_107SG101000</v>
          </cell>
          <cell r="B148"/>
          <cell r="C148" t="str">
            <v>5310.2</v>
          </cell>
          <cell r="D148" t="str">
            <v>107SG101000</v>
          </cell>
          <cell r="E148" t="str">
            <v>Sankyu INC.</v>
          </cell>
          <cell r="F148">
            <v>2958337177.0100002</v>
          </cell>
          <cell r="G148">
            <v>0</v>
          </cell>
          <cell r="H148">
            <v>2958337177.0100002</v>
          </cell>
          <cell r="I148">
            <v>0</v>
          </cell>
          <cell r="J148">
            <v>2958337177.0100002</v>
          </cell>
          <cell r="K148">
            <v>3071254006.8000002</v>
          </cell>
        </row>
        <row r="149">
          <cell r="A149" t="str">
            <v>_/_5310.2_/_107SG260100</v>
          </cell>
          <cell r="B149"/>
          <cell r="C149" t="str">
            <v>5310.2</v>
          </cell>
          <cell r="D149" t="str">
            <v>107SG260100</v>
          </cell>
          <cell r="E149" t="str">
            <v>Sankyu (Malaysia) SDN. BHD.</v>
          </cell>
          <cell r="F149">
            <v>33287970.469999999</v>
          </cell>
          <cell r="G149">
            <v>0</v>
          </cell>
          <cell r="H149">
            <v>33287970.469999999</v>
          </cell>
          <cell r="I149">
            <v>0</v>
          </cell>
          <cell r="J149">
            <v>33287970.469999999</v>
          </cell>
          <cell r="K149">
            <v>28744936</v>
          </cell>
        </row>
        <row r="150">
          <cell r="A150" t="str">
            <v>_/_5310.2_/_107SG263100</v>
          </cell>
          <cell r="B150"/>
          <cell r="C150" t="str">
            <v>5310.2</v>
          </cell>
          <cell r="D150" t="str">
            <v>107SG263100</v>
          </cell>
          <cell r="E150" t="str">
            <v>Sankyu Philippines, Inc.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</row>
        <row r="151">
          <cell r="A151" t="str">
            <v>_/_5310.2_/_107SG265100</v>
          </cell>
          <cell r="B151"/>
          <cell r="C151" t="str">
            <v>5310.2</v>
          </cell>
          <cell r="D151" t="str">
            <v>107SG265100</v>
          </cell>
          <cell r="E151" t="str">
            <v>Sankyu (Singapore) PTE. LTD.</v>
          </cell>
          <cell r="F151">
            <v>24413953.809999999</v>
          </cell>
          <cell r="G151">
            <v>0</v>
          </cell>
          <cell r="H151">
            <v>24413953.809999999</v>
          </cell>
          <cell r="I151">
            <v>0</v>
          </cell>
          <cell r="J151">
            <v>24413953.809999999</v>
          </cell>
          <cell r="K151">
            <v>25609854.600000001</v>
          </cell>
        </row>
        <row r="152">
          <cell r="A152" t="str">
            <v>_/_5310.2_/_107SG266100</v>
          </cell>
          <cell r="B152"/>
          <cell r="C152" t="str">
            <v>5310.2</v>
          </cell>
          <cell r="D152" t="str">
            <v>107SG266100</v>
          </cell>
          <cell r="E152" t="str">
            <v>Sankyu (Thailand) Co.,Ltd</v>
          </cell>
          <cell r="F152">
            <v>5651400</v>
          </cell>
          <cell r="G152">
            <v>0</v>
          </cell>
          <cell r="H152">
            <v>5651400</v>
          </cell>
          <cell r="I152">
            <v>0</v>
          </cell>
          <cell r="J152">
            <v>5651400</v>
          </cell>
          <cell r="K152">
            <v>0</v>
          </cell>
        </row>
        <row r="153">
          <cell r="A153" t="str">
            <v>_/_5310.2_/_107SG267100</v>
          </cell>
          <cell r="B153"/>
          <cell r="C153" t="str">
            <v>5310.2</v>
          </cell>
          <cell r="D153" t="str">
            <v>107SG267100</v>
          </cell>
          <cell r="E153" t="str">
            <v>Sankyu Vietnam</v>
          </cell>
          <cell r="F153">
            <v>70101849.400000006</v>
          </cell>
          <cell r="G153">
            <v>0</v>
          </cell>
          <cell r="H153">
            <v>70101849.400000006</v>
          </cell>
          <cell r="I153">
            <v>0</v>
          </cell>
          <cell r="J153">
            <v>70101849.400000006</v>
          </cell>
          <cell r="K153">
            <v>167188135.40000001</v>
          </cell>
        </row>
        <row r="154">
          <cell r="A154" t="str">
            <v>_/_5310.2_/_107SG385200</v>
          </cell>
          <cell r="B154"/>
          <cell r="C154" t="str">
            <v>5310.2</v>
          </cell>
          <cell r="D154" t="str">
            <v>107SG385200</v>
          </cell>
          <cell r="E154" t="str">
            <v>Sankyu Air (Hong Kong) Limted.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24391974.199999999</v>
          </cell>
        </row>
        <row r="155">
          <cell r="A155" t="str">
            <v>_/_5310.2_/_107SG386200</v>
          </cell>
          <cell r="B155"/>
          <cell r="C155" t="str">
            <v>5310.2</v>
          </cell>
          <cell r="D155" t="str">
            <v>107SG386200</v>
          </cell>
          <cell r="E155" t="str">
            <v>Sankyu Shanghai E&amp;T Sankyu Logistics</v>
          </cell>
          <cell r="F155">
            <v>3666063.18</v>
          </cell>
          <cell r="G155">
            <v>0</v>
          </cell>
          <cell r="H155">
            <v>3666063.18</v>
          </cell>
          <cell r="I155">
            <v>0</v>
          </cell>
          <cell r="J155">
            <v>3666063.18</v>
          </cell>
          <cell r="K155">
            <v>61021202</v>
          </cell>
        </row>
        <row r="156">
          <cell r="A156" t="str">
            <v>_/_5310.2_/_107SG455100</v>
          </cell>
          <cell r="B156"/>
          <cell r="C156" t="str">
            <v>5310.2</v>
          </cell>
          <cell r="D156" t="str">
            <v>107SG455100</v>
          </cell>
          <cell r="E156" t="str">
            <v>Sankyu Logistics Despachos Aduaneiros LT</v>
          </cell>
          <cell r="F156">
            <v>60912673</v>
          </cell>
          <cell r="G156">
            <v>0</v>
          </cell>
          <cell r="H156">
            <v>60912673</v>
          </cell>
          <cell r="I156">
            <v>0</v>
          </cell>
          <cell r="J156">
            <v>60912673</v>
          </cell>
          <cell r="K156">
            <v>0</v>
          </cell>
        </row>
        <row r="157">
          <cell r="A157" t="str">
            <v>_/_5310.2_/_</v>
          </cell>
          <cell r="C157" t="str">
            <v>5310.2</v>
          </cell>
          <cell r="E157" t="str">
            <v>TB Total - Trade A/R - Related Parties</v>
          </cell>
          <cell r="F157">
            <v>3156371086.8699999</v>
          </cell>
          <cell r="G157">
            <v>0</v>
          </cell>
          <cell r="H157">
            <v>3156371086.8699999</v>
          </cell>
          <cell r="I157">
            <v>0</v>
          </cell>
          <cell r="J157">
            <v>3156371086.8699999</v>
          </cell>
          <cell r="K157">
            <v>4627343726.5999994</v>
          </cell>
        </row>
        <row r="158">
          <cell r="A158"/>
          <cell r="C158" t="str">
            <v>5320.1</v>
          </cell>
        </row>
        <row r="159">
          <cell r="A159" t="str">
            <v>_/_5320.1_/_123.1 HTM</v>
          </cell>
          <cell r="B159"/>
          <cell r="C159" t="str">
            <v>5320.1</v>
          </cell>
          <cell r="D159" t="str">
            <v>123.1 HTM</v>
          </cell>
          <cell r="E159" t="str">
            <v>Advance Account - Koperasi karyawan PT Sankyu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658837568.5</v>
          </cell>
        </row>
        <row r="160">
          <cell r="A160" t="str">
            <v>_/_5320.1_/_</v>
          </cell>
          <cell r="C160" t="str">
            <v>5320.1</v>
          </cell>
          <cell r="E160" t="str">
            <v>TB Total - Other A/R - Koperasi Karyawan PT Sankyu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658837568.5</v>
          </cell>
        </row>
        <row r="161">
          <cell r="A161"/>
          <cell r="C161" t="str">
            <v>5320.10</v>
          </cell>
        </row>
        <row r="162">
          <cell r="A162" t="str">
            <v>_/_5320.10_/_</v>
          </cell>
          <cell r="C162" t="str">
            <v>5320.10</v>
          </cell>
          <cell r="E162" t="str">
            <v>TB Total - Other A/R - Telkomsel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</row>
        <row r="163">
          <cell r="A163"/>
          <cell r="C163" t="str">
            <v>5320.11</v>
          </cell>
        </row>
        <row r="164">
          <cell r="A164" t="str">
            <v>_/_5320.11_/_</v>
          </cell>
          <cell r="C164" t="str">
            <v>5320.11</v>
          </cell>
          <cell r="E164" t="str">
            <v>TB Total - Other A/R -  Other Related Party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</row>
        <row r="165">
          <cell r="A165"/>
          <cell r="C165" t="str">
            <v>5320.2</v>
          </cell>
        </row>
        <row r="166">
          <cell r="A166" t="str">
            <v>_/_5320.2_/_121036</v>
          </cell>
          <cell r="B166"/>
          <cell r="C166" t="str">
            <v>5320.2</v>
          </cell>
          <cell r="D166" t="str">
            <v>121036</v>
          </cell>
          <cell r="E166" t="str">
            <v>Sankyu Inc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274192278.39999998</v>
          </cell>
        </row>
        <row r="167">
          <cell r="A167" t="str">
            <v>_/_5320.2_/_123.2 HTM</v>
          </cell>
          <cell r="B167"/>
          <cell r="C167" t="str">
            <v>5320.2</v>
          </cell>
          <cell r="D167" t="str">
            <v>123.2 HTM</v>
          </cell>
          <cell r="E167" t="str">
            <v>Advance Account - Sankyu Inc., Japan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</row>
        <row r="168">
          <cell r="A168" t="str">
            <v>_/_5320.2_/_</v>
          </cell>
          <cell r="C168" t="str">
            <v>5320.2</v>
          </cell>
          <cell r="E168" t="str">
            <v>TB Total - Other A/R - Sankyu Inc., Japan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274192278.39999998</v>
          </cell>
        </row>
        <row r="169">
          <cell r="A169"/>
          <cell r="C169" t="str">
            <v>5320.3</v>
          </cell>
        </row>
        <row r="170">
          <cell r="A170" t="str">
            <v>_/_5320.3_/_106</v>
          </cell>
          <cell r="B170"/>
          <cell r="C170" t="str">
            <v>5320.3</v>
          </cell>
          <cell r="D170" t="str">
            <v>106</v>
          </cell>
          <cell r="E170" t="str">
            <v>Notes Receivable</v>
          </cell>
          <cell r="F170">
            <v>59209443.130000003</v>
          </cell>
          <cell r="G170">
            <v>0</v>
          </cell>
          <cell r="H170">
            <v>59209443.130000003</v>
          </cell>
          <cell r="I170">
            <v>0</v>
          </cell>
          <cell r="J170">
            <v>59209443.130000003</v>
          </cell>
          <cell r="K170">
            <v>316985550</v>
          </cell>
        </row>
        <row r="171">
          <cell r="A171" t="str">
            <v>_/_5320.3_/_10601</v>
          </cell>
          <cell r="B171"/>
          <cell r="C171" t="str">
            <v>5320.3</v>
          </cell>
          <cell r="D171" t="str">
            <v>10601</v>
          </cell>
          <cell r="E171" t="str">
            <v>Interest receivable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2648709</v>
          </cell>
        </row>
        <row r="172">
          <cell r="A172" t="str">
            <v>_/_5320.3_/_10603</v>
          </cell>
          <cell r="B172"/>
          <cell r="C172" t="str">
            <v>5320.3</v>
          </cell>
          <cell r="D172" t="str">
            <v>10603</v>
          </cell>
          <cell r="E172" t="str">
            <v>Asuransi Jiwa Bakrie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</row>
        <row r="173">
          <cell r="A173" t="str">
            <v>_/_5320.3_/_121</v>
          </cell>
          <cell r="B173"/>
          <cell r="C173" t="str">
            <v>5320.3</v>
          </cell>
          <cell r="D173" t="str">
            <v>121</v>
          </cell>
          <cell r="E173" t="str">
            <v>Advance Money</v>
          </cell>
          <cell r="F173">
            <v>6946400601.3199997</v>
          </cell>
          <cell r="G173">
            <v>0</v>
          </cell>
          <cell r="H173">
            <v>6946400601.3199997</v>
          </cell>
          <cell r="I173">
            <v>0</v>
          </cell>
          <cell r="J173">
            <v>6946400601.3199997</v>
          </cell>
          <cell r="K173">
            <v>7550303096.6199999</v>
          </cell>
        </row>
        <row r="174">
          <cell r="A174" t="str">
            <v>_/_5320.3_/_121152</v>
          </cell>
          <cell r="B174"/>
          <cell r="C174" t="str">
            <v>5320.3</v>
          </cell>
          <cell r="D174" t="str">
            <v>121152</v>
          </cell>
          <cell r="E174" t="str">
            <v>TELKOMSEL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A175" t="str">
            <v>_/_5320.3_/_121ORS</v>
          </cell>
          <cell r="B175"/>
          <cell r="C175" t="str">
            <v>5320.3</v>
          </cell>
          <cell r="D175" t="str">
            <v>121ORS</v>
          </cell>
          <cell r="E175" t="str">
            <v>Tax receivable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333985613</v>
          </cell>
        </row>
        <row r="176">
          <cell r="A176" t="str">
            <v>_/_5320.3_/_123</v>
          </cell>
          <cell r="B176"/>
          <cell r="C176" t="str">
            <v>5320.3</v>
          </cell>
          <cell r="D176" t="str">
            <v>123</v>
          </cell>
          <cell r="E176" t="str">
            <v>Advance Account</v>
          </cell>
          <cell r="F176">
            <v>2758326436.1500001</v>
          </cell>
          <cell r="G176">
            <v>0</v>
          </cell>
          <cell r="H176">
            <v>2758326436.1500001</v>
          </cell>
          <cell r="I176">
            <v>0</v>
          </cell>
          <cell r="J176">
            <v>2758326436.1500001</v>
          </cell>
          <cell r="K176">
            <v>2383166031</v>
          </cell>
        </row>
        <row r="177">
          <cell r="A177" t="str">
            <v>_/_5320.3_/_124</v>
          </cell>
          <cell r="B177"/>
          <cell r="C177" t="str">
            <v>5320.3</v>
          </cell>
          <cell r="D177" t="str">
            <v>124</v>
          </cell>
          <cell r="E177" t="str">
            <v>Account Receivable Others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A178" t="str">
            <v>_/_5320.3_/_124AMOCO</v>
          </cell>
          <cell r="B178"/>
          <cell r="C178" t="str">
            <v>5320.3</v>
          </cell>
          <cell r="D178" t="str">
            <v>124AMOCO</v>
          </cell>
          <cell r="E178" t="str">
            <v>Amoco Mitsui Indonesia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79">
          <cell r="A179" t="str">
            <v>_/_5320.3_/_125</v>
          </cell>
          <cell r="B179"/>
          <cell r="C179" t="str">
            <v>5320.3</v>
          </cell>
          <cell r="D179" t="str">
            <v>125</v>
          </cell>
          <cell r="E179" t="str">
            <v>Accrued Income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1867724000</v>
          </cell>
        </row>
        <row r="180">
          <cell r="A180" t="str">
            <v>_/_5320.3_/_</v>
          </cell>
          <cell r="C180" t="str">
            <v>5320.3</v>
          </cell>
          <cell r="E180" t="str">
            <v>TB Total - Notes Receivable</v>
          </cell>
          <cell r="F180">
            <v>9763936480.6000004</v>
          </cell>
          <cell r="G180">
            <v>0</v>
          </cell>
          <cell r="H180">
            <v>9763936480.6000004</v>
          </cell>
          <cell r="I180">
            <v>0</v>
          </cell>
          <cell r="J180">
            <v>9763936480.6000004</v>
          </cell>
          <cell r="K180">
            <v>12454812999.619999</v>
          </cell>
        </row>
        <row r="181">
          <cell r="A181"/>
          <cell r="C181" t="str">
            <v>5320.4</v>
          </cell>
        </row>
        <row r="182">
          <cell r="A182" t="str">
            <v>_/_5320.4_/_121006</v>
          </cell>
          <cell r="B182"/>
          <cell r="C182" t="str">
            <v>5320.4</v>
          </cell>
          <cell r="D182" t="str">
            <v>121006</v>
          </cell>
          <cell r="E182" t="str">
            <v>Sankyu Singapore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5396355</v>
          </cell>
        </row>
        <row r="183">
          <cell r="A183" t="str">
            <v>_/_5320.4_/_</v>
          </cell>
          <cell r="C183" t="str">
            <v>5320.4</v>
          </cell>
          <cell r="E183" t="str">
            <v>TB Total - Other A/R - Sankyu Singapore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5396355</v>
          </cell>
        </row>
        <row r="184">
          <cell r="A184"/>
          <cell r="C184" t="str">
            <v>5320.5</v>
          </cell>
        </row>
        <row r="185">
          <cell r="A185" t="str">
            <v>_/_5320.5_/_</v>
          </cell>
          <cell r="C185" t="str">
            <v>5320.5</v>
          </cell>
          <cell r="E185" t="str">
            <v>TB Total - Other A/R - Sankyu Thailand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</row>
        <row r="186">
          <cell r="A186"/>
          <cell r="C186" t="str">
            <v>5320.6</v>
          </cell>
        </row>
        <row r="187">
          <cell r="A187" t="str">
            <v>_/_5320.6_/_</v>
          </cell>
          <cell r="C187" t="str">
            <v>5320.6</v>
          </cell>
          <cell r="E187" t="str">
            <v>TB Total - Other A/R - Sankyu Eastern Int'l Hongkong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</row>
        <row r="188">
          <cell r="A188"/>
          <cell r="C188" t="str">
            <v>5320.7</v>
          </cell>
        </row>
        <row r="189">
          <cell r="A189" t="str">
            <v>_/_5320.7_/_</v>
          </cell>
          <cell r="C189" t="str">
            <v>5320.7</v>
          </cell>
          <cell r="E189" t="str">
            <v>TB Total - Other A/R - Sankyu Inc Tokyo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</row>
        <row r="190">
          <cell r="A190"/>
          <cell r="C190" t="str">
            <v>5320.8</v>
          </cell>
        </row>
        <row r="191">
          <cell r="A191" t="str">
            <v>_/_5320.8_/_</v>
          </cell>
          <cell r="C191" t="str">
            <v>5320.8</v>
          </cell>
          <cell r="E191" t="str">
            <v>TB Total - Other A/R - Sankyu Philipine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</row>
        <row r="192">
          <cell r="A192"/>
          <cell r="C192" t="str">
            <v>5320.9</v>
          </cell>
        </row>
        <row r="193">
          <cell r="A193" t="str">
            <v>_/_5320.9_/_</v>
          </cell>
          <cell r="C193" t="str">
            <v>5320.9</v>
          </cell>
          <cell r="E193" t="str">
            <v>TB Total - Other A/R -  Sankyu Kansai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</row>
        <row r="194">
          <cell r="A194"/>
          <cell r="C194" t="str">
            <v>5330</v>
          </cell>
        </row>
        <row r="195">
          <cell r="A195" t="str">
            <v>_/_5330_/_105AFDA</v>
          </cell>
          <cell r="B195"/>
          <cell r="C195" t="str">
            <v>5330</v>
          </cell>
          <cell r="D195" t="str">
            <v>105AFDA</v>
          </cell>
          <cell r="E195" t="str">
            <v>Allowance for Doubtful a/c.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-486587713.25</v>
          </cell>
        </row>
        <row r="196">
          <cell r="A196" t="str">
            <v>_/_5330_/_</v>
          </cell>
          <cell r="C196" t="str">
            <v>5330</v>
          </cell>
          <cell r="E196" t="str">
            <v>TB Total - Allowance for bad debt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-486587713.25</v>
          </cell>
        </row>
        <row r="197">
          <cell r="A197"/>
          <cell r="C197" t="str">
            <v>5340.1</v>
          </cell>
        </row>
        <row r="198">
          <cell r="A198" t="str">
            <v>_/_5340.1_/_12510</v>
          </cell>
          <cell r="B198"/>
          <cell r="C198" t="str">
            <v>5340.1</v>
          </cell>
          <cell r="D198" t="str">
            <v>12510</v>
          </cell>
          <cell r="E198" t="str">
            <v>Accrued income - related parties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A199" t="str">
            <v>_/_5340.1_/_</v>
          </cell>
          <cell r="C199" t="str">
            <v>5340.1</v>
          </cell>
          <cell r="E199" t="str">
            <v>TB Total - Unbilled receivable - Related Parties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</row>
        <row r="200">
          <cell r="A200"/>
          <cell r="C200" t="str">
            <v>5340.2</v>
          </cell>
        </row>
        <row r="201">
          <cell r="A201" t="str">
            <v>_/_5340.2_/_12510.1 HTM</v>
          </cell>
          <cell r="B201"/>
          <cell r="C201" t="str">
            <v>5340.2</v>
          </cell>
          <cell r="D201" t="str">
            <v>12510.1 HTM</v>
          </cell>
          <cell r="E201" t="str">
            <v>Accrued income - third parties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</row>
        <row r="202">
          <cell r="A202" t="str">
            <v>_/_5340.2_/_</v>
          </cell>
          <cell r="C202" t="str">
            <v>5340.2</v>
          </cell>
          <cell r="E202" t="str">
            <v>TB Total - Unbilled receivable - Third Parties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</row>
        <row r="203">
          <cell r="A203"/>
          <cell r="C203" t="str">
            <v>5411</v>
          </cell>
        </row>
        <row r="204">
          <cell r="A204" t="str">
            <v>_/_5411_/_111</v>
          </cell>
          <cell r="B204"/>
          <cell r="C204" t="str">
            <v>5411</v>
          </cell>
          <cell r="D204" t="str">
            <v>111</v>
          </cell>
          <cell r="E204" t="str">
            <v>Work in Process</v>
          </cell>
          <cell r="F204">
            <v>11214895197.620001</v>
          </cell>
          <cell r="G204">
            <v>0</v>
          </cell>
          <cell r="H204">
            <v>11214895197.620001</v>
          </cell>
          <cell r="I204">
            <v>0</v>
          </cell>
          <cell r="J204">
            <v>11214895197.620001</v>
          </cell>
          <cell r="K204">
            <v>2500625688.5999999</v>
          </cell>
        </row>
        <row r="205">
          <cell r="A205" t="str">
            <v>_/_5411_/_</v>
          </cell>
          <cell r="C205" t="str">
            <v>5411</v>
          </cell>
          <cell r="E205" t="str">
            <v>TB Total - Work in Process</v>
          </cell>
          <cell r="F205">
            <v>11214895197.620001</v>
          </cell>
          <cell r="G205">
            <v>0</v>
          </cell>
          <cell r="H205">
            <v>11214895197.620001</v>
          </cell>
          <cell r="I205">
            <v>0</v>
          </cell>
          <cell r="J205">
            <v>11214895197.620001</v>
          </cell>
          <cell r="K205">
            <v>2500625688.5999999</v>
          </cell>
        </row>
        <row r="206">
          <cell r="A206"/>
          <cell r="C206" t="str">
            <v>5412</v>
          </cell>
        </row>
        <row r="207">
          <cell r="A207" t="str">
            <v>_/_5412_/_113</v>
          </cell>
          <cell r="B207"/>
          <cell r="C207" t="str">
            <v>5412</v>
          </cell>
          <cell r="D207" t="str">
            <v>113</v>
          </cell>
          <cell r="E207" t="str">
            <v>Supplies</v>
          </cell>
          <cell r="F207">
            <v>641441131.67999995</v>
          </cell>
          <cell r="G207">
            <v>0</v>
          </cell>
          <cell r="H207">
            <v>641441131.67999995</v>
          </cell>
          <cell r="I207">
            <v>0</v>
          </cell>
          <cell r="J207">
            <v>641441131.67999995</v>
          </cell>
          <cell r="K207">
            <v>1726421537.4000001</v>
          </cell>
        </row>
        <row r="208">
          <cell r="A208" t="str">
            <v>_/_5412_/_</v>
          </cell>
          <cell r="C208" t="str">
            <v>5412</v>
          </cell>
          <cell r="E208" t="str">
            <v>TB Total - Inventories</v>
          </cell>
          <cell r="F208">
            <v>641441131.67999995</v>
          </cell>
          <cell r="G208">
            <v>0</v>
          </cell>
          <cell r="H208">
            <v>641441131.67999995</v>
          </cell>
          <cell r="I208">
            <v>0</v>
          </cell>
          <cell r="J208">
            <v>641441131.67999995</v>
          </cell>
          <cell r="K208">
            <v>1726421537.4000001</v>
          </cell>
        </row>
        <row r="209">
          <cell r="A209"/>
          <cell r="C209" t="str">
            <v>5510.1</v>
          </cell>
        </row>
        <row r="210">
          <cell r="A210" t="str">
            <v>_/_5510.1_/_122</v>
          </cell>
          <cell r="B210"/>
          <cell r="C210" t="str">
            <v>5510.1</v>
          </cell>
          <cell r="D210" t="str">
            <v>122</v>
          </cell>
          <cell r="E210" t="str">
            <v>Prepaid Expenses</v>
          </cell>
          <cell r="F210">
            <v>4836715516.8000002</v>
          </cell>
          <cell r="G210">
            <v>0</v>
          </cell>
          <cell r="H210">
            <v>4836715516.8000002</v>
          </cell>
          <cell r="I210">
            <v>0</v>
          </cell>
          <cell r="J210">
            <v>4836715516.8000002</v>
          </cell>
          <cell r="K210">
            <v>1861906224.1700001</v>
          </cell>
        </row>
        <row r="211">
          <cell r="A211" t="str">
            <v>_/_5510.1_/_122-1HTM</v>
          </cell>
          <cell r="B211"/>
          <cell r="C211" t="str">
            <v>5510.1</v>
          </cell>
          <cell r="D211" t="str">
            <v>122-1HTM</v>
          </cell>
          <cell r="E211" t="str">
            <v>Prepaid Rent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1760122067.8099999</v>
          </cell>
        </row>
        <row r="212">
          <cell r="A212" t="str">
            <v>_/_5510.1_/_122-2 HTM</v>
          </cell>
          <cell r="B212"/>
          <cell r="C212" t="str">
            <v>5510.1</v>
          </cell>
          <cell r="D212" t="str">
            <v>122-2 HTM</v>
          </cell>
          <cell r="E212" t="str">
            <v>Prepaid Other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105676100</v>
          </cell>
        </row>
        <row r="213">
          <cell r="A213" t="str">
            <v>_/_5510.1_/_</v>
          </cell>
          <cell r="C213" t="str">
            <v>5510.1</v>
          </cell>
          <cell r="E213" t="str">
            <v>TB Total - Prepaid Expenses - Current portion</v>
          </cell>
          <cell r="F213">
            <v>4836715516.8000002</v>
          </cell>
          <cell r="G213">
            <v>0</v>
          </cell>
          <cell r="H213">
            <v>4836715516.8000002</v>
          </cell>
          <cell r="I213">
            <v>0</v>
          </cell>
          <cell r="J213">
            <v>4836715516.8000002</v>
          </cell>
          <cell r="K213">
            <v>3727704391.98</v>
          </cell>
        </row>
        <row r="214">
          <cell r="A214"/>
          <cell r="C214" t="str">
            <v>5510.2</v>
          </cell>
        </row>
        <row r="215">
          <cell r="A215" t="str">
            <v>_/_5510.2_/_164</v>
          </cell>
          <cell r="B215"/>
          <cell r="C215" t="str">
            <v>5510.2</v>
          </cell>
          <cell r="D215" t="str">
            <v>164</v>
          </cell>
          <cell r="E215" t="str">
            <v>Long Term Prepaid Expense</v>
          </cell>
          <cell r="F215">
            <v>133860750</v>
          </cell>
          <cell r="G215">
            <v>0</v>
          </cell>
          <cell r="H215">
            <v>133860750</v>
          </cell>
          <cell r="I215">
            <v>0</v>
          </cell>
          <cell r="J215">
            <v>133860750</v>
          </cell>
          <cell r="K215">
            <v>0</v>
          </cell>
        </row>
        <row r="216">
          <cell r="A216" t="str">
            <v>_/_5510.2_/_16401</v>
          </cell>
          <cell r="B216"/>
          <cell r="C216" t="str">
            <v>5510.2</v>
          </cell>
          <cell r="D216" t="str">
            <v>16401</v>
          </cell>
          <cell r="E216" t="str">
            <v>Rental House Jl.Pelabuhan, Babo Sorong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72916673</v>
          </cell>
        </row>
        <row r="217">
          <cell r="A217" t="str">
            <v>_/_5510.2_/_16419</v>
          </cell>
          <cell r="B217"/>
          <cell r="C217" t="str">
            <v>5510.2</v>
          </cell>
          <cell r="D217" t="str">
            <v>16419</v>
          </cell>
          <cell r="E217" t="str">
            <v>Mess.Cikajang No.48 (Yamamoto)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36300000</v>
          </cell>
        </row>
        <row r="218">
          <cell r="A218" t="str">
            <v>_/_5510.2_/_16426</v>
          </cell>
          <cell r="B218"/>
          <cell r="C218" t="str">
            <v>5510.2</v>
          </cell>
          <cell r="D218" t="str">
            <v>16426</v>
          </cell>
          <cell r="E218" t="str">
            <v>Mess Villa Bonakarta  (Matsumura)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24502500</v>
          </cell>
        </row>
        <row r="219">
          <cell r="A219" t="str">
            <v>_/_5510.2_/_</v>
          </cell>
          <cell r="C219" t="str">
            <v>5510.2</v>
          </cell>
          <cell r="E219" t="str">
            <v>TB Total - Prepaid expenses - Long term portion</v>
          </cell>
          <cell r="F219">
            <v>133860750</v>
          </cell>
          <cell r="G219">
            <v>0</v>
          </cell>
          <cell r="H219">
            <v>133860750</v>
          </cell>
          <cell r="I219">
            <v>0</v>
          </cell>
          <cell r="J219">
            <v>133860750</v>
          </cell>
          <cell r="K219">
            <v>133719173</v>
          </cell>
        </row>
        <row r="220">
          <cell r="A220"/>
          <cell r="C220" t="str">
            <v>5510.3</v>
          </cell>
        </row>
        <row r="221">
          <cell r="A221" t="str">
            <v>_/_5510.3_/_127</v>
          </cell>
          <cell r="B221"/>
          <cell r="C221" t="str">
            <v>5510.3</v>
          </cell>
          <cell r="D221" t="str">
            <v>127</v>
          </cell>
          <cell r="E221" t="str">
            <v>Indirect cost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</row>
        <row r="222">
          <cell r="A222" t="str">
            <v>_/_5510.3_/_165-HTM</v>
          </cell>
          <cell r="B222"/>
          <cell r="C222" t="str">
            <v>5510.3</v>
          </cell>
          <cell r="D222" t="str">
            <v>165-HTM</v>
          </cell>
          <cell r="E222" t="str">
            <v>Other Asset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</row>
        <row r="223">
          <cell r="A223" t="str">
            <v>_/_5510.3_/_</v>
          </cell>
          <cell r="C223" t="str">
            <v>5510.3</v>
          </cell>
          <cell r="E223" t="str">
            <v>TB Total - Other Asset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</row>
        <row r="224">
          <cell r="A224"/>
          <cell r="C224" t="str">
            <v>5510.4</v>
          </cell>
        </row>
        <row r="225">
          <cell r="A225" t="str">
            <v>_/_5510.4_/_</v>
          </cell>
          <cell r="C225" t="str">
            <v>5510.4</v>
          </cell>
          <cell r="E225" t="str">
            <v>TB Total - Diferred Charges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</row>
        <row r="226">
          <cell r="A226"/>
          <cell r="C226" t="str">
            <v>5540</v>
          </cell>
        </row>
        <row r="227">
          <cell r="A227" t="str">
            <v>_/_5540_/_126</v>
          </cell>
          <cell r="B227"/>
          <cell r="C227" t="str">
            <v>5540</v>
          </cell>
          <cell r="D227" t="str">
            <v>126</v>
          </cell>
          <cell r="E227" t="str">
            <v>Prepaid Taxes</v>
          </cell>
          <cell r="F227">
            <v>14345314999.030001</v>
          </cell>
          <cell r="G227">
            <v>0</v>
          </cell>
          <cell r="H227">
            <v>14345314999.030001</v>
          </cell>
          <cell r="I227">
            <v>0</v>
          </cell>
          <cell r="J227">
            <v>14345314999.030001</v>
          </cell>
          <cell r="K227">
            <v>0</v>
          </cell>
        </row>
        <row r="228">
          <cell r="A228" t="str">
            <v>_/_5540_/_</v>
          </cell>
          <cell r="C228" t="str">
            <v>5540</v>
          </cell>
          <cell r="E228" t="str">
            <v>TB Total - Prepaid Tax art. 21</v>
          </cell>
          <cell r="F228">
            <v>14345314999.030001</v>
          </cell>
          <cell r="G228">
            <v>0</v>
          </cell>
          <cell r="H228">
            <v>14345314999.030001</v>
          </cell>
          <cell r="I228">
            <v>0</v>
          </cell>
          <cell r="J228">
            <v>14345314999.030001</v>
          </cell>
          <cell r="K228">
            <v>0</v>
          </cell>
        </row>
        <row r="229">
          <cell r="A229"/>
          <cell r="C229" t="str">
            <v>5541</v>
          </cell>
        </row>
        <row r="230">
          <cell r="A230" t="str">
            <v>_/_5541_/_1260201</v>
          </cell>
          <cell r="B230"/>
          <cell r="C230" t="str">
            <v>5541</v>
          </cell>
          <cell r="D230" t="str">
            <v>1260201</v>
          </cell>
          <cell r="E230" t="str">
            <v>Prepaid Tax PPH22 Fuel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</row>
        <row r="231">
          <cell r="A231" t="str">
            <v>_/_5541_/_</v>
          </cell>
          <cell r="C231" t="str">
            <v>5541</v>
          </cell>
          <cell r="E231" t="str">
            <v>TB Total - Prepaid Tax art. 22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A232"/>
          <cell r="C232" t="str">
            <v>5542</v>
          </cell>
        </row>
        <row r="233">
          <cell r="A233" t="str">
            <v>_/_5542_/_1260303</v>
          </cell>
          <cell r="B233"/>
          <cell r="C233" t="str">
            <v>5542</v>
          </cell>
          <cell r="D233" t="str">
            <v>1260303</v>
          </cell>
          <cell r="E233" t="str">
            <v>Prepaid Tax PPH23 for Professional Fee,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-0.06</v>
          </cell>
        </row>
        <row r="234">
          <cell r="A234" t="str">
            <v>_/_5542_/_</v>
          </cell>
          <cell r="C234" t="str">
            <v>5542</v>
          </cell>
          <cell r="E234" t="str">
            <v>TB Total - Prepaid Tax art. 23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-0.06</v>
          </cell>
        </row>
        <row r="235">
          <cell r="A235"/>
          <cell r="C235" t="str">
            <v>5543</v>
          </cell>
        </row>
        <row r="236">
          <cell r="A236" t="str">
            <v>_/_5543_/_1260501</v>
          </cell>
          <cell r="B236"/>
          <cell r="C236" t="str">
            <v>5543</v>
          </cell>
          <cell r="D236" t="str">
            <v>1260501</v>
          </cell>
          <cell r="E236" t="str">
            <v>Prepaid Tax PPH25 Corporate income Tax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A237" t="str">
            <v>_/_5543_/_</v>
          </cell>
          <cell r="C237" t="str">
            <v>5543</v>
          </cell>
          <cell r="E237" t="str">
            <v>TB Total - Prepaid Tax art. 25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</row>
        <row r="238">
          <cell r="A238"/>
          <cell r="C238" t="str">
            <v>5544</v>
          </cell>
        </row>
        <row r="239">
          <cell r="A239" t="str">
            <v>_/_5544_/_1260202</v>
          </cell>
          <cell r="B239"/>
          <cell r="C239" t="str">
            <v>5544</v>
          </cell>
          <cell r="D239" t="str">
            <v>1260202</v>
          </cell>
          <cell r="E239" t="str">
            <v>Prepaid Tax PPH22 Import Goods Coporate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</row>
        <row r="240">
          <cell r="A240" t="str">
            <v>_/_5544_/_12606</v>
          </cell>
          <cell r="B240"/>
          <cell r="C240" t="str">
            <v>5544</v>
          </cell>
          <cell r="D240" t="str">
            <v>12606</v>
          </cell>
          <cell r="E240" t="str">
            <v>VAT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</row>
        <row r="241">
          <cell r="A241" t="str">
            <v>_/_5544_/_1260802</v>
          </cell>
          <cell r="B241"/>
          <cell r="C241" t="str">
            <v>5544</v>
          </cell>
          <cell r="D241" t="str">
            <v>1260802</v>
          </cell>
          <cell r="E241" t="str">
            <v>Prepaid Tax VAT of Oversea Client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</row>
        <row r="242">
          <cell r="A242" t="str">
            <v>_/_5544_/_126VC</v>
          </cell>
          <cell r="B242"/>
          <cell r="C242" t="str">
            <v>5544</v>
          </cell>
          <cell r="D242" t="str">
            <v>126VC</v>
          </cell>
          <cell r="E242" t="str">
            <v>Claim for Tax refund (VAT )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</row>
        <row r="243">
          <cell r="A243" t="str">
            <v>_/_5544_/_</v>
          </cell>
          <cell r="C243" t="str">
            <v>5544</v>
          </cell>
          <cell r="E243" t="str">
            <v>TB Total - Prepaid VAT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</row>
        <row r="244">
          <cell r="A244"/>
          <cell r="C244" t="str">
            <v>5545.1</v>
          </cell>
        </row>
        <row r="245">
          <cell r="A245" t="str">
            <v>_/_5545.1_/_124TC</v>
          </cell>
          <cell r="B245"/>
          <cell r="C245" t="str">
            <v>5545.1</v>
          </cell>
          <cell r="D245" t="str">
            <v>124TC</v>
          </cell>
          <cell r="E245" t="str">
            <v>Calim for Tax Refund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</row>
        <row r="246">
          <cell r="A246" t="str">
            <v>_/_5545.1_/_</v>
          </cell>
          <cell r="C246" t="str">
            <v>5545.1</v>
          </cell>
          <cell r="E246" t="str">
            <v>TB Total - Prepaid Tax art. 28A (Year 2001)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7">
          <cell r="A247"/>
          <cell r="C247" t="str">
            <v>5545.2</v>
          </cell>
        </row>
        <row r="248">
          <cell r="A248" t="str">
            <v>_/_5545.2_/_126TC</v>
          </cell>
          <cell r="B248"/>
          <cell r="C248" t="str">
            <v>5545.2</v>
          </cell>
          <cell r="D248" t="str">
            <v>126TC</v>
          </cell>
          <cell r="E248" t="str">
            <v>Claim for Tax refund (Pph-25/Pph-29)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A249" t="str">
            <v>_/_5545.2_/_</v>
          </cell>
          <cell r="C249" t="str">
            <v>5545.2</v>
          </cell>
          <cell r="E249" t="str">
            <v>TB Total - Prepaid Tax art. 28A (Year 2002)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A250"/>
          <cell r="C250" t="str">
            <v>5545.3</v>
          </cell>
        </row>
        <row r="251">
          <cell r="A251" t="str">
            <v>_/_5545.3_/_126.HTM</v>
          </cell>
          <cell r="B251"/>
          <cell r="C251" t="str">
            <v>5545.3</v>
          </cell>
          <cell r="D251" t="str">
            <v>126.HTM</v>
          </cell>
          <cell r="E251" t="str">
            <v>Claim for Tax Refund - Year 2003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</row>
        <row r="252">
          <cell r="A252" t="str">
            <v>_/_5545.3_/_126TC04</v>
          </cell>
          <cell r="B252"/>
          <cell r="C252" t="str">
            <v>5545.3</v>
          </cell>
          <cell r="D252" t="str">
            <v>126TC04</v>
          </cell>
          <cell r="E252" t="str">
            <v>Claim for Tax refund (Pph-25/Pph-29)-04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239069787</v>
          </cell>
        </row>
        <row r="253">
          <cell r="A253" t="str">
            <v>_/_5545.3_/_126TC04 new</v>
          </cell>
          <cell r="B253"/>
          <cell r="C253" t="str">
            <v>5545.3</v>
          </cell>
          <cell r="D253" t="str">
            <v>126TC04 new</v>
          </cell>
          <cell r="E253" t="str">
            <v>Claim for Tax refund (Pph-25/Pph-29) -04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</row>
        <row r="254">
          <cell r="A254" t="str">
            <v>_/_5545.3_/_</v>
          </cell>
          <cell r="C254" t="str">
            <v>5545.3</v>
          </cell>
          <cell r="E254" t="str">
            <v>TB Total - Prepaid Tax art. 28A (Year 2003)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239069787</v>
          </cell>
        </row>
        <row r="255">
          <cell r="A255"/>
          <cell r="C255" t="str">
            <v>5546</v>
          </cell>
        </row>
        <row r="256">
          <cell r="A256" t="str">
            <v>_/_5546_/_</v>
          </cell>
          <cell r="C256" t="str">
            <v>5546</v>
          </cell>
          <cell r="E256" t="str">
            <v>TB Total - Prepaid Tax art. 26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</row>
        <row r="257">
          <cell r="A257"/>
          <cell r="C257" t="str">
            <v>5546.1</v>
          </cell>
        </row>
        <row r="258">
          <cell r="A258" t="str">
            <v>_/_5546.1_/_1260502</v>
          </cell>
          <cell r="B258"/>
          <cell r="C258" t="str">
            <v>5546.1</v>
          </cell>
          <cell r="D258" t="str">
            <v>1260502</v>
          </cell>
          <cell r="E258" t="str">
            <v>Prepaid Tax PPH25 Fiscal Tax Airport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</row>
        <row r="259">
          <cell r="A259" t="str">
            <v>_/_5546.1_/_</v>
          </cell>
          <cell r="C259" t="str">
            <v>5546.1</v>
          </cell>
          <cell r="E259" t="str">
            <v>TB Total - Prepaid Tax fiscal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A260"/>
          <cell r="C260" t="str">
            <v>5547</v>
          </cell>
        </row>
        <row r="261">
          <cell r="A261" t="str">
            <v>_/_5547_/_12607</v>
          </cell>
          <cell r="B261"/>
          <cell r="C261" t="str">
            <v>5547</v>
          </cell>
          <cell r="D261" t="str">
            <v>12607</v>
          </cell>
          <cell r="E261" t="str">
            <v>Insurance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</row>
        <row r="262">
          <cell r="A262" t="str">
            <v>_/_5547_/_</v>
          </cell>
          <cell r="C262" t="str">
            <v>5547</v>
          </cell>
          <cell r="E262" t="str">
            <v>TB Total - Suspense payment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</row>
        <row r="263">
          <cell r="A263"/>
          <cell r="C263" t="str">
            <v>5611</v>
          </cell>
        </row>
        <row r="264">
          <cell r="A264" t="str">
            <v>_/_5611_/_139</v>
          </cell>
          <cell r="B264"/>
          <cell r="C264" t="str">
            <v>5611</v>
          </cell>
          <cell r="D264" t="str">
            <v>139</v>
          </cell>
          <cell r="E264" t="str">
            <v>Land</v>
          </cell>
          <cell r="F264">
            <v>5649341674</v>
          </cell>
          <cell r="G264">
            <v>0</v>
          </cell>
          <cell r="H264">
            <v>5649341674</v>
          </cell>
          <cell r="I264">
            <v>0</v>
          </cell>
          <cell r="J264">
            <v>5649341674</v>
          </cell>
          <cell r="K264">
            <v>4963603674</v>
          </cell>
        </row>
        <row r="265">
          <cell r="A265" t="str">
            <v>_/_5611_/_</v>
          </cell>
          <cell r="C265" t="str">
            <v>5611</v>
          </cell>
          <cell r="E265" t="str">
            <v>TB Total - Land</v>
          </cell>
          <cell r="F265">
            <v>5649341674</v>
          </cell>
          <cell r="G265">
            <v>0</v>
          </cell>
          <cell r="H265">
            <v>5649341674</v>
          </cell>
          <cell r="I265">
            <v>0</v>
          </cell>
          <cell r="J265">
            <v>5649341674</v>
          </cell>
          <cell r="K265">
            <v>4963603674</v>
          </cell>
        </row>
        <row r="266">
          <cell r="A266"/>
          <cell r="C266" t="str">
            <v>5613</v>
          </cell>
        </row>
        <row r="267">
          <cell r="A267" t="str">
            <v>_/_5613_/_131</v>
          </cell>
          <cell r="B267"/>
          <cell r="C267" t="str">
            <v>5613</v>
          </cell>
          <cell r="D267" t="str">
            <v>131</v>
          </cell>
          <cell r="E267" t="str">
            <v>Building</v>
          </cell>
          <cell r="F267">
            <v>8015767327</v>
          </cell>
          <cell r="G267">
            <v>0</v>
          </cell>
          <cell r="H267">
            <v>8015767327</v>
          </cell>
          <cell r="I267">
            <v>0</v>
          </cell>
          <cell r="J267">
            <v>8015767327</v>
          </cell>
          <cell r="K267">
            <v>7843943937</v>
          </cell>
        </row>
        <row r="268">
          <cell r="A268" t="str">
            <v>_/_5613_/_133</v>
          </cell>
          <cell r="B268"/>
          <cell r="C268" t="str">
            <v>5613</v>
          </cell>
          <cell r="D268" t="str">
            <v>133</v>
          </cell>
          <cell r="E268" t="str">
            <v>Structures</v>
          </cell>
          <cell r="F268">
            <v>376872784</v>
          </cell>
          <cell r="G268">
            <v>0</v>
          </cell>
          <cell r="H268">
            <v>376872784</v>
          </cell>
          <cell r="I268">
            <v>0</v>
          </cell>
          <cell r="J268">
            <v>376872784</v>
          </cell>
          <cell r="K268">
            <v>376872784</v>
          </cell>
        </row>
        <row r="269">
          <cell r="A269" t="str">
            <v>_/_5613_/_</v>
          </cell>
          <cell r="C269" t="str">
            <v>5613</v>
          </cell>
          <cell r="E269" t="str">
            <v>TB Total - Building &amp; Structures</v>
          </cell>
          <cell r="F269">
            <v>8392640111</v>
          </cell>
          <cell r="G269">
            <v>0</v>
          </cell>
          <cell r="H269">
            <v>8392640111</v>
          </cell>
          <cell r="I269">
            <v>0</v>
          </cell>
          <cell r="J269">
            <v>8392640111</v>
          </cell>
          <cell r="K269">
            <v>8220816721</v>
          </cell>
        </row>
        <row r="270">
          <cell r="A270"/>
          <cell r="C270" t="str">
            <v>5614</v>
          </cell>
        </row>
        <row r="271">
          <cell r="A271" t="str">
            <v>_/_5614_/_134</v>
          </cell>
          <cell r="B271"/>
          <cell r="C271" t="str">
            <v>5614</v>
          </cell>
          <cell r="D271" t="str">
            <v>134</v>
          </cell>
          <cell r="E271" t="str">
            <v>Machinary and Equipment</v>
          </cell>
          <cell r="F271">
            <v>12938640557.950001</v>
          </cell>
          <cell r="G271">
            <v>0</v>
          </cell>
          <cell r="H271">
            <v>12938640557.950001</v>
          </cell>
          <cell r="I271">
            <v>0</v>
          </cell>
          <cell r="J271">
            <v>12938640557.950001</v>
          </cell>
          <cell r="K271">
            <v>11727093750.309999</v>
          </cell>
        </row>
        <row r="272">
          <cell r="A272" t="str">
            <v>_/_5614_/_135</v>
          </cell>
          <cell r="B272"/>
          <cell r="C272" t="str">
            <v>5614</v>
          </cell>
          <cell r="D272" t="str">
            <v>135</v>
          </cell>
          <cell r="E272" t="str">
            <v>Vessels</v>
          </cell>
          <cell r="F272">
            <v>820000000</v>
          </cell>
          <cell r="G272">
            <v>0</v>
          </cell>
          <cell r="H272">
            <v>820000000</v>
          </cell>
          <cell r="I272">
            <v>0</v>
          </cell>
          <cell r="J272">
            <v>820000000</v>
          </cell>
          <cell r="K272">
            <v>820000000</v>
          </cell>
        </row>
        <row r="273">
          <cell r="A273" t="str">
            <v>_/_5614_/_135 new</v>
          </cell>
          <cell r="B273"/>
          <cell r="C273" t="str">
            <v>5614</v>
          </cell>
          <cell r="D273" t="str">
            <v>135 new</v>
          </cell>
          <cell r="E273" t="str">
            <v>Vessels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4">
          <cell r="A274" t="str">
            <v>_/_5614_/_</v>
          </cell>
          <cell r="C274" t="str">
            <v>5614</v>
          </cell>
          <cell r="E274" t="str">
            <v>TB Total - Machinery &amp; Equipments</v>
          </cell>
          <cell r="F274">
            <v>13758640557.950001</v>
          </cell>
          <cell r="G274">
            <v>0</v>
          </cell>
          <cell r="H274">
            <v>13758640557.950001</v>
          </cell>
          <cell r="I274">
            <v>0</v>
          </cell>
          <cell r="J274">
            <v>13758640557.950001</v>
          </cell>
          <cell r="K274">
            <v>12547093750.309999</v>
          </cell>
        </row>
        <row r="275">
          <cell r="A275"/>
          <cell r="C275" t="str">
            <v>5615</v>
          </cell>
        </row>
        <row r="276">
          <cell r="A276" t="str">
            <v>_/_5615_/_136</v>
          </cell>
          <cell r="B276"/>
          <cell r="C276" t="str">
            <v>5615</v>
          </cell>
          <cell r="D276" t="str">
            <v>136</v>
          </cell>
          <cell r="E276" t="str">
            <v>Vehicles</v>
          </cell>
          <cell r="F276">
            <v>121097855364.10001</v>
          </cell>
          <cell r="G276">
            <v>0</v>
          </cell>
          <cell r="H276">
            <v>121097855364.10001</v>
          </cell>
          <cell r="I276">
            <v>0</v>
          </cell>
          <cell r="J276">
            <v>121097855364.10001</v>
          </cell>
          <cell r="K276">
            <v>110696115652.10001</v>
          </cell>
        </row>
        <row r="277">
          <cell r="A277" t="str">
            <v>_/_5615_/_</v>
          </cell>
          <cell r="C277" t="str">
            <v>5615</v>
          </cell>
          <cell r="E277" t="str">
            <v>TB Total - Vehicles</v>
          </cell>
          <cell r="F277">
            <v>121097855364.10001</v>
          </cell>
          <cell r="G277">
            <v>0</v>
          </cell>
          <cell r="H277">
            <v>121097855364.10001</v>
          </cell>
          <cell r="I277">
            <v>0</v>
          </cell>
          <cell r="J277">
            <v>121097855364.10001</v>
          </cell>
          <cell r="K277">
            <v>110696115652.10001</v>
          </cell>
        </row>
        <row r="278">
          <cell r="A278"/>
          <cell r="C278" t="str">
            <v>5616</v>
          </cell>
        </row>
        <row r="279">
          <cell r="A279" t="str">
            <v>_/_5616_/_137</v>
          </cell>
          <cell r="B279"/>
          <cell r="C279" t="str">
            <v>5616</v>
          </cell>
          <cell r="D279" t="str">
            <v>137</v>
          </cell>
          <cell r="E279" t="str">
            <v>Tools, Furniture &amp; Fixtures</v>
          </cell>
          <cell r="F279">
            <v>4933234304.1000004</v>
          </cell>
          <cell r="G279">
            <v>0</v>
          </cell>
          <cell r="H279">
            <v>4933234304.1000004</v>
          </cell>
          <cell r="I279">
            <v>0</v>
          </cell>
          <cell r="J279">
            <v>4933234304.1000004</v>
          </cell>
          <cell r="K279">
            <v>4895225972.1000004</v>
          </cell>
        </row>
        <row r="280">
          <cell r="A280" t="str">
            <v>_/_5616_/_151</v>
          </cell>
          <cell r="B280"/>
          <cell r="C280" t="str">
            <v>5616</v>
          </cell>
          <cell r="D280" t="str">
            <v>151</v>
          </cell>
          <cell r="E280" t="str">
            <v>Intangible Fixed Assets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</row>
        <row r="281">
          <cell r="A281" t="str">
            <v>_/_5616_/_</v>
          </cell>
          <cell r="C281" t="str">
            <v>5616</v>
          </cell>
          <cell r="E281" t="str">
            <v>TB Total - Tools, Furniture &amp; Fixtures</v>
          </cell>
          <cell r="F281">
            <v>4933234304.1000004</v>
          </cell>
          <cell r="G281">
            <v>0</v>
          </cell>
          <cell r="H281">
            <v>4933234304.1000004</v>
          </cell>
          <cell r="I281">
            <v>0</v>
          </cell>
          <cell r="J281">
            <v>4933234304.1000004</v>
          </cell>
          <cell r="K281">
            <v>4895225972.1000004</v>
          </cell>
        </row>
        <row r="282">
          <cell r="A282"/>
          <cell r="C282" t="str">
            <v>5617</v>
          </cell>
        </row>
        <row r="283">
          <cell r="A283" t="str">
            <v>_/_5617_/_140</v>
          </cell>
          <cell r="B283"/>
          <cell r="C283" t="str">
            <v>5617</v>
          </cell>
          <cell r="D283" t="str">
            <v>140</v>
          </cell>
          <cell r="E283" t="str">
            <v>Construction in Progress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</row>
        <row r="284">
          <cell r="A284" t="str">
            <v>_/_5617_/_</v>
          </cell>
          <cell r="C284" t="str">
            <v>5617</v>
          </cell>
          <cell r="E284" t="str">
            <v>TB Total - Construction In Progress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</row>
        <row r="285">
          <cell r="A285"/>
          <cell r="C285" t="str">
            <v>5618</v>
          </cell>
        </row>
        <row r="286">
          <cell r="A286" t="str">
            <v>_/_5618_/_141</v>
          </cell>
          <cell r="B286"/>
          <cell r="C286" t="str">
            <v>5618</v>
          </cell>
          <cell r="D286" t="str">
            <v>141</v>
          </cell>
          <cell r="E286" t="str">
            <v>Fixed Assets Under Capital Lease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</row>
        <row r="287">
          <cell r="A287" t="str">
            <v>_/_5618_/_</v>
          </cell>
          <cell r="C287" t="str">
            <v>5618</v>
          </cell>
          <cell r="E287" t="str">
            <v>TB Total - Leased Asset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</row>
        <row r="288">
          <cell r="A288"/>
          <cell r="C288" t="str">
            <v>5620</v>
          </cell>
        </row>
        <row r="289">
          <cell r="A289" t="str">
            <v>_/_5620_/_219131</v>
          </cell>
          <cell r="B289"/>
          <cell r="C289" t="str">
            <v>5620</v>
          </cell>
          <cell r="D289" t="str">
            <v>219131</v>
          </cell>
          <cell r="E289" t="str">
            <v>Acc. Depr. building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-3250642016.0900002</v>
          </cell>
        </row>
        <row r="290">
          <cell r="A290" t="str">
            <v>_/_5620_/_219133</v>
          </cell>
          <cell r="B290"/>
          <cell r="C290" t="str">
            <v>5620</v>
          </cell>
          <cell r="D290" t="str">
            <v>219133</v>
          </cell>
          <cell r="E290" t="str">
            <v>Acc. Depr. Structures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-376872784</v>
          </cell>
        </row>
        <row r="291">
          <cell r="A291" t="str">
            <v>_/_5620_/_21931</v>
          </cell>
          <cell r="B291"/>
          <cell r="C291" t="str">
            <v>5620</v>
          </cell>
          <cell r="D291" t="str">
            <v>21931</v>
          </cell>
          <cell r="E291" t="str">
            <v>Accumulated Depreciation: Building</v>
          </cell>
          <cell r="F291">
            <v>-3663049649.8200002</v>
          </cell>
          <cell r="G291">
            <v>0</v>
          </cell>
          <cell r="H291">
            <v>-3663049649.8200002</v>
          </cell>
          <cell r="I291">
            <v>0</v>
          </cell>
          <cell r="J291">
            <v>-3663049649.8200002</v>
          </cell>
          <cell r="K291">
            <v>0</v>
          </cell>
        </row>
        <row r="292">
          <cell r="A292" t="str">
            <v>_/_5620_/_21933</v>
          </cell>
          <cell r="B292"/>
          <cell r="C292" t="str">
            <v>5620</v>
          </cell>
          <cell r="D292" t="str">
            <v>21933</v>
          </cell>
          <cell r="E292" t="str">
            <v>Accumulated Depreciation: Structures</v>
          </cell>
          <cell r="F292">
            <v>-376872784</v>
          </cell>
          <cell r="G292">
            <v>0</v>
          </cell>
          <cell r="H292">
            <v>-376872784</v>
          </cell>
          <cell r="I292">
            <v>0</v>
          </cell>
          <cell r="J292">
            <v>-376872784</v>
          </cell>
          <cell r="K292">
            <v>0</v>
          </cell>
        </row>
        <row r="293">
          <cell r="A293" t="str">
            <v>_/_5620_/_</v>
          </cell>
          <cell r="C293" t="str">
            <v>5620</v>
          </cell>
          <cell r="E293" t="str">
            <v>TB Total - Acc. Depr - Building &amp; Structures</v>
          </cell>
          <cell r="F293">
            <v>-4039922433.8200002</v>
          </cell>
          <cell r="G293">
            <v>0</v>
          </cell>
          <cell r="H293">
            <v>-4039922433.8200002</v>
          </cell>
          <cell r="I293">
            <v>0</v>
          </cell>
          <cell r="J293">
            <v>-4039922433.8200002</v>
          </cell>
          <cell r="K293">
            <v>-3627514800.0900002</v>
          </cell>
        </row>
        <row r="294">
          <cell r="A294"/>
          <cell r="C294" t="str">
            <v>5621</v>
          </cell>
        </row>
        <row r="295">
          <cell r="A295" t="str">
            <v>_/_5621_/_219134</v>
          </cell>
          <cell r="B295"/>
          <cell r="C295" t="str">
            <v>5621</v>
          </cell>
          <cell r="D295" t="str">
            <v>219134</v>
          </cell>
          <cell r="E295" t="str">
            <v>Acc. depr. Machine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-6857650477.2799997</v>
          </cell>
        </row>
        <row r="296">
          <cell r="A296" t="str">
            <v>_/_5621_/_219135</v>
          </cell>
          <cell r="B296"/>
          <cell r="C296" t="str">
            <v>5621</v>
          </cell>
          <cell r="D296" t="str">
            <v>219135</v>
          </cell>
          <cell r="E296" t="str">
            <v>Acc. depr. Vessels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-266333335.66</v>
          </cell>
        </row>
        <row r="297">
          <cell r="A297" t="str">
            <v>_/_5621_/_219135 new</v>
          </cell>
          <cell r="B297"/>
          <cell r="C297" t="str">
            <v>5621</v>
          </cell>
          <cell r="D297" t="str">
            <v>219135 new</v>
          </cell>
          <cell r="E297" t="str">
            <v>Acc. Depr. Vessels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</row>
        <row r="298">
          <cell r="A298" t="str">
            <v>_/_5621_/_21934</v>
          </cell>
          <cell r="B298"/>
          <cell r="C298" t="str">
            <v>5621</v>
          </cell>
          <cell r="D298" t="str">
            <v>21934</v>
          </cell>
          <cell r="E298" t="str">
            <v>A. Depreciation: Machine</v>
          </cell>
          <cell r="F298">
            <v>-8266440728</v>
          </cell>
          <cell r="G298">
            <v>0</v>
          </cell>
          <cell r="H298">
            <v>-8266440728</v>
          </cell>
          <cell r="I298">
            <v>0</v>
          </cell>
          <cell r="J298">
            <v>-8266440728</v>
          </cell>
          <cell r="K298">
            <v>0</v>
          </cell>
        </row>
        <row r="299">
          <cell r="A299" t="str">
            <v>_/_5621_/_21935</v>
          </cell>
          <cell r="B299"/>
          <cell r="C299" t="str">
            <v>5621</v>
          </cell>
          <cell r="D299" t="str">
            <v>21935</v>
          </cell>
          <cell r="E299" t="str">
            <v>Accumlated Depreciation: Vessels</v>
          </cell>
          <cell r="F299">
            <v>-430333335.69999999</v>
          </cell>
          <cell r="G299">
            <v>0</v>
          </cell>
          <cell r="H299">
            <v>-430333335.69999999</v>
          </cell>
          <cell r="I299">
            <v>0</v>
          </cell>
          <cell r="J299">
            <v>-430333335.69999999</v>
          </cell>
          <cell r="K299">
            <v>0</v>
          </cell>
        </row>
        <row r="300">
          <cell r="A300" t="str">
            <v>_/_5621_/_</v>
          </cell>
          <cell r="C300" t="str">
            <v>5621</v>
          </cell>
          <cell r="E300" t="str">
            <v>TB Total - Acc. Depr - Machinery &amp; Equipments</v>
          </cell>
          <cell r="F300">
            <v>-8696774063.7000008</v>
          </cell>
          <cell r="G300">
            <v>0</v>
          </cell>
          <cell r="H300">
            <v>-8696774063.7000008</v>
          </cell>
          <cell r="I300">
            <v>0</v>
          </cell>
          <cell r="J300">
            <v>-8696774063.7000008</v>
          </cell>
          <cell r="K300">
            <v>-7123983812.9399996</v>
          </cell>
        </row>
        <row r="301">
          <cell r="A301"/>
          <cell r="C301" t="str">
            <v>5622</v>
          </cell>
        </row>
        <row r="302">
          <cell r="A302" t="str">
            <v>_/_5622_/_219136</v>
          </cell>
          <cell r="B302"/>
          <cell r="C302" t="str">
            <v>5622</v>
          </cell>
          <cell r="D302" t="str">
            <v>219136</v>
          </cell>
          <cell r="E302" t="str">
            <v>Acc. depr. Vehicles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-64109716110.089996</v>
          </cell>
        </row>
        <row r="303">
          <cell r="A303" t="str">
            <v>_/_5622_/_21936</v>
          </cell>
          <cell r="B303"/>
          <cell r="C303" t="str">
            <v>5622</v>
          </cell>
          <cell r="D303" t="str">
            <v>21936</v>
          </cell>
          <cell r="E303" t="str">
            <v>Accumlated Depreciation: Vehicles</v>
          </cell>
          <cell r="F303">
            <v>-72804670944.300003</v>
          </cell>
          <cell r="G303">
            <v>0</v>
          </cell>
          <cell r="H303">
            <v>-72804670944.300003</v>
          </cell>
          <cell r="I303">
            <v>0</v>
          </cell>
          <cell r="J303">
            <v>-72804670944.300003</v>
          </cell>
          <cell r="K303">
            <v>0</v>
          </cell>
        </row>
        <row r="304">
          <cell r="A304" t="str">
            <v>_/_5622_/_</v>
          </cell>
          <cell r="C304" t="str">
            <v>5622</v>
          </cell>
          <cell r="E304" t="str">
            <v>TB Total - Acc. Depr - Vehicles</v>
          </cell>
          <cell r="F304">
            <v>-72804670944.300003</v>
          </cell>
          <cell r="G304">
            <v>0</v>
          </cell>
          <cell r="H304">
            <v>-72804670944.300003</v>
          </cell>
          <cell r="I304">
            <v>0</v>
          </cell>
          <cell r="J304">
            <v>-72804670944.300003</v>
          </cell>
          <cell r="K304">
            <v>-64109716110.089996</v>
          </cell>
        </row>
        <row r="305">
          <cell r="A305"/>
          <cell r="C305" t="str">
            <v>5623</v>
          </cell>
        </row>
        <row r="306">
          <cell r="A306" t="str">
            <v>_/_5623_/_219137</v>
          </cell>
          <cell r="B306"/>
          <cell r="C306" t="str">
            <v>5623</v>
          </cell>
          <cell r="D306" t="str">
            <v>219137</v>
          </cell>
          <cell r="E306" t="str">
            <v>Acc. depr. Tools, Furniture &amp; Fictures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-3724641250.8600001</v>
          </cell>
        </row>
        <row r="307">
          <cell r="A307" t="str">
            <v>_/_5623_/_219151</v>
          </cell>
          <cell r="B307"/>
          <cell r="C307" t="str">
            <v>5623</v>
          </cell>
          <cell r="D307" t="str">
            <v>219151</v>
          </cell>
          <cell r="E307" t="str">
            <v>Acc. depr. Intangible Fix Asset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</row>
        <row r="308">
          <cell r="A308" t="str">
            <v>_/_5623_/_21937</v>
          </cell>
          <cell r="B308"/>
          <cell r="C308" t="str">
            <v>5623</v>
          </cell>
          <cell r="D308" t="str">
            <v>21937</v>
          </cell>
          <cell r="E308" t="str">
            <v>A. Depreciation: Tools, Furniture &amp; Pict</v>
          </cell>
          <cell r="F308">
            <v>-3921496322.0500002</v>
          </cell>
          <cell r="G308">
            <v>0</v>
          </cell>
          <cell r="H308">
            <v>-3921496322.0500002</v>
          </cell>
          <cell r="I308">
            <v>0</v>
          </cell>
          <cell r="J308">
            <v>-3921496322.0500002</v>
          </cell>
          <cell r="K308">
            <v>0</v>
          </cell>
        </row>
        <row r="309">
          <cell r="A309" t="str">
            <v>_/_5623_/_</v>
          </cell>
          <cell r="C309" t="str">
            <v>5623</v>
          </cell>
          <cell r="E309" t="str">
            <v>TB Total - Acc. Depr - Tools, Furniture &amp; Fixtures</v>
          </cell>
          <cell r="F309">
            <v>-3921496322.0500002</v>
          </cell>
          <cell r="G309">
            <v>0</v>
          </cell>
          <cell r="H309">
            <v>-3921496322.0500002</v>
          </cell>
          <cell r="I309">
            <v>0</v>
          </cell>
          <cell r="J309">
            <v>-3921496322.0500002</v>
          </cell>
          <cell r="K309">
            <v>-3724641250.8600001</v>
          </cell>
        </row>
        <row r="310">
          <cell r="A310"/>
          <cell r="C310" t="str">
            <v>5700</v>
          </cell>
        </row>
        <row r="311">
          <cell r="A311" t="str">
            <v>_/_5700_/_162</v>
          </cell>
          <cell r="B311"/>
          <cell r="C311" t="str">
            <v>5700</v>
          </cell>
          <cell r="D311" t="str">
            <v>162</v>
          </cell>
          <cell r="E311" t="str">
            <v>Investment in Partnerships</v>
          </cell>
          <cell r="F311">
            <v>2641140893.3000002</v>
          </cell>
          <cell r="G311">
            <v>0</v>
          </cell>
          <cell r="H311">
            <v>2641140893.3000002</v>
          </cell>
          <cell r="I311">
            <v>0</v>
          </cell>
          <cell r="J311">
            <v>2641140893.3000002</v>
          </cell>
          <cell r="K311">
            <v>2535984864</v>
          </cell>
        </row>
        <row r="312">
          <cell r="A312" t="str">
            <v>_/_5700_/_</v>
          </cell>
          <cell r="C312" t="str">
            <v>5700</v>
          </cell>
          <cell r="E312" t="str">
            <v>TB Total - Other Assets</v>
          </cell>
          <cell r="F312">
            <v>2641140893.3000002</v>
          </cell>
          <cell r="G312">
            <v>0</v>
          </cell>
          <cell r="H312">
            <v>2641140893.3000002</v>
          </cell>
          <cell r="I312">
            <v>0</v>
          </cell>
          <cell r="J312">
            <v>2641140893.3000002</v>
          </cell>
          <cell r="K312">
            <v>2535984864</v>
          </cell>
        </row>
        <row r="313">
          <cell r="A313"/>
          <cell r="C313" t="str">
            <v>5715</v>
          </cell>
        </row>
        <row r="314">
          <cell r="A314" t="str">
            <v>_/_5715_/_163</v>
          </cell>
          <cell r="B314"/>
          <cell r="C314" t="str">
            <v>5715</v>
          </cell>
          <cell r="D314" t="str">
            <v>163</v>
          </cell>
          <cell r="E314" t="str">
            <v>Other Investment</v>
          </cell>
          <cell r="F314">
            <v>317570000</v>
          </cell>
          <cell r="G314">
            <v>0</v>
          </cell>
          <cell r="H314">
            <v>317570000</v>
          </cell>
          <cell r="I314">
            <v>0</v>
          </cell>
          <cell r="J314">
            <v>317570000</v>
          </cell>
          <cell r="K314">
            <v>5000000</v>
          </cell>
        </row>
        <row r="315">
          <cell r="A315" t="str">
            <v>_/_5715_/_16323</v>
          </cell>
          <cell r="B315"/>
          <cell r="C315" t="str">
            <v>5715</v>
          </cell>
          <cell r="D315" t="str">
            <v>16323</v>
          </cell>
          <cell r="E315" t="str">
            <v>Guarantee Bea Cukai 000397/JT/PPJK/04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</row>
        <row r="316">
          <cell r="A316" t="str">
            <v>_/_5715_/_163ADJ</v>
          </cell>
          <cell r="B316"/>
          <cell r="C316" t="str">
            <v>5715</v>
          </cell>
          <cell r="D316" t="str">
            <v>163ADJ</v>
          </cell>
          <cell r="E316" t="str">
            <v>Auditor Adjusment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</row>
        <row r="317">
          <cell r="A317" t="str">
            <v>_/_5715_/_</v>
          </cell>
          <cell r="C317" t="str">
            <v>5715</v>
          </cell>
          <cell r="E317" t="str">
            <v>TB Total - Refundable Deposits</v>
          </cell>
          <cell r="F317">
            <v>317570000</v>
          </cell>
          <cell r="G317">
            <v>0</v>
          </cell>
          <cell r="H317">
            <v>317570000</v>
          </cell>
          <cell r="I317">
            <v>0</v>
          </cell>
          <cell r="J317">
            <v>317570000</v>
          </cell>
          <cell r="K317">
            <v>5000000</v>
          </cell>
        </row>
        <row r="318">
          <cell r="A318"/>
          <cell r="C318" t="str">
            <v>5716</v>
          </cell>
        </row>
        <row r="319">
          <cell r="A319" t="str">
            <v>_/_5716_/_</v>
          </cell>
          <cell r="C319" t="str">
            <v>5716</v>
          </cell>
          <cell r="E319" t="str">
            <v>TB Total - Long-Term Prepaid Expense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</row>
        <row r="320">
          <cell r="A320"/>
          <cell r="C320" t="str">
            <v>5800</v>
          </cell>
        </row>
        <row r="321">
          <cell r="A321" t="str">
            <v>_/_5800_/_115</v>
          </cell>
          <cell r="B321"/>
          <cell r="C321" t="str">
            <v>5800</v>
          </cell>
          <cell r="D321" t="str">
            <v>115</v>
          </cell>
          <cell r="E321" t="str">
            <v>Deffered TAX Assets (Current)</v>
          </cell>
          <cell r="F321">
            <v>4761137861</v>
          </cell>
          <cell r="G321">
            <v>0</v>
          </cell>
          <cell r="H321">
            <v>4761137861</v>
          </cell>
          <cell r="I321">
            <v>0</v>
          </cell>
          <cell r="J321">
            <v>4761137861</v>
          </cell>
          <cell r="K321">
            <v>4761137861</v>
          </cell>
        </row>
        <row r="322">
          <cell r="A322" t="str">
            <v>_/_5800_/_</v>
          </cell>
          <cell r="C322" t="str">
            <v>5800</v>
          </cell>
          <cell r="E322" t="str">
            <v xml:space="preserve">TB Total - Deferred Tax Asset </v>
          </cell>
          <cell r="F322">
            <v>4761137861</v>
          </cell>
          <cell r="G322">
            <v>0</v>
          </cell>
          <cell r="H322">
            <v>4761137861</v>
          </cell>
          <cell r="I322">
            <v>0</v>
          </cell>
          <cell r="J322">
            <v>4761137861</v>
          </cell>
          <cell r="K322">
            <v>4761137861</v>
          </cell>
        </row>
        <row r="323">
          <cell r="A323"/>
          <cell r="C323" t="str">
            <v>6111</v>
          </cell>
        </row>
        <row r="324">
          <cell r="A324" t="str">
            <v>_/_6111_/_203</v>
          </cell>
          <cell r="B324"/>
          <cell r="C324" t="str">
            <v>6111</v>
          </cell>
          <cell r="D324" t="str">
            <v>203</v>
          </cell>
          <cell r="E324" t="str">
            <v>Account Payable Trade</v>
          </cell>
          <cell r="F324">
            <v>-13511455765.700001</v>
          </cell>
          <cell r="G324">
            <v>0</v>
          </cell>
          <cell r="H324">
            <v>-13511455765.700001</v>
          </cell>
          <cell r="I324">
            <v>0</v>
          </cell>
          <cell r="J324">
            <v>-13511455765.700001</v>
          </cell>
          <cell r="K324">
            <v>0</v>
          </cell>
        </row>
        <row r="325">
          <cell r="A325" t="str">
            <v>_/_6111_/_203AB</v>
          </cell>
          <cell r="B325"/>
          <cell r="C325" t="str">
            <v>6111</v>
          </cell>
          <cell r="D325" t="str">
            <v>203AB</v>
          </cell>
          <cell r="E325" t="str">
            <v>A/P Trade Asahan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-102523120</v>
          </cell>
        </row>
        <row r="326">
          <cell r="A326" t="str">
            <v>_/_6111_/_203CL</v>
          </cell>
          <cell r="B326"/>
          <cell r="C326" t="str">
            <v>6111</v>
          </cell>
          <cell r="D326" t="str">
            <v>203CL</v>
          </cell>
          <cell r="E326" t="str">
            <v>A/P Trade Cilegon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-18944946210.43</v>
          </cell>
        </row>
        <row r="327">
          <cell r="A327" t="str">
            <v>_/_6111_/_203JK</v>
          </cell>
          <cell r="B327"/>
          <cell r="C327" t="str">
            <v>6111</v>
          </cell>
          <cell r="D327" t="str">
            <v>203JK</v>
          </cell>
          <cell r="E327" t="str">
            <v>A/P Trade Jakarta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-7468883753.6000004</v>
          </cell>
        </row>
        <row r="328">
          <cell r="A328" t="str">
            <v>_/_6111_/_</v>
          </cell>
          <cell r="C328" t="str">
            <v>6111</v>
          </cell>
          <cell r="E328" t="str">
            <v>TB Total - Accounts Payable - Trade</v>
          </cell>
          <cell r="F328">
            <v>-13511455765.700001</v>
          </cell>
          <cell r="G328">
            <v>0</v>
          </cell>
          <cell r="H328">
            <v>-13511455765.700001</v>
          </cell>
          <cell r="I328">
            <v>0</v>
          </cell>
          <cell r="J328">
            <v>-13511455765.700001</v>
          </cell>
          <cell r="K328">
            <v>-26516353084.029999</v>
          </cell>
        </row>
        <row r="329">
          <cell r="A329"/>
          <cell r="C329" t="str">
            <v>6112</v>
          </cell>
        </row>
        <row r="330">
          <cell r="A330" t="str">
            <v>_/_6112_/_211010</v>
          </cell>
          <cell r="B330"/>
          <cell r="C330" t="str">
            <v>6112</v>
          </cell>
          <cell r="D330" t="str">
            <v>211010</v>
          </cell>
          <cell r="E330" t="str">
            <v>Sankyu Yokohama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</row>
        <row r="331">
          <cell r="A331" t="str">
            <v>_/_6112_/_211015</v>
          </cell>
          <cell r="B331"/>
          <cell r="C331" t="str">
            <v>6112</v>
          </cell>
          <cell r="D331" t="str">
            <v>211015</v>
          </cell>
          <cell r="E331" t="str">
            <v>Sankyu Kobe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</row>
        <row r="332">
          <cell r="A332" t="str">
            <v>_/_6112_/_211024</v>
          </cell>
          <cell r="B332"/>
          <cell r="C332" t="str">
            <v>6112</v>
          </cell>
          <cell r="D332" t="str">
            <v>211024</v>
          </cell>
          <cell r="E332" t="str">
            <v>Sankyu Inc Fukuoka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</row>
        <row r="333">
          <cell r="A333" t="str">
            <v>_/_6112_/_211025</v>
          </cell>
          <cell r="B333"/>
          <cell r="C333" t="str">
            <v>6112</v>
          </cell>
          <cell r="D333" t="str">
            <v>211025</v>
          </cell>
          <cell r="E333" t="str">
            <v>Sankyu Europe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</row>
        <row r="334">
          <cell r="A334" t="str">
            <v>_/_6112_/_211028</v>
          </cell>
          <cell r="B334"/>
          <cell r="C334" t="str">
            <v>6112</v>
          </cell>
          <cell r="D334" t="str">
            <v>211028</v>
          </cell>
          <cell r="E334" t="str">
            <v>Sankyu Amerika (USA)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</row>
        <row r="335">
          <cell r="A335" t="str">
            <v>_/_6112_/_211029</v>
          </cell>
          <cell r="B335"/>
          <cell r="C335" t="str">
            <v>6112</v>
          </cell>
          <cell r="D335" t="str">
            <v>211029</v>
          </cell>
          <cell r="E335" t="str">
            <v>Tianjin International Freight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</row>
        <row r="336">
          <cell r="A336" t="str">
            <v>_/_6112_/_211036</v>
          </cell>
          <cell r="B336"/>
          <cell r="C336" t="str">
            <v>6112</v>
          </cell>
          <cell r="D336" t="str">
            <v>211036</v>
          </cell>
          <cell r="E336" t="str">
            <v>Sankyu Nagoya Branch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</row>
        <row r="337">
          <cell r="A337" t="str">
            <v>_/_6112_/_211050 new</v>
          </cell>
          <cell r="B337"/>
          <cell r="C337" t="str">
            <v>6112</v>
          </cell>
          <cell r="D337" t="str">
            <v>211050 new</v>
          </cell>
          <cell r="E337" t="str">
            <v>Sankyu Inc (Tangguh Project)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</row>
        <row r="338">
          <cell r="A338" t="str">
            <v>_/_6112_/_211SG101000</v>
          </cell>
          <cell r="B338"/>
          <cell r="C338" t="str">
            <v>6112</v>
          </cell>
          <cell r="D338" t="str">
            <v>211SG101000</v>
          </cell>
          <cell r="E338" t="str">
            <v>Sankyu INC.</v>
          </cell>
          <cell r="F338">
            <v>-1502440938.3399999</v>
          </cell>
          <cell r="G338">
            <v>0</v>
          </cell>
          <cell r="H338">
            <v>-1502440938.3399999</v>
          </cell>
          <cell r="I338">
            <v>0</v>
          </cell>
          <cell r="J338">
            <v>-1502440938.3399999</v>
          </cell>
          <cell r="K338">
            <v>-1860196400.4000001</v>
          </cell>
        </row>
        <row r="339">
          <cell r="A339" t="str">
            <v>_/_6112_/_211SG101001</v>
          </cell>
          <cell r="B339"/>
          <cell r="C339" t="str">
            <v>6112</v>
          </cell>
          <cell r="D339" t="str">
            <v>211SG101001</v>
          </cell>
          <cell r="E339" t="str">
            <v>Sankyu Inc. (Tangguh PJ)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-244240247.80000001</v>
          </cell>
        </row>
        <row r="340">
          <cell r="A340" t="str">
            <v>_/_6112_/_211SG260100</v>
          </cell>
          <cell r="B340"/>
          <cell r="C340" t="str">
            <v>6112</v>
          </cell>
          <cell r="D340" t="str">
            <v>211SG260100</v>
          </cell>
          <cell r="E340" t="str">
            <v>Sankyu (Malaysia) SDN. BHD.</v>
          </cell>
          <cell r="F340">
            <v>-15959082.65</v>
          </cell>
          <cell r="G340">
            <v>0</v>
          </cell>
          <cell r="H340">
            <v>-15959082.65</v>
          </cell>
          <cell r="I340">
            <v>0</v>
          </cell>
          <cell r="J340">
            <v>-15959082.65</v>
          </cell>
          <cell r="K340">
            <v>-9834055</v>
          </cell>
        </row>
        <row r="341">
          <cell r="A341" t="str">
            <v>_/_6112_/_211SG265100</v>
          </cell>
          <cell r="B341"/>
          <cell r="C341" t="str">
            <v>6112</v>
          </cell>
          <cell r="D341" t="str">
            <v>211SG265100</v>
          </cell>
          <cell r="E341" t="str">
            <v>Sankyu (Singapore) PTE. LTD.</v>
          </cell>
          <cell r="F341">
            <v>-22228190.98</v>
          </cell>
          <cell r="G341">
            <v>0</v>
          </cell>
          <cell r="H341">
            <v>-22228190.98</v>
          </cell>
          <cell r="I341">
            <v>0</v>
          </cell>
          <cell r="J341">
            <v>-22228190.98</v>
          </cell>
          <cell r="K341">
            <v>-23123514.16</v>
          </cell>
        </row>
        <row r="342">
          <cell r="A342" t="str">
            <v>_/_6112_/_211SG266100</v>
          </cell>
          <cell r="B342"/>
          <cell r="C342" t="str">
            <v>6112</v>
          </cell>
          <cell r="D342" t="str">
            <v>211SG266100</v>
          </cell>
          <cell r="E342" t="str">
            <v>Sankyu (Thailand) Co.,Ltd</v>
          </cell>
          <cell r="F342">
            <v>-5180450</v>
          </cell>
          <cell r="G342">
            <v>0</v>
          </cell>
          <cell r="H342">
            <v>-5180450</v>
          </cell>
          <cell r="I342">
            <v>0</v>
          </cell>
          <cell r="J342">
            <v>-5180450</v>
          </cell>
          <cell r="K342">
            <v>-18940425.949999999</v>
          </cell>
        </row>
        <row r="343">
          <cell r="A343" t="str">
            <v>_/_6112_/_211SG266300</v>
          </cell>
          <cell r="B343"/>
          <cell r="C343" t="str">
            <v>6112</v>
          </cell>
          <cell r="D343" t="str">
            <v>211SG266300</v>
          </cell>
          <cell r="E343" t="str">
            <v>Sankyu Leam Chabang (Thailand) Co., Ltd.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</row>
        <row r="344">
          <cell r="A344" t="str">
            <v>_/_6112_/_211SG267100</v>
          </cell>
          <cell r="B344"/>
          <cell r="C344" t="str">
            <v>6112</v>
          </cell>
          <cell r="D344" t="str">
            <v>211SG267100</v>
          </cell>
          <cell r="E344" t="str">
            <v>Sankyu Vietnam</v>
          </cell>
          <cell r="F344">
            <v>-19297647.199999999</v>
          </cell>
          <cell r="G344">
            <v>0</v>
          </cell>
          <cell r="H344">
            <v>-19297647.199999999</v>
          </cell>
          <cell r="I344">
            <v>0</v>
          </cell>
          <cell r="J344">
            <v>-19297647.199999999</v>
          </cell>
          <cell r="K344">
            <v>0</v>
          </cell>
        </row>
        <row r="345">
          <cell r="A345" t="str">
            <v>_/_6112_/_211SG385100</v>
          </cell>
          <cell r="B345"/>
          <cell r="C345" t="str">
            <v>6112</v>
          </cell>
          <cell r="D345" t="str">
            <v>211SG385100</v>
          </cell>
          <cell r="E345" t="str">
            <v>Sankyu Eastern International (Hong Kong)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-440176</v>
          </cell>
        </row>
        <row r="346">
          <cell r="A346" t="str">
            <v>_/_6112_/_211SG385200</v>
          </cell>
          <cell r="B346"/>
          <cell r="C346" t="str">
            <v>6112</v>
          </cell>
          <cell r="D346" t="str">
            <v>211SG385200</v>
          </cell>
          <cell r="E346" t="str">
            <v>Sankyu Air (Hong Kong) Limted.</v>
          </cell>
          <cell r="F346">
            <v>-2680929.9700000002</v>
          </cell>
          <cell r="G346">
            <v>0</v>
          </cell>
          <cell r="H346">
            <v>-2680929.9700000002</v>
          </cell>
          <cell r="I346">
            <v>0</v>
          </cell>
          <cell r="J346">
            <v>-2680929.9700000002</v>
          </cell>
          <cell r="K346">
            <v>0</v>
          </cell>
        </row>
        <row r="347">
          <cell r="A347" t="str">
            <v>_/_6112_/_211SG386200</v>
          </cell>
          <cell r="B347"/>
          <cell r="C347" t="str">
            <v>6112</v>
          </cell>
          <cell r="D347" t="str">
            <v>211SG386200</v>
          </cell>
          <cell r="E347" t="str">
            <v>Sankyu Shanghai E&amp;T Sankyu Logistics</v>
          </cell>
          <cell r="F347">
            <v>-116050839.67</v>
          </cell>
          <cell r="G347">
            <v>0</v>
          </cell>
          <cell r="H347">
            <v>-116050839.67</v>
          </cell>
          <cell r="I347">
            <v>0</v>
          </cell>
          <cell r="J347">
            <v>-116050839.67</v>
          </cell>
          <cell r="K347">
            <v>-69209107</v>
          </cell>
        </row>
        <row r="348">
          <cell r="A348" t="str">
            <v>_/_6112_/_</v>
          </cell>
          <cell r="C348" t="str">
            <v>6112</v>
          </cell>
          <cell r="E348" t="str">
            <v>TB Total - Accounts Payable - Related Party</v>
          </cell>
          <cell r="F348">
            <v>-1683838078.8100002</v>
          </cell>
          <cell r="G348">
            <v>0</v>
          </cell>
          <cell r="H348">
            <v>-1683838078.8100002</v>
          </cell>
          <cell r="I348">
            <v>0</v>
          </cell>
          <cell r="J348">
            <v>-1683838078.8100002</v>
          </cell>
          <cell r="K348">
            <v>-2225983926.3099999</v>
          </cell>
        </row>
        <row r="349">
          <cell r="A349"/>
          <cell r="C349" t="str">
            <v>6113</v>
          </cell>
        </row>
        <row r="350">
          <cell r="A350" t="str">
            <v>_/_6113_/_21002</v>
          </cell>
          <cell r="B350"/>
          <cell r="C350" t="str">
            <v>6113</v>
          </cell>
          <cell r="D350" t="str">
            <v>21002</v>
          </cell>
          <cell r="E350" t="str">
            <v>Sankyu Inc (Tangguh Project)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</row>
        <row r="351">
          <cell r="A351" t="str">
            <v>_/_6113_/_211005HTM</v>
          </cell>
          <cell r="B351"/>
          <cell r="C351" t="str">
            <v>6113</v>
          </cell>
          <cell r="D351" t="str">
            <v>211005HTM</v>
          </cell>
          <cell r="E351" t="str">
            <v>Sankyu Inc - Other AP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</row>
        <row r="352">
          <cell r="A352" t="str">
            <v>_/_6113_/_218-HTM</v>
          </cell>
          <cell r="B352"/>
          <cell r="C352" t="str">
            <v>6113</v>
          </cell>
          <cell r="D352" t="str">
            <v>218-HTM</v>
          </cell>
          <cell r="E352" t="str">
            <v>Temporary Receipts-Related Party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</row>
        <row r="353">
          <cell r="A353" t="str">
            <v>_/_6113_/_</v>
          </cell>
          <cell r="C353" t="str">
            <v>6113</v>
          </cell>
          <cell r="E353" t="str">
            <v>TB Total - Other Payables - Related Party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</row>
        <row r="354">
          <cell r="A354"/>
          <cell r="C354" t="str">
            <v>6114</v>
          </cell>
        </row>
        <row r="355">
          <cell r="A355" t="str">
            <v>_/_6114_/_205</v>
          </cell>
          <cell r="B355"/>
          <cell r="C355" t="str">
            <v>6114</v>
          </cell>
          <cell r="D355" t="str">
            <v>205</v>
          </cell>
          <cell r="E355" t="str">
            <v>Account Payable Other (Non-Trade)</v>
          </cell>
          <cell r="F355">
            <v>-2553100064.5999999</v>
          </cell>
          <cell r="G355">
            <v>0</v>
          </cell>
          <cell r="H355">
            <v>-2553100064.5999999</v>
          </cell>
          <cell r="I355">
            <v>0</v>
          </cell>
          <cell r="J355">
            <v>-2553100064.5999999</v>
          </cell>
          <cell r="K355">
            <v>-2155992223</v>
          </cell>
        </row>
        <row r="356">
          <cell r="A356" t="str">
            <v>_/_6114_/_209</v>
          </cell>
          <cell r="B356"/>
          <cell r="C356" t="str">
            <v>6114</v>
          </cell>
          <cell r="D356" t="str">
            <v>209</v>
          </cell>
          <cell r="E356" t="str">
            <v>Deposit Received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</row>
        <row r="357">
          <cell r="A357" t="str">
            <v>_/_6114_/_2090101</v>
          </cell>
          <cell r="B357"/>
          <cell r="C357" t="str">
            <v>6114</v>
          </cell>
          <cell r="D357" t="str">
            <v>2090101</v>
          </cell>
          <cell r="E357" t="str">
            <v>Received PPH21 Salary,Bonus,THR,etc.</v>
          </cell>
          <cell r="F357">
            <v>-1227401839.9400001</v>
          </cell>
          <cell r="G357">
            <v>0</v>
          </cell>
          <cell r="H357">
            <v>-1227401839.9400001</v>
          </cell>
          <cell r="I357">
            <v>0</v>
          </cell>
          <cell r="J357">
            <v>-1227401839.9400001</v>
          </cell>
          <cell r="K357">
            <v>0</v>
          </cell>
        </row>
        <row r="358">
          <cell r="A358" t="str">
            <v>_/_6114_/_2090302</v>
          </cell>
          <cell r="B358"/>
          <cell r="C358" t="str">
            <v>6114</v>
          </cell>
          <cell r="D358" t="str">
            <v>2090302</v>
          </cell>
          <cell r="E358" t="str">
            <v>Received PPH23 for Rental Building /Land</v>
          </cell>
          <cell r="F358">
            <v>-35995105.890000001</v>
          </cell>
          <cell r="G358">
            <v>0</v>
          </cell>
          <cell r="H358">
            <v>-35995105.890000001</v>
          </cell>
          <cell r="I358">
            <v>0</v>
          </cell>
          <cell r="J358">
            <v>-35995105.890000001</v>
          </cell>
          <cell r="K358">
            <v>0</v>
          </cell>
        </row>
        <row r="359">
          <cell r="A359" t="str">
            <v>_/_6114_/_2090303</v>
          </cell>
          <cell r="B359"/>
          <cell r="C359" t="str">
            <v>6114</v>
          </cell>
          <cell r="D359" t="str">
            <v>2090303</v>
          </cell>
          <cell r="E359" t="str">
            <v>Received PPH23 for Professional /Consult</v>
          </cell>
          <cell r="F359">
            <v>-1463878</v>
          </cell>
          <cell r="G359">
            <v>0</v>
          </cell>
          <cell r="H359">
            <v>-1463878</v>
          </cell>
          <cell r="I359">
            <v>0</v>
          </cell>
          <cell r="J359">
            <v>-1463878</v>
          </cell>
          <cell r="K359">
            <v>0</v>
          </cell>
        </row>
        <row r="360">
          <cell r="A360" t="str">
            <v>_/_6114_/_2090304</v>
          </cell>
          <cell r="B360"/>
          <cell r="C360" t="str">
            <v>6114</v>
          </cell>
          <cell r="D360" t="str">
            <v>2090304</v>
          </cell>
          <cell r="E360" t="str">
            <v>Received PPH23 for Services Work</v>
          </cell>
          <cell r="F360">
            <v>-271098618.20999998</v>
          </cell>
          <cell r="G360">
            <v>0</v>
          </cell>
          <cell r="H360">
            <v>-271098618.20999998</v>
          </cell>
          <cell r="I360">
            <v>0</v>
          </cell>
          <cell r="J360">
            <v>-271098618.20999998</v>
          </cell>
          <cell r="K360">
            <v>0</v>
          </cell>
        </row>
        <row r="361">
          <cell r="A361" t="str">
            <v>_/_6114_/_2090305</v>
          </cell>
          <cell r="B361"/>
          <cell r="C361" t="str">
            <v>6114</v>
          </cell>
          <cell r="D361" t="str">
            <v>2090305</v>
          </cell>
          <cell r="E361" t="str">
            <v>Received PPH23 for Rental Equipment</v>
          </cell>
          <cell r="F361">
            <v>-2378385</v>
          </cell>
          <cell r="G361">
            <v>0</v>
          </cell>
          <cell r="H361">
            <v>-2378385</v>
          </cell>
          <cell r="I361">
            <v>0</v>
          </cell>
          <cell r="J361">
            <v>-2378385</v>
          </cell>
          <cell r="K361">
            <v>0</v>
          </cell>
        </row>
        <row r="362">
          <cell r="A362" t="str">
            <v>_/_6114_/_2090306</v>
          </cell>
          <cell r="B362"/>
          <cell r="C362" t="str">
            <v>6114</v>
          </cell>
          <cell r="D362" t="str">
            <v>2090306</v>
          </cell>
          <cell r="E362" t="str">
            <v>Received PPH23 for Rental Car, Truck</v>
          </cell>
          <cell r="F362">
            <v>-24432179.859999999</v>
          </cell>
          <cell r="G362">
            <v>0</v>
          </cell>
          <cell r="H362">
            <v>-24432179.859999999</v>
          </cell>
          <cell r="I362">
            <v>0</v>
          </cell>
          <cell r="J362">
            <v>-24432179.859999999</v>
          </cell>
          <cell r="K362">
            <v>0</v>
          </cell>
        </row>
        <row r="363">
          <cell r="A363" t="str">
            <v>_/_6114_/_2090311</v>
          </cell>
          <cell r="B363"/>
          <cell r="C363" t="str">
            <v>6114</v>
          </cell>
          <cell r="D363" t="str">
            <v>2090311</v>
          </cell>
          <cell r="E363" t="str">
            <v>Received PPH23 for Meal / Catering</v>
          </cell>
          <cell r="F363">
            <v>-1647900</v>
          </cell>
          <cell r="G363">
            <v>0</v>
          </cell>
          <cell r="H363">
            <v>-1647900</v>
          </cell>
          <cell r="I363">
            <v>0</v>
          </cell>
          <cell r="J363">
            <v>-1647900</v>
          </cell>
          <cell r="K363">
            <v>0</v>
          </cell>
        </row>
        <row r="364">
          <cell r="A364" t="str">
            <v>_/_6114_/_2090401</v>
          </cell>
          <cell r="B364"/>
          <cell r="C364" t="str">
            <v>6114</v>
          </cell>
          <cell r="D364" t="str">
            <v>2090401</v>
          </cell>
          <cell r="E364" t="str">
            <v>Received PPH26 Overesea Job / Sprvsr</v>
          </cell>
          <cell r="F364">
            <v>-10312194.300000001</v>
          </cell>
          <cell r="G364">
            <v>0</v>
          </cell>
          <cell r="H364">
            <v>-10312194.300000001</v>
          </cell>
          <cell r="I364">
            <v>0</v>
          </cell>
          <cell r="J364">
            <v>-10312194.300000001</v>
          </cell>
          <cell r="K364">
            <v>0</v>
          </cell>
        </row>
        <row r="365">
          <cell r="A365" t="str">
            <v>_/_6114_/_2090901</v>
          </cell>
          <cell r="B365"/>
          <cell r="C365" t="str">
            <v>6114</v>
          </cell>
          <cell r="D365" t="str">
            <v>2090901</v>
          </cell>
          <cell r="E365" t="str">
            <v>Deposit Received KOKARSI</v>
          </cell>
          <cell r="F365">
            <v>-1064000</v>
          </cell>
          <cell r="G365">
            <v>0</v>
          </cell>
          <cell r="H365">
            <v>-1064000</v>
          </cell>
          <cell r="I365">
            <v>0</v>
          </cell>
          <cell r="J365">
            <v>-1064000</v>
          </cell>
          <cell r="K365">
            <v>0</v>
          </cell>
        </row>
        <row r="366">
          <cell r="A366" t="str">
            <v>_/_6114_/_2099901</v>
          </cell>
          <cell r="B366"/>
          <cell r="C366" t="str">
            <v>6114</v>
          </cell>
          <cell r="D366" t="str">
            <v>2099901</v>
          </cell>
          <cell r="E366" t="str">
            <v>Deposite Received Logistic</v>
          </cell>
          <cell r="F366">
            <v>-743000</v>
          </cell>
          <cell r="G366">
            <v>0</v>
          </cell>
          <cell r="H366">
            <v>-743000</v>
          </cell>
          <cell r="I366">
            <v>0</v>
          </cell>
          <cell r="J366">
            <v>-743000</v>
          </cell>
          <cell r="K366">
            <v>0</v>
          </cell>
        </row>
        <row r="367">
          <cell r="A367" t="str">
            <v>_/_6114_/_2099902</v>
          </cell>
          <cell r="B367"/>
          <cell r="C367" t="str">
            <v>6114</v>
          </cell>
          <cell r="D367" t="str">
            <v>2099902</v>
          </cell>
          <cell r="E367" t="str">
            <v>Deposite Received Medical</v>
          </cell>
          <cell r="F367">
            <v>-1779350</v>
          </cell>
          <cell r="G367">
            <v>0</v>
          </cell>
          <cell r="H367">
            <v>-1779350</v>
          </cell>
          <cell r="I367">
            <v>0</v>
          </cell>
          <cell r="J367">
            <v>-1779350</v>
          </cell>
          <cell r="K367">
            <v>0</v>
          </cell>
        </row>
        <row r="368">
          <cell r="A368" t="str">
            <v>_/_6114_/_2099903</v>
          </cell>
          <cell r="B368"/>
          <cell r="C368" t="str">
            <v>6114</v>
          </cell>
          <cell r="D368" t="str">
            <v>2099903</v>
          </cell>
          <cell r="E368" t="str">
            <v>Deposite Received SPSI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</row>
        <row r="369">
          <cell r="A369" t="str">
            <v>_/_6114_/_2099909</v>
          </cell>
          <cell r="B369"/>
          <cell r="C369" t="str">
            <v>6114</v>
          </cell>
          <cell r="D369" t="str">
            <v>2099909</v>
          </cell>
          <cell r="E369" t="str">
            <v>Deposite Received Other</v>
          </cell>
          <cell r="F369">
            <v>-280218629.48000002</v>
          </cell>
          <cell r="G369">
            <v>0</v>
          </cell>
          <cell r="H369">
            <v>-280218629.48000002</v>
          </cell>
          <cell r="I369">
            <v>0</v>
          </cell>
          <cell r="J369">
            <v>-280218629.48000002</v>
          </cell>
          <cell r="K369">
            <v>0</v>
          </cell>
        </row>
        <row r="370">
          <cell r="A370" t="str">
            <v>_/_6114_/_209KBY</v>
          </cell>
          <cell r="B370"/>
          <cell r="C370" t="str">
            <v>6114</v>
          </cell>
          <cell r="D370" t="str">
            <v>209KBY</v>
          </cell>
          <cell r="E370" t="str">
            <v>Kobayashi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-200000</v>
          </cell>
        </row>
        <row r="371">
          <cell r="A371" t="str">
            <v>_/_6114_/_209KOKAR</v>
          </cell>
          <cell r="B371"/>
          <cell r="C371" t="str">
            <v>6114</v>
          </cell>
          <cell r="D371" t="str">
            <v>209KOKAR</v>
          </cell>
          <cell r="E371" t="str">
            <v>KOKARSI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-1423000</v>
          </cell>
        </row>
        <row r="372">
          <cell r="A372" t="str">
            <v>_/_6114_/_209LOGIS</v>
          </cell>
          <cell r="B372"/>
          <cell r="C372" t="str">
            <v>6114</v>
          </cell>
          <cell r="D372" t="str">
            <v>209LOGIS</v>
          </cell>
          <cell r="E372" t="str">
            <v>Logistic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-2636809.5</v>
          </cell>
        </row>
        <row r="373">
          <cell r="A373" t="str">
            <v>_/_6114_/_209MEDIC</v>
          </cell>
          <cell r="B373"/>
          <cell r="C373" t="str">
            <v>6114</v>
          </cell>
          <cell r="D373" t="str">
            <v>209MEDIC</v>
          </cell>
          <cell r="E373" t="str">
            <v>Medical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-1572500</v>
          </cell>
        </row>
        <row r="374">
          <cell r="A374" t="str">
            <v>_/_6114_/_209NOH</v>
          </cell>
          <cell r="B374"/>
          <cell r="C374" t="str">
            <v>6114</v>
          </cell>
          <cell r="D374" t="str">
            <v>209NOH</v>
          </cell>
          <cell r="E374" t="str">
            <v>Nohno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-200000</v>
          </cell>
        </row>
        <row r="375">
          <cell r="A375" t="str">
            <v>_/_6114_/_209PBBS</v>
          </cell>
          <cell r="B375"/>
          <cell r="C375" t="str">
            <v>6114</v>
          </cell>
          <cell r="D375" t="str">
            <v>209PBBS</v>
          </cell>
          <cell r="E375" t="str">
            <v>Pelayaran Buana Bintan Samudera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-757868000</v>
          </cell>
        </row>
        <row r="376">
          <cell r="A376" t="str">
            <v>_/_6114_/_209SPSI</v>
          </cell>
          <cell r="B376"/>
          <cell r="C376" t="str">
            <v>6114</v>
          </cell>
          <cell r="D376" t="str">
            <v>209SPSI</v>
          </cell>
          <cell r="E376" t="str">
            <v>Serikat Pekerja Seluruh Ind.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-16000</v>
          </cell>
        </row>
        <row r="377">
          <cell r="A377" t="str">
            <v>_/_6114_/_</v>
          </cell>
          <cell r="C377" t="str">
            <v>6114</v>
          </cell>
          <cell r="E377" t="str">
            <v>TB Total - Other Payables - Third Party</v>
          </cell>
          <cell r="F377">
            <v>-4411635145.2800007</v>
          </cell>
          <cell r="G377">
            <v>0</v>
          </cell>
          <cell r="H377">
            <v>-4411635145.2800007</v>
          </cell>
          <cell r="I377">
            <v>0</v>
          </cell>
          <cell r="J377">
            <v>-4411635145.2800007</v>
          </cell>
          <cell r="K377">
            <v>-2919908532.5</v>
          </cell>
        </row>
        <row r="378">
          <cell r="A378"/>
          <cell r="C378" t="str">
            <v>6211</v>
          </cell>
        </row>
        <row r="379">
          <cell r="A379" t="str">
            <v>_/_6211_/_206</v>
          </cell>
          <cell r="B379"/>
          <cell r="C379" t="str">
            <v>6211</v>
          </cell>
          <cell r="D379" t="str">
            <v>206</v>
          </cell>
          <cell r="E379" t="str">
            <v>Accrued Expenses</v>
          </cell>
          <cell r="F379">
            <v>-7739364576.0799999</v>
          </cell>
          <cell r="G379">
            <v>0</v>
          </cell>
          <cell r="H379">
            <v>-7739364576.0799999</v>
          </cell>
          <cell r="I379">
            <v>0</v>
          </cell>
          <cell r="J379">
            <v>-7739364576.0799999</v>
          </cell>
          <cell r="K379">
            <v>0</v>
          </cell>
        </row>
        <row r="380">
          <cell r="A380" t="str">
            <v>_/_6211_/_206AB</v>
          </cell>
          <cell r="B380"/>
          <cell r="C380" t="str">
            <v>6211</v>
          </cell>
          <cell r="D380" t="str">
            <v>206AB</v>
          </cell>
          <cell r="E380" t="str">
            <v>Accrued Expenses Asahan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-421448800</v>
          </cell>
        </row>
        <row r="381">
          <cell r="A381" t="str">
            <v>_/_6211_/_206CL</v>
          </cell>
          <cell r="B381"/>
          <cell r="C381" t="str">
            <v>6211</v>
          </cell>
          <cell r="D381" t="str">
            <v>206CL</v>
          </cell>
          <cell r="E381" t="str">
            <v>Accrued Expenses Cilegon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-2966625417</v>
          </cell>
        </row>
        <row r="382">
          <cell r="A382" t="str">
            <v>_/_6211_/_206JK</v>
          </cell>
          <cell r="B382"/>
          <cell r="C382" t="str">
            <v>6211</v>
          </cell>
          <cell r="D382" t="str">
            <v>206JK</v>
          </cell>
          <cell r="E382" t="str">
            <v>Accrued Expenses JKT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-6424952147.6000004</v>
          </cell>
        </row>
        <row r="383">
          <cell r="A383" t="str">
            <v>_/_6211_/_206ORS</v>
          </cell>
          <cell r="B383"/>
          <cell r="C383" t="str">
            <v>6211</v>
          </cell>
          <cell r="D383" t="str">
            <v>206ORS</v>
          </cell>
          <cell r="E383" t="str">
            <v>Accrued Expenses SSWJ (Retention)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-543906000</v>
          </cell>
        </row>
        <row r="384">
          <cell r="A384" t="str">
            <v>_/_6211_/_</v>
          </cell>
          <cell r="C384" t="str">
            <v>6211</v>
          </cell>
          <cell r="E384" t="str">
            <v>TB Total - Accrued Expenses</v>
          </cell>
          <cell r="F384">
            <v>-7739364576.0799999</v>
          </cell>
          <cell r="G384">
            <v>0</v>
          </cell>
          <cell r="H384">
            <v>-7739364576.0799999</v>
          </cell>
          <cell r="I384">
            <v>0</v>
          </cell>
          <cell r="J384">
            <v>-7739364576.0799999</v>
          </cell>
          <cell r="K384">
            <v>-10356932364.6</v>
          </cell>
        </row>
        <row r="385">
          <cell r="A385"/>
          <cell r="C385" t="str">
            <v>6212</v>
          </cell>
        </row>
        <row r="386">
          <cell r="A386" t="str">
            <v>_/_6212_/_207</v>
          </cell>
          <cell r="B386"/>
          <cell r="C386" t="str">
            <v>6212</v>
          </cell>
          <cell r="D386" t="str">
            <v>207</v>
          </cell>
          <cell r="E386" t="str">
            <v>Advance Received</v>
          </cell>
          <cell r="F386">
            <v>-797373537</v>
          </cell>
          <cell r="G386">
            <v>0</v>
          </cell>
          <cell r="H386">
            <v>-797373537</v>
          </cell>
          <cell r="I386">
            <v>0</v>
          </cell>
          <cell r="J386">
            <v>-797373537</v>
          </cell>
          <cell r="K386">
            <v>2151500641.4000001</v>
          </cell>
        </row>
        <row r="387">
          <cell r="A387" t="str">
            <v>_/_6212_/_20707</v>
          </cell>
          <cell r="B387"/>
          <cell r="C387" t="str">
            <v>6212</v>
          </cell>
          <cell r="D387" t="str">
            <v>20707</v>
          </cell>
          <cell r="E387" t="str">
            <v>JGC/PT BRI Joint Operation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-26518800000</v>
          </cell>
        </row>
        <row r="388">
          <cell r="A388" t="str">
            <v>_/_6212_/_20709</v>
          </cell>
          <cell r="B388"/>
          <cell r="C388" t="str">
            <v>6212</v>
          </cell>
          <cell r="D388" t="str">
            <v>20709</v>
          </cell>
          <cell r="E388" t="str">
            <v>BUT.JFE Engineering Corporation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-2151500641.4000001</v>
          </cell>
        </row>
        <row r="389">
          <cell r="A389" t="str">
            <v>_/_6212_/_</v>
          </cell>
          <cell r="C389" t="str">
            <v>6212</v>
          </cell>
          <cell r="E389" t="str">
            <v>TB Total - Advance Received</v>
          </cell>
          <cell r="F389">
            <v>-797373537</v>
          </cell>
          <cell r="G389">
            <v>0</v>
          </cell>
          <cell r="H389">
            <v>-797373537</v>
          </cell>
          <cell r="I389">
            <v>0</v>
          </cell>
          <cell r="J389">
            <v>-797373537</v>
          </cell>
          <cell r="K389">
            <v>-26518800000</v>
          </cell>
        </row>
        <row r="390">
          <cell r="A390"/>
          <cell r="C390" t="str">
            <v>6214</v>
          </cell>
        </row>
        <row r="391">
          <cell r="A391" t="str">
            <v>_/_6214_/_</v>
          </cell>
          <cell r="C391" t="str">
            <v>6214</v>
          </cell>
          <cell r="E391" t="str">
            <v>TB Total - Deposit Received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</row>
        <row r="392">
          <cell r="A392"/>
          <cell r="C392" t="str">
            <v>6311</v>
          </cell>
        </row>
        <row r="393">
          <cell r="A393" t="str">
            <v>_/_6311_/_</v>
          </cell>
          <cell r="C393" t="str">
            <v>6311</v>
          </cell>
          <cell r="E393" t="str">
            <v>TB Total - Long-Term Debt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</row>
        <row r="394">
          <cell r="A394"/>
          <cell r="C394" t="str">
            <v>6312</v>
          </cell>
        </row>
        <row r="395">
          <cell r="A395" t="str">
            <v>_/_6312_/_</v>
          </cell>
          <cell r="C395" t="str">
            <v>6312</v>
          </cell>
          <cell r="E395" t="str">
            <v>TB Total - Long-Term Debt Current Portion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</row>
        <row r="396">
          <cell r="A396"/>
          <cell r="C396" t="str">
            <v>6313</v>
          </cell>
        </row>
        <row r="397">
          <cell r="A397" t="str">
            <v>_/_6313_/_217</v>
          </cell>
          <cell r="B397"/>
          <cell r="C397" t="str">
            <v>6313</v>
          </cell>
          <cell r="D397" t="str">
            <v>217</v>
          </cell>
          <cell r="E397" t="str">
            <v>Temporary Receipts</v>
          </cell>
          <cell r="F397">
            <v>-84766327.950000003</v>
          </cell>
          <cell r="G397">
            <v>0</v>
          </cell>
          <cell r="H397">
            <v>-84766327.950000003</v>
          </cell>
          <cell r="I397">
            <v>0</v>
          </cell>
          <cell r="J397">
            <v>-84766327.950000003</v>
          </cell>
          <cell r="K397">
            <v>0</v>
          </cell>
        </row>
        <row r="398">
          <cell r="A398" t="str">
            <v>_/_6313_/_217369</v>
          </cell>
          <cell r="B398"/>
          <cell r="C398" t="str">
            <v>6313</v>
          </cell>
          <cell r="D398" t="str">
            <v>217369</v>
          </cell>
          <cell r="E398" t="str">
            <v>OOCL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-1318815</v>
          </cell>
        </row>
        <row r="399">
          <cell r="A399" t="str">
            <v>_/_6313_/_217ATM</v>
          </cell>
          <cell r="B399"/>
          <cell r="C399" t="str">
            <v>6313</v>
          </cell>
          <cell r="D399" t="str">
            <v>217ATM</v>
          </cell>
          <cell r="E399" t="str">
            <v>Asuransi Tokio Marine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-9776900</v>
          </cell>
        </row>
        <row r="400">
          <cell r="A400" t="str">
            <v>_/_6313_/_</v>
          </cell>
          <cell r="C400" t="str">
            <v>6313</v>
          </cell>
          <cell r="E400" t="str">
            <v>TB Total - Temporary Receipt</v>
          </cell>
          <cell r="F400">
            <v>-84766327.950000003</v>
          </cell>
          <cell r="G400">
            <v>0</v>
          </cell>
          <cell r="H400">
            <v>-84766327.950000003</v>
          </cell>
          <cell r="I400">
            <v>0</v>
          </cell>
          <cell r="J400">
            <v>-84766327.950000003</v>
          </cell>
          <cell r="K400">
            <v>-11095715</v>
          </cell>
        </row>
        <row r="401">
          <cell r="A401"/>
          <cell r="C401" t="str">
            <v>6315</v>
          </cell>
        </row>
        <row r="402">
          <cell r="A402" t="str">
            <v>_/_6315_/_</v>
          </cell>
          <cell r="C402" t="str">
            <v>6315</v>
          </cell>
          <cell r="E402" t="str">
            <v>TB Total - Capital Lease Obligations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</row>
        <row r="403">
          <cell r="A403"/>
          <cell r="C403" t="str">
            <v>6411</v>
          </cell>
        </row>
        <row r="404">
          <cell r="A404" t="str">
            <v>_/_6411_/_20906</v>
          </cell>
          <cell r="B404"/>
          <cell r="C404" t="str">
            <v>6411</v>
          </cell>
          <cell r="D404" t="str">
            <v>20906</v>
          </cell>
          <cell r="E404" t="str">
            <v>PPH - 21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-1429844590.71</v>
          </cell>
        </row>
        <row r="405">
          <cell r="A405" t="str">
            <v>_/_6411_/_22202</v>
          </cell>
          <cell r="B405"/>
          <cell r="C405" t="str">
            <v>6411</v>
          </cell>
          <cell r="D405" t="str">
            <v>22202</v>
          </cell>
          <cell r="E405" t="str">
            <v>PPh - 21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-5400721</v>
          </cell>
        </row>
        <row r="406">
          <cell r="A406" t="str">
            <v>_/_6411_/_</v>
          </cell>
          <cell r="C406" t="str">
            <v>6411</v>
          </cell>
          <cell r="E406" t="str">
            <v>TB Total - Tax Payable art. 21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-1435245311.71</v>
          </cell>
        </row>
        <row r="407">
          <cell r="A407"/>
          <cell r="C407" t="str">
            <v>6412</v>
          </cell>
        </row>
        <row r="408">
          <cell r="A408" t="str">
            <v>_/_6412_/_20903</v>
          </cell>
          <cell r="B408"/>
          <cell r="C408" t="str">
            <v>6412</v>
          </cell>
          <cell r="D408" t="str">
            <v>20903</v>
          </cell>
          <cell r="E408" t="str">
            <v>PPH - 23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-1013086420.37</v>
          </cell>
        </row>
        <row r="409">
          <cell r="A409" t="str">
            <v>_/_6412_/_</v>
          </cell>
          <cell r="C409" t="str">
            <v>6412</v>
          </cell>
          <cell r="E409" t="str">
            <v>TB Total - Tax Payable art. 23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-1013086420.37</v>
          </cell>
        </row>
        <row r="410">
          <cell r="A410"/>
          <cell r="C410" t="str">
            <v>6413</v>
          </cell>
        </row>
        <row r="411">
          <cell r="A411" t="str">
            <v>_/_6413_/_22203</v>
          </cell>
          <cell r="B411"/>
          <cell r="C411" t="str">
            <v>6413</v>
          </cell>
          <cell r="D411" t="str">
            <v>22203</v>
          </cell>
          <cell r="E411" t="str">
            <v>PPh - 25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</row>
        <row r="412">
          <cell r="A412" t="str">
            <v>_/_6413_/_</v>
          </cell>
          <cell r="C412" t="str">
            <v>6413</v>
          </cell>
          <cell r="E412" t="str">
            <v>TB Total - Tax Payable art. 25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</row>
        <row r="413">
          <cell r="A413"/>
          <cell r="C413" t="str">
            <v>6414</v>
          </cell>
        </row>
        <row r="414">
          <cell r="A414" t="str">
            <v>_/_6414_/_20904</v>
          </cell>
          <cell r="B414"/>
          <cell r="C414" t="str">
            <v>6414</v>
          </cell>
          <cell r="D414" t="str">
            <v>20904</v>
          </cell>
          <cell r="E414" t="str">
            <v>PPH - 26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-28120538.219999999</v>
          </cell>
        </row>
        <row r="415">
          <cell r="A415" t="str">
            <v>_/_6414_/_</v>
          </cell>
          <cell r="C415" t="str">
            <v>6414</v>
          </cell>
          <cell r="E415" t="str">
            <v>TB Total - Tax Payable art. 26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-28120538.219999999</v>
          </cell>
        </row>
        <row r="416">
          <cell r="A416"/>
          <cell r="C416" t="str">
            <v>6415</v>
          </cell>
        </row>
        <row r="417">
          <cell r="A417" t="str">
            <v>_/_6415_/_22201</v>
          </cell>
          <cell r="B417"/>
          <cell r="C417" t="str">
            <v>6415</v>
          </cell>
          <cell r="D417" t="str">
            <v>22201</v>
          </cell>
          <cell r="E417" t="str">
            <v>VAT - Miscellaneous Jobs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-769279924.25</v>
          </cell>
        </row>
        <row r="418">
          <cell r="A418" t="str">
            <v>_/_6415_/_22201-HTM</v>
          </cell>
          <cell r="B418"/>
          <cell r="C418" t="str">
            <v>6415</v>
          </cell>
          <cell r="D418" t="str">
            <v>22201-HTM</v>
          </cell>
          <cell r="E418" t="str">
            <v>VAT Payable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</row>
        <row r="419">
          <cell r="A419" t="str">
            <v>_/_6415_/_22206</v>
          </cell>
          <cell r="B419"/>
          <cell r="C419" t="str">
            <v>6415</v>
          </cell>
          <cell r="D419" t="str">
            <v>22206</v>
          </cell>
          <cell r="E419" t="str">
            <v>VAT - LN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-407748713.41000003</v>
          </cell>
        </row>
        <row r="420">
          <cell r="A420" t="str">
            <v>_/_6415_/_</v>
          </cell>
          <cell r="C420" t="str">
            <v>6415</v>
          </cell>
          <cell r="E420" t="str">
            <v>TB Total - VAT Payable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-1177028637.6600001</v>
          </cell>
        </row>
        <row r="421">
          <cell r="A421"/>
          <cell r="C421" t="str">
            <v>6416</v>
          </cell>
        </row>
        <row r="422">
          <cell r="A422" t="str">
            <v>_/_6416_/_20907</v>
          </cell>
          <cell r="B422"/>
          <cell r="C422" t="str">
            <v>6416</v>
          </cell>
          <cell r="D422" t="str">
            <v>20907</v>
          </cell>
          <cell r="E422" t="str">
            <v>PPH - 29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-3003214838</v>
          </cell>
        </row>
        <row r="423">
          <cell r="A423" t="str">
            <v>_/_6416_/_</v>
          </cell>
          <cell r="C423" t="str">
            <v>6416</v>
          </cell>
          <cell r="E423" t="str">
            <v>TB Total - Corporate Tax Payable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-3003214838</v>
          </cell>
        </row>
        <row r="424">
          <cell r="A424"/>
          <cell r="C424" t="str">
            <v>6417</v>
          </cell>
        </row>
        <row r="425">
          <cell r="A425" t="str">
            <v>_/_6417_/_222</v>
          </cell>
          <cell r="B425"/>
          <cell r="C425" t="str">
            <v>6417</v>
          </cell>
          <cell r="D425" t="str">
            <v>222</v>
          </cell>
          <cell r="E425" t="str">
            <v>Accrued Taxes</v>
          </cell>
          <cell r="F425">
            <v>-4120402077.29</v>
          </cell>
          <cell r="G425">
            <v>0</v>
          </cell>
          <cell r="H425">
            <v>-4120402077.29</v>
          </cell>
          <cell r="I425">
            <v>0</v>
          </cell>
          <cell r="J425">
            <v>-4120402077.29</v>
          </cell>
          <cell r="K425">
            <v>-7533183547</v>
          </cell>
        </row>
        <row r="426">
          <cell r="A426" t="str">
            <v>_/_6417_/_</v>
          </cell>
          <cell r="C426" t="str">
            <v>6417</v>
          </cell>
          <cell r="E426" t="str">
            <v>TB Total - Tax Payable- Others</v>
          </cell>
          <cell r="F426">
            <v>-4120402077.29</v>
          </cell>
          <cell r="G426">
            <v>0</v>
          </cell>
          <cell r="H426">
            <v>-4120402077.29</v>
          </cell>
          <cell r="I426">
            <v>0</v>
          </cell>
          <cell r="J426">
            <v>-4120402077.29</v>
          </cell>
          <cell r="K426">
            <v>-7533183547</v>
          </cell>
        </row>
        <row r="427">
          <cell r="A427"/>
          <cell r="C427" t="str">
            <v>6511</v>
          </cell>
        </row>
        <row r="428">
          <cell r="A428" t="str">
            <v>_/_6511_/_220</v>
          </cell>
          <cell r="B428"/>
          <cell r="C428" t="str">
            <v>6511</v>
          </cell>
          <cell r="D428" t="str">
            <v>220</v>
          </cell>
          <cell r="E428" t="str">
            <v>Retirement Allowance</v>
          </cell>
          <cell r="F428">
            <v>-16593932760</v>
          </cell>
          <cell r="G428">
            <v>0</v>
          </cell>
          <cell r="H428">
            <v>-16593932760</v>
          </cell>
          <cell r="I428">
            <v>0</v>
          </cell>
          <cell r="J428">
            <v>-16593932760</v>
          </cell>
          <cell r="K428">
            <v>-13770056153</v>
          </cell>
        </row>
        <row r="429">
          <cell r="A429" t="str">
            <v>_/_6511_/_</v>
          </cell>
          <cell r="C429" t="str">
            <v>6511</v>
          </cell>
          <cell r="E429" t="str">
            <v>TB Total - Retirement Allowance</v>
          </cell>
          <cell r="F429">
            <v>-16593932760</v>
          </cell>
          <cell r="G429">
            <v>0</v>
          </cell>
          <cell r="H429">
            <v>-16593932760</v>
          </cell>
          <cell r="I429">
            <v>0</v>
          </cell>
          <cell r="J429">
            <v>-16593932760</v>
          </cell>
          <cell r="K429">
            <v>-13770056153</v>
          </cell>
        </row>
        <row r="430">
          <cell r="A430"/>
          <cell r="C430" t="str">
            <v>6600</v>
          </cell>
        </row>
        <row r="431">
          <cell r="A431" t="str">
            <v>_/_6600_/_208</v>
          </cell>
          <cell r="B431"/>
          <cell r="C431" t="str">
            <v>6600</v>
          </cell>
          <cell r="D431" t="str">
            <v>208</v>
          </cell>
          <cell r="E431" t="str">
            <v>Working Advance Received</v>
          </cell>
          <cell r="F431">
            <v>-9285727137</v>
          </cell>
          <cell r="G431">
            <v>0</v>
          </cell>
          <cell r="H431">
            <v>-9285727137</v>
          </cell>
          <cell r="I431">
            <v>0</v>
          </cell>
          <cell r="J431">
            <v>-9285727137</v>
          </cell>
          <cell r="K431">
            <v>404992500</v>
          </cell>
        </row>
        <row r="432">
          <cell r="A432" t="str">
            <v>_/_6600_/_208xx</v>
          </cell>
          <cell r="B432"/>
          <cell r="C432" t="str">
            <v>6600</v>
          </cell>
          <cell r="D432" t="str">
            <v>208xx</v>
          </cell>
          <cell r="E432" t="str">
            <v>Working Advanced Received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-2877045094.5900002</v>
          </cell>
        </row>
        <row r="433">
          <cell r="A433" t="str">
            <v>_/_6600_/_</v>
          </cell>
          <cell r="C433" t="str">
            <v>6600</v>
          </cell>
          <cell r="E433" t="str">
            <v>TB Total - Billings on uncompleted works</v>
          </cell>
          <cell r="F433">
            <v>-9285727137</v>
          </cell>
          <cell r="G433">
            <v>0</v>
          </cell>
          <cell r="H433">
            <v>-9285727137</v>
          </cell>
          <cell r="I433">
            <v>0</v>
          </cell>
          <cell r="J433">
            <v>-9285727137</v>
          </cell>
          <cell r="K433">
            <v>-2472052594.5900002</v>
          </cell>
        </row>
        <row r="434">
          <cell r="A434"/>
          <cell r="C434" t="str">
            <v>6612</v>
          </cell>
        </row>
        <row r="435">
          <cell r="A435" t="str">
            <v>_/_6612_/_</v>
          </cell>
          <cell r="C435" t="str">
            <v>6612</v>
          </cell>
          <cell r="E435" t="str">
            <v>TB Total - Dividend Payable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</row>
        <row r="436">
          <cell r="A436"/>
          <cell r="C436" t="str">
            <v>7111</v>
          </cell>
        </row>
        <row r="437">
          <cell r="A437" t="str">
            <v>_/_7111_/_301</v>
          </cell>
          <cell r="B437"/>
          <cell r="C437" t="str">
            <v>7111</v>
          </cell>
          <cell r="D437" t="str">
            <v>301</v>
          </cell>
          <cell r="E437" t="str">
            <v>Capital Stock</v>
          </cell>
          <cell r="F437">
            <v>-3234770000</v>
          </cell>
          <cell r="G437">
            <v>0</v>
          </cell>
          <cell r="H437">
            <v>-3234770000</v>
          </cell>
          <cell r="I437">
            <v>0</v>
          </cell>
          <cell r="J437">
            <v>-3234770000</v>
          </cell>
          <cell r="K437">
            <v>-3234770000</v>
          </cell>
        </row>
        <row r="438">
          <cell r="A438" t="str">
            <v>_/_7111_/_</v>
          </cell>
          <cell r="C438" t="str">
            <v>7111</v>
          </cell>
          <cell r="E438" t="str">
            <v>TB Total - Capital Stock</v>
          </cell>
          <cell r="F438">
            <v>-3234770000</v>
          </cell>
          <cell r="G438">
            <v>0</v>
          </cell>
          <cell r="H438">
            <v>-3234770000</v>
          </cell>
          <cell r="I438">
            <v>0</v>
          </cell>
          <cell r="J438">
            <v>-3234770000</v>
          </cell>
          <cell r="K438">
            <v>-3234770000</v>
          </cell>
        </row>
        <row r="439">
          <cell r="A439"/>
          <cell r="C439" t="str">
            <v>7112</v>
          </cell>
        </row>
        <row r="440">
          <cell r="A440" t="str">
            <v>_/_7112_/_309</v>
          </cell>
          <cell r="B440"/>
          <cell r="C440" t="str">
            <v>7112</v>
          </cell>
          <cell r="D440" t="str">
            <v>309</v>
          </cell>
          <cell r="E440" t="str">
            <v>Unappropriated RE at Beginning</v>
          </cell>
          <cell r="F440">
            <v>-116666416699.38</v>
          </cell>
          <cell r="G440">
            <v>0</v>
          </cell>
          <cell r="H440">
            <v>-116666416699.38</v>
          </cell>
          <cell r="I440">
            <v>0</v>
          </cell>
          <cell r="J440">
            <v>-116666416699.38</v>
          </cell>
          <cell r="K440">
            <v>-95978645107.5</v>
          </cell>
        </row>
        <row r="441">
          <cell r="A441" t="str">
            <v>_/_7112_/_</v>
          </cell>
          <cell r="C441" t="str">
            <v>7112</v>
          </cell>
          <cell r="E441" t="str">
            <v>TB Total - Retained Earnings b.o.y.</v>
          </cell>
          <cell r="F441">
            <v>-116666416699.38</v>
          </cell>
          <cell r="G441">
            <v>0</v>
          </cell>
          <cell r="H441">
            <v>-116666416699.38</v>
          </cell>
          <cell r="I441">
            <v>0</v>
          </cell>
          <cell r="J441">
            <v>-116666416699.38</v>
          </cell>
          <cell r="K441">
            <v>-95978645107.5</v>
          </cell>
        </row>
        <row r="442">
          <cell r="A442"/>
          <cell r="C442" t="str">
            <v>7113</v>
          </cell>
        </row>
        <row r="443">
          <cell r="A443" t="str">
            <v>_/_7113_/_</v>
          </cell>
          <cell r="C443" t="str">
            <v>7113</v>
          </cell>
          <cell r="E443" t="str">
            <v>TB Total - Dividend Paid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</row>
        <row r="444">
          <cell r="A444"/>
          <cell r="C444" t="str">
            <v>7114</v>
          </cell>
        </row>
        <row r="445">
          <cell r="A445" t="str">
            <v>_/_7114_/_304</v>
          </cell>
          <cell r="B445"/>
          <cell r="C445" t="str">
            <v>7114</v>
          </cell>
          <cell r="D445" t="str">
            <v>304</v>
          </cell>
          <cell r="E445" t="str">
            <v>Earned Surplus Reserve</v>
          </cell>
          <cell r="F445">
            <v>-8400000</v>
          </cell>
          <cell r="G445">
            <v>0</v>
          </cell>
          <cell r="H445">
            <v>-8400000</v>
          </cell>
          <cell r="I445">
            <v>0</v>
          </cell>
          <cell r="J445">
            <v>-8400000</v>
          </cell>
          <cell r="K445">
            <v>0</v>
          </cell>
        </row>
        <row r="446">
          <cell r="A446" t="str">
            <v>_/_7114_/_30401</v>
          </cell>
          <cell r="B446"/>
          <cell r="C446" t="str">
            <v>7114</v>
          </cell>
          <cell r="D446" t="str">
            <v>30401</v>
          </cell>
          <cell r="E446" t="str">
            <v>Unrealized gain on increase in value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-8400000</v>
          </cell>
        </row>
        <row r="447">
          <cell r="A447" t="str">
            <v>_/_7114_/_524HTM</v>
          </cell>
          <cell r="B447"/>
          <cell r="C447" t="str">
            <v>7114</v>
          </cell>
          <cell r="D447" t="str">
            <v>524HTM</v>
          </cell>
          <cell r="E447" t="str">
            <v>Unrealized loss on decrease in value of investment in shars\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</row>
        <row r="448">
          <cell r="A448" t="str">
            <v>_/_7114_/_524ORS</v>
          </cell>
          <cell r="B448"/>
          <cell r="C448" t="str">
            <v>7114</v>
          </cell>
          <cell r="D448" t="str">
            <v>524ORS</v>
          </cell>
          <cell r="E448" t="str">
            <v>Unrealized gain on decrease in value of investment in share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</row>
        <row r="449">
          <cell r="A449" t="str">
            <v>_/_7114_/_</v>
          </cell>
          <cell r="C449" t="str">
            <v>7114</v>
          </cell>
          <cell r="E449" t="str">
            <v>TB Total - Unrealized gain (loss) on decrease in value of investment in shars\</v>
          </cell>
          <cell r="F449">
            <v>-8400000</v>
          </cell>
          <cell r="G449">
            <v>0</v>
          </cell>
          <cell r="H449">
            <v>-8400000</v>
          </cell>
          <cell r="I449">
            <v>0</v>
          </cell>
          <cell r="J449">
            <v>-8400000</v>
          </cell>
          <cell r="K449">
            <v>-8400000</v>
          </cell>
        </row>
        <row r="450">
          <cell r="A450"/>
          <cell r="C450" t="str">
            <v>7115</v>
          </cell>
        </row>
        <row r="451">
          <cell r="A451" t="str">
            <v>_/_7115_/_</v>
          </cell>
          <cell r="C451" t="str">
            <v>7115</v>
          </cell>
          <cell r="E451" t="str">
            <v>TB Total - Earned Surplus Reserve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</row>
        <row r="452">
          <cell r="A452"/>
          <cell r="C452" t="str">
            <v>8111</v>
          </cell>
        </row>
        <row r="453">
          <cell r="A453" t="str">
            <v>_/_8111_/_401</v>
          </cell>
          <cell r="B453"/>
          <cell r="C453" t="str">
            <v>8111</v>
          </cell>
          <cell r="D453" t="str">
            <v>401</v>
          </cell>
          <cell r="E453" t="str">
            <v>Working Sales</v>
          </cell>
          <cell r="F453">
            <v>-365131194136.29999</v>
          </cell>
          <cell r="G453">
            <v>0</v>
          </cell>
          <cell r="H453">
            <v>-365131194136.29999</v>
          </cell>
          <cell r="I453">
            <v>0</v>
          </cell>
          <cell r="J453">
            <v>-365131194136.29999</v>
          </cell>
          <cell r="K453">
            <v>-457296315020.02002</v>
          </cell>
        </row>
        <row r="454">
          <cell r="A454" t="str">
            <v>_/_8111_/_</v>
          </cell>
          <cell r="C454" t="str">
            <v>8111</v>
          </cell>
          <cell r="E454" t="str">
            <v>TB Total - Net Sales</v>
          </cell>
          <cell r="F454">
            <v>-365131194136.29999</v>
          </cell>
          <cell r="G454">
            <v>0</v>
          </cell>
          <cell r="H454">
            <v>-365131194136.29999</v>
          </cell>
          <cell r="I454">
            <v>0</v>
          </cell>
          <cell r="J454">
            <v>-365131194136.29999</v>
          </cell>
          <cell r="K454">
            <v>-457296315020.02002</v>
          </cell>
        </row>
        <row r="455">
          <cell r="A455"/>
          <cell r="C455" t="str">
            <v>8211</v>
          </cell>
        </row>
        <row r="456">
          <cell r="A456" t="str">
            <v>_/_8211_/_50101</v>
          </cell>
          <cell r="B456"/>
          <cell r="C456" t="str">
            <v>8211</v>
          </cell>
          <cell r="D456" t="str">
            <v>50101</v>
          </cell>
          <cell r="E456" t="str">
            <v>Officer`s Salary wc</v>
          </cell>
          <cell r="F456">
            <v>899274098.48000002</v>
          </cell>
          <cell r="G456">
            <v>0</v>
          </cell>
          <cell r="H456">
            <v>899274098.48000002</v>
          </cell>
          <cell r="I456">
            <v>0</v>
          </cell>
          <cell r="J456">
            <v>899274098.48000002</v>
          </cell>
          <cell r="K456">
            <v>8899499816.2000008</v>
          </cell>
        </row>
        <row r="457">
          <cell r="A457" t="str">
            <v>_/_8211_/_50102</v>
          </cell>
          <cell r="B457"/>
          <cell r="C457" t="str">
            <v>8211</v>
          </cell>
          <cell r="D457" t="str">
            <v>50102</v>
          </cell>
          <cell r="E457" t="str">
            <v>Employee Salary wc</v>
          </cell>
          <cell r="F457">
            <v>10085518627.67</v>
          </cell>
          <cell r="G457">
            <v>0</v>
          </cell>
          <cell r="H457">
            <v>10085518627.67</v>
          </cell>
          <cell r="I457">
            <v>0</v>
          </cell>
          <cell r="J457">
            <v>10085518627.67</v>
          </cell>
          <cell r="K457">
            <v>41799373245</v>
          </cell>
        </row>
        <row r="458">
          <cell r="A458" t="str">
            <v>_/_8211_/_50103</v>
          </cell>
          <cell r="B458"/>
          <cell r="C458" t="str">
            <v>8211</v>
          </cell>
          <cell r="D458" t="str">
            <v>50103</v>
          </cell>
          <cell r="E458" t="str">
            <v>Worker Salary wc</v>
          </cell>
          <cell r="F458">
            <v>44078966160</v>
          </cell>
          <cell r="G458">
            <v>0</v>
          </cell>
          <cell r="H458">
            <v>44078966160</v>
          </cell>
          <cell r="I458">
            <v>0</v>
          </cell>
          <cell r="J458">
            <v>44078966160</v>
          </cell>
          <cell r="K458">
            <v>0</v>
          </cell>
        </row>
        <row r="459">
          <cell r="A459" t="str">
            <v>_/_8211_/_50104</v>
          </cell>
          <cell r="B459"/>
          <cell r="C459" t="str">
            <v>8211</v>
          </cell>
          <cell r="D459" t="str">
            <v>50104</v>
          </cell>
          <cell r="E459" t="str">
            <v>Supervisor Fee wc</v>
          </cell>
          <cell r="F459">
            <v>32708751.879999999</v>
          </cell>
          <cell r="G459">
            <v>0</v>
          </cell>
          <cell r="H459">
            <v>32708751.879999999</v>
          </cell>
          <cell r="I459">
            <v>0</v>
          </cell>
          <cell r="J459">
            <v>32708751.879999999</v>
          </cell>
          <cell r="K459">
            <v>3543121507</v>
          </cell>
        </row>
        <row r="460">
          <cell r="A460" t="str">
            <v>_/_8211_/_50105</v>
          </cell>
          <cell r="B460"/>
          <cell r="C460" t="str">
            <v>8211</v>
          </cell>
          <cell r="D460" t="str">
            <v>50105</v>
          </cell>
          <cell r="E460" t="str">
            <v>Bonus wc</v>
          </cell>
          <cell r="F460">
            <v>5137685892</v>
          </cell>
          <cell r="G460">
            <v>0</v>
          </cell>
          <cell r="H460">
            <v>5137685892</v>
          </cell>
          <cell r="I460">
            <v>0</v>
          </cell>
          <cell r="J460">
            <v>5137685892</v>
          </cell>
          <cell r="K460">
            <v>4271674496</v>
          </cell>
        </row>
        <row r="461">
          <cell r="A461" t="str">
            <v>_/_8211_/_50106</v>
          </cell>
          <cell r="B461"/>
          <cell r="C461" t="str">
            <v>8211</v>
          </cell>
          <cell r="D461" t="str">
            <v>50106</v>
          </cell>
          <cell r="E461" t="str">
            <v>Retirement Payment wc</v>
          </cell>
          <cell r="F461">
            <v>4241939218</v>
          </cell>
          <cell r="G461">
            <v>0</v>
          </cell>
          <cell r="H461">
            <v>4241939218</v>
          </cell>
          <cell r="I461">
            <v>0</v>
          </cell>
          <cell r="J461">
            <v>4241939218</v>
          </cell>
          <cell r="K461">
            <v>762010348</v>
          </cell>
        </row>
        <row r="462">
          <cell r="A462" t="str">
            <v>_/_8211_/_50108</v>
          </cell>
          <cell r="B462"/>
          <cell r="C462" t="str">
            <v>8211</v>
          </cell>
          <cell r="D462" t="str">
            <v>50108</v>
          </cell>
          <cell r="E462" t="str">
            <v>Legal Welfare Expenses wc</v>
          </cell>
          <cell r="F462">
            <v>1746985054</v>
          </cell>
          <cell r="G462">
            <v>0</v>
          </cell>
          <cell r="H462">
            <v>1746985054</v>
          </cell>
          <cell r="I462">
            <v>0</v>
          </cell>
          <cell r="J462">
            <v>1746985054</v>
          </cell>
          <cell r="K462">
            <v>3140561038.5</v>
          </cell>
        </row>
        <row r="463">
          <cell r="A463" t="str">
            <v>_/_8211_/_50110</v>
          </cell>
          <cell r="B463"/>
          <cell r="C463" t="str">
            <v>8211</v>
          </cell>
          <cell r="D463" t="str">
            <v>50110</v>
          </cell>
          <cell r="E463" t="str">
            <v>Welfare Expenses wc</v>
          </cell>
          <cell r="F463">
            <v>3642309701.3400002</v>
          </cell>
          <cell r="G463">
            <v>0</v>
          </cell>
          <cell r="H463">
            <v>3642309701.3400002</v>
          </cell>
          <cell r="I463">
            <v>0</v>
          </cell>
          <cell r="J463">
            <v>3642309701.3400002</v>
          </cell>
          <cell r="K463">
            <v>1347783046.95</v>
          </cell>
        </row>
        <row r="464">
          <cell r="A464" t="str">
            <v>_/_8211_/_50121</v>
          </cell>
          <cell r="B464"/>
          <cell r="C464" t="str">
            <v>8211</v>
          </cell>
          <cell r="D464" t="str">
            <v>50121</v>
          </cell>
          <cell r="E464" t="str">
            <v>Materials Charge wc</v>
          </cell>
          <cell r="F464">
            <v>8094300908.79</v>
          </cell>
          <cell r="G464">
            <v>0</v>
          </cell>
          <cell r="H464">
            <v>8094300908.79</v>
          </cell>
          <cell r="I464">
            <v>0</v>
          </cell>
          <cell r="J464">
            <v>8094300908.79</v>
          </cell>
          <cell r="K464">
            <v>6286194955</v>
          </cell>
        </row>
        <row r="465">
          <cell r="A465" t="str">
            <v>_/_8211_/_50124</v>
          </cell>
          <cell r="B465"/>
          <cell r="C465" t="str">
            <v>8211</v>
          </cell>
          <cell r="D465" t="str">
            <v>50124</v>
          </cell>
          <cell r="E465" t="str">
            <v>Working Supplies wc</v>
          </cell>
          <cell r="F465">
            <v>18915751381.080002</v>
          </cell>
          <cell r="G465">
            <v>0</v>
          </cell>
          <cell r="H465">
            <v>18915751381.080002</v>
          </cell>
          <cell r="I465">
            <v>0</v>
          </cell>
          <cell r="J465">
            <v>18915751381.080002</v>
          </cell>
          <cell r="K465">
            <v>30768845730.310001</v>
          </cell>
        </row>
        <row r="466">
          <cell r="A466" t="str">
            <v>_/_8211_/_50131</v>
          </cell>
          <cell r="B466"/>
          <cell r="C466" t="str">
            <v>8211</v>
          </cell>
          <cell r="D466" t="str">
            <v>50131</v>
          </cell>
          <cell r="E466" t="str">
            <v>Subcontractor Expenses wc</v>
          </cell>
          <cell r="F466">
            <v>132958203668.94</v>
          </cell>
          <cell r="G466">
            <v>0</v>
          </cell>
          <cell r="H466">
            <v>132958203668.94</v>
          </cell>
          <cell r="I466">
            <v>0</v>
          </cell>
          <cell r="J466">
            <v>132958203668.94</v>
          </cell>
          <cell r="K466">
            <v>219035664731.79001</v>
          </cell>
        </row>
        <row r="467">
          <cell r="A467" t="str">
            <v>_/_8211_/_50141</v>
          </cell>
          <cell r="B467"/>
          <cell r="C467" t="str">
            <v>8211</v>
          </cell>
          <cell r="D467" t="str">
            <v>50141</v>
          </cell>
          <cell r="E467" t="str">
            <v>Installation Cost wc</v>
          </cell>
          <cell r="F467">
            <v>650000</v>
          </cell>
          <cell r="G467">
            <v>0</v>
          </cell>
          <cell r="H467">
            <v>650000</v>
          </cell>
          <cell r="I467">
            <v>0</v>
          </cell>
          <cell r="J467">
            <v>650000</v>
          </cell>
          <cell r="K467">
            <v>20819500</v>
          </cell>
        </row>
        <row r="468">
          <cell r="A468" t="str">
            <v>_/_8211_/_50142</v>
          </cell>
          <cell r="B468"/>
          <cell r="C468" t="str">
            <v>8211</v>
          </cell>
          <cell r="D468" t="str">
            <v>50142</v>
          </cell>
          <cell r="E468" t="str">
            <v>Office Supplies Expenses wc</v>
          </cell>
          <cell r="F468">
            <v>3126963293.46</v>
          </cell>
          <cell r="G468">
            <v>0</v>
          </cell>
          <cell r="H468">
            <v>3126963293.46</v>
          </cell>
          <cell r="I468">
            <v>0</v>
          </cell>
          <cell r="J468">
            <v>3126963293.46</v>
          </cell>
          <cell r="K468">
            <v>4660544141.3699999</v>
          </cell>
        </row>
        <row r="469">
          <cell r="A469" t="str">
            <v>_/_8211_/_50143</v>
          </cell>
          <cell r="B469"/>
          <cell r="C469" t="str">
            <v>8211</v>
          </cell>
          <cell r="D469" t="str">
            <v>50143</v>
          </cell>
          <cell r="E469" t="str">
            <v>Power Fuel Expenses wc</v>
          </cell>
          <cell r="F469">
            <v>12867817992.02</v>
          </cell>
          <cell r="G469">
            <v>0</v>
          </cell>
          <cell r="H469">
            <v>12867817992.02</v>
          </cell>
          <cell r="I469">
            <v>0</v>
          </cell>
          <cell r="J469">
            <v>12867817992.02</v>
          </cell>
          <cell r="K469">
            <v>12668750911.200001</v>
          </cell>
        </row>
        <row r="470">
          <cell r="A470" t="str">
            <v>_/_8211_/_50144</v>
          </cell>
          <cell r="B470"/>
          <cell r="C470" t="str">
            <v>8211</v>
          </cell>
          <cell r="D470" t="str">
            <v>50144</v>
          </cell>
          <cell r="E470" t="str">
            <v>Repaires Charges wc</v>
          </cell>
          <cell r="F470">
            <v>12411510616.15</v>
          </cell>
          <cell r="G470">
            <v>0</v>
          </cell>
          <cell r="H470">
            <v>12411510616.15</v>
          </cell>
          <cell r="I470">
            <v>0</v>
          </cell>
          <cell r="J470">
            <v>12411510616.15</v>
          </cell>
          <cell r="K470">
            <v>11337734102.76</v>
          </cell>
        </row>
        <row r="471">
          <cell r="A471" t="str">
            <v>_/_8211_/_50145</v>
          </cell>
          <cell r="B471"/>
          <cell r="C471" t="str">
            <v>8211</v>
          </cell>
          <cell r="D471" t="str">
            <v>50145</v>
          </cell>
          <cell r="E471" t="str">
            <v>Water, Electricity and Gas Charges wc</v>
          </cell>
          <cell r="F471">
            <v>962388186.89999998</v>
          </cell>
          <cell r="G471">
            <v>0</v>
          </cell>
          <cell r="H471">
            <v>962388186.89999998</v>
          </cell>
          <cell r="I471">
            <v>0</v>
          </cell>
          <cell r="J471">
            <v>962388186.89999998</v>
          </cell>
          <cell r="K471">
            <v>0</v>
          </cell>
        </row>
        <row r="472">
          <cell r="A472" t="str">
            <v>_/_8211_/_50147</v>
          </cell>
          <cell r="B472"/>
          <cell r="C472" t="str">
            <v>8211</v>
          </cell>
          <cell r="D472" t="str">
            <v>50147</v>
          </cell>
          <cell r="E472" t="str">
            <v>Transportation Expenses wc</v>
          </cell>
          <cell r="F472">
            <v>7516704333.5100002</v>
          </cell>
          <cell r="G472">
            <v>0</v>
          </cell>
          <cell r="H472">
            <v>7516704333.5100002</v>
          </cell>
          <cell r="I472">
            <v>0</v>
          </cell>
          <cell r="J472">
            <v>7516704333.5100002</v>
          </cell>
          <cell r="K472">
            <v>6813158672.8999996</v>
          </cell>
        </row>
        <row r="473">
          <cell r="A473" t="str">
            <v>_/_8211_/_50150</v>
          </cell>
          <cell r="B473"/>
          <cell r="C473" t="str">
            <v>8211</v>
          </cell>
          <cell r="D473" t="str">
            <v>50150</v>
          </cell>
          <cell r="E473" t="str">
            <v>Rental Expenses wc</v>
          </cell>
          <cell r="F473">
            <v>3847652539.23</v>
          </cell>
          <cell r="G473">
            <v>0</v>
          </cell>
          <cell r="H473">
            <v>3847652539.23</v>
          </cell>
          <cell r="I473">
            <v>0</v>
          </cell>
          <cell r="J473">
            <v>3847652539.23</v>
          </cell>
          <cell r="K473">
            <v>5116268491.9200001</v>
          </cell>
        </row>
        <row r="474">
          <cell r="A474" t="str">
            <v>_/_8211_/_50151</v>
          </cell>
          <cell r="B474"/>
          <cell r="C474" t="str">
            <v>8211</v>
          </cell>
          <cell r="D474" t="str">
            <v>50151</v>
          </cell>
          <cell r="E474" t="str">
            <v>Leasing Charges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</row>
        <row r="475">
          <cell r="A475" t="str">
            <v>_/_8211_/_50152</v>
          </cell>
          <cell r="B475"/>
          <cell r="C475" t="str">
            <v>8211</v>
          </cell>
          <cell r="D475" t="str">
            <v>50152</v>
          </cell>
          <cell r="E475" t="str">
            <v>Proffesional Fee wc</v>
          </cell>
          <cell r="F475">
            <v>28537000</v>
          </cell>
          <cell r="G475">
            <v>0</v>
          </cell>
          <cell r="H475">
            <v>28537000</v>
          </cell>
          <cell r="I475">
            <v>0</v>
          </cell>
          <cell r="J475">
            <v>28537000</v>
          </cell>
          <cell r="K475">
            <v>0</v>
          </cell>
        </row>
        <row r="476">
          <cell r="A476" t="str">
            <v>_/_8211_/_50153</v>
          </cell>
          <cell r="B476"/>
          <cell r="C476" t="str">
            <v>8211</v>
          </cell>
          <cell r="D476" t="str">
            <v>50153</v>
          </cell>
          <cell r="E476" t="str">
            <v>Travel Expenses wc</v>
          </cell>
          <cell r="F476">
            <v>4970825714.75</v>
          </cell>
          <cell r="G476">
            <v>0</v>
          </cell>
          <cell r="H476">
            <v>4970825714.75</v>
          </cell>
          <cell r="I476">
            <v>0</v>
          </cell>
          <cell r="J476">
            <v>4970825714.75</v>
          </cell>
          <cell r="K476">
            <v>5987147358.8000002</v>
          </cell>
        </row>
        <row r="477">
          <cell r="A477" t="str">
            <v>_/_8211_/_50156</v>
          </cell>
          <cell r="B477"/>
          <cell r="C477" t="str">
            <v>8211</v>
          </cell>
          <cell r="D477" t="str">
            <v>50156</v>
          </cell>
          <cell r="E477" t="str">
            <v>Communication Expenses wc</v>
          </cell>
          <cell r="F477">
            <v>2441162765.3699999</v>
          </cell>
          <cell r="G477">
            <v>0</v>
          </cell>
          <cell r="H477">
            <v>2441162765.3699999</v>
          </cell>
          <cell r="I477">
            <v>0</v>
          </cell>
          <cell r="J477">
            <v>2441162765.3699999</v>
          </cell>
          <cell r="K477">
            <v>2794393165.0300002</v>
          </cell>
        </row>
        <row r="478">
          <cell r="A478" t="str">
            <v>_/_8211_/_50157</v>
          </cell>
          <cell r="B478"/>
          <cell r="C478" t="str">
            <v>8211</v>
          </cell>
          <cell r="D478" t="str">
            <v>50157</v>
          </cell>
          <cell r="E478" t="str">
            <v>Insurance Expenses wc</v>
          </cell>
          <cell r="F478">
            <v>751975196.25999999</v>
          </cell>
          <cell r="G478">
            <v>0</v>
          </cell>
          <cell r="H478">
            <v>751975196.25999999</v>
          </cell>
          <cell r="I478">
            <v>0</v>
          </cell>
          <cell r="J478">
            <v>751975196.25999999</v>
          </cell>
          <cell r="K478">
            <v>1001503416.87</v>
          </cell>
        </row>
        <row r="479">
          <cell r="A479" t="str">
            <v>_/_8211_/_50158</v>
          </cell>
          <cell r="B479"/>
          <cell r="C479" t="str">
            <v>8211</v>
          </cell>
          <cell r="D479" t="str">
            <v>50158</v>
          </cell>
          <cell r="E479" t="str">
            <v>Entertainment Expenses wc</v>
          </cell>
          <cell r="F479">
            <v>848882561.34000003</v>
          </cell>
          <cell r="G479">
            <v>0</v>
          </cell>
          <cell r="H479">
            <v>848882561.34000003</v>
          </cell>
          <cell r="I479">
            <v>0</v>
          </cell>
          <cell r="J479">
            <v>848882561.34000003</v>
          </cell>
          <cell r="K479">
            <v>825720085</v>
          </cell>
        </row>
        <row r="480">
          <cell r="A480" t="str">
            <v>_/_8211_/_50161</v>
          </cell>
          <cell r="B480"/>
          <cell r="C480" t="str">
            <v>8211</v>
          </cell>
          <cell r="D480" t="str">
            <v>50161</v>
          </cell>
          <cell r="E480" t="str">
            <v>Taxes and Public due Charges wc</v>
          </cell>
          <cell r="F480">
            <v>4528739674.1899996</v>
          </cell>
          <cell r="G480">
            <v>0</v>
          </cell>
          <cell r="H480">
            <v>4528739674.1899996</v>
          </cell>
          <cell r="I480">
            <v>0</v>
          </cell>
          <cell r="J480">
            <v>4528739674.1899996</v>
          </cell>
          <cell r="K480">
            <v>3037643908.8099999</v>
          </cell>
        </row>
        <row r="481">
          <cell r="A481" t="str">
            <v>_/_8211_/_50162</v>
          </cell>
          <cell r="B481"/>
          <cell r="C481" t="str">
            <v>8211</v>
          </cell>
          <cell r="D481" t="str">
            <v>50162</v>
          </cell>
          <cell r="E481" t="str">
            <v>Miscellaneous Expenses wc</v>
          </cell>
          <cell r="F481">
            <v>7120938478.0100002</v>
          </cell>
          <cell r="G481">
            <v>0</v>
          </cell>
          <cell r="H481">
            <v>7120938478.0100002</v>
          </cell>
          <cell r="I481">
            <v>0</v>
          </cell>
          <cell r="J481">
            <v>7120938478.0100002</v>
          </cell>
          <cell r="K481">
            <v>8454247073.9700003</v>
          </cell>
        </row>
        <row r="482">
          <cell r="A482" t="str">
            <v>_/_8211_/_50163</v>
          </cell>
          <cell r="B482"/>
          <cell r="C482" t="str">
            <v>8211</v>
          </cell>
          <cell r="D482" t="str">
            <v>50163</v>
          </cell>
          <cell r="E482" t="str">
            <v>Books and Newspaper Fee wc</v>
          </cell>
          <cell r="F482">
            <v>83517800</v>
          </cell>
          <cell r="G482">
            <v>0</v>
          </cell>
          <cell r="H482">
            <v>83517800</v>
          </cell>
          <cell r="I482">
            <v>0</v>
          </cell>
          <cell r="J482">
            <v>83517800</v>
          </cell>
          <cell r="K482">
            <v>0</v>
          </cell>
        </row>
        <row r="483">
          <cell r="A483" t="str">
            <v>_/_8211_/_50165</v>
          </cell>
          <cell r="B483"/>
          <cell r="C483" t="str">
            <v>8211</v>
          </cell>
          <cell r="D483" t="str">
            <v>50165</v>
          </cell>
          <cell r="E483" t="str">
            <v>Depreciation Expenses wc</v>
          </cell>
          <cell r="F483">
            <v>17469808474.59</v>
          </cell>
          <cell r="G483">
            <v>0</v>
          </cell>
          <cell r="H483">
            <v>17469808474.59</v>
          </cell>
          <cell r="I483">
            <v>0</v>
          </cell>
          <cell r="J483">
            <v>17469808474.59</v>
          </cell>
          <cell r="K483">
            <v>15507757237.16</v>
          </cell>
        </row>
        <row r="484">
          <cell r="A484" t="str">
            <v>_/_8211_/_50166</v>
          </cell>
          <cell r="B484"/>
          <cell r="C484" t="str">
            <v>8211</v>
          </cell>
          <cell r="D484" t="str">
            <v>50166</v>
          </cell>
          <cell r="E484" t="str">
            <v>Advertisement Expenses wc</v>
          </cell>
          <cell r="F484">
            <v>8900000</v>
          </cell>
          <cell r="G484">
            <v>0</v>
          </cell>
          <cell r="H484">
            <v>8900000</v>
          </cell>
          <cell r="I484">
            <v>0</v>
          </cell>
          <cell r="J484">
            <v>8900000</v>
          </cell>
          <cell r="K484">
            <v>0</v>
          </cell>
        </row>
        <row r="485">
          <cell r="A485" t="str">
            <v>_/_8211_/_50171</v>
          </cell>
          <cell r="B485"/>
          <cell r="C485" t="str">
            <v>8211</v>
          </cell>
          <cell r="D485" t="str">
            <v>50171</v>
          </cell>
          <cell r="E485" t="str">
            <v>Donation Fee wc</v>
          </cell>
          <cell r="F485">
            <v>94120000</v>
          </cell>
          <cell r="G485">
            <v>0</v>
          </cell>
          <cell r="H485">
            <v>94120000</v>
          </cell>
          <cell r="I485">
            <v>0</v>
          </cell>
          <cell r="J485">
            <v>94120000</v>
          </cell>
          <cell r="K485">
            <v>156280000</v>
          </cell>
        </row>
        <row r="486">
          <cell r="A486" t="str">
            <v>_/_8211_/_50172</v>
          </cell>
          <cell r="B486"/>
          <cell r="C486" t="str">
            <v>8211</v>
          </cell>
          <cell r="D486" t="str">
            <v>50172</v>
          </cell>
          <cell r="E486" t="str">
            <v>Convention Expenses wc</v>
          </cell>
          <cell r="F486">
            <v>214260675</v>
          </cell>
          <cell r="G486">
            <v>0</v>
          </cell>
          <cell r="H486">
            <v>214260675</v>
          </cell>
          <cell r="I486">
            <v>0</v>
          </cell>
          <cell r="J486">
            <v>214260675</v>
          </cell>
          <cell r="K486">
            <v>68395000</v>
          </cell>
        </row>
        <row r="487">
          <cell r="A487" t="str">
            <v>_/_8211_/_50174</v>
          </cell>
          <cell r="B487"/>
          <cell r="C487" t="str">
            <v>8211</v>
          </cell>
          <cell r="D487" t="str">
            <v>50174</v>
          </cell>
          <cell r="E487" t="str">
            <v>Education Expenses wc</v>
          </cell>
          <cell r="F487">
            <v>258125444.86000001</v>
          </cell>
          <cell r="G487">
            <v>0</v>
          </cell>
          <cell r="H487">
            <v>258125444.86000001</v>
          </cell>
          <cell r="I487">
            <v>0</v>
          </cell>
          <cell r="J487">
            <v>258125444.86000001</v>
          </cell>
          <cell r="K487">
            <v>164667128</v>
          </cell>
        </row>
        <row r="488">
          <cell r="A488" t="str">
            <v>_/_8211_/_50175</v>
          </cell>
          <cell r="B488"/>
          <cell r="C488" t="str">
            <v>8211</v>
          </cell>
          <cell r="D488" t="str">
            <v>50175</v>
          </cell>
          <cell r="E488" t="str">
            <v>Meal Allowance Expenses wc</v>
          </cell>
          <cell r="F488">
            <v>1920062095</v>
          </cell>
          <cell r="G488">
            <v>0</v>
          </cell>
          <cell r="H488">
            <v>1920062095</v>
          </cell>
          <cell r="I488">
            <v>0</v>
          </cell>
          <cell r="J488">
            <v>1920062095</v>
          </cell>
          <cell r="K488">
            <v>1852459850</v>
          </cell>
        </row>
        <row r="489">
          <cell r="A489" t="str">
            <v>_/_8211_/_50176</v>
          </cell>
          <cell r="B489"/>
          <cell r="C489" t="str">
            <v>8211</v>
          </cell>
          <cell r="D489" t="str">
            <v>50176</v>
          </cell>
          <cell r="E489" t="str">
            <v>Commission Expenses wc</v>
          </cell>
          <cell r="F489">
            <v>50425449.969999999</v>
          </cell>
          <cell r="G489">
            <v>0</v>
          </cell>
          <cell r="H489">
            <v>50425449.969999999</v>
          </cell>
          <cell r="I489">
            <v>0</v>
          </cell>
          <cell r="J489">
            <v>50425449.969999999</v>
          </cell>
          <cell r="K489">
            <v>264697100</v>
          </cell>
        </row>
        <row r="490">
          <cell r="A490" t="str">
            <v>_/_8211_/_</v>
          </cell>
          <cell r="C490" t="str">
            <v>8211</v>
          </cell>
          <cell r="E490" t="str">
            <v>TB Total - Cost of Sales</v>
          </cell>
          <cell r="F490">
            <v>311357611752.78998</v>
          </cell>
          <cell r="G490">
            <v>0</v>
          </cell>
          <cell r="H490">
            <v>311357611752.78998</v>
          </cell>
          <cell r="I490">
            <v>0</v>
          </cell>
          <cell r="J490">
            <v>311357611752.78998</v>
          </cell>
          <cell r="K490">
            <v>400586916058.53998</v>
          </cell>
        </row>
        <row r="491">
          <cell r="A491"/>
          <cell r="C491" t="str">
            <v>8311</v>
          </cell>
        </row>
        <row r="492">
          <cell r="A492" t="str">
            <v>_/_8311_/_50201</v>
          </cell>
          <cell r="B492"/>
          <cell r="C492" t="str">
            <v>8311</v>
          </cell>
          <cell r="D492" t="str">
            <v>50201</v>
          </cell>
          <cell r="E492" t="str">
            <v>Officer`s Salary ae</v>
          </cell>
          <cell r="F492">
            <v>2517372474</v>
          </cell>
          <cell r="G492">
            <v>0</v>
          </cell>
          <cell r="H492">
            <v>2517372474</v>
          </cell>
          <cell r="I492">
            <v>0</v>
          </cell>
          <cell r="J492">
            <v>2517372474</v>
          </cell>
          <cell r="K492">
            <v>3559440143</v>
          </cell>
        </row>
        <row r="493">
          <cell r="A493" t="str">
            <v>_/_8311_/_50202</v>
          </cell>
          <cell r="B493"/>
          <cell r="C493" t="str">
            <v>8311</v>
          </cell>
          <cell r="D493" t="str">
            <v>50202</v>
          </cell>
          <cell r="E493" t="str">
            <v>Employee Salary ae</v>
          </cell>
          <cell r="F493">
            <v>641375811</v>
          </cell>
          <cell r="G493">
            <v>0</v>
          </cell>
          <cell r="H493">
            <v>641375811</v>
          </cell>
          <cell r="I493">
            <v>0</v>
          </cell>
          <cell r="J493">
            <v>641375811</v>
          </cell>
          <cell r="K493">
            <v>647909774</v>
          </cell>
        </row>
        <row r="494">
          <cell r="A494" t="str">
            <v>_/_8311_/_50203</v>
          </cell>
          <cell r="B494"/>
          <cell r="C494" t="str">
            <v>8311</v>
          </cell>
          <cell r="D494" t="str">
            <v>50203</v>
          </cell>
          <cell r="E494" t="str">
            <v>Worker Salary ae</v>
          </cell>
          <cell r="F494">
            <v>647120125</v>
          </cell>
          <cell r="G494">
            <v>0</v>
          </cell>
          <cell r="H494">
            <v>647120125</v>
          </cell>
          <cell r="I494">
            <v>0</v>
          </cell>
          <cell r="J494">
            <v>647120125</v>
          </cell>
          <cell r="K494">
            <v>0</v>
          </cell>
        </row>
        <row r="495">
          <cell r="A495" t="str">
            <v>_/_8311_/_50205</v>
          </cell>
          <cell r="B495"/>
          <cell r="C495" t="str">
            <v>8311</v>
          </cell>
          <cell r="D495" t="str">
            <v>50205</v>
          </cell>
          <cell r="E495" t="str">
            <v>Bonus ae &amp; THR ae</v>
          </cell>
          <cell r="F495">
            <v>498144169</v>
          </cell>
          <cell r="G495">
            <v>0</v>
          </cell>
          <cell r="H495">
            <v>498144169</v>
          </cell>
          <cell r="I495">
            <v>0</v>
          </cell>
          <cell r="J495">
            <v>498144169</v>
          </cell>
          <cell r="K495">
            <v>71918656</v>
          </cell>
        </row>
        <row r="496">
          <cell r="A496" t="str">
            <v>_/_8311_/_50206</v>
          </cell>
          <cell r="B496"/>
          <cell r="C496" t="str">
            <v>8311</v>
          </cell>
          <cell r="D496" t="str">
            <v>50206</v>
          </cell>
          <cell r="E496" t="str">
            <v>Retirement Payment ae</v>
          </cell>
          <cell r="F496">
            <v>42328543</v>
          </cell>
          <cell r="G496">
            <v>0</v>
          </cell>
          <cell r="H496">
            <v>42328543</v>
          </cell>
          <cell r="I496">
            <v>0</v>
          </cell>
          <cell r="J496">
            <v>42328543</v>
          </cell>
          <cell r="K496">
            <v>45000000</v>
          </cell>
        </row>
        <row r="497">
          <cell r="A497" t="str">
            <v>_/_8311_/_50208</v>
          </cell>
          <cell r="B497"/>
          <cell r="C497" t="str">
            <v>8311</v>
          </cell>
          <cell r="D497" t="str">
            <v>50208</v>
          </cell>
          <cell r="E497" t="str">
            <v>Leagal Welfare Expenses ae</v>
          </cell>
          <cell r="F497">
            <v>39643660</v>
          </cell>
          <cell r="G497">
            <v>0</v>
          </cell>
          <cell r="H497">
            <v>39643660</v>
          </cell>
          <cell r="I497">
            <v>0</v>
          </cell>
          <cell r="J497">
            <v>39643660</v>
          </cell>
          <cell r="K497">
            <v>63714839</v>
          </cell>
        </row>
        <row r="498">
          <cell r="A498" t="str">
            <v>_/_8311_/_50210</v>
          </cell>
          <cell r="B498"/>
          <cell r="C498" t="str">
            <v>8311</v>
          </cell>
          <cell r="D498" t="str">
            <v>50210</v>
          </cell>
          <cell r="E498" t="str">
            <v>Welfare Expenses ae</v>
          </cell>
          <cell r="F498">
            <v>125648380</v>
          </cell>
          <cell r="G498">
            <v>0</v>
          </cell>
          <cell r="H498">
            <v>125648380</v>
          </cell>
          <cell r="I498">
            <v>0</v>
          </cell>
          <cell r="J498">
            <v>125648380</v>
          </cell>
          <cell r="K498">
            <v>101043344</v>
          </cell>
        </row>
        <row r="499">
          <cell r="A499" t="str">
            <v>_/_8311_/_50223</v>
          </cell>
          <cell r="B499"/>
          <cell r="C499" t="str">
            <v>8311</v>
          </cell>
          <cell r="D499" t="str">
            <v>50223</v>
          </cell>
          <cell r="E499" t="str">
            <v>Book &amp; Newspapers Fee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68118597</v>
          </cell>
        </row>
        <row r="500">
          <cell r="A500" t="str">
            <v>_/_8311_/_50231</v>
          </cell>
          <cell r="B500"/>
          <cell r="C500" t="str">
            <v>8311</v>
          </cell>
          <cell r="D500" t="str">
            <v>50231</v>
          </cell>
          <cell r="E500" t="str">
            <v>Subcontractor Expenses ae</v>
          </cell>
          <cell r="F500">
            <v>76313863</v>
          </cell>
          <cell r="G500">
            <v>0</v>
          </cell>
          <cell r="H500">
            <v>76313863</v>
          </cell>
          <cell r="I500">
            <v>0</v>
          </cell>
          <cell r="J500">
            <v>76313863</v>
          </cell>
          <cell r="K500">
            <v>0</v>
          </cell>
        </row>
        <row r="501">
          <cell r="A501" t="str">
            <v>_/_8311_/_50242</v>
          </cell>
          <cell r="B501"/>
          <cell r="C501" t="str">
            <v>8311</v>
          </cell>
          <cell r="D501" t="str">
            <v>50242</v>
          </cell>
          <cell r="E501" t="str">
            <v>Office Supplies Expenses ae</v>
          </cell>
          <cell r="F501">
            <v>655822764</v>
          </cell>
          <cell r="G501">
            <v>0</v>
          </cell>
          <cell r="H501">
            <v>655822764</v>
          </cell>
          <cell r="I501">
            <v>0</v>
          </cell>
          <cell r="J501">
            <v>655822764</v>
          </cell>
          <cell r="K501">
            <v>1139285337.25</v>
          </cell>
        </row>
        <row r="502">
          <cell r="A502" t="str">
            <v>_/_8311_/_50243</v>
          </cell>
          <cell r="B502"/>
          <cell r="C502" t="str">
            <v>8311</v>
          </cell>
          <cell r="D502" t="str">
            <v>50243</v>
          </cell>
          <cell r="E502" t="str">
            <v>Power Fuel Expenses ae</v>
          </cell>
          <cell r="F502">
            <v>160746316</v>
          </cell>
          <cell r="G502">
            <v>0</v>
          </cell>
          <cell r="H502">
            <v>160746316</v>
          </cell>
          <cell r="I502">
            <v>0</v>
          </cell>
          <cell r="J502">
            <v>160746316</v>
          </cell>
          <cell r="K502">
            <v>0</v>
          </cell>
        </row>
        <row r="503">
          <cell r="A503" t="str">
            <v>_/_8311_/_50244</v>
          </cell>
          <cell r="B503"/>
          <cell r="C503" t="str">
            <v>8311</v>
          </cell>
          <cell r="D503" t="str">
            <v>50244</v>
          </cell>
          <cell r="E503" t="str">
            <v>Repair Charges ae</v>
          </cell>
          <cell r="F503">
            <v>70427641</v>
          </cell>
          <cell r="G503">
            <v>0</v>
          </cell>
          <cell r="H503">
            <v>70427641</v>
          </cell>
          <cell r="I503">
            <v>0</v>
          </cell>
          <cell r="J503">
            <v>70427641</v>
          </cell>
          <cell r="K503">
            <v>89586499</v>
          </cell>
        </row>
        <row r="504">
          <cell r="A504" t="str">
            <v>_/_8311_/_50245</v>
          </cell>
          <cell r="B504"/>
          <cell r="C504" t="str">
            <v>8311</v>
          </cell>
          <cell r="D504" t="str">
            <v>50245</v>
          </cell>
          <cell r="E504" t="str">
            <v>Water, Electricity and Gas Charges ae</v>
          </cell>
          <cell r="F504">
            <v>54406825</v>
          </cell>
          <cell r="G504">
            <v>0</v>
          </cell>
          <cell r="H504">
            <v>54406825</v>
          </cell>
          <cell r="I504">
            <v>0</v>
          </cell>
          <cell r="J504">
            <v>54406825</v>
          </cell>
          <cell r="K504">
            <v>40909485</v>
          </cell>
        </row>
        <row r="505">
          <cell r="A505" t="str">
            <v>_/_8311_/_50246</v>
          </cell>
          <cell r="B505"/>
          <cell r="C505" t="str">
            <v>8311</v>
          </cell>
          <cell r="D505" t="str">
            <v>50246</v>
          </cell>
          <cell r="E505" t="str">
            <v>Membership Fee &amp; Subcription ae</v>
          </cell>
          <cell r="F505">
            <v>24692301</v>
          </cell>
          <cell r="G505">
            <v>0</v>
          </cell>
          <cell r="H505">
            <v>24692301</v>
          </cell>
          <cell r="I505">
            <v>0</v>
          </cell>
          <cell r="J505">
            <v>24692301</v>
          </cell>
          <cell r="K505">
            <v>0</v>
          </cell>
        </row>
        <row r="506">
          <cell r="A506" t="str">
            <v>_/_8311_/_50250</v>
          </cell>
          <cell r="B506"/>
          <cell r="C506" t="str">
            <v>8311</v>
          </cell>
          <cell r="D506" t="str">
            <v>50250</v>
          </cell>
          <cell r="E506" t="str">
            <v>Rental Expenses ae</v>
          </cell>
          <cell r="F506">
            <v>1448965112.9000001</v>
          </cell>
          <cell r="G506">
            <v>0</v>
          </cell>
          <cell r="H506">
            <v>1448965112.9000001</v>
          </cell>
          <cell r="I506">
            <v>0</v>
          </cell>
          <cell r="J506">
            <v>1448965112.9000001</v>
          </cell>
          <cell r="K506">
            <v>1597277945.8499999</v>
          </cell>
        </row>
        <row r="507">
          <cell r="A507" t="str">
            <v>_/_8311_/_50252</v>
          </cell>
          <cell r="B507"/>
          <cell r="C507" t="str">
            <v>8311</v>
          </cell>
          <cell r="D507" t="str">
            <v>50252</v>
          </cell>
          <cell r="E507" t="str">
            <v>Professional Fee ae</v>
          </cell>
          <cell r="F507">
            <v>540904200</v>
          </cell>
          <cell r="G507">
            <v>0</v>
          </cell>
          <cell r="H507">
            <v>540904200</v>
          </cell>
          <cell r="I507">
            <v>0</v>
          </cell>
          <cell r="J507">
            <v>540904200</v>
          </cell>
          <cell r="K507">
            <v>687517250</v>
          </cell>
        </row>
        <row r="508">
          <cell r="A508" t="str">
            <v>_/_8311_/_50253</v>
          </cell>
          <cell r="B508"/>
          <cell r="C508" t="str">
            <v>8311</v>
          </cell>
          <cell r="D508" t="str">
            <v>50253</v>
          </cell>
          <cell r="E508" t="str">
            <v>Travel Expenses ae</v>
          </cell>
          <cell r="F508">
            <v>704527228.55999994</v>
          </cell>
          <cell r="G508">
            <v>0</v>
          </cell>
          <cell r="H508">
            <v>704527228.55999994</v>
          </cell>
          <cell r="I508">
            <v>0</v>
          </cell>
          <cell r="J508">
            <v>704527228.55999994</v>
          </cell>
          <cell r="K508">
            <v>562726443.20000005</v>
          </cell>
        </row>
        <row r="509">
          <cell r="A509" t="str">
            <v>_/_8311_/_50256</v>
          </cell>
          <cell r="B509"/>
          <cell r="C509" t="str">
            <v>8311</v>
          </cell>
          <cell r="D509" t="str">
            <v>50256</v>
          </cell>
          <cell r="E509" t="str">
            <v>Communication Expenses ae</v>
          </cell>
          <cell r="F509">
            <v>321196846</v>
          </cell>
          <cell r="G509">
            <v>0</v>
          </cell>
          <cell r="H509">
            <v>321196846</v>
          </cell>
          <cell r="I509">
            <v>0</v>
          </cell>
          <cell r="J509">
            <v>321196846</v>
          </cell>
          <cell r="K509">
            <v>269660718.25999999</v>
          </cell>
        </row>
        <row r="510">
          <cell r="A510" t="str">
            <v>_/_8311_/_50257</v>
          </cell>
          <cell r="B510"/>
          <cell r="C510" t="str">
            <v>8311</v>
          </cell>
          <cell r="D510" t="str">
            <v>50257</v>
          </cell>
          <cell r="E510" t="str">
            <v>Insurance Expenses ae</v>
          </cell>
          <cell r="F510">
            <v>161795304.77000001</v>
          </cell>
          <cell r="G510">
            <v>0</v>
          </cell>
          <cell r="H510">
            <v>161795304.77000001</v>
          </cell>
          <cell r="I510">
            <v>0</v>
          </cell>
          <cell r="J510">
            <v>161795304.77000001</v>
          </cell>
          <cell r="K510">
            <v>93928313.650000006</v>
          </cell>
        </row>
        <row r="511">
          <cell r="A511" t="str">
            <v>_/_8311_/_50258</v>
          </cell>
          <cell r="B511"/>
          <cell r="C511" t="str">
            <v>8311</v>
          </cell>
          <cell r="D511" t="str">
            <v>50258</v>
          </cell>
          <cell r="E511" t="str">
            <v>Entertainment Expenses ae</v>
          </cell>
          <cell r="F511">
            <v>313353642</v>
          </cell>
          <cell r="G511">
            <v>0</v>
          </cell>
          <cell r="H511">
            <v>313353642</v>
          </cell>
          <cell r="I511">
            <v>0</v>
          </cell>
          <cell r="J511">
            <v>313353642</v>
          </cell>
          <cell r="K511">
            <v>316947037</v>
          </cell>
        </row>
        <row r="512">
          <cell r="A512" t="str">
            <v>_/_8311_/_50261</v>
          </cell>
          <cell r="B512"/>
          <cell r="C512" t="str">
            <v>8311</v>
          </cell>
          <cell r="D512" t="str">
            <v>50261</v>
          </cell>
          <cell r="E512" t="str">
            <v>Taxes and Public due Charges ae</v>
          </cell>
          <cell r="F512">
            <v>38349387.07</v>
          </cell>
          <cell r="G512">
            <v>0</v>
          </cell>
          <cell r="H512">
            <v>38349387.07</v>
          </cell>
          <cell r="I512">
            <v>0</v>
          </cell>
          <cell r="J512">
            <v>38349387.07</v>
          </cell>
          <cell r="K512">
            <v>287141722.51999998</v>
          </cell>
        </row>
        <row r="513">
          <cell r="A513" t="str">
            <v>_/_8311_/_50262</v>
          </cell>
          <cell r="B513"/>
          <cell r="C513" t="str">
            <v>8311</v>
          </cell>
          <cell r="D513" t="str">
            <v>50262</v>
          </cell>
          <cell r="E513" t="str">
            <v>Miscellaneous Expenses ae</v>
          </cell>
          <cell r="F513">
            <v>59231686.719999999</v>
          </cell>
          <cell r="G513">
            <v>0</v>
          </cell>
          <cell r="H513">
            <v>59231686.719999999</v>
          </cell>
          <cell r="I513">
            <v>0</v>
          </cell>
          <cell r="J513">
            <v>59231686.719999999</v>
          </cell>
          <cell r="K513">
            <v>335607733.88</v>
          </cell>
        </row>
        <row r="514">
          <cell r="A514" t="str">
            <v>_/_8311_/_50263</v>
          </cell>
          <cell r="B514"/>
          <cell r="C514" t="str">
            <v>8311</v>
          </cell>
          <cell r="D514" t="str">
            <v>50263</v>
          </cell>
          <cell r="E514" t="str">
            <v>Books and Newspaper Fee AE</v>
          </cell>
          <cell r="F514">
            <v>115457983.69</v>
          </cell>
          <cell r="G514">
            <v>0</v>
          </cell>
          <cell r="H514">
            <v>115457983.69</v>
          </cell>
          <cell r="I514">
            <v>0</v>
          </cell>
          <cell r="J514">
            <v>115457983.69</v>
          </cell>
          <cell r="K514">
            <v>0</v>
          </cell>
        </row>
        <row r="515">
          <cell r="A515" t="str">
            <v>_/_8311_/_50265</v>
          </cell>
          <cell r="B515"/>
          <cell r="C515" t="str">
            <v>8311</v>
          </cell>
          <cell r="D515" t="str">
            <v>50265</v>
          </cell>
          <cell r="E515" t="str">
            <v>Depreciation Expenses ae</v>
          </cell>
          <cell r="F515">
            <v>538202928.16999996</v>
          </cell>
          <cell r="G515">
            <v>0</v>
          </cell>
          <cell r="H515">
            <v>538202928.16999996</v>
          </cell>
          <cell r="I515">
            <v>0</v>
          </cell>
          <cell r="J515">
            <v>538202928.16999996</v>
          </cell>
          <cell r="K515">
            <v>437719592.41000003</v>
          </cell>
        </row>
        <row r="516">
          <cell r="A516" t="str">
            <v>_/_8311_/_50266</v>
          </cell>
          <cell r="B516"/>
          <cell r="C516" t="str">
            <v>8311</v>
          </cell>
          <cell r="D516" t="str">
            <v>50266</v>
          </cell>
          <cell r="E516" t="str">
            <v>Advertisement Expenses ae</v>
          </cell>
          <cell r="F516">
            <v>16250000</v>
          </cell>
          <cell r="G516">
            <v>0</v>
          </cell>
          <cell r="H516">
            <v>16250000</v>
          </cell>
          <cell r="I516">
            <v>0</v>
          </cell>
          <cell r="J516">
            <v>16250000</v>
          </cell>
          <cell r="K516">
            <v>1100000</v>
          </cell>
        </row>
        <row r="517">
          <cell r="A517" t="str">
            <v>_/_8311_/_50267-HTMH</v>
          </cell>
          <cell r="B517"/>
          <cell r="C517" t="str">
            <v>8311</v>
          </cell>
          <cell r="D517" t="str">
            <v>50267-HTMH</v>
          </cell>
          <cell r="E517" t="str">
            <v>Operating expense - others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</row>
        <row r="518">
          <cell r="A518" t="str">
            <v>_/_8311_/_50271</v>
          </cell>
          <cell r="B518"/>
          <cell r="C518" t="str">
            <v>8311</v>
          </cell>
          <cell r="D518" t="str">
            <v>50271</v>
          </cell>
          <cell r="E518" t="str">
            <v>Donation Fee ae</v>
          </cell>
          <cell r="F518">
            <v>13468936</v>
          </cell>
          <cell r="G518">
            <v>0</v>
          </cell>
          <cell r="H518">
            <v>13468936</v>
          </cell>
          <cell r="I518">
            <v>0</v>
          </cell>
          <cell r="J518">
            <v>13468936</v>
          </cell>
          <cell r="K518">
            <v>50000000</v>
          </cell>
        </row>
        <row r="519">
          <cell r="A519" t="str">
            <v>_/_8311_/_50272</v>
          </cell>
          <cell r="B519"/>
          <cell r="C519" t="str">
            <v>8311</v>
          </cell>
          <cell r="D519" t="str">
            <v>50272</v>
          </cell>
          <cell r="E519" t="str">
            <v>Convention Expenses ae</v>
          </cell>
          <cell r="F519">
            <v>267371129.91</v>
          </cell>
          <cell r="G519">
            <v>0</v>
          </cell>
          <cell r="H519">
            <v>267371129.91</v>
          </cell>
          <cell r="I519">
            <v>0</v>
          </cell>
          <cell r="J519">
            <v>267371129.91</v>
          </cell>
          <cell r="K519">
            <v>258823480.40000001</v>
          </cell>
        </row>
        <row r="520">
          <cell r="A520" t="str">
            <v>_/_8311_/_50274</v>
          </cell>
          <cell r="B520"/>
          <cell r="C520" t="str">
            <v>8311</v>
          </cell>
          <cell r="D520" t="str">
            <v>50274</v>
          </cell>
          <cell r="E520" t="str">
            <v>Education Expenses ae</v>
          </cell>
          <cell r="F520">
            <v>14311825</v>
          </cell>
          <cell r="G520">
            <v>0</v>
          </cell>
          <cell r="H520">
            <v>14311825</v>
          </cell>
          <cell r="I520">
            <v>0</v>
          </cell>
          <cell r="J520">
            <v>14311825</v>
          </cell>
          <cell r="K520">
            <v>46306050</v>
          </cell>
        </row>
        <row r="521">
          <cell r="A521" t="str">
            <v>_/_8311_/_50276</v>
          </cell>
          <cell r="B521"/>
          <cell r="C521" t="str">
            <v>8311</v>
          </cell>
          <cell r="D521" t="str">
            <v>50276</v>
          </cell>
          <cell r="E521" t="str">
            <v>Commission Expenses ae</v>
          </cell>
          <cell r="F521">
            <v>115804236.86</v>
          </cell>
          <cell r="G521">
            <v>0</v>
          </cell>
          <cell r="H521">
            <v>115804236.86</v>
          </cell>
          <cell r="I521">
            <v>0</v>
          </cell>
          <cell r="J521">
            <v>115804236.86</v>
          </cell>
          <cell r="K521">
            <v>0</v>
          </cell>
        </row>
        <row r="522">
          <cell r="A522" t="str">
            <v>_/_8311_/_51309</v>
          </cell>
          <cell r="B522"/>
          <cell r="C522" t="str">
            <v>8311</v>
          </cell>
          <cell r="D522" t="str">
            <v>51309</v>
          </cell>
          <cell r="E522" t="str">
            <v>M. Loss for Other</v>
          </cell>
          <cell r="F522">
            <v>1516624083.9100001</v>
          </cell>
          <cell r="G522">
            <v>0</v>
          </cell>
          <cell r="H522">
            <v>1516624083.9100001</v>
          </cell>
          <cell r="I522">
            <v>0</v>
          </cell>
          <cell r="J522">
            <v>1516624083.9100001</v>
          </cell>
          <cell r="K522">
            <v>0</v>
          </cell>
        </row>
        <row r="523">
          <cell r="A523" t="str">
            <v>_/_8311_/_51311 ORS</v>
          </cell>
          <cell r="B523"/>
          <cell r="C523" t="str">
            <v>8311</v>
          </cell>
          <cell r="D523" t="str">
            <v>51311 ORS</v>
          </cell>
          <cell r="E523" t="str">
            <v>Tax penalty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7587673547</v>
          </cell>
        </row>
        <row r="524">
          <cell r="A524" t="str">
            <v>_/_8311_/_Blank (4164)</v>
          </cell>
          <cell r="B524"/>
          <cell r="C524" t="str">
            <v>8311</v>
          </cell>
          <cell r="D524" t="str">
            <v>Blank (4164)</v>
          </cell>
          <cell r="E524" t="str">
            <v>Bank Commission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108527504.43000001</v>
          </cell>
        </row>
        <row r="525">
          <cell r="A525" t="str">
            <v>_/_8311_/_Blank (4823)</v>
          </cell>
          <cell r="B525"/>
          <cell r="C525" t="str">
            <v>8311</v>
          </cell>
          <cell r="D525" t="str">
            <v>Blank (4823)</v>
          </cell>
          <cell r="E525" t="str">
            <v>Supervisor fee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</row>
        <row r="526">
          <cell r="A526" t="str">
            <v>_/_8311_/_</v>
          </cell>
          <cell r="C526" t="str">
            <v>8311</v>
          </cell>
          <cell r="E526" t="str">
            <v>TB Total - Operating Expenses</v>
          </cell>
          <cell r="F526">
            <v>11739857403.559999</v>
          </cell>
          <cell r="G526">
            <v>0</v>
          </cell>
          <cell r="H526">
            <v>11739857403.559999</v>
          </cell>
          <cell r="I526">
            <v>0</v>
          </cell>
          <cell r="J526">
            <v>11739857403.559999</v>
          </cell>
          <cell r="K526">
            <v>18467884012.849998</v>
          </cell>
        </row>
        <row r="527">
          <cell r="A527"/>
          <cell r="C527" t="str">
            <v>8411</v>
          </cell>
        </row>
        <row r="528">
          <cell r="A528" t="str">
            <v>_/_8411_/_411</v>
          </cell>
          <cell r="B528"/>
          <cell r="C528" t="str">
            <v>8411</v>
          </cell>
          <cell r="D528" t="str">
            <v>411</v>
          </cell>
          <cell r="E528" t="str">
            <v>Interest Income</v>
          </cell>
          <cell r="F528">
            <v>-637874811.52999997</v>
          </cell>
          <cell r="G528">
            <v>0</v>
          </cell>
          <cell r="H528">
            <v>-637874811.52999997</v>
          </cell>
          <cell r="I528">
            <v>0</v>
          </cell>
          <cell r="J528">
            <v>-637874811.52999997</v>
          </cell>
          <cell r="K528">
            <v>-1308517808.9400001</v>
          </cell>
        </row>
        <row r="529">
          <cell r="A529" t="str">
            <v>_/_8411_/_</v>
          </cell>
          <cell r="C529" t="str">
            <v>8411</v>
          </cell>
          <cell r="E529" t="str">
            <v>TB Total - Interest Income</v>
          </cell>
          <cell r="F529">
            <v>-637874811.52999997</v>
          </cell>
          <cell r="G529">
            <v>0</v>
          </cell>
          <cell r="H529">
            <v>-637874811.52999997</v>
          </cell>
          <cell r="I529">
            <v>0</v>
          </cell>
          <cell r="J529">
            <v>-637874811.52999997</v>
          </cell>
          <cell r="K529">
            <v>-1308517808.9400001</v>
          </cell>
        </row>
        <row r="530">
          <cell r="A530"/>
          <cell r="C530" t="str">
            <v>8412</v>
          </cell>
        </row>
        <row r="531">
          <cell r="A531" t="str">
            <v>_/_8412_/_41302</v>
          </cell>
          <cell r="B531"/>
          <cell r="C531" t="str">
            <v>8412</v>
          </cell>
          <cell r="D531" t="str">
            <v>41302</v>
          </cell>
          <cell r="E531" t="str">
            <v>M. Income Securites Trade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-16723113.51</v>
          </cell>
        </row>
        <row r="532">
          <cell r="A532" t="str">
            <v>_/_8412_/_41303</v>
          </cell>
          <cell r="B532"/>
          <cell r="C532" t="str">
            <v>8412</v>
          </cell>
          <cell r="D532" t="str">
            <v>41303</v>
          </cell>
          <cell r="E532" t="str">
            <v>M. Income Settlement Advance</v>
          </cell>
          <cell r="F532">
            <v>-29592951.640000001</v>
          </cell>
          <cell r="G532">
            <v>0</v>
          </cell>
          <cell r="H532">
            <v>-29592951.640000001</v>
          </cell>
          <cell r="I532">
            <v>0</v>
          </cell>
          <cell r="J532">
            <v>-29592951.640000001</v>
          </cell>
          <cell r="K532">
            <v>-1257299</v>
          </cell>
        </row>
        <row r="533">
          <cell r="A533" t="str">
            <v>_/_8412_/_41309</v>
          </cell>
          <cell r="B533"/>
          <cell r="C533" t="str">
            <v>8412</v>
          </cell>
          <cell r="D533" t="str">
            <v>41309</v>
          </cell>
          <cell r="E533" t="str">
            <v>M. Income Other</v>
          </cell>
          <cell r="F533">
            <v>-5179844892.2299995</v>
          </cell>
          <cell r="G533">
            <v>0</v>
          </cell>
          <cell r="H533">
            <v>-5179844892.2299995</v>
          </cell>
          <cell r="I533">
            <v>0</v>
          </cell>
          <cell r="J533">
            <v>-5179844892.2299995</v>
          </cell>
          <cell r="K533">
            <v>0</v>
          </cell>
        </row>
        <row r="534">
          <cell r="A534" t="str">
            <v>_/_8412_/_41310</v>
          </cell>
          <cell r="B534"/>
          <cell r="C534" t="str">
            <v>8412</v>
          </cell>
          <cell r="D534" t="str">
            <v>41310</v>
          </cell>
          <cell r="E534" t="str">
            <v>Retirement Expenses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</row>
        <row r="535">
          <cell r="A535" t="str">
            <v>_/_8412_/_41311</v>
          </cell>
          <cell r="B535"/>
          <cell r="C535" t="str">
            <v>8412</v>
          </cell>
          <cell r="D535" t="str">
            <v>41311</v>
          </cell>
          <cell r="E535" t="str">
            <v>Tax Correction of SKPKB 2003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-1148256882</v>
          </cell>
        </row>
        <row r="536">
          <cell r="A536" t="str">
            <v>_/_8412_/_</v>
          </cell>
          <cell r="C536" t="str">
            <v>8412</v>
          </cell>
          <cell r="E536" t="str">
            <v>TB Total - Other Income</v>
          </cell>
          <cell r="F536">
            <v>-5209437843.8699999</v>
          </cell>
          <cell r="G536">
            <v>0</v>
          </cell>
          <cell r="H536">
            <v>-5209437843.8699999</v>
          </cell>
          <cell r="I536">
            <v>0</v>
          </cell>
          <cell r="J536">
            <v>-5209437843.8699999</v>
          </cell>
          <cell r="K536">
            <v>-1166237294.51</v>
          </cell>
        </row>
        <row r="537">
          <cell r="A537"/>
          <cell r="C537" t="str">
            <v>8413</v>
          </cell>
        </row>
        <row r="538">
          <cell r="A538" t="str">
            <v>_/_8413_/_41301</v>
          </cell>
          <cell r="B538"/>
          <cell r="C538" t="str">
            <v>8413</v>
          </cell>
          <cell r="D538" t="str">
            <v>41301</v>
          </cell>
          <cell r="E538" t="str">
            <v>M. Income Gains on Foreign Exchange</v>
          </cell>
          <cell r="F538">
            <v>-5245984376.2799997</v>
          </cell>
          <cell r="G538">
            <v>0</v>
          </cell>
          <cell r="H538">
            <v>-5245984376.2799997</v>
          </cell>
          <cell r="I538">
            <v>0</v>
          </cell>
          <cell r="J538">
            <v>-5245984376.2799997</v>
          </cell>
          <cell r="K538">
            <v>-11358663841.790001</v>
          </cell>
        </row>
        <row r="539">
          <cell r="A539" t="str">
            <v>_/_8413_/_</v>
          </cell>
          <cell r="C539" t="str">
            <v>8413</v>
          </cell>
          <cell r="E539" t="str">
            <v>TB Total - Gain on Foreign Exchange</v>
          </cell>
          <cell r="F539">
            <v>-5245984376.2799997</v>
          </cell>
          <cell r="G539">
            <v>0</v>
          </cell>
          <cell r="H539">
            <v>-5245984376.2799997</v>
          </cell>
          <cell r="I539">
            <v>0</v>
          </cell>
          <cell r="J539">
            <v>-5245984376.2799997</v>
          </cell>
          <cell r="K539">
            <v>-11358663841.790001</v>
          </cell>
        </row>
        <row r="540">
          <cell r="A540"/>
          <cell r="C540" t="str">
            <v>8414</v>
          </cell>
        </row>
        <row r="541">
          <cell r="A541" t="str">
            <v>_/_8414_/_421</v>
          </cell>
          <cell r="B541"/>
          <cell r="C541" t="str">
            <v>8414</v>
          </cell>
          <cell r="D541" t="str">
            <v>421</v>
          </cell>
          <cell r="E541" t="str">
            <v>Gain from Sales of Fixed Assets</v>
          </cell>
          <cell r="F541">
            <v>-1958257586</v>
          </cell>
          <cell r="G541">
            <v>0</v>
          </cell>
          <cell r="H541">
            <v>-1958257586</v>
          </cell>
          <cell r="I541">
            <v>0</v>
          </cell>
          <cell r="J541">
            <v>-1958257586</v>
          </cell>
          <cell r="K541">
            <v>-875549997</v>
          </cell>
        </row>
        <row r="542">
          <cell r="A542" t="str">
            <v>_/_8414_/_Dup10027 - 421210</v>
          </cell>
          <cell r="B542"/>
          <cell r="C542" t="str">
            <v>8414</v>
          </cell>
          <cell r="D542" t="str">
            <v>Dup10027 - 421210</v>
          </cell>
          <cell r="E542" t="str">
            <v>Wheeloader 65 Z4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-62500000</v>
          </cell>
        </row>
        <row r="543">
          <cell r="A543" t="str">
            <v>_/_8414_/_</v>
          </cell>
          <cell r="C543" t="str">
            <v>8414</v>
          </cell>
          <cell r="E543" t="str">
            <v>TB Total - Gain on Sale of Fixed Assets</v>
          </cell>
          <cell r="F543">
            <v>-1958257586</v>
          </cell>
          <cell r="G543">
            <v>0</v>
          </cell>
          <cell r="H543">
            <v>-1958257586</v>
          </cell>
          <cell r="I543">
            <v>0</v>
          </cell>
          <cell r="J543">
            <v>-1958257586</v>
          </cell>
          <cell r="K543">
            <v>-938049997</v>
          </cell>
        </row>
        <row r="544">
          <cell r="A544"/>
          <cell r="C544" t="str">
            <v>8415</v>
          </cell>
        </row>
        <row r="545">
          <cell r="A545" t="str">
            <v>_/_8415_/_601</v>
          </cell>
          <cell r="B545"/>
          <cell r="C545" t="str">
            <v>8415</v>
          </cell>
          <cell r="D545" t="str">
            <v>601</v>
          </cell>
          <cell r="E545" t="str">
            <v>Inter Office Account (Debit)</v>
          </cell>
          <cell r="F545">
            <v>15279279754.52</v>
          </cell>
          <cell r="G545">
            <v>0</v>
          </cell>
          <cell r="H545">
            <v>15279279754.52</v>
          </cell>
          <cell r="I545">
            <v>0</v>
          </cell>
          <cell r="J545">
            <v>15279279754.52</v>
          </cell>
          <cell r="K545">
            <v>13560664147.27</v>
          </cell>
        </row>
        <row r="546">
          <cell r="A546" t="str">
            <v>_/_8415_/_701</v>
          </cell>
          <cell r="B546"/>
          <cell r="C546" t="str">
            <v>8415</v>
          </cell>
          <cell r="D546" t="str">
            <v>701</v>
          </cell>
          <cell r="E546" t="str">
            <v>Inter Office Account (Credit)</v>
          </cell>
          <cell r="F546">
            <v>-15279279754.52</v>
          </cell>
          <cell r="G546">
            <v>0</v>
          </cell>
          <cell r="H546">
            <v>-15279279754.52</v>
          </cell>
          <cell r="I546">
            <v>0</v>
          </cell>
          <cell r="J546">
            <v>-15279279754.52</v>
          </cell>
          <cell r="K546">
            <v>-13560664147.27</v>
          </cell>
        </row>
        <row r="547">
          <cell r="A547" t="str">
            <v>_/_8415_/_</v>
          </cell>
          <cell r="C547" t="str">
            <v>8415</v>
          </cell>
          <cell r="E547" t="str">
            <v>TB Total - Inter Office Account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</row>
        <row r="548">
          <cell r="A548"/>
          <cell r="C548" t="str">
            <v>8416</v>
          </cell>
        </row>
        <row r="549">
          <cell r="A549" t="str">
            <v>_/_8416_/_412</v>
          </cell>
          <cell r="B549"/>
          <cell r="C549" t="str">
            <v>8416</v>
          </cell>
          <cell r="D549" t="str">
            <v>412</v>
          </cell>
          <cell r="E549" t="str">
            <v>Dividend Received</v>
          </cell>
          <cell r="F549">
            <v>-1971600</v>
          </cell>
          <cell r="G549">
            <v>0</v>
          </cell>
          <cell r="H549">
            <v>-1971600</v>
          </cell>
          <cell r="I549">
            <v>0</v>
          </cell>
          <cell r="J549">
            <v>-1971600</v>
          </cell>
          <cell r="K549">
            <v>0</v>
          </cell>
        </row>
        <row r="550">
          <cell r="A550" t="str">
            <v>_/_8416_/_</v>
          </cell>
          <cell r="C550" t="str">
            <v>8416</v>
          </cell>
          <cell r="E550" t="str">
            <v>TB Total - Dividend Income</v>
          </cell>
          <cell r="F550">
            <v>-1971600</v>
          </cell>
          <cell r="G550">
            <v>0</v>
          </cell>
          <cell r="H550">
            <v>-1971600</v>
          </cell>
          <cell r="I550">
            <v>0</v>
          </cell>
          <cell r="J550">
            <v>-1971600</v>
          </cell>
          <cell r="K550">
            <v>0</v>
          </cell>
        </row>
        <row r="551">
          <cell r="A551"/>
          <cell r="C551" t="str">
            <v>8417</v>
          </cell>
        </row>
        <row r="552">
          <cell r="A552" t="str">
            <v>_/_8417_/_41308</v>
          </cell>
          <cell r="B552"/>
          <cell r="C552" t="str">
            <v>8417</v>
          </cell>
          <cell r="D552" t="str">
            <v>41308</v>
          </cell>
          <cell r="E552" t="str">
            <v>Sankyu Share at BSA (US$.350.000)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</row>
        <row r="553">
          <cell r="A553" t="str">
            <v>_/_8417_/_</v>
          </cell>
          <cell r="C553" t="str">
            <v>8417</v>
          </cell>
          <cell r="E553" t="str">
            <v>TB Total - Gain on Sale of Investment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</row>
        <row r="554">
          <cell r="A554"/>
          <cell r="C554" t="str">
            <v>8511</v>
          </cell>
        </row>
        <row r="555">
          <cell r="A555" t="str">
            <v>_/_8511_/_51105</v>
          </cell>
          <cell r="B555"/>
          <cell r="C555" t="str">
            <v>8511</v>
          </cell>
          <cell r="D555" t="str">
            <v>51105</v>
          </cell>
          <cell r="E555" t="str">
            <v>Interest of Tax (Finalty)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275572675</v>
          </cell>
        </row>
        <row r="556">
          <cell r="A556" t="str">
            <v>_/_8511_/_51107</v>
          </cell>
          <cell r="B556"/>
          <cell r="C556" t="str">
            <v>8511</v>
          </cell>
          <cell r="D556" t="str">
            <v>51107</v>
          </cell>
          <cell r="E556" t="str">
            <v>Discount and interest paid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167993807.30000001</v>
          </cell>
        </row>
        <row r="557">
          <cell r="A557" t="str">
            <v>_/_8511_/_</v>
          </cell>
          <cell r="C557" t="str">
            <v>8511</v>
          </cell>
          <cell r="E557" t="str">
            <v>TB Total - Interest Expense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443566482.30000001</v>
          </cell>
        </row>
        <row r="558">
          <cell r="A558"/>
          <cell r="C558" t="str">
            <v>8512</v>
          </cell>
        </row>
        <row r="559">
          <cell r="A559" t="str">
            <v>_/_8512_/_511</v>
          </cell>
          <cell r="B559"/>
          <cell r="C559" t="str">
            <v>8512</v>
          </cell>
          <cell r="D559" t="str">
            <v>511</v>
          </cell>
          <cell r="E559" t="str">
            <v>Discount and Interest Paid</v>
          </cell>
          <cell r="F559">
            <v>41535470.399999999</v>
          </cell>
          <cell r="G559">
            <v>0</v>
          </cell>
          <cell r="H559">
            <v>41535470.399999999</v>
          </cell>
          <cell r="I559">
            <v>0</v>
          </cell>
          <cell r="J559">
            <v>41535470.399999999</v>
          </cell>
          <cell r="K559">
            <v>0</v>
          </cell>
        </row>
        <row r="560">
          <cell r="A560" t="str">
            <v>_/_8512_/_51102</v>
          </cell>
          <cell r="B560"/>
          <cell r="C560" t="str">
            <v>8512</v>
          </cell>
          <cell r="D560" t="str">
            <v>51102</v>
          </cell>
          <cell r="E560" t="str">
            <v>Interest of Loan to Sankyu Inc.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13140121.52</v>
          </cell>
        </row>
        <row r="561">
          <cell r="A561" t="str">
            <v>_/_8512_/_51114</v>
          </cell>
          <cell r="B561"/>
          <cell r="C561" t="str">
            <v>8512</v>
          </cell>
          <cell r="D561" t="str">
            <v>51114</v>
          </cell>
          <cell r="E561" t="str">
            <v>JGC Corporation (Tuban PJ.Facility)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29423845.5</v>
          </cell>
        </row>
        <row r="562">
          <cell r="A562" t="str">
            <v>_/_8512_/_513</v>
          </cell>
          <cell r="B562"/>
          <cell r="C562" t="str">
            <v>8512</v>
          </cell>
          <cell r="D562" t="str">
            <v>513</v>
          </cell>
          <cell r="E562" t="str">
            <v>Miscellaneous Losses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</row>
        <row r="563">
          <cell r="A563" t="str">
            <v>_/_8512_/_51302</v>
          </cell>
          <cell r="B563"/>
          <cell r="C563" t="str">
            <v>8512</v>
          </cell>
          <cell r="D563" t="str">
            <v>51302</v>
          </cell>
          <cell r="E563" t="str">
            <v>M. Loss for Securities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1258119436.05</v>
          </cell>
        </row>
        <row r="564">
          <cell r="A564" t="str">
            <v>_/_8512_/_51303</v>
          </cell>
          <cell r="B564"/>
          <cell r="C564" t="str">
            <v>8512</v>
          </cell>
          <cell r="D564" t="str">
            <v>51303</v>
          </cell>
          <cell r="E564" t="str">
            <v>M. Loss for Settlement Advance</v>
          </cell>
          <cell r="F564">
            <v>13047988.640000001</v>
          </cell>
          <cell r="G564">
            <v>0</v>
          </cell>
          <cell r="H564">
            <v>13047988.640000001</v>
          </cell>
          <cell r="I564">
            <v>0</v>
          </cell>
          <cell r="J564">
            <v>13047988.640000001</v>
          </cell>
          <cell r="K564">
            <v>0</v>
          </cell>
        </row>
        <row r="565">
          <cell r="A565" t="str">
            <v>_/_8512_/_51304</v>
          </cell>
          <cell r="B565"/>
          <cell r="C565" t="str">
            <v>8512</v>
          </cell>
          <cell r="D565" t="str">
            <v>51304</v>
          </cell>
          <cell r="E565" t="str">
            <v>M. Loss for Salary Shortage</v>
          </cell>
          <cell r="F565">
            <v>2746278.12</v>
          </cell>
          <cell r="G565">
            <v>0</v>
          </cell>
          <cell r="H565">
            <v>2746278.12</v>
          </cell>
          <cell r="I565">
            <v>0</v>
          </cell>
          <cell r="J565">
            <v>2746278.12</v>
          </cell>
          <cell r="K565">
            <v>1029189</v>
          </cell>
        </row>
        <row r="566">
          <cell r="A566" t="str">
            <v>_/_8512_/_51305</v>
          </cell>
          <cell r="B566"/>
          <cell r="C566" t="str">
            <v>8512</v>
          </cell>
          <cell r="D566" t="str">
            <v>51305</v>
          </cell>
          <cell r="E566" t="str">
            <v>M. Loss for Finalty</v>
          </cell>
          <cell r="F566">
            <v>109664037</v>
          </cell>
          <cell r="G566">
            <v>0</v>
          </cell>
          <cell r="H566">
            <v>109664037</v>
          </cell>
          <cell r="I566">
            <v>0</v>
          </cell>
          <cell r="J566">
            <v>109664037</v>
          </cell>
          <cell r="K566">
            <v>0</v>
          </cell>
        </row>
        <row r="567">
          <cell r="A567" t="str">
            <v>_/_8512_/_51311</v>
          </cell>
          <cell r="B567"/>
          <cell r="C567" t="str">
            <v>8512</v>
          </cell>
          <cell r="D567" t="str">
            <v>51311</v>
          </cell>
          <cell r="E567" t="str">
            <v>Finalty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100000</v>
          </cell>
        </row>
        <row r="568">
          <cell r="A568" t="str">
            <v>_/_8512_/_deloitte-1</v>
          </cell>
          <cell r="B568"/>
          <cell r="C568" t="str">
            <v>8512</v>
          </cell>
          <cell r="D568" t="str">
            <v>deloitte-1</v>
          </cell>
          <cell r="E568" t="str">
            <v>rounding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0.88</v>
          </cell>
        </row>
        <row r="569">
          <cell r="A569" t="str">
            <v>_/_8512_/_</v>
          </cell>
          <cell r="C569" t="str">
            <v>8512</v>
          </cell>
          <cell r="E569" t="str">
            <v>TB Total - Other Expense</v>
          </cell>
          <cell r="F569">
            <v>166993774.16</v>
          </cell>
          <cell r="G569">
            <v>0</v>
          </cell>
          <cell r="H569">
            <v>166993774.16</v>
          </cell>
          <cell r="I569">
            <v>0</v>
          </cell>
          <cell r="J569">
            <v>166993774.16</v>
          </cell>
          <cell r="K569">
            <v>1301812592.95</v>
          </cell>
        </row>
        <row r="570">
          <cell r="A570"/>
          <cell r="C570" t="str">
            <v>8513</v>
          </cell>
        </row>
        <row r="571">
          <cell r="A571" t="str">
            <v>_/_8513_/_51301</v>
          </cell>
          <cell r="B571"/>
          <cell r="C571" t="str">
            <v>8513</v>
          </cell>
          <cell r="D571" t="str">
            <v>51301</v>
          </cell>
          <cell r="E571" t="str">
            <v>M. Loss for Foreign Exchange</v>
          </cell>
          <cell r="F571">
            <v>5847444864.21</v>
          </cell>
          <cell r="G571">
            <v>0</v>
          </cell>
          <cell r="H571">
            <v>5847444864.21</v>
          </cell>
          <cell r="I571">
            <v>0</v>
          </cell>
          <cell r="J571">
            <v>5847444864.21</v>
          </cell>
          <cell r="K571">
            <v>12963681660.780001</v>
          </cell>
        </row>
        <row r="572">
          <cell r="A572" t="str">
            <v>_/_8513_/_</v>
          </cell>
          <cell r="C572" t="str">
            <v>8513</v>
          </cell>
          <cell r="E572" t="str">
            <v>TB Total - Loss on Foreign Exchange</v>
          </cell>
          <cell r="F572">
            <v>5847444864.21</v>
          </cell>
          <cell r="G572">
            <v>0</v>
          </cell>
          <cell r="H572">
            <v>5847444864.21</v>
          </cell>
          <cell r="I572">
            <v>0</v>
          </cell>
          <cell r="J572">
            <v>5847444864.21</v>
          </cell>
          <cell r="K572">
            <v>12963681660.780001</v>
          </cell>
        </row>
        <row r="573">
          <cell r="A573"/>
          <cell r="C573" t="str">
            <v>8514</v>
          </cell>
        </row>
        <row r="574">
          <cell r="A574" t="str">
            <v>_/_8514_/_521</v>
          </cell>
          <cell r="B574"/>
          <cell r="C574" t="str">
            <v>8514</v>
          </cell>
          <cell r="D574" t="str">
            <v>521</v>
          </cell>
          <cell r="E574" t="str">
            <v>Loss from Sold Fixed Assets</v>
          </cell>
          <cell r="F574">
            <v>476988531</v>
          </cell>
          <cell r="G574">
            <v>0</v>
          </cell>
          <cell r="H574">
            <v>476988531</v>
          </cell>
          <cell r="I574">
            <v>0</v>
          </cell>
          <cell r="J574">
            <v>476988531</v>
          </cell>
          <cell r="K574">
            <v>164821000</v>
          </cell>
        </row>
        <row r="575">
          <cell r="A575" t="str">
            <v>_/_8514_/_</v>
          </cell>
          <cell r="C575" t="str">
            <v>8514</v>
          </cell>
          <cell r="E575" t="str">
            <v>TB Total - Loss on Sale of Fixed Assets</v>
          </cell>
          <cell r="F575">
            <v>476988531</v>
          </cell>
          <cell r="G575">
            <v>0</v>
          </cell>
          <cell r="H575">
            <v>476988531</v>
          </cell>
          <cell r="I575">
            <v>0</v>
          </cell>
          <cell r="J575">
            <v>476988531</v>
          </cell>
          <cell r="K575">
            <v>164821000</v>
          </cell>
        </row>
        <row r="576">
          <cell r="A576"/>
          <cell r="C576" t="str">
            <v>8515</v>
          </cell>
        </row>
        <row r="577">
          <cell r="A577" t="str">
            <v>_/_8515_/_</v>
          </cell>
          <cell r="C577" t="str">
            <v>8515</v>
          </cell>
          <cell r="E577" t="str">
            <v>TB Total - Inter Office Account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</row>
        <row r="578">
          <cell r="A578"/>
          <cell r="C578" t="str">
            <v>8516</v>
          </cell>
        </row>
        <row r="579">
          <cell r="A579" t="str">
            <v>_/_8516_/_522HTM</v>
          </cell>
          <cell r="B579"/>
          <cell r="C579" t="str">
            <v>8516</v>
          </cell>
          <cell r="D579" t="str">
            <v>522HTM</v>
          </cell>
          <cell r="E579" t="str">
            <v>Loss on disposal Fixed Asset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</row>
        <row r="580">
          <cell r="A580" t="str">
            <v>_/_8516_/_</v>
          </cell>
          <cell r="C580" t="str">
            <v>8516</v>
          </cell>
          <cell r="E580" t="str">
            <v>TB Total - Loss on disposal Fixed Asset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</row>
        <row r="581">
          <cell r="A581"/>
          <cell r="C581" t="str">
            <v>8611</v>
          </cell>
        </row>
        <row r="582">
          <cell r="A582" t="str">
            <v>_/_8611_/_520</v>
          </cell>
          <cell r="B582"/>
          <cell r="C582" t="str">
            <v>8611</v>
          </cell>
          <cell r="D582" t="str">
            <v>520</v>
          </cell>
          <cell r="E582" t="str">
            <v>Income  Tax Expenses - Current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9132509600</v>
          </cell>
        </row>
        <row r="583">
          <cell r="A583" t="str">
            <v>_/_8611_/_</v>
          </cell>
          <cell r="C583" t="str">
            <v>8611</v>
          </cell>
          <cell r="E583" t="str">
            <v>TB Total - Taxes on Income - Current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9132509600</v>
          </cell>
        </row>
        <row r="584">
          <cell r="A584"/>
          <cell r="C584" t="str">
            <v>8612</v>
          </cell>
        </row>
        <row r="585">
          <cell r="A585" t="str">
            <v>_/_8612_/_520.HTM</v>
          </cell>
          <cell r="B585"/>
          <cell r="C585" t="str">
            <v>8612</v>
          </cell>
          <cell r="D585" t="str">
            <v>520.HTM</v>
          </cell>
          <cell r="E585" t="str">
            <v>Income Tax Expense - Deferred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318820963</v>
          </cell>
        </row>
        <row r="586">
          <cell r="A586" t="str">
            <v>_/_8612_/_</v>
          </cell>
          <cell r="C586" t="str">
            <v>8612</v>
          </cell>
          <cell r="E586" t="str">
            <v>TB Total - Deferred Income Taxes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318820963</v>
          </cell>
        </row>
        <row r="587">
          <cell r="A587"/>
          <cell r="C587" t="str">
            <v>8613</v>
          </cell>
        </row>
        <row r="588">
          <cell r="A588" t="str">
            <v>_/_8613_/_</v>
          </cell>
          <cell r="C588" t="str">
            <v>8613</v>
          </cell>
          <cell r="E588" t="str">
            <v>TB Total - Income Tax Final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</row>
        <row r="589">
          <cell r="A589" t="str">
            <v>_/_GrandTotal_/_</v>
          </cell>
          <cell r="C589" t="str">
            <v>Grand Total</v>
          </cell>
          <cell r="F589">
            <v>-9.059906005859375E-5</v>
          </cell>
          <cell r="G589">
            <v>0</v>
          </cell>
          <cell r="H589">
            <v>-9.059906005859375E-5</v>
          </cell>
          <cell r="I589">
            <v>0</v>
          </cell>
          <cell r="J589">
            <v>-9.059906005859375E-5</v>
          </cell>
          <cell r="K589">
            <v>-4.00543212890625E-5</v>
          </cell>
        </row>
      </sheetData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B"/>
      <sheetName val="A"/>
    </sheetNames>
    <sheetDataSet>
      <sheetData sheetId="0"/>
      <sheetData sheetId="1"/>
      <sheetData sheetId="2" refreshError="1">
        <row r="17">
          <cell r="A17" t="str">
            <v>A.</v>
          </cell>
          <cell r="B17" t="str">
            <v>TAXPAYER'S ID NO.</v>
          </cell>
          <cell r="E17" t="str">
            <v xml:space="preserve"> :</v>
          </cell>
          <cell r="F17" t="str">
            <v>1.001.695.4-054</v>
          </cell>
          <cell r="AA17" t="str">
            <v xml:space="preserve"> 1.  TGL SPT DISAMPAIKAN  .......</v>
          </cell>
        </row>
        <row r="19">
          <cell r="A19" t="str">
            <v>B.</v>
          </cell>
          <cell r="B19" t="str">
            <v>NAME OF TAXPAYER</v>
          </cell>
          <cell r="E19" t="str">
            <v xml:space="preserve"> :</v>
          </cell>
          <cell r="F19" t="str">
            <v>PT SQUIBB INDONESIA</v>
          </cell>
          <cell r="AA19" t="str">
            <v xml:space="preserve"> 2.  STATUS SPT</v>
          </cell>
        </row>
        <row r="21">
          <cell r="A21" t="str">
            <v>C.</v>
          </cell>
          <cell r="B21" t="str">
            <v>ADDRESS</v>
          </cell>
          <cell r="E21" t="str">
            <v xml:space="preserve"> :</v>
          </cell>
          <cell r="F21" t="str">
            <v>Jl. Jendral Sudirman Kav. 24 Tamara Centre 10 th</v>
          </cell>
          <cell r="AA21" t="str">
            <v xml:space="preserve"> 3.  KLASIFIKASI BADAN</v>
          </cell>
        </row>
        <row r="23">
          <cell r="A23" t="str">
            <v>D.</v>
          </cell>
          <cell r="B23" t="str">
            <v>REGENCY</v>
          </cell>
          <cell r="E23" t="str">
            <v>:</v>
          </cell>
          <cell r="F23" t="str">
            <v>Karet/Setiabudi</v>
          </cell>
          <cell r="AA23" t="str">
            <v xml:space="preserve"> 4.  ALAT PEMB</v>
          </cell>
        </row>
        <row r="26">
          <cell r="A26" t="str">
            <v>E.</v>
          </cell>
          <cell r="B26" t="str">
            <v>CITY/POST CODE</v>
          </cell>
          <cell r="E26" t="str">
            <v>:</v>
          </cell>
          <cell r="F26" t="str">
            <v>Jakarta Selatan</v>
          </cell>
          <cell r="Q26">
            <v>1</v>
          </cell>
          <cell r="R26">
            <v>2</v>
          </cell>
          <cell r="S26">
            <v>9</v>
          </cell>
          <cell r="T26">
            <v>2</v>
          </cell>
          <cell r="U26">
            <v>0</v>
          </cell>
          <cell r="AA26" t="str">
            <v xml:space="preserve"> 5.  N/K/L (M.10)</v>
          </cell>
        </row>
        <row r="28">
          <cell r="A28" t="str">
            <v>F.</v>
          </cell>
          <cell r="B28" t="str">
            <v>TYPE OF BUSINESS</v>
          </cell>
          <cell r="E28" t="str">
            <v xml:space="preserve"> :</v>
          </cell>
          <cell r="AA28" t="str">
            <v xml:space="preserve"> 6.  N/K/L (N.12)</v>
          </cell>
        </row>
        <row r="30">
          <cell r="B30" t="str">
            <v>CODE OF BUSINESS</v>
          </cell>
          <cell r="E30" t="str">
            <v xml:space="preserve"> :</v>
          </cell>
          <cell r="AA30" t="str">
            <v xml:space="preserve"> 7.  PERMOHONAN </v>
          </cell>
        </row>
        <row r="31">
          <cell r="AA31" t="str">
            <v xml:space="preserve">      ATAS LB</v>
          </cell>
        </row>
        <row r="32">
          <cell r="A32" t="str">
            <v>G.</v>
          </cell>
          <cell r="B32" t="str">
            <v>NAME OF MANAGER</v>
          </cell>
          <cell r="E32" t="str">
            <v xml:space="preserve"> :</v>
          </cell>
          <cell r="F32" t="str">
            <v>Dr. Syed Mukhtar Haider</v>
          </cell>
          <cell r="AA32" t="str">
            <v xml:space="preserve"> 8.  LAMPIRAN</v>
          </cell>
        </row>
        <row r="33">
          <cell r="B33" t="str">
            <v>ADDRESS</v>
          </cell>
          <cell r="E33" t="str">
            <v xml:space="preserve"> :</v>
          </cell>
          <cell r="F33" t="str">
            <v>Jl. Pejaten Barat I/5B Jakarta</v>
          </cell>
        </row>
        <row r="34">
          <cell r="B34" t="str">
            <v>TELEPHONE</v>
          </cell>
          <cell r="E34" t="str">
            <v xml:space="preserve"> :</v>
          </cell>
          <cell r="G34" t="str">
            <v xml:space="preserve">RESIDENCE  </v>
          </cell>
          <cell r="P34" t="str">
            <v xml:space="preserve">OFFICE </v>
          </cell>
          <cell r="S34" t="str">
            <v>5206727</v>
          </cell>
        </row>
        <row r="37">
          <cell r="A37" t="str">
            <v>H.</v>
          </cell>
          <cell r="B37" t="str">
            <v xml:space="preserve">CORPORATE </v>
          </cell>
          <cell r="E37" t="str">
            <v xml:space="preserve"> :</v>
          </cell>
          <cell r="I37" t="str">
            <v>X</v>
          </cell>
          <cell r="J37" t="str">
            <v>PRIVATE LTD</v>
          </cell>
          <cell r="Q37" t="str">
            <v>FOUNDATION</v>
          </cell>
          <cell r="W37" t="str">
            <v>COOPERATIVE</v>
          </cell>
        </row>
        <row r="38">
          <cell r="B38" t="str">
            <v>CLASIFICATION</v>
          </cell>
          <cell r="J38" t="str">
            <v>VENTURE CAPITAL</v>
          </cell>
          <cell r="Q38" t="str">
            <v>BANK</v>
          </cell>
          <cell r="W38" t="str">
            <v>REKSA DANA</v>
          </cell>
        </row>
        <row r="39">
          <cell r="W39" t="str">
            <v>(INVESTMENT FUND)</v>
          </cell>
        </row>
        <row r="41">
          <cell r="A41" t="str">
            <v>I.</v>
          </cell>
          <cell r="B41" t="str">
            <v>BOOKKEEPING</v>
          </cell>
          <cell r="E41" t="str">
            <v xml:space="preserve"> :</v>
          </cell>
          <cell r="G41" t="str">
            <v>CASH</v>
          </cell>
          <cell r="O41" t="str">
            <v>MANUAL</v>
          </cell>
          <cell r="T41" t="str">
            <v xml:space="preserve">INVENTORY VALUATION </v>
          </cell>
        </row>
        <row r="42">
          <cell r="F42" t="str">
            <v>X</v>
          </cell>
          <cell r="G42" t="str">
            <v>ACCRUAL</v>
          </cell>
          <cell r="N42" t="str">
            <v>X</v>
          </cell>
          <cell r="O42" t="str">
            <v>COMPUTERIZED</v>
          </cell>
          <cell r="T42" t="str">
            <v>METHOD</v>
          </cell>
        </row>
        <row r="43">
          <cell r="E43" t="str">
            <v xml:space="preserve"> :</v>
          </cell>
        </row>
        <row r="44">
          <cell r="G44" t="str">
            <v>INDONESIAN LANGUAGE</v>
          </cell>
          <cell r="N44" t="str">
            <v>X</v>
          </cell>
          <cell r="O44" t="str">
            <v>RUPIAH</v>
          </cell>
          <cell r="T44" t="str">
            <v>DEPRECIATION METHOD</v>
          </cell>
        </row>
        <row r="45">
          <cell r="G45" t="str">
            <v>ENGLISH LANGUANGE</v>
          </cell>
          <cell r="O45" t="str">
            <v>US DOLLAR</v>
          </cell>
        </row>
        <row r="47">
          <cell r="AA47" t="str">
            <v>IN RUPIAH</v>
          </cell>
        </row>
        <row r="49">
          <cell r="A49" t="str">
            <v>J.</v>
          </cell>
          <cell r="B49" t="str">
            <v>NET INCOME</v>
          </cell>
          <cell r="D49" t="str">
            <v>1.</v>
          </cell>
          <cell r="G49" t="str">
            <v xml:space="preserve">DOMESTIC NET INCOME (FORM 1771-I SECTION D NUMBER 5) </v>
          </cell>
          <cell r="Z49" t="str">
            <v>1.</v>
          </cell>
          <cell r="AA49">
            <v>-28309487385</v>
          </cell>
        </row>
        <row r="51">
          <cell r="D51" t="str">
            <v>2.</v>
          </cell>
          <cell r="G51" t="str">
            <v xml:space="preserve">FOREIGN NET INCOME (FORM 1771-III COLUMN 5) </v>
          </cell>
          <cell r="Z51" t="str">
            <v>2.</v>
          </cell>
          <cell r="AA51" t="str">
            <v>-</v>
          </cell>
        </row>
        <row r="53">
          <cell r="D53" t="str">
            <v>3.</v>
          </cell>
          <cell r="G53" t="str">
            <v xml:space="preserve">TOTAL NET INCOME (1+2) </v>
          </cell>
          <cell r="Z53" t="str">
            <v>3.</v>
          </cell>
          <cell r="AA53">
            <v>-28309487385</v>
          </cell>
        </row>
        <row r="56">
          <cell r="A56" t="str">
            <v>K.</v>
          </cell>
          <cell r="B56" t="str">
            <v>TAXABLE INCOME</v>
          </cell>
          <cell r="D56" t="str">
            <v>4.</v>
          </cell>
          <cell r="G56" t="str">
            <v xml:space="preserve">COMPENSATION OF FISCAL LOSS </v>
          </cell>
          <cell r="Z56" t="str">
            <v>4.</v>
          </cell>
          <cell r="AA56" t="str">
            <v>-</v>
          </cell>
        </row>
        <row r="58">
          <cell r="D58" t="str">
            <v>5.</v>
          </cell>
          <cell r="G58" t="str">
            <v xml:space="preserve">TAXABLE INCOME (3-4) </v>
          </cell>
          <cell r="Z58" t="str">
            <v>5.</v>
          </cell>
          <cell r="AA58">
            <v>-28309487385</v>
          </cell>
        </row>
        <row r="60">
          <cell r="A60" t="str">
            <v>L.</v>
          </cell>
          <cell r="B60" t="str">
            <v>INCOME TAX DUE</v>
          </cell>
          <cell r="D60" t="str">
            <v>6.</v>
          </cell>
          <cell r="G60" t="str">
            <v xml:space="preserve">INCOME TAX DUE (ARTICLE 17 RATES X NUMBER 5) </v>
          </cell>
          <cell r="Z60" t="str">
            <v>6.</v>
          </cell>
          <cell r="AA60" t="str">
            <v>-</v>
          </cell>
        </row>
        <row r="62">
          <cell r="D62" t="str">
            <v>7.</v>
          </cell>
          <cell r="G62" t="str">
            <v xml:space="preserve">REFUND/DEDUCTION OF CREDITABLE INCOME TAX (ARTICLE 24) </v>
          </cell>
          <cell r="Z62" t="str">
            <v>7.</v>
          </cell>
          <cell r="AA62" t="str">
            <v>-</v>
          </cell>
        </row>
        <row r="64">
          <cell r="D64" t="str">
            <v>8.</v>
          </cell>
          <cell r="G64" t="str">
            <v xml:space="preserve">TOTAL INCOME TAX DUE (6+7) </v>
          </cell>
          <cell r="Z64" t="str">
            <v>8.</v>
          </cell>
          <cell r="AA64" t="str">
            <v>-</v>
          </cell>
        </row>
        <row r="66">
          <cell r="A66" t="str">
            <v>M.</v>
          </cell>
          <cell r="B66" t="str">
            <v>INCOME TAX</v>
          </cell>
          <cell r="D66" t="str">
            <v>9.</v>
          </cell>
          <cell r="G66" t="str">
            <v xml:space="preserve">INCOME TAX (PPh) WITHHELD BY OTHER PARTIES </v>
          </cell>
          <cell r="Z66" t="str">
            <v>9.</v>
          </cell>
          <cell r="AA66">
            <v>1428546902</v>
          </cell>
        </row>
        <row r="67">
          <cell r="B67" t="str">
            <v>CREDITS</v>
          </cell>
          <cell r="G67" t="str">
            <v>(FROM 1771-II AND 1771-III)</v>
          </cell>
        </row>
        <row r="69">
          <cell r="D69" t="str">
            <v>10.</v>
          </cell>
          <cell r="E69" t="str">
            <v>a.</v>
          </cell>
          <cell r="I69" t="str">
            <v>PPh TO BE PAID BY THE COMPANY ITSELF</v>
          </cell>
          <cell r="U69" t="str">
            <v xml:space="preserve">     (8-9)</v>
          </cell>
          <cell r="Z69" t="str">
            <v>10.</v>
          </cell>
        </row>
        <row r="72">
          <cell r="E72" t="str">
            <v>b.</v>
          </cell>
          <cell r="I72" t="str">
            <v>PPh OVERWITHHELD/OVERPAID</v>
          </cell>
        </row>
        <row r="74">
          <cell r="D74" t="str">
            <v>11.</v>
          </cell>
          <cell r="G74" t="str">
            <v>PPh PAID BY THE COMPANY ITSELF</v>
          </cell>
        </row>
        <row r="75">
          <cell r="G75" t="str">
            <v>a.  Income Tax (PPh) Article 25</v>
          </cell>
          <cell r="T75" t="str">
            <v>a</v>
          </cell>
          <cell r="U75">
            <v>821210853</v>
          </cell>
        </row>
        <row r="77">
          <cell r="G77" t="str">
            <v>b.  STP (Tax Collection Notice) PPh Article 25</v>
          </cell>
        </row>
        <row r="78">
          <cell r="G78" t="str">
            <v xml:space="preserve">               (only the tax principal)</v>
          </cell>
          <cell r="T78" t="str">
            <v xml:space="preserve">b </v>
          </cell>
          <cell r="X78" t="str">
            <v>-</v>
          </cell>
        </row>
        <row r="79">
          <cell r="G79" t="str">
            <v>c.  Exit Fiscal Tax</v>
          </cell>
          <cell r="T79" t="str">
            <v>c</v>
          </cell>
          <cell r="U79">
            <v>116000000</v>
          </cell>
        </row>
        <row r="81">
          <cell r="G81" t="str">
            <v>d.  PPh on transfer of the rights for land  and/or</v>
          </cell>
        </row>
        <row r="82">
          <cell r="G82" t="str">
            <v xml:space="preserve">      building </v>
          </cell>
          <cell r="T82" t="str">
            <v>d</v>
          </cell>
          <cell r="X82" t="str">
            <v>-</v>
          </cell>
        </row>
        <row r="83">
          <cell r="G83" t="str">
            <v xml:space="preserve">TOTAL (a+b+c+d) </v>
          </cell>
          <cell r="Z83" t="str">
            <v>11.</v>
          </cell>
          <cell r="AA83">
            <v>937210853</v>
          </cell>
        </row>
        <row r="86">
          <cell r="A86" t="str">
            <v>^N.</v>
          </cell>
          <cell r="B86" t="str">
            <v>PPh UNDER/OVERPAID</v>
          </cell>
          <cell r="D86" t="str">
            <v>12.</v>
          </cell>
          <cell r="E86" t="str">
            <v>a.</v>
          </cell>
          <cell r="I86" t="str">
            <v>INCOME TAX UNDERPAID (ARTICLE 29 PPh)</v>
          </cell>
          <cell r="U86" t="str">
            <v xml:space="preserve">     (10-11)</v>
          </cell>
          <cell r="Z86" t="str">
            <v>12.</v>
          </cell>
          <cell r="AA86" t="str">
            <v>NIHIL</v>
          </cell>
        </row>
        <row r="89">
          <cell r="E89" t="str">
            <v>b.</v>
          </cell>
          <cell r="I89" t="str">
            <v>INCOME TAX OVERPAID (ARTICLE 28A PPh)</v>
          </cell>
          <cell r="AA89">
            <v>2365757755</v>
          </cell>
        </row>
        <row r="91">
          <cell r="G91" t="str">
            <v>l</v>
          </cell>
          <cell r="H91" t="str">
            <v xml:space="preserve">AMOUNT OF NUMBER 12a ALREADY PAID ON:   </v>
          </cell>
        </row>
        <row r="94">
          <cell r="A94" t="str">
            <v>^O.</v>
          </cell>
          <cell r="B94" t="str">
            <v>APPLICATION</v>
          </cell>
          <cell r="D94" t="str">
            <v>13.</v>
          </cell>
          <cell r="G94" t="str">
            <v>WITH REGARD TO THE OVERPAID INCOME TAX IN NUMBER 12b ...........</v>
          </cell>
          <cell r="Y94" t="str">
            <v>Ø</v>
          </cell>
          <cell r="Z94" t="str">
            <v>13.</v>
          </cell>
        </row>
        <row r="96">
          <cell r="G96" t="str">
            <v>WE APPLY FOR:</v>
          </cell>
          <cell r="M96" t="str">
            <v xml:space="preserve"> A REFUND</v>
          </cell>
        </row>
        <row r="98">
          <cell r="M98" t="str">
            <v xml:space="preserve"> COMPENSATION AGAINST </v>
          </cell>
        </row>
        <row r="99">
          <cell r="M99" t="str">
            <v xml:space="preserve"> FUTURE TAX LIABILITIES</v>
          </cell>
        </row>
        <row r="102">
          <cell r="A102" t="str">
            <v>P.</v>
          </cell>
          <cell r="B102" t="str">
            <v>INSTALLMENT OF</v>
          </cell>
          <cell r="D102" t="str">
            <v>14.</v>
          </cell>
          <cell r="G102" t="str">
            <v>INSTALLMENT OF PPh ART. 25 FOR THE FOLLOWING YEAR  AMOUNTING TO</v>
          </cell>
          <cell r="Z102" t="str">
            <v>Rp.</v>
          </cell>
          <cell r="AA102">
            <v>0</v>
          </cell>
        </row>
        <row r="105">
          <cell r="B105" t="str">
            <v>INCOME TAX (PPh )</v>
          </cell>
          <cell r="G105" t="str">
            <v>IS BASED ON THE FOLLOWING CALCULATION:</v>
          </cell>
        </row>
        <row r="106">
          <cell r="B106" t="str">
            <v xml:space="preserve">ART. 25 FOR THE </v>
          </cell>
        </row>
        <row r="107">
          <cell r="B107" t="str">
            <v>FOLLOWING YEAR</v>
          </cell>
          <cell r="G107" t="str">
            <v>a.</v>
          </cell>
          <cell r="I107" t="str">
            <v xml:space="preserve">   1/12 X (TOTAL NUMBER 10a - NUMBER 7)</v>
          </cell>
        </row>
        <row r="109">
          <cell r="G109" t="str">
            <v>b.</v>
          </cell>
          <cell r="I109" t="str">
            <v xml:space="preserve">   CALCULATION ON A SEPARATE ENCLOSURE </v>
          </cell>
        </row>
        <row r="111">
          <cell r="G111" t="str">
            <v>NOTE :</v>
          </cell>
        </row>
        <row r="112">
          <cell r="H112" t="str">
            <v xml:space="preserve">  NOT TO BE FILLED BY TAX PAYERS : BANK, LEASING WITH OPTION RIGHT,</v>
          </cell>
        </row>
        <row r="113">
          <cell r="H113" t="str">
            <v xml:space="preserve">  GOVERNMENT OWNED COMPANIES (BUMN/BUMD)</v>
          </cell>
        </row>
        <row r="115">
          <cell r="A115" t="str">
            <v>Q.</v>
          </cell>
          <cell r="B115" t="str">
            <v>ENCLOSURES</v>
          </cell>
          <cell r="D115" t="str">
            <v>15.</v>
          </cell>
          <cell r="G115" t="str">
            <v>BESIDES THE ENCLOSURES OF 1771-I, 1771-II, 1771-III, 1771-IV, AND 1771-V</v>
          </cell>
        </row>
        <row r="116">
          <cell r="G116" t="str">
            <v>ATTACHED AS WELL ARE:</v>
          </cell>
        </row>
        <row r="118">
          <cell r="G118" t="str">
            <v>a.</v>
          </cell>
          <cell r="H118" t="str">
            <v>X</v>
          </cell>
          <cell r="I118" t="str">
            <v xml:space="preserve">  BALANCE SHEETS AND INCOME STATEMENT FOR THE RELATED FISCAL YEAR (ATTACHMENT 1 &amp; 2)</v>
          </cell>
        </row>
        <row r="120">
          <cell r="G120" t="str">
            <v>b.</v>
          </cell>
          <cell r="I120" t="str">
            <v xml:space="preserve">  CALCULATION OF THE INCOME TAX ART.25 PAYMENT ON THE NEXT FISCAL YEAR </v>
          </cell>
        </row>
        <row r="122">
          <cell r="G122" t="str">
            <v>c.</v>
          </cell>
          <cell r="H122" t="str">
            <v>x</v>
          </cell>
          <cell r="I122" t="str">
            <v xml:space="preserve">  INCOME TAX PAYMENT SLIP ART.29 YEAR 1998 </v>
          </cell>
        </row>
        <row r="124">
          <cell r="G124" t="str">
            <v>d.</v>
          </cell>
          <cell r="I124" t="str">
            <v xml:space="preserve">  PROXY LETTER (IF AUTHORIZED TO OTHER PARTY)</v>
          </cell>
        </row>
        <row r="126">
          <cell r="G126" t="str">
            <v>e.</v>
          </cell>
          <cell r="H126" t="str">
            <v>x</v>
          </cell>
          <cell r="I126" t="str">
            <v xml:space="preserve">  PROPERTY LIST AND CALCULATION OF DEPRECIATION/AMORTIZATION</v>
          </cell>
        </row>
        <row r="128">
          <cell r="G128" t="str">
            <v>f.</v>
          </cell>
        </row>
        <row r="129">
          <cell r="G129" t="str">
            <v xml:space="preserve"> </v>
          </cell>
        </row>
        <row r="131">
          <cell r="A131" t="str">
            <v>R.</v>
          </cell>
          <cell r="B131" t="str">
            <v>STATEMENT</v>
          </cell>
          <cell r="D131" t="str">
            <v>16.</v>
          </cell>
          <cell r="G131" t="str">
            <v>BEING FULLY AWARE OF ALL THE CONSEQUENCES, INCLUDING SANCTIONS ACCORDING TO</v>
          </cell>
        </row>
        <row r="132">
          <cell r="G132" t="str">
            <v>THE PREVAILING REGULATIONS, I HEREBY STATE THAT</v>
          </cell>
          <cell r="U132" t="str">
            <v xml:space="preserve">WHAT I HAVE STATED ABOVE </v>
          </cell>
        </row>
        <row r="133">
          <cell r="G133" t="str">
            <v>AND ITS ENCLOSURES ARE CORRECT, COMPLETE AND CLEAR.</v>
          </cell>
        </row>
        <row r="137">
          <cell r="Y137" t="str">
            <v>JAKARTA, DATE 31 March 1999</v>
          </cell>
        </row>
        <row r="142">
          <cell r="H142" t="str">
            <v>X</v>
          </cell>
          <cell r="I142" t="str">
            <v xml:space="preserve">  MANAGEMENT</v>
          </cell>
          <cell r="T142" t="str">
            <v xml:space="preserve">  SIGNATURE</v>
          </cell>
        </row>
        <row r="143">
          <cell r="G143" t="str">
            <v>l</v>
          </cell>
          <cell r="R143" t="str">
            <v>l</v>
          </cell>
          <cell r="Z143" t="str">
            <v>Dr. Syed Mukhtar Haider</v>
          </cell>
        </row>
        <row r="145">
          <cell r="I145" t="str">
            <v xml:space="preserve">  PROXY</v>
          </cell>
          <cell r="T145" t="str">
            <v xml:space="preserve">  CLEAR NAME</v>
          </cell>
        </row>
        <row r="148">
          <cell r="I148" t="str">
            <v>l</v>
          </cell>
          <cell r="K148" t="str">
            <v>REVISION OF IDENTITY</v>
          </cell>
        </row>
        <row r="150">
          <cell r="A150" t="str">
            <v>A.</v>
          </cell>
          <cell r="B150" t="str">
            <v>TAXPAYER'S ID NO.</v>
          </cell>
          <cell r="F150" t="str">
            <v>:</v>
          </cell>
        </row>
        <row r="153">
          <cell r="A153" t="str">
            <v>B.</v>
          </cell>
          <cell r="B153" t="str">
            <v>NAME OF THE TAXPAYER</v>
          </cell>
          <cell r="F153" t="str">
            <v>:</v>
          </cell>
        </row>
        <row r="155">
          <cell r="A155" t="str">
            <v>C.</v>
          </cell>
          <cell r="B155" t="str">
            <v>ADDRESS</v>
          </cell>
          <cell r="F155" t="str">
            <v>:</v>
          </cell>
        </row>
        <row r="158">
          <cell r="A158" t="str">
            <v>D.</v>
          </cell>
          <cell r="B158" t="str">
            <v>DISTRICT/REGENCY</v>
          </cell>
          <cell r="F158" t="str">
            <v>:</v>
          </cell>
        </row>
        <row r="161">
          <cell r="A161" t="str">
            <v>E.</v>
          </cell>
          <cell r="B161" t="str">
            <v>CITY/POST CODE</v>
          </cell>
          <cell r="F161" t="str">
            <v>:</v>
          </cell>
        </row>
        <row r="164">
          <cell r="A164" t="str">
            <v>l</v>
          </cell>
          <cell r="B164" t="str">
            <v>SIGNATURE OF MANAGEMENT/</v>
          </cell>
        </row>
        <row r="165">
          <cell r="B165" t="str">
            <v>PROXY</v>
          </cell>
        </row>
        <row r="167">
          <cell r="A167" t="str">
            <v>KP.PPh.2.2-96</v>
          </cell>
        </row>
        <row r="168">
          <cell r="K168" t="str">
            <v>(Unofficial Translation)</v>
          </cell>
        </row>
        <row r="169">
          <cell r="L169" t="str">
            <v>ENCLOSURE  -  I</v>
          </cell>
          <cell r="AA169" t="str">
            <v>FORM</v>
          </cell>
        </row>
        <row r="170">
          <cell r="D170" t="str">
            <v>ANNUAL CORPORATE INCOME TAX RETURN</v>
          </cell>
          <cell r="AA170" t="str">
            <v>1771-I</v>
          </cell>
        </row>
        <row r="173">
          <cell r="A173" t="str">
            <v xml:space="preserve">        FINANCE DEPARTMENT</v>
          </cell>
          <cell r="D173" t="str">
            <v xml:space="preserve">        DOMESTIC INCOME FROM OPERATION AND OTHER INCOME </v>
          </cell>
          <cell r="AA173" t="str">
            <v>FISCAL YEAR</v>
          </cell>
        </row>
        <row r="174">
          <cell r="A174" t="str">
            <v xml:space="preserve">  THE DIRECTORATE GENERAL</v>
          </cell>
          <cell r="J174" t="str">
            <v>l</v>
          </cell>
          <cell r="K174" t="str">
            <v>ENCLOSED TO FORM 1771</v>
          </cell>
        </row>
        <row r="175">
          <cell r="A175" t="str">
            <v xml:space="preserve">             OF TAXATION</v>
          </cell>
        </row>
        <row r="177">
          <cell r="A177" t="str">
            <v xml:space="preserve">   NAME OF TAXPAYER :  </v>
          </cell>
          <cell r="D177" t="str">
            <v>PT SQUIBB INDONESIA</v>
          </cell>
          <cell r="O177" t="str">
            <v>TAX ID NO. :</v>
          </cell>
          <cell r="S177" t="str">
            <v>1.001.695.4-054</v>
          </cell>
        </row>
        <row r="181">
          <cell r="A181" t="str">
            <v xml:space="preserve">   SECTION A:    OPERATING INCOME</v>
          </cell>
          <cell r="AA181" t="str">
            <v>(IN RUPIAH)</v>
          </cell>
        </row>
        <row r="183">
          <cell r="A183" t="str">
            <v>NO.</v>
          </cell>
          <cell r="C183" t="str">
            <v>TYPE OF BUSSINESS</v>
          </cell>
          <cell r="D183" t="str">
            <v>TURNOVER/REVENUE</v>
          </cell>
          <cell r="P183" t="str">
            <v>COST OF GOODS SOLD</v>
          </cell>
          <cell r="AA183" t="str">
            <v>OPERATING GROSS INCOME</v>
          </cell>
        </row>
        <row r="184">
          <cell r="A184" t="str">
            <v>(1)</v>
          </cell>
          <cell r="C184" t="str">
            <v>(2)</v>
          </cell>
          <cell r="D184" t="str">
            <v>(3)</v>
          </cell>
          <cell r="P184" t="str">
            <v>(4)</v>
          </cell>
          <cell r="AA184" t="str">
            <v>(5)</v>
          </cell>
        </row>
        <row r="186">
          <cell r="A186" t="str">
            <v>1.</v>
          </cell>
          <cell r="C186" t="str">
            <v>TRADE</v>
          </cell>
          <cell r="J186" t="str">
            <v>-</v>
          </cell>
          <cell r="T186" t="str">
            <v>-</v>
          </cell>
        </row>
        <row r="187">
          <cell r="A187" t="str">
            <v>2.</v>
          </cell>
          <cell r="C187" t="str">
            <v>INDUSTRY</v>
          </cell>
          <cell r="G187">
            <v>75354994052</v>
          </cell>
          <cell r="T187">
            <v>43971322810</v>
          </cell>
        </row>
        <row r="188">
          <cell r="A188" t="str">
            <v>3.</v>
          </cell>
          <cell r="C188" t="str">
            <v>SERVICE</v>
          </cell>
          <cell r="J188" t="str">
            <v>-</v>
          </cell>
          <cell r="T188" t="str">
            <v>-</v>
          </cell>
        </row>
        <row r="189">
          <cell r="A189" t="str">
            <v>4.</v>
          </cell>
          <cell r="C189" t="str">
            <v>OTHERS</v>
          </cell>
          <cell r="J189" t="str">
            <v>-</v>
          </cell>
          <cell r="T189" t="str">
            <v>-</v>
          </cell>
        </row>
        <row r="191">
          <cell r="C191" t="str">
            <v>TOTAL</v>
          </cell>
          <cell r="G191">
            <v>75354994052</v>
          </cell>
          <cell r="T191">
            <v>43971322810</v>
          </cell>
        </row>
        <row r="193">
          <cell r="A193" t="str">
            <v xml:space="preserve">   SECTION B:    OTHER INCOME (NOT FROM OPERATION)</v>
          </cell>
          <cell r="AA193" t="str">
            <v>(IN RUPIAH)</v>
          </cell>
        </row>
        <row r="195">
          <cell r="A195" t="str">
            <v>NO.</v>
          </cell>
          <cell r="C195" t="str">
            <v>SOURCE OF INCOME</v>
          </cell>
        </row>
        <row r="196">
          <cell r="A196" t="str">
            <v>(1)</v>
          </cell>
          <cell r="L196" t="str">
            <v>(2)</v>
          </cell>
        </row>
        <row r="197">
          <cell r="A197" t="str">
            <v>1.</v>
          </cell>
          <cell r="C197" t="str">
            <v>INTEREST</v>
          </cell>
          <cell r="Y197" t="str">
            <v>-</v>
          </cell>
        </row>
        <row r="198">
          <cell r="A198" t="str">
            <v>2.</v>
          </cell>
          <cell r="C198" t="str">
            <v>DIVIDEND</v>
          </cell>
          <cell r="Y198" t="str">
            <v>-</v>
          </cell>
        </row>
        <row r="199">
          <cell r="A199" t="str">
            <v>3.</v>
          </cell>
          <cell r="C199" t="str">
            <v>ROYALTIES</v>
          </cell>
          <cell r="Y199" t="str">
            <v>-</v>
          </cell>
        </row>
        <row r="200">
          <cell r="A200" t="str">
            <v>4.</v>
          </cell>
          <cell r="C200" t="str">
            <v>RENTALS</v>
          </cell>
        </row>
        <row r="201">
          <cell r="A201" t="str">
            <v>5.</v>
          </cell>
          <cell r="C201" t="str">
            <v>PROFIT FROM SALES/TRANSFER OF ASSETS</v>
          </cell>
        </row>
        <row r="202">
          <cell r="A202" t="str">
            <v>6.</v>
          </cell>
          <cell r="C202" t="str">
            <v>OTHERS</v>
          </cell>
        </row>
        <row r="204">
          <cell r="C204" t="str">
            <v>T O T A L</v>
          </cell>
        </row>
        <row r="207">
          <cell r="A207" t="str">
            <v xml:space="preserve">   SECTION C:    DEDUCTION TO GROSS INCOME</v>
          </cell>
          <cell r="AA207" t="str">
            <v>(IN RUPIAH)</v>
          </cell>
        </row>
        <row r="209">
          <cell r="A209" t="str">
            <v>NO.</v>
          </cell>
          <cell r="K209" t="str">
            <v>DESCRIPTION</v>
          </cell>
          <cell r="AA209" t="str">
            <v xml:space="preserve">                       T O T A L</v>
          </cell>
        </row>
        <row r="210">
          <cell r="A210" t="str">
            <v>(1)</v>
          </cell>
          <cell r="L210" t="str">
            <v>(2)</v>
          </cell>
          <cell r="AA210" t="str">
            <v xml:space="preserve">                            (3)</v>
          </cell>
        </row>
        <row r="211">
          <cell r="A211" t="str">
            <v>1.</v>
          </cell>
          <cell r="C211" t="str">
            <v>SALARIES, WAGES, BONUS, GIFTS, GRATUITY, HONORARIUM, IDUL FITRI/CHRISTMAS BONUS, ETC.</v>
          </cell>
          <cell r="Y211">
            <v>13117564174</v>
          </cell>
        </row>
        <row r="212">
          <cell r="A212" t="str">
            <v>2.</v>
          </cell>
          <cell r="C212" t="str">
            <v>DEPRECIATION AND AMORTISATION</v>
          </cell>
          <cell r="Y212">
            <v>692336891</v>
          </cell>
        </row>
        <row r="213">
          <cell r="A213" t="str">
            <v>3.</v>
          </cell>
          <cell r="C213" t="str">
            <v>PROVISION</v>
          </cell>
          <cell r="Y213">
            <v>0</v>
          </cell>
        </row>
        <row r="214">
          <cell r="A214" t="str">
            <v>4.</v>
          </cell>
          <cell r="C214" t="str">
            <v>UNCOLLECTIBLE ACCOUNTS RECEIVABLE</v>
          </cell>
          <cell r="Y214">
            <v>0</v>
          </cell>
        </row>
        <row r="215">
          <cell r="A215" t="str">
            <v>5.</v>
          </cell>
          <cell r="C215" t="str">
            <v>INTEREST, RENTAL, ROYALTY, SERVICE FEE</v>
          </cell>
          <cell r="Y215">
            <v>19016735583</v>
          </cell>
        </row>
        <row r="216">
          <cell r="A216" t="str">
            <v>6.</v>
          </cell>
          <cell r="C216" t="str">
            <v>LOSS ON SALE OF FIXED ASSETS</v>
          </cell>
          <cell r="Y216">
            <v>0</v>
          </cell>
        </row>
        <row r="217">
          <cell r="A217" t="str">
            <v>7.</v>
          </cell>
          <cell r="C217" t="str">
            <v>BENEFITS IN KIND AND/OR BENEFITS IN REMOTE AREA</v>
          </cell>
          <cell r="Y217">
            <v>0</v>
          </cell>
        </row>
        <row r="218">
          <cell r="A218" t="str">
            <v>8.</v>
          </cell>
          <cell r="C218" t="str">
            <v>OTHERS</v>
          </cell>
          <cell r="Y218">
            <v>31853963267</v>
          </cell>
        </row>
        <row r="221">
          <cell r="C221" t="str">
            <v>T O T A L</v>
          </cell>
          <cell r="Y221">
            <v>64680599915</v>
          </cell>
        </row>
        <row r="223">
          <cell r="A223" t="str">
            <v xml:space="preserve">   SECTION D:    NET INCOME</v>
          </cell>
          <cell r="AA223" t="str">
            <v>(IN RUPIAH)</v>
          </cell>
        </row>
        <row r="224">
          <cell r="A224" t="str">
            <v>NO.</v>
          </cell>
          <cell r="K224" t="str">
            <v>DESCRIPTION</v>
          </cell>
          <cell r="AA224" t="str">
            <v xml:space="preserve">                       T O T A L</v>
          </cell>
        </row>
        <row r="225">
          <cell r="A225" t="str">
            <v>(1)</v>
          </cell>
          <cell r="L225" t="str">
            <v>(2)</v>
          </cell>
          <cell r="AA225" t="str">
            <v xml:space="preserve">                            (3)</v>
          </cell>
        </row>
        <row r="226">
          <cell r="A226" t="str">
            <v>1.</v>
          </cell>
          <cell r="C226" t="str">
            <v>INCOME FROM OPERATION (TOTAL SECTION A COLUMN (5))</v>
          </cell>
          <cell r="Y226">
            <v>31383671242</v>
          </cell>
        </row>
        <row r="227">
          <cell r="A227" t="str">
            <v>2.</v>
          </cell>
          <cell r="C227" t="str">
            <v>OTHER INCOME (NOT FROM OPERATION)  (TOTAL SECTION B)</v>
          </cell>
          <cell r="Y227">
            <v>4987441288</v>
          </cell>
        </row>
        <row r="228">
          <cell r="A228" t="str">
            <v>3.</v>
          </cell>
          <cell r="C228" t="str">
            <v>TOTAL GROSS INCOME  (1 + 2)</v>
          </cell>
          <cell r="Y228">
            <v>36371112530</v>
          </cell>
        </row>
        <row r="229">
          <cell r="A229" t="str">
            <v>4.</v>
          </cell>
          <cell r="C229" t="str">
            <v>DEDUCTION GROSS INCOME (TOTAL SECTION C)</v>
          </cell>
          <cell r="Y229">
            <v>64680599915</v>
          </cell>
        </row>
        <row r="230">
          <cell r="A230" t="str">
            <v>5.</v>
          </cell>
          <cell r="C230" t="str">
            <v>NET INCOME (3 - 4)</v>
          </cell>
          <cell r="Y230">
            <v>-28309487385</v>
          </cell>
        </row>
        <row r="231">
          <cell r="A231" t="str">
            <v>NOTE:</v>
          </cell>
        </row>
        <row r="232">
          <cell r="C232" t="str">
            <v>TRANSFER THE TOTAL AMOUNT  OF SECTION D NUMBER 5 COLUMN 3 TO FORM 1771 LETTER J NUMBER 1</v>
          </cell>
        </row>
        <row r="233">
          <cell r="A233" t="str">
            <v>KP.PPh.2.2.1-95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B"/>
      <sheetName val="A"/>
    </sheetNames>
    <sheetDataSet>
      <sheetData sheetId="0"/>
      <sheetData sheetId="1"/>
      <sheetData sheetId="2" refreshError="1">
        <row r="17">
          <cell r="A17" t="str">
            <v>A.</v>
          </cell>
          <cell r="B17" t="str">
            <v>TAXPAYER'S ID NO.</v>
          </cell>
          <cell r="E17" t="str">
            <v xml:space="preserve"> :</v>
          </cell>
          <cell r="F17" t="str">
            <v>1.001.695.4-054</v>
          </cell>
          <cell r="AA17" t="str">
            <v xml:space="preserve"> 1.  TGL SPT DISAMPAIKAN  .......</v>
          </cell>
        </row>
        <row r="19">
          <cell r="A19" t="str">
            <v>B.</v>
          </cell>
          <cell r="B19" t="str">
            <v>NAME OF TAXPAYER</v>
          </cell>
          <cell r="E19" t="str">
            <v xml:space="preserve"> :</v>
          </cell>
          <cell r="F19" t="str">
            <v>PT SQUIBB INDONESIA</v>
          </cell>
          <cell r="AA19" t="str">
            <v xml:space="preserve"> 2.  STATUS SPT</v>
          </cell>
        </row>
        <row r="21">
          <cell r="A21" t="str">
            <v>C.</v>
          </cell>
          <cell r="B21" t="str">
            <v>ADDRESS</v>
          </cell>
          <cell r="E21" t="str">
            <v xml:space="preserve"> :</v>
          </cell>
          <cell r="F21" t="str">
            <v>Jl. Jendral Sudirman Kav. 24 Tamara Centre 10 th</v>
          </cell>
          <cell r="AA21" t="str">
            <v xml:space="preserve"> 3.  KLASIFIKASI BADAN</v>
          </cell>
        </row>
        <row r="23">
          <cell r="A23" t="str">
            <v>D.</v>
          </cell>
          <cell r="B23" t="str">
            <v>REGENCY</v>
          </cell>
          <cell r="E23" t="str">
            <v>:</v>
          </cell>
          <cell r="F23" t="str">
            <v>Karet/Setiabudi</v>
          </cell>
          <cell r="AA23" t="str">
            <v xml:space="preserve"> 4.  ALAT PEMB</v>
          </cell>
        </row>
        <row r="26">
          <cell r="A26" t="str">
            <v>E.</v>
          </cell>
          <cell r="B26" t="str">
            <v>CITY/POST CODE</v>
          </cell>
          <cell r="E26" t="str">
            <v>:</v>
          </cell>
          <cell r="F26" t="str">
            <v>Jakarta Selatan</v>
          </cell>
          <cell r="Q26">
            <v>1</v>
          </cell>
          <cell r="R26">
            <v>2</v>
          </cell>
          <cell r="S26">
            <v>9</v>
          </cell>
          <cell r="T26">
            <v>2</v>
          </cell>
          <cell r="U26">
            <v>0</v>
          </cell>
          <cell r="AA26" t="str">
            <v xml:space="preserve"> 5.  N/K/L (M.10)</v>
          </cell>
        </row>
        <row r="28">
          <cell r="A28" t="str">
            <v>F.</v>
          </cell>
          <cell r="B28" t="str">
            <v>TYPE OF BUSINESS</v>
          </cell>
          <cell r="E28" t="str">
            <v xml:space="preserve"> :</v>
          </cell>
          <cell r="AA28" t="str">
            <v xml:space="preserve"> 6.  N/K/L (N.12)</v>
          </cell>
        </row>
        <row r="30">
          <cell r="B30" t="str">
            <v>CODE OF BUSINESS</v>
          </cell>
          <cell r="E30" t="str">
            <v xml:space="preserve"> :</v>
          </cell>
          <cell r="AA30" t="str">
            <v xml:space="preserve"> 7.  PERMOHONAN </v>
          </cell>
        </row>
        <row r="31">
          <cell r="AA31" t="str">
            <v xml:space="preserve">      ATAS LB</v>
          </cell>
        </row>
        <row r="32">
          <cell r="A32" t="str">
            <v>G.</v>
          </cell>
          <cell r="B32" t="str">
            <v>NAME OF MANAGER</v>
          </cell>
          <cell r="E32" t="str">
            <v xml:space="preserve"> :</v>
          </cell>
          <cell r="F32" t="str">
            <v>Dr. Syed Mukhtar Haider</v>
          </cell>
          <cell r="AA32" t="str">
            <v xml:space="preserve"> 8.  LAMPIRAN</v>
          </cell>
        </row>
        <row r="33">
          <cell r="B33" t="str">
            <v>ADDRESS</v>
          </cell>
          <cell r="E33" t="str">
            <v xml:space="preserve"> :</v>
          </cell>
          <cell r="F33" t="str">
            <v>Jl. Pejaten Barat I/5B Jakarta</v>
          </cell>
        </row>
        <row r="34">
          <cell r="B34" t="str">
            <v>TELEPHONE</v>
          </cell>
          <cell r="E34" t="str">
            <v xml:space="preserve"> :</v>
          </cell>
          <cell r="G34" t="str">
            <v xml:space="preserve">RESIDENCE  </v>
          </cell>
          <cell r="P34" t="str">
            <v xml:space="preserve">OFFICE </v>
          </cell>
          <cell r="S34" t="str">
            <v>5206727</v>
          </cell>
        </row>
        <row r="37">
          <cell r="A37" t="str">
            <v>H.</v>
          </cell>
          <cell r="B37" t="str">
            <v xml:space="preserve">CORPORATE </v>
          </cell>
          <cell r="E37" t="str">
            <v xml:space="preserve"> :</v>
          </cell>
          <cell r="I37" t="str">
            <v>X</v>
          </cell>
          <cell r="J37" t="str">
            <v>PRIVATE LTD</v>
          </cell>
          <cell r="Q37" t="str">
            <v>FOUNDATION</v>
          </cell>
          <cell r="W37" t="str">
            <v>COOPERATIVE</v>
          </cell>
        </row>
        <row r="38">
          <cell r="B38" t="str">
            <v>CLASIFICATION</v>
          </cell>
          <cell r="J38" t="str">
            <v>VENTURE CAPITAL</v>
          </cell>
          <cell r="Q38" t="str">
            <v>BANK</v>
          </cell>
          <cell r="W38" t="str">
            <v>REKSA DANA</v>
          </cell>
        </row>
        <row r="39">
          <cell r="W39" t="str">
            <v>(INVESTMENT FUND)</v>
          </cell>
        </row>
        <row r="41">
          <cell r="A41" t="str">
            <v>I.</v>
          </cell>
          <cell r="B41" t="str">
            <v>BOOKKEEPING</v>
          </cell>
          <cell r="E41" t="str">
            <v xml:space="preserve"> :</v>
          </cell>
          <cell r="G41" t="str">
            <v>CASH</v>
          </cell>
          <cell r="O41" t="str">
            <v>MANUAL</v>
          </cell>
          <cell r="T41" t="str">
            <v xml:space="preserve">INVENTORY VALUATION </v>
          </cell>
        </row>
        <row r="42">
          <cell r="F42" t="str">
            <v>X</v>
          </cell>
          <cell r="G42" t="str">
            <v>ACCRUAL</v>
          </cell>
          <cell r="N42" t="str">
            <v>X</v>
          </cell>
          <cell r="O42" t="str">
            <v>COMPUTERIZED</v>
          </cell>
          <cell r="T42" t="str">
            <v>METHOD</v>
          </cell>
        </row>
        <row r="43">
          <cell r="E43" t="str">
            <v xml:space="preserve"> :</v>
          </cell>
        </row>
        <row r="44">
          <cell r="G44" t="str">
            <v>INDONESIAN LANGUAGE</v>
          </cell>
          <cell r="N44" t="str">
            <v>X</v>
          </cell>
          <cell r="O44" t="str">
            <v>RUPIAH</v>
          </cell>
          <cell r="T44" t="str">
            <v>DEPRECIATION METHOD</v>
          </cell>
        </row>
        <row r="45">
          <cell r="G45" t="str">
            <v>ENGLISH LANGUANGE</v>
          </cell>
          <cell r="O45" t="str">
            <v>US DOLLAR</v>
          </cell>
        </row>
        <row r="47">
          <cell r="AA47" t="str">
            <v>IN RUPIAH</v>
          </cell>
        </row>
        <row r="49">
          <cell r="A49" t="str">
            <v>J.</v>
          </cell>
          <cell r="B49" t="str">
            <v>NET INCOME</v>
          </cell>
          <cell r="D49" t="str">
            <v>1.</v>
          </cell>
          <cell r="G49" t="str">
            <v xml:space="preserve">DOMESTIC NET INCOME (FORM 1771-I SECTION D NUMBER 5) </v>
          </cell>
          <cell r="Z49" t="str">
            <v>1.</v>
          </cell>
          <cell r="AA49">
            <v>-28309487385</v>
          </cell>
        </row>
        <row r="51">
          <cell r="D51" t="str">
            <v>2.</v>
          </cell>
          <cell r="G51" t="str">
            <v xml:space="preserve">FOREIGN NET INCOME (FORM 1771-III COLUMN 5) </v>
          </cell>
          <cell r="Z51" t="str">
            <v>2.</v>
          </cell>
          <cell r="AA51" t="str">
            <v>-</v>
          </cell>
        </row>
        <row r="53">
          <cell r="D53" t="str">
            <v>3.</v>
          </cell>
          <cell r="G53" t="str">
            <v xml:space="preserve">TOTAL NET INCOME (1+2) </v>
          </cell>
          <cell r="Z53" t="str">
            <v>3.</v>
          </cell>
          <cell r="AA53">
            <v>-28309487385</v>
          </cell>
        </row>
        <row r="56">
          <cell r="A56" t="str">
            <v>K.</v>
          </cell>
          <cell r="B56" t="str">
            <v>TAXABLE INCOME</v>
          </cell>
          <cell r="D56" t="str">
            <v>4.</v>
          </cell>
          <cell r="G56" t="str">
            <v xml:space="preserve">COMPENSATION OF FISCAL LOSS </v>
          </cell>
          <cell r="Z56" t="str">
            <v>4.</v>
          </cell>
          <cell r="AA56" t="str">
            <v>-</v>
          </cell>
        </row>
        <row r="58">
          <cell r="D58" t="str">
            <v>5.</v>
          </cell>
          <cell r="G58" t="str">
            <v xml:space="preserve">TAXABLE INCOME (3-4) </v>
          </cell>
          <cell r="Z58" t="str">
            <v>5.</v>
          </cell>
          <cell r="AA58">
            <v>-28309487385</v>
          </cell>
        </row>
        <row r="60">
          <cell r="A60" t="str">
            <v>L.</v>
          </cell>
          <cell r="B60" t="str">
            <v>INCOME TAX DUE</v>
          </cell>
          <cell r="D60" t="str">
            <v>6.</v>
          </cell>
          <cell r="G60" t="str">
            <v xml:space="preserve">INCOME TAX DUE (ARTICLE 17 RATES X NUMBER 5) </v>
          </cell>
          <cell r="Z60" t="str">
            <v>6.</v>
          </cell>
          <cell r="AA60" t="str">
            <v>-</v>
          </cell>
        </row>
        <row r="62">
          <cell r="D62" t="str">
            <v>7.</v>
          </cell>
          <cell r="G62" t="str">
            <v xml:space="preserve">REFUND/DEDUCTION OF CREDITABLE INCOME TAX (ARTICLE 24) </v>
          </cell>
          <cell r="Z62" t="str">
            <v>7.</v>
          </cell>
          <cell r="AA62" t="str">
            <v>-</v>
          </cell>
        </row>
        <row r="64">
          <cell r="D64" t="str">
            <v>8.</v>
          </cell>
          <cell r="G64" t="str">
            <v xml:space="preserve">TOTAL INCOME TAX DUE (6+7) </v>
          </cell>
          <cell r="Z64" t="str">
            <v>8.</v>
          </cell>
          <cell r="AA64" t="str">
            <v>-</v>
          </cell>
        </row>
        <row r="66">
          <cell r="A66" t="str">
            <v>M.</v>
          </cell>
          <cell r="B66" t="str">
            <v>INCOME TAX</v>
          </cell>
          <cell r="D66" t="str">
            <v>9.</v>
          </cell>
          <cell r="G66" t="str">
            <v xml:space="preserve">INCOME TAX (PPh) WITHHELD BY OTHER PARTIES </v>
          </cell>
          <cell r="Z66" t="str">
            <v>9.</v>
          </cell>
          <cell r="AA66">
            <v>1428546902</v>
          </cell>
        </row>
        <row r="67">
          <cell r="B67" t="str">
            <v>CREDITS</v>
          </cell>
          <cell r="G67" t="str">
            <v>(FROM 1771-II AND 1771-III)</v>
          </cell>
        </row>
        <row r="69">
          <cell r="D69" t="str">
            <v>10.</v>
          </cell>
          <cell r="E69" t="str">
            <v>a.</v>
          </cell>
          <cell r="I69" t="str">
            <v>PPh TO BE PAID BY THE COMPANY ITSELF</v>
          </cell>
          <cell r="U69" t="str">
            <v xml:space="preserve">     (8-9)</v>
          </cell>
          <cell r="Z69" t="str">
            <v>10.</v>
          </cell>
        </row>
        <row r="72">
          <cell r="E72" t="str">
            <v>b.</v>
          </cell>
          <cell r="I72" t="str">
            <v>PPh OVERWITHHELD/OVERPAID</v>
          </cell>
        </row>
        <row r="74">
          <cell r="D74" t="str">
            <v>11.</v>
          </cell>
          <cell r="G74" t="str">
            <v>PPh PAID BY THE COMPANY ITSELF</v>
          </cell>
        </row>
        <row r="75">
          <cell r="G75" t="str">
            <v>a.  Income Tax (PPh) Article 25</v>
          </cell>
          <cell r="T75" t="str">
            <v>a</v>
          </cell>
          <cell r="U75">
            <v>821210853</v>
          </cell>
        </row>
        <row r="77">
          <cell r="G77" t="str">
            <v>b.  STP (Tax Collection Notice) PPh Article 25</v>
          </cell>
        </row>
        <row r="78">
          <cell r="G78" t="str">
            <v xml:space="preserve">               (only the tax principal)</v>
          </cell>
          <cell r="T78" t="str">
            <v xml:space="preserve">b </v>
          </cell>
          <cell r="X78" t="str">
            <v>-</v>
          </cell>
        </row>
        <row r="79">
          <cell r="G79" t="str">
            <v>c.  Exit Fiscal Tax</v>
          </cell>
          <cell r="T79" t="str">
            <v>c</v>
          </cell>
          <cell r="U79">
            <v>116000000</v>
          </cell>
        </row>
        <row r="81">
          <cell r="G81" t="str">
            <v>d.  PPh on transfer of the rights for land  and/or</v>
          </cell>
        </row>
        <row r="82">
          <cell r="G82" t="str">
            <v xml:space="preserve">      building </v>
          </cell>
          <cell r="T82" t="str">
            <v>d</v>
          </cell>
          <cell r="X82" t="str">
            <v>-</v>
          </cell>
        </row>
        <row r="83">
          <cell r="G83" t="str">
            <v xml:space="preserve">TOTAL (a+b+c+d) </v>
          </cell>
          <cell r="Z83" t="str">
            <v>11.</v>
          </cell>
          <cell r="AA83">
            <v>937210853</v>
          </cell>
        </row>
        <row r="86">
          <cell r="A86" t="str">
            <v>^N.</v>
          </cell>
          <cell r="B86" t="str">
            <v>PPh UNDER/OVERPAID</v>
          </cell>
          <cell r="D86" t="str">
            <v>12.</v>
          </cell>
          <cell r="E86" t="str">
            <v>a.</v>
          </cell>
          <cell r="I86" t="str">
            <v>INCOME TAX UNDERPAID (ARTICLE 29 PPh)</v>
          </cell>
          <cell r="U86" t="str">
            <v xml:space="preserve">     (10-11)</v>
          </cell>
          <cell r="Z86" t="str">
            <v>12.</v>
          </cell>
          <cell r="AA86" t="str">
            <v>NIHIL</v>
          </cell>
        </row>
        <row r="89">
          <cell r="E89" t="str">
            <v>b.</v>
          </cell>
          <cell r="I89" t="str">
            <v>INCOME TAX OVERPAID (ARTICLE 28A PPh)</v>
          </cell>
          <cell r="AA89">
            <v>2365757755</v>
          </cell>
        </row>
        <row r="91">
          <cell r="G91" t="str">
            <v>l</v>
          </cell>
          <cell r="H91" t="str">
            <v xml:space="preserve">AMOUNT OF NUMBER 12a ALREADY PAID ON:   </v>
          </cell>
        </row>
        <row r="94">
          <cell r="A94" t="str">
            <v>^O.</v>
          </cell>
          <cell r="B94" t="str">
            <v>APPLICATION</v>
          </cell>
          <cell r="D94" t="str">
            <v>13.</v>
          </cell>
          <cell r="G94" t="str">
            <v>WITH REGARD TO THE OVERPAID INCOME TAX IN NUMBER 12b ...........</v>
          </cell>
          <cell r="Y94" t="str">
            <v>Ø</v>
          </cell>
          <cell r="Z94" t="str">
            <v>13.</v>
          </cell>
        </row>
        <row r="96">
          <cell r="G96" t="str">
            <v>WE APPLY FOR:</v>
          </cell>
          <cell r="M96" t="str">
            <v xml:space="preserve"> A REFUND</v>
          </cell>
        </row>
        <row r="98">
          <cell r="M98" t="str">
            <v xml:space="preserve"> COMPENSATION AGAINST </v>
          </cell>
        </row>
        <row r="99">
          <cell r="M99" t="str">
            <v xml:space="preserve"> FUTURE TAX LIABILITIES</v>
          </cell>
        </row>
        <row r="102">
          <cell r="A102" t="str">
            <v>P.</v>
          </cell>
          <cell r="B102" t="str">
            <v>INSTALLMENT OF</v>
          </cell>
          <cell r="D102" t="str">
            <v>14.</v>
          </cell>
          <cell r="G102" t="str">
            <v>INSTALLMENT OF PPh ART. 25 FOR THE FOLLOWING YEAR  AMOUNTING TO</v>
          </cell>
          <cell r="Z102" t="str">
            <v>Rp.</v>
          </cell>
          <cell r="AA102">
            <v>0</v>
          </cell>
        </row>
        <row r="105">
          <cell r="B105" t="str">
            <v>INCOME TAX (PPh )</v>
          </cell>
          <cell r="G105" t="str">
            <v>IS BASED ON THE FOLLOWING CALCULATION:</v>
          </cell>
        </row>
        <row r="106">
          <cell r="B106" t="str">
            <v xml:space="preserve">ART. 25 FOR THE </v>
          </cell>
        </row>
        <row r="107">
          <cell r="B107" t="str">
            <v>FOLLOWING YEAR</v>
          </cell>
          <cell r="G107" t="str">
            <v>a.</v>
          </cell>
          <cell r="I107" t="str">
            <v xml:space="preserve">   1/12 X (TOTAL NUMBER 10a - NUMBER 7)</v>
          </cell>
        </row>
        <row r="109">
          <cell r="G109" t="str">
            <v>b.</v>
          </cell>
          <cell r="I109" t="str">
            <v xml:space="preserve">   CALCULATION ON A SEPARATE ENCLOSURE </v>
          </cell>
        </row>
        <row r="111">
          <cell r="G111" t="str">
            <v>NOTE :</v>
          </cell>
        </row>
        <row r="112">
          <cell r="H112" t="str">
            <v xml:space="preserve">  NOT TO BE FILLED BY TAX PAYERS : BANK, LEASING WITH OPTION RIGHT,</v>
          </cell>
        </row>
        <row r="113">
          <cell r="H113" t="str">
            <v xml:space="preserve">  GOVERNMENT OWNED COMPANIES (BUMN/BUMD)</v>
          </cell>
        </row>
        <row r="115">
          <cell r="A115" t="str">
            <v>Q.</v>
          </cell>
          <cell r="B115" t="str">
            <v>ENCLOSURES</v>
          </cell>
          <cell r="D115" t="str">
            <v>15.</v>
          </cell>
          <cell r="G115" t="str">
            <v>BESIDES THE ENCLOSURES OF 1771-I, 1771-II, 1771-III, 1771-IV, AND 1771-V</v>
          </cell>
        </row>
        <row r="116">
          <cell r="G116" t="str">
            <v>ATTACHED AS WELL ARE:</v>
          </cell>
        </row>
        <row r="118">
          <cell r="G118" t="str">
            <v>a.</v>
          </cell>
          <cell r="H118" t="str">
            <v>X</v>
          </cell>
          <cell r="I118" t="str">
            <v xml:space="preserve">  BALANCE SHEETS AND INCOME STATEMENT FOR THE RELATED FISCAL YEAR (ATTACHMENT 1 &amp; 2)</v>
          </cell>
        </row>
        <row r="120">
          <cell r="G120" t="str">
            <v>b.</v>
          </cell>
          <cell r="I120" t="str">
            <v xml:space="preserve">  CALCULATION OF THE INCOME TAX ART.25 PAYMENT ON THE NEXT FISCAL YEAR </v>
          </cell>
        </row>
        <row r="122">
          <cell r="G122" t="str">
            <v>c.</v>
          </cell>
          <cell r="H122" t="str">
            <v>x</v>
          </cell>
          <cell r="I122" t="str">
            <v xml:space="preserve">  INCOME TAX PAYMENT SLIP ART.29 YEAR 1998 </v>
          </cell>
        </row>
        <row r="124">
          <cell r="G124" t="str">
            <v>d.</v>
          </cell>
          <cell r="I124" t="str">
            <v xml:space="preserve">  PROXY LETTER (IF AUTHORIZED TO OTHER PARTY)</v>
          </cell>
        </row>
        <row r="126">
          <cell r="G126" t="str">
            <v>e.</v>
          </cell>
          <cell r="H126" t="str">
            <v>x</v>
          </cell>
          <cell r="I126" t="str">
            <v xml:space="preserve">  PROPERTY LIST AND CALCULATION OF DEPRECIATION/AMORTIZATION</v>
          </cell>
        </row>
        <row r="128">
          <cell r="G128" t="str">
            <v>f.</v>
          </cell>
        </row>
        <row r="129">
          <cell r="G129" t="str">
            <v xml:space="preserve"> </v>
          </cell>
        </row>
        <row r="131">
          <cell r="A131" t="str">
            <v>R.</v>
          </cell>
          <cell r="B131" t="str">
            <v>STATEMENT</v>
          </cell>
          <cell r="D131" t="str">
            <v>16.</v>
          </cell>
          <cell r="G131" t="str">
            <v>BEING FULLY AWARE OF ALL THE CONSEQUENCES, INCLUDING SANCTIONS ACCORDING TO</v>
          </cell>
        </row>
        <row r="132">
          <cell r="G132" t="str">
            <v>THE PREVAILING REGULATIONS, I HEREBY STATE THAT</v>
          </cell>
          <cell r="U132" t="str">
            <v xml:space="preserve">WHAT I HAVE STATED ABOVE </v>
          </cell>
        </row>
        <row r="133">
          <cell r="G133" t="str">
            <v>AND ITS ENCLOSURES ARE CORRECT, COMPLETE AND CLEAR.</v>
          </cell>
        </row>
        <row r="137">
          <cell r="Y137" t="str">
            <v>JAKARTA, DATE 31 March 1999</v>
          </cell>
        </row>
        <row r="142">
          <cell r="H142" t="str">
            <v>X</v>
          </cell>
          <cell r="I142" t="str">
            <v xml:space="preserve">  MANAGEMENT</v>
          </cell>
          <cell r="T142" t="str">
            <v xml:space="preserve">  SIGNATURE</v>
          </cell>
        </row>
        <row r="143">
          <cell r="G143" t="str">
            <v>l</v>
          </cell>
          <cell r="R143" t="str">
            <v>l</v>
          </cell>
          <cell r="Z143" t="str">
            <v>Dr. Syed Mukhtar Haider</v>
          </cell>
        </row>
        <row r="145">
          <cell r="I145" t="str">
            <v xml:space="preserve">  PROXY</v>
          </cell>
          <cell r="T145" t="str">
            <v xml:space="preserve">  CLEAR NAME</v>
          </cell>
        </row>
        <row r="148">
          <cell r="I148" t="str">
            <v>l</v>
          </cell>
          <cell r="K148" t="str">
            <v>REVISION OF IDENTITY</v>
          </cell>
        </row>
        <row r="150">
          <cell r="A150" t="str">
            <v>A.</v>
          </cell>
          <cell r="B150" t="str">
            <v>TAXPAYER'S ID NO.</v>
          </cell>
          <cell r="F150" t="str">
            <v>:</v>
          </cell>
        </row>
        <row r="153">
          <cell r="A153" t="str">
            <v>B.</v>
          </cell>
          <cell r="B153" t="str">
            <v>NAME OF THE TAXPAYER</v>
          </cell>
          <cell r="F153" t="str">
            <v>:</v>
          </cell>
        </row>
        <row r="155">
          <cell r="A155" t="str">
            <v>C.</v>
          </cell>
          <cell r="B155" t="str">
            <v>ADDRESS</v>
          </cell>
          <cell r="F155" t="str">
            <v>:</v>
          </cell>
        </row>
        <row r="158">
          <cell r="A158" t="str">
            <v>D.</v>
          </cell>
          <cell r="B158" t="str">
            <v>DISTRICT/REGENCY</v>
          </cell>
          <cell r="F158" t="str">
            <v>:</v>
          </cell>
        </row>
        <row r="161">
          <cell r="A161" t="str">
            <v>E.</v>
          </cell>
          <cell r="B161" t="str">
            <v>CITY/POST CODE</v>
          </cell>
          <cell r="F161" t="str">
            <v>:</v>
          </cell>
        </row>
        <row r="164">
          <cell r="A164" t="str">
            <v>l</v>
          </cell>
          <cell r="B164" t="str">
            <v>SIGNATURE OF MANAGEMENT/</v>
          </cell>
        </row>
        <row r="165">
          <cell r="B165" t="str">
            <v>PROXY</v>
          </cell>
        </row>
        <row r="167">
          <cell r="A167" t="str">
            <v>KP.PPh.2.2-96</v>
          </cell>
        </row>
        <row r="168">
          <cell r="K168" t="str">
            <v>(Unofficial Translation)</v>
          </cell>
        </row>
        <row r="169">
          <cell r="L169" t="str">
            <v>ENCLOSURE  -  I</v>
          </cell>
          <cell r="AA169" t="str">
            <v>FORM</v>
          </cell>
        </row>
        <row r="170">
          <cell r="D170" t="str">
            <v>ANNUAL CORPORATE INCOME TAX RETURN</v>
          </cell>
          <cell r="AA170" t="str">
            <v>1771-I</v>
          </cell>
        </row>
        <row r="173">
          <cell r="A173" t="str">
            <v xml:space="preserve">        FINANCE DEPARTMENT</v>
          </cell>
          <cell r="D173" t="str">
            <v xml:space="preserve">        DOMESTIC INCOME FROM OPERATION AND OTHER INCOME </v>
          </cell>
          <cell r="AA173" t="str">
            <v>FISCAL YEAR</v>
          </cell>
        </row>
        <row r="174">
          <cell r="A174" t="str">
            <v xml:space="preserve">  THE DIRECTORATE GENERAL</v>
          </cell>
          <cell r="J174" t="str">
            <v>l</v>
          </cell>
          <cell r="K174" t="str">
            <v>ENCLOSED TO FORM 1771</v>
          </cell>
        </row>
        <row r="175">
          <cell r="A175" t="str">
            <v xml:space="preserve">             OF TAXATION</v>
          </cell>
        </row>
        <row r="177">
          <cell r="A177" t="str">
            <v xml:space="preserve">   NAME OF TAXPAYER :  </v>
          </cell>
          <cell r="D177" t="str">
            <v>PT SQUIBB INDONESIA</v>
          </cell>
          <cell r="O177" t="str">
            <v>TAX ID NO. :</v>
          </cell>
          <cell r="S177" t="str">
            <v>1.001.695.4-054</v>
          </cell>
        </row>
        <row r="181">
          <cell r="A181" t="str">
            <v xml:space="preserve">   SECTION A:    OPERATING INCOME</v>
          </cell>
          <cell r="AA181" t="str">
            <v>(IN RUPIAH)</v>
          </cell>
        </row>
        <row r="183">
          <cell r="A183" t="str">
            <v>NO.</v>
          </cell>
          <cell r="C183" t="str">
            <v>TYPE OF BUSSINESS</v>
          </cell>
          <cell r="D183" t="str">
            <v>TURNOVER/REVENUE</v>
          </cell>
          <cell r="P183" t="str">
            <v>COST OF GOODS SOLD</v>
          </cell>
          <cell r="AA183" t="str">
            <v>OPERATING GROSS INCOME</v>
          </cell>
        </row>
        <row r="184">
          <cell r="A184" t="str">
            <v>(1)</v>
          </cell>
          <cell r="C184" t="str">
            <v>(2)</v>
          </cell>
          <cell r="D184" t="str">
            <v>(3)</v>
          </cell>
          <cell r="P184" t="str">
            <v>(4)</v>
          </cell>
          <cell r="AA184" t="str">
            <v>(5)</v>
          </cell>
        </row>
        <row r="186">
          <cell r="A186" t="str">
            <v>1.</v>
          </cell>
          <cell r="C186" t="str">
            <v>TRADE</v>
          </cell>
          <cell r="J186" t="str">
            <v>-</v>
          </cell>
          <cell r="T186" t="str">
            <v>-</v>
          </cell>
        </row>
        <row r="187">
          <cell r="A187" t="str">
            <v>2.</v>
          </cell>
          <cell r="C187" t="str">
            <v>INDUSTRY</v>
          </cell>
          <cell r="G187">
            <v>75354994052</v>
          </cell>
          <cell r="T187">
            <v>43971322810</v>
          </cell>
        </row>
        <row r="188">
          <cell r="A188" t="str">
            <v>3.</v>
          </cell>
          <cell r="C188" t="str">
            <v>SERVICE</v>
          </cell>
          <cell r="J188" t="str">
            <v>-</v>
          </cell>
          <cell r="T188" t="str">
            <v>-</v>
          </cell>
        </row>
        <row r="189">
          <cell r="A189" t="str">
            <v>4.</v>
          </cell>
          <cell r="C189" t="str">
            <v>OTHERS</v>
          </cell>
          <cell r="J189" t="str">
            <v>-</v>
          </cell>
          <cell r="T189" t="str">
            <v>-</v>
          </cell>
        </row>
        <row r="191">
          <cell r="C191" t="str">
            <v>TOTAL</v>
          </cell>
          <cell r="G191">
            <v>75354994052</v>
          </cell>
          <cell r="T191">
            <v>43971322810</v>
          </cell>
        </row>
        <row r="193">
          <cell r="A193" t="str">
            <v xml:space="preserve">   SECTION B:    OTHER INCOME (NOT FROM OPERATION)</v>
          </cell>
          <cell r="AA193" t="str">
            <v>(IN RUPIAH)</v>
          </cell>
        </row>
        <row r="195">
          <cell r="A195" t="str">
            <v>NO.</v>
          </cell>
          <cell r="C195" t="str">
            <v>SOURCE OF INCOME</v>
          </cell>
        </row>
        <row r="196">
          <cell r="A196" t="str">
            <v>(1)</v>
          </cell>
          <cell r="L196" t="str">
            <v>(2)</v>
          </cell>
        </row>
        <row r="197">
          <cell r="A197" t="str">
            <v>1.</v>
          </cell>
          <cell r="C197" t="str">
            <v>INTEREST</v>
          </cell>
          <cell r="Y197" t="str">
            <v>-</v>
          </cell>
        </row>
        <row r="198">
          <cell r="A198" t="str">
            <v>2.</v>
          </cell>
          <cell r="C198" t="str">
            <v>DIVIDEND</v>
          </cell>
          <cell r="Y198" t="str">
            <v>-</v>
          </cell>
        </row>
        <row r="199">
          <cell r="A199" t="str">
            <v>3.</v>
          </cell>
          <cell r="C199" t="str">
            <v>ROYALTIES</v>
          </cell>
          <cell r="Y199" t="str">
            <v>-</v>
          </cell>
        </row>
        <row r="200">
          <cell r="A200" t="str">
            <v>4.</v>
          </cell>
          <cell r="C200" t="str">
            <v>RENTALS</v>
          </cell>
        </row>
        <row r="201">
          <cell r="A201" t="str">
            <v>5.</v>
          </cell>
          <cell r="C201" t="str">
            <v>PROFIT FROM SALES/TRANSFER OF ASSETS</v>
          </cell>
        </row>
        <row r="202">
          <cell r="A202" t="str">
            <v>6.</v>
          </cell>
          <cell r="C202" t="str">
            <v>OTHERS</v>
          </cell>
        </row>
        <row r="204">
          <cell r="C204" t="str">
            <v>T O T A L</v>
          </cell>
        </row>
        <row r="207">
          <cell r="A207" t="str">
            <v xml:space="preserve">   SECTION C:    DEDUCTION TO GROSS INCOME</v>
          </cell>
          <cell r="AA207" t="str">
            <v>(IN RUPIAH)</v>
          </cell>
        </row>
        <row r="209">
          <cell r="A209" t="str">
            <v>NO.</v>
          </cell>
          <cell r="K209" t="str">
            <v>DESCRIPTION</v>
          </cell>
          <cell r="AA209" t="str">
            <v xml:space="preserve">                       T O T A L</v>
          </cell>
        </row>
        <row r="210">
          <cell r="A210" t="str">
            <v>(1)</v>
          </cell>
          <cell r="L210" t="str">
            <v>(2)</v>
          </cell>
          <cell r="AA210" t="str">
            <v xml:space="preserve">                            (3)</v>
          </cell>
        </row>
        <row r="211">
          <cell r="A211" t="str">
            <v>1.</v>
          </cell>
          <cell r="C211" t="str">
            <v>SALARIES, WAGES, BONUS, GIFTS, GRATUITY, HONORARIUM, IDUL FITRI/CHRISTMAS BONUS, ETC.</v>
          </cell>
          <cell r="Y211">
            <v>13117564174</v>
          </cell>
        </row>
        <row r="212">
          <cell r="A212" t="str">
            <v>2.</v>
          </cell>
          <cell r="C212" t="str">
            <v>DEPRECIATION AND AMORTISATION</v>
          </cell>
          <cell r="Y212">
            <v>692336891</v>
          </cell>
        </row>
        <row r="213">
          <cell r="A213" t="str">
            <v>3.</v>
          </cell>
          <cell r="C213" t="str">
            <v>PROVISION</v>
          </cell>
          <cell r="Y213">
            <v>0</v>
          </cell>
        </row>
        <row r="214">
          <cell r="A214" t="str">
            <v>4.</v>
          </cell>
          <cell r="C214" t="str">
            <v>UNCOLLECTIBLE ACCOUNTS RECEIVABLE</v>
          </cell>
          <cell r="Y214">
            <v>0</v>
          </cell>
        </row>
        <row r="215">
          <cell r="A215" t="str">
            <v>5.</v>
          </cell>
          <cell r="C215" t="str">
            <v>INTEREST, RENTAL, ROYALTY, SERVICE FEE</v>
          </cell>
          <cell r="Y215">
            <v>19016735583</v>
          </cell>
        </row>
        <row r="216">
          <cell r="A216" t="str">
            <v>6.</v>
          </cell>
          <cell r="C216" t="str">
            <v>LOSS ON SALE OF FIXED ASSETS</v>
          </cell>
          <cell r="Y216">
            <v>0</v>
          </cell>
        </row>
        <row r="217">
          <cell r="A217" t="str">
            <v>7.</v>
          </cell>
          <cell r="C217" t="str">
            <v>BENEFITS IN KIND AND/OR BENEFITS IN REMOTE AREA</v>
          </cell>
          <cell r="Y217">
            <v>0</v>
          </cell>
        </row>
        <row r="218">
          <cell r="A218" t="str">
            <v>8.</v>
          </cell>
          <cell r="C218" t="str">
            <v>OTHERS</v>
          </cell>
          <cell r="Y218">
            <v>31853963267</v>
          </cell>
        </row>
        <row r="221">
          <cell r="C221" t="str">
            <v>T O T A L</v>
          </cell>
          <cell r="Y221">
            <v>64680599915</v>
          </cell>
        </row>
        <row r="223">
          <cell r="A223" t="str">
            <v xml:space="preserve">   SECTION D:    NET INCOME</v>
          </cell>
          <cell r="AA223" t="str">
            <v>(IN RUPIAH)</v>
          </cell>
        </row>
        <row r="224">
          <cell r="A224" t="str">
            <v>NO.</v>
          </cell>
          <cell r="K224" t="str">
            <v>DESCRIPTION</v>
          </cell>
          <cell r="AA224" t="str">
            <v xml:space="preserve">                       T O T A L</v>
          </cell>
        </row>
        <row r="225">
          <cell r="A225" t="str">
            <v>(1)</v>
          </cell>
          <cell r="L225" t="str">
            <v>(2)</v>
          </cell>
          <cell r="AA225" t="str">
            <v xml:space="preserve">                            (3)</v>
          </cell>
        </row>
        <row r="226">
          <cell r="A226" t="str">
            <v>1.</v>
          </cell>
          <cell r="C226" t="str">
            <v>INCOME FROM OPERATION (TOTAL SECTION A COLUMN (5))</v>
          </cell>
          <cell r="Y226">
            <v>31383671242</v>
          </cell>
        </row>
        <row r="227">
          <cell r="A227" t="str">
            <v>2.</v>
          </cell>
          <cell r="C227" t="str">
            <v>OTHER INCOME (NOT FROM OPERATION)  (TOTAL SECTION B)</v>
          </cell>
          <cell r="Y227">
            <v>4987441288</v>
          </cell>
        </row>
        <row r="228">
          <cell r="A228" t="str">
            <v>3.</v>
          </cell>
          <cell r="C228" t="str">
            <v>TOTAL GROSS INCOME  (1 + 2)</v>
          </cell>
          <cell r="Y228">
            <v>36371112530</v>
          </cell>
        </row>
        <row r="229">
          <cell r="A229" t="str">
            <v>4.</v>
          </cell>
          <cell r="C229" t="str">
            <v>DEDUCTION GROSS INCOME (TOTAL SECTION C)</v>
          </cell>
          <cell r="Y229">
            <v>64680599915</v>
          </cell>
        </row>
        <row r="230">
          <cell r="A230" t="str">
            <v>5.</v>
          </cell>
          <cell r="C230" t="str">
            <v>NET INCOME (3 - 4)</v>
          </cell>
          <cell r="Y230">
            <v>-28309487385</v>
          </cell>
        </row>
        <row r="231">
          <cell r="A231" t="str">
            <v>NOTE:</v>
          </cell>
        </row>
        <row r="232">
          <cell r="C232" t="str">
            <v>TRANSFER THE TOTAL AMOUNT  OF SECTION D NUMBER 5 COLUMN 3 TO FORM 1771 LETTER J NUMBER 1</v>
          </cell>
        </row>
        <row r="233">
          <cell r="A233" t="str">
            <v>KP.PPh.2.2.1-95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F1771"/>
      <sheetName val="F1771-I"/>
      <sheetName val="F1771-II"/>
      <sheetName val="F1771-III"/>
      <sheetName val="F1771-IV"/>
      <sheetName val="F1771-V"/>
      <sheetName val="Lampiran"/>
      <sheetName val="biaya lain"/>
      <sheetName val="Congress"/>
      <sheetName val="Rent&amp;Taxes"/>
      <sheetName val="Depreciation"/>
      <sheetName val="Leasing"/>
      <sheetName val="assets disposal"/>
      <sheetName val="Attachment"/>
      <sheetName val="BIKs"/>
      <sheetName val="Sheet16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F1771"/>
      <sheetName val="F1771-I"/>
      <sheetName val="F1771-II"/>
      <sheetName val="F1771-III"/>
      <sheetName val="F1771-IV"/>
      <sheetName val="F1771-V"/>
      <sheetName val="Lampiran"/>
      <sheetName val="biaya lain"/>
      <sheetName val="Congress"/>
      <sheetName val="Rent&amp;Taxes"/>
      <sheetName val="Depreciation"/>
      <sheetName val="Leasing"/>
      <sheetName val="assets disposal"/>
      <sheetName val="Attachment"/>
      <sheetName val="BIKs"/>
      <sheetName val="Sheet16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Fixed Assets"/>
      <sheetName val="Depreciation"/>
      <sheetName val="Summary of Fiscal Depreciations"/>
      <sheetName val="addition"/>
      <sheetName val="rekon-FA"/>
      <sheetName val="Attachment"/>
      <sheetName val="Lampiran"/>
      <sheetName val="Penyusutan"/>
      <sheetName val="Sheet1"/>
      <sheetName val="Marshal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Permanent info"/>
      <sheetName val="Assumption"/>
      <sheetName val="Scenarios and Sensitivities"/>
      <sheetName val="Operations"/>
      <sheetName val="Financials"/>
      <sheetName val="Global Assumptions"/>
      <sheetName val="Ex-Rate"/>
      <sheetName val="List"/>
      <sheetName val="PER ABJAD"/>
      <sheetName val="Calc"/>
      <sheetName val="T_PV"/>
      <sheetName val="Val_nra1"/>
      <sheetName val="Val_nra2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Comparision"/>
      <sheetName val="CAJE"/>
      <sheetName val="PAJE"/>
      <sheetName val="TB"/>
      <sheetName val="Final"/>
      <sheetName val="Provision-ok"/>
      <sheetName val="BIK NDE-ok"/>
      <sheetName val="Goodwill-ok"/>
      <sheetName val="Temporary-ok"/>
      <sheetName val="Tax Recognition"/>
      <sheetName val="Tax-ok"/>
      <sheetName val="Tax Loss-ok"/>
      <sheetName val="PL Jan-Des"/>
      <sheetName val="F16"/>
      <sheetName val="F06"/>
      <sheetName val="F202"/>
      <sheetName val="JE"/>
      <sheetName val="Sell "/>
      <sheetName val="W-OFF"/>
      <sheetName val="Company Output"/>
      <sheetName val="H-1.3"/>
      <sheetName val="Recov"/>
      <sheetName val="Plan"/>
      <sheetName val="Project"/>
      <sheetName val="OpsHighlite"/>
      <sheetName val="Buku Besar 1"/>
      <sheetName val="FE-1771$.P1"/>
      <sheetName val="GL"/>
      <sheetName val="Sheet2"/>
      <sheetName val="SAD"/>
      <sheetName val="12"/>
      <sheetName val="Cover"/>
      <sheetName val="ctrl"/>
      <sheetName val="I"/>
      <sheetName val="II"/>
      <sheetName val="AE"/>
      <sheetName val="Marshal00"/>
      <sheetName val="General"/>
      <sheetName val="BANK"/>
      <sheetName val="KB"/>
      <sheetName val="IC"/>
      <sheetName val="NH-Badan"/>
      <sheetName val="ProVisionPricer"/>
      <sheetName val="DataC&amp;S"/>
      <sheetName val="MacPro"/>
      <sheetName val="Basic"/>
      <sheetName val="master"/>
      <sheetName val="BSLA"/>
      <sheetName val="Table Array"/>
      <sheetName val="Table"/>
      <sheetName val="Calculation"/>
      <sheetName val="Fixed_Assets"/>
      <sheetName val="Summary_of_Fiscal_Depreciations"/>
      <sheetName val="FI-1771_P1"/>
      <sheetName val="FE-1771_P1"/>
      <sheetName val="FI-1771_P2"/>
      <sheetName val="FE-1771_P2"/>
      <sheetName val="Scenarios_and_Sensitivities"/>
      <sheetName val="Global_Assumptions"/>
      <sheetName val="Permanent_info"/>
      <sheetName val="PER_ABJAD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BIK_NDE-ok"/>
      <sheetName val="Tax_Recognition"/>
      <sheetName val="Tax_Loss-ok"/>
      <sheetName val="PL_Jan-Des"/>
      <sheetName val="Sell_"/>
      <sheetName val="Company_Output"/>
      <sheetName val="H-1_3"/>
      <sheetName val="Option1"/>
      <sheetName val="BIAYA"/>
      <sheetName val="DEPR"/>
      <sheetName val="EXT B3"/>
      <sheetName val="IKHTISAR"/>
      <sheetName val="INDUK"/>
      <sheetName val="B2.1"/>
      <sheetName val="BUDGETJL"/>
      <sheetName val="BUDGETCON"/>
      <sheetName val="BUDGETJLM"/>
      <sheetName val="B1"/>
      <sheetName val="Worksheet-03"/>
      <sheetName val="317899NOV99"/>
      <sheetName val="317899OCT99"/>
      <sheetName val="data"/>
      <sheetName val="Budget04"/>
      <sheetName val="DCF"/>
      <sheetName val="BUT-1"/>
      <sheetName val="HEX-A"/>
      <sheetName val="HEX-E"/>
      <sheetName val="I-BUT"/>
      <sheetName val="RD I-BUT"/>
      <sheetName val="BS"/>
      <sheetName val="Benefit Factors"/>
      <sheetName val="1195 B1"/>
    </sheetNames>
    <sheetDataSet>
      <sheetData sheetId="0">
        <row r="201">
          <cell r="F20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01">
          <cell r="F201">
            <v>0</v>
          </cell>
        </row>
        <row r="202">
          <cell r="F202">
            <v>0</v>
          </cell>
        </row>
        <row r="207">
          <cell r="J207">
            <v>-827313885.33000004</v>
          </cell>
          <cell r="K207">
            <v>-16229073.75</v>
          </cell>
          <cell r="L207">
            <v>0</v>
          </cell>
          <cell r="N207">
            <v>-151468678</v>
          </cell>
          <cell r="O207">
            <v>0</v>
          </cell>
          <cell r="P207">
            <v>0</v>
          </cell>
          <cell r="Q207">
            <v>-4015735516.3900003</v>
          </cell>
        </row>
        <row r="214">
          <cell r="D214">
            <v>0</v>
          </cell>
        </row>
        <row r="215">
          <cell r="D215">
            <v>0</v>
          </cell>
        </row>
        <row r="216">
          <cell r="G216" t="str">
            <v/>
          </cell>
        </row>
        <row r="217">
          <cell r="D217">
            <v>0</v>
          </cell>
        </row>
        <row r="218">
          <cell r="D218">
            <v>0</v>
          </cell>
        </row>
        <row r="221">
          <cell r="D221">
            <v>-30794877113.106865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l*****"/>
      <sheetName val="****_x0000_ÿ"/>
      <sheetName val="Proj_PL"/>
      <sheetName val="Intrst + Man Fee"/>
      <sheetName val="Cash Flow"/>
      <sheetName val="SCHE-INT"/>
      <sheetName val="TR_Coll"/>
      <sheetName val="TP"/>
      <sheetName val="SLS_Projection"/>
      <sheetName val="Break_Var"/>
      <sheetName val="PL_Jan-Dec"/>
      <sheetName val="PL_Jan"/>
      <sheetName val="PL_Mar"/>
      <sheetName val="PL_Apr"/>
      <sheetName val="PL_May"/>
      <sheetName val="PL_Jun"/>
      <sheetName val="PL_Jul"/>
      <sheetName val="PL_Aug"/>
      <sheetName val="PL_Sep"/>
      <sheetName val="PL_Oct"/>
      <sheetName val="PL_Nov"/>
      <sheetName val="PL_Dec"/>
      <sheetName val="JURNAL"/>
      <sheetName val="B_SHEET (Monthly)"/>
      <sheetName val="WORK SHEET (Monthly)"/>
      <sheetName val="PL_Feb"/>
      <sheetName val="Neraca"/>
      <sheetName val="&lt;&lt;&gt;&gt;"/>
      <sheetName val="Sche-HL SOLD"/>
      <sheetName val="Disposal"/>
      <sheetName val="Sel-Kurs"/>
      <sheetName val="JOUR-PROJ"/>
      <sheetName val="Sche-Repair"/>
      <sheetName val="Marshal"/>
      <sheetName val="l_____"/>
      <sheetName val="____"/>
      <sheetName val="****?ÿ"/>
      <sheetName val="GeneralInfo"/>
      <sheetName val="Intrst_+_Man_Fee"/>
      <sheetName val="Cash_Flow"/>
      <sheetName val="B_SHEET_(Monthly)"/>
      <sheetName val="WORK_SHEET_(Monthly)"/>
      <sheetName val="Sche-HL_SOLD"/>
      <sheetName val="Intrst_+_Man_Fee14"/>
      <sheetName val="Cash_Flow13"/>
      <sheetName val="B_SHEET_(Monthly)13"/>
      <sheetName val="WORK_SHEET_(Monthly)13"/>
      <sheetName val="Sche-HL_SOLD13"/>
      <sheetName val="Intrst_+_Man_Fee2"/>
      <sheetName val="Cash_Flow2"/>
      <sheetName val="B_SHEET_(Monthly)2"/>
      <sheetName val="WORK_SHEET_(Monthly)2"/>
      <sheetName val="Sche-HL_SOLD2"/>
      <sheetName val="Intrst_+_Man_Fee1"/>
      <sheetName val="Cash_Flow1"/>
      <sheetName val="B_SHEET_(Monthly)1"/>
      <sheetName val="WORK_SHEET_(Monthly)1"/>
      <sheetName val="Sche-HL_SOLD1"/>
      <sheetName val="Intrst_+_Man_Fee4"/>
      <sheetName val="Cash_Flow3"/>
      <sheetName val="B_SHEET_(Monthly)3"/>
      <sheetName val="WORK_SHEET_(Monthly)3"/>
      <sheetName val="Sche-HL_SOLD3"/>
      <sheetName val="Intrst_+_Man_Fee3"/>
      <sheetName val="Intrst_+_Man_Fee7"/>
      <sheetName val="Cash_Flow6"/>
      <sheetName val="B_SHEET_(Monthly)6"/>
      <sheetName val="WORK_SHEET_(Monthly)6"/>
      <sheetName val="Sche-HL_SOLD6"/>
      <sheetName val="Intrst_+_Man_Fee6"/>
      <sheetName val="Cash_Flow5"/>
      <sheetName val="B_SHEET_(Monthly)5"/>
      <sheetName val="WORK_SHEET_(Monthly)5"/>
      <sheetName val="Sche-HL_SOLD5"/>
      <sheetName val="Intrst_+_Man_Fee5"/>
      <sheetName val="Cash_Flow4"/>
      <sheetName val="B_SHEET_(Monthly)4"/>
      <sheetName val="WORK_SHEET_(Monthly)4"/>
      <sheetName val="Sche-HL_SOLD4"/>
      <sheetName val="Intrst_+_Man_Fee8"/>
      <sheetName val="Cash_Flow7"/>
      <sheetName val="B_SHEET_(Monthly)7"/>
      <sheetName val="WORK_SHEET_(Monthly)7"/>
      <sheetName val="Sche-HL_SOLD7"/>
      <sheetName val="Intrst_+_Man_Fee9"/>
      <sheetName val="Cash_Flow8"/>
      <sheetName val="B_SHEET_(Monthly)8"/>
      <sheetName val="WORK_SHEET_(Monthly)8"/>
      <sheetName val="Sche-HL_SOLD8"/>
      <sheetName val="Intrst_+_Man_Fee10"/>
      <sheetName val="Cash_Flow9"/>
      <sheetName val="B_SHEET_(Monthly)9"/>
      <sheetName val="WORK_SHEET_(Monthly)9"/>
      <sheetName val="Sche-HL_SOLD9"/>
      <sheetName val="Intrst_+_Man_Fee12"/>
      <sheetName val="Cash_Flow11"/>
      <sheetName val="B_SHEET_(Monthly)11"/>
      <sheetName val="WORK_SHEET_(Monthly)11"/>
      <sheetName val="Sche-HL_SOLD11"/>
      <sheetName val="Intrst_+_Man_Fee11"/>
      <sheetName val="Cash_Flow10"/>
      <sheetName val="B_SHEET_(Monthly)10"/>
      <sheetName val="WORK_SHEET_(Monthly)10"/>
      <sheetName val="Sche-HL_SOLD10"/>
      <sheetName val="adj"/>
      <sheetName val="Intrst_+_Man_Fee13"/>
      <sheetName val="Cash_Flow12"/>
      <sheetName val="B_SHEET_(Monthly)12"/>
      <sheetName val="WORK_SHEET_(Monthly)12"/>
      <sheetName val="Sche-HL_SOLD12"/>
      <sheetName val="Intrst_+_Man_Fee18"/>
      <sheetName val="Cash_Flow17"/>
      <sheetName val="B_SHEET_(Monthly)17"/>
      <sheetName val="WORK_SHEET_(Monthly)17"/>
      <sheetName val="Sche-HL_SOLD17"/>
      <sheetName val="Intrst_+_Man_Fee16"/>
      <sheetName val="Cash_Flow15"/>
      <sheetName val="B_SHEET_(Monthly)15"/>
      <sheetName val="WORK_SHEET_(Monthly)15"/>
      <sheetName val="Sche-HL_SOLD15"/>
      <sheetName val="Intrst_+_Man_Fee15"/>
      <sheetName val="Cash_Flow14"/>
      <sheetName val="B_SHEET_(Monthly)14"/>
      <sheetName val="WORK_SHEET_(Monthly)14"/>
      <sheetName val="Sche-HL_SOLD14"/>
      <sheetName val="Intrst_+_Man_Fee17"/>
      <sheetName val="Cash_Flow16"/>
      <sheetName val="B_SHEET_(Monthly)16"/>
      <sheetName val="WORK_SHEET_(Monthly)16"/>
      <sheetName val="Sche-HL_SOLD16"/>
      <sheetName val="Intrst_+_Man_Fee19"/>
      <sheetName val="Cash_Flow18"/>
      <sheetName val="B_SHEET_(Monthly)18"/>
      <sheetName val="WORK_SHEET_(Monthly)18"/>
      <sheetName val="Sche-HL_SOLD18"/>
      <sheetName val="Intrst_+_Man_Fee20"/>
      <sheetName val="Cash_Flow19"/>
      <sheetName val="B_SHEET_(Monthly)19"/>
      <sheetName val="WORK_SHEET_(Monthly)19"/>
      <sheetName val="Sche-HL_SOLD19"/>
      <sheetName val="Intrst_+_Man_Fee33"/>
      <sheetName val="Cash_Flow32"/>
      <sheetName val="B_SHEET_(Monthly)32"/>
      <sheetName val="WORK_SHEET_(Monthly)32"/>
      <sheetName val="Sche-HL_SOLD32"/>
      <sheetName val="Intrst_+_Man_Fee22"/>
      <sheetName val="Cash_Flow21"/>
      <sheetName val="B_SHEET_(Monthly)21"/>
      <sheetName val="WORK_SHEET_(Monthly)21"/>
      <sheetName val="Sche-HL_SOLD21"/>
      <sheetName val="Intrst_+_Man_Fee21"/>
      <sheetName val="Cash_Flow20"/>
      <sheetName val="B_SHEET_(Monthly)20"/>
      <sheetName val="WORK_SHEET_(Monthly)20"/>
      <sheetName val="Sche-HL_SOLD20"/>
      <sheetName val="Intrst_+_Man_Fee26"/>
      <sheetName val="Cash_Flow25"/>
      <sheetName val="B_SHEET_(Monthly)25"/>
      <sheetName val="WORK_SHEET_(Monthly)25"/>
      <sheetName val="Sche-HL_SOLD25"/>
      <sheetName val="Intrst_+_Man_Fee23"/>
      <sheetName val="Cash_Flow22"/>
      <sheetName val="B_SHEET_(Monthly)22"/>
      <sheetName val="WORK_SHEET_(Monthly)22"/>
      <sheetName val="Sche-HL_SOLD22"/>
      <sheetName val="Intrst_+_Man_Fee25"/>
      <sheetName val="Cash_Flow24"/>
      <sheetName val="B_SHEET_(Monthly)24"/>
      <sheetName val="WORK_SHEET_(Monthly)24"/>
      <sheetName val="Sche-HL_SOLD24"/>
      <sheetName val="Intrst_+_Man_Fee24"/>
      <sheetName val="Cash_Flow23"/>
      <sheetName val="B_SHEET_(Monthly)23"/>
      <sheetName val="WORK_SHEET_(Monthly)23"/>
      <sheetName val="Sche-HL_SOLD23"/>
      <sheetName val="Intrst_+_Man_Fee32"/>
      <sheetName val="Cash_Flow31"/>
      <sheetName val="B_SHEET_(Monthly)31"/>
      <sheetName val="WORK_SHEET_(Monthly)31"/>
      <sheetName val="Sche-HL_SOLD31"/>
      <sheetName val="Intrst_+_Man_Fee31"/>
      <sheetName val="Cash_Flow30"/>
      <sheetName val="B_SHEET_(Monthly)30"/>
      <sheetName val="WORK_SHEET_(Monthly)30"/>
      <sheetName val="Sche-HL_SOLD30"/>
      <sheetName val="Intrst_+_Man_Fee28"/>
      <sheetName val="Cash_Flow27"/>
      <sheetName val="B_SHEET_(Monthly)27"/>
      <sheetName val="WORK_SHEET_(Monthly)27"/>
      <sheetName val="Sche-HL_SOLD27"/>
      <sheetName val="Intrst_+_Man_Fee27"/>
      <sheetName val="Cash_Flow26"/>
      <sheetName val="B_SHEET_(Monthly)26"/>
      <sheetName val="WORK_SHEET_(Monthly)26"/>
      <sheetName val="Sche-HL_SOLD26"/>
      <sheetName val="Intrst_+_Man_Fee29"/>
      <sheetName val="Cash_Flow28"/>
      <sheetName val="B_SHEET_(Monthly)28"/>
      <sheetName val="WORK_SHEET_(Monthly)28"/>
      <sheetName val="Sche-HL_SOLD28"/>
      <sheetName val="Intrst_+_Man_Fee30"/>
      <sheetName val="Cash_Flow29"/>
      <sheetName val="B_SHEET_(Monthly)29"/>
      <sheetName val="WORK_SHEET_(Monthly)29"/>
      <sheetName val="Sche-HL_SOLD29"/>
      <sheetName val="Intrst_+_Man_Fee34"/>
      <sheetName val="Cash_Flow33"/>
      <sheetName val="B_SHEET_(Monthly)33"/>
      <sheetName val="WORK_SHEET_(Monthly)33"/>
      <sheetName val="Sche-HL_SOLD33"/>
      <sheetName val="Intrst_+_Man_Fee35"/>
      <sheetName val="Cash_Flow34"/>
      <sheetName val="B_SHEET_(Monthly)34"/>
      <sheetName val="WORK_SHEET_(Monthly)34"/>
      <sheetName val="Sche-HL_SOLD34"/>
      <sheetName val="Intrst_+_Man_Fee39"/>
      <sheetName val="Cash_Flow38"/>
      <sheetName val="B_SHEET_(Monthly)38"/>
      <sheetName val="WORK_SHEET_(Monthly)38"/>
      <sheetName val="Sche-HL_SOLD38"/>
      <sheetName val="Intrst_+_Man_Fee36"/>
      <sheetName val="Cash_Flow35"/>
      <sheetName val="B_SHEET_(Monthly)35"/>
      <sheetName val="WORK_SHEET_(Monthly)35"/>
      <sheetName val="Sche-HL_SOLD35"/>
      <sheetName val="Intrst_+_Man_Fee37"/>
      <sheetName val="Cash_Flow36"/>
      <sheetName val="B_SHEET_(Monthly)36"/>
      <sheetName val="WORK_SHEET_(Monthly)36"/>
      <sheetName val="Sche-HL_SOLD36"/>
      <sheetName val="Intrst_+_Man_Fee38"/>
      <sheetName val="Cash_Flow37"/>
      <sheetName val="B_SHEET_(Monthly)37"/>
      <sheetName val="WORK_SHEET_(Monthly)37"/>
      <sheetName val="Sche-HL_SOLD37"/>
      <sheetName val="Intrst_+_Man_Fee40"/>
      <sheetName val="Cash_Flow39"/>
      <sheetName val="B_SHEET_(Monthly)39"/>
      <sheetName val="WORK_SHEET_(Monthly)39"/>
      <sheetName val="Sche-HL_SOLD39"/>
      <sheetName val="Intrst_+_Man_Fee41"/>
      <sheetName val="Cash_Flow40"/>
      <sheetName val="B_SHEET_(Monthly)40"/>
      <sheetName val="WORK_SHEET_(Monthly)40"/>
      <sheetName val="Sche-HL_SOLD40"/>
      <sheetName val="Intrst_+_Man_Fee42"/>
      <sheetName val="Cash_Flow41"/>
      <sheetName val="B_SHEET_(Monthly)41"/>
      <sheetName val="WORK_SHEET_(Monthly)41"/>
      <sheetName val="Sche-HL_SOLD41"/>
      <sheetName val="Intrst_+_Man_Fee43"/>
      <sheetName val="Cash_Flow42"/>
      <sheetName val="B_SHEET_(Monthly)42"/>
      <sheetName val="WORK_SHEET_(Monthly)42"/>
      <sheetName val="Sche-HL_SOLD42"/>
      <sheetName val="Intrst_+_Man_Fee44"/>
      <sheetName val="Cash_Flow43"/>
      <sheetName val="B_SHEET_(Monthly)43"/>
      <sheetName val="WORK_SHEET_(Monthly)43"/>
      <sheetName val="Sche-HL_SOLD43"/>
      <sheetName val="Intrst_+_Man_Fee46"/>
      <sheetName val="Cash_Flow45"/>
      <sheetName val="B_SHEET_(Monthly)45"/>
      <sheetName val="WORK_SHEET_(Monthly)45"/>
      <sheetName val="Sche-HL_SOLD45"/>
      <sheetName val="Intrst_+_Man_Fee45"/>
      <sheetName val="Cash_Flow44"/>
      <sheetName val="B_SHEET_(Monthly)44"/>
      <sheetName val="WORK_SHEET_(Monthly)44"/>
      <sheetName val="Sche-HL_SOLD44"/>
      <sheetName val="Intrst_+_Man_Fee47"/>
      <sheetName val="Cash_Flow46"/>
      <sheetName val="B_SHEET_(Monthly)46"/>
      <sheetName val="WORK_SHEET_(Monthly)46"/>
      <sheetName val="Sche-HL_SOLD46"/>
      <sheetName val="Intrst_+_Man_Fee49"/>
      <sheetName val="Cash_Flow48"/>
      <sheetName val="B_SHEET_(Monthly)48"/>
      <sheetName val="WORK_SHEET_(Monthly)48"/>
      <sheetName val="Sche-HL_SOLD48"/>
      <sheetName val="Intrst_+_Man_Fee48"/>
      <sheetName val="Cash_Flow47"/>
      <sheetName val="B_SHEET_(Monthly)47"/>
      <sheetName val="WORK_SHEET_(Monthly)47"/>
      <sheetName val="Sche-HL_SOLD47"/>
      <sheetName val="Intrst_+_Man_Fee50"/>
      <sheetName val="Cash_Flow49"/>
      <sheetName val="B_SHEET_(Monthly)49"/>
      <sheetName val="WORK_SHEET_(Monthly)49"/>
      <sheetName val="Sche-HL_SOLD49"/>
      <sheetName val="Intrst_+_Man_Fee52"/>
      <sheetName val="Cash_Flow51"/>
      <sheetName val="B_SHEET_(Monthly)51"/>
      <sheetName val="WORK_SHEET_(Monthly)51"/>
      <sheetName val="Sche-HL_SOLD51"/>
      <sheetName val="Intrst_+_Man_Fee51"/>
      <sheetName val="Cash_Flow50"/>
      <sheetName val="B_SHEET_(Monthly)50"/>
      <sheetName val="WORK_SHEET_(Monthly)50"/>
      <sheetName val="Sche-HL_SOLD50"/>
      <sheetName val="Intrst_+_Man_Fee53"/>
      <sheetName val="Cash_Flow52"/>
      <sheetName val="B_SHEET_(Monthly)52"/>
      <sheetName val="WORK_SHEET_(Monthly)52"/>
      <sheetName val="Sche-HL_SOLD52"/>
      <sheetName val="Intrst_+_Man_Fee55"/>
      <sheetName val="Cash_Flow54"/>
      <sheetName val="B_SHEET_(Monthly)54"/>
      <sheetName val="WORK_SHEET_(Monthly)54"/>
      <sheetName val="Sche-HL_SOLD54"/>
      <sheetName val="Intrst_+_Man_Fee54"/>
      <sheetName val="Cash_Flow53"/>
      <sheetName val="B_SHEET_(Monthly)53"/>
      <sheetName val="WORK_SHEET_(Monthly)53"/>
      <sheetName val="Sche-HL_SOLD53"/>
      <sheetName val="Intrst_+_Man_Fee56"/>
      <sheetName val="Cash_Flow55"/>
      <sheetName val="B_SHEET_(Monthly)55"/>
      <sheetName val="WORK_SHEET_(Monthly)55"/>
      <sheetName val="Sche-HL_SOLD55"/>
      <sheetName val="Intrst_+_Man_Fee58"/>
      <sheetName val="Cash_Flow57"/>
      <sheetName val="B_SHEET_(Monthly)57"/>
      <sheetName val="WORK_SHEET_(Monthly)57"/>
      <sheetName val="Sche-HL_SOLD57"/>
      <sheetName val="Intrst_+_Man_Fee57"/>
      <sheetName val="Cash_Flow56"/>
      <sheetName val="B_SHEET_(Monthly)56"/>
      <sheetName val="WORK_SHEET_(Monthly)56"/>
      <sheetName val="Sche-HL_SOLD56"/>
      <sheetName val="Intrst_+_Man_Fee59"/>
      <sheetName val="Cash_Flow58"/>
      <sheetName val="B_SHEET_(Monthly)58"/>
      <sheetName val="WORK_SHEET_(Monthly)58"/>
      <sheetName val="Sche-HL_SOLD58"/>
      <sheetName val="_____ÿ"/>
      <sheetName val="COGS recon"/>
      <sheetName val="Assump"/>
      <sheetName val="Eligible-Data"/>
      <sheetName val="BP1_23"/>
      <sheetName val="****_x005f_x0000_ÿ"/>
      <sheetName val="****_x005f_x005f_x005f_x0000_ÿ"/>
      <sheetName val="G.L-Jan"/>
      <sheetName val="Other Addbacks"/>
      <sheetName val="Intrst_+_Man_Fee60"/>
      <sheetName val="Cash_Flow59"/>
      <sheetName val="B_SHEET_(Monthly)59"/>
      <sheetName val="WORK_SHEET_(Monthly)59"/>
      <sheetName val="Sche-HL_SOLD59"/>
      <sheetName val="Intrst_+_Man_Fee62"/>
      <sheetName val="Cash_Flow61"/>
      <sheetName val="B_SHEET_(Monthly)61"/>
      <sheetName val="WORK_SHEET_(Monthly)61"/>
      <sheetName val="Sche-HL_SOLD61"/>
      <sheetName val="Intrst_+_Man_Fee61"/>
      <sheetName val="Cash_Flow60"/>
      <sheetName val="B_SHEET_(Monthly)60"/>
      <sheetName val="WORK_SHEET_(Monthly)60"/>
      <sheetName val="Sche-HL_SOLD60"/>
      <sheetName val="Intrst_+_Man_Fee63"/>
      <sheetName val="Cash_Flow62"/>
      <sheetName val="B_SHEET_(Monthly)62"/>
      <sheetName val="WORK_SHEET_(Monthly)62"/>
      <sheetName val="Sche-HL_SOLD62"/>
      <sheetName val="bag"/>
      <sheetName val="Intro"/>
      <sheetName val="General"/>
      <sheetName val="jun94"/>
      <sheetName val="Cover Sheet"/>
      <sheetName val="PRO"/>
      <sheetName val="Exchange Rates"/>
      <sheetName val="PROJ CASH"/>
      <sheetName val="PRY-99"/>
      <sheetName val="Instructions"/>
      <sheetName val="K2-FA"/>
      <sheetName val="DATA WP"/>
      <sheetName val="GL ACL"/>
      <sheetName val="@GeneralInfo"/>
      <sheetName val="List"/>
      <sheetName val="E-9.3(PBC)"/>
      <sheetName val="TB"/>
      <sheetName val="Ref"/>
      <sheetName val="SPI"/>
      <sheetName val="ProArcInfo"/>
      <sheetName val="PS data"/>
      <sheetName val="prod"/>
    </sheetNames>
    <sheetDataSet>
      <sheetData sheetId="0" refreshError="1">
        <row r="49">
          <cell r="E49">
            <v>0.14000000000000001</v>
          </cell>
        </row>
        <row r="59">
          <cell r="E59">
            <v>0.16</v>
          </cell>
        </row>
        <row r="62">
          <cell r="E62">
            <v>0.16</v>
          </cell>
        </row>
        <row r="64">
          <cell r="E64">
            <v>0</v>
          </cell>
        </row>
        <row r="65">
          <cell r="E6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Salary"/>
      <sheetName val="MASA KERJA"/>
      <sheetName val="Sheet1 (2)"/>
      <sheetName val="hitung ulang JEPANG"/>
      <sheetName val="Sheet1"/>
      <sheetName val="Sheet2"/>
      <sheetName val="Sheet3"/>
      <sheetName val="MENU"/>
      <sheetName val="LOOKUP"/>
      <sheetName val="REF"/>
      <sheetName val="Kasus1"/>
      <sheetName val="Kasus2"/>
      <sheetName val="Kasus1 "/>
      <sheetName val="Jan'05"/>
      <sheetName val="Hal 2"/>
      <sheetName val="Buk-Pot21"/>
      <sheetName val="Buk-Pot21 FINAL"/>
      <sheetName val="Rekap_Salary"/>
      <sheetName val="MASA_KERJA"/>
      <sheetName val="Sheet1_(2)"/>
      <sheetName val="hitung_ulang_JEPANG"/>
      <sheetName val="Kasus1_"/>
      <sheetName val="Hal_2"/>
      <sheetName val="Buk-Pot21_FINAL"/>
      <sheetName val="Assumption"/>
      <sheetName val="master"/>
      <sheetName val="kurs"/>
      <sheetName val="Table"/>
      <sheetName val="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3">
          <cell r="I53" t="str">
            <v>Agu</v>
          </cell>
          <cell r="J53">
            <v>8</v>
          </cell>
          <cell r="K53" t="str">
            <v>September</v>
          </cell>
          <cell r="L53" t="str">
            <v>Juli</v>
          </cell>
        </row>
        <row r="54">
          <cell r="I54" t="str">
            <v>Apr</v>
          </cell>
          <cell r="J54">
            <v>4</v>
          </cell>
          <cell r="K54" t="str">
            <v>Mei</v>
          </cell>
          <cell r="L54" t="str">
            <v>Maret</v>
          </cell>
        </row>
        <row r="55">
          <cell r="I55" t="str">
            <v>Des</v>
          </cell>
          <cell r="J55">
            <v>12</v>
          </cell>
          <cell r="K55" t="str">
            <v>Januari</v>
          </cell>
          <cell r="L55" t="str">
            <v>November</v>
          </cell>
        </row>
        <row r="56">
          <cell r="I56" t="str">
            <v>Feb</v>
          </cell>
          <cell r="J56">
            <v>2</v>
          </cell>
          <cell r="K56" t="str">
            <v>Maret</v>
          </cell>
          <cell r="L56" t="str">
            <v>Januari</v>
          </cell>
        </row>
        <row r="57">
          <cell r="I57" t="str">
            <v>Jan</v>
          </cell>
          <cell r="J57">
            <v>1</v>
          </cell>
          <cell r="K57" t="str">
            <v xml:space="preserve">Februari </v>
          </cell>
          <cell r="L57" t="str">
            <v>Desember</v>
          </cell>
        </row>
        <row r="58">
          <cell r="I58" t="str">
            <v>Jul</v>
          </cell>
          <cell r="J58">
            <v>7</v>
          </cell>
          <cell r="K58" t="str">
            <v>Agustus</v>
          </cell>
          <cell r="L58" t="str">
            <v>Juni</v>
          </cell>
        </row>
        <row r="59">
          <cell r="I59" t="str">
            <v>Jun</v>
          </cell>
          <cell r="J59">
            <v>6</v>
          </cell>
          <cell r="K59" t="str">
            <v>Juli</v>
          </cell>
          <cell r="L59" t="str">
            <v>Mei</v>
          </cell>
        </row>
        <row r="60">
          <cell r="I60" t="str">
            <v>Mar</v>
          </cell>
          <cell r="J60">
            <v>3</v>
          </cell>
          <cell r="K60" t="str">
            <v>April</v>
          </cell>
          <cell r="L60" t="str">
            <v>Februari</v>
          </cell>
        </row>
        <row r="61">
          <cell r="I61" t="str">
            <v>Mei</v>
          </cell>
          <cell r="J61">
            <v>5</v>
          </cell>
          <cell r="K61" t="str">
            <v>Juni</v>
          </cell>
          <cell r="L61" t="str">
            <v>April</v>
          </cell>
        </row>
        <row r="62">
          <cell r="I62" t="str">
            <v>Nov</v>
          </cell>
          <cell r="J62">
            <v>11</v>
          </cell>
          <cell r="K62" t="str">
            <v>Desember</v>
          </cell>
          <cell r="L62" t="str">
            <v>Oktober</v>
          </cell>
        </row>
        <row r="63">
          <cell r="I63" t="str">
            <v>Okt</v>
          </cell>
          <cell r="J63">
            <v>10</v>
          </cell>
          <cell r="K63" t="str">
            <v>Nopember</v>
          </cell>
          <cell r="L63" t="str">
            <v>September</v>
          </cell>
        </row>
        <row r="64">
          <cell r="I64" t="str">
            <v>Sep</v>
          </cell>
          <cell r="J64">
            <v>9</v>
          </cell>
          <cell r="K64" t="str">
            <v>Oktober</v>
          </cell>
          <cell r="L64" t="str">
            <v>Agustus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Irregular Income"/>
      <sheetName val="Family"/>
      <sheetName val="tax calculation"/>
      <sheetName val="data wp"/>
      <sheetName val="FE_1770_P1"/>
      <sheetName val="FE_1770_I"/>
      <sheetName val="FE_1770_II"/>
      <sheetName val="MasterSheet"/>
      <sheetName val="Conditions"/>
      <sheetName val="Marshal"/>
      <sheetName val="Permanent info"/>
      <sheetName val="Rincian Iuran"/>
      <sheetName val="BSLA"/>
      <sheetName val="Cover"/>
      <sheetName val="LOOKUP"/>
      <sheetName val="GeneralInfo"/>
      <sheetName val="awas"/>
      <sheetName val="s"/>
      <sheetName val="A-Material  value "/>
      <sheetName val="CY_CRS"/>
      <sheetName val="LS_CRS"/>
      <sheetName val="EMISI"/>
      <sheetName val="HEAT"/>
      <sheetName val="PL01"/>
      <sheetName val="fiskal"/>
      <sheetName val="FA Movement"/>
      <sheetName val="ged"/>
      <sheetName val="Cover Sheet"/>
      <sheetName val="PRO"/>
      <sheetName val="Exchange Rates"/>
      <sheetName val="PROJ CASH"/>
      <sheetName val="ctrl"/>
      <sheetName val="F1771-2"/>
      <sheetName val="F1771-3"/>
      <sheetName val="Basic"/>
      <sheetName val="StdUsageRM"/>
      <sheetName val="Cases"/>
      <sheetName val="Sheet1"/>
      <sheetName val="StdUsagePM"/>
      <sheetName val="K.2. Predictive Depr"/>
      <sheetName val="KONSOL UNIT"/>
      <sheetName val="ROCE"/>
      <sheetName val="GL"/>
      <sheetName val="Ha Statement 2005-per rekap LUK"/>
      <sheetName val="SAD"/>
      <sheetName val="B.S."/>
      <sheetName val="Input Sheet"/>
      <sheetName val="Note"/>
      <sheetName val="FA Movement 2001"/>
      <sheetName val="(II-8)2.2.8"/>
      <sheetName val="(I-3)1.3"/>
      <sheetName val="(II-5)2.2.4 (2)"/>
      <sheetName val="Module2"/>
      <sheetName val="Ex-Rate"/>
      <sheetName val="List"/>
      <sheetName val="Disposals"/>
      <sheetName val="DATA"/>
      <sheetName val="benefit"/>
      <sheetName val="Assumption &amp; Result"/>
      <sheetName val="A-3"/>
      <sheetName val="A-2"/>
      <sheetName val="Sheet1 (2)"/>
      <sheetName val="TB"/>
      <sheetName val="P3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PROLOSS"/>
      <sheetName val="General"/>
      <sheetName val="ListVariables"/>
      <sheetName val="detailed"/>
      <sheetName val="IS 0607"/>
      <sheetName val="A3 &amp; U 09-01"/>
      <sheetName val="CR2"/>
      <sheetName val="BP1_23"/>
      <sheetName val="(Global Parameters)"/>
      <sheetName val="SE"/>
      <sheetName val="Invoice I"/>
      <sheetName val="I"/>
      <sheetName val="II"/>
      <sheetName val="AE"/>
      <sheetName val="General Info"/>
      <sheetName val="Scenarios and Sensitivities"/>
      <sheetName val="Operations"/>
      <sheetName val="Financials"/>
      <sheetName val="Global Assumptions"/>
      <sheetName val="RUGILABA"/>
      <sheetName val="FE-1770_P1"/>
      <sheetName val="FE-1770_P2"/>
      <sheetName val="FI-177O_P1"/>
      <sheetName val="FI-1770_P2"/>
      <sheetName val="Irregular_Income"/>
      <sheetName val="tax_calculation"/>
      <sheetName val="data_wp"/>
      <sheetName val="B_S_"/>
      <sheetName val="Input_Sheet"/>
      <sheetName val="CONTRACT REC"/>
      <sheetName val="Master"/>
      <sheetName val="Rin1"/>
      <sheetName val="CIP_USD"/>
      <sheetName val="COA"/>
      <sheetName val="RumusTB 1 bln"/>
      <sheetName val="GAJI"/>
      <sheetName val="all data"/>
      <sheetName val="Lap PPh 21"/>
      <sheetName val="OtherData"/>
      <sheetName val="A"/>
      <sheetName val="Bonus"/>
      <sheetName val="Donat"/>
      <sheetName val="Fuel"/>
      <sheetName val="Jamsostek"/>
      <sheetName val="Meals"/>
      <sheetName val="Medical"/>
      <sheetName val="Overtime"/>
      <sheetName val="Pention"/>
      <sheetName val="Salary"/>
      <sheetName val="GD-BHN KEMASAN"/>
      <sheetName val="GD-BB Kt. A"/>
      <sheetName val="Dumtk"/>
      <sheetName val="紹介カード"/>
      <sheetName val="PBC-FA Reg (Fiscal)"/>
      <sheetName val="YTD April"/>
      <sheetName val="Assumption"/>
      <sheetName val="GSDC"/>
      <sheetName val="Info"/>
      <sheetName val="FinStat"/>
      <sheetName val="TB98,oct99&amp;sap99-WPL"/>
      <sheetName val="Worksheet-03"/>
      <sheetName val="Panen"/>
      <sheetName val="Nm Brg"/>
      <sheetName val="Dictionary"/>
      <sheetName val="BELI"/>
      <sheetName val="N-ASII"/>
      <sheetName val="SOAL30"/>
      <sheetName val="EFECTIF"/>
      <sheetName val="pl_items"/>
      <sheetName val="FA_TP99"/>
      <sheetName val="prodcons"/>
      <sheetName val="polyprods"/>
      <sheetName val="BUT-1"/>
      <sheetName val="HEX-A"/>
      <sheetName val="HEX-E"/>
      <sheetName val="I-BUT"/>
      <sheetName val="RD I-BUT"/>
      <sheetName val="Other"/>
      <sheetName val="ProVisionPricer"/>
      <sheetName val="Slip"/>
      <sheetName val="tunj."/>
      <sheetName val="AKTIVA"/>
      <sheetName val="Grafik-New"/>
      <sheetName val="Input"/>
      <sheetName val="RKAP"/>
      <sheetName val="SHE"/>
      <sheetName val="REPORT"/>
      <sheetName val="DUMAI-$"/>
      <sheetName val="Parameter"/>
      <sheetName val="Settings"/>
      <sheetName val="Cost 2004"/>
      <sheetName val="NAP"/>
      <sheetName val="Mort"/>
      <sheetName val="rent by month"/>
      <sheetName val="F1771-II"/>
      <sheetName val="F1771-III"/>
      <sheetName val="POMALAA"/>
      <sheetName val="FA FISKAL"/>
      <sheetName val="XREF"/>
      <sheetName val="Sheet2"/>
      <sheetName val="Globals"/>
      <sheetName val="Menu"/>
      <sheetName val="Input-Expected Case"/>
      <sheetName val="Input-Best Case"/>
      <sheetName val="Input-Worst Case"/>
      <sheetName val="Expense Detail"/>
      <sheetName val="Other Cargill BU Synergies"/>
      <sheetName val="Revenue Detail"/>
      <sheetName val="OtherTaxAdjustments"/>
      <sheetName val="Input-Expected_Case"/>
      <sheetName val="Input-Best_Case"/>
      <sheetName val="Input-Worst_Case"/>
      <sheetName val="Expense_Detail"/>
      <sheetName val="Other_Cargill_BU_Synergies"/>
      <sheetName val="Revenue_Detail"/>
      <sheetName val="DEP"/>
      <sheetName val="ICEI"/>
      <sheetName val="Royalties-Calculation"/>
      <sheetName val="Permanent_info"/>
      <sheetName val="Ha_Statement_2005-per_rekap_LUK"/>
      <sheetName val="FA_Movement_2001"/>
      <sheetName val="(II-8)2_2_8"/>
      <sheetName val="(I-3)1_3"/>
      <sheetName val="(II-5)2_2_4_(2)"/>
      <sheetName val="K_2__Predictive_Depr"/>
      <sheetName val="Cover_Sheet"/>
      <sheetName val="Exchange_Rates"/>
      <sheetName val="PROJ_CASH"/>
      <sheetName val="FA_Movement"/>
      <sheetName val="Scenarios_and_Sensitivities"/>
      <sheetName val="Global_Assumptions"/>
      <sheetName val="(Global_Parameters)"/>
      <sheetName val="Invoice_I"/>
      <sheetName val="General_Info"/>
      <sheetName val="A-Material__value_"/>
      <sheetName val="BTMU"/>
      <sheetName val="CITIBANK"/>
      <sheetName val="GL-OUT2"/>
      <sheetName val="TTDZ22"/>
      <sheetName val="SPT1770"/>
      <sheetName val="Dapur"/>
      <sheetName val="datasheet"/>
      <sheetName val="% Lbr vs GP"/>
      <sheetName val="Capex"/>
      <sheetName val="Assumptions"/>
      <sheetName val="Bgt"/>
      <sheetName val="Hari"/>
      <sheetName val="Hujan"/>
      <sheetName val="Kirim"/>
      <sheetName val="Mentah"/>
      <sheetName val="Restan"/>
      <sheetName val="Sns"/>
      <sheetName val="As"/>
      <sheetName val="Rinci-Biaya"/>
      <sheetName val="Rinci-Pendapatan"/>
      <sheetName val="2002"/>
      <sheetName val="data_val"/>
      <sheetName val="table"/>
      <sheetName val="A.4.2"/>
      <sheetName val="A.4.3"/>
      <sheetName val="Table Array"/>
      <sheetName val="BSHO Report"/>
      <sheetName val="Check Sheet"/>
      <sheetName val="PLHO Report"/>
      <sheetName val="PLHOENG"/>
      <sheetName val="SDH"/>
      <sheetName val="Ex_Rate"/>
      <sheetName val="CRITERIA2"/>
      <sheetName val="Th.2003"/>
      <sheetName val="TBM"/>
      <sheetName val="HopCon"/>
      <sheetName val="hitung ulang JEPANG"/>
      <sheetName val="prepaid rent"/>
      <sheetName val="addition"/>
      <sheetName val="amortz"/>
      <sheetName val="TB IS0907_IKT"/>
      <sheetName val="Publication"/>
      <sheetName val="Details"/>
      <sheetName val="Commercial"/>
      <sheetName val="3800"/>
      <sheetName val="I.4.1 (2)"/>
      <sheetName val="Farmer-Pond-Monodon"/>
      <sheetName val="BS Account"/>
      <sheetName val="CRA-Detail"/>
      <sheetName val="PPh 23"/>
      <sheetName val="POV"/>
      <sheetName val="BOM"/>
      <sheetName val="5946"/>
      <sheetName val="5442"/>
      <sheetName val="WP AKTIVA"/>
      <sheetName val="KOR"/>
      <sheetName val="id01"/>
      <sheetName val="TN-UNVR"/>
      <sheetName val="WBS2"/>
      <sheetName val="Information"/>
      <sheetName val="Calculation"/>
      <sheetName val="Data Recap"/>
      <sheetName val="Rate"/>
      <sheetName val="Penebusan"/>
      <sheetName val="Angs_B_Group"/>
      <sheetName val="Daf-Rek"/>
      <sheetName val="T"/>
      <sheetName val="HUB"/>
      <sheetName val="lists"/>
      <sheetName val="TP-MARKET"/>
      <sheetName val="TP"/>
      <sheetName val="data_benefit(2)"/>
      <sheetName val="CODE"/>
      <sheetName val="Tab.Daten"/>
      <sheetName val="tunj_"/>
      <sheetName val="ELKP"/>
      <sheetName val="Period"/>
      <sheetName val="Units Summary"/>
      <sheetName val="VA_Calculation"/>
      <sheetName val="Analysis I"/>
      <sheetName val="Kartu"/>
      <sheetName val="Fin_state"/>
      <sheetName val=""/>
      <sheetName val="EVA1"/>
      <sheetName val="INTINC"/>
      <sheetName val="Trading Statement"/>
      <sheetName val="BS"/>
      <sheetName val="PL"/>
      <sheetName val="ＢＳ(年央)"/>
      <sheetName val="Data Sheet"/>
      <sheetName val="TEMP"/>
      <sheetName val=" WP SPT 2012 - 23.04.2013.xlsx"/>
      <sheetName val="TableLookup"/>
      <sheetName val="Trial Bal"/>
      <sheetName val="601"/>
      <sheetName val="PER ABJAD"/>
      <sheetName val="status"/>
      <sheetName val="SUMMARY NDE"/>
      <sheetName val="Detil ARPart"/>
      <sheetName val="SOAL1"/>
      <sheetName val="prod"/>
      <sheetName val="KMS-DIS5"/>
      <sheetName val="Ref"/>
      <sheetName val="harga"/>
      <sheetName val="Sheet8"/>
      <sheetName val="Bobot rev"/>
      <sheetName val="5700.1"/>
      <sheetName val="bjr"/>
      <sheetName val="Benefit_Tab"/>
      <sheetName val="output"/>
      <sheetName val="summary_frm_output"/>
      <sheetName val="decr_table"/>
      <sheetName val="cALC"/>
      <sheetName val="Input_tables"/>
      <sheetName val="PSC_Calc"/>
      <sheetName val="N-AALI"/>
      <sheetName val="J-ASII "/>
      <sheetName val="AUTO"/>
      <sheetName val="BBCA"/>
      <sheetName val="CFIN"/>
      <sheetName val="N-GGRM"/>
      <sheetName val="J-HMSP"/>
      <sheetName val="N-HMSP"/>
      <sheetName val="INAF-N"/>
      <sheetName val="N-ISAT"/>
      <sheetName val="KAEF"/>
      <sheetName val="MTDL"/>
      <sheetName val="N-SMGR"/>
      <sheetName val="SONA"/>
      <sheetName val="SULI"/>
      <sheetName val="N-TINS"/>
      <sheetName val="TLKM-J"/>
      <sheetName val="N-TLKM"/>
      <sheetName val="N-TMPI"/>
      <sheetName val="TRIM"/>
      <sheetName val="N-TSPC"/>
      <sheetName val="N-UNVR"/>
      <sheetName val="LoanNew"/>
      <sheetName val="Analisa Finansial"/>
      <sheetName val="Inputing-Data"/>
      <sheetName val="Flow Product-Raw Material"/>
      <sheetName val="Data Risk"/>
      <sheetName val="Index"/>
      <sheetName val="Quantity Prod"/>
      <sheetName val="PIK_QUO"/>
      <sheetName val="JAN405"/>
      <sheetName val="Tabel PTKP"/>
      <sheetName val="Bahan"/>
      <sheetName val="renc mgn"/>
      <sheetName val="pro ra op"/>
      <sheetName val="jobhist"/>
      <sheetName val="BI RATE"/>
      <sheetName val="Inputs"/>
      <sheetName val="JURNAL"/>
      <sheetName val="AALI-J"/>
      <sheetName val="AMFG"/>
      <sheetName val="ANTA"/>
      <sheetName val="ANTM"/>
      <sheetName val="ANTM-N"/>
      <sheetName val="ASGR-N"/>
      <sheetName val="BBCA-J"/>
      <sheetName val="N-BBNI"/>
      <sheetName val="BDMN"/>
      <sheetName val="BEKS"/>
      <sheetName val="BHIT"/>
      <sheetName val="N-BLTA"/>
      <sheetName val="BMTR-N"/>
      <sheetName val="BMTR"/>
      <sheetName val="BNGA"/>
      <sheetName val="BNGAN"/>
      <sheetName val="BNII"/>
      <sheetName val="N-BNII"/>
      <sheetName val="BUMI"/>
      <sheetName val="CMNP"/>
      <sheetName val="N-CMNP-N"/>
      <sheetName val="CPIN"/>
      <sheetName val="CTRS"/>
      <sheetName val="DGSA"/>
      <sheetName val="DNKS-N"/>
      <sheetName val="DSUC"/>
      <sheetName val="DVLA"/>
      <sheetName val="DVLAN"/>
      <sheetName val="DYNA-N"/>
      <sheetName val="N-EPMT"/>
      <sheetName val="ETWA"/>
      <sheetName val="GGRM-J"/>
      <sheetName val="N-GJTL"/>
      <sheetName val="HERO"/>
      <sheetName val="HERO-N"/>
      <sheetName val="IDSR"/>
      <sheetName val="INAF-J"/>
      <sheetName val="N-INCO"/>
      <sheetName val="N-INDF"/>
      <sheetName val="INDF"/>
      <sheetName val="N-INDR"/>
      <sheetName val="N-INKP"/>
      <sheetName val="N-INTP"/>
      <sheetName val="ISAT"/>
      <sheetName val="J-JIHD"/>
      <sheetName val="N-JIHD"/>
      <sheetName val="KAEF-J"/>
      <sheetName val="N-KLBF"/>
      <sheetName val="KOMIN"/>
      <sheetName val="N-KOPI"/>
      <sheetName val="KOPI"/>
      <sheetName val="LAPD"/>
      <sheetName val="LPBN"/>
      <sheetName val="LPBNN"/>
      <sheetName val="N-LPLI"/>
      <sheetName val="N-LPPS"/>
      <sheetName val="N-LTLS"/>
      <sheetName val="MEDCN"/>
      <sheetName val="MEGA"/>
      <sheetName val="N-MLIA"/>
      <sheetName val="MLPL"/>
      <sheetName val="MPPA"/>
      <sheetName val="MPPAN"/>
      <sheetName val="N-PNBN"/>
      <sheetName val="PYFA"/>
      <sheetName val="N-RALS"/>
      <sheetName val="RMBA"/>
      <sheetName val="SCM"/>
      <sheetName val="SMAR"/>
      <sheetName val="SMCB"/>
      <sheetName val="J-SMGR"/>
      <sheetName val="SONA-J"/>
      <sheetName val="N-TKIM"/>
      <sheetName val="TSPC"/>
      <sheetName val="N-UNTR"/>
      <sheetName val="JUAL"/>
      <sheetName val="neraca"/>
      <sheetName val="F1771-IV"/>
      <sheetName val="F1771-V"/>
      <sheetName val="Query"/>
      <sheetName val="Alfa"/>
      <sheetName val="Alfamart"/>
      <sheetName val="Matahari"/>
      <sheetName val="Indomaret"/>
      <sheetName val="Indogrosir"/>
      <sheetName val="Lion"/>
      <sheetName val="Ramayana"/>
      <sheetName val="Ada"/>
      <sheetName val="SriRatu"/>
      <sheetName val="Moro"/>
      <sheetName val="Pamela"/>
      <sheetName val="Luwes"/>
      <sheetName val="Hypermart"/>
      <sheetName val="Carefour"/>
      <sheetName val="Rita"/>
      <sheetName val="Makro"/>
      <sheetName val="ImpPurJournal"/>
      <sheetName val="BBI"/>
      <sheetName val="hitung_ulang_JEPANG"/>
      <sheetName val="#REF"/>
      <sheetName val="Customize Your Purchase Order"/>
      <sheetName val="23000-24990old"/>
      <sheetName val="SCFP"/>
      <sheetName val="TABEL"/>
      <sheetName val="U.P"/>
      <sheetName val="SUPPORT"/>
      <sheetName val="FE-1771$.P1"/>
      <sheetName val="Client Aje"/>
      <sheetName val="Journal Template"/>
      <sheetName val="10 yr val"/>
      <sheetName val="Pro-Base"/>
      <sheetName val="Sheet1 (3)"/>
      <sheetName val="UPAH"/>
      <sheetName val="Resume"/>
      <sheetName val="Daftar No MAPPI"/>
      <sheetName val="INV"/>
      <sheetName val="FINISHING"/>
      <sheetName val="FORM-X-1"/>
      <sheetName val="prg-old"/>
      <sheetName val="Huruf-INV"/>
      <sheetName val="RATIO"/>
      <sheetName val="Analisa BCT Permanen"/>
      <sheetName val="GEN EXP JANUARY"/>
      <sheetName val="Confirmation"/>
      <sheetName val="MAIN"/>
      <sheetName val="Buku Besar 1"/>
      <sheetName val="Data Base"/>
      <sheetName val="adm"/>
      <sheetName val="qc"/>
      <sheetName val="trn"/>
      <sheetName val="Dati base"/>
      <sheetName val="Profile"/>
      <sheetName val="COPA DETAIL"/>
      <sheetName val="Total"/>
      <sheetName val="Val_nra2"/>
      <sheetName val="COGS"/>
      <sheetName val="Lumpsum Hatch"/>
      <sheetName val="Asumsi"/>
      <sheetName val="PROM DKI"/>
      <sheetName val="TERIMA KUDUS"/>
      <sheetName val="WP"/>
      <sheetName val="define name"/>
      <sheetName val="Scenarios&amp;Sensitivities"/>
      <sheetName val="Tabel Berat"/>
      <sheetName val="fa agst"/>
      <sheetName val="HO"/>
      <sheetName val="Level 1-3 Listing"/>
      <sheetName val="KKP INDUK"/>
      <sheetName val="UMUM"/>
      <sheetName val="NOM21"/>
      <sheetName val="PENUGASAN"/>
      <sheetName val="Format Report-for analysis only"/>
      <sheetName val="TABEL AFILIASI"/>
      <sheetName val="tank"/>
      <sheetName val="2007 Inc Stmt Budget by Month"/>
      <sheetName val="Fax LTV1 LTV2 TV3 OPT"/>
      <sheetName val="List B"/>
      <sheetName val=" NAMA"/>
      <sheetName val="4b Consolidated PL"/>
      <sheetName val="Marshal -1"/>
      <sheetName val="UNADJUSTED AOP"/>
      <sheetName val="2003 Forecast"/>
      <sheetName val="2004 Risk Adjusted AOP"/>
      <sheetName val="2005 Risk Adjusted AOP"/>
      <sheetName val="General Assumptions"/>
      <sheetName val="Deferred Finance Fees"/>
      <sheetName val="EJV Report"/>
      <sheetName val="EJV Historicals"/>
      <sheetName val="CF Consolidated"/>
      <sheetName val="Debt Assumptions"/>
      <sheetName val="IS SBU"/>
      <sheetName val="Financing Assumptions"/>
      <sheetName val="links"/>
      <sheetName val="Periode"/>
      <sheetName val="laporan"/>
      <sheetName val="PARAMETRES"/>
      <sheetName val="JL_BEL"/>
      <sheetName val="DATA_JUALAN"/>
      <sheetName val="Customize Your Invoice"/>
      <sheetName val="Invoice"/>
      <sheetName val="1 - B1 (KBIs)"/>
      <sheetName val="12-06-ins"/>
      <sheetName val="KONSOL_UNIT"/>
      <sheetName val="FA_FISKAL"/>
      <sheetName val="Rincian_Iuran"/>
      <sheetName val="By UPO"/>
      <sheetName val="summary KPI"/>
      <sheetName val="IDENTITAS"/>
      <sheetName val="B2 (Act by Mth) Total"/>
      <sheetName val="2003 Bgt"/>
      <sheetName val="AGING"/>
      <sheetName val="bezeting."/>
      <sheetName val="C1 NOV"/>
      <sheetName val="O c t"/>
      <sheetName val="A p r"/>
      <sheetName val="M a y"/>
      <sheetName val="00 received in 01"/>
      <sheetName val="F e b"/>
      <sheetName val="Per GL J a n"/>
      <sheetName val="J u n"/>
      <sheetName val="A u g"/>
      <sheetName val="J u l"/>
      <sheetName val="Detail"/>
      <sheetName val="05_07"/>
      <sheetName val="name"/>
      <sheetName val="rumus"/>
      <sheetName val="OLIE"/>
      <sheetName val="an. struktur"/>
      <sheetName val="harsat"/>
      <sheetName val="Dashboard"/>
      <sheetName val="Biaya PKS"/>
      <sheetName val="Produksi &amp; Scedule"/>
      <sheetName val="Risk Analisis"/>
      <sheetName val="BEP"/>
      <sheetName val="Depre"/>
      <sheetName val="Pemeliharaan"/>
      <sheetName val="Cash-flow"/>
      <sheetName val="IRR"/>
      <sheetName val="IRR ALL"/>
      <sheetName val="Assumption &amp; Dashboard."/>
      <sheetName val="Bor Pile"/>
      <sheetName val="Uraian kapal"/>
      <sheetName val="Std-Prod KS"/>
      <sheetName val="Bangunan"/>
      <sheetName val="Aug"/>
      <sheetName val="Mar"/>
      <sheetName val="Jun"/>
      <sheetName val="Jul"/>
      <sheetName val="Apr"/>
      <sheetName val="Jan"/>
      <sheetName val="Sept"/>
      <sheetName val="Jadwal Pemb Bank"/>
      <sheetName val="VARCOST"/>
      <sheetName val="WBS"/>
      <sheetName val="WPL"/>
      <sheetName val="Travel"/>
      <sheetName val="MCOST1"/>
      <sheetName val="RF"/>
      <sheetName val="AssetDB"/>
      <sheetName val="HRS"/>
      <sheetName val="MDB"/>
      <sheetName val="PAR"/>
      <sheetName val="ITRate"/>
      <sheetName val="VHCRate"/>
      <sheetName val="Checker"/>
      <sheetName val="FIXED FLOAT"/>
      <sheetName val="HOLDING-TB"/>
      <sheetName val="Setup Variables"/>
      <sheetName val="2040006000"/>
      <sheetName val="MUTASIKASBANK"/>
      <sheetName val="TB Dec"/>
      <sheetName val="Summary '08"/>
      <sheetName val="PANIN"/>
      <sheetName val="May"/>
      <sheetName val="Factor Tables"/>
      <sheetName val="jasa giro"/>
      <sheetName val="Tickmarks"/>
      <sheetName val="Depresiasi"/>
      <sheetName val="Additional"/>
      <sheetName val="Mutasi Final"/>
      <sheetName val="Income Statement"/>
      <sheetName val="Excess Calc"/>
      <sheetName val="NRC"/>
      <sheetName val="BBM-03"/>
      <sheetName val="PL-Srt2"/>
      <sheetName val="06aktt"/>
      <sheetName val="PPh 22"/>
      <sheetName val="Annual-Plan-1998-A-US$-Rupiah-F"/>
      <sheetName val="B"/>
      <sheetName val="Data Base Uraian"/>
      <sheetName val="Index (H)"/>
      <sheetName val="ANALISA ALAT BERAT"/>
      <sheetName val="DAF-2"/>
      <sheetName val="LEGEND"/>
      <sheetName val="BIAYA UMUM"/>
      <sheetName val="SDM"/>
      <sheetName val="RAB"/>
      <sheetName val="FE-1770_P11"/>
      <sheetName val="FE-1770_P21"/>
      <sheetName val="FI-177O_P11"/>
      <sheetName val="FI-1770_P21"/>
      <sheetName val="Irregular_Income1"/>
      <sheetName val="tax_calculation1"/>
      <sheetName val="data_wp1"/>
      <sheetName val="Permanent_info1"/>
      <sheetName val="A-Material__value_1"/>
      <sheetName val="ANALISA_ALAT_BERAT"/>
      <sheetName val="RumusTB_1_bln"/>
      <sheetName val="Ha_Statement_2005-per_rekap_LU1"/>
      <sheetName val="B_S_1"/>
      <sheetName val="Input_Sheet1"/>
      <sheetName val="FA_Movement_20011"/>
      <sheetName val="(II-8)2_2_81"/>
      <sheetName val="(I-3)1_31"/>
      <sheetName val="(II-5)2_2_4_(2)1"/>
      <sheetName val="BIAYA_UMUM"/>
      <sheetName val="Nm_Brg"/>
      <sheetName val="all_data"/>
      <sheetName val="Lap_PPh_21"/>
      <sheetName val="K_2__Predictive_Depr1"/>
      <sheetName val="Cover_Sheet1"/>
      <sheetName val="Exchange_Rates1"/>
      <sheetName val="PROJ_CASH1"/>
      <sheetName val="GD-BHN_KEMASAN"/>
      <sheetName val="GD-BB_Kt__A"/>
      <sheetName val="Sheet1_(2)"/>
      <sheetName val="(Global_Parameters)1"/>
      <sheetName val="Invoice_I1"/>
      <sheetName val="General_Info1"/>
      <sheetName val="FA_Movement1"/>
      <sheetName val="Scenarios_and_Sensitivities1"/>
      <sheetName val="Global_Assumptions1"/>
      <sheetName val="A3_&amp;_U_09-01"/>
      <sheetName val="J-ASII_"/>
      <sheetName val="PBC-FA_Reg_(Fiscal)"/>
      <sheetName val="YTD_April"/>
      <sheetName val="WP_AKTIVA"/>
      <sheetName val="Bobot_rev"/>
      <sheetName val="5700_1"/>
      <sheetName val="Analisa_Finansial"/>
      <sheetName val="Flow_Product-Raw_Material"/>
      <sheetName val="Data_Risk"/>
      <sheetName val="Quantity_Prod"/>
      <sheetName val="Data_Sheet"/>
      <sheetName val="_WP_SPT_2012_-_23_04_2013_xlsx"/>
      <sheetName val="Trial_Bal"/>
      <sheetName val="RD_I-BUT"/>
      <sheetName val="TB_IS0907_IKT"/>
      <sheetName val="CONTRACT_REC"/>
      <sheetName val="rent_by_month"/>
      <sheetName val="prepaid_rent"/>
      <sheetName val="Tabel_PTKP"/>
      <sheetName val="Cost_2004"/>
      <sheetName val="Trading_Statement"/>
      <sheetName val="renc_mgn"/>
      <sheetName val="pro_ra_op"/>
      <sheetName val="IS_0607"/>
      <sheetName val="BI_RATE"/>
      <sheetName val="Input-Expected_Case1"/>
      <sheetName val="Input-Best_Case1"/>
      <sheetName val="Input-Worst_Case1"/>
      <sheetName val="Expense_Detail1"/>
      <sheetName val="Other_Cargill_BU_Synergies1"/>
      <sheetName val="Revenue_Detail1"/>
      <sheetName val="Assumption_&amp;_Result"/>
      <sheetName val="FE-1770_P12"/>
      <sheetName val="FE-1770_P22"/>
      <sheetName val="FI-177O_P12"/>
      <sheetName val="FI-1770_P22"/>
      <sheetName val="Irregular_Income2"/>
      <sheetName val="tax_calculation2"/>
      <sheetName val="data_wp2"/>
      <sheetName val="Rincian_Iuran1"/>
      <sheetName val="Permanent_info2"/>
      <sheetName val="A-Material__value_2"/>
      <sheetName val="ANALISA_ALAT_BERAT1"/>
      <sheetName val="BIAYA_UMUM1"/>
      <sheetName val="RumusTB_1_bln1"/>
      <sheetName val="Ha_Statement_2005-per_rekap_LU2"/>
      <sheetName val="B_S_2"/>
      <sheetName val="Input_Sheet2"/>
      <sheetName val="FA_Movement_20012"/>
      <sheetName val="(II-8)2_2_82"/>
      <sheetName val="(I-3)1_32"/>
      <sheetName val="(II-5)2_2_4_(2)2"/>
      <sheetName val="Nm_Brg1"/>
      <sheetName val="all_data1"/>
      <sheetName val="Lap_PPh_211"/>
      <sheetName val="K_2__Predictive_Depr2"/>
      <sheetName val="Cover_Sheet2"/>
      <sheetName val="Exchange_Rates2"/>
      <sheetName val="PROJ_CASH2"/>
      <sheetName val="GD-BHN_KEMASAN1"/>
      <sheetName val="GD-BB_Kt__A1"/>
      <sheetName val="Sheet1_(2)1"/>
      <sheetName val="KONSOL_UNIT1"/>
      <sheetName val="FA_FISKAL1"/>
      <sheetName val="(Global_Parameters)2"/>
      <sheetName val="Invoice_I2"/>
      <sheetName val="General_Info2"/>
      <sheetName val="FA_Movement2"/>
      <sheetName val="Scenarios_and_Sensitivities2"/>
      <sheetName val="Global_Assumptions2"/>
      <sheetName val="A3_&amp;_U_09-011"/>
      <sheetName val="J-ASII_1"/>
      <sheetName val="PBC-FA_Reg_(Fiscal)1"/>
      <sheetName val="YTD_April1"/>
      <sheetName val="WP_AKTIVA1"/>
      <sheetName val="Bobot_rev1"/>
      <sheetName val="5700_11"/>
      <sheetName val="Analisa_Finansial1"/>
      <sheetName val="Flow_Product-Raw_Material1"/>
      <sheetName val="Data_Risk1"/>
      <sheetName val="Quantity_Prod1"/>
      <sheetName val="Data_Sheet1"/>
      <sheetName val="_WP_SPT_2012_-_23_04_2013_xlsx1"/>
      <sheetName val="Trial_Bal1"/>
      <sheetName val="RD_I-BUT1"/>
      <sheetName val="TB_IS0907_IKT1"/>
      <sheetName val="CONTRACT_REC1"/>
      <sheetName val="rent_by_month1"/>
      <sheetName val="prepaid_rent1"/>
      <sheetName val="Tabel_PTKP1"/>
      <sheetName val="Cost_20041"/>
      <sheetName val="Trading_Statement1"/>
      <sheetName val="renc_mgn1"/>
      <sheetName val="pro_ra_op1"/>
      <sheetName val="IS_06071"/>
      <sheetName val="BI_RATE1"/>
      <sheetName val="tunj_1"/>
      <sheetName val="Input-Expected_Case2"/>
      <sheetName val="Input-Best_Case2"/>
      <sheetName val="Input-Worst_Case2"/>
      <sheetName val="Expense_Detail2"/>
      <sheetName val="Other_Cargill_BU_Synergies2"/>
      <sheetName val="Revenue_Detail2"/>
      <sheetName val="Assumption_&amp;_Result1"/>
      <sheetName val="KKL2002"/>
      <sheetName val="Mutasi Gab"/>
      <sheetName val="FS (2)"/>
      <sheetName val="JU"/>
      <sheetName val="SAA2"/>
      <sheetName val="SAA"/>
      <sheetName val="PERJAM KTG"/>
      <sheetName val="PETAK TEBNG"/>
      <sheetName val="BKKAS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WS"/>
      <sheetName val="Manufacturing"/>
      <sheetName val="RMCONS"/>
      <sheetName val="CGS"/>
      <sheetName val="Instructions"/>
      <sheetName val="DCF Inputs"/>
      <sheetName val="FO"/>
      <sheetName val="Kode Rek PJA"/>
      <sheetName val="Assumptions and Dashboard"/>
      <sheetName val="CGSgm2"/>
      <sheetName val="CGSsp"/>
      <sheetName val="Factors"/>
      <sheetName val="Sales"/>
      <sheetName val="FKT_PJK"/>
      <sheetName val="AcqIS"/>
      <sheetName val="AcqBSCF"/>
      <sheetName val="Debt Schedule"/>
      <sheetName val="DCF Buildup"/>
      <sheetName val="Control Sheet"/>
      <sheetName val="FF-6"/>
      <sheetName val="FF-21(a)"/>
      <sheetName val="O4_CA"/>
      <sheetName val="O5_IBA"/>
      <sheetName val="BPR"/>
      <sheetName val="PEMAKAIAN PAKAN &amp; OBAT"/>
      <sheetName val="Analisa STR"/>
      <sheetName val="DAT-2"/>
      <sheetName val="ACC"/>
      <sheetName val="KKP 01 Audit"/>
      <sheetName val="AKUN"/>
      <sheetName val="MacetRPA"/>
      <sheetName val="%_Lbr_vs_GP"/>
      <sheetName val="Data_Recap"/>
      <sheetName val="Tab_Daten"/>
      <sheetName val="Master COA"/>
      <sheetName val="Cashflow"/>
      <sheetName val="Slaughter"/>
      <sheetName val="Coding"/>
      <sheetName val="Overall"/>
      <sheetName val="KODJA"/>
      <sheetName val="crushnsp"/>
      <sheetName val="pittonsp"/>
      <sheetName val="Productivity"/>
      <sheetName val="Cruser Sp71"/>
      <sheetName val="Budget-P&amp;L"/>
      <sheetName val="LY-P&amp;L"/>
      <sheetName val="PRODUKSI"/>
      <sheetName val="Breakevn"/>
      <sheetName val="source bs"/>
      <sheetName val="SET"/>
      <sheetName val="DATAWO"/>
      <sheetName val="Out _3_"/>
      <sheetName val="Out 2011"/>
      <sheetName val="Glossary-Index"/>
      <sheetName val="HPP PER BULAN"/>
      <sheetName val="REKAP OMZET KAPAL"/>
      <sheetName val="Ä¿Â¼"/>
      <sheetName val="Benefit Factors"/>
      <sheetName val="Data WP - Link"/>
      <sheetName val="Paramètres"/>
      <sheetName val="SPC_OC"/>
      <sheetName val="Base Data"/>
      <sheetName val="DATA AWAL"/>
      <sheetName val="Budget may 07"/>
      <sheetName val="range"/>
      <sheetName val="BS Detail"/>
      <sheetName val="HOLIAB"/>
      <sheetName val="Rekap Piutang"/>
      <sheetName val="Capex.det"/>
      <sheetName val="Variables"/>
      <sheetName val="Opcost"/>
      <sheetName val="Ekuitas-Report"/>
      <sheetName val="310J1"/>
      <sheetName val="Real"/>
      <sheetName val="Schedule-TB"/>
      <sheetName val="SUMMARY"/>
      <sheetName val="PM-BS"/>
      <sheetName val="C"/>
      <sheetName val="Real Invest"/>
      <sheetName val="Codes"/>
      <sheetName val="2009"/>
      <sheetName val="SC "/>
      <sheetName val="BARGING"/>
      <sheetName val="CLOSING"/>
      <sheetName val="summ. crush"/>
      <sheetName val="GETTING"/>
      <sheetName val="Lamp-14(Manajemen)"/>
      <sheetName val="ICBIS-YTD"/>
      <sheetName val="Data&amp;Assumptions"/>
      <sheetName val="A.W. TIGER"/>
      <sheetName val="Economic Model"/>
      <sheetName val="PSA and Tax"/>
      <sheetName val="DIV"/>
      <sheetName val="FLASH DATA"/>
      <sheetName val="INCOME_VARIANCE_ANALYSIS"/>
      <sheetName val="~By Brand"/>
      <sheetName val="Volume &amp; OCI vs. Budget"/>
      <sheetName val="Volume &amp; OCI vs. PY"/>
      <sheetName val="~By Market_OCI"/>
      <sheetName val="~By Market_vol"/>
      <sheetName val="~By Region_vol"/>
      <sheetName val="~Options_vol"/>
      <sheetName val="WBS1"/>
      <sheetName val="SheetGMP"/>
      <sheetName val="SheetGMT"/>
      <sheetName val="LabaRugi"/>
      <sheetName val="BA-1"/>
      <sheetName val="W1"/>
      <sheetName val="billing"/>
    </sheetNames>
    <sheetDataSet>
      <sheetData sheetId="0" refreshError="1">
        <row r="29">
          <cell r="AY29" t="str">
            <v>01234</v>
          </cell>
        </row>
        <row r="70">
          <cell r="V70" t="str">
            <v>MARRIED</v>
          </cell>
          <cell r="AA70">
            <v>1</v>
          </cell>
        </row>
      </sheetData>
      <sheetData sheetId="1">
        <row r="29">
          <cell r="AY29" t="str">
            <v>01234</v>
          </cell>
        </row>
      </sheetData>
      <sheetData sheetId="2" refreshError="1">
        <row r="29">
          <cell r="AY29" t="str">
            <v>01234</v>
          </cell>
        </row>
        <row r="35">
          <cell r="AE35">
            <v>0</v>
          </cell>
        </row>
        <row r="70">
          <cell r="AB70">
            <v>-1296000</v>
          </cell>
        </row>
        <row r="98">
          <cell r="AA98">
            <v>0</v>
          </cell>
        </row>
      </sheetData>
      <sheetData sheetId="3" refreshError="1">
        <row r="29">
          <cell r="AY29" t="str">
            <v>01234</v>
          </cell>
        </row>
        <row r="42">
          <cell r="I42">
            <v>0</v>
          </cell>
        </row>
        <row r="69">
          <cell r="Q69">
            <v>0</v>
          </cell>
        </row>
      </sheetData>
      <sheetData sheetId="4">
        <row r="29">
          <cell r="AY29" t="str">
            <v>01234</v>
          </cell>
        </row>
      </sheetData>
      <sheetData sheetId="5">
        <row r="29">
          <cell r="AY29" t="str">
            <v>01234</v>
          </cell>
        </row>
      </sheetData>
      <sheetData sheetId="6">
        <row r="29">
          <cell r="AY29" t="str">
            <v>01234</v>
          </cell>
        </row>
      </sheetData>
      <sheetData sheetId="7">
        <row r="29">
          <cell r="AY29" t="str">
            <v>01234</v>
          </cell>
        </row>
      </sheetData>
      <sheetData sheetId="8">
        <row r="29">
          <cell r="AY29" t="str">
            <v>01234</v>
          </cell>
        </row>
      </sheetData>
      <sheetData sheetId="9">
        <row r="29">
          <cell r="AY29" t="str">
            <v>01234</v>
          </cell>
        </row>
      </sheetData>
      <sheetData sheetId="10">
        <row r="29">
          <cell r="AY29" t="str">
            <v>01234</v>
          </cell>
        </row>
      </sheetData>
      <sheetData sheetId="11">
        <row r="29">
          <cell r="AY29" t="str">
            <v>01234</v>
          </cell>
        </row>
      </sheetData>
      <sheetData sheetId="12">
        <row r="29">
          <cell r="AY29" t="str">
            <v>01234</v>
          </cell>
        </row>
      </sheetData>
      <sheetData sheetId="13">
        <row r="29">
          <cell r="AY29" t="str">
            <v>01234</v>
          </cell>
        </row>
      </sheetData>
      <sheetData sheetId="14">
        <row r="29">
          <cell r="AY29" t="str">
            <v>01234</v>
          </cell>
        </row>
      </sheetData>
      <sheetData sheetId="15">
        <row r="29">
          <cell r="AY29" t="str">
            <v>01234</v>
          </cell>
        </row>
      </sheetData>
      <sheetData sheetId="16">
        <row r="29">
          <cell r="AY29" t="str">
            <v>01234</v>
          </cell>
        </row>
      </sheetData>
      <sheetData sheetId="17">
        <row r="29">
          <cell r="AY29" t="str">
            <v>01234</v>
          </cell>
        </row>
      </sheetData>
      <sheetData sheetId="18">
        <row r="29">
          <cell r="AY29" t="str">
            <v>01234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>
        <row r="35">
          <cell r="AE35">
            <v>0</v>
          </cell>
        </row>
      </sheetData>
      <sheetData sheetId="565">
        <row r="29">
          <cell r="AY29" t="str">
            <v>01234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/>
      <sheetData sheetId="659">
        <row r="29">
          <cell r="AY29" t="str">
            <v>01234</v>
          </cell>
        </row>
      </sheetData>
      <sheetData sheetId="660">
        <row r="29">
          <cell r="AY29" t="str">
            <v>01234</v>
          </cell>
        </row>
      </sheetData>
      <sheetData sheetId="661">
        <row r="29">
          <cell r="AY29" t="str">
            <v>01234</v>
          </cell>
        </row>
      </sheetData>
      <sheetData sheetId="662">
        <row r="29">
          <cell r="AY29" t="str">
            <v>01234</v>
          </cell>
        </row>
      </sheetData>
      <sheetData sheetId="663">
        <row r="29">
          <cell r="AY29" t="str">
            <v>01234</v>
          </cell>
        </row>
      </sheetData>
      <sheetData sheetId="664">
        <row r="29">
          <cell r="AY29" t="str">
            <v>01234</v>
          </cell>
        </row>
      </sheetData>
      <sheetData sheetId="665">
        <row r="29">
          <cell r="AY29" t="str">
            <v>01234</v>
          </cell>
        </row>
      </sheetData>
      <sheetData sheetId="666"/>
      <sheetData sheetId="667"/>
      <sheetData sheetId="668"/>
      <sheetData sheetId="669">
        <row r="29">
          <cell r="AY29" t="str">
            <v>01234</v>
          </cell>
        </row>
      </sheetData>
      <sheetData sheetId="670"/>
      <sheetData sheetId="671">
        <row r="29">
          <cell r="AY29" t="str">
            <v>01234</v>
          </cell>
        </row>
      </sheetData>
      <sheetData sheetId="672">
        <row r="35">
          <cell r="AE35">
            <v>0</v>
          </cell>
        </row>
      </sheetData>
      <sheetData sheetId="673"/>
      <sheetData sheetId="674"/>
      <sheetData sheetId="675"/>
      <sheetData sheetId="676"/>
      <sheetData sheetId="677"/>
      <sheetData sheetId="678">
        <row r="29">
          <cell r="AY29" t="str">
            <v>01234</v>
          </cell>
        </row>
      </sheetData>
      <sheetData sheetId="679">
        <row r="29">
          <cell r="AY29" t="str">
            <v>01234</v>
          </cell>
        </row>
      </sheetData>
      <sheetData sheetId="680">
        <row r="35">
          <cell r="AE35">
            <v>0</v>
          </cell>
        </row>
      </sheetData>
      <sheetData sheetId="681"/>
      <sheetData sheetId="682"/>
      <sheetData sheetId="683"/>
      <sheetData sheetId="684"/>
      <sheetData sheetId="685"/>
      <sheetData sheetId="686"/>
      <sheetData sheetId="687">
        <row r="35">
          <cell r="AE35">
            <v>0</v>
          </cell>
        </row>
      </sheetData>
      <sheetData sheetId="688"/>
      <sheetData sheetId="689"/>
      <sheetData sheetId="690"/>
      <sheetData sheetId="691"/>
      <sheetData sheetId="692"/>
      <sheetData sheetId="693">
        <row r="29">
          <cell r="AY29" t="str">
            <v>01234</v>
          </cell>
        </row>
      </sheetData>
      <sheetData sheetId="694"/>
      <sheetData sheetId="695"/>
      <sheetData sheetId="696"/>
      <sheetData sheetId="697"/>
      <sheetData sheetId="698"/>
      <sheetData sheetId="699"/>
      <sheetData sheetId="700">
        <row r="29">
          <cell r="AY29" t="str">
            <v>01234</v>
          </cell>
        </row>
      </sheetData>
      <sheetData sheetId="701"/>
      <sheetData sheetId="702"/>
      <sheetData sheetId="703"/>
      <sheetData sheetId="704"/>
      <sheetData sheetId="705">
        <row r="29">
          <cell r="AY29" t="str">
            <v>01234</v>
          </cell>
        </row>
      </sheetData>
      <sheetData sheetId="706">
        <row r="29">
          <cell r="AY29" t="str">
            <v>01234</v>
          </cell>
        </row>
      </sheetData>
      <sheetData sheetId="707">
        <row r="29">
          <cell r="AY29" t="str">
            <v>01234</v>
          </cell>
        </row>
      </sheetData>
      <sheetData sheetId="708"/>
      <sheetData sheetId="709">
        <row r="29">
          <cell r="AY29" t="str">
            <v>01234</v>
          </cell>
        </row>
      </sheetData>
      <sheetData sheetId="710">
        <row r="29">
          <cell r="AY29" t="str">
            <v>01234</v>
          </cell>
        </row>
      </sheetData>
      <sheetData sheetId="711">
        <row r="29">
          <cell r="AY29" t="str">
            <v>01234</v>
          </cell>
        </row>
      </sheetData>
      <sheetData sheetId="712"/>
      <sheetData sheetId="713"/>
      <sheetData sheetId="714">
        <row r="29">
          <cell r="AY29" t="str">
            <v>01234</v>
          </cell>
        </row>
      </sheetData>
      <sheetData sheetId="715">
        <row r="29">
          <cell r="AY29" t="str">
            <v>01234</v>
          </cell>
        </row>
      </sheetData>
      <sheetData sheetId="716"/>
      <sheetData sheetId="717"/>
      <sheetData sheetId="718">
        <row r="35">
          <cell r="AE35">
            <v>0</v>
          </cell>
        </row>
      </sheetData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/>
      <sheetData sheetId="849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Lampiran"/>
      <sheetName val="Art. 23 recons"/>
      <sheetName val="Marshal -1"/>
      <sheetName val="ppH25 &amp; PROVISION"/>
      <sheetName val="BIK-NDE"/>
      <sheetName val="Penyusutan"/>
      <sheetName val="Addition"/>
      <sheetName val="Sheet1"/>
      <sheetName val="F1771"/>
      <sheetName val="F1771-I"/>
      <sheetName val="F1771-II."/>
      <sheetName val="F1771-III"/>
      <sheetName val="F1771-V."/>
      <sheetName val="F1771-VI"/>
      <sheetName val="Marshal _1"/>
      <sheetName val="FINALPHP"/>
      <sheetName val="FE-1770-I"/>
      <sheetName val="FE-1770.P1"/>
      <sheetName val="FE-1770-II"/>
      <sheetName val="Calculation"/>
      <sheetName val="EmpData"/>
      <sheetName val="Information"/>
      <sheetName val="CapEx &amp; Opr-Cost"/>
      <sheetName val="Consumables"/>
      <sheetName val="Properties"/>
      <sheetName val="SD &amp; Impl"/>
      <sheetName val="Marshal"/>
      <sheetName val="General"/>
      <sheetName val="bre"/>
      <sheetName val="BUT-1"/>
      <sheetName val="HEX-A"/>
      <sheetName val="HEX-E"/>
      <sheetName val="I-BUT"/>
      <sheetName val="RD I-BUT"/>
      <sheetName val="CONTRACT REC"/>
      <sheetName val="Data Sheet"/>
      <sheetName val="Input &amp; Summary"/>
      <sheetName val="A"/>
      <sheetName val="AN_Input"/>
      <sheetName val="Entry  HTM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By Account MTD"/>
      <sheetName val="By Account YTD"/>
      <sheetName val="Direct expenses MTD"/>
      <sheetName val="Equity MTD"/>
      <sheetName val="Equity YTD"/>
      <sheetName val="Variables"/>
      <sheetName val="FID MTD"/>
      <sheetName val="FID YTD"/>
      <sheetName val="IBD MTD"/>
      <sheetName val="IBD YTD"/>
      <sheetName val="By Product MTD"/>
      <sheetName val="By Product YTD"/>
      <sheetName val="Total expenses MTD "/>
      <sheetName val="PROLOSS"/>
      <sheetName val="FRN"/>
      <sheetName val="Table Array"/>
      <sheetName val="Lead"/>
      <sheetName val="Coding"/>
      <sheetName val="Benefit Factors"/>
      <sheetName val="FA Movement"/>
      <sheetName val="PL98"/>
      <sheetName val="CAJE"/>
      <sheetName val="UNFOREX"/>
      <sheetName val="MasterSheet"/>
      <sheetName val="TBM"/>
      <sheetName val="Info"/>
      <sheetName val="GeneralInfo"/>
      <sheetName val="FEB"/>
      <sheetName val="Journal Template"/>
      <sheetName val="BQ-E20-02(Rp)"/>
      <sheetName val="Bangunan Utama"/>
      <sheetName val="Drill-Down Tables"/>
      <sheetName val="E 4 - Long Out. Analysis"/>
      <sheetName val="CGS"/>
      <sheetName val="RMCONS"/>
      <sheetName val="Volume Graph (May-ytd)"/>
      <sheetName val="Budget04"/>
      <sheetName val="DBS-SPT1771-1998"/>
      <sheetName val="FBL5n 14 Sep 08"/>
      <sheetName val="DaftarBASTD2010"/>
      <sheetName val="DataMemoRevisiKontrak_Reschedul"/>
      <sheetName val="ged"/>
      <sheetName val="Interdata"/>
      <sheetName val="Ex-Rate"/>
      <sheetName val="DBase"/>
      <sheetName val="CAPIN99B"/>
      <sheetName val="FA99B"/>
      <sheetName val="P&amp;L"/>
      <sheetName val="Q1 JPN Working Budget"/>
      <sheetName val="START"/>
      <sheetName val="EV"/>
      <sheetName val="data_val"/>
      <sheetName val="Local"/>
      <sheetName val="DATABASE"/>
      <sheetName val="Tran0104"/>
      <sheetName val="fraisfi 2000"/>
      <sheetName val="budget idr"/>
      <sheetName val="Permanent_info"/>
      <sheetName val="Art__23_recons"/>
      <sheetName val="Marshal_-1"/>
      <sheetName val="ppH25_&amp;_PROVISION"/>
      <sheetName val="F1771-II_"/>
      <sheetName val="F1771-V_"/>
      <sheetName val="Marshal__1"/>
      <sheetName val="RD_I-BUT"/>
      <sheetName val="CONTRACT_REC"/>
      <sheetName val="FE-1770_P1"/>
      <sheetName val="CapEx_&amp;_Opr-Cost"/>
      <sheetName val="SD_&amp;_Impl"/>
      <sheetName val="Data_Sheet"/>
      <sheetName val="FA_Movement"/>
      <sheetName val="Entry__HTM"/>
      <sheetName val="List"/>
      <sheetName val="SAD"/>
      <sheetName val="HITUNG"/>
      <sheetName val="HC PLAN"/>
      <sheetName val="Trial"/>
      <sheetName val="MACRO2"/>
      <sheetName val="tax-ss"/>
      <sheetName val="Daftar Cab"/>
      <sheetName val="Mutasi GA"/>
      <sheetName val="SAP Data"/>
      <sheetName val="COA"/>
      <sheetName val="CDMACapacity"/>
      <sheetName val="Slip"/>
      <sheetName val="KONS2007"/>
      <sheetName val="Price"/>
      <sheetName val="Cover Sheet"/>
      <sheetName val="PRO"/>
      <sheetName val="Exchange Rates"/>
      <sheetName val="PROJ CASH"/>
      <sheetName val="RumusTB 1 bln"/>
      <sheetName val="summary_frm_output"/>
      <sheetName val="Input_tables"/>
      <sheetName val="Panen"/>
      <sheetName val="Nm Brg"/>
      <sheetName val="FBL5n_14_Sep_08"/>
      <sheetName val="Input_&amp;_Summary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Table_Array"/>
      <sheetName val="Benefit_Factors"/>
      <sheetName val="Drill-Down_Tables"/>
      <sheetName val="Journal_Template"/>
      <sheetName val="By_Account_MTD"/>
      <sheetName val="By_Account_YTD"/>
      <sheetName val="Direct_expenses_MTD"/>
      <sheetName val="Equity_MTD"/>
      <sheetName val="Equity_YTD"/>
      <sheetName val="FID_MTD"/>
      <sheetName val="FID_YTD"/>
      <sheetName val="IBD_MTD"/>
      <sheetName val="IBD_YTD"/>
      <sheetName val="By_Product_MTD"/>
      <sheetName val="By_Product_YTD"/>
      <sheetName val="Total_expenses_MTD_"/>
      <sheetName val="Volume_Graph_(May-ytd)"/>
      <sheetName val="Bangunan_Utama"/>
      <sheetName val="E_4_-_Long_Out__Analysis"/>
      <sheetName val="EFECTIF"/>
      <sheetName val="GD-BHN KEMASAN"/>
      <sheetName val="GD-BB Kt. A"/>
      <sheetName val="Bgt"/>
      <sheetName val="Hari"/>
      <sheetName val="Hujan"/>
      <sheetName val="Kirim"/>
      <sheetName val="Mentah"/>
      <sheetName val="Restan"/>
      <sheetName val="Sns"/>
      <sheetName val="UNITPRICE"/>
      <sheetName val="Bill sipil"/>
      <sheetName val="Parameters"/>
      <sheetName val="2x2 1+0"/>
      <sheetName val="Rincian Iuran"/>
      <sheetName val="Dumtk"/>
      <sheetName val="Credit-22"/>
      <sheetName val="SheetGMP"/>
      <sheetName val="SheetGMT"/>
      <sheetName val="CURRENCY C.O.A."/>
      <sheetName val="WBS (2)salah"/>
      <sheetName val="Menu"/>
      <sheetName val="Permanent_info1"/>
      <sheetName val="Art__23_recons1"/>
      <sheetName val="Marshal_-11"/>
      <sheetName val="ppH25_&amp;_PROVISION1"/>
      <sheetName val="F1771-II_1"/>
      <sheetName val="F1771-V_1"/>
      <sheetName val="Marshal__11"/>
      <sheetName val="WBS_(2)salah"/>
      <sheetName val="Permanent_info2"/>
      <sheetName val="Art__23_recons2"/>
      <sheetName val="Marshal_-12"/>
      <sheetName val="ppH25_&amp;_PROVISION2"/>
      <sheetName val="F1771-II_2"/>
      <sheetName val="F1771-V_2"/>
      <sheetName val="Marshal__12"/>
      <sheetName val="RD_I-BUT1"/>
      <sheetName val="CONTRACT_REC1"/>
      <sheetName val="FE-1770_P11"/>
      <sheetName val="WBS_(2)salah1"/>
      <sheetName val="Cover_Sheet"/>
      <sheetName val="Exchange_Rates"/>
      <sheetName val="PROJ_CASH"/>
      <sheetName val="RumusTB_1_bln"/>
      <sheetName val="Nm_Brg"/>
      <sheetName val="Rincian_Iuran"/>
      <sheetName val="GD-BHN_KEMASAN"/>
      <sheetName val="GD-BB_Kt__A"/>
      <sheetName val="Bill_sipil"/>
      <sheetName val="2x2_1+0"/>
      <sheetName val="cons_workpapers"/>
      <sheetName val="lapkeu"/>
      <sheetName val="Permanent_info3"/>
      <sheetName val="Art__23_recons3"/>
      <sheetName val="Marshal_-13"/>
      <sheetName val="ppH25_&amp;_PROVISION3"/>
      <sheetName val="F1771-II_3"/>
      <sheetName val="F1771-V_3"/>
      <sheetName val="Marshal__13"/>
      <sheetName val="RD_I-BUT2"/>
      <sheetName val="CONTRACT_REC2"/>
      <sheetName val="FE-1770_P12"/>
      <sheetName val="WBS_(2)salah2"/>
      <sheetName val="Cover_Sheet1"/>
      <sheetName val="Exchange_Rates1"/>
      <sheetName val="PROJ_CASH1"/>
      <sheetName val="RumusTB_1_bln1"/>
      <sheetName val="Nm_Brg1"/>
      <sheetName val="Data_Sheet1"/>
      <sheetName val="Drill-Down_Tables1"/>
      <sheetName val="Rincian_Iuran1"/>
      <sheetName val="GD-BHN_KEMASAN1"/>
      <sheetName val="GD-BB_Kt__A1"/>
      <sheetName val="Bill_sipil1"/>
      <sheetName val="2x2_1+01"/>
      <sheetName val="Ref"/>
      <sheetName val="Capex.det"/>
      <sheetName val="Opcost"/>
      <sheetName val="Revenue"/>
      <sheetName val="Oil"/>
      <sheetName val="I.4.1 (2)"/>
      <sheetName val="CUSTOMER"/>
      <sheetName val="master"/>
      <sheetName val="Calculation Information"/>
      <sheetName val="FE_1770_I"/>
      <sheetName val="FE_1770_P1"/>
      <sheetName val="FE_1770_II"/>
      <sheetName val="KKP 01 Audit"/>
      <sheetName val="Worksheet-03"/>
      <sheetName val="Page 3"/>
      <sheetName val="Scenarios_and_Sensitivities"/>
      <sheetName val="Global_Assumptions"/>
      <sheetName val="ASSR"/>
      <sheetName val="IS"/>
      <sheetName val="2002"/>
      <sheetName val="Sheet2"/>
      <sheetName val="Client Aje"/>
      <sheetName val="Family"/>
      <sheetName val="Basic Information"/>
      <sheetName val="CAN_WH"/>
      <sheetName val="CENT PMWH"/>
      <sheetName val="CENT RMWH"/>
      <sheetName val="QC WH"/>
      <sheetName val="SCM PMWH"/>
      <sheetName val="SCM RMWH"/>
      <sheetName val="UHT PMWH"/>
      <sheetName val="UHT RMWH"/>
      <sheetName val="INDIVIDUAL DA"/>
      <sheetName val="_Results Summary"/>
      <sheetName val="Input assumptions"/>
      <sheetName val="Incremental Field Inputs"/>
      <sheetName val="Primary Field Inputs"/>
      <sheetName val="Criteria"/>
      <sheetName val="Rinc"/>
      <sheetName val="Ex_Rate"/>
      <sheetName val="PL (MONTHLY)"/>
      <sheetName val="13-CA"/>
      <sheetName val="Dati base"/>
      <sheetName val="H-1.3"/>
      <sheetName val="TB"/>
      <sheetName val="wpl"/>
      <sheetName val="Trading Statement"/>
      <sheetName val="Request"/>
      <sheetName val="Data"/>
      <sheetName val="Setup"/>
      <sheetName val="CapEx_&amp;_Opr-Cost1"/>
      <sheetName val="SD_&amp;_Impl1"/>
      <sheetName val="Input_&amp;_Summary1"/>
      <sheetName val="Entry__HTM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By_Account_MTD1"/>
      <sheetName val="By_Account_YTD1"/>
      <sheetName val="Direct_expenses_MTD1"/>
      <sheetName val="Equity_MTD1"/>
      <sheetName val="Equity_YTD1"/>
      <sheetName val="FID_MTD1"/>
      <sheetName val="FID_YTD1"/>
      <sheetName val="IBD_MTD1"/>
      <sheetName val="IBD_YTD1"/>
      <sheetName val="By_Product_MTD1"/>
      <sheetName val="By_Product_YTD1"/>
      <sheetName val="Total_expenses_MTD_1"/>
      <sheetName val="Table_Array1"/>
      <sheetName val="Benefit_Factors1"/>
      <sheetName val="FA_Movement1"/>
      <sheetName val="Journal_Template1"/>
      <sheetName val="Bangunan_Utama1"/>
      <sheetName val="FBL5n_14_Sep_081"/>
      <sheetName val="E_4_-_Long_Out__Analysis1"/>
      <sheetName val="Q1_JPN_Working_Budget1"/>
      <sheetName val="fraisfi_20001"/>
      <sheetName val="Volume_Graph_(May-ytd)1"/>
      <sheetName val="budget_idr1"/>
      <sheetName val="Q1_JPN_Working_Budget"/>
      <sheetName val="fraisfi_2000"/>
      <sheetName val="budget_idr"/>
      <sheetName val="Data_Sheet2"/>
      <sheetName val="CapEx_&amp;_Opr-Cost2"/>
      <sheetName val="SD_&amp;_Impl2"/>
      <sheetName val="Input_&amp;_Summary2"/>
      <sheetName val="Entry__HTM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By_Account_MTD2"/>
      <sheetName val="By_Account_YTD2"/>
      <sheetName val="Direct_expenses_MTD2"/>
      <sheetName val="Equity_MTD2"/>
      <sheetName val="Equity_YTD2"/>
      <sheetName val="FID_MTD2"/>
      <sheetName val="FID_YTD2"/>
      <sheetName val="IBD_MTD2"/>
      <sheetName val="IBD_YTD2"/>
      <sheetName val="By_Product_MTD2"/>
      <sheetName val="By_Product_YTD2"/>
      <sheetName val="Total_expenses_MTD_2"/>
      <sheetName val="Table_Array2"/>
      <sheetName val="Benefit_Factors2"/>
      <sheetName val="FA_Movement2"/>
      <sheetName val="Journal_Template2"/>
      <sheetName val="Bangunan_Utama2"/>
      <sheetName val="Drill-Down_Tables2"/>
      <sheetName val="FBL5n_14_Sep_082"/>
      <sheetName val="E_4_-_Long_Out__Analysis2"/>
      <sheetName val="Q1_JPN_Working_Budget2"/>
      <sheetName val="fraisfi_20002"/>
      <sheetName val="Volume_Graph_(May-ytd)2"/>
      <sheetName val="budget_idr2"/>
      <sheetName val="WBS PL Branch 1"/>
      <sheetName val="MainModel skenario 2"/>
      <sheetName val="F1771_IV"/>
      <sheetName val="F1771_V"/>
      <sheetName val="tunj."/>
      <sheetName val="Scenarios and Sensitivities"/>
      <sheetName val="Global Assumptions"/>
      <sheetName val="C1 NOV"/>
      <sheetName val="9"/>
      <sheetName val="Esperanza"/>
      <sheetName val="SAHAM"/>
      <sheetName val="status"/>
      <sheetName val="gl-sum-modif"/>
      <sheetName val="Asumsi"/>
      <sheetName val="Tabel Konversi"/>
      <sheetName val="Rate"/>
      <sheetName val="NPV formulae"/>
      <sheetName val="DUMAI-$"/>
      <sheetName val="INDIRECT DETAIL"/>
      <sheetName val="CURRENCY_C_O_A_"/>
      <sheetName val="C_OA"/>
      <sheetName val="General Info"/>
      <sheetName val="J1"/>
      <sheetName val="BUT_1"/>
      <sheetName val="HEX_A"/>
      <sheetName val="HEX_E"/>
      <sheetName val="I_BUT"/>
      <sheetName val="RD I_BUT"/>
      <sheetName val="POMALAA"/>
      <sheetName val="Dictionary"/>
      <sheetName val="Lists"/>
      <sheetName val="tarip"/>
      <sheetName val="AMMARGIN"/>
      <sheetName val="SDE"/>
      <sheetName val="Internal Summary"/>
      <sheetName val="alamat"/>
      <sheetName val="BP1_23"/>
      <sheetName val="A 3-2"/>
      <sheetName val="AR-TRADE_NONTRADE"/>
      <sheetName val="data neraca lainnya"/>
      <sheetName val="INVENTORY"/>
      <sheetName val="Cash"/>
      <sheetName val="Prepaid tax"/>
      <sheetName val="Tabel"/>
      <sheetName val="Cover"/>
      <sheetName val="MTO REV.0"/>
      <sheetName val="BoQ_ISP"/>
      <sheetName val="Format-A"/>
      <sheetName val="COMMON"/>
      <sheetName val="ACtable"/>
      <sheetName val="HC_PLAN"/>
      <sheetName val="Daftar_Cab"/>
      <sheetName val="Mutasi_GA"/>
      <sheetName val="SAP_Data"/>
      <sheetName val="Capex_det"/>
      <sheetName val="I_4_1_(2)"/>
      <sheetName val="Intercompany"/>
      <sheetName val="Globals"/>
      <sheetName val="PAG_14"/>
      <sheetName val="KK"/>
      <sheetName val="Factor"/>
      <sheetName val="F1771-V"/>
      <sheetName val="As"/>
      <sheetName val="Detail Piutang"/>
      <sheetName val="PANIN"/>
      <sheetName val="WP PASIVA"/>
      <sheetName val="Analisa"/>
      <sheetName val="DBS-SPT1771-1998.xls"/>
      <sheetName val="Operations"/>
      <sheetName val="Financials"/>
      <sheetName val="KMS-DIS5"/>
      <sheetName val="harga"/>
      <sheetName val="Sheet8"/>
      <sheetName val="Bobot rev"/>
      <sheetName val="5700.1"/>
      <sheetName val="bjr"/>
      <sheetName val="alokasi"/>
      <sheetName val="12-06-ins"/>
      <sheetName val="ledger02"/>
      <sheetName val="REKAP IDR"/>
      <sheetName val="31JAN07"/>
      <sheetName val="Sale-Leaseback (2)"/>
      <sheetName val="#REF"/>
      <sheetName val="Master Assumptions"/>
      <sheetName val="Input"/>
      <sheetName val="Traffic Distribution"/>
      <sheetName val="Interface"/>
      <sheetName val="output"/>
      <sheetName val="Input and Dimensioning Output"/>
      <sheetName val="Neraca"/>
      <sheetName val="FE-1770_P13"/>
      <sheetName val="Data_Sheet3"/>
      <sheetName val="CapEx_&amp;_Opr-Cost3"/>
      <sheetName val="SD_&amp;_Impl3"/>
      <sheetName val="RD_I-BUT3"/>
      <sheetName val="CONTRACT_REC3"/>
      <sheetName val="Input_&amp;_Summary3"/>
      <sheetName val="Entry__HTM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By_Account_MTD3"/>
      <sheetName val="By_Account_YTD3"/>
      <sheetName val="Direct_expenses_MTD3"/>
      <sheetName val="Equity_MTD3"/>
      <sheetName val="Equity_YTD3"/>
      <sheetName val="FID_MTD3"/>
      <sheetName val="FID_YTD3"/>
      <sheetName val="IBD_MTD3"/>
      <sheetName val="IBD_YTD3"/>
      <sheetName val="By_Product_MTD3"/>
      <sheetName val="By_Product_YTD3"/>
      <sheetName val="Total_expenses_MTD_3"/>
      <sheetName val="Table_Array3"/>
      <sheetName val="Benefit_Factors3"/>
      <sheetName val="FA_Movement3"/>
      <sheetName val="Journal_Template3"/>
      <sheetName val="Bangunan_Utama3"/>
      <sheetName val="Drill-Down_Tables3"/>
      <sheetName val="FBL5n_14_Sep_083"/>
      <sheetName val="E_4_-_Long_Out__Analysis3"/>
      <sheetName val="Q1_JPN_Working_Budget3"/>
      <sheetName val="fraisfi_20003"/>
      <sheetName val="Volume_Graph_(May-ytd)3"/>
      <sheetName val="budget_idr3"/>
      <sheetName val="Permanent_info4"/>
      <sheetName val="Art__23_recons4"/>
      <sheetName val="Marshal_-14"/>
      <sheetName val="ppH25_&amp;_PROVISION4"/>
      <sheetName val="F1771-II_4"/>
      <sheetName val="F1771-V_4"/>
      <sheetName val="Marshal__14"/>
      <sheetName val="FE-1770_P14"/>
      <sheetName val="Data_Sheet4"/>
      <sheetName val="CapEx_&amp;_Opr-Cost4"/>
      <sheetName val="SD_&amp;_Impl4"/>
      <sheetName val="RD_I-BUT4"/>
      <sheetName val="CONTRACT_REC4"/>
      <sheetName val="Input_&amp;_Summary4"/>
      <sheetName val="Entry__HTM4"/>
      <sheetName val="A_u_g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By_Account_MTD4"/>
      <sheetName val="By_Account_YTD4"/>
      <sheetName val="Direct_expenses_MTD4"/>
      <sheetName val="Equity_MTD4"/>
      <sheetName val="Equity_YTD4"/>
      <sheetName val="FID_MTD4"/>
      <sheetName val="FID_YTD4"/>
      <sheetName val="IBD_MTD4"/>
      <sheetName val="IBD_YTD4"/>
      <sheetName val="By_Product_MTD4"/>
      <sheetName val="By_Product_YTD4"/>
      <sheetName val="Total_expenses_MTD_4"/>
      <sheetName val="Table_Array4"/>
      <sheetName val="Benefit_Factors4"/>
      <sheetName val="FA_Movement4"/>
      <sheetName val="Journal_Template4"/>
      <sheetName val="Bangunan_Utama4"/>
      <sheetName val="Drill-Down_Tables4"/>
      <sheetName val="FBL5n_14_Sep_084"/>
      <sheetName val="E_4_-_Long_Out__Analysis4"/>
      <sheetName val="Q1_JPN_Working_Budget4"/>
      <sheetName val="fraisfi_20004"/>
      <sheetName val="Volume_Graph_(May-ytd)4"/>
      <sheetName val="budget_idr4"/>
      <sheetName val="SAP_Data1"/>
      <sheetName val="Daftar_Cab1"/>
      <sheetName val="Mutasi_GA1"/>
      <sheetName val="HC_PLAN1"/>
      <sheetName val="Capex_det1"/>
      <sheetName val="I_4_1_(2)1"/>
      <sheetName val="Agustus"/>
      <sheetName val="BS"/>
      <sheetName val="CF"/>
      <sheetName val="SC "/>
      <sheetName val="BELI_0603"/>
      <sheetName val="PL"/>
      <sheetName val="ProArcInfo"/>
      <sheetName val="DAT-2"/>
      <sheetName val="load"/>
      <sheetName val="Option List"/>
      <sheetName val="P&amp;L_Highlights 2008"/>
      <sheetName val="SAP_Data2"/>
      <sheetName val="HC_PLAN2"/>
      <sheetName val="Daftar_Cab2"/>
      <sheetName val="Mutasi_GA2"/>
      <sheetName val="Cover_Sheet2"/>
      <sheetName val="Exchange_Rates2"/>
      <sheetName val="PROJ_CASH2"/>
      <sheetName val="Capex_det2"/>
      <sheetName val="I_4_1_(2)2"/>
      <sheetName val="RumusTB_1_bln2"/>
      <sheetName val="Nm_Brg2"/>
      <sheetName val="IDENTITAS"/>
      <sheetName val="Q.1.1"/>
      <sheetName val="calcu"/>
      <sheetName val="Subsequent GRIR"/>
      <sheetName val="WP_PASIVA"/>
      <sheetName val="Bobot_rev"/>
      <sheetName val="5700_1"/>
      <sheetName val="Client_Aje"/>
      <sheetName val="Basic_Information"/>
      <sheetName val="Sheet1 (2)"/>
      <sheetName val="CAJE-CRJE"/>
      <sheetName val="KONS2005"/>
      <sheetName val="WS"/>
      <sheetName val="CR2"/>
      <sheetName val="OtherKPI"/>
      <sheetName val="2004"/>
      <sheetName val="Index (H)"/>
      <sheetName val="Consolidated"/>
      <sheetName val="REG TOTAL"/>
      <sheetName val="PROTECTION "/>
      <sheetName val="KPI-GM"/>
      <sheetName val="DAF-2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Surabaya Gempol Mojokerto"/>
      <sheetName val="Capex-O"/>
      <sheetName val="Umum-F"/>
      <sheetName val="Analisa Konstruksi"/>
      <sheetName val="Bipeg-U(12D2)"/>
      <sheetName val="Cap"/>
      <sheetName val="Capex"/>
      <sheetName val="Assumptions"/>
      <sheetName val="CGSgm2"/>
      <sheetName val="CGSsp"/>
      <sheetName val="Sales"/>
      <sheetName val="Benefit_Tab"/>
      <sheetName val="decr_table"/>
      <sheetName val="Parameter"/>
      <sheetName val="cALC"/>
      <sheetName val="PSC_Calc"/>
      <sheetName val="JL_BEL"/>
      <sheetName val="DATA_JUALAN"/>
      <sheetName val="Summary"/>
      <sheetName val="Govt BI"/>
      <sheetName val="Bill_sipil2"/>
      <sheetName val="WBS_(2)salah3"/>
      <sheetName val="2x2_1+02"/>
      <sheetName val="GD-BHN_KEMASAN2"/>
      <sheetName val="GD-BB_Kt__A2"/>
      <sheetName val="Rincian_Iuran2"/>
      <sheetName val="Inputs"/>
      <sheetName val="adm"/>
      <sheetName val="qc"/>
      <sheetName val="trn"/>
      <sheetName val="Index (VH)"/>
      <sheetName val="CURRENCY_C_O_A_1"/>
      <sheetName val="Detail_Piutang"/>
      <sheetName val="tunj_"/>
      <sheetName val="CENT_PMWH"/>
      <sheetName val="CENT_RMWH"/>
      <sheetName val="QC_WH"/>
      <sheetName val="SCM_PMWH"/>
      <sheetName val="SCM_RMWH"/>
      <sheetName val="UHT_PMWH"/>
      <sheetName val="UHT_RMWH"/>
      <sheetName val="Index_(H)"/>
      <sheetName val="REG_TOTAL"/>
      <sheetName val="PROTECTION_"/>
      <sheetName val="Cawang_Tomang_Cengkareng"/>
      <sheetName val="Jakarta_Cikampek"/>
      <sheetName val="Jakarta_Merak"/>
      <sheetName val="Padalarang_Cileunyi"/>
      <sheetName val="Surabaya_Gempol_Mojokerto"/>
      <sheetName val="Analisa_Konstruksi"/>
      <sheetName val="REF.ONLY"/>
      <sheetName val="NRC_2"/>
      <sheetName val="AUG02"/>
      <sheetName val="bahan"/>
      <sheetName val="REF_ONLY"/>
      <sheetName val="Permanent_info5"/>
      <sheetName val="Art__23_recons5"/>
      <sheetName val="Marshal_-15"/>
      <sheetName val="ppH25_&amp;_PROVISION5"/>
      <sheetName val="F1771-II_5"/>
      <sheetName val="F1771-V_5"/>
      <sheetName val="Marshal__15"/>
      <sheetName val="Cover_Sheet3"/>
      <sheetName val="Exchange_Rates3"/>
      <sheetName val="PROJ_CASH3"/>
      <sheetName val="RumusTB_1_bln3"/>
      <sheetName val="Nm_Brg3"/>
      <sheetName val="Bill_sipil3"/>
      <sheetName val="REG_TOTAL1"/>
      <sheetName val="PROTECTION_1"/>
      <sheetName val="WBS_(2)salah4"/>
      <sheetName val="Rincian_Iuran3"/>
      <sheetName val="GD-BHN_KEMASAN3"/>
      <sheetName val="GD-BB_Kt__A3"/>
      <sheetName val="2x2_1+03"/>
      <sheetName val="CURRENCY_C_O_A_2"/>
      <sheetName val="tunj_1"/>
      <sheetName val="Detail_Piutang1"/>
      <sheetName val="WP_PASIVA1"/>
      <sheetName val="CENT_PMWH1"/>
      <sheetName val="CENT_RMWH1"/>
      <sheetName val="QC_WH1"/>
      <sheetName val="SCM_PMWH1"/>
      <sheetName val="SCM_RMWH1"/>
      <sheetName val="UHT_PMWH1"/>
      <sheetName val="UHT_RMWH1"/>
      <sheetName val="Index_(H)1"/>
      <sheetName val="REF_ONLY1"/>
      <sheetName val="Bobot_rev1"/>
      <sheetName val="5700_11"/>
      <sheetName val="Cawang_Tomang_Cengkareng1"/>
      <sheetName val="Jakarta_Cikampek1"/>
      <sheetName val="Jakarta_Merak1"/>
      <sheetName val="Padalarang_Cileunyi1"/>
      <sheetName val="Surabaya_Gempol_Mojokerto1"/>
      <sheetName val="Analisa_Konstruksi1"/>
      <sheetName val="Permanent_info6"/>
      <sheetName val="Art__23_recons6"/>
      <sheetName val="Marshal_-16"/>
      <sheetName val="ppH25_&amp;_PROVISION6"/>
      <sheetName val="F1771-II_6"/>
      <sheetName val="F1771-V_6"/>
      <sheetName val="Marshal__16"/>
      <sheetName val="RD_I-BUT5"/>
      <sheetName val="CONTRACT_REC5"/>
      <sheetName val="FE-1770_P15"/>
      <sheetName val="Cover_Sheet4"/>
      <sheetName val="Exchange_Rates4"/>
      <sheetName val="PROJ_CASH4"/>
      <sheetName val="RumusTB_1_bln4"/>
      <sheetName val="Nm_Brg4"/>
      <sheetName val="Bill_sipil4"/>
      <sheetName val="REG_TOTAL2"/>
      <sheetName val="PROTECTION_2"/>
      <sheetName val="WBS_(2)salah5"/>
      <sheetName val="Rincian_Iuran4"/>
      <sheetName val="GD-BHN_KEMASAN4"/>
      <sheetName val="GD-BB_Kt__A4"/>
      <sheetName val="2x2_1+04"/>
      <sheetName val="CURRENCY_C_O_A_3"/>
      <sheetName val="tunj_2"/>
      <sheetName val="Detail_Piutang2"/>
      <sheetName val="WP_PASIVA2"/>
      <sheetName val="CENT_PMWH2"/>
      <sheetName val="CENT_RMWH2"/>
      <sheetName val="QC_WH2"/>
      <sheetName val="SCM_PMWH2"/>
      <sheetName val="SCM_RMWH2"/>
      <sheetName val="UHT_PMWH2"/>
      <sheetName val="UHT_RMWH2"/>
      <sheetName val="Index_(H)2"/>
      <sheetName val="REF_ONLY2"/>
      <sheetName val="Bobot_rev2"/>
      <sheetName val="5700_12"/>
      <sheetName val="Cawang_Tomang_Cengkareng2"/>
      <sheetName val="Jakarta_Cikampek2"/>
      <sheetName val="Jakarta_Merak2"/>
      <sheetName val="Padalarang_Cileunyi2"/>
      <sheetName val="Surabaya_Gempol_Mojokerto2"/>
      <sheetName val="Analisa_Konstruksi2"/>
      <sheetName val="Permanent_info7"/>
      <sheetName val="Art__23_recons7"/>
      <sheetName val="Marshal_-17"/>
      <sheetName val="ppH25_&amp;_PROVISION7"/>
      <sheetName val="F1771-II_7"/>
      <sheetName val="F1771-V_7"/>
      <sheetName val="Marshal__17"/>
      <sheetName val="RD_I-BUT6"/>
      <sheetName val="CONTRACT_REC6"/>
      <sheetName val="FE-1770_P16"/>
      <sheetName val="Cover_Sheet5"/>
      <sheetName val="Exchange_Rates5"/>
      <sheetName val="PROJ_CASH5"/>
      <sheetName val="RumusTB_1_bln5"/>
      <sheetName val="Nm_Brg5"/>
      <sheetName val="Bill_sipil5"/>
      <sheetName val="REG_TOTAL3"/>
      <sheetName val="PROTECTION_3"/>
      <sheetName val="WBS_(2)salah6"/>
      <sheetName val="Data_Sheet5"/>
      <sheetName val="Drill-Down_Tables5"/>
      <sheetName val="Rincian_Iuran5"/>
      <sheetName val="GD-BHN_KEMASAN5"/>
      <sheetName val="GD-BB_Kt__A5"/>
      <sheetName val="2x2_1+05"/>
      <sheetName val="CURRENCY_C_O_A_4"/>
      <sheetName val="tunj_3"/>
      <sheetName val="Detail_Piutang3"/>
      <sheetName val="WP_PASIVA3"/>
      <sheetName val="CENT_PMWH3"/>
      <sheetName val="CENT_RMWH3"/>
      <sheetName val="QC_WH3"/>
      <sheetName val="SCM_PMWH3"/>
      <sheetName val="SCM_RMWH3"/>
      <sheetName val="UHT_PMWH3"/>
      <sheetName val="UHT_RMWH3"/>
      <sheetName val="Index_(H)3"/>
      <sheetName val="REF_ONLY3"/>
      <sheetName val="SAP_Data3"/>
      <sheetName val="Bobot_rev3"/>
      <sheetName val="5700_13"/>
      <sheetName val="Cawang_Tomang_Cengkareng3"/>
      <sheetName val="Jakarta_Cikampek3"/>
      <sheetName val="Jakarta_Merak3"/>
      <sheetName val="Padalarang_Cileunyi3"/>
      <sheetName val="Surabaya_Gempol_Mojokerto3"/>
      <sheetName val="Capex_det3"/>
      <sheetName val="Analisa_Konstruksi3"/>
      <sheetName val="Permanent_info9"/>
      <sheetName val="Art__23_recons9"/>
      <sheetName val="Marshal_-19"/>
      <sheetName val="ppH25_&amp;_PROVISION9"/>
      <sheetName val="F1771-II_9"/>
      <sheetName val="F1771-V_9"/>
      <sheetName val="Marshal__19"/>
      <sheetName val="RD_I-BUT8"/>
      <sheetName val="CONTRACT_REC8"/>
      <sheetName val="FE-1770_P18"/>
      <sheetName val="Cover_Sheet7"/>
      <sheetName val="Exchange_Rates7"/>
      <sheetName val="PROJ_CASH7"/>
      <sheetName val="RumusTB_1_bln7"/>
      <sheetName val="Nm_Brg7"/>
      <sheetName val="Bill_sipil7"/>
      <sheetName val="REG_TOTAL5"/>
      <sheetName val="PROTECTION_5"/>
      <sheetName val="WBS_(2)salah8"/>
      <sheetName val="Data_Sheet7"/>
      <sheetName val="Drill-Down_Tables7"/>
      <sheetName val="Rincian_Iuran7"/>
      <sheetName val="GD-BHN_KEMASAN7"/>
      <sheetName val="GD-BB_Kt__A7"/>
      <sheetName val="2x2_1+07"/>
      <sheetName val="Entry__HTM6"/>
      <sheetName val="CapEx_&amp;_Opr-Cost6"/>
      <sheetName val="SD_&amp;_Impl6"/>
      <sheetName val="CURRENCY_C_O_A_6"/>
      <sheetName val="tunj_5"/>
      <sheetName val="Detail_Piutang5"/>
      <sheetName val="Journal_Template5"/>
      <sheetName val="Volume_Graph_(May-ytd)5"/>
      <sheetName val="Input_&amp;_Summary5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By_Account_MTD5"/>
      <sheetName val="By_Account_YTD5"/>
      <sheetName val="Direct_expenses_MTD5"/>
      <sheetName val="Equity_MTD5"/>
      <sheetName val="Equity_YTD5"/>
      <sheetName val="FID_MTD5"/>
      <sheetName val="FID_YTD5"/>
      <sheetName val="IBD_MTD5"/>
      <sheetName val="IBD_YTD5"/>
      <sheetName val="By_Product_MTD5"/>
      <sheetName val="By_Product_YTD5"/>
      <sheetName val="Total_expenses_MTD_5"/>
      <sheetName val="Table_Array5"/>
      <sheetName val="Benefit_Factors5"/>
      <sheetName val="WP_PASIVA5"/>
      <sheetName val="FA_Movement6"/>
      <sheetName val="CENT_PMWH5"/>
      <sheetName val="CENT_RMWH5"/>
      <sheetName val="QC_WH5"/>
      <sheetName val="SCM_PMWH5"/>
      <sheetName val="SCM_RMWH5"/>
      <sheetName val="UHT_PMWH5"/>
      <sheetName val="UHT_RMWH5"/>
      <sheetName val="Bangunan_Utama5"/>
      <sheetName val="E_4_-_Long_Out__Analysis5"/>
      <sheetName val="Index_(H)5"/>
      <sheetName val="REF_ONLY5"/>
      <sheetName val="FBL5n_14_Sep_085"/>
      <sheetName val="Q1_JPN_Working_Budget5"/>
      <sheetName val="fraisfi_20005"/>
      <sheetName val="budget_idr5"/>
      <sheetName val="SAP_Data5"/>
      <sheetName val="Bobot_rev5"/>
      <sheetName val="5700_15"/>
      <sheetName val="Cawang_Tomang_Cengkareng5"/>
      <sheetName val="Jakarta_Cikampek5"/>
      <sheetName val="Jakarta_Merak5"/>
      <sheetName val="Padalarang_Cileunyi5"/>
      <sheetName val="Surabaya_Gempol_Mojokerto5"/>
      <sheetName val="Capex_det5"/>
      <sheetName val="Analisa_Konstruksi5"/>
      <sheetName val="Permanent_info8"/>
      <sheetName val="Art__23_recons8"/>
      <sheetName val="Marshal_-18"/>
      <sheetName val="ppH25_&amp;_PROVISION8"/>
      <sheetName val="F1771-II_8"/>
      <sheetName val="F1771-V_8"/>
      <sheetName val="Marshal__18"/>
      <sheetName val="RD_I-BUT7"/>
      <sheetName val="CONTRACT_REC7"/>
      <sheetName val="FE-1770_P17"/>
      <sheetName val="Cover_Sheet6"/>
      <sheetName val="Exchange_Rates6"/>
      <sheetName val="PROJ_CASH6"/>
      <sheetName val="RumusTB_1_bln6"/>
      <sheetName val="Nm_Brg6"/>
      <sheetName val="Bill_sipil6"/>
      <sheetName val="REG_TOTAL4"/>
      <sheetName val="PROTECTION_4"/>
      <sheetName val="WBS_(2)salah7"/>
      <sheetName val="Data_Sheet6"/>
      <sheetName val="Drill-Down_Tables6"/>
      <sheetName val="Rincian_Iuran6"/>
      <sheetName val="GD-BHN_KEMASAN6"/>
      <sheetName val="GD-BB_Kt__A6"/>
      <sheetName val="2x2_1+06"/>
      <sheetName val="Entry__HTM5"/>
      <sheetName val="CapEx_&amp;_Opr-Cost5"/>
      <sheetName val="SD_&amp;_Impl5"/>
      <sheetName val="CURRENCY_C_O_A_5"/>
      <sheetName val="tunj_4"/>
      <sheetName val="Detail_Piutang4"/>
      <sheetName val="WP_PASIVA4"/>
      <sheetName val="FA_Movement5"/>
      <sheetName val="CENT_PMWH4"/>
      <sheetName val="CENT_RMWH4"/>
      <sheetName val="QC_WH4"/>
      <sheetName val="SCM_PMWH4"/>
      <sheetName val="SCM_RMWH4"/>
      <sheetName val="UHT_PMWH4"/>
      <sheetName val="UHT_RMWH4"/>
      <sheetName val="Index_(H)4"/>
      <sheetName val="REF_ONLY4"/>
      <sheetName val="SAP_Data4"/>
      <sheetName val="Bobot_rev4"/>
      <sheetName val="5700_14"/>
      <sheetName val="Cawang_Tomang_Cengkareng4"/>
      <sheetName val="Jakarta_Cikampek4"/>
      <sheetName val="Jakarta_Merak4"/>
      <sheetName val="Padalarang_Cileunyi4"/>
      <sheetName val="Surabaya_Gempol_Mojokerto4"/>
      <sheetName val="Capex_det4"/>
      <sheetName val="Analisa_Konstruksi4"/>
      <sheetName val="Permanent_info10"/>
      <sheetName val="Art__23_recons10"/>
      <sheetName val="Marshal_-110"/>
      <sheetName val="ppH25_&amp;_PROVISION10"/>
      <sheetName val="F1771-II_10"/>
      <sheetName val="F1771-V_10"/>
      <sheetName val="Marshal__110"/>
      <sheetName val="RD_I-BUT9"/>
      <sheetName val="CONTRACT_REC9"/>
      <sheetName val="FE-1770_P19"/>
      <sheetName val="Cover_Sheet8"/>
      <sheetName val="Exchange_Rates8"/>
      <sheetName val="PROJ_CASH8"/>
      <sheetName val="RumusTB_1_bln8"/>
      <sheetName val="Nm_Brg8"/>
      <sheetName val="Bill_sipil8"/>
      <sheetName val="REG_TOTAL6"/>
      <sheetName val="PROTECTION_6"/>
      <sheetName val="WBS_(2)salah9"/>
      <sheetName val="Data_Sheet8"/>
      <sheetName val="Drill-Down_Tables8"/>
      <sheetName val="Rincian_Iuran8"/>
      <sheetName val="GD-BHN_KEMASAN8"/>
      <sheetName val="GD-BB_Kt__A8"/>
      <sheetName val="2x2_1+08"/>
      <sheetName val="Entry__HTM7"/>
      <sheetName val="CapEx_&amp;_Opr-Cost7"/>
      <sheetName val="SD_&amp;_Impl7"/>
      <sheetName val="CURRENCY_C_O_A_7"/>
      <sheetName val="tunj_6"/>
      <sheetName val="Detail_Piutang6"/>
      <sheetName val="Journal_Template6"/>
      <sheetName val="Volume_Graph_(May-ytd)6"/>
      <sheetName val="Input_&amp;_Summary6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By_Account_MTD6"/>
      <sheetName val="By_Account_YTD6"/>
      <sheetName val="Direct_expenses_MTD6"/>
      <sheetName val="Equity_MTD6"/>
      <sheetName val="Equity_YTD6"/>
      <sheetName val="FID_MTD6"/>
      <sheetName val="FID_YTD6"/>
      <sheetName val="IBD_MTD6"/>
      <sheetName val="IBD_YTD6"/>
      <sheetName val="By_Product_MTD6"/>
      <sheetName val="By_Product_YTD6"/>
      <sheetName val="Total_expenses_MTD_6"/>
      <sheetName val="Table_Array6"/>
      <sheetName val="Benefit_Factors6"/>
      <sheetName val="WP_PASIVA6"/>
      <sheetName val="FA_Movement7"/>
      <sheetName val="CENT_PMWH6"/>
      <sheetName val="CENT_RMWH6"/>
      <sheetName val="QC_WH6"/>
      <sheetName val="SCM_PMWH6"/>
      <sheetName val="SCM_RMWH6"/>
      <sheetName val="UHT_PMWH6"/>
      <sheetName val="UHT_RMWH6"/>
      <sheetName val="Bangunan_Utama6"/>
      <sheetName val="E_4_-_Long_Out__Analysis6"/>
      <sheetName val="Index_(H)6"/>
      <sheetName val="REF_ONLY6"/>
      <sheetName val="FBL5n_14_Sep_086"/>
      <sheetName val="Q1_JPN_Working_Budget6"/>
      <sheetName val="fraisfi_20006"/>
      <sheetName val="budget_idr6"/>
      <sheetName val="SAP_Data6"/>
      <sheetName val="Bobot_rev6"/>
      <sheetName val="5700_16"/>
      <sheetName val="Cawang_Tomang_Cengkareng6"/>
      <sheetName val="Jakarta_Cikampek6"/>
      <sheetName val="Jakarta_Merak6"/>
      <sheetName val="Padalarang_Cileunyi6"/>
      <sheetName val="Surabaya_Gempol_Mojokerto6"/>
      <sheetName val="Capex_det6"/>
      <sheetName val="Analisa_Konstruksi6"/>
      <sheetName val="Permanent_info11"/>
      <sheetName val="Art__23_recons11"/>
      <sheetName val="Marshal_-111"/>
      <sheetName val="ppH25_&amp;_PROVISION11"/>
      <sheetName val="F1771-II_11"/>
      <sheetName val="F1771-V_11"/>
      <sheetName val="Marshal__111"/>
      <sheetName val="RD_I-BUT10"/>
      <sheetName val="CONTRACT_REC10"/>
      <sheetName val="FE-1770_P110"/>
      <sheetName val="Cover_Sheet9"/>
      <sheetName val="Exchange_Rates9"/>
      <sheetName val="PROJ_CASH9"/>
      <sheetName val="RumusTB_1_bln9"/>
      <sheetName val="Nm_Brg9"/>
      <sheetName val="Bill_sipil9"/>
      <sheetName val="REG_TOTAL7"/>
      <sheetName val="PROTECTION_7"/>
      <sheetName val="WBS_(2)salah10"/>
      <sheetName val="Data_Sheet9"/>
      <sheetName val="Drill-Down_Tables9"/>
      <sheetName val="Rincian_Iuran9"/>
      <sheetName val="GD-BHN_KEMASAN9"/>
      <sheetName val="GD-BB_Kt__A9"/>
      <sheetName val="2x2_1+09"/>
      <sheetName val="Entry__HTM8"/>
      <sheetName val="CapEx_&amp;_Opr-Cost8"/>
      <sheetName val="SD_&amp;_Impl8"/>
      <sheetName val="CURRENCY_C_O_A_8"/>
      <sheetName val="tunj_7"/>
      <sheetName val="Detail_Piutang7"/>
      <sheetName val="Journal_Template7"/>
      <sheetName val="Volume_Graph_(May-ytd)7"/>
      <sheetName val="Input_&amp;_Summary7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By_Account_MTD7"/>
      <sheetName val="By_Account_YTD7"/>
      <sheetName val="Direct_expenses_MTD7"/>
      <sheetName val="Equity_MTD7"/>
      <sheetName val="Equity_YTD7"/>
      <sheetName val="FID_MTD7"/>
      <sheetName val="FID_YTD7"/>
      <sheetName val="IBD_MTD7"/>
      <sheetName val="IBD_YTD7"/>
      <sheetName val="By_Product_MTD7"/>
      <sheetName val="By_Product_YTD7"/>
      <sheetName val="Total_expenses_MTD_7"/>
      <sheetName val="Table_Array7"/>
      <sheetName val="Benefit_Factors7"/>
      <sheetName val="WP_PASIVA7"/>
      <sheetName val="FA_Movement8"/>
      <sheetName val="CENT_PMWH7"/>
      <sheetName val="CENT_RMWH7"/>
      <sheetName val="QC_WH7"/>
      <sheetName val="SCM_PMWH7"/>
      <sheetName val="SCM_RMWH7"/>
      <sheetName val="UHT_PMWH7"/>
      <sheetName val="UHT_RMWH7"/>
      <sheetName val="Bangunan_Utama7"/>
      <sheetName val="E_4_-_Long_Out__Analysis7"/>
      <sheetName val="Index_(H)7"/>
      <sheetName val="REF_ONLY7"/>
      <sheetName val="FBL5n_14_Sep_087"/>
      <sheetName val="Q1_JPN_Working_Budget7"/>
      <sheetName val="fraisfi_20007"/>
      <sheetName val="budget_idr7"/>
      <sheetName val="SAP_Data7"/>
      <sheetName val="Bobot_rev7"/>
      <sheetName val="5700_17"/>
      <sheetName val="Cawang_Tomang_Cengkareng7"/>
      <sheetName val="Jakarta_Cikampek7"/>
      <sheetName val="Jakarta_Merak7"/>
      <sheetName val="Padalarang_Cileunyi7"/>
      <sheetName val="Surabaya_Gempol_Mojokerto7"/>
      <sheetName val="Capex_det7"/>
      <sheetName val="Analisa_Konstruksi7"/>
      <sheetName val="Permanent_info13"/>
      <sheetName val="Art__23_recons13"/>
      <sheetName val="Marshal_-113"/>
      <sheetName val="ppH25_&amp;_PROVISION13"/>
      <sheetName val="F1771-II_13"/>
      <sheetName val="F1771-V_13"/>
      <sheetName val="Marshal__113"/>
      <sheetName val="RD_I-BUT12"/>
      <sheetName val="CONTRACT_REC12"/>
      <sheetName val="FE-1770_P112"/>
      <sheetName val="Cover_Sheet11"/>
      <sheetName val="Exchange_Rates11"/>
      <sheetName val="PROJ_CASH11"/>
      <sheetName val="RumusTB_1_bln11"/>
      <sheetName val="Nm_Brg11"/>
      <sheetName val="Bill_sipil11"/>
      <sheetName val="REG_TOTAL9"/>
      <sheetName val="PROTECTION_9"/>
      <sheetName val="WBS_(2)salah12"/>
      <sheetName val="Data_Sheet11"/>
      <sheetName val="Drill-Down_Tables11"/>
      <sheetName val="Rincian_Iuran11"/>
      <sheetName val="GD-BHN_KEMASAN11"/>
      <sheetName val="GD-BB_Kt__A11"/>
      <sheetName val="2x2_1+011"/>
      <sheetName val="Entry__HTM10"/>
      <sheetName val="CapEx_&amp;_Opr-Cost10"/>
      <sheetName val="SD_&amp;_Impl10"/>
      <sheetName val="CURRENCY_C_O_A_10"/>
      <sheetName val="tunj_9"/>
      <sheetName val="Detail_Piutang9"/>
      <sheetName val="Journal_Template9"/>
      <sheetName val="Volume_Graph_(May-ytd)9"/>
      <sheetName val="Input_&amp;_Summary9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By_Account_MTD9"/>
      <sheetName val="By_Account_YTD9"/>
      <sheetName val="Direct_expenses_MTD9"/>
      <sheetName val="Equity_MTD9"/>
      <sheetName val="Equity_YTD9"/>
      <sheetName val="FID_MTD9"/>
      <sheetName val="FID_YTD9"/>
      <sheetName val="IBD_MTD9"/>
      <sheetName val="IBD_YTD9"/>
      <sheetName val="By_Product_MTD9"/>
      <sheetName val="By_Product_YTD9"/>
      <sheetName val="Total_expenses_MTD_9"/>
      <sheetName val="Table_Array9"/>
      <sheetName val="Benefit_Factors9"/>
      <sheetName val="WP_PASIVA9"/>
      <sheetName val="FA_Movement10"/>
      <sheetName val="CENT_PMWH9"/>
      <sheetName val="CENT_RMWH9"/>
      <sheetName val="QC_WH9"/>
      <sheetName val="SCM_PMWH9"/>
      <sheetName val="SCM_RMWH9"/>
      <sheetName val="UHT_PMWH9"/>
      <sheetName val="UHT_RMWH9"/>
      <sheetName val="Bangunan_Utama9"/>
      <sheetName val="E_4_-_Long_Out__Analysis9"/>
      <sheetName val="Index_(H)9"/>
      <sheetName val="REF_ONLY9"/>
      <sheetName val="FBL5n_14_Sep_089"/>
      <sheetName val="Q1_JPN_Working_Budget9"/>
      <sheetName val="fraisfi_20009"/>
      <sheetName val="budget_idr9"/>
      <sheetName val="SAP_Data9"/>
      <sheetName val="Bobot_rev9"/>
      <sheetName val="5700_19"/>
      <sheetName val="Cawang_Tomang_Cengkareng9"/>
      <sheetName val="Jakarta_Cikampek9"/>
      <sheetName val="Jakarta_Merak9"/>
      <sheetName val="Padalarang_Cileunyi9"/>
      <sheetName val="Surabaya_Gempol_Mojokerto9"/>
      <sheetName val="Capex_det9"/>
      <sheetName val="Analisa_Konstruksi9"/>
      <sheetName val="Permanent_info12"/>
      <sheetName val="Art__23_recons12"/>
      <sheetName val="Marshal_-112"/>
      <sheetName val="ppH25_&amp;_PROVISION12"/>
      <sheetName val="F1771-II_12"/>
      <sheetName val="F1771-V_12"/>
      <sheetName val="Marshal__112"/>
      <sheetName val="RD_I-BUT11"/>
      <sheetName val="CONTRACT_REC11"/>
      <sheetName val="FE-1770_P111"/>
      <sheetName val="Cover_Sheet10"/>
      <sheetName val="Exchange_Rates10"/>
      <sheetName val="PROJ_CASH10"/>
      <sheetName val="RumusTB_1_bln10"/>
      <sheetName val="Nm_Brg10"/>
      <sheetName val="Bill_sipil10"/>
      <sheetName val="REG_TOTAL8"/>
      <sheetName val="PROTECTION_8"/>
      <sheetName val="WBS_(2)salah11"/>
      <sheetName val="Data_Sheet10"/>
      <sheetName val="Drill-Down_Tables10"/>
      <sheetName val="Rincian_Iuran10"/>
      <sheetName val="GD-BHN_KEMASAN10"/>
      <sheetName val="GD-BB_Kt__A10"/>
      <sheetName val="2x2_1+010"/>
      <sheetName val="Entry__HTM9"/>
      <sheetName val="CapEx_&amp;_Opr-Cost9"/>
      <sheetName val="SD_&amp;_Impl9"/>
      <sheetName val="CURRENCY_C_O_A_9"/>
      <sheetName val="tunj_8"/>
      <sheetName val="Detail_Piutang8"/>
      <sheetName val="Journal_Template8"/>
      <sheetName val="Volume_Graph_(May-ytd)8"/>
      <sheetName val="Input_&amp;_Summary8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By_Account_MTD8"/>
      <sheetName val="By_Account_YTD8"/>
      <sheetName val="Direct_expenses_MTD8"/>
      <sheetName val="Equity_MTD8"/>
      <sheetName val="Equity_YTD8"/>
      <sheetName val="FID_MTD8"/>
      <sheetName val="FID_YTD8"/>
      <sheetName val="IBD_MTD8"/>
      <sheetName val="IBD_YTD8"/>
      <sheetName val="By_Product_MTD8"/>
      <sheetName val="By_Product_YTD8"/>
      <sheetName val="Total_expenses_MTD_8"/>
      <sheetName val="Table_Array8"/>
      <sheetName val="Benefit_Factors8"/>
      <sheetName val="WP_PASIVA8"/>
      <sheetName val="FA_Movement9"/>
      <sheetName val="CENT_PMWH8"/>
      <sheetName val="CENT_RMWH8"/>
      <sheetName val="QC_WH8"/>
      <sheetName val="SCM_PMWH8"/>
      <sheetName val="SCM_RMWH8"/>
      <sheetName val="UHT_PMWH8"/>
      <sheetName val="UHT_RMWH8"/>
      <sheetName val="Bangunan_Utama8"/>
      <sheetName val="E_4_-_Long_Out__Analysis8"/>
      <sheetName val="Index_(H)8"/>
      <sheetName val="REF_ONLY8"/>
      <sheetName val="FBL5n_14_Sep_088"/>
      <sheetName val="Q1_JPN_Working_Budget8"/>
      <sheetName val="fraisfi_20008"/>
      <sheetName val="budget_idr8"/>
      <sheetName val="SAP_Data8"/>
      <sheetName val="Bobot_rev8"/>
      <sheetName val="5700_18"/>
      <sheetName val="Cawang_Tomang_Cengkareng8"/>
      <sheetName val="Jakarta_Cikampek8"/>
      <sheetName val="Jakarta_Merak8"/>
      <sheetName val="Padalarang_Cileunyi8"/>
      <sheetName val="Surabaya_Gempol_Mojokerto8"/>
      <sheetName val="Capex_det8"/>
      <sheetName val="Analisa_Konstruksi8"/>
      <sheetName val="Permanent_info15"/>
      <sheetName val="Art__23_recons15"/>
      <sheetName val="Marshal_-115"/>
      <sheetName val="ppH25_&amp;_PROVISION15"/>
      <sheetName val="F1771-II_15"/>
      <sheetName val="F1771-V_15"/>
      <sheetName val="Marshal__115"/>
      <sheetName val="RD_I-BUT14"/>
      <sheetName val="CONTRACT_REC14"/>
      <sheetName val="FE-1770_P114"/>
      <sheetName val="Cover_Sheet13"/>
      <sheetName val="Exchange_Rates13"/>
      <sheetName val="PROJ_CASH13"/>
      <sheetName val="RumusTB_1_bln13"/>
      <sheetName val="Nm_Brg13"/>
      <sheetName val="Bill_sipil13"/>
      <sheetName val="REG_TOTAL11"/>
      <sheetName val="PROTECTION_11"/>
      <sheetName val="WBS_(2)salah14"/>
      <sheetName val="Data_Sheet13"/>
      <sheetName val="Drill-Down_Tables13"/>
      <sheetName val="Rincian_Iuran13"/>
      <sheetName val="GD-BHN_KEMASAN13"/>
      <sheetName val="GD-BB_Kt__A13"/>
      <sheetName val="2x2_1+013"/>
      <sheetName val="Entry__HTM12"/>
      <sheetName val="CapEx_&amp;_Opr-Cost12"/>
      <sheetName val="SD_&amp;_Impl12"/>
      <sheetName val="CURRENCY_C_O_A_12"/>
      <sheetName val="tunj_11"/>
      <sheetName val="Detail_Piutang11"/>
      <sheetName val="Journal_Template11"/>
      <sheetName val="Volume_Graph_(May-ytd)11"/>
      <sheetName val="Input_&amp;_Summary11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By_Account_MTD11"/>
      <sheetName val="By_Account_YTD11"/>
      <sheetName val="Direct_expenses_MTD11"/>
      <sheetName val="Equity_MTD11"/>
      <sheetName val="Equity_YTD11"/>
      <sheetName val="FID_MTD11"/>
      <sheetName val="FID_YTD11"/>
      <sheetName val="IBD_MTD11"/>
      <sheetName val="IBD_YTD11"/>
      <sheetName val="By_Product_MTD11"/>
      <sheetName val="By_Product_YTD11"/>
      <sheetName val="Total_expenses_MTD_11"/>
      <sheetName val="Table_Array11"/>
      <sheetName val="Benefit_Factors11"/>
      <sheetName val="WP_PASIVA11"/>
      <sheetName val="FA_Movement12"/>
      <sheetName val="CENT_PMWH11"/>
      <sheetName val="CENT_RMWH11"/>
      <sheetName val="QC_WH11"/>
      <sheetName val="SCM_PMWH11"/>
      <sheetName val="SCM_RMWH11"/>
      <sheetName val="UHT_PMWH11"/>
      <sheetName val="UHT_RMWH11"/>
      <sheetName val="Bangunan_Utama11"/>
      <sheetName val="E_4_-_Long_Out__Analysis11"/>
      <sheetName val="Index_(H)11"/>
      <sheetName val="REF_ONLY11"/>
      <sheetName val="FBL5n_14_Sep_0811"/>
      <sheetName val="Q1_JPN_Working_Budget11"/>
      <sheetName val="fraisfi_200011"/>
      <sheetName val="budget_idr11"/>
      <sheetName val="SAP_Data11"/>
      <sheetName val="Bobot_rev11"/>
      <sheetName val="5700_111"/>
      <sheetName val="Cawang_Tomang_Cengkareng11"/>
      <sheetName val="Jakarta_Cikampek11"/>
      <sheetName val="Jakarta_Merak11"/>
      <sheetName val="Padalarang_Cileunyi11"/>
      <sheetName val="Surabaya_Gempol_Mojokerto11"/>
      <sheetName val="Capex_det11"/>
      <sheetName val="Analisa_Konstruksi11"/>
      <sheetName val="Permanent_info14"/>
      <sheetName val="Art__23_recons14"/>
      <sheetName val="Marshal_-114"/>
      <sheetName val="ppH25_&amp;_PROVISION14"/>
      <sheetName val="F1771-II_14"/>
      <sheetName val="F1771-V_14"/>
      <sheetName val="Marshal__114"/>
      <sheetName val="RD_I-BUT13"/>
      <sheetName val="CONTRACT_REC13"/>
      <sheetName val="FE-1770_P113"/>
      <sheetName val="Cover_Sheet12"/>
      <sheetName val="Exchange_Rates12"/>
      <sheetName val="PROJ_CASH12"/>
      <sheetName val="RumusTB_1_bln12"/>
      <sheetName val="Nm_Brg12"/>
      <sheetName val="Bill_sipil12"/>
      <sheetName val="REG_TOTAL10"/>
      <sheetName val="PROTECTION_10"/>
      <sheetName val="WBS_(2)salah13"/>
      <sheetName val="Data_Sheet12"/>
      <sheetName val="Drill-Down_Tables12"/>
      <sheetName val="Rincian_Iuran12"/>
      <sheetName val="GD-BHN_KEMASAN12"/>
      <sheetName val="GD-BB_Kt__A12"/>
      <sheetName val="2x2_1+012"/>
      <sheetName val="Entry__HTM11"/>
      <sheetName val="CapEx_&amp;_Opr-Cost11"/>
      <sheetName val="SD_&amp;_Impl11"/>
      <sheetName val="CURRENCY_C_O_A_11"/>
      <sheetName val="tunj_10"/>
      <sheetName val="Detail_Piutang10"/>
      <sheetName val="Journal_Template10"/>
      <sheetName val="Volume_Graph_(May-ytd)10"/>
      <sheetName val="Input_&amp;_Summary10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By_Account_MTD10"/>
      <sheetName val="By_Account_YTD10"/>
      <sheetName val="Direct_expenses_MTD10"/>
      <sheetName val="Equity_MTD10"/>
      <sheetName val="Equity_YTD10"/>
      <sheetName val="FID_MTD10"/>
      <sheetName val="FID_YTD10"/>
      <sheetName val="IBD_MTD10"/>
      <sheetName val="IBD_YTD10"/>
      <sheetName val="By_Product_MTD10"/>
      <sheetName val="By_Product_YTD10"/>
      <sheetName val="Total_expenses_MTD_10"/>
      <sheetName val="Table_Array10"/>
      <sheetName val="Benefit_Factors10"/>
      <sheetName val="WP_PASIVA10"/>
      <sheetName val="FA_Movement11"/>
      <sheetName val="CENT_PMWH10"/>
      <sheetName val="CENT_RMWH10"/>
      <sheetName val="QC_WH10"/>
      <sheetName val="SCM_PMWH10"/>
      <sheetName val="SCM_RMWH10"/>
      <sheetName val="UHT_PMWH10"/>
      <sheetName val="UHT_RMWH10"/>
      <sheetName val="Bangunan_Utama10"/>
      <sheetName val="E_4_-_Long_Out__Analysis10"/>
      <sheetName val="Index_(H)10"/>
      <sheetName val="REF_ONLY10"/>
      <sheetName val="FBL5n_14_Sep_0810"/>
      <sheetName val="Q1_JPN_Working_Budget10"/>
      <sheetName val="fraisfi_200010"/>
      <sheetName val="budget_idr10"/>
      <sheetName val="SAP_Data10"/>
      <sheetName val="Bobot_rev10"/>
      <sheetName val="5700_110"/>
      <sheetName val="Cawang_Tomang_Cengkareng10"/>
      <sheetName val="Jakarta_Cikampek10"/>
      <sheetName val="Jakarta_Merak10"/>
      <sheetName val="Padalarang_Cileunyi10"/>
      <sheetName val="Surabaya_Gempol_Mojokerto10"/>
      <sheetName val="Capex_det10"/>
      <sheetName val="Analisa_Konstruksi10"/>
      <sheetName val="Permanent_info16"/>
      <sheetName val="Art__23_recons16"/>
      <sheetName val="Marshal_-116"/>
      <sheetName val="ppH25_&amp;_PROVISION16"/>
      <sheetName val="F1771-II_16"/>
      <sheetName val="F1771-V_16"/>
      <sheetName val="Marshal__116"/>
      <sheetName val="RD_I-BUT15"/>
      <sheetName val="CONTRACT_REC15"/>
      <sheetName val="FE-1770_P115"/>
      <sheetName val="Cover_Sheet14"/>
      <sheetName val="Exchange_Rates14"/>
      <sheetName val="PROJ_CASH14"/>
      <sheetName val="RumusTB_1_bln14"/>
      <sheetName val="Nm_Brg14"/>
      <sheetName val="Bill_sipil14"/>
      <sheetName val="REG_TOTAL12"/>
      <sheetName val="PROTECTION_12"/>
      <sheetName val="WBS_(2)salah15"/>
      <sheetName val="Data_Sheet14"/>
      <sheetName val="Drill-Down_Tables14"/>
      <sheetName val="Rincian_Iuran14"/>
      <sheetName val="GD-BHN_KEMASAN14"/>
      <sheetName val="GD-BB_Kt__A14"/>
      <sheetName val="2x2_1+014"/>
      <sheetName val="Entry__HTM13"/>
      <sheetName val="CapEx_&amp;_Opr-Cost13"/>
      <sheetName val="SD_&amp;_Impl13"/>
      <sheetName val="CURRENCY_C_O_A_13"/>
      <sheetName val="tunj_12"/>
      <sheetName val="Detail_Piutang12"/>
      <sheetName val="Journal_Template12"/>
      <sheetName val="Volume_Graph_(May-ytd)12"/>
      <sheetName val="Input_&amp;_Summary12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By_Account_MTD12"/>
      <sheetName val="By_Account_YTD12"/>
      <sheetName val="Direct_expenses_MTD12"/>
      <sheetName val="Equity_MTD12"/>
      <sheetName val="Equity_YTD12"/>
      <sheetName val="FID_MTD12"/>
      <sheetName val="FID_YTD12"/>
      <sheetName val="IBD_MTD12"/>
      <sheetName val="IBD_YTD12"/>
      <sheetName val="By_Product_MTD12"/>
      <sheetName val="By_Product_YTD12"/>
      <sheetName val="Total_expenses_MTD_12"/>
      <sheetName val="Table_Array12"/>
      <sheetName val="Benefit_Factors12"/>
      <sheetName val="WP_PASIVA12"/>
      <sheetName val="FA_Movement13"/>
      <sheetName val="CENT_PMWH12"/>
      <sheetName val="CENT_RMWH12"/>
      <sheetName val="QC_WH12"/>
      <sheetName val="SCM_PMWH12"/>
      <sheetName val="SCM_RMWH12"/>
      <sheetName val="UHT_PMWH12"/>
      <sheetName val="UHT_RMWH12"/>
      <sheetName val="Bangunan_Utama12"/>
      <sheetName val="E_4_-_Long_Out__Analysis12"/>
      <sheetName val="Index_(H)12"/>
      <sheetName val="REF_ONLY12"/>
      <sheetName val="FBL5n_14_Sep_0812"/>
      <sheetName val="Q1_JPN_Working_Budget12"/>
      <sheetName val="fraisfi_200012"/>
      <sheetName val="budget_idr12"/>
      <sheetName val="SAP_Data12"/>
      <sheetName val="Bobot_rev12"/>
      <sheetName val="5700_112"/>
      <sheetName val="Cawang_Tomang_Cengkareng12"/>
      <sheetName val="Jakarta_Cikampek12"/>
      <sheetName val="Jakarta_Merak12"/>
      <sheetName val="Padalarang_Cileunyi12"/>
      <sheetName val="Surabaya_Gempol_Mojokerto12"/>
      <sheetName val="Capex_det12"/>
      <sheetName val="Analisa_Konstruksi12"/>
      <sheetName val="Permanent_info17"/>
      <sheetName val="Art__23_recons17"/>
      <sheetName val="Marshal_-117"/>
      <sheetName val="ppH25_&amp;_PROVISION17"/>
      <sheetName val="F1771-II_17"/>
      <sheetName val="F1771-V_17"/>
      <sheetName val="Marshal__117"/>
      <sheetName val="RD_I-BUT16"/>
      <sheetName val="CONTRACT_REC16"/>
      <sheetName val="FE-1770_P116"/>
      <sheetName val="Cover_Sheet15"/>
      <sheetName val="Exchange_Rates15"/>
      <sheetName val="PROJ_CASH15"/>
      <sheetName val="RumusTB_1_bln15"/>
      <sheetName val="Nm_Brg15"/>
      <sheetName val="Bill_sipil15"/>
      <sheetName val="REG_TOTAL13"/>
      <sheetName val="PROTECTION_13"/>
      <sheetName val="WBS_(2)salah16"/>
      <sheetName val="Data_Sheet15"/>
      <sheetName val="Drill-Down_Tables15"/>
      <sheetName val="Rincian_Iuran15"/>
      <sheetName val="GD-BHN_KEMASAN15"/>
      <sheetName val="GD-BB_Kt__A15"/>
      <sheetName val="2x2_1+015"/>
      <sheetName val="Entry__HTM14"/>
      <sheetName val="CapEx_&amp;_Opr-Cost14"/>
      <sheetName val="SD_&amp;_Impl14"/>
      <sheetName val="CURRENCY_C_O_A_14"/>
      <sheetName val="tunj_13"/>
      <sheetName val="Detail_Piutang13"/>
      <sheetName val="Journal_Template13"/>
      <sheetName val="Volume_Graph_(May-ytd)13"/>
      <sheetName val="Input_&amp;_Summary13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By_Account_MTD13"/>
      <sheetName val="By_Account_YTD13"/>
      <sheetName val="Direct_expenses_MTD13"/>
      <sheetName val="Equity_MTD13"/>
      <sheetName val="Equity_YTD13"/>
      <sheetName val="FID_MTD13"/>
      <sheetName val="FID_YTD13"/>
      <sheetName val="IBD_MTD13"/>
      <sheetName val="IBD_YTD13"/>
      <sheetName val="By_Product_MTD13"/>
      <sheetName val="By_Product_YTD13"/>
      <sheetName val="Total_expenses_MTD_13"/>
      <sheetName val="Table_Array13"/>
      <sheetName val="Benefit_Factors13"/>
      <sheetName val="WP_PASIVA13"/>
      <sheetName val="FA_Movement14"/>
      <sheetName val="CENT_PMWH13"/>
      <sheetName val="CENT_RMWH13"/>
      <sheetName val="QC_WH13"/>
      <sheetName val="SCM_PMWH13"/>
      <sheetName val="SCM_RMWH13"/>
      <sheetName val="UHT_PMWH13"/>
      <sheetName val="UHT_RMWH13"/>
      <sheetName val="Bangunan_Utama13"/>
      <sheetName val="E_4_-_Long_Out__Analysis13"/>
      <sheetName val="Index_(H)13"/>
      <sheetName val="REF_ONLY13"/>
      <sheetName val="FBL5n_14_Sep_0813"/>
      <sheetName val="Q1_JPN_Working_Budget13"/>
      <sheetName val="fraisfi_200013"/>
      <sheetName val="budget_idr13"/>
      <sheetName val="SAP_Data13"/>
      <sheetName val="Bobot_rev13"/>
      <sheetName val="5700_113"/>
      <sheetName val="Cawang_Tomang_Cengkareng13"/>
      <sheetName val="Jakarta_Cikampek13"/>
      <sheetName val="Jakarta_Merak13"/>
      <sheetName val="Padalarang_Cileunyi13"/>
      <sheetName val="Surabaya_Gempol_Mojokerto13"/>
      <sheetName val="Capex_det13"/>
      <sheetName val="Analisa_Konstruksi13"/>
      <sheetName val="rekap"/>
      <sheetName val="AA_1_1 BNI"/>
      <sheetName val="MFWP"/>
      <sheetName val="Lapping"/>
      <sheetName val="Noodles (assumptions)"/>
      <sheetName val="flights"/>
      <sheetName val="table1"/>
      <sheetName val="Cabang"/>
      <sheetName val="Balance Sheet"/>
      <sheetName val="RPP-6"/>
      <sheetName val="HRG"/>
      <sheetName val="RAB"/>
      <sheetName val="Danamon LK"/>
      <sheetName val="DATA 2009"/>
      <sheetName val="TARGET RAKER "/>
      <sheetName val="target raker 1"/>
      <sheetName val="SDMTA"/>
      <sheetName val="MAP"/>
      <sheetName val="SERV_EQ"/>
      <sheetName val="VARCOST"/>
      <sheetName val="Premi Iuran"/>
      <sheetName val="jurnal"/>
      <sheetName val="Per_PT"/>
      <sheetName val="SUMMARY NDE"/>
      <sheetName val="MGS"/>
      <sheetName val="BRAND"/>
      <sheetName val="Real Invest"/>
      <sheetName val="Data_Umum"/>
      <sheetName val="HARSAT"/>
      <sheetName val="bhn-upah"/>
      <sheetName val="DAF-5"/>
      <sheetName val="AnAlat"/>
      <sheetName val="Basic Price"/>
      <sheetName val="ANAL.BOW"/>
      <sheetName val="Unit Rate"/>
      <sheetName val="DATA 2010"/>
      <sheetName val="Ranking-LK"/>
      <sheetName val="Sch"/>
      <sheetName val="upah"/>
      <sheetName val="CashFlow"/>
      <sheetName val="HS1"/>
      <sheetName val="PP"/>
      <sheetName val="Assumption"/>
      <sheetName val="HARGA AT"/>
      <sheetName val="HARGA ALAT"/>
      <sheetName val="MPB-01"/>
      <sheetName val="HARSAT Das"/>
      <sheetName val="Galian"/>
      <sheetName val="Bekisting"/>
      <sheetName val="Financing"/>
      <sheetName val="Profit &amp; Loss"/>
      <sheetName val="hsd"/>
      <sheetName val="MAP-2A"/>
      <sheetName val="COV"/>
      <sheetName val="BOQ"/>
      <sheetName val="bq"/>
      <sheetName val="7.PEK-STRUKTUR"/>
      <sheetName val="rkp"/>
      <sheetName val="lamp4ae"/>
      <sheetName val="JM"/>
      <sheetName val="Kinerja Proyek"/>
      <sheetName val="Target Raker TW III"/>
      <sheetName val="KUB-01(10)"/>
      <sheetName val="5"/>
      <sheetName val="PRY01-1"/>
      <sheetName val="DATA-MASUKAN"/>
      <sheetName val="railing"/>
      <sheetName val="HS"/>
      <sheetName val="bua"/>
      <sheetName val="data (2)"/>
      <sheetName val="LOOKUP"/>
      <sheetName val="DATAJUNI"/>
      <sheetName val="DbCost"/>
      <sheetName val="Material"/>
      <sheetName val="RinciBab1_Seksi1"/>
      <sheetName val="grail"/>
      <sheetName val="Sheet3"/>
      <sheetName val="PL_(MONTHLY)"/>
      <sheetName val="Client_Aje1"/>
      <sheetName val="Basic_Information1"/>
      <sheetName val="PL_(MONTHLY)1"/>
      <sheetName val="Rekap Piutang"/>
      <sheetName val="BELI"/>
      <sheetName val="N-ASII"/>
      <sheetName val="jun94"/>
      <sheetName val="MTO_REV_0"/>
      <sheetName val="INDIVIDUAL_DA"/>
      <sheetName val="H-1_3"/>
      <sheetName val="Trading_Statement"/>
      <sheetName val="MTO_REV_01"/>
      <sheetName val="Scenarios_and_Sensitivities1"/>
      <sheetName val="Global_Assumptions1"/>
      <sheetName val="INDIVIDUAL_DA1"/>
      <sheetName val="H-1_31"/>
      <sheetName val="Trading_Statement1"/>
      <sheetName val="Calculation_Information"/>
      <sheetName val="WBS_PL_Branch_1"/>
      <sheetName val="MainModel_skenario_2"/>
      <sheetName val="NPV_formulae"/>
      <sheetName val="Tabel_Konversi"/>
      <sheetName val="Dati_base"/>
      <sheetName val="RD_I_BUT"/>
      <sheetName val="new IFS format"/>
      <sheetName val="Cover-01"/>
      <sheetName val="To_Fin_data_without_rid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 refreshError="1"/>
      <sheetData sheetId="475"/>
      <sheetData sheetId="476"/>
      <sheetData sheetId="477" refreshError="1"/>
      <sheetData sheetId="478" refreshError="1"/>
      <sheetData sheetId="479"/>
      <sheetData sheetId="480"/>
      <sheetData sheetId="481" refreshError="1"/>
      <sheetData sheetId="482" refreshError="1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/>
      <sheetData sheetId="530"/>
      <sheetData sheetId="531" refreshError="1"/>
      <sheetData sheetId="532" refreshError="1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 refreshError="1"/>
      <sheetData sheetId="571"/>
      <sheetData sheetId="572"/>
      <sheetData sheetId="573"/>
      <sheetData sheetId="574" refreshError="1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/>
      <sheetData sheetId="606"/>
      <sheetData sheetId="607" refreshError="1"/>
      <sheetData sheetId="608" refreshError="1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/>
      <sheetData sheetId="1721"/>
      <sheetData sheetId="1722"/>
      <sheetData sheetId="1723"/>
      <sheetData sheetId="1724" refreshError="1"/>
      <sheetData sheetId="1725" refreshError="1"/>
      <sheetData sheetId="1726" refreshError="1"/>
      <sheetData sheetId="1727" refreshError="1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 refreshError="1"/>
      <sheetData sheetId="1740" refreshError="1"/>
      <sheetData sheetId="1741"/>
      <sheetData sheetId="1742"/>
      <sheetData sheetId="1743"/>
      <sheetData sheetId="1744"/>
      <sheetData sheetId="1745" refreshError="1"/>
      <sheetData sheetId="1746" refreshError="1"/>
      <sheetData sheetId="174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klist"/>
      <sheetName val="nilai_skrg"/>
      <sheetName val="fin_pf"/>
      <sheetName val="co_data"/>
      <sheetName val="pst_aktif"/>
      <sheetName val="pensiun_ditunda"/>
      <sheetName val="Links"/>
      <sheetName val="PRE"/>
      <sheetName val="Marshal -1"/>
      <sheetName val="SUD"/>
      <sheetName val="Customize Your Invoice"/>
      <sheetName val="Invoice"/>
      <sheetName val="Input"/>
      <sheetName val="FORM01"/>
      <sheetName val="Basic_Information"/>
      <sheetName val="CGSgm2"/>
      <sheetName val="CGSsp"/>
      <sheetName val="Factors"/>
      <sheetName val="Sales"/>
      <sheetName val="D1"/>
      <sheetName val="D1.01"/>
      <sheetName val="FIXED FLOAT"/>
      <sheetName val="Sheet1"/>
      <sheetName val="FINALPHP"/>
      <sheetName val="Parameter"/>
      <sheetName val="General Info"/>
      <sheetName val="Daf-Rek"/>
      <sheetName val="A"/>
      <sheetName val="I3-CF&amp;Fin"/>
      <sheetName val="Main"/>
      <sheetName val="I1-Data"/>
      <sheetName val="I4-Mutasi"/>
      <sheetName val="I2-Result"/>
      <sheetName val="DB_LS"/>
      <sheetName val="WP"/>
      <sheetName val="Co"/>
      <sheetName val="Data26"/>
      <sheetName val="DATA"/>
      <sheetName val="data_val"/>
    </sheetNames>
    <sheetDataSet>
      <sheetData sheetId="0">
        <row r="5">
          <cell r="G5" t="str">
            <v>PT XYZ</v>
          </cell>
        </row>
      </sheetData>
      <sheetData sheetId="1">
        <row r="5">
          <cell r="G5" t="str">
            <v>PT XYZ</v>
          </cell>
        </row>
      </sheetData>
      <sheetData sheetId="2">
        <row r="5">
          <cell r="G5" t="str">
            <v>PT XYZ</v>
          </cell>
        </row>
      </sheetData>
      <sheetData sheetId="3" refreshError="1">
        <row r="5">
          <cell r="G5" t="str">
            <v>PT XYZ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LIST"/>
      <sheetName val="DEFINITION"/>
      <sheetName val="FORM"/>
      <sheetName val="FORM-S"/>
      <sheetName val="F1"/>
      <sheetName val="SF1"/>
      <sheetName val="F2"/>
      <sheetName val="SF2"/>
      <sheetName val="F3"/>
      <sheetName val="SF3"/>
      <sheetName val="F4"/>
      <sheetName val="SF4"/>
      <sheetName val="F5"/>
      <sheetName val="F6"/>
      <sheetName val="F7"/>
      <sheetName val="F8"/>
      <sheetName val="F9"/>
      <sheetName val="F10"/>
      <sheetName val="F11"/>
      <sheetName val="F12"/>
      <sheetName val="F13"/>
      <sheetName val="F14"/>
      <sheetName val="F15"/>
      <sheetName val="F16"/>
      <sheetName val="F17"/>
      <sheetName val="Note.No.1"/>
      <sheetName val="COMPANY"/>
      <sheetName val="ACCOUNT"/>
      <sheetName val="Matching"/>
      <sheetName val="Module1"/>
      <sheetName val="原紙"/>
      <sheetName val="翌月予想"/>
      <sheetName val="1004"/>
      <sheetName val="1005"/>
      <sheetName val="1006"/>
      <sheetName val="1007"/>
      <sheetName val="1008"/>
      <sheetName val="1009"/>
      <sheetName val="1010"/>
      <sheetName val="1011"/>
      <sheetName val="1012"/>
      <sheetName val="1101"/>
      <sheetName val="1102"/>
      <sheetName val="1103"/>
      <sheetName val="1104(除)"/>
      <sheetName val="1104"/>
      <sheetName val="1105"/>
      <sheetName val="1105(除）"/>
      <sheetName val="1106"/>
      <sheetName val="1107"/>
      <sheetName val="MTRIX"/>
      <sheetName val="現法収支WK"/>
      <sheetName val="SPEC"/>
      <sheetName val="cfop2"/>
      <sheetName val="Weekly Report"/>
      <sheetName val="Sheet1"/>
      <sheetName val="基材表"/>
      <sheetName val="Note_No_1"/>
      <sheetName val="móv. e utens."/>
    </sheetNames>
    <sheetDataSet>
      <sheetData sheetId="0" refreshError="1">
        <row r="2">
          <cell r="A2" t="str">
            <v>s001</v>
          </cell>
          <cell r="B2" t="str">
            <v>山九不動産株式会社</v>
          </cell>
          <cell r="C2" t="str">
            <v>Sankyu Real Estate CO., LTD.</v>
          </cell>
        </row>
        <row r="3">
          <cell r="A3" t="str">
            <v>s010</v>
          </cell>
          <cell r="B3" t="str">
            <v>株式会社ｻﾝｷｭｳ･ﾀﾞｲﾈｯﾄ</v>
          </cell>
          <cell r="C3" t="str">
            <v>Sankyu Dynet Corporation.</v>
          </cell>
        </row>
        <row r="4">
          <cell r="A4" t="str">
            <v>s020</v>
          </cell>
          <cell r="B4" t="str">
            <v>株式会社ｽﾘｰｴｽ･ｻﾝｷｭｳ</v>
          </cell>
          <cell r="C4" t="str">
            <v xml:space="preserve">Sankyu Delivery &amp; Service CO., LTD. </v>
          </cell>
        </row>
        <row r="5">
          <cell r="A5" t="str">
            <v>s030</v>
          </cell>
          <cell r="B5" t="str">
            <v>株式会社山九海陸</v>
          </cell>
          <cell r="C5" t="str">
            <v>Sankyu Kairiku CO., LTD.</v>
          </cell>
        </row>
        <row r="6">
          <cell r="A6" t="str">
            <v>s040</v>
          </cell>
          <cell r="B6" t="str">
            <v>山九ｼﾝｶﾞﾎﾟｰﾙ(私人)有限公司</v>
          </cell>
          <cell r="C6" t="str">
            <v>Sankyu (Singapore) PTE. LTD.</v>
          </cell>
        </row>
        <row r="7">
          <cell r="A7" t="str">
            <v>s300</v>
          </cell>
          <cell r="B7" t="str">
            <v>株式会社ｻﾝｷｭｳ･ﾄﾗﾝｽﾎﾟｰﾄ･東京</v>
          </cell>
          <cell r="C7" t="str">
            <v>Sankyu Transport Tokyo CO., LTD.</v>
          </cell>
        </row>
        <row r="8">
          <cell r="A8" t="str">
            <v>s301</v>
          </cell>
          <cell r="B8" t="str">
            <v>株式会社ｻﾝｷｭｳ･ﾄﾗﾝｽﾎﾟｰﾄ･静岡</v>
          </cell>
          <cell r="C8" t="str">
            <v>Sankyu Transport Shizuoka CO., LTD.</v>
          </cell>
        </row>
        <row r="9">
          <cell r="A9" t="str">
            <v>s302</v>
          </cell>
          <cell r="B9" t="str">
            <v>株式会社ｻﾝｷｭｳ･ﾄﾗﾝｽﾎﾟｰﾄ･名古屋</v>
          </cell>
          <cell r="C9" t="str">
            <v>Sankyu Transport Nagoya CO., LTD.</v>
          </cell>
        </row>
        <row r="10">
          <cell r="A10" t="str">
            <v>s303</v>
          </cell>
          <cell r="B10" t="str">
            <v>株式会社ｻﾝｷｭｳ･ﾄﾗﾝｽﾎﾟｰﾄ･茨城</v>
          </cell>
          <cell r="C10" t="str">
            <v>Sankyu Transport Ibaraki CO., LTD.</v>
          </cell>
        </row>
        <row r="11">
          <cell r="A11" t="str">
            <v>s304</v>
          </cell>
          <cell r="B11" t="str">
            <v>株式会社ｻﾝｷｭｳ･ﾄﾗﾝｽﾎﾟｰﾄ･阪神</v>
          </cell>
          <cell r="C11" t="str">
            <v>Sankyu Transport Hanshin CO., LTD.</v>
          </cell>
        </row>
        <row r="12">
          <cell r="A12" t="str">
            <v>s305</v>
          </cell>
          <cell r="B12" t="str">
            <v>株式会社ｻﾝｷｭｳ･ﾄﾗﾝｽﾎﾟｰﾄ･広島</v>
          </cell>
          <cell r="C12" t="str">
            <v>Sankyu Transport Hiroshima CO., LTD.</v>
          </cell>
        </row>
        <row r="13">
          <cell r="A13" t="str">
            <v>s306</v>
          </cell>
          <cell r="B13" t="str">
            <v>株式会社ｻﾝｷｭｳ･ﾄﾗﾝｽﾎﾟｰﾄ･岡山</v>
          </cell>
          <cell r="C13" t="str">
            <v>Sankyu Transport Okayama CO., LTD.</v>
          </cell>
        </row>
        <row r="14">
          <cell r="A14" t="str">
            <v>s307</v>
          </cell>
          <cell r="B14" t="str">
            <v>株式会社ｻﾝｷｭｳ･ﾄﾗﾝｽﾎﾟｰﾄ･山口</v>
          </cell>
          <cell r="C14" t="str">
            <v>Sankyu Transport Yamaguchi CO., LTD.</v>
          </cell>
        </row>
        <row r="15">
          <cell r="A15" t="str">
            <v>s308</v>
          </cell>
          <cell r="B15" t="str">
            <v>株式会社ｻﾝｷｭｳ･ﾄﾗﾝｽﾎﾟｰﾄ･北九州</v>
          </cell>
          <cell r="C15" t="str">
            <v>Sankyu Transport Kitakyusyu CO., LTD.</v>
          </cell>
        </row>
        <row r="16">
          <cell r="A16" t="str">
            <v>s309</v>
          </cell>
          <cell r="B16" t="str">
            <v>株式会社ｻﾝｷｭｳ･ﾄﾗﾝｽﾎﾟｰﾄ･京滋</v>
          </cell>
          <cell r="C16" t="str">
            <v>Sankyu Transport Keiji CO., LTD.</v>
          </cell>
        </row>
        <row r="17">
          <cell r="A17" t="str">
            <v>s310</v>
          </cell>
          <cell r="B17" t="str">
            <v>株式会社山九機工ｻｰﾋﾞｽ</v>
          </cell>
          <cell r="C17" t="str">
            <v>Sankyu Engineering Service CO., LTD.</v>
          </cell>
        </row>
        <row r="18">
          <cell r="A18" t="str">
            <v>s311</v>
          </cell>
          <cell r="B18" t="str">
            <v>山協港運株式会社</v>
          </cell>
          <cell r="C18" t="str">
            <v>Sankyokoun CO., LTD.</v>
          </cell>
        </row>
        <row r="19">
          <cell r="A19" t="str">
            <v>s312</v>
          </cell>
          <cell r="B19" t="str">
            <v>中部海運株式会社</v>
          </cell>
          <cell r="C19" t="str">
            <v>Chubu Kaiun CO., LTD.</v>
          </cell>
        </row>
        <row r="20">
          <cell r="A20" t="str">
            <v>s313</v>
          </cell>
          <cell r="B20" t="str">
            <v>株式会社ｴｽ･ｼｰ･ｴｽ</v>
          </cell>
          <cell r="C20" t="str">
            <v>SCS Corporation.</v>
          </cell>
        </row>
        <row r="21">
          <cell r="A21" t="str">
            <v>s314</v>
          </cell>
          <cell r="B21" t="str">
            <v>山九ﾏﾚｰｼｱ株式会社</v>
          </cell>
          <cell r="C21" t="str">
            <v>Sankyu (Malaysia) SDN. BHD.</v>
          </cell>
        </row>
        <row r="22">
          <cell r="A22" t="str">
            <v>s315</v>
          </cell>
          <cell r="B22" t="str">
            <v>JURUWIRA</v>
          </cell>
          <cell r="C22" t="str">
            <v>Juruwira SDN. BHD.</v>
          </cell>
        </row>
        <row r="23">
          <cell r="A23" t="str">
            <v>s316</v>
          </cell>
          <cell r="B23" t="str">
            <v>TENGKU</v>
          </cell>
          <cell r="C23" t="str">
            <v>Tengku Iskandar Shan SDN. BHD.</v>
          </cell>
        </row>
        <row r="24">
          <cell r="A24" t="str">
            <v>s317</v>
          </cell>
          <cell r="B24" t="str">
            <v>SPECTAC</v>
          </cell>
          <cell r="C24" t="str">
            <v>Spectac SDN. BHD.</v>
          </cell>
        </row>
        <row r="25">
          <cell r="A25" t="str">
            <v>s318</v>
          </cell>
          <cell r="B25" t="str">
            <v>山九東源国際(香港)有限公司</v>
          </cell>
          <cell r="C25" t="str">
            <v>Sankyu Eastern International (Hong Kong) CO., LTD.</v>
          </cell>
        </row>
        <row r="26">
          <cell r="A26" t="str">
            <v>s319</v>
          </cell>
          <cell r="B26" t="str">
            <v>山九ﾕｰ･ｴｽ･ｴｰ株式会社</v>
          </cell>
          <cell r="C26" t="str">
            <v>Sankyu U .S .A .,Incorporated</v>
          </cell>
        </row>
        <row r="27">
          <cell r="A27" t="str">
            <v>s501</v>
          </cell>
          <cell r="B27" t="str">
            <v>愛媛海運株式会社</v>
          </cell>
          <cell r="C27" t="str">
            <v>Ehime Kaiun CO., LTD.</v>
          </cell>
        </row>
        <row r="28">
          <cell r="A28" t="str">
            <v>s502</v>
          </cell>
          <cell r="B28" t="str">
            <v>株式会社ｻﾝｷｭｳｼｯﾋﾟﾝｸﾞ</v>
          </cell>
          <cell r="C28" t="str">
            <v>Sankyu Shipping INC .</v>
          </cell>
        </row>
        <row r="29">
          <cell r="A29" t="str">
            <v>s503</v>
          </cell>
          <cell r="B29" t="str">
            <v>千代田ｼｯﾋﾟﾝｸﾞ株式会社</v>
          </cell>
          <cell r="C29" t="str">
            <v>Chiyoda Shipping LTD .</v>
          </cell>
        </row>
        <row r="30">
          <cell r="A30" t="str">
            <v>s504</v>
          </cell>
          <cell r="B30" t="str">
            <v>ｻﾝｷｭｳﾋﾞｼﾞﾈｽｻｰﾋﾞｽ株式会社</v>
          </cell>
          <cell r="C30" t="str">
            <v>Sankyu Business Service CO., LTD.</v>
          </cell>
        </row>
        <row r="31">
          <cell r="A31" t="str">
            <v>s505</v>
          </cell>
          <cell r="B31" t="str">
            <v>中国ﾋﾞｼﾞﾈｽｻｰﾋﾞｽ株式会社</v>
          </cell>
          <cell r="C31" t="str">
            <v>Chugoku Business Service CO., LTD.</v>
          </cell>
        </row>
        <row r="32">
          <cell r="A32" t="str">
            <v>s506</v>
          </cell>
          <cell r="B32" t="str">
            <v>大分ﾋﾞｼﾞﾈｽｻｰﾋﾞｽ株式会社</v>
          </cell>
          <cell r="C32" t="str">
            <v>Oita Business Service CO., LTD.</v>
          </cell>
        </row>
        <row r="33">
          <cell r="A33" t="str">
            <v>s507</v>
          </cell>
          <cell r="B33" t="str">
            <v>有限会社千葉ﾋﾞｼﾞﾈｽ企画</v>
          </cell>
          <cell r="C33" t="str">
            <v>Chiba Business Planning Limited Company</v>
          </cell>
        </row>
        <row r="34">
          <cell r="A34" t="str">
            <v>s508</v>
          </cell>
          <cell r="B34" t="str">
            <v>株式会社ｻﾝｷｭｳﾘｻｰﾁｱﾝﾄﾞｸﾘｴｲﾄ</v>
          </cell>
          <cell r="C34" t="str">
            <v>Sankyu Research And Create CO., LTD.</v>
          </cell>
        </row>
        <row r="35">
          <cell r="A35" t="str">
            <v>s509</v>
          </cell>
          <cell r="B35" t="str">
            <v>山九ﾖｰﾛｯﾊﾟ株式会社</v>
          </cell>
          <cell r="C35" t="str">
            <v>Sankyu (Europe) B.V.</v>
          </cell>
        </row>
        <row r="36">
          <cell r="A36" t="str">
            <v>s510</v>
          </cell>
          <cell r="B36" t="str">
            <v>株式会社ｵｰｼｰｴｽ</v>
          </cell>
          <cell r="C36" t="str">
            <v>O .C .S . Inc.</v>
          </cell>
        </row>
        <row r="37">
          <cell r="A37" t="str">
            <v>s511</v>
          </cell>
          <cell r="B37" t="str">
            <v>上海経貿山九儲運有限公司</v>
          </cell>
          <cell r="C37" t="str">
            <v xml:space="preserve">Shanghai E&amp;T Sankyu Logistics CO., LTD. </v>
          </cell>
        </row>
        <row r="38">
          <cell r="A38" t="str">
            <v>s512</v>
          </cell>
          <cell r="B38" t="str">
            <v>広州山九物流有限公司</v>
          </cell>
          <cell r="C38" t="str">
            <v>Sankyu Guangzhou Logistics CO ., LTD .</v>
          </cell>
        </row>
        <row r="39">
          <cell r="A39" t="str">
            <v>s513</v>
          </cell>
          <cell r="B39" t="str">
            <v>青島山九亜太物流有限公司</v>
          </cell>
          <cell r="C39" t="str">
            <v>Qingdao Sankyu Asia-Pacific Logistics CO., LTD.</v>
          </cell>
        </row>
        <row r="40">
          <cell r="A40" t="str">
            <v>s514</v>
          </cell>
          <cell r="B40" t="str">
            <v>南京山九長発物流有限公司</v>
          </cell>
          <cell r="C40" t="str">
            <v>Nanjing Sankyu Changfa Logistics CO., LTD.</v>
          </cell>
        </row>
        <row r="41">
          <cell r="A41" t="str">
            <v>s515</v>
          </cell>
          <cell r="B41" t="str">
            <v>北京山九北海物流有限公司</v>
          </cell>
          <cell r="C41" t="str">
            <v>Sankyu Beijing Beihai Logistics</v>
          </cell>
        </row>
        <row r="42">
          <cell r="A42" t="str">
            <v>s516</v>
          </cell>
          <cell r="B42" t="str">
            <v>山九設計ｻｰﾋﾞｽ</v>
          </cell>
          <cell r="C42" t="str">
            <v>Sankyu Design &amp; Engineering Service Co., LTD.</v>
          </cell>
        </row>
        <row r="43">
          <cell r="A43" t="str">
            <v>s517</v>
          </cell>
          <cell r="B43" t="str">
            <v>SANKYU LOGISTICS D.A.L.</v>
          </cell>
          <cell r="C43" t="str">
            <v>Sankyu Logistics Despachos Aduaneiros</v>
          </cell>
        </row>
        <row r="44">
          <cell r="A44" t="str">
            <v>s518</v>
          </cell>
          <cell r="B44" t="str">
            <v>SANKYU BUSINES</v>
          </cell>
          <cell r="C44" t="str">
            <v>Sankyu Busines (Thailand)</v>
          </cell>
        </row>
        <row r="45">
          <cell r="A45" t="str">
            <v>s519</v>
          </cell>
          <cell r="B45" t="str">
            <v>ﾌﾟﾗﾝﾄｻｰﾋﾞｽ</v>
          </cell>
          <cell r="C45" t="str">
            <v>Plant Service Co., LTD.</v>
          </cell>
        </row>
        <row r="46">
          <cell r="A46" t="str">
            <v>s520</v>
          </cell>
          <cell r="B46" t="str">
            <v>共同ﾃｸﾉｻｰﾋﾞｽ</v>
          </cell>
          <cell r="C46" t="str">
            <v>Kyodo Techno Service Co., LTD.</v>
          </cell>
        </row>
        <row r="47">
          <cell r="A47" t="str">
            <v>s521</v>
          </cell>
          <cell r="B47" t="str">
            <v>山九港運千葉</v>
          </cell>
          <cell r="C47" t="str">
            <v>Sankyu koun chiba</v>
          </cell>
        </row>
        <row r="48">
          <cell r="A48" t="str">
            <v>s522</v>
          </cell>
          <cell r="B48" t="str">
            <v>ｴｽｲｰｼｰ･ﾃｸﾉ</v>
          </cell>
          <cell r="C48" t="str">
            <v>SEC tekuno</v>
          </cell>
        </row>
        <row r="49">
          <cell r="A49" t="str">
            <v>s523</v>
          </cell>
          <cell r="B49" t="str">
            <v>山九保険ｻｰﾋﾞｽ</v>
          </cell>
          <cell r="C49" t="str">
            <v>Sankyu hoken Service</v>
          </cell>
        </row>
        <row r="50">
          <cell r="A50" t="str">
            <v>s524</v>
          </cell>
          <cell r="B50" t="str">
            <v>ﾃﾙｽﾀｰ</v>
          </cell>
          <cell r="C50" t="str">
            <v>Telstar</v>
          </cell>
        </row>
        <row r="51">
          <cell r="A51" t="str">
            <v>s525</v>
          </cell>
          <cell r="B51" t="str">
            <v>山九物流ﾌｨﾘﾋﾟﾝ</v>
          </cell>
          <cell r="C51" t="str">
            <v>Sankyu logistics Philippines</v>
          </cell>
        </row>
        <row r="52">
          <cell r="A52" t="str">
            <v>s526</v>
          </cell>
          <cell r="B52" t="str">
            <v>山九機工ﾌｨﾘﾋﾟﾝ</v>
          </cell>
          <cell r="C52" t="str">
            <v>Sankyu logistics Philippines</v>
          </cell>
        </row>
        <row r="53">
          <cell r="A53" t="str">
            <v>s400</v>
          </cell>
          <cell r="B53" t="str">
            <v>山九ﾌﾟﾗﾝﾄ工業株式会社</v>
          </cell>
          <cell r="C53" t="str">
            <v>Sankyu Plant Construction CO., LTD.</v>
          </cell>
        </row>
        <row r="54">
          <cell r="A54" t="str">
            <v>s401</v>
          </cell>
          <cell r="B54" t="str">
            <v>ﾕﾆﾊﾞｰｻﾙﾘｰｽ株式会社</v>
          </cell>
          <cell r="C54" t="str">
            <v>Universal Leasing CO., LTD.</v>
          </cell>
        </row>
        <row r="55">
          <cell r="A55" t="str">
            <v>s402</v>
          </cell>
          <cell r="B55" t="str">
            <v>東亜鉄構株式会社</v>
          </cell>
          <cell r="C55" t="str">
            <v>Toa Steel Structures CO., LTD.</v>
          </cell>
        </row>
        <row r="56">
          <cell r="A56" t="str">
            <v>s403</v>
          </cell>
          <cell r="B56" t="str">
            <v>株式会社ｻﾝｷｭｳ･ﾄﾗﾝｽﾎﾟｰﾄ･大阪</v>
          </cell>
          <cell r="C56" t="str">
            <v>Sankyu Transport Osaka CO., LTD.</v>
          </cell>
        </row>
        <row r="57">
          <cell r="A57" t="str">
            <v>s404</v>
          </cell>
          <cell r="B57" t="str">
            <v>ｻﾝｷｭｳｴﾝｼﾞﾆｱﾘﾝｸﾞ株式会社</v>
          </cell>
          <cell r="C57" t="str">
            <v>Sankyu Engineering CO., LTD.</v>
          </cell>
        </row>
        <row r="58">
          <cell r="A58" t="str">
            <v>s405</v>
          </cell>
          <cell r="B58" t="str">
            <v>山九重機工株式会社</v>
          </cell>
          <cell r="C58" t="str">
            <v>Sankyu Jukiko CO., LTD.</v>
          </cell>
        </row>
        <row r="59">
          <cell r="A59" t="str">
            <v>s406</v>
          </cell>
          <cell r="B59" t="str">
            <v>山九商事株式会社</v>
          </cell>
          <cell r="C59" t="str">
            <v>Sankyu Shoji Corporation</v>
          </cell>
        </row>
        <row r="60">
          <cell r="A60" t="str">
            <v>s407</v>
          </cell>
          <cell r="B60" t="str">
            <v>山九ｲﾝﾄﾞﾈｼｱ国際株式会社</v>
          </cell>
          <cell r="C60" t="str">
            <v>P .T .Sankyu Indonesia International</v>
          </cell>
        </row>
        <row r="61">
          <cell r="A61" t="str">
            <v>s408</v>
          </cell>
          <cell r="B61" t="str">
            <v>山九ﾀｲ株式会社</v>
          </cell>
          <cell r="C61" t="str">
            <v>Sankyu Logistics &amp; Engineering Services (Thailand) CO., LTD.</v>
          </cell>
        </row>
        <row r="62">
          <cell r="A62" t="str">
            <v>s409</v>
          </cell>
          <cell r="B62" t="str">
            <v>山九ﾚﾑﾁｬﾊﾞﾝ(ﾀｲﾗﾝﾄﾞ)株式会社</v>
          </cell>
          <cell r="C62" t="str">
            <v>Sankyu Leam Chabang (Thailand) CO., LTD.</v>
          </cell>
        </row>
        <row r="63">
          <cell r="A63" t="str">
            <v>s601</v>
          </cell>
          <cell r="B63" t="str">
            <v>ﾀﾞｲｴｲｼｯﾋﾟﾝｸﾞ株式会社</v>
          </cell>
          <cell r="C63" t="str">
            <v>Daiei Shipping CO., LTD.</v>
          </cell>
        </row>
        <row r="64">
          <cell r="A64" t="str">
            <v>s602</v>
          </cell>
          <cell r="B64" t="str">
            <v>ｱｼﾞｱﾏﾘﾀｲﾑｴｼﾞｪﾝｼｰ株式会社</v>
          </cell>
          <cell r="C64" t="str">
            <v>Asia Maritime Agencies LTD</v>
          </cell>
        </row>
        <row r="65">
          <cell r="A65" t="str">
            <v>s603</v>
          </cell>
          <cell r="B65" t="str">
            <v>ｼﾞｬﾊﾟﾝﾍﾋﾞｰﾘﾌﾄ株式会社</v>
          </cell>
          <cell r="C65" t="str">
            <v>Japan Heavy Lift INC</v>
          </cell>
        </row>
        <row r="66">
          <cell r="A66" t="str">
            <v>s604</v>
          </cell>
          <cell r="B66" t="str">
            <v>広菱倉庫運輸株式会社</v>
          </cell>
          <cell r="C66" t="str">
            <v>Hirobishi Sokounyu CO., LTD.</v>
          </cell>
        </row>
        <row r="67">
          <cell r="A67" t="str">
            <v>s605</v>
          </cell>
          <cell r="B67" t="str">
            <v>清水運輸作業株式会社</v>
          </cell>
          <cell r="C67" t="str">
            <v>Shimizu Unyu Sagyo CO., LTD.</v>
          </cell>
        </row>
        <row r="68">
          <cell r="A68" t="str">
            <v>s606</v>
          </cell>
          <cell r="B68" t="str">
            <v>協和海運株式会社</v>
          </cell>
          <cell r="C68" t="str">
            <v>kyowa Shipping CO., LTD.</v>
          </cell>
        </row>
        <row r="69">
          <cell r="A69" t="str">
            <v>s607</v>
          </cell>
          <cell r="B69" t="str">
            <v>関西ｼｽﾃﾑ流通株式会社</v>
          </cell>
          <cell r="C69" t="str">
            <v>Kansai System Ryutsu INC.</v>
          </cell>
        </row>
        <row r="70">
          <cell r="A70" t="str">
            <v>s608</v>
          </cell>
          <cell r="B70" t="str">
            <v>周防運輸株式会社</v>
          </cell>
          <cell r="C70" t="str">
            <v>Suoh Unyu CO., LTD.</v>
          </cell>
        </row>
        <row r="71">
          <cell r="A71" t="str">
            <v>s609</v>
          </cell>
          <cell r="B71" t="str">
            <v>株式会社友進製作所</v>
          </cell>
          <cell r="C71" t="str">
            <v>Yushin CO., LTD.</v>
          </cell>
        </row>
        <row r="72">
          <cell r="A72" t="str">
            <v>s610</v>
          </cell>
          <cell r="B72" t="str">
            <v>株式会社沖永開発</v>
          </cell>
          <cell r="C72" t="str">
            <v>Okieikaihatsu CO., LTD.</v>
          </cell>
        </row>
        <row r="73">
          <cell r="A73" t="str">
            <v>s611</v>
          </cell>
          <cell r="B73" t="str">
            <v>防府ﾎﾟｰﾄﾋﾞﾙ株式会社</v>
          </cell>
          <cell r="C73" t="str">
            <v>Hofu Port Buil CO., LTD.</v>
          </cell>
        </row>
        <row r="74">
          <cell r="A74" t="str">
            <v>s612</v>
          </cell>
          <cell r="B74" t="str">
            <v>日明ｺﾝﾃﾅ埠頭株式会社</v>
          </cell>
          <cell r="C74" t="str">
            <v>Hiagari Container Wharf Corporation</v>
          </cell>
        </row>
        <row r="75">
          <cell r="A75" t="str">
            <v>s613</v>
          </cell>
          <cell r="B75" t="str">
            <v>大井第四海貨ﾀｰﾐﾅﾙ株式会社</v>
          </cell>
          <cell r="C75" t="str">
            <v>Ooi Daiyon Kaika Terminal CO., LTD.</v>
          </cell>
        </row>
        <row r="76">
          <cell r="A76" t="str">
            <v>s614</v>
          </cell>
          <cell r="B76" t="str">
            <v>株式会社ｹｰﾌﾞﾙﾃﾚﾋﾞ佐伯</v>
          </cell>
          <cell r="C76" t="str">
            <v>Cable Television Saiki CO., LTD.</v>
          </cell>
        </row>
        <row r="77">
          <cell r="A77" t="str">
            <v>s615</v>
          </cell>
          <cell r="B77" t="str">
            <v>山九ﾌｨﾘﾋﾟﾝ株式会社</v>
          </cell>
          <cell r="C77" t="str">
            <v>Sankyu Philippines, INC.</v>
          </cell>
        </row>
        <row r="78">
          <cell r="A78" t="str">
            <v>s616</v>
          </cell>
          <cell r="B78" t="str">
            <v>天津天山国際貨運有限公司</v>
          </cell>
          <cell r="C78" t="str">
            <v>Tianjin Tianshan International Forwarding &amp; Logistics CO., LTD.</v>
          </cell>
        </row>
        <row r="79">
          <cell r="A79" t="str">
            <v>s617</v>
          </cell>
          <cell r="B79" t="str">
            <v>大九国際流通有限公司</v>
          </cell>
          <cell r="C79" t="str">
            <v>Daikyu International Trade &amp; Logistics CO., LTD.</v>
          </cell>
        </row>
        <row r="80">
          <cell r="A80" t="str">
            <v>s618</v>
          </cell>
          <cell r="B80" t="str">
            <v>深せん深九国際物流有限公司</v>
          </cell>
          <cell r="C80" t="str">
            <v>Shenzhen Shenkyu International Logistics CO., LTD.</v>
          </cell>
        </row>
        <row r="81">
          <cell r="A81" t="str">
            <v>s619</v>
          </cell>
          <cell r="B81" t="str">
            <v>山九ﾌﾞﾗｼﾞﾙ株式会社</v>
          </cell>
          <cell r="C81" t="str">
            <v>Sankyu S/A</v>
          </cell>
        </row>
        <row r="82">
          <cell r="A82" t="str">
            <v>s620</v>
          </cell>
          <cell r="B82" t="str">
            <v>山九ｴｱｰ(香港)株式会社</v>
          </cell>
          <cell r="C82" t="str">
            <v>Sankyu Air (Hong Kong) Limted.</v>
          </cell>
        </row>
        <row r="83">
          <cell r="A83" t="str">
            <v>s621</v>
          </cell>
          <cell r="B83" t="str">
            <v>MODERN SHIPPING</v>
          </cell>
          <cell r="C83" t="str">
            <v>Modern Shipping Limted.</v>
          </cell>
        </row>
        <row r="84">
          <cell r="A84" t="str">
            <v>s622</v>
          </cell>
          <cell r="B84" t="str">
            <v>東ｾﾛ･ﾛｼﾞﾃｯｸ株式会社</v>
          </cell>
          <cell r="C84" t="str">
            <v>Toh Cello Logitec Corporation.</v>
          </cell>
        </row>
        <row r="85">
          <cell r="A85" t="str">
            <v>s623</v>
          </cell>
          <cell r="B85" t="str">
            <v>ﾃｸﾉｻｲｼﾞﾝｸﾞ株式会社</v>
          </cell>
          <cell r="C85" t="str">
            <v>Techno Sizing CO., LTD.</v>
          </cell>
        </row>
      </sheetData>
      <sheetData sheetId="1" refreshError="1">
        <row r="2">
          <cell r="C2">
            <v>36981</v>
          </cell>
        </row>
        <row r="3">
          <cell r="B3" t="str">
            <v>s402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"/>
      <sheetName val="Forex Feb"/>
      <sheetName val="adj"/>
      <sheetName val="adj by totoku"/>
      <sheetName val="Comb"/>
      <sheetName val="Sales 2"/>
      <sheetName val="feb"/>
    </sheetNames>
    <sheetDataSet>
      <sheetData sheetId="0"/>
      <sheetData sheetId="1" refreshError="1"/>
      <sheetData sheetId="2">
        <row r="8">
          <cell r="A8">
            <v>110041</v>
          </cell>
          <cell r="B8">
            <v>39141</v>
          </cell>
          <cell r="C8" t="str">
            <v>IJ-01</v>
          </cell>
          <cell r="D8" t="str">
            <v>Raw Material Cost</v>
          </cell>
          <cell r="E8" t="str">
            <v>Copper Wire Material</v>
          </cell>
          <cell r="F8">
            <v>520010</v>
          </cell>
          <cell r="G8">
            <v>0</v>
          </cell>
          <cell r="H8">
            <v>0</v>
          </cell>
          <cell r="K8" t="e">
            <v>#DIV/0!</v>
          </cell>
        </row>
        <row r="9">
          <cell r="A9">
            <v>520010</v>
          </cell>
          <cell r="B9">
            <v>39141</v>
          </cell>
          <cell r="C9" t="str">
            <v>IJ-01</v>
          </cell>
          <cell r="D9" t="str">
            <v>Raw Material Cost</v>
          </cell>
          <cell r="E9" t="str">
            <v>Copper Wire Material</v>
          </cell>
          <cell r="F9">
            <v>110041</v>
          </cell>
          <cell r="I9">
            <v>0</v>
          </cell>
          <cell r="J9">
            <v>0</v>
          </cell>
          <cell r="K9" t="e">
            <v>#DIV/0!</v>
          </cell>
        </row>
        <row r="10">
          <cell r="A10" t="str">
            <v>110041-1</v>
          </cell>
          <cell r="B10">
            <v>39141</v>
          </cell>
          <cell r="C10" t="str">
            <v>IJ-02</v>
          </cell>
          <cell r="D10" t="str">
            <v>Raw Material Cost</v>
          </cell>
          <cell r="E10" t="str">
            <v>Copper Wire Material for LITZ</v>
          </cell>
          <cell r="F10">
            <v>520010</v>
          </cell>
          <cell r="G10">
            <v>60802.49</v>
          </cell>
          <cell r="H10">
            <v>554320399</v>
          </cell>
          <cell r="K10">
            <v>9116.7384592308645</v>
          </cell>
        </row>
        <row r="11">
          <cell r="A11">
            <v>520010</v>
          </cell>
          <cell r="B11">
            <v>39141</v>
          </cell>
          <cell r="C11" t="str">
            <v>IJ-02</v>
          </cell>
          <cell r="D11" t="str">
            <v>Raw Material Cost</v>
          </cell>
          <cell r="E11" t="str">
            <v>Copper Wire Material for LITZ</v>
          </cell>
          <cell r="F11" t="str">
            <v>110041-1</v>
          </cell>
          <cell r="I11">
            <v>60802.49</v>
          </cell>
          <cell r="J11">
            <v>554320399</v>
          </cell>
          <cell r="K11">
            <v>9116.7384592308645</v>
          </cell>
        </row>
        <row r="12">
          <cell r="A12">
            <v>110042</v>
          </cell>
          <cell r="B12">
            <v>39141</v>
          </cell>
          <cell r="C12" t="str">
            <v>IJ-03</v>
          </cell>
          <cell r="D12" t="str">
            <v>Raw Material Cost</v>
          </cell>
          <cell r="E12" t="str">
            <v>PVC Tape Material</v>
          </cell>
          <cell r="F12">
            <v>520010</v>
          </cell>
          <cell r="G12">
            <v>0</v>
          </cell>
          <cell r="H12">
            <v>0</v>
          </cell>
          <cell r="K12" t="e">
            <v>#DIV/0!</v>
          </cell>
        </row>
        <row r="13">
          <cell r="A13">
            <v>520010</v>
          </cell>
          <cell r="B13">
            <v>39141</v>
          </cell>
          <cell r="C13" t="str">
            <v>IJ-03</v>
          </cell>
          <cell r="D13" t="str">
            <v>Raw Material Cost</v>
          </cell>
          <cell r="E13" t="str">
            <v>PVC Tape Material</v>
          </cell>
          <cell r="F13">
            <v>110042</v>
          </cell>
          <cell r="I13">
            <v>0</v>
          </cell>
          <cell r="J13">
            <v>0</v>
          </cell>
          <cell r="K13" t="e">
            <v>#DIV/0!</v>
          </cell>
        </row>
        <row r="14">
          <cell r="A14">
            <v>110043</v>
          </cell>
          <cell r="B14">
            <v>39141</v>
          </cell>
          <cell r="C14" t="str">
            <v>IJ-04</v>
          </cell>
          <cell r="D14" t="str">
            <v>Raw Material Cost</v>
          </cell>
          <cell r="E14" t="str">
            <v>Connector Assembling Material</v>
          </cell>
          <cell r="F14">
            <v>520010</v>
          </cell>
          <cell r="G14">
            <v>0</v>
          </cell>
          <cell r="H14">
            <v>0</v>
          </cell>
          <cell r="K14" t="e">
            <v>#DIV/0!</v>
          </cell>
        </row>
        <row r="15">
          <cell r="A15">
            <v>520010</v>
          </cell>
          <cell r="B15">
            <v>39141</v>
          </cell>
          <cell r="C15" t="str">
            <v>IJ-04</v>
          </cell>
          <cell r="D15" t="str">
            <v>Raw Material Cost</v>
          </cell>
          <cell r="E15" t="str">
            <v>Connector Assembling Material</v>
          </cell>
          <cell r="F15">
            <v>110043</v>
          </cell>
          <cell r="I15">
            <v>0</v>
          </cell>
          <cell r="J15">
            <v>0</v>
          </cell>
          <cell r="K15" t="e">
            <v>#DIV/0!</v>
          </cell>
        </row>
        <row r="16">
          <cell r="A16" t="str">
            <v>110043-1</v>
          </cell>
          <cell r="B16">
            <v>39141</v>
          </cell>
          <cell r="C16" t="str">
            <v>IJ-05</v>
          </cell>
          <cell r="D16" t="str">
            <v>Raw Material Cost</v>
          </cell>
          <cell r="E16" t="str">
            <v>Tetron Litz</v>
          </cell>
          <cell r="F16">
            <v>520010</v>
          </cell>
          <cell r="G16">
            <v>150.80000000000001</v>
          </cell>
          <cell r="H16">
            <v>1370896</v>
          </cell>
          <cell r="K16">
            <v>9090.8222811671076</v>
          </cell>
        </row>
        <row r="17">
          <cell r="A17">
            <v>520010</v>
          </cell>
          <cell r="B17">
            <v>39141</v>
          </cell>
          <cell r="C17" t="str">
            <v>IJ-05</v>
          </cell>
          <cell r="D17" t="str">
            <v>Raw Material Cost</v>
          </cell>
          <cell r="E17" t="str">
            <v>Tetron Litz</v>
          </cell>
          <cell r="F17" t="str">
            <v>110043-1</v>
          </cell>
          <cell r="I17">
            <v>150.80000000000001</v>
          </cell>
          <cell r="J17">
            <v>1370896</v>
          </cell>
          <cell r="K17">
            <v>9090.8222811671076</v>
          </cell>
        </row>
        <row r="18">
          <cell r="A18" t="str">
            <v>110043-2-1</v>
          </cell>
          <cell r="B18">
            <v>39141</v>
          </cell>
          <cell r="C18" t="str">
            <v>IJ-06</v>
          </cell>
          <cell r="D18" t="str">
            <v>Raw Material Cost</v>
          </cell>
          <cell r="E18" t="str">
            <v>Seat (H)</v>
          </cell>
          <cell r="F18">
            <v>520010</v>
          </cell>
          <cell r="G18">
            <v>0</v>
          </cell>
          <cell r="H18">
            <v>0</v>
          </cell>
          <cell r="K18" t="e">
            <v>#DIV/0!</v>
          </cell>
        </row>
        <row r="19">
          <cell r="A19">
            <v>520010</v>
          </cell>
          <cell r="B19">
            <v>39141</v>
          </cell>
          <cell r="C19" t="str">
            <v>IJ-06</v>
          </cell>
          <cell r="D19" t="str">
            <v>Raw Material Cost</v>
          </cell>
          <cell r="E19" t="str">
            <v>Seat (H)</v>
          </cell>
          <cell r="F19" t="str">
            <v>110043-2-1</v>
          </cell>
          <cell r="I19">
            <v>0</v>
          </cell>
          <cell r="J19">
            <v>0</v>
          </cell>
          <cell r="K19" t="e">
            <v>#DIV/0!</v>
          </cell>
        </row>
        <row r="20">
          <cell r="A20" t="str">
            <v>110043-2-2</v>
          </cell>
          <cell r="B20">
            <v>39141</v>
          </cell>
          <cell r="C20" t="str">
            <v>IJ-07</v>
          </cell>
          <cell r="D20" t="str">
            <v>Raw Material Cost</v>
          </cell>
          <cell r="E20" t="str">
            <v>Blanket (H)</v>
          </cell>
          <cell r="F20">
            <v>520010</v>
          </cell>
          <cell r="G20">
            <v>0</v>
          </cell>
          <cell r="H20">
            <v>0</v>
          </cell>
          <cell r="K20" t="e">
            <v>#DIV/0!</v>
          </cell>
        </row>
        <row r="21">
          <cell r="A21">
            <v>520010</v>
          </cell>
          <cell r="B21">
            <v>39141</v>
          </cell>
          <cell r="C21" t="str">
            <v>IJ-07</v>
          </cell>
          <cell r="D21" t="str">
            <v>Raw Material Cost</v>
          </cell>
          <cell r="E21" t="str">
            <v>Blanket (H)</v>
          </cell>
          <cell r="F21" t="str">
            <v>110043-2-2</v>
          </cell>
          <cell r="I21">
            <v>0</v>
          </cell>
          <cell r="J21">
            <v>0</v>
          </cell>
          <cell r="K21" t="e">
            <v>#DIV/0!</v>
          </cell>
        </row>
        <row r="22">
          <cell r="A22" t="str">
            <v>110043-3</v>
          </cell>
          <cell r="B22">
            <v>39141</v>
          </cell>
          <cell r="C22" t="str">
            <v>IJ-08</v>
          </cell>
          <cell r="D22" t="str">
            <v>Raw Material Cost</v>
          </cell>
          <cell r="E22" t="str">
            <v>Heater</v>
          </cell>
          <cell r="F22">
            <v>520010</v>
          </cell>
          <cell r="G22">
            <v>0</v>
          </cell>
          <cell r="H22">
            <v>0</v>
          </cell>
          <cell r="K22" t="e">
            <v>#DIV/0!</v>
          </cell>
        </row>
        <row r="23">
          <cell r="A23">
            <v>520010</v>
          </cell>
          <cell r="B23">
            <v>39141</v>
          </cell>
          <cell r="C23" t="str">
            <v>IJ-08</v>
          </cell>
          <cell r="D23" t="str">
            <v>Raw Material Cost</v>
          </cell>
          <cell r="E23" t="str">
            <v>Heater</v>
          </cell>
          <cell r="F23" t="str">
            <v>110043-3</v>
          </cell>
          <cell r="I23">
            <v>0</v>
          </cell>
          <cell r="J23">
            <v>0</v>
          </cell>
          <cell r="K23" t="e">
            <v>#DIV/0!</v>
          </cell>
        </row>
        <row r="24">
          <cell r="A24" t="str">
            <v>110044-9</v>
          </cell>
          <cell r="B24">
            <v>39141</v>
          </cell>
          <cell r="C24" t="str">
            <v>IJ-09</v>
          </cell>
          <cell r="D24" t="str">
            <v>Raw Material Cost</v>
          </cell>
          <cell r="E24" t="str">
            <v>Alumunium</v>
          </cell>
          <cell r="F24">
            <v>520010</v>
          </cell>
          <cell r="G24">
            <v>1508.52</v>
          </cell>
          <cell r="H24">
            <v>13817465</v>
          </cell>
          <cell r="K24">
            <v>9159.6167104181586</v>
          </cell>
        </row>
        <row r="25">
          <cell r="A25">
            <v>520010</v>
          </cell>
          <cell r="B25">
            <v>39141</v>
          </cell>
          <cell r="C25" t="str">
            <v>IJ-09</v>
          </cell>
          <cell r="D25" t="str">
            <v>Raw Material Cost</v>
          </cell>
          <cell r="E25" t="str">
            <v>Alumunium</v>
          </cell>
          <cell r="F25" t="str">
            <v>110044-9</v>
          </cell>
          <cell r="I25">
            <v>1508.52</v>
          </cell>
          <cell r="J25">
            <v>13817465</v>
          </cell>
          <cell r="K25">
            <v>9159.6167104181586</v>
          </cell>
        </row>
        <row r="26">
          <cell r="A26" t="str">
            <v>110043-5</v>
          </cell>
          <cell r="B26">
            <v>39141</v>
          </cell>
          <cell r="C26" t="str">
            <v>IJ-10</v>
          </cell>
          <cell r="D26" t="str">
            <v>Raw Material Cost</v>
          </cell>
          <cell r="E26" t="str">
            <v>Heater Compound</v>
          </cell>
          <cell r="F26">
            <v>520010</v>
          </cell>
          <cell r="G26">
            <v>0</v>
          </cell>
          <cell r="H26">
            <v>0</v>
          </cell>
          <cell r="K26" t="e">
            <v>#DIV/0!</v>
          </cell>
        </row>
        <row r="27">
          <cell r="A27">
            <v>520010</v>
          </cell>
          <cell r="B27">
            <v>39141</v>
          </cell>
          <cell r="C27" t="str">
            <v>IJ-10</v>
          </cell>
          <cell r="D27" t="str">
            <v>Raw Material Cost</v>
          </cell>
          <cell r="E27" t="str">
            <v>Heater Compound</v>
          </cell>
          <cell r="F27" t="str">
            <v>110043-5</v>
          </cell>
          <cell r="I27">
            <v>0</v>
          </cell>
          <cell r="J27">
            <v>0</v>
          </cell>
          <cell r="K27" t="e">
            <v>#DIV/0!</v>
          </cell>
        </row>
        <row r="28">
          <cell r="A28" t="str">
            <v>110043-6</v>
          </cell>
          <cell r="B28">
            <v>39141</v>
          </cell>
          <cell r="C28" t="str">
            <v>IJ-11</v>
          </cell>
          <cell r="D28" t="str">
            <v>Raw Material Cost</v>
          </cell>
          <cell r="E28" t="str">
            <v>Heater Solder</v>
          </cell>
          <cell r="F28">
            <v>520010</v>
          </cell>
          <cell r="G28">
            <v>0</v>
          </cell>
          <cell r="H28">
            <v>0</v>
          </cell>
          <cell r="K28" t="e">
            <v>#DIV/0!</v>
          </cell>
        </row>
        <row r="29">
          <cell r="A29">
            <v>520010</v>
          </cell>
          <cell r="B29">
            <v>39141</v>
          </cell>
          <cell r="C29" t="str">
            <v>IJ-11</v>
          </cell>
          <cell r="D29" t="str">
            <v>Raw Material Cost</v>
          </cell>
          <cell r="E29" t="str">
            <v>Heater Solder</v>
          </cell>
          <cell r="F29" t="str">
            <v>110043-6</v>
          </cell>
          <cell r="I29">
            <v>0</v>
          </cell>
          <cell r="J29">
            <v>0</v>
          </cell>
          <cell r="K29" t="e">
            <v>#DIV/0!</v>
          </cell>
        </row>
        <row r="30">
          <cell r="A30" t="str">
            <v>110043-7</v>
          </cell>
          <cell r="B30">
            <v>39141</v>
          </cell>
          <cell r="C30" t="str">
            <v>IJ-12</v>
          </cell>
          <cell r="D30" t="str">
            <v>Raw Material Cost</v>
          </cell>
          <cell r="E30" t="str">
            <v>Heater Pin</v>
          </cell>
          <cell r="F30">
            <v>520010</v>
          </cell>
          <cell r="G30">
            <v>0</v>
          </cell>
          <cell r="H30">
            <v>0</v>
          </cell>
          <cell r="K30" t="e">
            <v>#DIV/0!</v>
          </cell>
        </row>
        <row r="31">
          <cell r="A31">
            <v>520010</v>
          </cell>
          <cell r="B31">
            <v>39141</v>
          </cell>
          <cell r="C31" t="str">
            <v>IJ-12</v>
          </cell>
          <cell r="D31" t="str">
            <v>Raw Material Cost</v>
          </cell>
          <cell r="E31" t="str">
            <v>Heater Pin</v>
          </cell>
          <cell r="F31" t="str">
            <v>110043-7</v>
          </cell>
          <cell r="I31">
            <v>0</v>
          </cell>
          <cell r="J31">
            <v>0</v>
          </cell>
          <cell r="K31" t="e">
            <v>#DIV/0!</v>
          </cell>
        </row>
        <row r="32">
          <cell r="A32" t="str">
            <v>110043-8</v>
          </cell>
          <cell r="B32">
            <v>39141</v>
          </cell>
          <cell r="C32" t="str">
            <v>IJ-13</v>
          </cell>
          <cell r="D32" t="str">
            <v>Raw Material Cost</v>
          </cell>
          <cell r="E32" t="str">
            <v>Captire</v>
          </cell>
          <cell r="F32">
            <v>520010</v>
          </cell>
          <cell r="G32">
            <v>0</v>
          </cell>
          <cell r="H32">
            <v>0</v>
          </cell>
          <cell r="K32" t="e">
            <v>#DIV/0!</v>
          </cell>
        </row>
        <row r="33">
          <cell r="A33">
            <v>520010</v>
          </cell>
          <cell r="B33">
            <v>39141</v>
          </cell>
          <cell r="C33" t="str">
            <v>IJ-13</v>
          </cell>
          <cell r="D33" t="str">
            <v>Raw Material Cost</v>
          </cell>
          <cell r="E33" t="str">
            <v>Captire</v>
          </cell>
          <cell r="F33" t="str">
            <v>110043-8</v>
          </cell>
          <cell r="I33">
            <v>0</v>
          </cell>
          <cell r="J33">
            <v>0</v>
          </cell>
          <cell r="K33" t="e">
            <v>#DIV/0!</v>
          </cell>
        </row>
        <row r="34">
          <cell r="A34">
            <v>110044</v>
          </cell>
          <cell r="B34">
            <v>39141</v>
          </cell>
          <cell r="C34" t="str">
            <v>IJ-14</v>
          </cell>
          <cell r="D34" t="str">
            <v>Raw Material Cost</v>
          </cell>
          <cell r="E34" t="str">
            <v>Others Material</v>
          </cell>
          <cell r="F34">
            <v>520010</v>
          </cell>
          <cell r="G34">
            <v>8.1699999999998454</v>
          </cell>
          <cell r="H34">
            <v>75070</v>
          </cell>
          <cell r="K34">
            <v>9188.4944920442376</v>
          </cell>
        </row>
        <row r="35">
          <cell r="A35">
            <v>520010</v>
          </cell>
          <cell r="B35">
            <v>39141</v>
          </cell>
          <cell r="C35" t="str">
            <v>IJ-14</v>
          </cell>
          <cell r="D35" t="str">
            <v>Raw Material Cost</v>
          </cell>
          <cell r="E35" t="str">
            <v>Others Material</v>
          </cell>
          <cell r="F35">
            <v>110044</v>
          </cell>
          <cell r="I35">
            <v>8.1699999999998454</v>
          </cell>
          <cell r="J35">
            <v>75070</v>
          </cell>
          <cell r="K35">
            <v>9188.4944920442376</v>
          </cell>
        </row>
        <row r="36">
          <cell r="A36" t="str">
            <v>110044-1</v>
          </cell>
          <cell r="B36">
            <v>39141</v>
          </cell>
          <cell r="C36" t="str">
            <v>IJ-15</v>
          </cell>
          <cell r="D36" t="str">
            <v>Raw Material Cost</v>
          </cell>
          <cell r="E36" t="str">
            <v>Others (F)</v>
          </cell>
          <cell r="F36">
            <v>520010</v>
          </cell>
          <cell r="G36">
            <v>571.31000000000131</v>
          </cell>
          <cell r="H36">
            <v>5248640</v>
          </cell>
          <cell r="K36">
            <v>9187.0263079588804</v>
          </cell>
        </row>
        <row r="37">
          <cell r="A37">
            <v>520010</v>
          </cell>
          <cell r="B37">
            <v>39141</v>
          </cell>
          <cell r="C37" t="str">
            <v>IJ-15</v>
          </cell>
          <cell r="D37" t="str">
            <v>Raw Material Cost</v>
          </cell>
          <cell r="E37" t="str">
            <v>Others (F)</v>
          </cell>
          <cell r="F37" t="str">
            <v>110044-1</v>
          </cell>
          <cell r="I37">
            <v>571.31000000000131</v>
          </cell>
          <cell r="J37">
            <v>5248640</v>
          </cell>
          <cell r="K37">
            <v>9187.0263079588804</v>
          </cell>
        </row>
        <row r="38">
          <cell r="A38" t="str">
            <v>110044-2</v>
          </cell>
          <cell r="B38">
            <v>39141</v>
          </cell>
          <cell r="C38" t="str">
            <v>IJ-16</v>
          </cell>
          <cell r="D38" t="str">
            <v>Raw Material Cost</v>
          </cell>
          <cell r="E38" t="str">
            <v>Adhesive Tape (F)</v>
          </cell>
          <cell r="F38">
            <v>520010</v>
          </cell>
          <cell r="G38">
            <v>0</v>
          </cell>
          <cell r="H38">
            <v>0</v>
          </cell>
          <cell r="K38" t="e">
            <v>#DIV/0!</v>
          </cell>
        </row>
        <row r="39">
          <cell r="A39">
            <v>520010</v>
          </cell>
          <cell r="B39">
            <v>39141</v>
          </cell>
          <cell r="C39" t="str">
            <v>IJ-16</v>
          </cell>
          <cell r="D39" t="str">
            <v>Raw Material Cost</v>
          </cell>
          <cell r="E39" t="str">
            <v>Adhesive Tape (F)</v>
          </cell>
          <cell r="F39" t="str">
            <v>110044-2</v>
          </cell>
          <cell r="I39">
            <v>0</v>
          </cell>
          <cell r="J39">
            <v>0</v>
          </cell>
          <cell r="K39" t="e">
            <v>#DIV/0!</v>
          </cell>
        </row>
        <row r="40">
          <cell r="A40" t="str">
            <v>110044-3</v>
          </cell>
          <cell r="B40">
            <v>39141</v>
          </cell>
          <cell r="C40" t="str">
            <v>IJ-17</v>
          </cell>
          <cell r="D40" t="str">
            <v>Raw Material Cost</v>
          </cell>
          <cell r="E40" t="str">
            <v>Laminate Tube (F)</v>
          </cell>
          <cell r="F40">
            <v>520010</v>
          </cell>
          <cell r="G40">
            <v>1248.1400000000001</v>
          </cell>
          <cell r="H40">
            <v>11432962</v>
          </cell>
          <cell r="K40">
            <v>9159.9996795231291</v>
          </cell>
        </row>
        <row r="41">
          <cell r="A41">
            <v>520010</v>
          </cell>
          <cell r="B41">
            <v>39141</v>
          </cell>
          <cell r="C41" t="str">
            <v>IJ-17</v>
          </cell>
          <cell r="D41" t="str">
            <v>Raw Material Cost</v>
          </cell>
          <cell r="E41" t="str">
            <v>Laminate Tube (F)</v>
          </cell>
          <cell r="F41" t="str">
            <v>110044-3</v>
          </cell>
          <cell r="I41">
            <v>1248.1400000000001</v>
          </cell>
          <cell r="J41">
            <v>11432962</v>
          </cell>
          <cell r="K41">
            <v>9159.9996795231291</v>
          </cell>
        </row>
        <row r="42">
          <cell r="A42" t="str">
            <v>110044-4</v>
          </cell>
          <cell r="B42">
            <v>39141</v>
          </cell>
          <cell r="C42" t="str">
            <v>IJ-18</v>
          </cell>
          <cell r="D42" t="str">
            <v>Raw Material Cost</v>
          </cell>
          <cell r="E42" t="str">
            <v>Reinforcing Tape (FFC)</v>
          </cell>
          <cell r="F42">
            <v>520010</v>
          </cell>
          <cell r="G42">
            <v>5007.6899999999996</v>
          </cell>
          <cell r="H42">
            <v>45795883</v>
          </cell>
          <cell r="K42">
            <v>9145.1114186381346</v>
          </cell>
        </row>
        <row r="43">
          <cell r="A43">
            <v>520010</v>
          </cell>
          <cell r="B43">
            <v>39141</v>
          </cell>
          <cell r="C43" t="str">
            <v>IJ-18</v>
          </cell>
          <cell r="D43" t="str">
            <v>Raw Material Cost</v>
          </cell>
          <cell r="E43" t="str">
            <v>Reinforcing Tape (FFC)</v>
          </cell>
          <cell r="F43" t="str">
            <v>110044-4</v>
          </cell>
          <cell r="I43">
            <v>5007.6899999999996</v>
          </cell>
          <cell r="J43">
            <v>45795883</v>
          </cell>
          <cell r="K43">
            <v>9145.1114186381346</v>
          </cell>
        </row>
        <row r="44">
          <cell r="A44" t="str">
            <v>110044-5</v>
          </cell>
          <cell r="B44">
            <v>39141</v>
          </cell>
          <cell r="C44" t="str">
            <v>IJ-19</v>
          </cell>
          <cell r="D44" t="str">
            <v>Raw Material Cost</v>
          </cell>
          <cell r="E44" t="str">
            <v>Insulation Tape (FFC)</v>
          </cell>
          <cell r="F44">
            <v>520010</v>
          </cell>
          <cell r="G44">
            <v>42818.07</v>
          </cell>
          <cell r="H44">
            <v>390875889</v>
          </cell>
          <cell r="K44">
            <v>9128.7601005837023</v>
          </cell>
        </row>
        <row r="45">
          <cell r="A45">
            <v>520010</v>
          </cell>
          <cell r="B45">
            <v>39141</v>
          </cell>
          <cell r="C45" t="str">
            <v>IJ-19</v>
          </cell>
          <cell r="D45" t="str">
            <v>Raw Material Cost</v>
          </cell>
          <cell r="E45" t="str">
            <v>Insulation Tape (FFC)</v>
          </cell>
          <cell r="F45" t="str">
            <v>110044-5</v>
          </cell>
          <cell r="I45">
            <v>42818.07</v>
          </cell>
          <cell r="J45">
            <v>390875889</v>
          </cell>
          <cell r="K45">
            <v>9128.7601005837023</v>
          </cell>
        </row>
        <row r="46">
          <cell r="A46" t="str">
            <v>110044-6</v>
          </cell>
          <cell r="B46">
            <v>39141</v>
          </cell>
          <cell r="C46" t="str">
            <v>IJ-20</v>
          </cell>
          <cell r="D46" t="str">
            <v>Raw Material Cost</v>
          </cell>
          <cell r="E46" t="str">
            <v>TC-CUR (FFC)</v>
          </cell>
          <cell r="F46">
            <v>520010</v>
          </cell>
          <cell r="G46">
            <v>4072.25</v>
          </cell>
          <cell r="H46">
            <v>37259261</v>
          </cell>
          <cell r="K46">
            <v>9149.551476456505</v>
          </cell>
        </row>
        <row r="47">
          <cell r="A47">
            <v>520010</v>
          </cell>
          <cell r="B47">
            <v>39141</v>
          </cell>
          <cell r="C47" t="str">
            <v>IJ-20</v>
          </cell>
          <cell r="D47" t="str">
            <v>Raw Material Cost</v>
          </cell>
          <cell r="E47" t="str">
            <v>TC-CUR (FFC)</v>
          </cell>
          <cell r="F47" t="str">
            <v>110044-6</v>
          </cell>
          <cell r="I47">
            <v>4072.25</v>
          </cell>
          <cell r="J47">
            <v>37259261</v>
          </cell>
          <cell r="K47">
            <v>9149.551476456505</v>
          </cell>
        </row>
        <row r="48">
          <cell r="A48" t="str">
            <v>110044-7</v>
          </cell>
          <cell r="B48">
            <v>39141</v>
          </cell>
          <cell r="C48" t="str">
            <v>IJ-21</v>
          </cell>
          <cell r="D48" t="str">
            <v>Raw Material Cost</v>
          </cell>
          <cell r="E48" t="str">
            <v>Accu Wire (FFC)</v>
          </cell>
          <cell r="F48">
            <v>520010</v>
          </cell>
          <cell r="G48">
            <v>35834.410000000003</v>
          </cell>
          <cell r="H48">
            <v>327772502</v>
          </cell>
          <cell r="K48">
            <v>9146.8647593193236</v>
          </cell>
        </row>
        <row r="49">
          <cell r="A49">
            <v>520010</v>
          </cell>
          <cell r="B49">
            <v>39141</v>
          </cell>
          <cell r="C49" t="str">
            <v>IJ-21</v>
          </cell>
          <cell r="D49" t="str">
            <v>Raw Material Cost</v>
          </cell>
          <cell r="E49" t="str">
            <v>Accu Wire (FFC)</v>
          </cell>
          <cell r="F49" t="str">
            <v>110044-7</v>
          </cell>
          <cell r="I49">
            <v>35834.410000000003</v>
          </cell>
          <cell r="J49">
            <v>327772502</v>
          </cell>
          <cell r="K49">
            <v>9146.8647593193236</v>
          </cell>
        </row>
        <row r="50">
          <cell r="A50" t="str">
            <v>110044-8</v>
          </cell>
          <cell r="B50">
            <v>39141</v>
          </cell>
          <cell r="C50" t="str">
            <v>IJ-21</v>
          </cell>
          <cell r="D50" t="str">
            <v>Raw Material Cost</v>
          </cell>
          <cell r="E50" t="str">
            <v>Double Faced (FFC)</v>
          </cell>
          <cell r="F50">
            <v>520010</v>
          </cell>
          <cell r="G50">
            <v>355.52</v>
          </cell>
          <cell r="H50">
            <v>3340966</v>
          </cell>
          <cell r="K50">
            <v>9397.4066156615663</v>
          </cell>
        </row>
        <row r="51">
          <cell r="A51">
            <v>520010</v>
          </cell>
          <cell r="B51">
            <v>39141</v>
          </cell>
          <cell r="C51" t="str">
            <v>IJ-21</v>
          </cell>
          <cell r="D51" t="str">
            <v>Raw Material Cost</v>
          </cell>
          <cell r="E51" t="str">
            <v>Double Faced (FFC)</v>
          </cell>
          <cell r="F51" t="str">
            <v>110044-8</v>
          </cell>
          <cell r="I51">
            <v>355.52</v>
          </cell>
          <cell r="J51">
            <v>3340966</v>
          </cell>
          <cell r="K51">
            <v>9397.4066156615663</v>
          </cell>
        </row>
        <row r="52">
          <cell r="A52">
            <v>520010</v>
          </cell>
          <cell r="B52">
            <v>39141</v>
          </cell>
          <cell r="C52" t="str">
            <v>IJ-22</v>
          </cell>
          <cell r="D52" t="str">
            <v>Work in Process - DGC + Litz</v>
          </cell>
          <cell r="E52" t="str">
            <v>Raw Material Cost</v>
          </cell>
          <cell r="F52">
            <v>110045</v>
          </cell>
          <cell r="G52">
            <v>152377.37</v>
          </cell>
          <cell r="H52">
            <v>1391309933</v>
          </cell>
          <cell r="K52">
            <v>9130.6860920358449</v>
          </cell>
        </row>
        <row r="53">
          <cell r="A53">
            <v>110045</v>
          </cell>
          <cell r="B53">
            <v>39141</v>
          </cell>
          <cell r="C53" t="str">
            <v>IJ-22</v>
          </cell>
          <cell r="D53" t="str">
            <v>Work in Process - DGC + Litz</v>
          </cell>
          <cell r="E53" t="str">
            <v>Raw Material Cost</v>
          </cell>
          <cell r="F53">
            <v>520010</v>
          </cell>
          <cell r="I53">
            <v>152377.37</v>
          </cell>
          <cell r="J53">
            <v>1391309933</v>
          </cell>
          <cell r="K53">
            <v>9130.6860920358449</v>
          </cell>
        </row>
        <row r="54">
          <cell r="A54">
            <v>110045</v>
          </cell>
          <cell r="B54">
            <v>39141</v>
          </cell>
          <cell r="C54" t="str">
            <v>IJ-23</v>
          </cell>
          <cell r="D54" t="str">
            <v>Cost of Goods Sold</v>
          </cell>
          <cell r="E54" t="str">
            <v>Work in Process - DGC + Litz</v>
          </cell>
          <cell r="F54">
            <v>530010</v>
          </cell>
          <cell r="G54">
            <v>245155.19</v>
          </cell>
          <cell r="H54">
            <v>2171761286</v>
          </cell>
          <cell r="K54">
            <v>8858.7204129759593</v>
          </cell>
        </row>
        <row r="55">
          <cell r="A55">
            <v>530010</v>
          </cell>
          <cell r="B55">
            <v>39141</v>
          </cell>
          <cell r="C55" t="str">
            <v>IJ-23</v>
          </cell>
          <cell r="D55" t="str">
            <v>Cost of Goods Sold</v>
          </cell>
          <cell r="E55" t="str">
            <v>Work in Process - DGC + Litz</v>
          </cell>
          <cell r="F55">
            <v>110045</v>
          </cell>
          <cell r="I55">
            <v>245155.19</v>
          </cell>
          <cell r="J55">
            <v>2171761286</v>
          </cell>
          <cell r="K55">
            <v>8858.7204129759593</v>
          </cell>
        </row>
        <row r="57">
          <cell r="A57">
            <v>810012</v>
          </cell>
          <cell r="B57">
            <v>39141</v>
          </cell>
          <cell r="C57" t="str">
            <v>AJE-01</v>
          </cell>
          <cell r="D57" t="str">
            <v>T/R -PT. Sanyo Electric (USD)</v>
          </cell>
          <cell r="E57" t="str">
            <v>Foreign Exchange Gain</v>
          </cell>
          <cell r="F57">
            <v>110032</v>
          </cell>
          <cell r="H57">
            <v>0</v>
          </cell>
          <cell r="K57" t="str">
            <v>forex</v>
          </cell>
        </row>
        <row r="58">
          <cell r="A58">
            <v>810012</v>
          </cell>
          <cell r="B58">
            <v>39141</v>
          </cell>
          <cell r="C58" t="str">
            <v>AJE-01</v>
          </cell>
          <cell r="D58" t="str">
            <v>T/R -PT. Sony Manufacturing Indonesia (usd)</v>
          </cell>
          <cell r="E58" t="str">
            <v>Foreign Exchange Gain</v>
          </cell>
          <cell r="F58">
            <v>110033</v>
          </cell>
          <cell r="H58">
            <v>0</v>
          </cell>
          <cell r="K58" t="str">
            <v>forex</v>
          </cell>
        </row>
        <row r="59">
          <cell r="A59">
            <v>810012</v>
          </cell>
          <cell r="B59">
            <v>39141</v>
          </cell>
          <cell r="C59" t="str">
            <v>AJE-01</v>
          </cell>
          <cell r="D59" t="str">
            <v xml:space="preserve">T/R -PT Sanwa Musen (Yen) </v>
          </cell>
          <cell r="E59" t="str">
            <v>Foreign Exchange Gain</v>
          </cell>
          <cell r="F59" t="str">
            <v>110035-1</v>
          </cell>
          <cell r="H59">
            <v>200228</v>
          </cell>
          <cell r="K59" t="str">
            <v>forex</v>
          </cell>
        </row>
        <row r="60">
          <cell r="A60">
            <v>810012</v>
          </cell>
          <cell r="B60">
            <v>39141</v>
          </cell>
          <cell r="C60" t="str">
            <v>AJE-01</v>
          </cell>
          <cell r="D60" t="str">
            <v>T/R - PT. Galindra M.C (USD)  GALVA</v>
          </cell>
          <cell r="E60" t="str">
            <v>Foreign Exchange Gain</v>
          </cell>
          <cell r="F60" t="str">
            <v>110035-2</v>
          </cell>
          <cell r="H60">
            <v>452200</v>
          </cell>
          <cell r="K60" t="str">
            <v>forex</v>
          </cell>
        </row>
        <row r="61">
          <cell r="A61">
            <v>810012</v>
          </cell>
          <cell r="B61">
            <v>39141</v>
          </cell>
          <cell r="C61" t="str">
            <v>AJE-01</v>
          </cell>
          <cell r="D61" t="str">
            <v>T/R - PT. Sanken (USD)</v>
          </cell>
          <cell r="E61" t="str">
            <v>Foreign Exchange Gain</v>
          </cell>
          <cell r="F61" t="str">
            <v>110035-3</v>
          </cell>
          <cell r="H61">
            <v>0</v>
          </cell>
          <cell r="K61" t="str">
            <v>forex</v>
          </cell>
        </row>
        <row r="62">
          <cell r="A62">
            <v>810012</v>
          </cell>
          <cell r="B62">
            <v>39141</v>
          </cell>
          <cell r="C62" t="str">
            <v>AJE-01</v>
          </cell>
          <cell r="D62" t="str">
            <v>T/R - PT. Padi Trust Component (USD)</v>
          </cell>
          <cell r="E62" t="str">
            <v>Foreign Exchange Gain</v>
          </cell>
          <cell r="F62" t="str">
            <v>110035-4</v>
          </cell>
          <cell r="H62">
            <v>0</v>
          </cell>
          <cell r="K62" t="str">
            <v>forex</v>
          </cell>
        </row>
        <row r="63">
          <cell r="A63">
            <v>810012</v>
          </cell>
          <cell r="B63">
            <v>39141</v>
          </cell>
          <cell r="C63" t="str">
            <v>AJE-01</v>
          </cell>
          <cell r="D63" t="str">
            <v>T/R - PT. PGCOM Panasonic (USD)</v>
          </cell>
          <cell r="E63" t="str">
            <v>Foreign Exchange Gain</v>
          </cell>
          <cell r="F63" t="str">
            <v>110035-5</v>
          </cell>
          <cell r="H63">
            <v>0</v>
          </cell>
          <cell r="K63" t="str">
            <v>forex</v>
          </cell>
        </row>
        <row r="64">
          <cell r="A64">
            <v>810012</v>
          </cell>
          <cell r="B64">
            <v>39141</v>
          </cell>
          <cell r="C64" t="str">
            <v>AJE-01</v>
          </cell>
          <cell r="D64" t="str">
            <v>T/R - PT. Samwha Indonesia (USD)</v>
          </cell>
          <cell r="E64" t="str">
            <v>Foreign Exchange Gain</v>
          </cell>
          <cell r="F64" t="str">
            <v>110035-6</v>
          </cell>
          <cell r="H64">
            <v>4347107</v>
          </cell>
          <cell r="K64" t="str">
            <v>forex</v>
          </cell>
        </row>
        <row r="65">
          <cell r="A65">
            <v>810012</v>
          </cell>
          <cell r="B65">
            <v>39141</v>
          </cell>
          <cell r="C65" t="str">
            <v>AJE-01</v>
          </cell>
          <cell r="D65" t="str">
            <v>T/R - PT. Toshiba (USD)</v>
          </cell>
          <cell r="E65" t="str">
            <v>Foreign Exchange Gain</v>
          </cell>
          <cell r="F65" t="str">
            <v>110035-7</v>
          </cell>
          <cell r="H65">
            <v>0</v>
          </cell>
          <cell r="K65" t="str">
            <v>forex</v>
          </cell>
        </row>
        <row r="66">
          <cell r="A66">
            <v>810012</v>
          </cell>
          <cell r="B66">
            <v>39141</v>
          </cell>
          <cell r="C66" t="str">
            <v>AJE-01</v>
          </cell>
          <cell r="D66" t="str">
            <v xml:space="preserve">Totoku Electric Co., Ltd., Japan  (USD) </v>
          </cell>
          <cell r="E66" t="str">
            <v>Foreign Exchange Gain</v>
          </cell>
          <cell r="F66">
            <v>110036</v>
          </cell>
          <cell r="H66">
            <v>18316366</v>
          </cell>
          <cell r="K66" t="str">
            <v>forex</v>
          </cell>
        </row>
        <row r="67">
          <cell r="A67">
            <v>810012</v>
          </cell>
          <cell r="B67">
            <v>39141</v>
          </cell>
          <cell r="C67" t="str">
            <v>AJE-01</v>
          </cell>
          <cell r="D67" t="str">
            <v>Totoku Electric Co., Ltd., Singapore  (USD)</v>
          </cell>
          <cell r="E67" t="str">
            <v>Foreign Exchange Gain</v>
          </cell>
          <cell r="F67">
            <v>110037</v>
          </cell>
          <cell r="H67">
            <v>0</v>
          </cell>
          <cell r="K67" t="str">
            <v>forex</v>
          </cell>
        </row>
        <row r="68">
          <cell r="A68">
            <v>810012</v>
          </cell>
          <cell r="B68">
            <v>39141</v>
          </cell>
          <cell r="C68" t="str">
            <v>AJE-01</v>
          </cell>
          <cell r="D68" t="str">
            <v>Totoku North Amerika (USD)</v>
          </cell>
          <cell r="E68" t="str">
            <v>Foreign Exchange Gain</v>
          </cell>
          <cell r="F68" t="str">
            <v>110037-1</v>
          </cell>
          <cell r="H68">
            <v>0</v>
          </cell>
          <cell r="K68" t="str">
            <v>forex</v>
          </cell>
        </row>
        <row r="69">
          <cell r="A69">
            <v>810012</v>
          </cell>
          <cell r="B69">
            <v>39141</v>
          </cell>
          <cell r="C69" t="str">
            <v>AJE-01</v>
          </cell>
          <cell r="D69" t="str">
            <v>Totoku Malaysia (USD)</v>
          </cell>
          <cell r="E69" t="str">
            <v>Foreign Exchange Gain</v>
          </cell>
          <cell r="F69" t="str">
            <v>110037-2</v>
          </cell>
          <cell r="H69">
            <v>2511040</v>
          </cell>
          <cell r="K69" t="str">
            <v>forex</v>
          </cell>
        </row>
        <row r="70">
          <cell r="A70">
            <v>810012</v>
          </cell>
          <cell r="B70">
            <v>39141</v>
          </cell>
          <cell r="C70" t="str">
            <v>AJE-01</v>
          </cell>
          <cell r="D70" t="str">
            <v>Totoku China (Zhejiang) Co. Ltd (USD)</v>
          </cell>
          <cell r="E70" t="str">
            <v>Foreign Exchange Gain</v>
          </cell>
          <cell r="F70" t="str">
            <v>110037-3</v>
          </cell>
          <cell r="H70">
            <v>666816</v>
          </cell>
          <cell r="K70" t="str">
            <v>forex</v>
          </cell>
        </row>
        <row r="71">
          <cell r="A71">
            <v>810012</v>
          </cell>
          <cell r="B71">
            <v>39141</v>
          </cell>
          <cell r="C71" t="str">
            <v>AJE-01</v>
          </cell>
          <cell r="D71" t="str">
            <v>Noble Batam (USD)</v>
          </cell>
          <cell r="E71" t="str">
            <v>Foreign Exchange Gain</v>
          </cell>
          <cell r="F71">
            <v>110038</v>
          </cell>
          <cell r="H71">
            <v>544740</v>
          </cell>
          <cell r="K71" t="str">
            <v>forex</v>
          </cell>
        </row>
        <row r="72">
          <cell r="A72">
            <v>810012</v>
          </cell>
          <cell r="B72">
            <v>39141</v>
          </cell>
          <cell r="C72" t="str">
            <v>AJE-01</v>
          </cell>
          <cell r="D72" t="str">
            <v>Sanyo Industries, UK (USD)</v>
          </cell>
          <cell r="E72" t="str">
            <v>Foreign Exchange Gain</v>
          </cell>
          <cell r="F72">
            <v>110039</v>
          </cell>
          <cell r="H72">
            <v>0</v>
          </cell>
          <cell r="K72" t="str">
            <v>forex</v>
          </cell>
        </row>
        <row r="73">
          <cell r="A73">
            <v>810012</v>
          </cell>
          <cell r="B73">
            <v>39141</v>
          </cell>
          <cell r="C73" t="str">
            <v>AJE-01</v>
          </cell>
          <cell r="D73" t="str">
            <v>NEC Tokin Electronic (USD)</v>
          </cell>
          <cell r="E73" t="str">
            <v>Foreign Exchange Gain</v>
          </cell>
          <cell r="F73" t="str">
            <v>110039-1</v>
          </cell>
          <cell r="H73">
            <v>1461004</v>
          </cell>
          <cell r="K73" t="str">
            <v>forex</v>
          </cell>
        </row>
        <row r="74">
          <cell r="A74">
            <v>810012</v>
          </cell>
          <cell r="B74">
            <v>39141</v>
          </cell>
          <cell r="C74" t="str">
            <v>AJE-01</v>
          </cell>
          <cell r="D74" t="str">
            <v>Shibata Electronics ($)  (L)  Singapore</v>
          </cell>
          <cell r="E74" t="str">
            <v>Foreign Exchange Gain</v>
          </cell>
          <cell r="F74" t="str">
            <v>110039-2</v>
          </cell>
          <cell r="H74">
            <v>20239889</v>
          </cell>
          <cell r="K74" t="str">
            <v>forex</v>
          </cell>
        </row>
        <row r="75">
          <cell r="A75">
            <v>810012</v>
          </cell>
          <cell r="B75">
            <v>39141</v>
          </cell>
          <cell r="C75" t="str">
            <v>AJE-01</v>
          </cell>
          <cell r="D75" t="str">
            <v>Shibata Electronics ($)  (L)  Japan</v>
          </cell>
          <cell r="E75" t="str">
            <v>Foreign Exchange Gain</v>
          </cell>
          <cell r="F75" t="str">
            <v>110039-3</v>
          </cell>
          <cell r="H75">
            <v>2484188</v>
          </cell>
          <cell r="K75" t="str">
            <v>forex</v>
          </cell>
        </row>
        <row r="76">
          <cell r="A76">
            <v>810012</v>
          </cell>
          <cell r="B76">
            <v>39141</v>
          </cell>
          <cell r="C76" t="str">
            <v>AJE-01</v>
          </cell>
          <cell r="D76" t="str">
            <v>Sanwa Musen - Thailand</v>
          </cell>
          <cell r="E76" t="str">
            <v>Foreign Exchange Gain</v>
          </cell>
          <cell r="F76" t="str">
            <v>110039-4</v>
          </cell>
          <cell r="H76">
            <v>0</v>
          </cell>
          <cell r="K76" t="str">
            <v>forex</v>
          </cell>
        </row>
        <row r="77">
          <cell r="A77">
            <v>810012</v>
          </cell>
          <cell r="B77">
            <v>39141</v>
          </cell>
          <cell r="C77" t="str">
            <v>AJE-01</v>
          </cell>
          <cell r="D77" t="str">
            <v xml:space="preserve">A-Tex Worldwide SDN., BHD </v>
          </cell>
          <cell r="E77" t="str">
            <v>Foreign Exchange Gain</v>
          </cell>
          <cell r="F77" t="str">
            <v>110039-5</v>
          </cell>
          <cell r="H77">
            <v>0</v>
          </cell>
          <cell r="K77" t="str">
            <v>forex</v>
          </cell>
        </row>
        <row r="78">
          <cell r="A78">
            <v>810012</v>
          </cell>
          <cell r="B78">
            <v>39141</v>
          </cell>
          <cell r="C78" t="str">
            <v>AJE-01</v>
          </cell>
          <cell r="D78" t="str">
            <v>PT. KEL Indonesia</v>
          </cell>
          <cell r="E78" t="str">
            <v>Foreign Exchange Gain</v>
          </cell>
          <cell r="F78" t="str">
            <v>110039-6</v>
          </cell>
          <cell r="H78">
            <v>0</v>
          </cell>
          <cell r="K78" t="str">
            <v>forex</v>
          </cell>
        </row>
        <row r="79">
          <cell r="A79">
            <v>810012</v>
          </cell>
          <cell r="B79">
            <v>39141</v>
          </cell>
          <cell r="C79" t="str">
            <v>AJE-01</v>
          </cell>
          <cell r="D79" t="str">
            <v>Other Receivable</v>
          </cell>
          <cell r="E79" t="str">
            <v>Foreign Exchange Gain</v>
          </cell>
          <cell r="F79" t="str">
            <v>110039-10</v>
          </cell>
          <cell r="H79">
            <v>170023</v>
          </cell>
          <cell r="K79" t="str">
            <v>forex</v>
          </cell>
        </row>
        <row r="80">
          <cell r="A80">
            <v>810012</v>
          </cell>
          <cell r="B80">
            <v>39141</v>
          </cell>
          <cell r="C80" t="str">
            <v>AJE-01</v>
          </cell>
          <cell r="D80" t="str">
            <v>Refundable Deposits -PT. Karawang Sport Centre</v>
          </cell>
          <cell r="E80" t="str">
            <v>Foreign Exchange Gain</v>
          </cell>
          <cell r="F80">
            <v>130011</v>
          </cell>
          <cell r="H80">
            <v>2625000</v>
          </cell>
          <cell r="K80" t="str">
            <v>forex</v>
          </cell>
        </row>
        <row r="81">
          <cell r="A81">
            <v>810012</v>
          </cell>
          <cell r="B81">
            <v>39141</v>
          </cell>
          <cell r="C81" t="str">
            <v>AJE-01</v>
          </cell>
          <cell r="D81" t="str">
            <v>Refundable Deposits -PT. Secom Indopratama</v>
          </cell>
          <cell r="E81" t="str">
            <v>Foreign Exchange Gain</v>
          </cell>
          <cell r="F81">
            <v>130011</v>
          </cell>
          <cell r="H81">
            <v>35000</v>
          </cell>
          <cell r="K81" t="str">
            <v>forex</v>
          </cell>
        </row>
        <row r="82">
          <cell r="A82">
            <v>810012</v>
          </cell>
          <cell r="B82">
            <v>39141</v>
          </cell>
          <cell r="C82" t="str">
            <v>AJE-01</v>
          </cell>
          <cell r="D82" t="str">
            <v>Refundable Deposits -PT. Griya Karawang</v>
          </cell>
          <cell r="E82" t="str">
            <v>Foreign Exchange Gain</v>
          </cell>
          <cell r="F82">
            <v>130011</v>
          </cell>
          <cell r="H82">
            <v>70000</v>
          </cell>
          <cell r="K82" t="str">
            <v>forex</v>
          </cell>
        </row>
        <row r="83">
          <cell r="A83">
            <v>810012</v>
          </cell>
          <cell r="B83">
            <v>39141</v>
          </cell>
          <cell r="C83" t="str">
            <v>AJE-01</v>
          </cell>
          <cell r="D83" t="str">
            <v>Refundable Deposits -PT. Besland Pertiwi (II)</v>
          </cell>
          <cell r="E83" t="str">
            <v>Foreign Exchange Gain</v>
          </cell>
          <cell r="F83">
            <v>130011</v>
          </cell>
          <cell r="H83">
            <v>994000</v>
          </cell>
          <cell r="K83" t="str">
            <v>forex</v>
          </cell>
        </row>
        <row r="84">
          <cell r="A84">
            <v>810012</v>
          </cell>
          <cell r="B84">
            <v>39141</v>
          </cell>
          <cell r="C84" t="str">
            <v>AJE-01</v>
          </cell>
          <cell r="D84" t="str">
            <v>Refundable Deposits -PT. Besland Pertiwi (III)</v>
          </cell>
          <cell r="E84" t="str">
            <v>Foreign Exchange Gain</v>
          </cell>
          <cell r="F84">
            <v>130011</v>
          </cell>
          <cell r="H84">
            <v>651000</v>
          </cell>
          <cell r="K84" t="str">
            <v>forex</v>
          </cell>
        </row>
        <row r="85">
          <cell r="A85">
            <v>810012</v>
          </cell>
          <cell r="B85">
            <v>39141</v>
          </cell>
          <cell r="C85" t="str">
            <v>AJE-01</v>
          </cell>
          <cell r="D85" t="str">
            <v>Refundable Deposits -PT. Tatajabar Sejahtera (III)</v>
          </cell>
          <cell r="E85" t="str">
            <v>Foreign Exchange Gain</v>
          </cell>
          <cell r="F85">
            <v>130011</v>
          </cell>
          <cell r="H85">
            <v>689500</v>
          </cell>
          <cell r="K85" t="str">
            <v>forex</v>
          </cell>
        </row>
        <row r="86">
          <cell r="A86">
            <v>810012</v>
          </cell>
          <cell r="B86">
            <v>39141</v>
          </cell>
          <cell r="C86" t="str">
            <v>AJE-01</v>
          </cell>
          <cell r="D86" t="str">
            <v>Refundable Deposits -PT. Besland Pertiwi (IV)</v>
          </cell>
          <cell r="E86" t="str">
            <v>Foreign Exchange Gain</v>
          </cell>
          <cell r="F86">
            <v>130011</v>
          </cell>
          <cell r="H86">
            <v>1645000</v>
          </cell>
          <cell r="K86" t="str">
            <v>forex</v>
          </cell>
        </row>
        <row r="87">
          <cell r="A87">
            <v>810012</v>
          </cell>
          <cell r="B87">
            <v>39141</v>
          </cell>
          <cell r="C87" t="str">
            <v>AJE-01</v>
          </cell>
          <cell r="D87" t="str">
            <v>Refundable Deposits -PT. Tatajabar Sejahtera (IV)</v>
          </cell>
          <cell r="E87" t="str">
            <v>Foreign Exchange Gain</v>
          </cell>
          <cell r="F87">
            <v>130011</v>
          </cell>
          <cell r="H87">
            <v>1207500</v>
          </cell>
          <cell r="K87" t="str">
            <v>forex</v>
          </cell>
        </row>
        <row r="88">
          <cell r="A88">
            <v>810012</v>
          </cell>
          <cell r="B88">
            <v>39141</v>
          </cell>
          <cell r="C88" t="str">
            <v>AJE-01</v>
          </cell>
          <cell r="D88" t="str">
            <v xml:space="preserve">Totoku Electric Co., Ltd., Japan </v>
          </cell>
          <cell r="E88" t="str">
            <v>Foreign Exchange Gain</v>
          </cell>
          <cell r="F88">
            <v>210011</v>
          </cell>
          <cell r="H88">
            <v>0</v>
          </cell>
          <cell r="K88" t="str">
            <v>forex</v>
          </cell>
        </row>
        <row r="89">
          <cell r="A89">
            <v>810012</v>
          </cell>
          <cell r="B89">
            <v>39141</v>
          </cell>
          <cell r="C89" t="str">
            <v>AJE-01</v>
          </cell>
          <cell r="D89" t="str">
            <v>Totoku Electrica Mexicana. S.A. DE.C.V, Mexico</v>
          </cell>
          <cell r="E89" t="str">
            <v>Foreign Exchange Gain</v>
          </cell>
          <cell r="F89">
            <v>210012</v>
          </cell>
          <cell r="H89">
            <v>0</v>
          </cell>
          <cell r="K89" t="str">
            <v>forex</v>
          </cell>
        </row>
        <row r="90">
          <cell r="A90">
            <v>810012</v>
          </cell>
          <cell r="B90">
            <v>39141</v>
          </cell>
          <cell r="C90" t="str">
            <v>AJE-01</v>
          </cell>
          <cell r="D90" t="str">
            <v>Totoku Malaysia</v>
          </cell>
          <cell r="E90" t="str">
            <v>Foreign Exchange Gain</v>
          </cell>
          <cell r="F90" t="str">
            <v>210012-1</v>
          </cell>
          <cell r="H90">
            <v>0</v>
          </cell>
          <cell r="K90" t="str">
            <v>forex</v>
          </cell>
        </row>
        <row r="91">
          <cell r="A91">
            <v>810012</v>
          </cell>
          <cell r="B91">
            <v>39141</v>
          </cell>
          <cell r="C91" t="str">
            <v>AJE-01</v>
          </cell>
          <cell r="D91" t="str">
            <v>Furukawa Electric Singapore (US$)</v>
          </cell>
          <cell r="E91" t="str">
            <v>Foreign Exchange Gain</v>
          </cell>
          <cell r="F91">
            <v>210013</v>
          </cell>
          <cell r="H91">
            <v>0</v>
          </cell>
          <cell r="K91" t="str">
            <v>forex</v>
          </cell>
        </row>
        <row r="92">
          <cell r="A92">
            <v>810012</v>
          </cell>
          <cell r="B92">
            <v>39141</v>
          </cell>
          <cell r="C92" t="str">
            <v>AJE-01</v>
          </cell>
          <cell r="D92" t="str">
            <v>Honami Electronics (002-0157)</v>
          </cell>
          <cell r="E92" t="str">
            <v>Foreign Exchange Gain</v>
          </cell>
          <cell r="F92" t="str">
            <v>210013-2</v>
          </cell>
          <cell r="H92">
            <v>0</v>
          </cell>
          <cell r="K92" t="str">
            <v>forex</v>
          </cell>
        </row>
        <row r="93">
          <cell r="A93">
            <v>810012</v>
          </cell>
          <cell r="B93">
            <v>39141</v>
          </cell>
          <cell r="C93" t="str">
            <v>AJE-01</v>
          </cell>
          <cell r="D93" t="str">
            <v>Nitto Denko</v>
          </cell>
          <cell r="E93" t="str">
            <v>Foreign Exchange Gain</v>
          </cell>
          <cell r="F93" t="str">
            <v>210013-3</v>
          </cell>
          <cell r="H93">
            <v>0</v>
          </cell>
          <cell r="K93" t="str">
            <v>forex</v>
          </cell>
        </row>
        <row r="94">
          <cell r="A94">
            <v>810012</v>
          </cell>
          <cell r="B94">
            <v>39141</v>
          </cell>
          <cell r="C94" t="str">
            <v>AJE-01</v>
          </cell>
          <cell r="D94" t="str">
            <v>Local T/P -PT. Fanah Jaya (USD)</v>
          </cell>
          <cell r="E94" t="str">
            <v>Foreign Exchange Gain</v>
          </cell>
          <cell r="F94">
            <v>210014</v>
          </cell>
          <cell r="H94">
            <v>0</v>
          </cell>
          <cell r="K94" t="str">
            <v>forex</v>
          </cell>
        </row>
        <row r="95">
          <cell r="A95">
            <v>810012</v>
          </cell>
          <cell r="B95">
            <v>39141</v>
          </cell>
          <cell r="C95" t="str">
            <v>AJE-01</v>
          </cell>
          <cell r="D95" t="str">
            <v>Local T/P -PT. Nitto (USD)</v>
          </cell>
          <cell r="E95" t="str">
            <v>Foreign Exchange Gain</v>
          </cell>
          <cell r="F95">
            <v>210015</v>
          </cell>
          <cell r="H95">
            <v>0</v>
          </cell>
          <cell r="K95" t="str">
            <v>forex</v>
          </cell>
        </row>
        <row r="96">
          <cell r="A96">
            <v>810012</v>
          </cell>
          <cell r="B96">
            <v>39141</v>
          </cell>
          <cell r="C96" t="str">
            <v>AJE-01</v>
          </cell>
          <cell r="D96" t="str">
            <v>Local T/P -PT. Sumitomo Electric (USD) OPTEC</v>
          </cell>
          <cell r="E96" t="str">
            <v>Foreign Exchange Gain</v>
          </cell>
          <cell r="F96">
            <v>210016</v>
          </cell>
          <cell r="H96">
            <v>1027728</v>
          </cell>
          <cell r="K96" t="str">
            <v>forex</v>
          </cell>
        </row>
        <row r="97">
          <cell r="A97">
            <v>810012</v>
          </cell>
          <cell r="B97">
            <v>39141</v>
          </cell>
          <cell r="C97" t="str">
            <v>AJE-01</v>
          </cell>
          <cell r="D97" t="str">
            <v>Local T/P -PT. Dia Electro (USD)  DECSI (Adtec Enterprise)</v>
          </cell>
          <cell r="E97" t="str">
            <v>Foreign Exchange Gain</v>
          </cell>
          <cell r="F97">
            <v>210017</v>
          </cell>
          <cell r="H97">
            <v>0</v>
          </cell>
          <cell r="K97" t="str">
            <v>forex</v>
          </cell>
        </row>
        <row r="98">
          <cell r="A98">
            <v>810012</v>
          </cell>
          <cell r="B98">
            <v>39141</v>
          </cell>
          <cell r="C98" t="str">
            <v>AJE-01</v>
          </cell>
          <cell r="D98" t="str">
            <v xml:space="preserve">Local T/P - PT Sanko Material (USD) </v>
          </cell>
          <cell r="E98" t="str">
            <v>Foreign Exchange Gain</v>
          </cell>
          <cell r="F98">
            <v>210018</v>
          </cell>
          <cell r="H98">
            <v>0</v>
          </cell>
          <cell r="K98" t="str">
            <v>forex</v>
          </cell>
        </row>
        <row r="99">
          <cell r="A99">
            <v>810012</v>
          </cell>
          <cell r="B99">
            <v>39141</v>
          </cell>
          <cell r="C99" t="str">
            <v>AJE-01</v>
          </cell>
          <cell r="D99" t="str">
            <v>Local T/P -PT. Four Pillars (USD)</v>
          </cell>
          <cell r="E99" t="str">
            <v>Foreign Exchange Gain</v>
          </cell>
          <cell r="F99">
            <v>210019</v>
          </cell>
          <cell r="H99">
            <v>0</v>
          </cell>
          <cell r="K99" t="str">
            <v>forex</v>
          </cell>
        </row>
        <row r="100">
          <cell r="A100">
            <v>810012</v>
          </cell>
          <cell r="B100">
            <v>39141</v>
          </cell>
          <cell r="C100" t="str">
            <v>AJE-01</v>
          </cell>
          <cell r="D100" t="str">
            <v>Local T/P -PT. Sucaco (USD)</v>
          </cell>
          <cell r="E100" t="str">
            <v>Foreign Exchange Gain</v>
          </cell>
          <cell r="F100" t="str">
            <v>210019-1</v>
          </cell>
          <cell r="H100">
            <v>0</v>
          </cell>
          <cell r="K100" t="str">
            <v>forex</v>
          </cell>
        </row>
        <row r="101">
          <cell r="A101">
            <v>810012</v>
          </cell>
          <cell r="B101">
            <v>39141</v>
          </cell>
          <cell r="C101" t="str">
            <v>AJE-01</v>
          </cell>
          <cell r="D101" t="str">
            <v>Local T/P -PT. Ewindo</v>
          </cell>
          <cell r="E101" t="str">
            <v>Foreign Exchange Gain</v>
          </cell>
          <cell r="F101" t="str">
            <v>210019-2</v>
          </cell>
          <cell r="H101">
            <v>0</v>
          </cell>
          <cell r="K101" t="str">
            <v>forex</v>
          </cell>
        </row>
        <row r="102">
          <cell r="A102">
            <v>810012</v>
          </cell>
          <cell r="B102">
            <v>39141</v>
          </cell>
          <cell r="C102" t="str">
            <v>AJE-01</v>
          </cell>
          <cell r="D102" t="str">
            <v>Local T/P - Harmonics Techindo (USD)</v>
          </cell>
          <cell r="E102" t="str">
            <v>Foreign Exchange Gain</v>
          </cell>
          <cell r="F102" t="str">
            <v>210019-3</v>
          </cell>
          <cell r="H102">
            <v>0</v>
          </cell>
          <cell r="K102" t="str">
            <v>forex</v>
          </cell>
        </row>
        <row r="103">
          <cell r="A103">
            <v>810012</v>
          </cell>
          <cell r="B103">
            <v>39141</v>
          </cell>
          <cell r="C103" t="str">
            <v>AJE-01</v>
          </cell>
          <cell r="D103" t="str">
            <v>Local T/P -Tessa (USD)</v>
          </cell>
          <cell r="E103" t="str">
            <v>Foreign Exchange Gain</v>
          </cell>
          <cell r="F103" t="str">
            <v>210019-4</v>
          </cell>
          <cell r="H103">
            <v>0</v>
          </cell>
          <cell r="K103" t="str">
            <v>forex</v>
          </cell>
        </row>
        <row r="104">
          <cell r="A104">
            <v>810012</v>
          </cell>
          <cell r="B104">
            <v>39141</v>
          </cell>
          <cell r="C104" t="str">
            <v>AJE-01</v>
          </cell>
          <cell r="D104" t="str">
            <v>Local T/P -  PT. Kyoei Denki (USD)</v>
          </cell>
          <cell r="E104" t="str">
            <v>Foreign Exchange Gain</v>
          </cell>
          <cell r="F104" t="str">
            <v>210019-5</v>
          </cell>
          <cell r="H104">
            <v>2220</v>
          </cell>
          <cell r="K104" t="str">
            <v>forex</v>
          </cell>
        </row>
        <row r="105">
          <cell r="A105">
            <v>810012</v>
          </cell>
          <cell r="B105">
            <v>39141</v>
          </cell>
          <cell r="C105" t="str">
            <v>AJE-01</v>
          </cell>
          <cell r="D105" t="str">
            <v>Local T/P -  PT. Kel Indonesia (USD)</v>
          </cell>
          <cell r="E105" t="str">
            <v>Foreign Exchange Gain</v>
          </cell>
          <cell r="F105" t="str">
            <v>210019-6</v>
          </cell>
          <cell r="H105">
            <v>155630</v>
          </cell>
          <cell r="K105" t="str">
            <v>forex</v>
          </cell>
        </row>
        <row r="106">
          <cell r="A106">
            <v>810012</v>
          </cell>
          <cell r="B106">
            <v>39141</v>
          </cell>
          <cell r="C106" t="str">
            <v>AJE-01</v>
          </cell>
          <cell r="D106" t="str">
            <v>Local T/P -  Furukawa + Furukawa Sangyo (Yen)</v>
          </cell>
          <cell r="E106" t="str">
            <v>Foreign Exchange Gain</v>
          </cell>
          <cell r="F106" t="str">
            <v>210019-7</v>
          </cell>
          <cell r="H106">
            <v>0</v>
          </cell>
          <cell r="K106" t="str">
            <v>forex</v>
          </cell>
        </row>
        <row r="107">
          <cell r="A107">
            <v>810012</v>
          </cell>
          <cell r="B107">
            <v>39141</v>
          </cell>
          <cell r="C107" t="str">
            <v>AJE-01</v>
          </cell>
          <cell r="D107" t="str">
            <v>Other Payables :</v>
          </cell>
          <cell r="E107" t="str">
            <v>Foreign Exchange Gain</v>
          </cell>
          <cell r="F107" t="str">
            <v>210030-1</v>
          </cell>
          <cell r="H107">
            <v>0</v>
          </cell>
          <cell r="K107" t="str">
            <v>forex</v>
          </cell>
        </row>
        <row r="108">
          <cell r="A108">
            <v>810012</v>
          </cell>
          <cell r="B108">
            <v>39141</v>
          </cell>
          <cell r="C108" t="str">
            <v>AJE-01</v>
          </cell>
          <cell r="D108" t="str">
            <v>Output Payables :</v>
          </cell>
          <cell r="E108" t="str">
            <v>Foreign Exchange Gain</v>
          </cell>
          <cell r="F108">
            <v>210030</v>
          </cell>
          <cell r="H108">
            <v>0</v>
          </cell>
          <cell r="K108" t="str">
            <v>forex</v>
          </cell>
        </row>
        <row r="109">
          <cell r="A109">
            <v>810012</v>
          </cell>
          <cell r="B109">
            <v>39141</v>
          </cell>
          <cell r="C109" t="str">
            <v>AJE-01</v>
          </cell>
          <cell r="D109" t="str">
            <v>Temporary Receivable Subject (Royalty) (usd)</v>
          </cell>
          <cell r="E109" t="str">
            <v>Foreign Exchange Gain</v>
          </cell>
          <cell r="F109">
            <v>210039</v>
          </cell>
          <cell r="H109">
            <v>23085</v>
          </cell>
          <cell r="K109" t="str">
            <v>forex</v>
          </cell>
        </row>
        <row r="110">
          <cell r="A110">
            <v>810012</v>
          </cell>
          <cell r="B110">
            <v>39141</v>
          </cell>
          <cell r="C110" t="str">
            <v>AJE-01</v>
          </cell>
          <cell r="D110" t="str">
            <v>Suspense Receivable - Totoku Electric</v>
          </cell>
          <cell r="E110" t="str">
            <v>Foreign Exchange Gain</v>
          </cell>
          <cell r="F110">
            <v>210041</v>
          </cell>
          <cell r="H110">
            <v>0</v>
          </cell>
          <cell r="K110" t="str">
            <v>forex</v>
          </cell>
        </row>
        <row r="111">
          <cell r="A111">
            <v>810012</v>
          </cell>
          <cell r="B111">
            <v>39141</v>
          </cell>
          <cell r="C111" t="str">
            <v>AJE-01</v>
          </cell>
          <cell r="D111" t="str">
            <v>Long Term Loans - Totoku Electric Co. Ltd</v>
          </cell>
          <cell r="E111" t="str">
            <v>Foreign Exchange Gain</v>
          </cell>
          <cell r="F111">
            <v>210071</v>
          </cell>
          <cell r="H111">
            <v>0</v>
          </cell>
          <cell r="K111" t="str">
            <v>forex</v>
          </cell>
        </row>
        <row r="112">
          <cell r="A112">
            <v>810012</v>
          </cell>
          <cell r="B112">
            <v>39141</v>
          </cell>
          <cell r="C112" t="str">
            <v>AJE-01</v>
          </cell>
          <cell r="D112" t="str">
            <v>PT. Resona Perdania Indonesia (max -usd 500,000)</v>
          </cell>
          <cell r="E112" t="str">
            <v>Foreign Exchange Gain</v>
          </cell>
          <cell r="F112">
            <v>210061</v>
          </cell>
          <cell r="H112">
            <v>0</v>
          </cell>
          <cell r="K112" t="str">
            <v>forex</v>
          </cell>
        </row>
        <row r="113">
          <cell r="A113">
            <v>810012</v>
          </cell>
          <cell r="B113">
            <v>39141</v>
          </cell>
          <cell r="C113" t="str">
            <v>AJE-01</v>
          </cell>
          <cell r="D113" t="str">
            <v>PT. Bank Dai-Ichi Kangyo Indonesia (max -usd 1,000,000)</v>
          </cell>
          <cell r="E113" t="str">
            <v>Foreign Exchange Gain</v>
          </cell>
          <cell r="F113">
            <v>210062</v>
          </cell>
          <cell r="H113">
            <v>0</v>
          </cell>
          <cell r="K113" t="str">
            <v>forex</v>
          </cell>
        </row>
        <row r="114">
          <cell r="A114">
            <v>810012</v>
          </cell>
          <cell r="B114">
            <v>39141</v>
          </cell>
          <cell r="C114" t="str">
            <v>AJE-01</v>
          </cell>
          <cell r="D114" t="str">
            <v>Totoku Electric Co. Ltd</v>
          </cell>
          <cell r="E114" t="str">
            <v>Foreign Exchange Gain</v>
          </cell>
          <cell r="F114">
            <v>210063</v>
          </cell>
          <cell r="H114">
            <v>0</v>
          </cell>
          <cell r="K114" t="str">
            <v>forex</v>
          </cell>
        </row>
        <row r="115">
          <cell r="A115">
            <v>110032</v>
          </cell>
          <cell r="B115">
            <v>39141</v>
          </cell>
          <cell r="C115" t="str">
            <v>AJE-01</v>
          </cell>
          <cell r="D115" t="str">
            <v>Foreign Exchange Gain</v>
          </cell>
          <cell r="E115" t="str">
            <v>T/R -PT. Sanyo Electric (USD)</v>
          </cell>
          <cell r="F115">
            <v>810012</v>
          </cell>
          <cell r="J115">
            <v>0</v>
          </cell>
          <cell r="K115" t="str">
            <v>forex</v>
          </cell>
        </row>
        <row r="116">
          <cell r="A116">
            <v>110033</v>
          </cell>
          <cell r="B116">
            <v>39141</v>
          </cell>
          <cell r="C116" t="str">
            <v>AJE-01</v>
          </cell>
          <cell r="D116" t="str">
            <v>Foreign Exchange Gain</v>
          </cell>
          <cell r="E116" t="str">
            <v>T/R -PT. Sony Manufacturing Indonesia (usd)</v>
          </cell>
          <cell r="F116">
            <v>810012</v>
          </cell>
          <cell r="J116">
            <v>0</v>
          </cell>
          <cell r="K116" t="str">
            <v>forex</v>
          </cell>
        </row>
        <row r="117">
          <cell r="A117" t="str">
            <v>110035-1</v>
          </cell>
          <cell r="B117">
            <v>39141</v>
          </cell>
          <cell r="C117" t="str">
            <v>AJE-01</v>
          </cell>
          <cell r="D117" t="str">
            <v>Foreign Exchange Gain</v>
          </cell>
          <cell r="E117" t="str">
            <v xml:space="preserve">T/R -PT Sanwa Musen (Yen) </v>
          </cell>
          <cell r="F117">
            <v>810012</v>
          </cell>
          <cell r="J117">
            <v>200228</v>
          </cell>
          <cell r="K117" t="str">
            <v>forex</v>
          </cell>
        </row>
        <row r="118">
          <cell r="A118" t="str">
            <v>110035-2</v>
          </cell>
          <cell r="B118">
            <v>39141</v>
          </cell>
          <cell r="C118" t="str">
            <v>AJE-01</v>
          </cell>
          <cell r="D118" t="str">
            <v>Foreign Exchange Gain</v>
          </cell>
          <cell r="E118" t="str">
            <v>T/R - PT. Galindra M.C (USD)  GALVA</v>
          </cell>
          <cell r="F118">
            <v>810012</v>
          </cell>
          <cell r="J118">
            <v>452200</v>
          </cell>
          <cell r="K118" t="str">
            <v>forex</v>
          </cell>
        </row>
        <row r="119">
          <cell r="A119" t="str">
            <v>110035-3</v>
          </cell>
          <cell r="B119">
            <v>39141</v>
          </cell>
          <cell r="C119" t="str">
            <v>AJE-01</v>
          </cell>
          <cell r="D119" t="str">
            <v>Foreign Exchange Gain</v>
          </cell>
          <cell r="E119" t="str">
            <v>T/R - PT. Sanken (USD)</v>
          </cell>
          <cell r="F119">
            <v>810012</v>
          </cell>
          <cell r="J119">
            <v>0</v>
          </cell>
          <cell r="K119" t="str">
            <v>forex</v>
          </cell>
        </row>
        <row r="120">
          <cell r="A120" t="str">
            <v>110035-4</v>
          </cell>
          <cell r="B120">
            <v>39141</v>
          </cell>
          <cell r="C120" t="str">
            <v>AJE-01</v>
          </cell>
          <cell r="D120" t="str">
            <v>Foreign Exchange Gain</v>
          </cell>
          <cell r="E120" t="str">
            <v>T/R - PT. Padi Trust Component (USD)</v>
          </cell>
          <cell r="F120">
            <v>810012</v>
          </cell>
          <cell r="J120">
            <v>0</v>
          </cell>
          <cell r="K120" t="str">
            <v>forex</v>
          </cell>
        </row>
        <row r="121">
          <cell r="A121" t="str">
            <v>110035-5</v>
          </cell>
          <cell r="B121">
            <v>39141</v>
          </cell>
          <cell r="C121" t="str">
            <v>AJE-01</v>
          </cell>
          <cell r="D121" t="str">
            <v>Foreign Exchange Gain</v>
          </cell>
          <cell r="E121" t="str">
            <v>T/R - PT. PGCOM Panasonic (USD)</v>
          </cell>
          <cell r="F121">
            <v>810012</v>
          </cell>
          <cell r="J121">
            <v>0</v>
          </cell>
          <cell r="K121" t="str">
            <v>forex</v>
          </cell>
        </row>
        <row r="122">
          <cell r="A122" t="str">
            <v>110035-6</v>
          </cell>
          <cell r="B122">
            <v>39141</v>
          </cell>
          <cell r="C122" t="str">
            <v>AJE-01</v>
          </cell>
          <cell r="D122" t="str">
            <v>Foreign Exchange Gain</v>
          </cell>
          <cell r="E122" t="str">
            <v>T/R - PT. Samwha Indonesia (USD)</v>
          </cell>
          <cell r="F122">
            <v>810012</v>
          </cell>
          <cell r="J122">
            <v>4347107</v>
          </cell>
          <cell r="K122" t="str">
            <v>forex</v>
          </cell>
        </row>
        <row r="123">
          <cell r="A123" t="str">
            <v>110035-7</v>
          </cell>
          <cell r="B123">
            <v>39141</v>
          </cell>
          <cell r="C123" t="str">
            <v>AJE-01</v>
          </cell>
          <cell r="D123" t="str">
            <v>Foreign Exchange Gain</v>
          </cell>
          <cell r="E123" t="str">
            <v>T/R - PT. Toshiba (USD)</v>
          </cell>
          <cell r="F123">
            <v>810012</v>
          </cell>
          <cell r="J123">
            <v>0</v>
          </cell>
          <cell r="K123" t="str">
            <v>forex</v>
          </cell>
        </row>
        <row r="124">
          <cell r="A124">
            <v>110036</v>
          </cell>
          <cell r="B124">
            <v>39141</v>
          </cell>
          <cell r="C124" t="str">
            <v>AJE-01</v>
          </cell>
          <cell r="D124" t="str">
            <v>Foreign Exchange Gain</v>
          </cell>
          <cell r="E124" t="str">
            <v xml:space="preserve">Totoku Electric Co., Ltd., Japan  (USD) </v>
          </cell>
          <cell r="F124">
            <v>810012</v>
          </cell>
          <cell r="J124">
            <v>18316366</v>
          </cell>
          <cell r="K124" t="str">
            <v>forex</v>
          </cell>
        </row>
        <row r="125">
          <cell r="A125">
            <v>110037</v>
          </cell>
          <cell r="B125">
            <v>39141</v>
          </cell>
          <cell r="C125" t="str">
            <v>AJE-01</v>
          </cell>
          <cell r="D125" t="str">
            <v>Foreign Exchange Gain</v>
          </cell>
          <cell r="E125" t="str">
            <v>Totoku Electric Co., Ltd., Singapore  (USD)</v>
          </cell>
          <cell r="F125">
            <v>810012</v>
          </cell>
          <cell r="J125">
            <v>0</v>
          </cell>
          <cell r="K125" t="str">
            <v>forex</v>
          </cell>
        </row>
        <row r="126">
          <cell r="A126" t="str">
            <v>110037-1</v>
          </cell>
          <cell r="B126">
            <v>39141</v>
          </cell>
          <cell r="C126" t="str">
            <v>AJE-01</v>
          </cell>
          <cell r="D126" t="str">
            <v>Foreign Exchange Gain</v>
          </cell>
          <cell r="E126" t="str">
            <v>Totoku North Amerika (USD)</v>
          </cell>
          <cell r="F126">
            <v>810012</v>
          </cell>
          <cell r="J126">
            <v>0</v>
          </cell>
          <cell r="K126" t="str">
            <v>forex</v>
          </cell>
        </row>
        <row r="127">
          <cell r="A127" t="str">
            <v>110037-2</v>
          </cell>
          <cell r="B127">
            <v>39141</v>
          </cell>
          <cell r="C127" t="str">
            <v>AJE-01</v>
          </cell>
          <cell r="D127" t="str">
            <v>Foreign Exchange Gain</v>
          </cell>
          <cell r="E127" t="str">
            <v>Totoku Malaysia (USD)</v>
          </cell>
          <cell r="F127">
            <v>810012</v>
          </cell>
          <cell r="J127">
            <v>2511040</v>
          </cell>
          <cell r="K127" t="str">
            <v>forex</v>
          </cell>
        </row>
        <row r="128">
          <cell r="A128" t="str">
            <v>110037-3</v>
          </cell>
          <cell r="B128">
            <v>39141</v>
          </cell>
          <cell r="C128" t="str">
            <v>AJE-01</v>
          </cell>
          <cell r="D128" t="str">
            <v>Foreign Exchange Gain</v>
          </cell>
          <cell r="E128" t="str">
            <v>Totoku China (Zhejiang) Co. Ltd (USD)</v>
          </cell>
          <cell r="F128">
            <v>810012</v>
          </cell>
          <cell r="J128">
            <v>666816</v>
          </cell>
          <cell r="K128" t="str">
            <v>forex</v>
          </cell>
        </row>
        <row r="129">
          <cell r="A129">
            <v>110038</v>
          </cell>
          <cell r="B129">
            <v>39141</v>
          </cell>
          <cell r="C129" t="str">
            <v>AJE-01</v>
          </cell>
          <cell r="D129" t="str">
            <v>Foreign Exchange Gain</v>
          </cell>
          <cell r="E129" t="str">
            <v>Noble Batam (USD)</v>
          </cell>
          <cell r="F129">
            <v>810012</v>
          </cell>
          <cell r="J129">
            <v>544740</v>
          </cell>
          <cell r="K129" t="str">
            <v>forex</v>
          </cell>
        </row>
        <row r="130">
          <cell r="A130">
            <v>110039</v>
          </cell>
          <cell r="B130">
            <v>39141</v>
          </cell>
          <cell r="C130" t="str">
            <v>AJE-01</v>
          </cell>
          <cell r="D130" t="str">
            <v>Foreign Exchange Gain</v>
          </cell>
          <cell r="E130" t="str">
            <v>Sanyo Industries, UK (USD)</v>
          </cell>
          <cell r="F130">
            <v>810012</v>
          </cell>
          <cell r="J130">
            <v>0</v>
          </cell>
          <cell r="K130" t="str">
            <v>forex</v>
          </cell>
        </row>
        <row r="131">
          <cell r="A131" t="str">
            <v>110039-1</v>
          </cell>
          <cell r="B131">
            <v>39141</v>
          </cell>
          <cell r="C131" t="str">
            <v>AJE-01</v>
          </cell>
          <cell r="D131" t="str">
            <v>Foreign Exchange Gain</v>
          </cell>
          <cell r="E131" t="str">
            <v>NEC Tokin Electronic (USD)</v>
          </cell>
          <cell r="F131">
            <v>810012</v>
          </cell>
          <cell r="J131">
            <v>1461004</v>
          </cell>
          <cell r="K131" t="str">
            <v>forex</v>
          </cell>
        </row>
        <row r="132">
          <cell r="A132" t="str">
            <v>110039-2</v>
          </cell>
          <cell r="B132">
            <v>39141</v>
          </cell>
          <cell r="C132" t="str">
            <v>AJE-01</v>
          </cell>
          <cell r="D132" t="str">
            <v>Foreign Exchange Gain</v>
          </cell>
          <cell r="E132" t="str">
            <v>Shibata Electronics ($)  (L)  Singapore</v>
          </cell>
          <cell r="F132">
            <v>810012</v>
          </cell>
          <cell r="J132">
            <v>20239889</v>
          </cell>
          <cell r="K132" t="str">
            <v>forex</v>
          </cell>
        </row>
        <row r="133">
          <cell r="A133" t="str">
            <v>110039-3</v>
          </cell>
          <cell r="B133">
            <v>39141</v>
          </cell>
          <cell r="C133" t="str">
            <v>AJE-01</v>
          </cell>
          <cell r="D133" t="str">
            <v>Foreign Exchange Gain</v>
          </cell>
          <cell r="E133" t="str">
            <v>Shibata Electronics ($)  (L)  Japan</v>
          </cell>
          <cell r="F133">
            <v>810012</v>
          </cell>
          <cell r="J133">
            <v>2484188</v>
          </cell>
          <cell r="K133" t="str">
            <v>forex</v>
          </cell>
        </row>
        <row r="134">
          <cell r="A134" t="str">
            <v>110039-4</v>
          </cell>
          <cell r="B134">
            <v>39141</v>
          </cell>
          <cell r="C134" t="str">
            <v>AJE-01</v>
          </cell>
          <cell r="D134" t="str">
            <v>Foreign Exchange Gain</v>
          </cell>
          <cell r="E134" t="str">
            <v>Sanwa Musen - Thailand</v>
          </cell>
          <cell r="F134">
            <v>810012</v>
          </cell>
          <cell r="J134">
            <v>0</v>
          </cell>
          <cell r="K134" t="str">
            <v>forex</v>
          </cell>
        </row>
        <row r="135">
          <cell r="A135" t="str">
            <v>110039-5</v>
          </cell>
          <cell r="B135">
            <v>39141</v>
          </cell>
          <cell r="C135" t="str">
            <v>AJE-01</v>
          </cell>
          <cell r="D135" t="str">
            <v>Foreign Exchange Gain</v>
          </cell>
          <cell r="E135" t="str">
            <v xml:space="preserve">A-Tex Worldwide SDN., BHD </v>
          </cell>
          <cell r="F135">
            <v>810012</v>
          </cell>
          <cell r="J135">
            <v>0</v>
          </cell>
          <cell r="K135" t="str">
            <v>forex</v>
          </cell>
        </row>
        <row r="136">
          <cell r="A136" t="str">
            <v>110039-6</v>
          </cell>
          <cell r="B136">
            <v>39141</v>
          </cell>
          <cell r="C136" t="str">
            <v>AJE-01</v>
          </cell>
          <cell r="D136" t="str">
            <v>Foreign Exchange Gain</v>
          </cell>
          <cell r="E136" t="str">
            <v>PT. KEL Indonesia</v>
          </cell>
          <cell r="F136">
            <v>810012</v>
          </cell>
          <cell r="J136">
            <v>0</v>
          </cell>
          <cell r="K136" t="str">
            <v>forex</v>
          </cell>
        </row>
        <row r="137">
          <cell r="A137" t="str">
            <v>110039-10</v>
          </cell>
          <cell r="B137">
            <v>39141</v>
          </cell>
          <cell r="C137" t="str">
            <v>AJE-01</v>
          </cell>
          <cell r="D137" t="str">
            <v>Foreign Exchange Gain</v>
          </cell>
          <cell r="E137" t="str">
            <v>Other Receivable</v>
          </cell>
          <cell r="F137">
            <v>810012</v>
          </cell>
          <cell r="J137">
            <v>170023</v>
          </cell>
          <cell r="K137" t="str">
            <v>forex</v>
          </cell>
        </row>
        <row r="138">
          <cell r="A138">
            <v>130011</v>
          </cell>
          <cell r="B138">
            <v>39141</v>
          </cell>
          <cell r="C138" t="str">
            <v>AJE-01</v>
          </cell>
          <cell r="D138" t="str">
            <v>Foreign Exchange Gain</v>
          </cell>
          <cell r="E138" t="str">
            <v>Refundable Deposits -PT. Karawang Sport Centre</v>
          </cell>
          <cell r="F138">
            <v>810012</v>
          </cell>
          <cell r="J138">
            <v>2625000</v>
          </cell>
          <cell r="K138" t="str">
            <v>forex</v>
          </cell>
        </row>
        <row r="139">
          <cell r="A139">
            <v>130011</v>
          </cell>
          <cell r="B139">
            <v>39141</v>
          </cell>
          <cell r="C139" t="str">
            <v>AJE-01</v>
          </cell>
          <cell r="D139" t="str">
            <v>Foreign Exchange Gain</v>
          </cell>
          <cell r="E139" t="str">
            <v>Refundable Deposits -PT. Secom Indopratama</v>
          </cell>
          <cell r="F139">
            <v>810012</v>
          </cell>
          <cell r="J139">
            <v>35000</v>
          </cell>
          <cell r="K139" t="str">
            <v>forex</v>
          </cell>
        </row>
        <row r="140">
          <cell r="A140">
            <v>130011</v>
          </cell>
          <cell r="B140">
            <v>39141</v>
          </cell>
          <cell r="C140" t="str">
            <v>AJE-01</v>
          </cell>
          <cell r="D140" t="str">
            <v>Foreign Exchange Gain</v>
          </cell>
          <cell r="E140" t="str">
            <v>Refundable Deposits -PT. Griya Karawang</v>
          </cell>
          <cell r="F140">
            <v>810012</v>
          </cell>
          <cell r="J140">
            <v>70000</v>
          </cell>
          <cell r="K140" t="str">
            <v>forex</v>
          </cell>
        </row>
        <row r="141">
          <cell r="A141">
            <v>130011</v>
          </cell>
          <cell r="B141">
            <v>39141</v>
          </cell>
          <cell r="C141" t="str">
            <v>AJE-01</v>
          </cell>
          <cell r="D141" t="str">
            <v>Foreign Exchange Gain</v>
          </cell>
          <cell r="E141" t="str">
            <v>Refundable Deposits -PT. Besland Pertiwi (II)</v>
          </cell>
          <cell r="F141">
            <v>810012</v>
          </cell>
          <cell r="J141">
            <v>994000</v>
          </cell>
          <cell r="K141" t="str">
            <v>forex</v>
          </cell>
        </row>
        <row r="142">
          <cell r="A142">
            <v>130011</v>
          </cell>
          <cell r="B142">
            <v>39141</v>
          </cell>
          <cell r="C142" t="str">
            <v>AJE-01</v>
          </cell>
          <cell r="D142" t="str">
            <v>Foreign Exchange Gain</v>
          </cell>
          <cell r="E142" t="str">
            <v>Refundable Deposits -PT. Besland Pertiwi (III)</v>
          </cell>
          <cell r="F142">
            <v>810012</v>
          </cell>
          <cell r="J142">
            <v>651000</v>
          </cell>
          <cell r="K142" t="str">
            <v>forex</v>
          </cell>
        </row>
        <row r="143">
          <cell r="A143">
            <v>130011</v>
          </cell>
          <cell r="B143">
            <v>39141</v>
          </cell>
          <cell r="C143" t="str">
            <v>AJE-01</v>
          </cell>
          <cell r="D143" t="str">
            <v>Foreign Exchange Gain</v>
          </cell>
          <cell r="E143" t="str">
            <v>Refundable Deposits -PT. Tatajabar Sejahtera (III)</v>
          </cell>
          <cell r="F143">
            <v>810012</v>
          </cell>
          <cell r="J143">
            <v>689500</v>
          </cell>
          <cell r="K143" t="str">
            <v>forex</v>
          </cell>
        </row>
        <row r="144">
          <cell r="A144">
            <v>130011</v>
          </cell>
          <cell r="B144">
            <v>39141</v>
          </cell>
          <cell r="C144" t="str">
            <v>AJE-01</v>
          </cell>
          <cell r="D144" t="str">
            <v>Foreign Exchange Gain</v>
          </cell>
          <cell r="E144" t="str">
            <v>Refundable Deposits -PT. Besland Pertiwi (IV)</v>
          </cell>
          <cell r="F144">
            <v>810012</v>
          </cell>
          <cell r="J144">
            <v>1645000</v>
          </cell>
          <cell r="K144" t="str">
            <v>forex</v>
          </cell>
        </row>
        <row r="145">
          <cell r="A145">
            <v>130011</v>
          </cell>
          <cell r="B145">
            <v>39141</v>
          </cell>
          <cell r="C145" t="str">
            <v>AJE-01</v>
          </cell>
          <cell r="D145" t="str">
            <v>Foreign Exchange Gain</v>
          </cell>
          <cell r="E145" t="str">
            <v>Refundable Deposits -PT. Tatajabar Sejahtera (IV)</v>
          </cell>
          <cell r="F145">
            <v>810012</v>
          </cell>
          <cell r="J145">
            <v>1207500</v>
          </cell>
          <cell r="K145" t="str">
            <v>forex</v>
          </cell>
        </row>
        <row r="146">
          <cell r="A146">
            <v>210011</v>
          </cell>
          <cell r="B146">
            <v>39141</v>
          </cell>
          <cell r="C146" t="str">
            <v>AJE-01</v>
          </cell>
          <cell r="D146" t="str">
            <v>Foreign Exchange Gain</v>
          </cell>
          <cell r="E146" t="str">
            <v xml:space="preserve">Totoku Electric Co., Ltd., Japan </v>
          </cell>
          <cell r="F146">
            <v>810012</v>
          </cell>
          <cell r="J146">
            <v>0</v>
          </cell>
          <cell r="K146" t="str">
            <v>forex</v>
          </cell>
        </row>
        <row r="147">
          <cell r="A147">
            <v>210012</v>
          </cell>
          <cell r="B147">
            <v>39141</v>
          </cell>
          <cell r="C147" t="str">
            <v>AJE-01</v>
          </cell>
          <cell r="D147" t="str">
            <v>Foreign Exchange Gain</v>
          </cell>
          <cell r="E147" t="str">
            <v>Totoku Electrica Mexicana. S.A. DE.C.V, Mexico</v>
          </cell>
          <cell r="F147">
            <v>810012</v>
          </cell>
          <cell r="J147">
            <v>0</v>
          </cell>
          <cell r="K147" t="str">
            <v>forex</v>
          </cell>
        </row>
        <row r="148">
          <cell r="A148" t="str">
            <v>210012-1</v>
          </cell>
          <cell r="B148">
            <v>39141</v>
          </cell>
          <cell r="C148" t="str">
            <v>AJE-01</v>
          </cell>
          <cell r="D148" t="str">
            <v>Foreign Exchange Gain</v>
          </cell>
          <cell r="E148" t="str">
            <v>Totoku Malaysia</v>
          </cell>
          <cell r="F148">
            <v>810012</v>
          </cell>
          <cell r="J148">
            <v>0</v>
          </cell>
          <cell r="K148" t="str">
            <v>forex</v>
          </cell>
        </row>
        <row r="149">
          <cell r="A149">
            <v>210013</v>
          </cell>
          <cell r="B149">
            <v>39141</v>
          </cell>
          <cell r="C149" t="str">
            <v>AJE-01</v>
          </cell>
          <cell r="D149" t="str">
            <v>Foreign Exchange Gain</v>
          </cell>
          <cell r="E149" t="str">
            <v>Furukawa Electric Singapore (US$)</v>
          </cell>
          <cell r="F149">
            <v>810012</v>
          </cell>
          <cell r="J149">
            <v>0</v>
          </cell>
          <cell r="K149" t="str">
            <v>forex</v>
          </cell>
        </row>
        <row r="150">
          <cell r="A150" t="str">
            <v>210013-2</v>
          </cell>
          <cell r="B150">
            <v>39141</v>
          </cell>
          <cell r="C150" t="str">
            <v>AJE-01</v>
          </cell>
          <cell r="D150" t="str">
            <v>Foreign Exchange Gain</v>
          </cell>
          <cell r="E150" t="str">
            <v>Honami Electronics (002-0157)</v>
          </cell>
          <cell r="F150">
            <v>810012</v>
          </cell>
          <cell r="J150">
            <v>0</v>
          </cell>
          <cell r="K150" t="str">
            <v>forex</v>
          </cell>
        </row>
        <row r="151">
          <cell r="A151" t="str">
            <v>210013-3</v>
          </cell>
          <cell r="B151">
            <v>39141</v>
          </cell>
          <cell r="C151" t="str">
            <v>AJE-01</v>
          </cell>
          <cell r="D151" t="str">
            <v>Foreign Exchange Gain</v>
          </cell>
          <cell r="E151" t="str">
            <v>Nitto Denko</v>
          </cell>
          <cell r="F151">
            <v>810012</v>
          </cell>
          <cell r="J151">
            <v>0</v>
          </cell>
          <cell r="K151" t="str">
            <v>forex</v>
          </cell>
        </row>
        <row r="152">
          <cell r="A152">
            <v>210014</v>
          </cell>
          <cell r="B152">
            <v>39141</v>
          </cell>
          <cell r="C152" t="str">
            <v>AJE-01</v>
          </cell>
          <cell r="D152" t="str">
            <v>Foreign Exchange Gain</v>
          </cell>
          <cell r="E152" t="str">
            <v>Local T/P -PT. Fanah Jaya (USD)</v>
          </cell>
          <cell r="F152">
            <v>810012</v>
          </cell>
          <cell r="J152">
            <v>0</v>
          </cell>
          <cell r="K152" t="str">
            <v>forex</v>
          </cell>
        </row>
        <row r="153">
          <cell r="A153">
            <v>210015</v>
          </cell>
          <cell r="B153">
            <v>39141</v>
          </cell>
          <cell r="C153" t="str">
            <v>AJE-01</v>
          </cell>
          <cell r="D153" t="str">
            <v>Foreign Exchange Gain</v>
          </cell>
          <cell r="E153" t="str">
            <v>Local T/P -PT. Nitto (USD)</v>
          </cell>
          <cell r="F153">
            <v>810012</v>
          </cell>
          <cell r="J153">
            <v>0</v>
          </cell>
          <cell r="K153" t="str">
            <v>forex</v>
          </cell>
        </row>
        <row r="154">
          <cell r="A154">
            <v>210016</v>
          </cell>
          <cell r="B154">
            <v>39141</v>
          </cell>
          <cell r="C154" t="str">
            <v>AJE-01</v>
          </cell>
          <cell r="D154" t="str">
            <v>Foreign Exchange Gain</v>
          </cell>
          <cell r="E154" t="str">
            <v>Local T/P -PT. Sumitomo Electric (USD) OPTEC</v>
          </cell>
          <cell r="F154">
            <v>810012</v>
          </cell>
          <cell r="J154">
            <v>1027728</v>
          </cell>
          <cell r="K154" t="str">
            <v>forex</v>
          </cell>
        </row>
        <row r="155">
          <cell r="A155">
            <v>210017</v>
          </cell>
          <cell r="B155">
            <v>39141</v>
          </cell>
          <cell r="C155" t="str">
            <v>AJE-01</v>
          </cell>
          <cell r="D155" t="str">
            <v>Foreign Exchange Gain</v>
          </cell>
          <cell r="E155" t="str">
            <v>Local T/P -PT. Dia Electro (USD)  DECSI (Adtec Enterprise)</v>
          </cell>
          <cell r="F155">
            <v>810012</v>
          </cell>
          <cell r="J155">
            <v>0</v>
          </cell>
          <cell r="K155" t="str">
            <v>forex</v>
          </cell>
        </row>
        <row r="156">
          <cell r="A156">
            <v>210018</v>
          </cell>
          <cell r="B156">
            <v>39141</v>
          </cell>
          <cell r="C156" t="str">
            <v>AJE-01</v>
          </cell>
          <cell r="D156" t="str">
            <v>Foreign Exchange Gain</v>
          </cell>
          <cell r="E156" t="str">
            <v xml:space="preserve">Local T/P - PT Sanko Material (USD) </v>
          </cell>
          <cell r="F156">
            <v>810012</v>
          </cell>
          <cell r="J156">
            <v>0</v>
          </cell>
          <cell r="K156" t="str">
            <v>forex</v>
          </cell>
        </row>
        <row r="157">
          <cell r="A157">
            <v>210019</v>
          </cell>
          <cell r="B157">
            <v>39141</v>
          </cell>
          <cell r="C157" t="str">
            <v>AJE-01</v>
          </cell>
          <cell r="D157" t="str">
            <v>Foreign Exchange Gain</v>
          </cell>
          <cell r="E157" t="str">
            <v>Local T/P -PT. Four Pillars (USD)</v>
          </cell>
          <cell r="F157">
            <v>810012</v>
          </cell>
          <cell r="J157">
            <v>0</v>
          </cell>
          <cell r="K157" t="str">
            <v>forex</v>
          </cell>
        </row>
        <row r="158">
          <cell r="A158" t="str">
            <v>210019-1</v>
          </cell>
          <cell r="B158">
            <v>39141</v>
          </cell>
          <cell r="C158" t="str">
            <v>AJE-01</v>
          </cell>
          <cell r="D158" t="str">
            <v>Foreign Exchange Gain</v>
          </cell>
          <cell r="E158" t="str">
            <v>Local T/P -PT. Sucaco (USD)</v>
          </cell>
          <cell r="F158">
            <v>810012</v>
          </cell>
          <cell r="J158">
            <v>0</v>
          </cell>
          <cell r="K158" t="str">
            <v>forex</v>
          </cell>
        </row>
        <row r="159">
          <cell r="A159" t="str">
            <v>210019-2</v>
          </cell>
          <cell r="B159">
            <v>39141</v>
          </cell>
          <cell r="C159" t="str">
            <v>AJE-01</v>
          </cell>
          <cell r="D159" t="str">
            <v>Foreign Exchange Gain</v>
          </cell>
          <cell r="E159" t="str">
            <v>Local T/P -PT. Ewindo</v>
          </cell>
          <cell r="F159">
            <v>810012</v>
          </cell>
          <cell r="J159">
            <v>0</v>
          </cell>
          <cell r="K159" t="str">
            <v>forex</v>
          </cell>
        </row>
        <row r="160">
          <cell r="A160" t="str">
            <v>210019-3</v>
          </cell>
          <cell r="B160">
            <v>39141</v>
          </cell>
          <cell r="C160" t="str">
            <v>AJE-01</v>
          </cell>
          <cell r="D160" t="str">
            <v>Foreign Exchange Gain</v>
          </cell>
          <cell r="E160" t="str">
            <v>Local T/P - Harmonics Techindo (USD)</v>
          </cell>
          <cell r="F160">
            <v>810012</v>
          </cell>
          <cell r="J160">
            <v>0</v>
          </cell>
          <cell r="K160" t="str">
            <v>forex</v>
          </cell>
        </row>
        <row r="161">
          <cell r="A161" t="str">
            <v>210019-4</v>
          </cell>
          <cell r="B161">
            <v>39141</v>
          </cell>
          <cell r="C161" t="str">
            <v>AJE-01</v>
          </cell>
          <cell r="D161" t="str">
            <v>Foreign Exchange Gain</v>
          </cell>
          <cell r="E161" t="str">
            <v>Local T/P -Tessa (USD)</v>
          </cell>
          <cell r="F161">
            <v>810012</v>
          </cell>
          <cell r="J161">
            <v>0</v>
          </cell>
          <cell r="K161" t="str">
            <v>forex</v>
          </cell>
        </row>
        <row r="162">
          <cell r="A162" t="str">
            <v>210019-5</v>
          </cell>
          <cell r="B162">
            <v>39141</v>
          </cell>
          <cell r="C162" t="str">
            <v>AJE-01</v>
          </cell>
          <cell r="D162" t="str">
            <v>Foreign Exchange Gain</v>
          </cell>
          <cell r="E162" t="str">
            <v>Local T/P -  PT. Kyoei Denki (USD)</v>
          </cell>
          <cell r="F162">
            <v>810012</v>
          </cell>
          <cell r="J162">
            <v>2220</v>
          </cell>
          <cell r="K162" t="str">
            <v>forex</v>
          </cell>
        </row>
        <row r="163">
          <cell r="A163" t="str">
            <v>210019-6</v>
          </cell>
          <cell r="B163">
            <v>39141</v>
          </cell>
          <cell r="C163" t="str">
            <v>AJE-01</v>
          </cell>
          <cell r="D163" t="str">
            <v>Foreign Exchange Gain</v>
          </cell>
          <cell r="E163" t="str">
            <v>Local T/P -  PT. Kel Indonesia (USD)</v>
          </cell>
          <cell r="F163">
            <v>810012</v>
          </cell>
          <cell r="J163">
            <v>155630</v>
          </cell>
          <cell r="K163" t="str">
            <v>forex</v>
          </cell>
        </row>
        <row r="164">
          <cell r="A164" t="str">
            <v>210019-7</v>
          </cell>
          <cell r="B164">
            <v>39141</v>
          </cell>
          <cell r="C164" t="str">
            <v>AJE-01</v>
          </cell>
          <cell r="D164" t="str">
            <v>Foreign Exchange Gain</v>
          </cell>
          <cell r="E164" t="str">
            <v>Local T/P -  Furukawa + Furukawa Sangyo (Yen)</v>
          </cell>
          <cell r="F164">
            <v>810012</v>
          </cell>
          <cell r="J164">
            <v>0</v>
          </cell>
          <cell r="K164" t="str">
            <v>forex</v>
          </cell>
        </row>
        <row r="165">
          <cell r="A165" t="str">
            <v>210030-1</v>
          </cell>
          <cell r="B165">
            <v>39141</v>
          </cell>
          <cell r="C165" t="str">
            <v>AJE-01</v>
          </cell>
          <cell r="D165" t="str">
            <v>Foreign Exchange Gain</v>
          </cell>
          <cell r="E165" t="str">
            <v>Other Payables :</v>
          </cell>
          <cell r="F165">
            <v>810012</v>
          </cell>
          <cell r="J165">
            <v>0</v>
          </cell>
          <cell r="K165" t="str">
            <v>forex</v>
          </cell>
        </row>
        <row r="166">
          <cell r="A166">
            <v>210030</v>
          </cell>
          <cell r="B166">
            <v>39141</v>
          </cell>
          <cell r="C166" t="str">
            <v>AJE-01</v>
          </cell>
          <cell r="D166" t="str">
            <v>Foreign Exchange Gain</v>
          </cell>
          <cell r="E166" t="str">
            <v>Output Payables :</v>
          </cell>
          <cell r="F166">
            <v>810012</v>
          </cell>
          <cell r="J166">
            <v>0</v>
          </cell>
          <cell r="K166" t="str">
            <v>forex</v>
          </cell>
        </row>
        <row r="167">
          <cell r="A167">
            <v>210039</v>
          </cell>
          <cell r="B167">
            <v>39141</v>
          </cell>
          <cell r="C167" t="str">
            <v>AJE-01</v>
          </cell>
          <cell r="D167" t="str">
            <v>Foreign Exchange Gain</v>
          </cell>
          <cell r="E167" t="str">
            <v>Temporary Receivable Subject (Royalty) (usd)</v>
          </cell>
          <cell r="F167">
            <v>810012</v>
          </cell>
          <cell r="J167">
            <v>23085</v>
          </cell>
          <cell r="K167" t="str">
            <v>forex</v>
          </cell>
        </row>
        <row r="168">
          <cell r="A168">
            <v>210041</v>
          </cell>
          <cell r="B168">
            <v>39141</v>
          </cell>
          <cell r="C168" t="str">
            <v>AJE-01</v>
          </cell>
          <cell r="D168" t="str">
            <v>Foreign Exchange Gain</v>
          </cell>
          <cell r="E168" t="str">
            <v>Suspense Receivable - Totoku Electric</v>
          </cell>
          <cell r="F168">
            <v>810012</v>
          </cell>
          <cell r="J168">
            <v>0</v>
          </cell>
          <cell r="K168" t="str">
            <v>forex</v>
          </cell>
        </row>
        <row r="169">
          <cell r="A169">
            <v>210071</v>
          </cell>
          <cell r="B169">
            <v>39141</v>
          </cell>
          <cell r="C169" t="str">
            <v>AJE-01</v>
          </cell>
          <cell r="D169" t="str">
            <v>Foreign Exchange Gain</v>
          </cell>
          <cell r="E169" t="str">
            <v>Long Term Loans - Totoku Electric Co. Ltd</v>
          </cell>
          <cell r="F169">
            <v>810012</v>
          </cell>
          <cell r="J169">
            <v>0</v>
          </cell>
          <cell r="K169" t="str">
            <v>forex</v>
          </cell>
        </row>
        <row r="170">
          <cell r="A170">
            <v>210061</v>
          </cell>
          <cell r="B170">
            <v>39141</v>
          </cell>
          <cell r="C170" t="str">
            <v>AJE-01</v>
          </cell>
          <cell r="D170" t="str">
            <v>Foreign Exchange Gain</v>
          </cell>
          <cell r="E170" t="str">
            <v>PT. Resona Perdania Indonesia (max -usd 500,000)</v>
          </cell>
          <cell r="F170">
            <v>810012</v>
          </cell>
          <cell r="J170">
            <v>0</v>
          </cell>
          <cell r="K170" t="str">
            <v>forex</v>
          </cell>
        </row>
        <row r="171">
          <cell r="A171">
            <v>210062</v>
          </cell>
          <cell r="B171">
            <v>39141</v>
          </cell>
          <cell r="C171" t="str">
            <v>AJE-01</v>
          </cell>
          <cell r="D171" t="str">
            <v>Foreign Exchange Gain</v>
          </cell>
          <cell r="E171" t="str">
            <v>PT. Bank Dai-Ichi Kangyo Indonesia (max -usd 1,000,000)</v>
          </cell>
          <cell r="F171">
            <v>810012</v>
          </cell>
          <cell r="J171">
            <v>0</v>
          </cell>
          <cell r="K171" t="str">
            <v>forex</v>
          </cell>
        </row>
        <row r="172">
          <cell r="A172">
            <v>210063</v>
          </cell>
          <cell r="B172">
            <v>39141</v>
          </cell>
          <cell r="C172" t="str">
            <v>AJE-01</v>
          </cell>
          <cell r="D172" t="str">
            <v>Foreign Exchange Gain</v>
          </cell>
          <cell r="E172" t="str">
            <v>Totoku Electric Co. Ltd</v>
          </cell>
          <cell r="F172">
            <v>810012</v>
          </cell>
          <cell r="J172">
            <v>0</v>
          </cell>
          <cell r="K172" t="str">
            <v>forex</v>
          </cell>
        </row>
        <row r="174">
          <cell r="A174">
            <v>110032</v>
          </cell>
          <cell r="B174">
            <v>39141</v>
          </cell>
          <cell r="C174" t="str">
            <v>AJE-02</v>
          </cell>
          <cell r="D174" t="str">
            <v>Foreign Exchange Loss</v>
          </cell>
          <cell r="E174" t="str">
            <v>T/R -PT. Sanyo Electric (USD)</v>
          </cell>
          <cell r="F174">
            <v>820012</v>
          </cell>
          <cell r="H174">
            <v>0</v>
          </cell>
          <cell r="K174" t="str">
            <v>forex</v>
          </cell>
        </row>
        <row r="175">
          <cell r="A175">
            <v>110033</v>
          </cell>
          <cell r="B175">
            <v>39141</v>
          </cell>
          <cell r="C175" t="str">
            <v>AJE-02</v>
          </cell>
          <cell r="D175" t="str">
            <v>Foreign Exchange Loss</v>
          </cell>
          <cell r="E175" t="str">
            <v>T/R -PT. Sony Manufacturing Indonesia (USD)</v>
          </cell>
          <cell r="F175">
            <v>820012</v>
          </cell>
          <cell r="H175">
            <v>0</v>
          </cell>
          <cell r="K175" t="str">
            <v>forex</v>
          </cell>
        </row>
        <row r="176">
          <cell r="A176" t="str">
            <v>110035-1</v>
          </cell>
          <cell r="B176">
            <v>39141</v>
          </cell>
          <cell r="C176" t="str">
            <v>AJE-02</v>
          </cell>
          <cell r="D176" t="str">
            <v>Foreign Exchange Loss</v>
          </cell>
          <cell r="E176" t="str">
            <v xml:space="preserve">T/R -PT Sanwa Musen (Yen) </v>
          </cell>
          <cell r="F176">
            <v>820012</v>
          </cell>
          <cell r="H176">
            <v>0</v>
          </cell>
          <cell r="K176" t="str">
            <v>forex</v>
          </cell>
        </row>
        <row r="177">
          <cell r="A177" t="str">
            <v>110035-2</v>
          </cell>
          <cell r="B177">
            <v>39141</v>
          </cell>
          <cell r="C177" t="str">
            <v>AJE-02</v>
          </cell>
          <cell r="D177" t="str">
            <v>Foreign Exchange Loss</v>
          </cell>
          <cell r="E177" t="str">
            <v>T/R - PT. Galindra M.C (USD)  GALVA</v>
          </cell>
          <cell r="F177">
            <v>820012</v>
          </cell>
          <cell r="H177">
            <v>0</v>
          </cell>
          <cell r="K177" t="str">
            <v>forex</v>
          </cell>
        </row>
        <row r="178">
          <cell r="A178" t="str">
            <v>110035-3</v>
          </cell>
          <cell r="B178">
            <v>39141</v>
          </cell>
          <cell r="C178" t="str">
            <v>AJE-02</v>
          </cell>
          <cell r="D178" t="str">
            <v>Foreign Exchange Loss</v>
          </cell>
          <cell r="E178" t="str">
            <v>T/R - PT. Sanken (USD)</v>
          </cell>
          <cell r="F178">
            <v>820012</v>
          </cell>
          <cell r="H178">
            <v>0</v>
          </cell>
          <cell r="K178" t="str">
            <v>forex</v>
          </cell>
        </row>
        <row r="179">
          <cell r="A179" t="str">
            <v>110035-4</v>
          </cell>
          <cell r="B179">
            <v>39141</v>
          </cell>
          <cell r="C179" t="str">
            <v>AJE-02</v>
          </cell>
          <cell r="D179" t="str">
            <v>Foreign Exchange Loss</v>
          </cell>
          <cell r="E179" t="str">
            <v>T/R - PT. Padi Trust Component (USD)</v>
          </cell>
          <cell r="F179">
            <v>820012</v>
          </cell>
          <cell r="H179">
            <v>0</v>
          </cell>
          <cell r="K179" t="str">
            <v>forex</v>
          </cell>
        </row>
        <row r="180">
          <cell r="A180" t="str">
            <v>110035-5</v>
          </cell>
          <cell r="B180">
            <v>39141</v>
          </cell>
          <cell r="C180" t="str">
            <v>AJE-02</v>
          </cell>
          <cell r="D180" t="str">
            <v>Foreign Exchange Loss</v>
          </cell>
          <cell r="E180" t="str">
            <v>T/R - PT. PGCOM Panasonic (USD)</v>
          </cell>
          <cell r="F180">
            <v>820012</v>
          </cell>
          <cell r="H180">
            <v>0</v>
          </cell>
          <cell r="K180" t="str">
            <v>forex</v>
          </cell>
        </row>
        <row r="181">
          <cell r="A181" t="str">
            <v>110035-6</v>
          </cell>
          <cell r="B181">
            <v>39141</v>
          </cell>
          <cell r="C181" t="str">
            <v>AJE-02</v>
          </cell>
          <cell r="D181" t="str">
            <v>Foreign Exchange Loss</v>
          </cell>
          <cell r="E181" t="str">
            <v>T/R - PT. Samwha Indonesia (USD)</v>
          </cell>
          <cell r="F181">
            <v>820012</v>
          </cell>
          <cell r="H181">
            <v>0</v>
          </cell>
          <cell r="K181" t="str">
            <v>forex</v>
          </cell>
        </row>
        <row r="182">
          <cell r="A182" t="str">
            <v>110035-7</v>
          </cell>
          <cell r="B182">
            <v>39141</v>
          </cell>
          <cell r="C182" t="str">
            <v>AJE-02</v>
          </cell>
          <cell r="D182" t="str">
            <v>Foreign Exchange Loss</v>
          </cell>
          <cell r="E182" t="str">
            <v>T/R - PT. Toshiba (USD)</v>
          </cell>
          <cell r="F182">
            <v>820012</v>
          </cell>
          <cell r="H182">
            <v>0</v>
          </cell>
          <cell r="K182" t="str">
            <v>forex</v>
          </cell>
        </row>
        <row r="183">
          <cell r="A183">
            <v>110036</v>
          </cell>
          <cell r="B183">
            <v>39141</v>
          </cell>
          <cell r="C183" t="str">
            <v>AJE-02</v>
          </cell>
          <cell r="D183" t="str">
            <v>Foreign Exchange Loss</v>
          </cell>
          <cell r="E183" t="str">
            <v xml:space="preserve">Totoku Electric Co., Ltd., Japan  (USD) </v>
          </cell>
          <cell r="F183">
            <v>820012</v>
          </cell>
          <cell r="H183">
            <v>0</v>
          </cell>
          <cell r="K183" t="str">
            <v>forex</v>
          </cell>
        </row>
        <row r="184">
          <cell r="A184">
            <v>110037</v>
          </cell>
          <cell r="B184">
            <v>39141</v>
          </cell>
          <cell r="C184" t="str">
            <v>AJE-02</v>
          </cell>
          <cell r="D184" t="str">
            <v>Foreign Exchange Loss</v>
          </cell>
          <cell r="E184" t="str">
            <v>Totoku Electric Co., Ltd., Singapore  (USD)</v>
          </cell>
          <cell r="F184">
            <v>820012</v>
          </cell>
          <cell r="H184">
            <v>0</v>
          </cell>
          <cell r="K184" t="str">
            <v>forex</v>
          </cell>
        </row>
        <row r="185">
          <cell r="A185" t="str">
            <v>110037-1</v>
          </cell>
          <cell r="B185">
            <v>39141</v>
          </cell>
          <cell r="C185" t="str">
            <v>AJE-02</v>
          </cell>
          <cell r="D185" t="str">
            <v>Foreign Exchange Loss</v>
          </cell>
          <cell r="E185" t="str">
            <v>Totoku North Amerika (USD)</v>
          </cell>
          <cell r="F185">
            <v>820012</v>
          </cell>
          <cell r="H185">
            <v>0</v>
          </cell>
          <cell r="K185" t="str">
            <v>forex</v>
          </cell>
        </row>
        <row r="186">
          <cell r="A186" t="str">
            <v>110037-2</v>
          </cell>
          <cell r="B186">
            <v>39141</v>
          </cell>
          <cell r="C186" t="str">
            <v>AJE-02</v>
          </cell>
          <cell r="D186" t="str">
            <v>Foreign Exchange Loss</v>
          </cell>
          <cell r="E186" t="str">
            <v>Totoku Malaysia (USD)</v>
          </cell>
          <cell r="F186">
            <v>820012</v>
          </cell>
          <cell r="H186">
            <v>0</v>
          </cell>
          <cell r="K186" t="str">
            <v>forex</v>
          </cell>
        </row>
        <row r="187">
          <cell r="A187" t="str">
            <v>110037-3</v>
          </cell>
          <cell r="B187">
            <v>39141</v>
          </cell>
          <cell r="C187" t="str">
            <v>AJE-02</v>
          </cell>
          <cell r="D187" t="str">
            <v>Foreign Exchange Loss</v>
          </cell>
          <cell r="E187" t="str">
            <v>Totoku China (Zhejiang) Co. Ltd (USD)</v>
          </cell>
          <cell r="F187">
            <v>820012</v>
          </cell>
          <cell r="H187">
            <v>0</v>
          </cell>
          <cell r="K187" t="str">
            <v>forex</v>
          </cell>
        </row>
        <row r="188">
          <cell r="A188">
            <v>110038</v>
          </cell>
          <cell r="B188">
            <v>39141</v>
          </cell>
          <cell r="C188" t="str">
            <v>AJE-02</v>
          </cell>
          <cell r="D188" t="str">
            <v>Foreign Exchange Loss</v>
          </cell>
          <cell r="E188" t="str">
            <v>Noble Batam (USD)</v>
          </cell>
          <cell r="F188">
            <v>820012</v>
          </cell>
          <cell r="H188">
            <v>0</v>
          </cell>
          <cell r="K188" t="str">
            <v>forex</v>
          </cell>
        </row>
        <row r="189">
          <cell r="A189">
            <v>110039</v>
          </cell>
          <cell r="B189">
            <v>39141</v>
          </cell>
          <cell r="C189" t="str">
            <v>AJE-02</v>
          </cell>
          <cell r="D189" t="str">
            <v>Foreign Exchange Loss</v>
          </cell>
          <cell r="E189" t="str">
            <v>Sanyo Industries, UK (USD)</v>
          </cell>
          <cell r="F189">
            <v>820012</v>
          </cell>
          <cell r="H189">
            <v>0</v>
          </cell>
          <cell r="K189" t="str">
            <v>forex</v>
          </cell>
        </row>
        <row r="190">
          <cell r="A190" t="str">
            <v>110039-1</v>
          </cell>
          <cell r="B190">
            <v>39141</v>
          </cell>
          <cell r="C190" t="str">
            <v>AJE-02</v>
          </cell>
          <cell r="D190" t="str">
            <v>Foreign Exchange Loss</v>
          </cell>
          <cell r="E190" t="str">
            <v>NEC Tokin Electronic (USD)</v>
          </cell>
          <cell r="F190">
            <v>820012</v>
          </cell>
          <cell r="H190">
            <v>0</v>
          </cell>
          <cell r="K190" t="str">
            <v>forex</v>
          </cell>
        </row>
        <row r="191">
          <cell r="A191" t="str">
            <v>110039-2</v>
          </cell>
          <cell r="B191">
            <v>39141</v>
          </cell>
          <cell r="C191" t="str">
            <v>AJE-02</v>
          </cell>
          <cell r="D191" t="str">
            <v>Foreign Exchange Loss</v>
          </cell>
          <cell r="E191" t="str">
            <v>Yutaka (USD)</v>
          </cell>
          <cell r="F191">
            <v>820012</v>
          </cell>
          <cell r="H191">
            <v>0</v>
          </cell>
          <cell r="K191" t="str">
            <v>forex</v>
          </cell>
        </row>
        <row r="192">
          <cell r="A192" t="str">
            <v>110039-3</v>
          </cell>
          <cell r="B192">
            <v>39141</v>
          </cell>
          <cell r="C192" t="str">
            <v>AJE-02</v>
          </cell>
          <cell r="D192" t="str">
            <v>Foreign Exchange Loss</v>
          </cell>
          <cell r="E192" t="str">
            <v>T/ R  (L) Shibata Electronics (USD)</v>
          </cell>
          <cell r="F192">
            <v>820012</v>
          </cell>
          <cell r="H192">
            <v>0</v>
          </cell>
          <cell r="K192" t="str">
            <v>forex</v>
          </cell>
        </row>
        <row r="193">
          <cell r="A193" t="str">
            <v>110039-4</v>
          </cell>
          <cell r="B193">
            <v>39141</v>
          </cell>
          <cell r="C193" t="str">
            <v>AJE-02</v>
          </cell>
          <cell r="D193" t="str">
            <v>Foreign Exchange Loss</v>
          </cell>
          <cell r="E193" t="str">
            <v>Sanwa Musen - Thailand</v>
          </cell>
          <cell r="F193">
            <v>820012</v>
          </cell>
          <cell r="H193">
            <v>0</v>
          </cell>
          <cell r="K193" t="str">
            <v>forex</v>
          </cell>
        </row>
        <row r="194">
          <cell r="A194" t="str">
            <v>110039-5</v>
          </cell>
          <cell r="B194">
            <v>39141</v>
          </cell>
          <cell r="C194" t="str">
            <v>AJE-02</v>
          </cell>
          <cell r="D194" t="str">
            <v>Foreign Exchange Loss</v>
          </cell>
          <cell r="E194" t="str">
            <v xml:space="preserve">A-Tex Worldwide SDN., BHD </v>
          </cell>
          <cell r="F194">
            <v>820012</v>
          </cell>
          <cell r="H194">
            <v>0</v>
          </cell>
          <cell r="K194" t="str">
            <v>forex</v>
          </cell>
        </row>
        <row r="195">
          <cell r="A195" t="str">
            <v>110039-6</v>
          </cell>
          <cell r="B195">
            <v>39141</v>
          </cell>
          <cell r="C195" t="str">
            <v>AJE-02</v>
          </cell>
          <cell r="D195" t="str">
            <v>Foreign Exchange Loss</v>
          </cell>
          <cell r="E195" t="str">
            <v>PT. KEL Indonesia</v>
          </cell>
          <cell r="F195">
            <v>820012</v>
          </cell>
          <cell r="H195">
            <v>0</v>
          </cell>
          <cell r="K195" t="str">
            <v>forex</v>
          </cell>
        </row>
        <row r="196">
          <cell r="A196" t="str">
            <v>110039-10</v>
          </cell>
          <cell r="B196">
            <v>39141</v>
          </cell>
          <cell r="C196" t="str">
            <v>AJE-02</v>
          </cell>
          <cell r="D196" t="str">
            <v>Foreign Exchange Loss</v>
          </cell>
          <cell r="E196" t="str">
            <v>Other Receivable</v>
          </cell>
          <cell r="F196">
            <v>820012</v>
          </cell>
          <cell r="H196">
            <v>0</v>
          </cell>
          <cell r="K196" t="str">
            <v>forex</v>
          </cell>
        </row>
        <row r="197">
          <cell r="A197">
            <v>130011</v>
          </cell>
          <cell r="B197">
            <v>39141</v>
          </cell>
          <cell r="C197" t="str">
            <v>AJE-02</v>
          </cell>
          <cell r="D197" t="str">
            <v>Foreign Exchange Loss</v>
          </cell>
          <cell r="E197" t="str">
            <v>Refundable Deposits -PT. Karawang Sport Centre</v>
          </cell>
          <cell r="F197">
            <v>820012</v>
          </cell>
          <cell r="H197">
            <v>0</v>
          </cell>
          <cell r="K197" t="str">
            <v>forex</v>
          </cell>
        </row>
        <row r="198">
          <cell r="A198">
            <v>130011</v>
          </cell>
          <cell r="B198">
            <v>39141</v>
          </cell>
          <cell r="C198" t="str">
            <v>AJE-02</v>
          </cell>
          <cell r="D198" t="str">
            <v>Foreign Exchange Loss</v>
          </cell>
          <cell r="E198" t="str">
            <v>Refundable Deposits -PT. Secom Indopratama</v>
          </cell>
          <cell r="F198">
            <v>820012</v>
          </cell>
          <cell r="H198">
            <v>0</v>
          </cell>
          <cell r="K198" t="str">
            <v>forex</v>
          </cell>
        </row>
        <row r="199">
          <cell r="A199">
            <v>130011</v>
          </cell>
          <cell r="B199">
            <v>39141</v>
          </cell>
          <cell r="C199" t="str">
            <v>AJE-02</v>
          </cell>
          <cell r="D199" t="str">
            <v>Foreign Exchange Loss</v>
          </cell>
          <cell r="E199" t="str">
            <v>Refundable Deposits -PT. Griya Karawang</v>
          </cell>
          <cell r="F199">
            <v>820012</v>
          </cell>
          <cell r="H199">
            <v>0</v>
          </cell>
          <cell r="K199" t="str">
            <v>forex</v>
          </cell>
        </row>
        <row r="200">
          <cell r="A200">
            <v>130011</v>
          </cell>
          <cell r="B200">
            <v>39141</v>
          </cell>
          <cell r="C200" t="str">
            <v>AJE-02</v>
          </cell>
          <cell r="D200" t="str">
            <v>Foreign Exchange Loss</v>
          </cell>
          <cell r="E200" t="str">
            <v>Refundable Deposits -PT. Besland Pertiwi (II)</v>
          </cell>
          <cell r="F200">
            <v>820012</v>
          </cell>
          <cell r="H200">
            <v>0</v>
          </cell>
          <cell r="K200" t="str">
            <v>forex</v>
          </cell>
        </row>
        <row r="201">
          <cell r="A201">
            <v>130011</v>
          </cell>
          <cell r="B201">
            <v>39141</v>
          </cell>
          <cell r="C201" t="str">
            <v>AJE-02</v>
          </cell>
          <cell r="D201" t="str">
            <v>Foreign Exchange Loss</v>
          </cell>
          <cell r="E201" t="str">
            <v>Refundable Deposits -PT. Besland Pertiwi (III)</v>
          </cell>
          <cell r="F201">
            <v>820012</v>
          </cell>
          <cell r="H201">
            <v>0</v>
          </cell>
          <cell r="K201" t="str">
            <v>forex</v>
          </cell>
        </row>
        <row r="202">
          <cell r="A202">
            <v>130011</v>
          </cell>
          <cell r="B202">
            <v>39141</v>
          </cell>
          <cell r="C202" t="str">
            <v>AJE-02</v>
          </cell>
          <cell r="D202" t="str">
            <v>Foreign Exchange Loss</v>
          </cell>
          <cell r="E202" t="str">
            <v>Refundable Deposits -PT. Tatajabar Sejahtera (III)</v>
          </cell>
          <cell r="F202">
            <v>820012</v>
          </cell>
          <cell r="H202">
            <v>0</v>
          </cell>
          <cell r="K202" t="str">
            <v>forex</v>
          </cell>
        </row>
        <row r="203">
          <cell r="A203">
            <v>130011</v>
          </cell>
          <cell r="B203">
            <v>39141</v>
          </cell>
          <cell r="C203" t="str">
            <v>AJE-02</v>
          </cell>
          <cell r="D203" t="str">
            <v>Foreign Exchange Loss</v>
          </cell>
          <cell r="E203" t="str">
            <v>Refundable Deposits -PT. Besland Pertiwi (IV)</v>
          </cell>
          <cell r="F203">
            <v>820012</v>
          </cell>
          <cell r="H203">
            <v>0</v>
          </cell>
          <cell r="K203" t="str">
            <v>forex</v>
          </cell>
        </row>
        <row r="204">
          <cell r="A204">
            <v>130011</v>
          </cell>
          <cell r="B204">
            <v>39141</v>
          </cell>
          <cell r="C204" t="str">
            <v>AJE-02</v>
          </cell>
          <cell r="D204" t="str">
            <v>Foreign Exchange Loss</v>
          </cell>
          <cell r="E204" t="str">
            <v>Refundable Deposits -PT. Tatajabar Sejahtera (IV)</v>
          </cell>
          <cell r="F204">
            <v>820012</v>
          </cell>
          <cell r="H204">
            <v>0</v>
          </cell>
          <cell r="K204" t="str">
            <v>forex</v>
          </cell>
        </row>
        <row r="205">
          <cell r="A205">
            <v>210011</v>
          </cell>
          <cell r="B205">
            <v>39141</v>
          </cell>
          <cell r="C205" t="str">
            <v>AJE-02</v>
          </cell>
          <cell r="D205" t="str">
            <v>Foreign Exchange Loss</v>
          </cell>
          <cell r="E205" t="str">
            <v xml:space="preserve">Totoku Electric Co., Ltd., Japan </v>
          </cell>
          <cell r="F205">
            <v>820012</v>
          </cell>
          <cell r="H205">
            <v>902593</v>
          </cell>
          <cell r="K205" t="str">
            <v>forex</v>
          </cell>
        </row>
        <row r="206">
          <cell r="A206">
            <v>210012</v>
          </cell>
          <cell r="B206">
            <v>39141</v>
          </cell>
          <cell r="C206" t="str">
            <v>AJE-02</v>
          </cell>
          <cell r="D206" t="str">
            <v>Foreign Exchange Loss</v>
          </cell>
          <cell r="E206" t="str">
            <v>Totoku Electrica Mexicana. S.A. DE.C.V, Mexico</v>
          </cell>
          <cell r="F206">
            <v>820012</v>
          </cell>
          <cell r="H206">
            <v>0</v>
          </cell>
          <cell r="K206" t="str">
            <v>forex</v>
          </cell>
        </row>
        <row r="207">
          <cell r="A207" t="str">
            <v>210012-1</v>
          </cell>
          <cell r="B207">
            <v>39141</v>
          </cell>
          <cell r="C207" t="str">
            <v>AJE-02</v>
          </cell>
          <cell r="D207" t="str">
            <v>Foreign Exchange Loss</v>
          </cell>
          <cell r="E207" t="str">
            <v>Totoku Malaysia</v>
          </cell>
          <cell r="F207">
            <v>820012</v>
          </cell>
          <cell r="H207">
            <v>0</v>
          </cell>
          <cell r="K207" t="str">
            <v>forex</v>
          </cell>
        </row>
        <row r="208">
          <cell r="A208">
            <v>210013</v>
          </cell>
          <cell r="B208">
            <v>39141</v>
          </cell>
          <cell r="C208" t="str">
            <v>AJE-02</v>
          </cell>
          <cell r="D208" t="str">
            <v>Foreign Exchange Loss</v>
          </cell>
          <cell r="E208" t="str">
            <v>Furukawa Electric Singapore (US$)</v>
          </cell>
          <cell r="F208">
            <v>820012</v>
          </cell>
          <cell r="H208">
            <v>0</v>
          </cell>
          <cell r="K208" t="str">
            <v>forex</v>
          </cell>
        </row>
        <row r="209">
          <cell r="A209" t="str">
            <v>210013-2</v>
          </cell>
          <cell r="B209">
            <v>39141</v>
          </cell>
          <cell r="C209" t="str">
            <v>AJE-02</v>
          </cell>
          <cell r="D209" t="str">
            <v>Foreign Exchange Loss</v>
          </cell>
          <cell r="E209" t="str">
            <v>Honami Electronics (002-0157)</v>
          </cell>
          <cell r="F209">
            <v>820012</v>
          </cell>
          <cell r="H209">
            <v>0</v>
          </cell>
          <cell r="K209" t="str">
            <v>forex</v>
          </cell>
        </row>
        <row r="210">
          <cell r="A210" t="str">
            <v>210013-3</v>
          </cell>
          <cell r="B210">
            <v>39141</v>
          </cell>
          <cell r="C210" t="str">
            <v>AJE-02</v>
          </cell>
          <cell r="D210" t="str">
            <v>Foreign Exchange Loss</v>
          </cell>
          <cell r="E210" t="str">
            <v>Nitto Denko</v>
          </cell>
          <cell r="F210">
            <v>820012</v>
          </cell>
          <cell r="H210">
            <v>0</v>
          </cell>
          <cell r="K210" t="str">
            <v>forex</v>
          </cell>
        </row>
        <row r="211">
          <cell r="A211">
            <v>210014</v>
          </cell>
          <cell r="B211">
            <v>39141</v>
          </cell>
          <cell r="C211" t="str">
            <v>AJE-02</v>
          </cell>
          <cell r="D211" t="str">
            <v>Foreign Exchange Loss</v>
          </cell>
          <cell r="E211" t="str">
            <v>Local T/P -PT. Yontomo (USD)</v>
          </cell>
          <cell r="F211">
            <v>820012</v>
          </cell>
          <cell r="H211">
            <v>0</v>
          </cell>
          <cell r="K211" t="str">
            <v>forex</v>
          </cell>
        </row>
        <row r="212">
          <cell r="A212">
            <v>210015</v>
          </cell>
          <cell r="B212">
            <v>39141</v>
          </cell>
          <cell r="C212" t="str">
            <v>AJE-02</v>
          </cell>
          <cell r="D212" t="str">
            <v>Foreign Exchange Loss</v>
          </cell>
          <cell r="E212" t="str">
            <v>Local T/P -PT. Nitto (USD)</v>
          </cell>
          <cell r="F212">
            <v>820012</v>
          </cell>
          <cell r="H212">
            <v>0</v>
          </cell>
          <cell r="K212" t="str">
            <v>forex</v>
          </cell>
        </row>
        <row r="213">
          <cell r="A213">
            <v>210016</v>
          </cell>
          <cell r="B213">
            <v>39141</v>
          </cell>
          <cell r="C213" t="str">
            <v>AJE-02</v>
          </cell>
          <cell r="D213" t="str">
            <v>Foreign Exchange Loss</v>
          </cell>
          <cell r="E213" t="str">
            <v>Local T/P -PT. Sumitomo Electric (USD) OPTEC</v>
          </cell>
          <cell r="F213">
            <v>820012</v>
          </cell>
          <cell r="H213">
            <v>0</v>
          </cell>
          <cell r="K213" t="str">
            <v>forex</v>
          </cell>
        </row>
        <row r="214">
          <cell r="A214">
            <v>210017</v>
          </cell>
          <cell r="B214">
            <v>39141</v>
          </cell>
          <cell r="C214" t="str">
            <v>AJE-02</v>
          </cell>
          <cell r="D214" t="str">
            <v>Foreign Exchange Loss</v>
          </cell>
          <cell r="E214" t="str">
            <v>Local T/P -PT. Dia Electro (USD)  DECSI</v>
          </cell>
          <cell r="F214">
            <v>820012</v>
          </cell>
          <cell r="H214">
            <v>339816</v>
          </cell>
          <cell r="K214" t="str">
            <v>forex</v>
          </cell>
        </row>
        <row r="215">
          <cell r="A215">
            <v>210018</v>
          </cell>
          <cell r="B215">
            <v>39141</v>
          </cell>
          <cell r="C215" t="str">
            <v>AJE-02</v>
          </cell>
          <cell r="D215" t="str">
            <v>Foreign Exchange Loss</v>
          </cell>
          <cell r="E215" t="str">
            <v xml:space="preserve">Local T/P - PT Sanko Material (USD) </v>
          </cell>
          <cell r="F215">
            <v>820012</v>
          </cell>
          <cell r="H215">
            <v>0</v>
          </cell>
          <cell r="K215" t="str">
            <v>forex</v>
          </cell>
        </row>
        <row r="216">
          <cell r="A216">
            <v>210019</v>
          </cell>
          <cell r="B216">
            <v>39141</v>
          </cell>
          <cell r="C216" t="str">
            <v>AJE-02</v>
          </cell>
          <cell r="D216" t="str">
            <v>Foreign Exchange Loss</v>
          </cell>
          <cell r="E216" t="str">
            <v>Local T/P -PT. Four Pillars (USD)</v>
          </cell>
          <cell r="F216">
            <v>820012</v>
          </cell>
          <cell r="H216">
            <v>0</v>
          </cell>
          <cell r="K216" t="str">
            <v>forex</v>
          </cell>
        </row>
        <row r="217">
          <cell r="A217" t="str">
            <v>210019-1</v>
          </cell>
          <cell r="B217">
            <v>39141</v>
          </cell>
          <cell r="C217" t="str">
            <v>AJE-02</v>
          </cell>
          <cell r="D217" t="str">
            <v>Foreign Exchange Loss</v>
          </cell>
          <cell r="E217" t="str">
            <v>Local T/P -PT. Sucaco (USD)</v>
          </cell>
          <cell r="F217">
            <v>820012</v>
          </cell>
          <cell r="H217">
            <v>1786954</v>
          </cell>
          <cell r="K217" t="str">
            <v>forex</v>
          </cell>
        </row>
        <row r="218">
          <cell r="A218" t="str">
            <v>210019-2</v>
          </cell>
          <cell r="B218">
            <v>39141</v>
          </cell>
          <cell r="C218" t="str">
            <v>AJE-02</v>
          </cell>
          <cell r="D218" t="str">
            <v>Foreign Exchange Loss</v>
          </cell>
          <cell r="E218" t="str">
            <v xml:space="preserve">Local T/P -PT. Rapindo </v>
          </cell>
          <cell r="F218">
            <v>820012</v>
          </cell>
          <cell r="H218">
            <v>0</v>
          </cell>
          <cell r="K218" t="str">
            <v>forex</v>
          </cell>
        </row>
        <row r="219">
          <cell r="A219" t="str">
            <v>210019-3</v>
          </cell>
          <cell r="B219">
            <v>39141</v>
          </cell>
          <cell r="C219" t="str">
            <v>AJE-02</v>
          </cell>
          <cell r="D219" t="str">
            <v>Foreign Exchange Loss</v>
          </cell>
          <cell r="E219" t="str">
            <v>Local T/P - Harmonics Techindo (USD)</v>
          </cell>
          <cell r="F219">
            <v>820012</v>
          </cell>
          <cell r="H219">
            <v>0</v>
          </cell>
          <cell r="K219" t="str">
            <v>forex</v>
          </cell>
        </row>
        <row r="220">
          <cell r="A220" t="str">
            <v>210019-4</v>
          </cell>
          <cell r="B220">
            <v>39141</v>
          </cell>
          <cell r="C220" t="str">
            <v>AJE-02</v>
          </cell>
          <cell r="D220" t="str">
            <v>Foreign Exchange Loss</v>
          </cell>
          <cell r="E220" t="str">
            <v>Local T/P -Tessa (USD)</v>
          </cell>
          <cell r="F220">
            <v>820012</v>
          </cell>
          <cell r="H220">
            <v>0</v>
          </cell>
          <cell r="K220" t="str">
            <v>forex</v>
          </cell>
        </row>
        <row r="221">
          <cell r="A221" t="str">
            <v>210019-5</v>
          </cell>
          <cell r="B221">
            <v>39141</v>
          </cell>
          <cell r="C221" t="str">
            <v>AJE-02</v>
          </cell>
          <cell r="D221" t="str">
            <v>Foreign Exchange Loss</v>
          </cell>
          <cell r="E221" t="str">
            <v>Local T/P -  PT. Kyoei Denki (USD)</v>
          </cell>
          <cell r="F221">
            <v>820012</v>
          </cell>
          <cell r="H221">
            <v>0</v>
          </cell>
          <cell r="K221" t="str">
            <v>forex</v>
          </cell>
        </row>
        <row r="222">
          <cell r="A222" t="str">
            <v>210019-6</v>
          </cell>
          <cell r="B222">
            <v>39141</v>
          </cell>
          <cell r="C222" t="str">
            <v>AJE-02</v>
          </cell>
          <cell r="D222" t="str">
            <v>Foreign Exchange Loss</v>
          </cell>
          <cell r="E222" t="str">
            <v>Local T/P -  PT. Kel Indonesia (USD)</v>
          </cell>
          <cell r="F222">
            <v>820012</v>
          </cell>
          <cell r="H222">
            <v>0</v>
          </cell>
          <cell r="K222" t="str">
            <v>forex</v>
          </cell>
        </row>
        <row r="223">
          <cell r="A223" t="str">
            <v>210019-7</v>
          </cell>
          <cell r="B223">
            <v>39141</v>
          </cell>
          <cell r="C223" t="str">
            <v>AJE-02</v>
          </cell>
          <cell r="D223" t="str">
            <v>Foreign Exchange Loss</v>
          </cell>
          <cell r="E223" t="str">
            <v>Local T/P -  Furukawa (Yen)</v>
          </cell>
          <cell r="F223">
            <v>820012</v>
          </cell>
          <cell r="H223">
            <v>38493072</v>
          </cell>
          <cell r="K223" t="str">
            <v>forex</v>
          </cell>
        </row>
        <row r="224">
          <cell r="A224">
            <v>210030</v>
          </cell>
          <cell r="B224">
            <v>39141</v>
          </cell>
          <cell r="C224" t="str">
            <v>AJE-02</v>
          </cell>
          <cell r="D224" t="str">
            <v>Foreign Exchange Loss</v>
          </cell>
          <cell r="E224" t="str">
            <v>Output Payables :</v>
          </cell>
          <cell r="F224">
            <v>820012</v>
          </cell>
          <cell r="H224">
            <v>0</v>
          </cell>
          <cell r="K224" t="str">
            <v>forex</v>
          </cell>
        </row>
        <row r="225">
          <cell r="A225" t="str">
            <v>210030-1</v>
          </cell>
          <cell r="B225">
            <v>39141</v>
          </cell>
          <cell r="C225" t="str">
            <v>AJE-02</v>
          </cell>
          <cell r="D225" t="str">
            <v>Foreign Exchange Loss</v>
          </cell>
          <cell r="E225" t="str">
            <v>Other Payables :</v>
          </cell>
          <cell r="F225">
            <v>820012</v>
          </cell>
          <cell r="H225">
            <v>63682</v>
          </cell>
          <cell r="K225" t="str">
            <v>forex</v>
          </cell>
        </row>
        <row r="226">
          <cell r="A226">
            <v>210039</v>
          </cell>
          <cell r="B226">
            <v>39141</v>
          </cell>
          <cell r="C226" t="str">
            <v>AJE-02</v>
          </cell>
          <cell r="D226" t="str">
            <v>Foreign Exchange Loss</v>
          </cell>
          <cell r="E226" t="str">
            <v>Temporary Receivable Subject (Royalty) (usd)</v>
          </cell>
          <cell r="F226">
            <v>820012</v>
          </cell>
          <cell r="H226">
            <v>0</v>
          </cell>
          <cell r="K226" t="str">
            <v>forex</v>
          </cell>
        </row>
        <row r="227">
          <cell r="A227">
            <v>210041</v>
          </cell>
          <cell r="B227">
            <v>39141</v>
          </cell>
          <cell r="C227" t="str">
            <v>AJE-02</v>
          </cell>
          <cell r="D227" t="str">
            <v>Foreign Exchange Loss</v>
          </cell>
          <cell r="E227" t="str">
            <v>Suspense Receivable - Totoku Electric</v>
          </cell>
          <cell r="F227">
            <v>820012</v>
          </cell>
          <cell r="H227">
            <v>0</v>
          </cell>
          <cell r="K227" t="str">
            <v>forex</v>
          </cell>
        </row>
        <row r="228">
          <cell r="A228">
            <v>210071</v>
          </cell>
          <cell r="B228">
            <v>39141</v>
          </cell>
          <cell r="C228" t="str">
            <v>AJE-02</v>
          </cell>
          <cell r="D228" t="str">
            <v>Foreign Exchange Loss</v>
          </cell>
          <cell r="E228" t="str">
            <v>Long Term Loans - Totoku Electric Co. Ltd</v>
          </cell>
          <cell r="F228">
            <v>820012</v>
          </cell>
          <cell r="H228">
            <v>10500000</v>
          </cell>
          <cell r="K228" t="str">
            <v>forex</v>
          </cell>
        </row>
        <row r="229">
          <cell r="A229">
            <v>210061</v>
          </cell>
          <cell r="B229">
            <v>39141</v>
          </cell>
          <cell r="C229" t="str">
            <v>AJE-02</v>
          </cell>
          <cell r="D229" t="str">
            <v>Foreign Exchange Loss</v>
          </cell>
          <cell r="E229" t="str">
            <v>PT. Resona Perdania Indonesia (max -usd 500,000)</v>
          </cell>
          <cell r="F229">
            <v>820012</v>
          </cell>
          <cell r="H229">
            <v>70000000</v>
          </cell>
          <cell r="K229" t="str">
            <v>forex</v>
          </cell>
        </row>
        <row r="230">
          <cell r="A230">
            <v>210062</v>
          </cell>
          <cell r="B230">
            <v>39141</v>
          </cell>
          <cell r="C230" t="str">
            <v>AJE-02</v>
          </cell>
          <cell r="D230" t="str">
            <v>Foreign Exchange Loss</v>
          </cell>
          <cell r="E230" t="str">
            <v>PT. Bank Dai-Ichi Kangyo Indonesia (max -usd 1,000,000)</v>
          </cell>
          <cell r="F230">
            <v>820012</v>
          </cell>
          <cell r="H230">
            <v>70000000</v>
          </cell>
          <cell r="K230" t="str">
            <v>forex</v>
          </cell>
        </row>
        <row r="231">
          <cell r="A231">
            <v>210063</v>
          </cell>
          <cell r="B231">
            <v>39141</v>
          </cell>
          <cell r="C231" t="str">
            <v>AJE-02</v>
          </cell>
          <cell r="D231" t="str">
            <v>Foreign Exchange Loss</v>
          </cell>
          <cell r="E231" t="str">
            <v>Totoku Electric Co. Ltd</v>
          </cell>
          <cell r="F231">
            <v>820012</v>
          </cell>
          <cell r="H231">
            <v>65750000</v>
          </cell>
          <cell r="K231" t="str">
            <v>forex</v>
          </cell>
        </row>
        <row r="232">
          <cell r="A232">
            <v>820012</v>
          </cell>
          <cell r="B232">
            <v>39141</v>
          </cell>
          <cell r="C232" t="str">
            <v>AJE-02</v>
          </cell>
          <cell r="D232" t="str">
            <v>T/R -PT. Sanyo Electric (USD)</v>
          </cell>
          <cell r="E232" t="str">
            <v>Foreign Exchange Loss</v>
          </cell>
          <cell r="F232">
            <v>110032</v>
          </cell>
          <cell r="J232">
            <v>0</v>
          </cell>
          <cell r="K232" t="str">
            <v>forex</v>
          </cell>
        </row>
        <row r="233">
          <cell r="A233">
            <v>820012</v>
          </cell>
          <cell r="B233">
            <v>39141</v>
          </cell>
          <cell r="C233" t="str">
            <v>AJE-02</v>
          </cell>
          <cell r="D233" t="str">
            <v>T/R -PT. Sony Manufacturing Indonesia (USD)</v>
          </cell>
          <cell r="E233" t="str">
            <v>Foreign Exchange Loss</v>
          </cell>
          <cell r="F233">
            <v>110033</v>
          </cell>
          <cell r="J233">
            <v>0</v>
          </cell>
          <cell r="K233" t="str">
            <v>forex</v>
          </cell>
        </row>
        <row r="234">
          <cell r="A234">
            <v>820012</v>
          </cell>
          <cell r="B234">
            <v>39141</v>
          </cell>
          <cell r="C234" t="str">
            <v>AJE-02</v>
          </cell>
          <cell r="D234" t="str">
            <v xml:space="preserve">T/R -PT Sanwa Musen (Yen) </v>
          </cell>
          <cell r="E234" t="str">
            <v>Foreign Exchange Loss</v>
          </cell>
          <cell r="F234" t="str">
            <v>110035-1</v>
          </cell>
          <cell r="J234">
            <v>0</v>
          </cell>
          <cell r="K234" t="str">
            <v>forex</v>
          </cell>
        </row>
        <row r="235">
          <cell r="A235">
            <v>820012</v>
          </cell>
          <cell r="B235">
            <v>39141</v>
          </cell>
          <cell r="C235" t="str">
            <v>AJE-02</v>
          </cell>
          <cell r="D235" t="str">
            <v>T/R - PT. Galindra M.C (USD)  GALVA</v>
          </cell>
          <cell r="E235" t="str">
            <v>Foreign Exchange Loss</v>
          </cell>
          <cell r="F235" t="str">
            <v>110035-2</v>
          </cell>
          <cell r="J235">
            <v>0</v>
          </cell>
          <cell r="K235" t="str">
            <v>forex</v>
          </cell>
        </row>
        <row r="236">
          <cell r="A236">
            <v>820012</v>
          </cell>
          <cell r="B236">
            <v>39141</v>
          </cell>
          <cell r="C236" t="str">
            <v>AJE-02</v>
          </cell>
          <cell r="D236" t="str">
            <v>T/R - PT. Sanken (USD)</v>
          </cell>
          <cell r="E236" t="str">
            <v>Foreign Exchange Loss</v>
          </cell>
          <cell r="F236" t="str">
            <v>110035-3</v>
          </cell>
          <cell r="J236">
            <v>0</v>
          </cell>
          <cell r="K236" t="str">
            <v>forex</v>
          </cell>
        </row>
        <row r="237">
          <cell r="A237">
            <v>820012</v>
          </cell>
          <cell r="B237">
            <v>39141</v>
          </cell>
          <cell r="C237" t="str">
            <v>AJE-02</v>
          </cell>
          <cell r="D237" t="str">
            <v>T/R - PT. Padi Trust Component (USD)</v>
          </cell>
          <cell r="E237" t="str">
            <v>Foreign Exchange Loss</v>
          </cell>
          <cell r="F237" t="str">
            <v>110035-4</v>
          </cell>
          <cell r="J237">
            <v>0</v>
          </cell>
          <cell r="K237" t="str">
            <v>forex</v>
          </cell>
        </row>
        <row r="238">
          <cell r="A238">
            <v>820012</v>
          </cell>
          <cell r="B238">
            <v>39141</v>
          </cell>
          <cell r="C238" t="str">
            <v>AJE-02</v>
          </cell>
          <cell r="D238" t="str">
            <v>T/R - PT. PGCOM Panasonic (USD)</v>
          </cell>
          <cell r="E238" t="str">
            <v>Foreign Exchange Loss</v>
          </cell>
          <cell r="F238" t="str">
            <v>110035-5</v>
          </cell>
          <cell r="J238">
            <v>0</v>
          </cell>
          <cell r="K238" t="str">
            <v>forex</v>
          </cell>
        </row>
        <row r="239">
          <cell r="A239">
            <v>820012</v>
          </cell>
          <cell r="B239">
            <v>39141</v>
          </cell>
          <cell r="C239" t="str">
            <v>AJE-02</v>
          </cell>
          <cell r="D239" t="str">
            <v>T/R - PT. Samwha Indonesia (USD)</v>
          </cell>
          <cell r="E239" t="str">
            <v>Foreign Exchange Loss</v>
          </cell>
          <cell r="F239" t="str">
            <v>110035-6</v>
          </cell>
          <cell r="J239">
            <v>0</v>
          </cell>
          <cell r="K239" t="str">
            <v>forex</v>
          </cell>
        </row>
        <row r="240">
          <cell r="A240">
            <v>820012</v>
          </cell>
          <cell r="B240">
            <v>39141</v>
          </cell>
          <cell r="C240" t="str">
            <v>AJE-02</v>
          </cell>
          <cell r="D240" t="str">
            <v>T/R - PT. Toshiba (USD)</v>
          </cell>
          <cell r="E240" t="str">
            <v>Foreign Exchange Loss</v>
          </cell>
          <cell r="F240" t="str">
            <v>110035-7</v>
          </cell>
          <cell r="J240">
            <v>0</v>
          </cell>
          <cell r="K240" t="str">
            <v>forex</v>
          </cell>
        </row>
        <row r="241">
          <cell r="A241">
            <v>820012</v>
          </cell>
          <cell r="B241">
            <v>39141</v>
          </cell>
          <cell r="C241" t="str">
            <v>AJE-02</v>
          </cell>
          <cell r="D241" t="str">
            <v xml:space="preserve">Totoku Electric Co., Ltd., Japan  (USD) </v>
          </cell>
          <cell r="E241" t="str">
            <v>Foreign Exchange Loss</v>
          </cell>
          <cell r="F241">
            <v>110036</v>
          </cell>
          <cell r="J241">
            <v>0</v>
          </cell>
          <cell r="K241" t="str">
            <v>forex</v>
          </cell>
        </row>
        <row r="242">
          <cell r="A242">
            <v>820012</v>
          </cell>
          <cell r="B242">
            <v>39141</v>
          </cell>
          <cell r="C242" t="str">
            <v>AJE-02</v>
          </cell>
          <cell r="D242" t="str">
            <v>Totoku Electric Co., Ltd., Singapore  (USD)</v>
          </cell>
          <cell r="E242" t="str">
            <v>Foreign Exchange Loss</v>
          </cell>
          <cell r="F242">
            <v>110037</v>
          </cell>
          <cell r="J242">
            <v>0</v>
          </cell>
          <cell r="K242" t="str">
            <v>forex</v>
          </cell>
        </row>
        <row r="243">
          <cell r="A243">
            <v>820012</v>
          </cell>
          <cell r="B243">
            <v>39141</v>
          </cell>
          <cell r="C243" t="str">
            <v>AJE-02</v>
          </cell>
          <cell r="D243" t="str">
            <v>Totoku North Amerika (USD)</v>
          </cell>
          <cell r="E243" t="str">
            <v>Foreign Exchange Loss</v>
          </cell>
          <cell r="F243" t="str">
            <v>110037-1</v>
          </cell>
          <cell r="J243">
            <v>0</v>
          </cell>
          <cell r="K243" t="str">
            <v>forex</v>
          </cell>
        </row>
        <row r="244">
          <cell r="A244">
            <v>820012</v>
          </cell>
          <cell r="B244">
            <v>39141</v>
          </cell>
          <cell r="C244" t="str">
            <v>AJE-02</v>
          </cell>
          <cell r="D244" t="str">
            <v>Totoku Malaysia (USD)</v>
          </cell>
          <cell r="E244" t="str">
            <v>Foreign Exchange Loss</v>
          </cell>
          <cell r="F244" t="str">
            <v>110037-2</v>
          </cell>
          <cell r="J244">
            <v>0</v>
          </cell>
          <cell r="K244" t="str">
            <v>forex</v>
          </cell>
        </row>
        <row r="245">
          <cell r="A245">
            <v>820012</v>
          </cell>
          <cell r="B245">
            <v>39141</v>
          </cell>
          <cell r="C245" t="str">
            <v>AJE-02</v>
          </cell>
          <cell r="D245" t="str">
            <v>Totoku China (Zhejiang) Co. Ltd (USD)</v>
          </cell>
          <cell r="E245" t="str">
            <v>Foreign Exchange Loss</v>
          </cell>
          <cell r="F245" t="str">
            <v>110037-3</v>
          </cell>
          <cell r="J245">
            <v>0</v>
          </cell>
          <cell r="K245" t="str">
            <v>forex</v>
          </cell>
        </row>
        <row r="246">
          <cell r="A246">
            <v>820012</v>
          </cell>
          <cell r="B246">
            <v>39141</v>
          </cell>
          <cell r="C246" t="str">
            <v>AJE-02</v>
          </cell>
          <cell r="D246" t="str">
            <v>Noble Batam (USD)</v>
          </cell>
          <cell r="E246" t="str">
            <v>Foreign Exchange Loss</v>
          </cell>
          <cell r="F246">
            <v>110038</v>
          </cell>
          <cell r="J246">
            <v>0</v>
          </cell>
          <cell r="K246" t="str">
            <v>forex</v>
          </cell>
        </row>
        <row r="247">
          <cell r="A247">
            <v>820012</v>
          </cell>
          <cell r="B247">
            <v>39141</v>
          </cell>
          <cell r="C247" t="str">
            <v>AJE-02</v>
          </cell>
          <cell r="D247" t="str">
            <v>Sanyo Industries, UK (USD)</v>
          </cell>
          <cell r="E247" t="str">
            <v>Foreign Exchange Loss</v>
          </cell>
          <cell r="F247">
            <v>110039</v>
          </cell>
          <cell r="J247">
            <v>0</v>
          </cell>
          <cell r="K247" t="str">
            <v>forex</v>
          </cell>
        </row>
        <row r="248">
          <cell r="A248">
            <v>820012</v>
          </cell>
          <cell r="B248">
            <v>39141</v>
          </cell>
          <cell r="C248" t="str">
            <v>AJE-02</v>
          </cell>
          <cell r="D248" t="str">
            <v>NEC Tokin Electronic (USD)</v>
          </cell>
          <cell r="E248" t="str">
            <v>Foreign Exchange Loss</v>
          </cell>
          <cell r="F248" t="str">
            <v>110039-1</v>
          </cell>
          <cell r="J248">
            <v>0</v>
          </cell>
          <cell r="K248" t="str">
            <v>forex</v>
          </cell>
        </row>
        <row r="249">
          <cell r="A249">
            <v>820012</v>
          </cell>
          <cell r="B249">
            <v>39141</v>
          </cell>
          <cell r="C249" t="str">
            <v>AJE-02</v>
          </cell>
          <cell r="D249" t="str">
            <v>Yutaka (USD)</v>
          </cell>
          <cell r="E249" t="str">
            <v>Foreign Exchange Loss</v>
          </cell>
          <cell r="F249" t="str">
            <v>110039-2</v>
          </cell>
          <cell r="J249">
            <v>0</v>
          </cell>
          <cell r="K249" t="str">
            <v>forex</v>
          </cell>
        </row>
        <row r="250">
          <cell r="A250">
            <v>820012</v>
          </cell>
          <cell r="B250">
            <v>39141</v>
          </cell>
          <cell r="C250" t="str">
            <v>AJE-02</v>
          </cell>
          <cell r="D250" t="str">
            <v>T/ R  (L) Shibata Electronics (USD)</v>
          </cell>
          <cell r="E250" t="str">
            <v>Foreign Exchange Loss</v>
          </cell>
          <cell r="F250" t="str">
            <v>110039-3</v>
          </cell>
          <cell r="J250">
            <v>0</v>
          </cell>
          <cell r="K250" t="str">
            <v>forex</v>
          </cell>
        </row>
        <row r="251">
          <cell r="A251">
            <v>820012</v>
          </cell>
          <cell r="B251">
            <v>39141</v>
          </cell>
          <cell r="C251" t="str">
            <v>AJE-02</v>
          </cell>
          <cell r="D251" t="str">
            <v>Sanwa Musen - Thailand</v>
          </cell>
          <cell r="E251" t="str">
            <v>Foreign Exchange Loss</v>
          </cell>
          <cell r="F251" t="str">
            <v>110039-4</v>
          </cell>
          <cell r="J251">
            <v>0</v>
          </cell>
          <cell r="K251" t="str">
            <v>forex</v>
          </cell>
        </row>
        <row r="252">
          <cell r="A252">
            <v>820012</v>
          </cell>
          <cell r="B252">
            <v>39141</v>
          </cell>
          <cell r="C252" t="str">
            <v>AJE-02</v>
          </cell>
          <cell r="D252" t="str">
            <v xml:space="preserve">A-Tex Worldwide SDN., BHD </v>
          </cell>
          <cell r="E252" t="str">
            <v>Foreign Exchange Loss</v>
          </cell>
          <cell r="F252" t="str">
            <v>110039-5</v>
          </cell>
          <cell r="J252">
            <v>0</v>
          </cell>
          <cell r="K252" t="str">
            <v>forex</v>
          </cell>
        </row>
        <row r="253">
          <cell r="A253">
            <v>820012</v>
          </cell>
          <cell r="B253">
            <v>39141</v>
          </cell>
          <cell r="C253" t="str">
            <v>AJE-02</v>
          </cell>
          <cell r="D253" t="str">
            <v>PT. KEL Indonesia</v>
          </cell>
          <cell r="E253" t="str">
            <v>Foreign Exchange Loss</v>
          </cell>
          <cell r="F253" t="str">
            <v>110039-6</v>
          </cell>
          <cell r="J253">
            <v>0</v>
          </cell>
          <cell r="K253" t="str">
            <v>forex</v>
          </cell>
        </row>
        <row r="254">
          <cell r="A254">
            <v>820012</v>
          </cell>
          <cell r="B254">
            <v>39141</v>
          </cell>
          <cell r="C254" t="str">
            <v>AJE-02</v>
          </cell>
          <cell r="D254" t="str">
            <v>Other Receivable</v>
          </cell>
          <cell r="E254" t="str">
            <v>Foreign Exchange Loss</v>
          </cell>
          <cell r="F254" t="str">
            <v>110039-10</v>
          </cell>
          <cell r="J254">
            <v>0</v>
          </cell>
          <cell r="K254" t="str">
            <v>forex</v>
          </cell>
        </row>
        <row r="255">
          <cell r="A255">
            <v>820012</v>
          </cell>
          <cell r="B255">
            <v>39141</v>
          </cell>
          <cell r="C255" t="str">
            <v>AJE-02</v>
          </cell>
          <cell r="D255" t="str">
            <v>Refundable Deposits -PT. Karawang Sport Centre</v>
          </cell>
          <cell r="E255" t="str">
            <v>Foreign Exchange Loss</v>
          </cell>
          <cell r="F255">
            <v>130011</v>
          </cell>
          <cell r="J255">
            <v>0</v>
          </cell>
          <cell r="K255" t="str">
            <v>forex</v>
          </cell>
        </row>
        <row r="256">
          <cell r="A256">
            <v>820012</v>
          </cell>
          <cell r="B256">
            <v>39141</v>
          </cell>
          <cell r="C256" t="str">
            <v>AJE-02</v>
          </cell>
          <cell r="D256" t="str">
            <v>Refundable Deposits -PT. Secom Indopratama</v>
          </cell>
          <cell r="E256" t="str">
            <v>Foreign Exchange Loss</v>
          </cell>
          <cell r="F256">
            <v>130011</v>
          </cell>
          <cell r="J256">
            <v>0</v>
          </cell>
          <cell r="K256" t="str">
            <v>forex</v>
          </cell>
        </row>
        <row r="257">
          <cell r="A257">
            <v>820012</v>
          </cell>
          <cell r="B257">
            <v>39141</v>
          </cell>
          <cell r="C257" t="str">
            <v>AJE-02</v>
          </cell>
          <cell r="D257" t="str">
            <v>Refundable Deposits -PT. Griya Karawang</v>
          </cell>
          <cell r="E257" t="str">
            <v>Foreign Exchange Loss</v>
          </cell>
          <cell r="F257">
            <v>130011</v>
          </cell>
          <cell r="J257">
            <v>0</v>
          </cell>
          <cell r="K257" t="str">
            <v>forex</v>
          </cell>
        </row>
        <row r="258">
          <cell r="A258">
            <v>820012</v>
          </cell>
          <cell r="B258">
            <v>39141</v>
          </cell>
          <cell r="C258" t="str">
            <v>AJE-02</v>
          </cell>
          <cell r="D258" t="str">
            <v>Refundable Deposits -PT. Besland Pertiwi (II)</v>
          </cell>
          <cell r="E258" t="str">
            <v>Foreign Exchange Loss</v>
          </cell>
          <cell r="F258">
            <v>130011</v>
          </cell>
          <cell r="J258">
            <v>0</v>
          </cell>
          <cell r="K258" t="str">
            <v>forex</v>
          </cell>
        </row>
        <row r="259">
          <cell r="A259">
            <v>820012</v>
          </cell>
          <cell r="B259">
            <v>39141</v>
          </cell>
          <cell r="C259" t="str">
            <v>AJE-02</v>
          </cell>
          <cell r="D259" t="str">
            <v>Refundable Deposits -PT. Besland Pertiwi (III)</v>
          </cell>
          <cell r="E259" t="str">
            <v>Foreign Exchange Loss</v>
          </cell>
          <cell r="F259">
            <v>130011</v>
          </cell>
          <cell r="J259">
            <v>0</v>
          </cell>
          <cell r="K259" t="str">
            <v>forex</v>
          </cell>
        </row>
        <row r="260">
          <cell r="A260">
            <v>820012</v>
          </cell>
          <cell r="B260">
            <v>39141</v>
          </cell>
          <cell r="C260" t="str">
            <v>AJE-02</v>
          </cell>
          <cell r="D260" t="str">
            <v>Refundable Deposits -PT. Tatajabar Sejahtera (III)</v>
          </cell>
          <cell r="E260" t="str">
            <v>Foreign Exchange Loss</v>
          </cell>
          <cell r="F260">
            <v>130011</v>
          </cell>
          <cell r="J260">
            <v>0</v>
          </cell>
          <cell r="K260" t="str">
            <v>forex</v>
          </cell>
        </row>
        <row r="261">
          <cell r="A261">
            <v>820012</v>
          </cell>
          <cell r="B261">
            <v>39141</v>
          </cell>
          <cell r="C261" t="str">
            <v>AJE-02</v>
          </cell>
          <cell r="D261" t="str">
            <v>Refundable Deposits -PT. Besland Pertiwi (IV)</v>
          </cell>
          <cell r="E261" t="str">
            <v>Foreign Exchange Loss</v>
          </cell>
          <cell r="F261">
            <v>130011</v>
          </cell>
          <cell r="J261">
            <v>0</v>
          </cell>
          <cell r="K261" t="str">
            <v>forex</v>
          </cell>
        </row>
        <row r="262">
          <cell r="A262">
            <v>820012</v>
          </cell>
          <cell r="B262">
            <v>39141</v>
          </cell>
          <cell r="C262" t="str">
            <v>AJE-02</v>
          </cell>
          <cell r="D262" t="str">
            <v>Refundable Deposits -PT. Tatajabar Sejahtera (IV)</v>
          </cell>
          <cell r="E262" t="str">
            <v>Foreign Exchange Loss</v>
          </cell>
          <cell r="F262">
            <v>130011</v>
          </cell>
          <cell r="J262">
            <v>0</v>
          </cell>
          <cell r="K262" t="str">
            <v>forex</v>
          </cell>
        </row>
        <row r="263">
          <cell r="A263">
            <v>820012</v>
          </cell>
          <cell r="B263">
            <v>39141</v>
          </cell>
          <cell r="C263" t="str">
            <v>AJE-02</v>
          </cell>
          <cell r="D263" t="str">
            <v xml:space="preserve">Totoku Electric Co., Ltd., Japan </v>
          </cell>
          <cell r="E263" t="str">
            <v>Foreign Exchange Loss</v>
          </cell>
          <cell r="F263">
            <v>210011</v>
          </cell>
          <cell r="J263">
            <v>902593</v>
          </cell>
          <cell r="K263" t="str">
            <v>forex</v>
          </cell>
        </row>
        <row r="264">
          <cell r="A264">
            <v>820012</v>
          </cell>
          <cell r="B264">
            <v>39141</v>
          </cell>
          <cell r="C264" t="str">
            <v>AJE-02</v>
          </cell>
          <cell r="D264" t="str">
            <v>Totoku Electrica Mexicana. S.A. DE.C.V, Mexico</v>
          </cell>
          <cell r="E264" t="str">
            <v>Foreign Exchange Loss</v>
          </cell>
          <cell r="F264">
            <v>210012</v>
          </cell>
          <cell r="J264">
            <v>0</v>
          </cell>
          <cell r="K264" t="str">
            <v>forex</v>
          </cell>
        </row>
        <row r="265">
          <cell r="A265">
            <v>820012</v>
          </cell>
          <cell r="B265">
            <v>39141</v>
          </cell>
          <cell r="C265" t="str">
            <v>AJE-02</v>
          </cell>
          <cell r="D265" t="str">
            <v>Totoku Malaysia</v>
          </cell>
          <cell r="E265" t="str">
            <v>Foreign Exchange Loss</v>
          </cell>
          <cell r="F265" t="str">
            <v>210012-1</v>
          </cell>
          <cell r="J265">
            <v>0</v>
          </cell>
          <cell r="K265" t="str">
            <v>forex</v>
          </cell>
        </row>
        <row r="266">
          <cell r="A266">
            <v>820012</v>
          </cell>
          <cell r="B266">
            <v>39141</v>
          </cell>
          <cell r="C266" t="str">
            <v>AJE-02</v>
          </cell>
          <cell r="D266" t="str">
            <v>Furukawa Electric Singapore (US$)</v>
          </cell>
          <cell r="E266" t="str">
            <v>Foreign Exchange Loss</v>
          </cell>
          <cell r="F266">
            <v>210013</v>
          </cell>
          <cell r="J266">
            <v>0</v>
          </cell>
          <cell r="K266" t="str">
            <v>forex</v>
          </cell>
        </row>
        <row r="267">
          <cell r="A267">
            <v>820012</v>
          </cell>
          <cell r="B267">
            <v>39141</v>
          </cell>
          <cell r="C267" t="str">
            <v>AJE-02</v>
          </cell>
          <cell r="D267" t="str">
            <v>Honami Electronics (002-0157)</v>
          </cell>
          <cell r="E267" t="str">
            <v>Foreign Exchange Loss</v>
          </cell>
          <cell r="F267" t="str">
            <v>210013-2</v>
          </cell>
          <cell r="J267">
            <v>0</v>
          </cell>
          <cell r="K267" t="str">
            <v>forex</v>
          </cell>
        </row>
        <row r="268">
          <cell r="A268">
            <v>820012</v>
          </cell>
          <cell r="B268">
            <v>39141</v>
          </cell>
          <cell r="C268" t="str">
            <v>AJE-02</v>
          </cell>
          <cell r="D268" t="str">
            <v>Nitto Denko</v>
          </cell>
          <cell r="E268" t="str">
            <v>Foreign Exchange Loss</v>
          </cell>
          <cell r="F268" t="str">
            <v>210013-3</v>
          </cell>
          <cell r="J268">
            <v>0</v>
          </cell>
          <cell r="K268" t="str">
            <v>forex</v>
          </cell>
        </row>
        <row r="269">
          <cell r="A269">
            <v>820012</v>
          </cell>
          <cell r="B269">
            <v>39141</v>
          </cell>
          <cell r="C269" t="str">
            <v>AJE-02</v>
          </cell>
          <cell r="D269" t="str">
            <v>Local T/P -PT. Yontomo (USD)</v>
          </cell>
          <cell r="E269" t="str">
            <v>Foreign Exchange Loss</v>
          </cell>
          <cell r="F269">
            <v>210014</v>
          </cell>
          <cell r="J269">
            <v>0</v>
          </cell>
          <cell r="K269" t="str">
            <v>forex</v>
          </cell>
        </row>
        <row r="270">
          <cell r="A270">
            <v>820012</v>
          </cell>
          <cell r="B270">
            <v>39141</v>
          </cell>
          <cell r="C270" t="str">
            <v>AJE-02</v>
          </cell>
          <cell r="D270" t="str">
            <v>Local T/P -PT. Nitto (USD)</v>
          </cell>
          <cell r="E270" t="str">
            <v>Foreign Exchange Loss</v>
          </cell>
          <cell r="F270">
            <v>210015</v>
          </cell>
          <cell r="J270">
            <v>0</v>
          </cell>
          <cell r="K270" t="str">
            <v>forex</v>
          </cell>
        </row>
        <row r="271">
          <cell r="A271">
            <v>820012</v>
          </cell>
          <cell r="B271">
            <v>39141</v>
          </cell>
          <cell r="C271" t="str">
            <v>AJE-02</v>
          </cell>
          <cell r="D271" t="str">
            <v>Local T/P -PT. Sumitomo Electric (USD) OPTEC</v>
          </cell>
          <cell r="E271" t="str">
            <v>Foreign Exchange Loss</v>
          </cell>
          <cell r="F271">
            <v>210016</v>
          </cell>
          <cell r="J271">
            <v>0</v>
          </cell>
          <cell r="K271" t="str">
            <v>forex</v>
          </cell>
        </row>
        <row r="272">
          <cell r="A272">
            <v>820012</v>
          </cell>
          <cell r="B272">
            <v>39141</v>
          </cell>
          <cell r="C272" t="str">
            <v>AJE-02</v>
          </cell>
          <cell r="D272" t="str">
            <v>Local T/P -PT. Dia Electro (USD)  DECSI</v>
          </cell>
          <cell r="E272" t="str">
            <v>Foreign Exchange Loss</v>
          </cell>
          <cell r="F272">
            <v>210017</v>
          </cell>
          <cell r="J272">
            <v>339816</v>
          </cell>
          <cell r="K272" t="str">
            <v>forex</v>
          </cell>
        </row>
        <row r="273">
          <cell r="A273">
            <v>820012</v>
          </cell>
          <cell r="B273">
            <v>39141</v>
          </cell>
          <cell r="C273" t="str">
            <v>AJE-02</v>
          </cell>
          <cell r="D273" t="str">
            <v xml:space="preserve">Local T/P - PT Sanko Material (USD) </v>
          </cell>
          <cell r="E273" t="str">
            <v>Foreign Exchange Loss</v>
          </cell>
          <cell r="F273">
            <v>210018</v>
          </cell>
          <cell r="J273">
            <v>0</v>
          </cell>
          <cell r="K273" t="str">
            <v>forex</v>
          </cell>
        </row>
        <row r="274">
          <cell r="A274">
            <v>820012</v>
          </cell>
          <cell r="B274">
            <v>39141</v>
          </cell>
          <cell r="C274" t="str">
            <v>AJE-02</v>
          </cell>
          <cell r="D274" t="str">
            <v>Local T/P -PT. Four Pillars (USD)</v>
          </cell>
          <cell r="E274" t="str">
            <v>Foreign Exchange Loss</v>
          </cell>
          <cell r="F274">
            <v>210019</v>
          </cell>
          <cell r="J274">
            <v>0</v>
          </cell>
          <cell r="K274" t="str">
            <v>forex</v>
          </cell>
        </row>
        <row r="275">
          <cell r="A275">
            <v>820012</v>
          </cell>
          <cell r="B275">
            <v>39141</v>
          </cell>
          <cell r="C275" t="str">
            <v>AJE-02</v>
          </cell>
          <cell r="D275" t="str">
            <v>Local T/P -PT. Sucaco (USD)</v>
          </cell>
          <cell r="E275" t="str">
            <v>Foreign Exchange Loss</v>
          </cell>
          <cell r="F275" t="str">
            <v>210019-1</v>
          </cell>
          <cell r="J275">
            <v>1786954</v>
          </cell>
          <cell r="K275" t="str">
            <v>forex</v>
          </cell>
        </row>
        <row r="276">
          <cell r="A276">
            <v>820012</v>
          </cell>
          <cell r="B276">
            <v>39141</v>
          </cell>
          <cell r="C276" t="str">
            <v>AJE-02</v>
          </cell>
          <cell r="D276" t="str">
            <v xml:space="preserve">Local T/P -PT. Rapindo </v>
          </cell>
          <cell r="E276" t="str">
            <v>Foreign Exchange Loss</v>
          </cell>
          <cell r="F276" t="str">
            <v>210019-2</v>
          </cell>
          <cell r="J276">
            <v>0</v>
          </cell>
          <cell r="K276" t="str">
            <v>forex</v>
          </cell>
        </row>
        <row r="277">
          <cell r="A277">
            <v>820012</v>
          </cell>
          <cell r="B277">
            <v>39141</v>
          </cell>
          <cell r="C277" t="str">
            <v>AJE-02</v>
          </cell>
          <cell r="D277" t="str">
            <v>Local T/P - Harmonics Techindo (USD)</v>
          </cell>
          <cell r="E277" t="str">
            <v>Foreign Exchange Loss</v>
          </cell>
          <cell r="F277" t="str">
            <v>210019-3</v>
          </cell>
          <cell r="J277">
            <v>0</v>
          </cell>
          <cell r="K277" t="str">
            <v>forex</v>
          </cell>
        </row>
        <row r="278">
          <cell r="A278">
            <v>820012</v>
          </cell>
          <cell r="B278">
            <v>39141</v>
          </cell>
          <cell r="C278" t="str">
            <v>AJE-02</v>
          </cell>
          <cell r="D278" t="str">
            <v>Local T/P -Tessa (USD)</v>
          </cell>
          <cell r="E278" t="str">
            <v>Foreign Exchange Loss</v>
          </cell>
          <cell r="F278" t="str">
            <v>210019-4</v>
          </cell>
          <cell r="J278">
            <v>0</v>
          </cell>
          <cell r="K278" t="str">
            <v>forex</v>
          </cell>
        </row>
        <row r="279">
          <cell r="A279">
            <v>820012</v>
          </cell>
          <cell r="B279">
            <v>39141</v>
          </cell>
          <cell r="C279" t="str">
            <v>AJE-02</v>
          </cell>
          <cell r="D279" t="str">
            <v>Local T/P -  PT. Kyoei Denki (USD)</v>
          </cell>
          <cell r="E279" t="str">
            <v>Foreign Exchange Loss</v>
          </cell>
          <cell r="F279" t="str">
            <v>210019-5</v>
          </cell>
          <cell r="J279">
            <v>0</v>
          </cell>
          <cell r="K279" t="str">
            <v>forex</v>
          </cell>
        </row>
        <row r="280">
          <cell r="A280">
            <v>820012</v>
          </cell>
          <cell r="B280">
            <v>39141</v>
          </cell>
          <cell r="C280" t="str">
            <v>AJE-02</v>
          </cell>
          <cell r="D280" t="str">
            <v>Local T/P -  PT. Kel Indonesia (USD)</v>
          </cell>
          <cell r="E280" t="str">
            <v>Foreign Exchange Loss</v>
          </cell>
          <cell r="F280" t="str">
            <v>210019-6</v>
          </cell>
          <cell r="J280">
            <v>0</v>
          </cell>
          <cell r="K280" t="str">
            <v>forex</v>
          </cell>
        </row>
        <row r="281">
          <cell r="A281">
            <v>820012</v>
          </cell>
          <cell r="B281">
            <v>39141</v>
          </cell>
          <cell r="C281" t="str">
            <v>AJE-02</v>
          </cell>
          <cell r="D281" t="str">
            <v>Local T/P -  Furukawa (Yen)</v>
          </cell>
          <cell r="E281" t="str">
            <v>Foreign Exchange Loss</v>
          </cell>
          <cell r="F281" t="str">
            <v>210019-7</v>
          </cell>
          <cell r="J281">
            <v>38493072</v>
          </cell>
          <cell r="K281" t="str">
            <v>forex</v>
          </cell>
        </row>
        <row r="282">
          <cell r="A282">
            <v>820012</v>
          </cell>
          <cell r="B282">
            <v>39141</v>
          </cell>
          <cell r="C282" t="str">
            <v>AJE-02</v>
          </cell>
          <cell r="D282" t="str">
            <v>Output Payables :</v>
          </cell>
          <cell r="E282" t="str">
            <v>Foreign Exchange Loss</v>
          </cell>
          <cell r="F282">
            <v>210030</v>
          </cell>
          <cell r="J282">
            <v>0</v>
          </cell>
          <cell r="K282" t="str">
            <v>forex</v>
          </cell>
        </row>
        <row r="283">
          <cell r="A283">
            <v>820012</v>
          </cell>
          <cell r="B283">
            <v>39141</v>
          </cell>
          <cell r="C283" t="str">
            <v>AJE-02</v>
          </cell>
          <cell r="D283" t="str">
            <v>Other Payables :</v>
          </cell>
          <cell r="E283" t="str">
            <v>Foreign Exchange Loss</v>
          </cell>
          <cell r="F283" t="str">
            <v>210030-1</v>
          </cell>
          <cell r="J283">
            <v>63682</v>
          </cell>
          <cell r="K283" t="str">
            <v>forex</v>
          </cell>
        </row>
        <row r="284">
          <cell r="A284">
            <v>820012</v>
          </cell>
          <cell r="B284">
            <v>39141</v>
          </cell>
          <cell r="C284" t="str">
            <v>AJE-02</v>
          </cell>
          <cell r="D284" t="str">
            <v>Temporary Receivable Subject (Royalty) (usd)</v>
          </cell>
          <cell r="E284" t="str">
            <v>Foreign Exchange Loss</v>
          </cell>
          <cell r="F284">
            <v>210039</v>
          </cell>
          <cell r="J284">
            <v>0</v>
          </cell>
          <cell r="K284" t="str">
            <v>forex</v>
          </cell>
        </row>
        <row r="285">
          <cell r="A285">
            <v>820012</v>
          </cell>
          <cell r="B285">
            <v>39141</v>
          </cell>
          <cell r="C285" t="str">
            <v>AJE-02</v>
          </cell>
          <cell r="D285" t="str">
            <v>Suspense Receivable - Totoku Electric</v>
          </cell>
          <cell r="E285" t="str">
            <v>Foreign Exchange Loss</v>
          </cell>
          <cell r="F285">
            <v>210041</v>
          </cell>
          <cell r="J285">
            <v>0</v>
          </cell>
          <cell r="K285" t="str">
            <v>forex</v>
          </cell>
        </row>
        <row r="286">
          <cell r="A286">
            <v>820012</v>
          </cell>
          <cell r="B286">
            <v>39141</v>
          </cell>
          <cell r="C286" t="str">
            <v>AJE-02</v>
          </cell>
          <cell r="D286" t="str">
            <v>Long Term Loans - Totoku Electric Co. Ltd</v>
          </cell>
          <cell r="E286" t="str">
            <v>Foreign Exchange Loss</v>
          </cell>
          <cell r="F286">
            <v>210071</v>
          </cell>
          <cell r="J286">
            <v>10500000</v>
          </cell>
          <cell r="K286" t="str">
            <v>forex</v>
          </cell>
        </row>
        <row r="287">
          <cell r="A287">
            <v>820012</v>
          </cell>
          <cell r="B287">
            <v>39141</v>
          </cell>
          <cell r="C287" t="str">
            <v>AJE-02</v>
          </cell>
          <cell r="D287" t="str">
            <v>PT. Resona Perdania Indonesia (max -usd 500,000)</v>
          </cell>
          <cell r="E287" t="str">
            <v>Foreign Exchange Loss</v>
          </cell>
          <cell r="F287">
            <v>210061</v>
          </cell>
          <cell r="J287">
            <v>70000000</v>
          </cell>
          <cell r="K287" t="str">
            <v>forex</v>
          </cell>
        </row>
        <row r="288">
          <cell r="A288">
            <v>820012</v>
          </cell>
          <cell r="B288">
            <v>39141</v>
          </cell>
          <cell r="C288" t="str">
            <v>AJE-02</v>
          </cell>
          <cell r="D288" t="str">
            <v>PT. Bank Dai-Ichi Kangyo Indonesia (max -usd 1,000,000)</v>
          </cell>
          <cell r="E288" t="str">
            <v>Foreign Exchange Loss</v>
          </cell>
          <cell r="F288">
            <v>210062</v>
          </cell>
          <cell r="J288">
            <v>70000000</v>
          </cell>
          <cell r="K288" t="str">
            <v>forex</v>
          </cell>
        </row>
        <row r="289">
          <cell r="A289">
            <v>820012</v>
          </cell>
          <cell r="B289">
            <v>39141</v>
          </cell>
          <cell r="C289" t="str">
            <v>AJE-02</v>
          </cell>
          <cell r="D289" t="str">
            <v>Totoku Electric Co. Ltd</v>
          </cell>
          <cell r="E289" t="str">
            <v>Foreign Exchange Loss</v>
          </cell>
          <cell r="F289">
            <v>210063</v>
          </cell>
          <cell r="J289">
            <v>65750000</v>
          </cell>
          <cell r="K289" t="str">
            <v>forex</v>
          </cell>
        </row>
        <row r="291">
          <cell r="D291" t="str">
            <v>AUDIT JOURNAL</v>
          </cell>
        </row>
        <row r="292">
          <cell r="A292">
            <v>210021</v>
          </cell>
          <cell r="B292">
            <v>39082</v>
          </cell>
          <cell r="C292" t="str">
            <v>AUDJ-001</v>
          </cell>
          <cell r="D292" t="str">
            <v>Retirement Allowance Reservation Cost (F)</v>
          </cell>
          <cell r="E292" t="str">
            <v>Provision for Retirement Allowance</v>
          </cell>
          <cell r="F292">
            <v>310022</v>
          </cell>
          <cell r="G292">
            <v>4001.72</v>
          </cell>
          <cell r="H292">
            <v>36095514</v>
          </cell>
          <cell r="K292">
            <v>9020</v>
          </cell>
        </row>
        <row r="293">
          <cell r="A293">
            <v>210021</v>
          </cell>
          <cell r="B293">
            <v>39082</v>
          </cell>
          <cell r="C293" t="str">
            <v>AUDJ-001</v>
          </cell>
          <cell r="D293" t="str">
            <v>Retirement Allowance Reservation Cost (L)</v>
          </cell>
          <cell r="E293" t="str">
            <v>Provision for Retirement Allowance</v>
          </cell>
          <cell r="F293">
            <v>310022</v>
          </cell>
          <cell r="G293">
            <v>1850.25</v>
          </cell>
          <cell r="H293">
            <v>16689255</v>
          </cell>
          <cell r="K293">
            <v>9020</v>
          </cell>
        </row>
        <row r="294">
          <cell r="A294">
            <v>210021</v>
          </cell>
          <cell r="B294">
            <v>39082</v>
          </cell>
          <cell r="C294" t="str">
            <v>AUDJ-001</v>
          </cell>
          <cell r="D294" t="str">
            <v>Retirement Allowance Reservation Cost (G)</v>
          </cell>
          <cell r="E294" t="str">
            <v>Provision for Retirement Allowance</v>
          </cell>
          <cell r="F294">
            <v>310022</v>
          </cell>
          <cell r="G294">
            <v>2753.87</v>
          </cell>
          <cell r="H294">
            <v>24839907</v>
          </cell>
          <cell r="K294">
            <v>9020</v>
          </cell>
        </row>
        <row r="295">
          <cell r="A295">
            <v>310022</v>
          </cell>
          <cell r="B295">
            <v>39082</v>
          </cell>
          <cell r="C295" t="str">
            <v>AUDJ-001</v>
          </cell>
          <cell r="D295" t="str">
            <v>Provision for Retirement Allowance</v>
          </cell>
          <cell r="E295" t="str">
            <v>Retirement Allowance Reservation Cost (F)</v>
          </cell>
          <cell r="F295">
            <v>210021</v>
          </cell>
          <cell r="I295">
            <v>4001.72</v>
          </cell>
          <cell r="J295">
            <v>36095514</v>
          </cell>
          <cell r="K295">
            <v>9020</v>
          </cell>
        </row>
        <row r="296">
          <cell r="A296">
            <v>310022</v>
          </cell>
          <cell r="B296">
            <v>39082</v>
          </cell>
          <cell r="C296" t="str">
            <v>AUDJ-001</v>
          </cell>
          <cell r="D296" t="str">
            <v>Provision for Retirement Allowance</v>
          </cell>
          <cell r="E296" t="str">
            <v>Retirement Allowance Reservation Cost (L)</v>
          </cell>
          <cell r="F296">
            <v>210021</v>
          </cell>
          <cell r="I296">
            <v>1850.25</v>
          </cell>
          <cell r="J296">
            <v>16689255</v>
          </cell>
          <cell r="K296">
            <v>9020</v>
          </cell>
        </row>
        <row r="297">
          <cell r="A297">
            <v>310022</v>
          </cell>
          <cell r="B297">
            <v>39082</v>
          </cell>
          <cell r="C297" t="str">
            <v>AUDJ-001</v>
          </cell>
          <cell r="D297" t="str">
            <v>Provision for Retirement Allowance</v>
          </cell>
          <cell r="E297" t="str">
            <v>Retirement Allowance Reservation Cost (G)</v>
          </cell>
          <cell r="F297">
            <v>210021</v>
          </cell>
          <cell r="I297">
            <v>2753.87</v>
          </cell>
          <cell r="J297">
            <v>24839907</v>
          </cell>
          <cell r="K297">
            <v>9020</v>
          </cell>
        </row>
        <row r="299">
          <cell r="A299">
            <v>210021</v>
          </cell>
          <cell r="B299">
            <v>39082</v>
          </cell>
          <cell r="C299" t="str">
            <v>AUDJ-002</v>
          </cell>
          <cell r="D299" t="str">
            <v>Foreign Exchange Loss</v>
          </cell>
          <cell r="E299" t="str">
            <v>Provision for Retirement Allowance</v>
          </cell>
          <cell r="F299">
            <v>310022</v>
          </cell>
          <cell r="G299">
            <v>3114.16</v>
          </cell>
          <cell r="H299">
            <v>28089723</v>
          </cell>
          <cell r="K299">
            <v>9020</v>
          </cell>
        </row>
        <row r="300">
          <cell r="A300">
            <v>310022</v>
          </cell>
          <cell r="B300">
            <v>39082</v>
          </cell>
          <cell r="C300" t="str">
            <v>AUDJ-002</v>
          </cell>
          <cell r="D300" t="str">
            <v>Provision for Retirement Allowance</v>
          </cell>
          <cell r="E300" t="str">
            <v>Foreign Exchange Loss</v>
          </cell>
          <cell r="F300">
            <v>210021</v>
          </cell>
          <cell r="I300">
            <v>3114.16</v>
          </cell>
          <cell r="J300">
            <v>28089723</v>
          </cell>
          <cell r="K300">
            <v>9020</v>
          </cell>
        </row>
        <row r="302">
          <cell r="A302">
            <v>0</v>
          </cell>
          <cell r="B302">
            <v>39082</v>
          </cell>
          <cell r="C302" t="str">
            <v>AUDJ-002</v>
          </cell>
          <cell r="D302" t="str">
            <v>Foreign Exchange Loss</v>
          </cell>
          <cell r="E302" t="str">
            <v xml:space="preserve">Tax Allowance Expense (G) </v>
          </cell>
          <cell r="G302">
            <v>221.73</v>
          </cell>
          <cell r="H302">
            <v>2000000</v>
          </cell>
          <cell r="K302">
            <v>9019.9792540477156</v>
          </cell>
        </row>
        <row r="303">
          <cell r="A303">
            <v>0</v>
          </cell>
          <cell r="B303">
            <v>39082</v>
          </cell>
          <cell r="C303" t="str">
            <v>AUDJ-002</v>
          </cell>
          <cell r="D303" t="str">
            <v xml:space="preserve">Tax Allowance Expense (G) </v>
          </cell>
          <cell r="E303" t="str">
            <v>Foreign Exchange Loss</v>
          </cell>
          <cell r="I303">
            <v>221.73</v>
          </cell>
          <cell r="J303">
            <v>2000000</v>
          </cell>
          <cell r="K303">
            <v>9019.9792540477156</v>
          </cell>
        </row>
        <row r="305">
          <cell r="A305">
            <v>210063</v>
          </cell>
          <cell r="B305">
            <v>39082</v>
          </cell>
          <cell r="C305" t="str">
            <v>AUDJ-003</v>
          </cell>
          <cell r="D305" t="str">
            <v>Long Term Loans - Totoku Electric Co. Ltd</v>
          </cell>
          <cell r="E305" t="str">
            <v>Totoku Electric Co. Ltd</v>
          </cell>
          <cell r="F305">
            <v>210071</v>
          </cell>
          <cell r="G305">
            <v>550000</v>
          </cell>
          <cell r="H305">
            <v>4961000000</v>
          </cell>
          <cell r="K305">
            <v>9020</v>
          </cell>
        </row>
        <row r="306">
          <cell r="A306">
            <v>210071</v>
          </cell>
          <cell r="B306">
            <v>39082</v>
          </cell>
          <cell r="C306" t="str">
            <v>AUDJ-003</v>
          </cell>
          <cell r="D306" t="str">
            <v>Totoku Electric Co. Ltd</v>
          </cell>
          <cell r="E306" t="str">
            <v>Long Term Loans - Totoku Electric Co. Ltd</v>
          </cell>
          <cell r="F306">
            <v>210063</v>
          </cell>
          <cell r="I306">
            <v>550000</v>
          </cell>
          <cell r="J306">
            <v>4961000000</v>
          </cell>
          <cell r="K306">
            <v>9020</v>
          </cell>
        </row>
        <row r="308">
          <cell r="A308" t="str">
            <v>120022-2</v>
          </cell>
          <cell r="B308">
            <v>39082</v>
          </cell>
          <cell r="C308" t="str">
            <v>AUDJ-004</v>
          </cell>
          <cell r="D308" t="str">
            <v>Acc. -  Machinery</v>
          </cell>
          <cell r="E308" t="str">
            <v>Acc. -  Machinery (F)</v>
          </cell>
          <cell r="F308">
            <v>120022</v>
          </cell>
          <cell r="G308">
            <v>172417.63</v>
          </cell>
          <cell r="H308">
            <v>1582210173</v>
          </cell>
          <cell r="K308">
            <v>9176.6147870145287</v>
          </cell>
        </row>
        <row r="309">
          <cell r="A309">
            <v>120022</v>
          </cell>
          <cell r="B309">
            <v>39082</v>
          </cell>
          <cell r="C309" t="str">
            <v>AUDJ-004</v>
          </cell>
          <cell r="D309" t="str">
            <v>Acc. -  Machinery (F)</v>
          </cell>
          <cell r="E309" t="str">
            <v>Acc. -  Machinery</v>
          </cell>
          <cell r="F309" t="str">
            <v>120022-2</v>
          </cell>
          <cell r="I309">
            <v>172417.63</v>
          </cell>
          <cell r="J309">
            <v>1582210173</v>
          </cell>
          <cell r="K309">
            <v>9176.6147870145287</v>
          </cell>
        </row>
        <row r="311">
          <cell r="A311">
            <v>0</v>
          </cell>
          <cell r="B311">
            <v>39082</v>
          </cell>
          <cell r="C311" t="str">
            <v>AUDJ-005</v>
          </cell>
          <cell r="D311" t="str">
            <v>Accrued Expense - Interco</v>
          </cell>
          <cell r="E311" t="str">
            <v>Accrued Expense - Third</v>
          </cell>
        </row>
        <row r="312">
          <cell r="A312">
            <v>0</v>
          </cell>
          <cell r="B312">
            <v>39082</v>
          </cell>
          <cell r="C312" t="str">
            <v>AUDJ-005</v>
          </cell>
          <cell r="D312" t="str">
            <v>Accrued Expense - Third</v>
          </cell>
          <cell r="E312" t="str">
            <v>Accrued Expense - Interco</v>
          </cell>
          <cell r="I312">
            <v>0</v>
          </cell>
        </row>
        <row r="314">
          <cell r="A314">
            <v>0</v>
          </cell>
          <cell r="B314">
            <v>39082</v>
          </cell>
          <cell r="C314" t="str">
            <v>AUDJ-006</v>
          </cell>
          <cell r="D314" t="str">
            <v>Other Income</v>
          </cell>
          <cell r="E314" t="str">
            <v>Other Income (Sales Scrap)</v>
          </cell>
          <cell r="G314">
            <v>4035.88</v>
          </cell>
          <cell r="H314">
            <v>36817350</v>
          </cell>
          <cell r="K314">
            <v>9122.5085978770421</v>
          </cell>
        </row>
        <row r="315">
          <cell r="A315">
            <v>0</v>
          </cell>
          <cell r="B315">
            <v>39082</v>
          </cell>
          <cell r="C315" t="str">
            <v>AUDJ-006</v>
          </cell>
          <cell r="D315" t="str">
            <v>Other Income (Sales Scrap)</v>
          </cell>
          <cell r="E315" t="str">
            <v>Other Income</v>
          </cell>
          <cell r="I315">
            <v>4035.88</v>
          </cell>
          <cell r="J315">
            <v>36817350</v>
          </cell>
          <cell r="K315">
            <v>9122.5085978770421</v>
          </cell>
        </row>
        <row r="317">
          <cell r="A317">
            <v>310022</v>
          </cell>
          <cell r="B317">
            <v>39082</v>
          </cell>
          <cell r="C317" t="str">
            <v>AUDJ-007</v>
          </cell>
          <cell r="D317" t="str">
            <v>Deferred Tax Assets</v>
          </cell>
          <cell r="E317" t="str">
            <v>Deffered Tax Income (Expense)</v>
          </cell>
          <cell r="F317">
            <v>260000</v>
          </cell>
          <cell r="G317">
            <v>14236.33</v>
          </cell>
          <cell r="H317">
            <v>128411697</v>
          </cell>
          <cell r="K317">
            <v>9020</v>
          </cell>
        </row>
        <row r="318">
          <cell r="A318">
            <v>260000</v>
          </cell>
          <cell r="B318">
            <v>39082</v>
          </cell>
          <cell r="C318" t="str">
            <v>AUDJ-007</v>
          </cell>
          <cell r="D318" t="str">
            <v>Deffered Tax Income (Expense)</v>
          </cell>
          <cell r="E318" t="str">
            <v>Deferred Tax Assets</v>
          </cell>
          <cell r="F318">
            <v>310022</v>
          </cell>
          <cell r="I318">
            <v>14236.33</v>
          </cell>
          <cell r="J318">
            <v>128411697</v>
          </cell>
          <cell r="K318">
            <v>9020</v>
          </cell>
        </row>
        <row r="390">
          <cell r="G390">
            <v>1302541.5</v>
          </cell>
          <cell r="H390">
            <v>12088890152</v>
          </cell>
          <cell r="I390">
            <v>1302541.5</v>
          </cell>
          <cell r="J390">
            <v>12088890152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"/>
      <sheetName val="CASH FLOW"/>
      <sheetName val="CASH OUT DETAIL"/>
      <sheetName val="P_LOSS"/>
      <sheetName val="SLS_BGT"/>
      <sheetName val="SALES&amp;COGS CALC"/>
      <sheetName val="KWH OF COMP USED"/>
      <sheetName val="COST OF COMP USED"/>
      <sheetName val="DM-DL KWH"/>
      <sheetName val="TOTAL KWH"/>
      <sheetName val="INVENTORY"/>
      <sheetName val="RM USE"/>
      <sheetName val="COMB OH"/>
      <sheetName val="OH (380 PPD)"/>
      <sheetName val="OH (212 ELEC)"/>
      <sheetName val="OH-DEPT"/>
      <sheetName val="COST CALC (+Electric)"/>
      <sheetName val="------"/>
      <sheetName val="COST CALC (-Electric)"/>
      <sheetName val="JURNAL"/>
      <sheetName val="JURNAL (Month)"/>
      <sheetName val="ALL-EED"/>
      <sheetName val="BT99PPD"/>
      <sheetName val="#REF"/>
      <sheetName val="_REF"/>
      <sheetName val="Sheet3"/>
      <sheetName val="Workshop Tools"/>
      <sheetName val="Notes 08"/>
      <sheetName val="gvl"/>
      <sheetName val="NS"/>
      <sheetName val="Links"/>
      <sheetName val="CASH_FLOW"/>
      <sheetName val="CASH_OUT_DETAIL"/>
      <sheetName val="SALES&amp;COGS_CALC"/>
      <sheetName val="KWH_OF_COMP_USED"/>
      <sheetName val="COST_OF_COMP_USED"/>
      <sheetName val="DM-DL_KWH"/>
      <sheetName val="TOTAL_KWH"/>
      <sheetName val="RM_USE"/>
      <sheetName val="COMB_OH"/>
      <sheetName val="OH_(380_PPD)"/>
      <sheetName val="OH_(212_ELEC)"/>
      <sheetName val="COST_CALC_(+Electric)"/>
      <sheetName val="COST_CALC_(-Electric)"/>
      <sheetName val="JURNAL_(Month)"/>
      <sheetName val="CASH_FLOW1"/>
      <sheetName val="CASH_OUT_DETAIL1"/>
      <sheetName val="SALES&amp;COGS_CALC1"/>
      <sheetName val="KWH_OF_COMP_USED1"/>
      <sheetName val="COST_OF_COMP_USED1"/>
      <sheetName val="DM-DL_KWH1"/>
      <sheetName val="TOTAL_KWH1"/>
      <sheetName val="RM_USE1"/>
      <sheetName val="COMB_OH1"/>
      <sheetName val="OH_(380_PPD)1"/>
      <sheetName val="OH_(212_ELEC)1"/>
      <sheetName val="COST_CALC_(+Electric)1"/>
      <sheetName val="COST_CALC_(-Electric)1"/>
      <sheetName val="JURNAL_(Month)1"/>
      <sheetName val="Instructions"/>
      <sheetName val="CASH_FLOW2"/>
      <sheetName val="CASH_OUT_DETAIL2"/>
      <sheetName val="SALES&amp;COGS_CALC2"/>
      <sheetName val="KWH_OF_COMP_USED2"/>
      <sheetName val="COST_OF_COMP_USED2"/>
      <sheetName val="DM-DL_KWH2"/>
      <sheetName val="TOTAL_KWH2"/>
      <sheetName val="RM_USE2"/>
      <sheetName val="COMB_OH2"/>
      <sheetName val="OH_(380_PPD)2"/>
      <sheetName val="OH_(212_ELEC)2"/>
      <sheetName val="COST_CALC_(+Electric)2"/>
      <sheetName val="COST_CALC_(-Electric)2"/>
      <sheetName val="JURNAL_(Month)2"/>
      <sheetName val="BK WHS SUMMARY"/>
      <sheetName val="Notes_08"/>
      <sheetName val="Workshop_Tools"/>
      <sheetName val="CODE"/>
      <sheetName val="CASH_FLOW3"/>
      <sheetName val="CASH_OUT_DETAIL3"/>
      <sheetName val="SALES&amp;COGS_CALC3"/>
      <sheetName val="KWH_OF_COMP_USED3"/>
      <sheetName val="COST_OF_COMP_USED3"/>
      <sheetName val="DM-DL_KWH3"/>
      <sheetName val="TOTAL_KWH3"/>
      <sheetName val="RM_USE3"/>
      <sheetName val="COMB_OH3"/>
      <sheetName val="OH_(380_PPD)3"/>
      <sheetName val="OH_(212_ELEC)3"/>
      <sheetName val="COST_CALC_(+Electric)3"/>
      <sheetName val="COST_CALC_(-Electric)3"/>
      <sheetName val="JURNAL_(Month)3"/>
      <sheetName val="CASH_FLOW4"/>
      <sheetName val="CASH_OUT_DETAIL4"/>
      <sheetName val="SALES&amp;COGS_CALC4"/>
      <sheetName val="KWH_OF_COMP_USED4"/>
      <sheetName val="COST_OF_COMP_USED4"/>
      <sheetName val="DM-DL_KWH4"/>
      <sheetName val="TOTAL_KWH4"/>
      <sheetName val="RM_USE4"/>
      <sheetName val="COMB_OH4"/>
      <sheetName val="OH_(380_PPD)4"/>
      <sheetName val="OH_(212_ELEC)4"/>
      <sheetName val="COST_CALC_(+Electric)4"/>
      <sheetName val="COST_CALC_(-Electric)4"/>
      <sheetName val="JURNAL_(Month)4"/>
      <sheetName val="Notes_081"/>
      <sheetName val="Workshop_Tools1"/>
      <sheetName val="CASH_FLOW5"/>
      <sheetName val="CASH_OUT_DETAIL5"/>
      <sheetName val="SALES&amp;COGS_CALC5"/>
      <sheetName val="KWH_OF_COMP_USED5"/>
      <sheetName val="COST_OF_COMP_USED5"/>
      <sheetName val="DM-DL_KWH5"/>
      <sheetName val="TOTAL_KWH5"/>
      <sheetName val="RM_USE5"/>
      <sheetName val="COMB_OH5"/>
      <sheetName val="OH_(380_PPD)5"/>
      <sheetName val="OH_(212_ELEC)5"/>
      <sheetName val="COST_CALC_(+Electric)5"/>
      <sheetName val="COST_CALC_(-Electric)5"/>
      <sheetName val="JURNAL_(Month)5"/>
      <sheetName val="Notes_082"/>
      <sheetName val="Workshop_Tools2"/>
      <sheetName val="CASH_FLOW6"/>
      <sheetName val="CASH_OUT_DETAIL6"/>
      <sheetName val="SALES&amp;COGS_CALC6"/>
      <sheetName val="KWH_OF_COMP_USED6"/>
      <sheetName val="COST_OF_COMP_USED6"/>
      <sheetName val="DM-DL_KWH6"/>
      <sheetName val="TOTAL_KWH6"/>
      <sheetName val="RM_USE6"/>
      <sheetName val="COMB_OH6"/>
      <sheetName val="OH_(380_PPD)6"/>
      <sheetName val="OH_(212_ELEC)6"/>
      <sheetName val="COST_CALC_(+Electric)6"/>
      <sheetName val="COST_CALC_(-Electric)6"/>
      <sheetName val="JURNAL_(Month)6"/>
      <sheetName val="Notes_083"/>
      <sheetName val="Workshop_Tools3"/>
      <sheetName val="CASH_FLOW7"/>
      <sheetName val="CASH_OUT_DETAIL7"/>
      <sheetName val="SALES&amp;COGS_CALC7"/>
      <sheetName val="KWH_OF_COMP_USED7"/>
      <sheetName val="COST_OF_COMP_USED7"/>
      <sheetName val="DM-DL_KWH7"/>
      <sheetName val="TOTAL_KWH7"/>
      <sheetName val="RM_USE7"/>
      <sheetName val="COMB_OH7"/>
      <sheetName val="OH_(380_PPD)7"/>
      <sheetName val="OH_(212_ELEC)7"/>
      <sheetName val="COST_CALC_(+Electric)7"/>
      <sheetName val="COST_CALC_(-Electric)7"/>
      <sheetName val="JURNAL_(Month)7"/>
      <sheetName val="Notes_084"/>
      <sheetName val="Workshop_Tools4"/>
      <sheetName val="CASH_FLOW8"/>
      <sheetName val="CASH_OUT_DETAIL8"/>
      <sheetName val="SALES&amp;COGS_CALC8"/>
      <sheetName val="KWH_OF_COMP_USED8"/>
      <sheetName val="COST_OF_COMP_USED8"/>
      <sheetName val="DM-DL_KWH8"/>
      <sheetName val="TOTAL_KWH8"/>
      <sheetName val="RM_USE8"/>
      <sheetName val="COMB_OH8"/>
      <sheetName val="OH_(380_PPD)8"/>
      <sheetName val="OH_(212_ELEC)8"/>
      <sheetName val="COST_CALC_(+Electric)8"/>
      <sheetName val="COST_CALC_(-Electric)8"/>
      <sheetName val="JURNAL_(Month)8"/>
      <sheetName val="Notes_085"/>
      <sheetName val="Workshop_Tools5"/>
      <sheetName val="CASH_FLOW9"/>
      <sheetName val="CASH_OUT_DETAIL9"/>
      <sheetName val="SALES&amp;COGS_CALC9"/>
      <sheetName val="KWH_OF_COMP_USED9"/>
      <sheetName val="COST_OF_COMP_USED9"/>
      <sheetName val="DM-DL_KWH9"/>
      <sheetName val="TOTAL_KWH9"/>
      <sheetName val="RM_USE9"/>
      <sheetName val="COMB_OH9"/>
      <sheetName val="OH_(380_PPD)9"/>
      <sheetName val="OH_(212_ELEC)9"/>
      <sheetName val="COST_CALC_(+Electric)9"/>
      <sheetName val="COST_CALC_(-Electric)9"/>
      <sheetName val="JURNAL_(Month)9"/>
      <sheetName val="Notes_086"/>
      <sheetName val="Workshop_Tools6"/>
      <sheetName val="CASH_FLOW10"/>
      <sheetName val="CASH_OUT_DETAIL10"/>
      <sheetName val="SALES&amp;COGS_CALC10"/>
      <sheetName val="KWH_OF_COMP_USED10"/>
      <sheetName val="COST_OF_COMP_USED10"/>
      <sheetName val="DM-DL_KWH10"/>
      <sheetName val="TOTAL_KWH10"/>
      <sheetName val="RM_USE10"/>
      <sheetName val="COMB_OH10"/>
      <sheetName val="OH_(380_PPD)10"/>
      <sheetName val="OH_(212_ELEC)10"/>
      <sheetName val="COST_CALC_(+Electric)10"/>
      <sheetName val="COST_CALC_(-Electric)10"/>
      <sheetName val="JURNAL_(Month)10"/>
      <sheetName val="Notes_087"/>
      <sheetName val="Workshop_Tools7"/>
      <sheetName val="CASH_FLOW11"/>
      <sheetName val="CASH_OUT_DETAIL11"/>
      <sheetName val="SALES&amp;COGS_CALC11"/>
      <sheetName val="KWH_OF_COMP_USED11"/>
      <sheetName val="COST_OF_COMP_USED11"/>
      <sheetName val="DM-DL_KWH11"/>
      <sheetName val="TOTAL_KWH11"/>
      <sheetName val="RM_USE11"/>
      <sheetName val="COMB_OH11"/>
      <sheetName val="OH_(380_PPD)11"/>
      <sheetName val="OH_(212_ELEC)11"/>
      <sheetName val="COST_CALC_(+Electric)11"/>
      <sheetName val="COST_CALC_(-Electric)11"/>
      <sheetName val="JURNAL_(Month)11"/>
      <sheetName val="Notes_088"/>
      <sheetName val="Workshop_Tools8"/>
      <sheetName val="adj"/>
      <sheetName val="tarif"/>
      <sheetName val="Data Sheet"/>
      <sheetName val="Calcs"/>
      <sheetName val="FX Rates"/>
      <sheetName val="General Data"/>
      <sheetName val="Main"/>
      <sheetName val="Print Format"/>
      <sheetName val="Ex_Rate"/>
      <sheetName val="Parameters"/>
      <sheetName val="Assump"/>
      <sheetName val="Customer"/>
      <sheetName val="PL (MONTHLY)"/>
      <sheetName val="Sheet1"/>
      <sheetName val="orderpakan"/>
      <sheetName val="Control"/>
      <sheetName val="PARAMETER"/>
      <sheetName val="Organization Chart"/>
      <sheetName val="Cust"/>
      <sheetName val="SILICATE"/>
      <sheetName val="rekap"/>
      <sheetName val="ASSUM-COMB-Prop"/>
      <sheetName val="Amdal"/>
      <sheetName val="KODEP"/>
      <sheetName val="#REF!"/>
      <sheetName val="TRBP"/>
      <sheetName val="Tariptunda"/>
      <sheetName val="CF"/>
      <sheetName val="Marshal"/>
      <sheetName val="Index"/>
      <sheetName val="Data"/>
      <sheetName val="cuscode"/>
      <sheetName val="A"/>
      <sheetName val="72_04_01"/>
      <sheetName val="72_04_07"/>
      <sheetName val="72_04_82"/>
      <sheetName val="Form B_2 31"/>
      <sheetName val="kode SAP-new"/>
      <sheetName val="KBB-CIB BANK"/>
      <sheetName val="blok 03"/>
      <sheetName val="HARVEST02"/>
      <sheetName val="Assumption"/>
      <sheetName val="APR"/>
      <sheetName val="FEB"/>
      <sheetName val="aju_tr"/>
      <sheetName val="Form A_2"/>
      <sheetName val="INP-FARMER USE"/>
      <sheetName val="Combined Controller"/>
      <sheetName val="PROD.FRY-MONODON"/>
      <sheetName val="PL_(MONTHLY)"/>
      <sheetName val="Form_B_2_31"/>
      <sheetName val="kode_SAP-new"/>
      <sheetName val="KBB-CIB_BANK"/>
      <sheetName val="blok_03"/>
      <sheetName val="Data_Sheet"/>
      <sheetName val="Form_A_2"/>
      <sheetName val="INP-FARMER_USE"/>
      <sheetName val="Combined_Controller"/>
      <sheetName val="PL_(MONTHLY)2"/>
      <sheetName val="Form_B_2_312"/>
      <sheetName val="kode_SAP-new2"/>
      <sheetName val="KBB-CIB_BANK2"/>
      <sheetName val="blok_032"/>
      <sheetName val="Data_Sheet2"/>
      <sheetName val="Form_A_22"/>
      <sheetName val="INP-FARMER_USE2"/>
      <sheetName val="Combined_Controller2"/>
      <sheetName val="PL_(MONTHLY)1"/>
      <sheetName val="Form_B_2_311"/>
      <sheetName val="kode_SAP-new1"/>
      <sheetName val="KBB-CIB_BANK1"/>
      <sheetName val="blok_031"/>
      <sheetName val="Data_Sheet1"/>
      <sheetName val="Form_A_21"/>
      <sheetName val="INP-FARMER_USE1"/>
      <sheetName val="Combined_Controller1"/>
      <sheetName val="Capex"/>
      <sheetName val="A-ars"/>
      <sheetName val="table"/>
      <sheetName val="ING Basis"/>
      <sheetName val="General Info"/>
      <sheetName val="FX_Rates"/>
      <sheetName val="A-Material__value_"/>
      <sheetName val="Summary"/>
      <sheetName val="shipping_program"/>
      <sheetName val="Profile"/>
      <sheetName val="Tran0104"/>
      <sheetName val="Untprc"/>
      <sheetName val="Introduction"/>
      <sheetName val="NR _ MTM"/>
      <sheetName val="NR - MTM"/>
      <sheetName val="COSTSALES"/>
      <sheetName val="Coding"/>
      <sheetName val="Cut Mat"/>
      <sheetName val="Sales"/>
      <sheetName val="Sales Plan"/>
      <sheetName val="OTA"/>
      <sheetName val="Kode"/>
      <sheetName val="PL_(MONTHLY)3"/>
      <sheetName val="Form_B_2_313"/>
      <sheetName val="kode_SAP-new3"/>
      <sheetName val="KBB-CIB_BANK3"/>
      <sheetName val="blok_033"/>
      <sheetName val="Data_Sheet3"/>
      <sheetName val="Form_A_23"/>
      <sheetName val="INP-FARMER_USE3"/>
      <sheetName val="Combined_Controller3"/>
      <sheetName val="PROD_FRY-MONODON"/>
      <sheetName val="KBB_CIB BANK"/>
      <sheetName val="Size Variasi"/>
      <sheetName val="cek"/>
      <sheetName val="CSD"/>
      <sheetName val="P&amp;L"/>
      <sheetName val="Listing"/>
      <sheetName val="CASH_FLOW12"/>
      <sheetName val="CASH_OUT_DETAIL12"/>
      <sheetName val="SALES&amp;COGS_CALC12"/>
      <sheetName val="KWH_OF_COMP_USED12"/>
      <sheetName val="COST_OF_COMP_USED12"/>
      <sheetName val="DM-DL_KWH12"/>
      <sheetName val="TOTAL_KWH12"/>
      <sheetName val="RM_USE12"/>
      <sheetName val="COMB_OH12"/>
      <sheetName val="OH_(380_PPD)12"/>
      <sheetName val="OH_(212_ELEC)12"/>
      <sheetName val="COST_CALC_(+Electric)12"/>
      <sheetName val="COST_CALC_(-Electric)12"/>
      <sheetName val="JURNAL_(Month)12"/>
      <sheetName val="Notes_089"/>
      <sheetName val="Workshop_Tools9"/>
      <sheetName val="CASH_FLOW13"/>
      <sheetName val="CASH_OUT_DETAIL13"/>
      <sheetName val="SALES&amp;COGS_CALC13"/>
      <sheetName val="KWH_OF_COMP_USED13"/>
      <sheetName val="COST_OF_COMP_USED13"/>
      <sheetName val="DM-DL_KWH13"/>
      <sheetName val="TOTAL_KWH13"/>
      <sheetName val="RM_USE13"/>
      <sheetName val="COMB_OH13"/>
      <sheetName val="OH_(380_PPD)13"/>
      <sheetName val="OH_(212_ELEC)13"/>
      <sheetName val="COST_CALC_(+Electric)13"/>
      <sheetName val="COST_CALC_(-Electric)13"/>
      <sheetName val="JURNAL_(Month)13"/>
      <sheetName val="Notes_0810"/>
      <sheetName val="Workshop_Tools10"/>
      <sheetName val="Customers"/>
      <sheetName val="Rates"/>
      <sheetName val="Income Statement"/>
      <sheetName val="FINALPHP"/>
      <sheetName val="Param"/>
      <sheetName val="Control Sheet"/>
      <sheetName val="Lease"/>
      <sheetName val="SUPPORT"/>
      <sheetName val="Customize Your Loan Manager"/>
      <sheetName val="Loan Amortization Table"/>
      <sheetName val="HOME"/>
      <sheetName val="Text File"/>
      <sheetName val="CD JUAL"/>
      <sheetName val="AUG02"/>
      <sheetName val="COA"/>
      <sheetName val="Currency Rates"/>
      <sheetName val="Country Totals"/>
      <sheetName val="NH &amp; NHP Spes."/>
      <sheetName val="daftar"/>
      <sheetName val="List Data"/>
      <sheetName val="F1771"/>
      <sheetName val="0220"/>
      <sheetName val="REF-CRB"/>
      <sheetName val="Asset"/>
      <sheetName val="Curr_conv"/>
      <sheetName val="客戶清單customer list"/>
      <sheetName val="Permanent info"/>
      <sheetName val="FE-1770-I"/>
      <sheetName val="FE-1770.P1"/>
      <sheetName val="FE-1770-II"/>
      <sheetName val="LOOKUP"/>
      <sheetName val="Rincian"/>
      <sheetName val="EditInput"/>
      <sheetName val="Rollfwd Final"/>
      <sheetName val="ptkp"/>
      <sheetName val="DV"/>
      <sheetName val="RvsC Table"/>
      <sheetName val="Data Countries"/>
      <sheetName val="Menu"/>
      <sheetName val="Komputer"/>
      <sheetName val="①　BP vs SPR (TTL Impact)"/>
      <sheetName val="Sheet8"/>
      <sheetName val="Ex-Rate"/>
      <sheetName val="Currency-Total"/>
      <sheetName val="Fin High"/>
      <sheetName val="GSDC"/>
      <sheetName val="SDE"/>
      <sheetName val="BLE"/>
      <sheetName val="BLF"/>
      <sheetName val="Price"/>
      <sheetName val="WACC (LB_Y)"/>
      <sheetName val="Bal Sheet"/>
      <sheetName val="F2"/>
      <sheetName val="PPh 22"/>
      <sheetName val="Ratio Budget"/>
      <sheetName val="TGR"/>
      <sheetName val="Elim CKR"/>
      <sheetName val="CKR"/>
      <sheetName val="Summary of B_P"/>
      <sheetName val="Okt"/>
      <sheetName val="Quantity"/>
      <sheetName val="TB"/>
      <sheetName val="Account Code"/>
      <sheetName val="5"/>
      <sheetName val="DB"/>
      <sheetName val="ocean voyage"/>
      <sheetName val="BKKAS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Mutation"/>
      <sheetName val="Input"/>
      <sheetName val="co_data"/>
      <sheetName val="Index - details"/>
      <sheetName val="DataItems"/>
      <sheetName val="Reference"/>
      <sheetName val="CPABSS"/>
      <sheetName val="FCOC"/>
      <sheetName val="Pesanan"/>
      <sheetName val="Penjualan"/>
      <sheetName val="Difference Cons"/>
      <sheetName val="Proyek"/>
      <sheetName val="Jakarta Cikampek"/>
      <sheetName val="Rekap Piutang"/>
      <sheetName val="MasterMksAgst07"/>
      <sheetName val="BQMP"/>
      <sheetName val="KKP A.2.1"/>
      <sheetName val="CONSUMABLE"/>
      <sheetName val="CONTROL_ENVIRONMENT_FACTORS"/>
      <sheetName val="RISK_ASSESSMENT"/>
      <sheetName val="Customers-source"/>
      <sheetName val="Du_lieu"/>
      <sheetName val="Payback Analysis"/>
      <sheetName val="64_6"/>
      <sheetName val="37"/>
      <sheetName val="36_1"/>
      <sheetName val="3 - Balance Sheet"/>
      <sheetName val="5 - Cash Flow"/>
      <sheetName val="2-(2) Gangguan Peralatan (1)"/>
      <sheetName val="Program Triwulanan-04"/>
      <sheetName val="DPPN"/>
      <sheetName val="Tabel"/>
      <sheetName val="Cucian"/>
      <sheetName val="SC Pusat krd"/>
      <sheetName val="R"/>
      <sheetName val="Revenue 2006"/>
      <sheetName val="조립"/>
      <sheetName val="Cost_Center"/>
      <sheetName val="E.1 AR-Trade"/>
      <sheetName val="Lookup Tables"/>
      <sheetName val="Data Pendukung WCG (2)"/>
      <sheetName val="Daftar Harga"/>
      <sheetName val=" YIELD PM WCG4 W51"/>
      <sheetName val="Yield PM "/>
      <sheetName val="Bobot rev"/>
      <sheetName val="CustosPlano2002"/>
      <sheetName val="Plan 2003"/>
      <sheetName val="CustosRevisãoPlanoVersão1"/>
      <sheetName val="B28"/>
      <sheetName val="12"/>
      <sheetName val="2-asi-00"/>
      <sheetName val="Answer"/>
      <sheetName val="03 Detailed"/>
      <sheetName val="11b"/>
      <sheetName val="Beli1-7"/>
      <sheetName val="? BP vs SPR (TTL Impact)"/>
      <sheetName val="ALOKASI"/>
      <sheetName val="manager"/>
      <sheetName val="Assumptions"/>
      <sheetName val="Local PNL"/>
      <sheetName val="FF-6"/>
      <sheetName val="GeneralInfo"/>
      <sheetName val="Danamon LK"/>
      <sheetName val="FF-21(a)"/>
      <sheetName val="FO"/>
      <sheetName val="lam-ssp"/>
      <sheetName val="addl cost"/>
      <sheetName val="accumdeprn"/>
      <sheetName val="kki"/>
      <sheetName val="fin pro centers"/>
      <sheetName val="Ws Jul-2004"/>
      <sheetName val="1 LeadSchedule"/>
      <sheetName val="FACILITIES=&gt;"/>
      <sheetName val="DCF Inputs"/>
      <sheetName val="TB-DKI"/>
      <sheetName val="Kor-DKI"/>
      <sheetName val="SC Pusat BB303"/>
      <sheetName val="SC Pusat BB304"/>
      <sheetName val="Data Parameter"/>
      <sheetName val="Belmera"/>
      <sheetName val="Cawang Tomang Cengkareng"/>
      <sheetName val="Citarum"/>
      <sheetName val="Jagorawi"/>
      <sheetName val="Jakarta Merak"/>
      <sheetName val="Padalarang Cileunyi"/>
      <sheetName val="Palikanci"/>
      <sheetName val="Semarang"/>
      <sheetName val="Surabaya Gempol Mojokerto"/>
      <sheetName val="analisa"/>
      <sheetName val="divisi sarana"/>
      <sheetName val="pro ra op"/>
      <sheetName val="grafik"/>
      <sheetName val="MPP0102"/>
      <sheetName val="CustomerList"/>
      <sheetName val="Kunlun P&amp;L"/>
      <sheetName val="Company Info"/>
      <sheetName val="CA Comp"/>
      <sheetName val="Inputs"/>
      <sheetName val="BPR"/>
      <sheetName val="FF-2"/>
      <sheetName val="Building Your PAR"/>
      <sheetName val="Enter FSA Data"/>
      <sheetName val="List Area"/>
      <sheetName val="Calc"/>
      <sheetName val="LAP 035HO"/>
      <sheetName val="TABEL2"/>
      <sheetName val="Harga ME "/>
      <sheetName val="Currency Rate"/>
      <sheetName val="Accounts"/>
      <sheetName val="BBM-03"/>
      <sheetName val="3_-_Balance_Sheet"/>
      <sheetName val="5_-_Cash_Flow"/>
      <sheetName val="2-(2)_Gangguan_Peralatan_(1)"/>
      <sheetName val="Program_Triwulanan-04"/>
      <sheetName val="SC_Pusat_krd"/>
      <sheetName val="SC_Pusat_BB303"/>
      <sheetName val="SC_Pusat_BB304"/>
      <sheetName val="Data_Parameter"/>
      <sheetName val="Cawang_Tomang_Cengkareng"/>
      <sheetName val="Jakarta_Cikampek"/>
      <sheetName val="Jakarta_Merak"/>
      <sheetName val="Padalarang_Cileunyi"/>
      <sheetName val="Surabaya_Gempol_Mojokerto"/>
      <sheetName val="LAP_035HO"/>
      <sheetName val="Configuration"/>
      <sheetName val="BARGING"/>
      <sheetName val="CLOSING"/>
      <sheetName val="summ. crush"/>
      <sheetName val="GETTING"/>
      <sheetName val="Lists"/>
      <sheetName val="PAL 2012"/>
      <sheetName val="daya tarik loko"/>
      <sheetName val="data berat"/>
      <sheetName val="SC Pusat BB301"/>
      <sheetName val="DPro"/>
      <sheetName val="form-A7"/>
      <sheetName val="jpr"/>
      <sheetName val="PPN-M"/>
      <sheetName val="Cover"/>
      <sheetName val="Lain2"/>
      <sheetName val="Daf-Rek"/>
      <sheetName val="COMBINE"/>
      <sheetName val="metode "/>
      <sheetName val="CTIPricing"/>
      <sheetName val="SDAYA"/>
      <sheetName val="PriceList"/>
      <sheetName val="NLsimpro"/>
      <sheetName val="I2T2005"/>
      <sheetName val="Tanah 09"/>
      <sheetName val="kode Baru "/>
      <sheetName val="D.5"/>
      <sheetName val="Govt BI"/>
      <sheetName val="Projects"/>
      <sheetName val="LABEL"/>
      <sheetName val="NC-CM"/>
      <sheetName val="H.Satuan"/>
      <sheetName val="SITE-E"/>
      <sheetName val="ARP-U501"/>
      <sheetName val="BASE"/>
      <sheetName val="COYLIST"/>
      <sheetName val="PL_(MONTHLY)4"/>
      <sheetName val="Form_B_2_314"/>
      <sheetName val="kode_SAP-new4"/>
      <sheetName val="KBB-CIB_BANK4"/>
      <sheetName val="blok_034"/>
      <sheetName val="Data_Sheet4"/>
      <sheetName val="Form_A_24"/>
      <sheetName val="INP-FARMER_USE4"/>
      <sheetName val="Combined_Controller4"/>
      <sheetName val="PROD_FRY-MONODON1"/>
      <sheetName val="KBB_CIB_BANK"/>
      <sheetName val="Size_Variasi"/>
      <sheetName val="BK_WHS_SUMMARY"/>
      <sheetName val="revisiSTR-pondasi"/>
      <sheetName val="AQC"/>
      <sheetName val="Detail-AQC"/>
      <sheetName val="Invoice"/>
      <sheetName val="A-Expenses"/>
      <sheetName val="A-Equity"/>
      <sheetName val="M-Assumptions"/>
      <sheetName val="A-Debt"/>
      <sheetName val="A-Operations Cashflow"/>
      <sheetName val="A-Tax"/>
      <sheetName val="A-Revenues"/>
      <sheetName val="MRC1"/>
      <sheetName val="BS-RTI"/>
      <sheetName val="DB BDG"/>
      <sheetName val="Upload Roadmap100117"/>
      <sheetName val="Current IMP"/>
      <sheetName val="Benefit"/>
      <sheetName val="FRN"/>
      <sheetName val="Noodles (assumptions)"/>
      <sheetName val="Tanggapan"/>
      <sheetName val="DAFTAR ISI"/>
      <sheetName val="CASH_FLOW14"/>
      <sheetName val="CASH_OUT_DETAIL14"/>
      <sheetName val="SALES&amp;COGS_CALC14"/>
      <sheetName val="KWH_OF_COMP_USED14"/>
      <sheetName val="COST_OF_COMP_USED14"/>
      <sheetName val="DM-DL_KWH14"/>
      <sheetName val="TOTAL_KWH14"/>
      <sheetName val="RM_USE14"/>
      <sheetName val="COMB_OH14"/>
      <sheetName val="OH_(380_PPD)14"/>
      <sheetName val="OH_(212_ELEC)14"/>
      <sheetName val="COST_CALC_(+Electric)14"/>
      <sheetName val="COST_CALC_(-Electric)14"/>
      <sheetName val="JURNAL_(Month)14"/>
      <sheetName val="FX_Rates1"/>
      <sheetName val="3_-_Balance_Sheet1"/>
      <sheetName val="5_-_Cash_Flow1"/>
      <sheetName val="2-(2)_Gangguan_Peralatan_(1)1"/>
      <sheetName val="Program_Triwulanan-041"/>
      <sheetName val="SC_Pusat_krd1"/>
      <sheetName val="SC_Pusat_BB3031"/>
      <sheetName val="SC_Pusat_BB3041"/>
      <sheetName val="Data_Parameter1"/>
      <sheetName val="Cawang_Tomang_Cengkareng1"/>
      <sheetName val="Jakarta_Cikampek1"/>
      <sheetName val="Jakarta_Merak1"/>
      <sheetName val="Padalarang_Cileunyi1"/>
      <sheetName val="Surabaya_Gempol_Mojokerto1"/>
      <sheetName val="LAP_035HO1"/>
      <sheetName val="Workshop_Tools11"/>
      <sheetName val="Difference_Cons"/>
      <sheetName val="Local_PNL"/>
      <sheetName val="Harga_ME_"/>
      <sheetName val="Notes_0811"/>
      <sheetName val="Currency_Rate"/>
      <sheetName val="Income_Statement"/>
      <sheetName val="Payback_Analysis"/>
      <sheetName val="H_Satuan"/>
      <sheetName val="General_Data"/>
      <sheetName val="Print_Format"/>
      <sheetName val="ING_Basis"/>
      <sheetName val="Cut_Mat"/>
      <sheetName val="Sales_Plan"/>
      <sheetName val="General_Info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igp08"/>
      <sheetName val="TJ1Q47"/>
      <sheetName val="struktur tdk dipakai"/>
      <sheetName val="PCA TOTAL"/>
      <sheetName val="akun"/>
      <sheetName val="2002"/>
      <sheetName val="AOP Summary-2"/>
      <sheetName val="Data Customer"/>
      <sheetName val="LK2004"/>
      <sheetName val="Resume"/>
      <sheetName val="Sudah Berjalan"/>
      <sheetName val="F-3"/>
      <sheetName val="AR Days-JHHP Group"/>
      <sheetName val="ACUAN"/>
      <sheetName val="CH"/>
      <sheetName val="data-hujan"/>
      <sheetName val="FRYPROD"/>
      <sheetName val="JURNAL_(Mon勨O닑⿐_x0005_"/>
      <sheetName val="MTO REV.2(ARMOR)"/>
      <sheetName val="Belakang"/>
      <sheetName val="JL_BEL"/>
      <sheetName val="DATA2"/>
      <sheetName val="HSBC-USD (Sell)"/>
      <sheetName val="HA STATEMENT PE1_REV1"/>
      <sheetName val="costing by deliote"/>
      <sheetName val="STKBB"/>
      <sheetName val="analis"/>
      <sheetName val="GD-BHN KEMASAN"/>
      <sheetName val="GD-BB Kt. A"/>
      <sheetName val="Sheet2"/>
      <sheetName val="simulation99"/>
      <sheetName val="DATA_PENJUALAN"/>
      <sheetName val="INQ"/>
      <sheetName val="% Lbr vs GP"/>
      <sheetName val="Deferred Rev"/>
      <sheetName val="Apr'07"/>
      <sheetName val="Drop down"/>
      <sheetName val="237"/>
      <sheetName val="Vehicle"/>
      <sheetName val="Building"/>
      <sheetName val="EUC"/>
      <sheetName val="Hutang"/>
      <sheetName val="total PB"/>
      <sheetName val="Usul Pnn"/>
      <sheetName val="PC_2"/>
      <sheetName val="tab"/>
      <sheetName val="Jenis"/>
      <sheetName val="OWP Farm"/>
      <sheetName val="Nm Brg"/>
      <sheetName val="PB(B)"/>
      <sheetName val="Dropdown Menu Maintenance"/>
      <sheetName val="Mat "/>
      <sheetName val="Personnel"/>
      <sheetName val="vol"/>
      <sheetName val="F-2"/>
      <sheetName val="賦課費比較"/>
      <sheetName val="G&amp;A"/>
      <sheetName val="N-UNTR"/>
      <sheetName val="N-ASII"/>
      <sheetName val="AUTO"/>
      <sheetName val="N-ISAT"/>
      <sheetName val="MEGA"/>
      <sheetName val="N-RALS"/>
      <sheetName val="BBCA"/>
      <sheetName val="BMTR"/>
      <sheetName val="N-GGRM"/>
      <sheetName val="N-HMSP"/>
      <sheetName val="N-INDF"/>
      <sheetName val="N-INKP"/>
      <sheetName val="AMFG"/>
      <sheetName val="ANTM-N"/>
      <sheetName val="BDMN"/>
      <sheetName val="N-BLTA"/>
      <sheetName val="BMTR-N"/>
      <sheetName val="BNGA"/>
      <sheetName val="BNGAN"/>
      <sheetName val="CPIN"/>
      <sheetName val="N-INTP"/>
      <sheetName val="LPBNN"/>
      <sheetName val="TRIM"/>
      <sheetName val="MEDC"/>
      <sheetName val="MPPA"/>
      <sheetName val="N-SMGR"/>
      <sheetName val="JUAL"/>
      <sheetName val="N-UNVR"/>
      <sheetName val="Variables"/>
      <sheetName val="WP"/>
      <sheetName val="Basic data"/>
      <sheetName val="U201"/>
      <sheetName val="TST"/>
      <sheetName val="×1.2020 Sales"/>
      <sheetName val="１.2020PL"/>
      <sheetName val="2.Sales breakdown"/>
      <sheetName val="2.PLdetailQ"/>
      <sheetName val="3.BS"/>
      <sheetName val="5.graph2020"/>
      <sheetName val="5.Summary list2020"/>
      <sheetName val="6.7.Inventory"/>
      <sheetName val="Rate"/>
      <sheetName val="2.by Factories"/>
      <sheetName val="8.Summery"/>
      <sheetName val="1.Summery "/>
      <sheetName val="Kriteria"/>
      <sheetName val="Rekap_Piutang"/>
      <sheetName val="Vendors"/>
      <sheetName val="N-KLBF"/>
      <sheetName val="N-TLKM"/>
      <sheetName val="N-TSPC"/>
      <sheetName val="SONA"/>
      <sheetName val="TLKM-J"/>
      <sheetName val="DNKS-N"/>
      <sheetName val="Jabar"/>
      <sheetName val="Jateng"/>
      <sheetName val="Jatim"/>
      <sheetName val="Pusat"/>
      <sheetName val="Sulawesi"/>
      <sheetName val="Sumbagsel"/>
      <sheetName val="4 - Income Statement"/>
      <sheetName val="fiscal depr(E)"/>
      <sheetName val="COGS"/>
      <sheetName val="GL Rec."/>
      <sheetName val="ALIPE"/>
      <sheetName val="Data_Pendukung_WCG_(2)"/>
      <sheetName val="Daftar_Harga"/>
      <sheetName val="_YIELD_PM_WCG4_W51"/>
      <sheetName val="Yield_PM_"/>
      <sheetName val="Bobot_rev"/>
      <sheetName val="Fin_High"/>
      <sheetName val="AKTIVA1TB"/>
      <sheetName val="CASH_FLOW15"/>
      <sheetName val="CASH_OUT_DETAIL15"/>
      <sheetName val="SALES&amp;COGS_CALC15"/>
      <sheetName val="KWH_OF_COMP_USED15"/>
      <sheetName val="COST_OF_COMP_USED15"/>
      <sheetName val="DM-DL_KWH15"/>
      <sheetName val="TOTAL_KWH15"/>
      <sheetName val="RM_USE15"/>
      <sheetName val="COMB_OH15"/>
      <sheetName val="OH_(380_PPD)15"/>
      <sheetName val="OH_(212_ELEC)15"/>
      <sheetName val="COST_CALC_(+Electric)15"/>
      <sheetName val="COST_CALC_(-Electric)15"/>
      <sheetName val="JURNAL_(Month)15"/>
      <sheetName val="Workshop_Tools12"/>
      <sheetName val="Income_Statement1"/>
      <sheetName val="FX_Rates2"/>
      <sheetName val="PL_(MONTHLY)5"/>
      <sheetName val="Data_Sheet5"/>
      <sheetName val="ING_Basis1"/>
      <sheetName val="General_Data1"/>
      <sheetName val="Print_Format1"/>
      <sheetName val="Cut_Mat1"/>
      <sheetName val="Sales_Plan1"/>
      <sheetName val="KBB-CIB_BANK5"/>
      <sheetName val="General_Info1"/>
      <sheetName val="Notes_0812"/>
      <sheetName val="BK_WHS_SUMMARY1"/>
      <sheetName val="Difference_Cons1"/>
      <sheetName val="Rekap_Piutang1"/>
      <sheetName val="Payback_Analysis1"/>
      <sheetName val="Harga_ME_1"/>
      <sheetName val="Currency_Rate1"/>
      <sheetName val="Form_B_2_315"/>
      <sheetName val="kode_SAP-new5"/>
      <sheetName val="blok_035"/>
      <sheetName val="Form_A_25"/>
      <sheetName val="INP-FARMER_USE5"/>
      <sheetName val="Combined_Controller5"/>
      <sheetName val="H_Satuan1"/>
      <sheetName val="PROD_FRY-MONODON2"/>
      <sheetName val="KBB_CIB_BANK1"/>
      <sheetName val="Size_Variasi1"/>
      <sheetName val="Local_PNL1"/>
      <sheetName val="ANALISA ALAT BERAT"/>
      <sheetName val="An. Beton"/>
      <sheetName val="tarip"/>
      <sheetName val="tunj."/>
      <sheetName val="trf-d-w"/>
      <sheetName val="trf d-i"/>
      <sheetName val="trf"/>
      <sheetName val="Cash Flow bulanan"/>
      <sheetName val="Pipa 200"/>
      <sheetName val="BQ"/>
      <sheetName val="colection"/>
      <sheetName val="CASH_FLOW16"/>
      <sheetName val="CASH_OUT_DETAIL16"/>
      <sheetName val="SALES&amp;COGS_CALC16"/>
      <sheetName val="KWH_OF_COMP_USED16"/>
      <sheetName val="COST_OF_COMP_USED16"/>
      <sheetName val="DM-DL_KWH16"/>
      <sheetName val="TOTAL_KWH16"/>
      <sheetName val="RM_USE16"/>
      <sheetName val="COMB_OH16"/>
      <sheetName val="OH_(380_PPD)16"/>
      <sheetName val="OH_(212_ELEC)16"/>
      <sheetName val="COST_CALC_(+Electric)16"/>
      <sheetName val="COST_CALC_(-Electric)16"/>
      <sheetName val="JURNAL_(Month)16"/>
      <sheetName val="Difference_Cons2"/>
      <sheetName val="Workshop_Tools13"/>
      <sheetName val="Notes_0813"/>
      <sheetName val="BK_WHS_SUMMARY2"/>
      <sheetName val="Harga_ME_2"/>
      <sheetName val="Currency_Rate2"/>
      <sheetName val="Income_Statement2"/>
      <sheetName val="Payback_Analysis2"/>
      <sheetName val="H_Satuan2"/>
      <sheetName val="Local_PNL2"/>
      <sheetName val="3_-_Balance_Sheet2"/>
      <sheetName val="5_-_Cash_Flow2"/>
      <sheetName val="2-(2)_Gangguan_Peralatan_(1)2"/>
      <sheetName val="Program_Triwulanan-042"/>
      <sheetName val="SC_Pusat_krd2"/>
      <sheetName val="ING_Basis2"/>
      <sheetName val="General_Data2"/>
      <sheetName val="Print_Format2"/>
      <sheetName val="Cut_Mat2"/>
      <sheetName val="Sales_Plan2"/>
      <sheetName val="General_Info2"/>
      <sheetName val="Jakarta_Cikampek2"/>
      <sheetName val="Rekap_Piutang2"/>
      <sheetName val="struktur_tdk_dipakai"/>
      <sheetName val="ANALISA_ALAT_BERAT"/>
      <sheetName val="An__Beton"/>
      <sheetName val="Cash_Flow_bulanan"/>
      <sheetName val="tunj_"/>
      <sheetName val="trf_d-i"/>
      <sheetName val="Pipa_200"/>
      <sheetName val="SC_Pusat_BB3032"/>
      <sheetName val="SC_Pusat_BB3042"/>
      <sheetName val="Data_Parameter2"/>
      <sheetName val="Cawang_Tomang_Cengkareng2"/>
      <sheetName val="Jakarta_Merak2"/>
      <sheetName val="Padalarang_Cileunyi2"/>
      <sheetName val="Surabaya_Gempol_Mojokerto2"/>
      <sheetName val="LAP_035HO2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pro_ra_op"/>
      <sheetName val="divisi_sarana"/>
      <sheetName val="PAL_2012"/>
      <sheetName val="daya_tarik_loko"/>
      <sheetName val="data_berat"/>
      <sheetName val="SC_Pusat_BB301"/>
      <sheetName val="DAFTAR_ISI"/>
      <sheetName val="CASH_FLOW17"/>
      <sheetName val="CASH_OUT_DETAIL17"/>
      <sheetName val="SALES&amp;COGS_CALC17"/>
      <sheetName val="KWH_OF_COMP_USED17"/>
      <sheetName val="COST_OF_COMP_USED17"/>
      <sheetName val="DM-DL_KWH17"/>
      <sheetName val="TOTAL_KWH17"/>
      <sheetName val="RM_USE17"/>
      <sheetName val="COMB_OH17"/>
      <sheetName val="OH_(380_PPD)17"/>
      <sheetName val="OH_(212_ELEC)17"/>
      <sheetName val="COST_CALC_(+Electric)17"/>
      <sheetName val="COST_CALC_(-Electric)17"/>
      <sheetName val="JURNAL_(Month)17"/>
      <sheetName val="Difference_Cons3"/>
      <sheetName val="Workshop_Tools14"/>
      <sheetName val="FX_Rates3"/>
      <sheetName val="PL_(MONTHLY)6"/>
      <sheetName val="Data_Sheet6"/>
      <sheetName val="Notes_0814"/>
      <sheetName val="BK_WHS_SUMMARY3"/>
      <sheetName val="Harga_ME_3"/>
      <sheetName val="Currency_Rate3"/>
      <sheetName val="Income_Statement3"/>
      <sheetName val="Form_B_2_316"/>
      <sheetName val="kode_SAP-new6"/>
      <sheetName val="KBB-CIB_BANK6"/>
      <sheetName val="blok_036"/>
      <sheetName val="Form_A_26"/>
      <sheetName val="INP-FARMER_USE6"/>
      <sheetName val="Combined_Controller6"/>
      <sheetName val="Payback_Analysis3"/>
      <sheetName val="H_Satuan3"/>
      <sheetName val="Local_PNL3"/>
      <sheetName val="3_-_Balance_Sheet3"/>
      <sheetName val="5_-_Cash_Flow3"/>
      <sheetName val="2-(2)_Gangguan_Peralatan_(1)3"/>
      <sheetName val="Program_Triwulanan-043"/>
      <sheetName val="SC_Pusat_krd3"/>
      <sheetName val="ING_Basis3"/>
      <sheetName val="General_Data3"/>
      <sheetName val="Print_Format3"/>
      <sheetName val="Cut_Mat3"/>
      <sheetName val="Sales_Plan3"/>
      <sheetName val="General_Info3"/>
      <sheetName val="Jakarta_Cikampek3"/>
      <sheetName val="Rekap_Piutang3"/>
      <sheetName val="struktur_tdk_dipakai1"/>
      <sheetName val="ANALISA_ALAT_BERAT1"/>
      <sheetName val="An__Beton1"/>
      <sheetName val="PROD_FRY-MONODON3"/>
      <sheetName val="KBB_CIB_BANK2"/>
      <sheetName val="Size_Variasi2"/>
      <sheetName val="Cash_Flow_bulanan1"/>
      <sheetName val="tunj_1"/>
      <sheetName val="trf_d-i1"/>
      <sheetName val="Pipa_2001"/>
      <sheetName val="SC_Pusat_BB3033"/>
      <sheetName val="SC_Pusat_BB3043"/>
      <sheetName val="Data_Parameter3"/>
      <sheetName val="Cawang_Tomang_Cengkareng3"/>
      <sheetName val="Jakarta_Merak3"/>
      <sheetName val="Padalarang_Cileunyi3"/>
      <sheetName val="Surabaya_Gempol_Mojokerto3"/>
      <sheetName val="LAP_035HO3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pro_ra_op1"/>
      <sheetName val="divisi_sarana1"/>
      <sheetName val="PAL_20121"/>
      <sheetName val="daya_tarik_loko1"/>
      <sheetName val="data_berat1"/>
      <sheetName val="SC_Pusat_BB3011"/>
      <sheetName val="DAFTAR_ISI1"/>
      <sheetName val="SUMMARY NDE"/>
      <sheetName val="Organization_Chart"/>
      <sheetName val="TH VL, NC, DDHT Thanhphuoc"/>
      <sheetName val="LOVs"/>
      <sheetName val="BETON"/>
      <sheetName val="NOTES "/>
      <sheetName val="INFORMATION"/>
      <sheetName val="BALANCE SHEET"/>
      <sheetName val="2007"/>
      <sheetName val="Scenarios and Sensitivities"/>
      <sheetName val="Global Assumptions"/>
      <sheetName val="Library Procedures"/>
      <sheetName val="Permanent"/>
      <sheetName val=""/>
      <sheetName val="Ref- Curr. code"/>
      <sheetName val="depre6"/>
      <sheetName val="CRA-Detail"/>
      <sheetName val="FEED &amp; SAMPLING"/>
      <sheetName val="DBASE PARTIAL "/>
      <sheetName val="FD PROGRAM"/>
      <sheetName val="Setup"/>
      <sheetName val="Front sheet"/>
      <sheetName val="세부"/>
      <sheetName val="LOKO ONLINE"/>
      <sheetName val="hitung"/>
      <sheetName val="harga"/>
      <sheetName val="Control_Sheet"/>
      <sheetName val="RvsC_Table"/>
      <sheetName val="Data_Countries"/>
      <sheetName val="Customize_Your_Loan_Manager"/>
      <sheetName val="Loan_Amortization_Table"/>
      <sheetName val="Currency_Rates"/>
      <sheetName val="Country_Totals"/>
      <sheetName val="NH_&amp;_NHP_Spes_"/>
      <sheetName val="Text_File"/>
      <sheetName val="CD_JUAL"/>
      <sheetName val="List_Data"/>
      <sheetName val="KKP_A_2_1"/>
      <sheetName val="客戶清單customer_list"/>
      <sheetName val="Account_Code"/>
      <sheetName val="Bal_Sheet"/>
      <sheetName val="PPh_22"/>
      <sheetName val="Ratio_Budget"/>
      <sheetName val="Elim_CKR"/>
      <sheetName val="Summary_of_B_P"/>
      <sheetName val="03_Detailed"/>
      <sheetName val="Rollfwd_Final"/>
      <sheetName val="Permanent_info"/>
      <sheetName val="FE-1770_P1"/>
      <sheetName val="①　BP_vs_SPR_(TTL_Impact)"/>
      <sheetName val="Revenue_2006"/>
      <sheetName val="WACC_(LB_Y)"/>
      <sheetName val="NR___MTM"/>
      <sheetName val="NR_-_MTM"/>
      <sheetName val="metode_"/>
      <sheetName val="Tanah_09"/>
      <sheetName val="kode_Baru_"/>
      <sheetName val="D_5"/>
      <sheetName val="Govt_BI"/>
      <sheetName val="Pk prod"/>
      <sheetName val="31JAN07"/>
      <sheetName val="DATABASE"/>
      <sheetName val="Marshal -1"/>
      <sheetName val="Cover Sheet"/>
      <sheetName val="PRO"/>
      <sheetName val="R-1"/>
      <sheetName val="Sheet29"/>
      <sheetName val="cw(1)"/>
      <sheetName val="MASTER"/>
      <sheetName val="neraca 1999-2000"/>
      <sheetName val="Lead"/>
      <sheetName val="chemcal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cov"/>
      <sheetName val="PIVOT"/>
      <sheetName val="assumpt_cons"/>
      <sheetName val="mapping"/>
      <sheetName val="MSC Product Characteristics"/>
      <sheetName val="status"/>
      <sheetName val="Ist"/>
      <sheetName val="BASIC ASSUMPTION"/>
      <sheetName val="dl asset(th'01)"/>
      <sheetName val="tabel nilai"/>
      <sheetName val="data (2)"/>
      <sheetName val="SE-C"/>
      <sheetName val="villa"/>
      <sheetName val="List-Value"/>
      <sheetName val="Form 2-FRG"/>
      <sheetName val="BELI _SEPTEMBER"/>
      <sheetName val="A.4.3"/>
      <sheetName val="A.4.2"/>
      <sheetName val="RumusTB 1 bln"/>
      <sheetName val="I.4.1 (2)"/>
      <sheetName val="Penyusutan Kendaraan"/>
      <sheetName val="scope of works"/>
      <sheetName val="escon"/>
      <sheetName val="SOURCE"/>
      <sheetName val="rumus"/>
      <sheetName val="nama"/>
      <sheetName val="Sch"/>
      <sheetName val="General"/>
      <sheetName val="PL-Srt2"/>
      <sheetName val="PL_Srt2"/>
      <sheetName val="AHSbj"/>
      <sheetName val="Unit Rate"/>
      <sheetName val="Sheet1 (2)"/>
      <sheetName val="gl"/>
      <sheetName val="MEytd"/>
      <sheetName val="Controls"/>
      <sheetName val="Taxes &amp; Deductions"/>
      <sheetName val="Consolidated"/>
      <sheetName val="Locked"/>
      <sheetName val="Customer Summary"/>
      <sheetName val="Brix Sudah dikoreksi HK"/>
      <sheetName val="Brix Belum Dikoreksi %Pol"/>
      <sheetName val="Brix Sudah dikoreksi NN"/>
      <sheetName val="Suhu"/>
      <sheetName val="Rinci sekt 13-14"/>
      <sheetName val="Treshing"/>
      <sheetName val="Pondasi Panel A"/>
      <sheetName val="L. Ramp "/>
      <sheetName val="Clarifikasi "/>
      <sheetName val="Data Input"/>
      <sheetName val="_ BP vs SPR (TTL Impact)"/>
      <sheetName val="Stocks CIK"/>
      <sheetName val="Mekanik"/>
      <sheetName val="FR"/>
      <sheetName val="412"/>
      <sheetName val="SELISIHKURSSOURCE"/>
      <sheetName val="2009"/>
      <sheetName val="DATA21"/>
      <sheetName val="data_val"/>
      <sheetName val="DropDowns"/>
      <sheetName val="PPT"/>
      <sheetName val="Sensititivy"/>
      <sheetName val="K2-FA"/>
      <sheetName val="Non-Statistical Sampling Master"/>
      <sheetName val="Two Step Revenue Testing Master"/>
      <sheetName val="Global Data"/>
      <sheetName val="PkRp"/>
      <sheetName val="REG TOTAL"/>
      <sheetName val="LbKtr"/>
      <sheetName val="Gorong2"/>
      <sheetName val="Sirtu"/>
      <sheetName val="Aspal"/>
      <sheetName val="SDMPROG"/>
      <sheetName val="HARGADASAR"/>
      <sheetName val="CashFlow"/>
      <sheetName val="SEX"/>
      <sheetName val=" BEP-1999"/>
      <sheetName val="REF_ONLY"/>
      <sheetName val="FINISHING"/>
      <sheetName val="PLUMBING"/>
      <sheetName val="STRUKTUR"/>
      <sheetName val="KKP"/>
      <sheetName val="BoQ, Piping"/>
      <sheetName val="BoQ, Exhaust Gas"/>
      <sheetName val="GKP"/>
      <sheetName val="ALLOWANCE"/>
      <sheetName val="MH RATE"/>
      <sheetName val="summ__crush"/>
      <sheetName val="REG_TOTAL"/>
      <sheetName val="Plan"/>
      <sheetName val="LBK1"/>
      <sheetName val="M+MC"/>
      <sheetName val="name"/>
      <sheetName val="SALA-002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estm_mech"/>
      <sheetName val="12CGOU"/>
      <sheetName val="CASH_FLOW18"/>
      <sheetName val="CASH_OUT_DETAIL18"/>
      <sheetName val="SALES&amp;COGS_CALC18"/>
      <sheetName val="KWH_OF_COMP_USED18"/>
      <sheetName val="COST_OF_COMP_USED18"/>
      <sheetName val="DM-DL_KWH18"/>
      <sheetName val="TOTAL_KWH18"/>
      <sheetName val="RM_USE18"/>
      <sheetName val="COMB_OH18"/>
      <sheetName val="OH_(380_PPD)18"/>
      <sheetName val="OH_(212_ELEC)18"/>
      <sheetName val="COST_CALC_(+Electric)18"/>
      <sheetName val="COST_CALC_(-Electric)18"/>
      <sheetName val="JURNAL_(Month)18"/>
      <sheetName val="Difference_Cons4"/>
      <sheetName val="Workshop_Tools15"/>
      <sheetName val="FX_Rates4"/>
      <sheetName val="PL_(MONTHLY)7"/>
      <sheetName val="Data_Sheet7"/>
      <sheetName val="Notes_0815"/>
      <sheetName val="BK_WHS_SUMMARY4"/>
      <sheetName val="Harga_ME_4"/>
      <sheetName val="Currency_Rate4"/>
      <sheetName val="Income_Statement4"/>
      <sheetName val="Form_B_2_317"/>
      <sheetName val="kode_SAP-new7"/>
      <sheetName val="KBB-CIB_BANK7"/>
      <sheetName val="blok_037"/>
      <sheetName val="Form_A_27"/>
      <sheetName val="INP-FARMER_USE7"/>
      <sheetName val="Combined_Controller7"/>
      <sheetName val="Payback_Analysis4"/>
      <sheetName val="H_Satuan4"/>
      <sheetName val="Local_PNL4"/>
      <sheetName val="3_-_Balance_Sheet4"/>
      <sheetName val="5_-_Cash_Flow4"/>
      <sheetName val="2-(2)_Gangguan_Peralatan_(1)4"/>
      <sheetName val="Program_Triwulanan-044"/>
      <sheetName val="SC_Pusat_krd4"/>
      <sheetName val="SC_Pusat_BB3034"/>
      <sheetName val="SC_Pusat_BB3044"/>
      <sheetName val="Data_Parameter4"/>
      <sheetName val="Cawang_Tomang_Cengkareng4"/>
      <sheetName val="Jakarta_Cikampek4"/>
      <sheetName val="Jakarta_Merak4"/>
      <sheetName val="Padalarang_Cileunyi4"/>
      <sheetName val="Surabaya_Gempol_Mojokerto4"/>
      <sheetName val="LAP_035HO4"/>
      <sheetName val="ING_Basis4"/>
      <sheetName val="General_Data4"/>
      <sheetName val="Print_Format4"/>
      <sheetName val="Cut_Mat4"/>
      <sheetName val="Sales_Plan4"/>
      <sheetName val="General_Info4"/>
      <sheetName val="Rekap_Piutang4"/>
      <sheetName val="PROD_FRY-MONODON4"/>
      <sheetName val="KBB_CIB_BANK3"/>
      <sheetName val="Size_Variasi3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pro_ra_op2"/>
      <sheetName val="divisi_sarana2"/>
      <sheetName val="PAL_20122"/>
      <sheetName val="daya_tarik_loko2"/>
      <sheetName val="data_berat2"/>
      <sheetName val="SC_Pusat_BB3012"/>
      <sheetName val="DAFTAR_ISI2"/>
      <sheetName val="struktur_tdk_dipakai2"/>
      <sheetName val="ANALISA_ALAT_BERAT2"/>
      <sheetName val="An__Beton2"/>
      <sheetName val="Cash_Flow_bulanan2"/>
      <sheetName val="tunj_2"/>
      <sheetName val="trf_d-i2"/>
      <sheetName val="Pipa_2002"/>
      <sheetName val="CASH_FLOW19"/>
      <sheetName val="CASH_OUT_DETAIL19"/>
      <sheetName val="SALES&amp;COGS_CALC19"/>
      <sheetName val="KWH_OF_COMP_USED19"/>
      <sheetName val="COST_OF_COMP_USED19"/>
      <sheetName val="DM-DL_KWH19"/>
      <sheetName val="TOTAL_KWH19"/>
      <sheetName val="RM_USE19"/>
      <sheetName val="COMB_OH19"/>
      <sheetName val="OH_(380_PPD)19"/>
      <sheetName val="OH_(212_ELEC)19"/>
      <sheetName val="COST_CALC_(+Electric)19"/>
      <sheetName val="COST_CALC_(-Electric)19"/>
      <sheetName val="JURNAL_(Month)19"/>
      <sheetName val="Difference_Cons5"/>
      <sheetName val="Workshop_Tools16"/>
      <sheetName val="FX_Rates5"/>
      <sheetName val="PL_(MONTHLY)8"/>
      <sheetName val="Data_Sheet8"/>
      <sheetName val="Notes_0816"/>
      <sheetName val="BK_WHS_SUMMARY5"/>
      <sheetName val="Harga_ME_5"/>
      <sheetName val="Currency_Rate5"/>
      <sheetName val="Income_Statement5"/>
      <sheetName val="Form_B_2_318"/>
      <sheetName val="kode_SAP-new8"/>
      <sheetName val="KBB-CIB_BANK8"/>
      <sheetName val="blok_038"/>
      <sheetName val="Form_A_28"/>
      <sheetName val="INP-FARMER_USE8"/>
      <sheetName val="Combined_Controller8"/>
      <sheetName val="Payback_Analysis5"/>
      <sheetName val="H_Satuan5"/>
      <sheetName val="Local_PNL5"/>
      <sheetName val="3_-_Balance_Sheet5"/>
      <sheetName val="5_-_Cash_Flow5"/>
      <sheetName val="2-(2)_Gangguan_Peralatan_(1)5"/>
      <sheetName val="Program_Triwulanan-045"/>
      <sheetName val="SC_Pusat_krd5"/>
      <sheetName val="SC_Pusat_BB3035"/>
      <sheetName val="SC_Pusat_BB3045"/>
      <sheetName val="Data_Parameter5"/>
      <sheetName val="Cawang_Tomang_Cengkareng5"/>
      <sheetName val="Jakarta_Cikampek5"/>
      <sheetName val="Jakarta_Merak5"/>
      <sheetName val="Padalarang_Cileunyi5"/>
      <sheetName val="Surabaya_Gempol_Mojokerto5"/>
      <sheetName val="LAP_035HO5"/>
      <sheetName val="ING_Basis5"/>
      <sheetName val="General_Data5"/>
      <sheetName val="Print_Format5"/>
      <sheetName val="Cut_Mat5"/>
      <sheetName val="Sales_Plan5"/>
      <sheetName val="General_Info5"/>
      <sheetName val="Rekap_Piutang5"/>
      <sheetName val="PROD_FRY-MONODON5"/>
      <sheetName val="KBB_CIB_BANK4"/>
      <sheetName val="Size_Variasi4"/>
      <sheetName val="KONS_BID_P&amp;N4"/>
      <sheetName val="UP_II_DUMAI4"/>
      <sheetName val="KP_DIT_HULU4"/>
      <sheetName val="UP_VI_BALONGAN4"/>
      <sheetName val="UP_1_BRANDAN4"/>
      <sheetName val="UP_V_BALIKPAPAN4"/>
      <sheetName val="DIT_HILIR4"/>
      <sheetName val="UP_IV_CILACAP4"/>
      <sheetName val="UP_III_PLAJU4"/>
      <sheetName val="KONS_DIT_HULU4"/>
      <sheetName val="KR_AMPEL4"/>
      <sheetName val="UP_VII_KASIM4"/>
      <sheetName val="KONS_BID_P4"/>
      <sheetName val="pro_ra_op3"/>
      <sheetName val="divisi_sarana3"/>
      <sheetName val="PAL_20123"/>
      <sheetName val="daya_tarik_loko3"/>
      <sheetName val="data_berat3"/>
      <sheetName val="SC_Pusat_BB3013"/>
      <sheetName val="DAFTAR_ISI3"/>
      <sheetName val="struktur_tdk_dipakai3"/>
      <sheetName val="ANALISA_ALAT_BERAT3"/>
      <sheetName val="An__Beton3"/>
      <sheetName val="Cash_Flow_bulanan3"/>
      <sheetName val="tunj_3"/>
      <sheetName val="trf_d-i3"/>
      <sheetName val="Pipa_2003"/>
      <sheetName val="POM Dir Cost"/>
      <sheetName val="E_1_AR-Trade"/>
      <sheetName val="Index_-_details"/>
      <sheetName val="ocean_voyage"/>
      <sheetName val="DB_BDG"/>
      <sheetName val="Main Menu"/>
      <sheetName val="Proj Summ"/>
      <sheetName val="Team"/>
      <sheetName val="Effort.P"/>
      <sheetName val="Effort.A"/>
      <sheetName val="Subcontracted"/>
      <sheetName val="Expense.P"/>
      <sheetName val="Expense.A"/>
      <sheetName val="Tracker"/>
      <sheetName val="Time Report"/>
      <sheetName val="Analysis"/>
      <sheetName val="Help"/>
      <sheetName val="Codestable"/>
      <sheetName val="Front_sheet"/>
      <sheetName val="POM_Dir_Cost"/>
      <sheetName val="?_BP_vs_SPR_(TTL_Impact)"/>
      <sheetName val="fiscal_depr(E)"/>
      <sheetName val="GL_Rec_"/>
      <sheetName val="HSBC-USD_(Sell)"/>
      <sheetName val="Plan_2003"/>
      <sheetName val="Lookup_Tables"/>
      <sheetName val="HA_STATEMENT_PE1_REV1"/>
      <sheetName val="PCA_TOTAL"/>
      <sheetName val="Customer_Summary"/>
      <sheetName val="Lookup "/>
      <sheetName val="CROP-9"/>
      <sheetName val="Tebar all jan"/>
      <sheetName val="Variable"/>
      <sheetName val="S_Suramadu"/>
      <sheetName val="B2 (Act by Mth) Total"/>
      <sheetName val="2003 Bgt"/>
      <sheetName val="HO"/>
      <sheetName val="RATE-NEW"/>
      <sheetName val="Built"/>
      <sheetName val="4_-_Income_Statement"/>
      <sheetName val="BS pricing"/>
      <sheetName val="Validasi"/>
      <sheetName val="Disposals"/>
      <sheetName val="CAPIN99B"/>
      <sheetName val="FA99B"/>
      <sheetName val="PEGAWAI"/>
      <sheetName val="DATA3"/>
      <sheetName val="Sheet4"/>
      <sheetName val="CASH_FLOW20"/>
      <sheetName val="CASH_OUT_DETAIL20"/>
      <sheetName val="SALES&amp;COGS_CALC20"/>
      <sheetName val="KWH_OF_COMP_USED20"/>
      <sheetName val="COST_OF_COMP_USED20"/>
      <sheetName val="DM-DL_KWH20"/>
      <sheetName val="TOTAL_KWH20"/>
      <sheetName val="RM_USE20"/>
      <sheetName val="COMB_OH20"/>
      <sheetName val="OH_(380_PPD)20"/>
      <sheetName val="OH_(212_ELEC)20"/>
      <sheetName val="COST_CALC_(+Electric)20"/>
      <sheetName val="COST_CALC_(-Electric)20"/>
      <sheetName val="JURNAL_(Month)20"/>
      <sheetName val="Workshop_Tools17"/>
      <sheetName val="BK_WHS_SUMMARY6"/>
      <sheetName val="PL_(MONTHLY)9"/>
      <sheetName val="Form_B_2_319"/>
      <sheetName val="kode_SAP-new9"/>
      <sheetName val="KBB-CIB_BANK9"/>
      <sheetName val="blok_039"/>
      <sheetName val="Data_Sheet9"/>
      <sheetName val="Form_A_29"/>
      <sheetName val="INP-FARMER_USE9"/>
      <sheetName val="Combined_Controller9"/>
      <sheetName val="FX_Rates6"/>
      <sheetName val="PROD_FRY-MONODON6"/>
      <sheetName val="KBB_CIB_BANK5"/>
      <sheetName val="Size_Variasi5"/>
      <sheetName val="Notes_0817"/>
      <sheetName val="General_Data6"/>
      <sheetName val="Print_Format6"/>
      <sheetName val="ING_Basis6"/>
      <sheetName val="Cut_Mat6"/>
      <sheetName val="Sales_Plan6"/>
      <sheetName val="General_Info6"/>
      <sheetName val="KONS_BID_P&amp;N5"/>
      <sheetName val="UP_II_DUMAI5"/>
      <sheetName val="KP_DIT_HULU5"/>
      <sheetName val="UP_VI_BALONGAN5"/>
      <sheetName val="UP_1_BRANDAN5"/>
      <sheetName val="UP_V_BALIKPAPAN5"/>
      <sheetName val="DIT_HILIR5"/>
      <sheetName val="UP_IV_CILACAP5"/>
      <sheetName val="UP_III_PLAJU5"/>
      <sheetName val="KONS_DIT_HULU5"/>
      <sheetName val="KR_AMPEL5"/>
      <sheetName val="UP_VII_KASIM5"/>
      <sheetName val="KONS_BID_P5"/>
      <sheetName val="Income_Statement6"/>
      <sheetName val="3_-_Balance_Sheet6"/>
      <sheetName val="5_-_Cash_Flow6"/>
      <sheetName val="2-(2)_Gangguan_Peralatan_(1)6"/>
      <sheetName val="Program_Triwulanan-046"/>
      <sheetName val="SC_Pusat_krd6"/>
      <sheetName val="SC_Pusat_BB3036"/>
      <sheetName val="SC_Pusat_BB3046"/>
      <sheetName val="Data_Parameter6"/>
      <sheetName val="Cawang_Tomang_Cengkareng6"/>
      <sheetName val="Jakarta_Cikampek6"/>
      <sheetName val="Jakarta_Merak6"/>
      <sheetName val="Padalarang_Cileunyi6"/>
      <sheetName val="Surabaya_Gempol_Mojokerto6"/>
      <sheetName val="pro_ra_op4"/>
      <sheetName val="divisi_sarana4"/>
      <sheetName val="PAL_20124"/>
      <sheetName val="daya_tarik_loko4"/>
      <sheetName val="data_berat4"/>
      <sheetName val="SC_Pusat_BB3014"/>
      <sheetName val="Difference_Cons6"/>
      <sheetName val="JURNAL_(Mon勨O닑⿐"/>
      <sheetName val="MTO_REV_2(ARMOR)"/>
      <sheetName val="Rekap_Piutang6"/>
      <sheetName val="Payback_Analysis6"/>
      <sheetName val="LAP_035HO6"/>
      <sheetName val="Local_PNL6"/>
      <sheetName val="Harga_ME_6"/>
      <sheetName val="Currency_Rate6"/>
      <sheetName val="H_Satuan6"/>
      <sheetName val="AR_Days-JHHP_Group"/>
      <sheetName val="Pk_prod"/>
      <sheetName val="Danamon_LK"/>
      <sheetName val="addl_cost"/>
      <sheetName val="fin_pro_centers"/>
      <sheetName val="Ws_Jul-2004"/>
      <sheetName val="1_LeadSchedule"/>
      <sheetName val="DCF_Inputs"/>
      <sheetName val="Kunlun_P&amp;L"/>
      <sheetName val="Company_Info"/>
      <sheetName val="CA_Comp"/>
      <sheetName val="Building_Your_PAR"/>
      <sheetName val="Enter_FSA_Data"/>
      <sheetName val="List_Area"/>
      <sheetName val="×1_2020_Sales"/>
      <sheetName val="１_2020PL"/>
      <sheetName val="2_Sales_breakdown"/>
      <sheetName val="2_PLdetailQ"/>
      <sheetName val="3_BS"/>
      <sheetName val="5_graph2020"/>
      <sheetName val="5_Summary_list2020"/>
      <sheetName val="6_7_Inventory"/>
      <sheetName val="2_by_Factories"/>
      <sheetName val="8_Summery"/>
      <sheetName val="1_Summery_"/>
      <sheetName val="%_Lbr_vs_GP"/>
      <sheetName val="Current_IMP"/>
      <sheetName val="AOP_Summary-2"/>
      <sheetName val="Data_Customer"/>
      <sheetName val="Sudah_Berjalan"/>
      <sheetName val="Drop_down"/>
      <sheetName val="FEED_&amp;_SAMPLING"/>
      <sheetName val="DBASE_PARTIAL_"/>
      <sheetName val="FD_PROGRAM"/>
      <sheetName val="Lookup_"/>
      <sheetName val="Ref-_Curr__code"/>
      <sheetName val="costing_by_deliote"/>
      <sheetName val="GD-BHN_KEMASAN"/>
      <sheetName val="GD-BB_Kt__A"/>
      <sheetName val="Noodles_(assumptions)"/>
      <sheetName val="DAFTAR_ISI4"/>
      <sheetName val="struktur_tdk_dipakai4"/>
      <sheetName val="Deferred_Rev"/>
      <sheetName val="ANALISA_ALAT_BERAT4"/>
      <sheetName val="An__Beton4"/>
      <sheetName val="Cash_Flow_bulanan4"/>
      <sheetName val="tunj_4"/>
      <sheetName val="trf_d-i4"/>
      <sheetName val="Pipa_2004"/>
      <sheetName val="Marshal_-1"/>
      <sheetName val="Cover_Sheet"/>
      <sheetName val="LOKO_ONLINE"/>
      <sheetName val="total_PB"/>
      <sheetName val="Usul_Pnn"/>
      <sheetName val="Nm_Brg"/>
      <sheetName val="OWP_Farm"/>
      <sheetName val="Dropdown_Menu_Maintenance"/>
      <sheetName val="Mat_"/>
      <sheetName val="Basic_data"/>
      <sheetName val="Balance_Sheet"/>
      <sheetName val="neraca_1999-2000"/>
      <sheetName val="Inv_KITLUR_SUMBAGUT"/>
      <sheetName val="Inv_KITLUR_SUMBAGSEL"/>
      <sheetName val="SUMMARY_NDE"/>
      <sheetName val="NOTES_"/>
      <sheetName val="Scenarios_and_Sensitivities"/>
      <sheetName val="Global_Assumptions"/>
      <sheetName val="AkPro"/>
      <sheetName val="EXRA"/>
      <sheetName val="CR TYPE"/>
      <sheetName val="ISI"/>
      <sheetName val="Ctr"/>
      <sheetName val="39"/>
      <sheetName val="Kend"/>
      <sheetName val="CR_TYPE"/>
      <sheetName val="CROP"/>
      <sheetName val="keb-bbm"/>
      <sheetName val="PHL Borongan"/>
      <sheetName val="Staff"/>
      <sheetName val="RPT"/>
      <sheetName val="Lembur"/>
      <sheetName val="RPS"/>
      <sheetName val="Prm.Angkut Buah"/>
      <sheetName val="MN"/>
      <sheetName val="Form"/>
      <sheetName val="PN"/>
      <sheetName val="36"/>
      <sheetName val="SPTParameter"/>
      <sheetName val="Harga Spare Part-revisi"/>
      <sheetName val="unit"/>
      <sheetName val="Trading Statement"/>
      <sheetName val="Premi Iuran"/>
      <sheetName val="MGR-12"/>
      <sheetName val="hal_8"/>
      <sheetName val="LHP7"/>
      <sheetName val="TBSv"/>
      <sheetName val="Exlfoxpro final"/>
      <sheetName val="harga_TBS"/>
      <sheetName val="GRFK BJR_SBH_02"/>
      <sheetName val="GRFK BJR_TGS_01"/>
      <sheetName val="GRFK BJR_SKC_03"/>
      <sheetName val="LUK(B)-KTR12"/>
      <sheetName val="H"/>
      <sheetName val="I"/>
      <sheetName val="budget_up"/>
      <sheetName val="N_Saldo"/>
      <sheetName val="PREV"/>
      <sheetName val="Assumes"/>
      <sheetName val="①_BP vs SPR _TTL Impact_"/>
      <sheetName val="K1-total 2004"/>
      <sheetName val="kepmenaker150"/>
      <sheetName val="TRF 150"/>
      <sheetName val="ACC_NUM"/>
      <sheetName val="LOADDAT"/>
      <sheetName val="BP 21-F MDN"/>
      <sheetName val="CODE,NAME"/>
      <sheetName val="Matrix Model"/>
      <sheetName val="A-Operations_Cashflow"/>
      <sheetName val="Upload_Roadmap100117"/>
      <sheetName val="rekap.kategori gangguan"/>
      <sheetName val="RAB"/>
      <sheetName val="NP"/>
      <sheetName val="COMMITMENT"/>
      <sheetName val="GL ACCOUNT"/>
      <sheetName val="kode akun"/>
      <sheetName val="U2.5 RM From Purhase"/>
      <sheetName val="ca"/>
      <sheetName val="NOPAT_VDF"/>
      <sheetName val="Invested capital_VDF"/>
      <sheetName val="DCF_VDF"/>
      <sheetName val="WACC_VDF"/>
      <sheetName val="PV of Op Leases_VDF"/>
      <sheetName val="Income Statement_VDF"/>
      <sheetName val="UNIT1"/>
      <sheetName val="UNIT2"/>
      <sheetName val="NB UNIT2"/>
      <sheetName val="D985"/>
      <sheetName val="CiMaPlbStd"/>
      <sheetName val="GrafikProd"/>
      <sheetName val="BUDGETPI"/>
      <sheetName val="Construction Period Costs"/>
      <sheetName val="Plant Characteristics"/>
      <sheetName val="Asumsi"/>
      <sheetName val="WBS"/>
      <sheetName val="Organization_Chart1"/>
      <sheetName val="Currency_Rates1"/>
      <sheetName val="Country_Totals1"/>
      <sheetName val="NH_&amp;_NHP_Spes_1"/>
      <sheetName val="List_Data1"/>
      <sheetName val="Control_Sheet1"/>
      <sheetName val="RvsC_Table1"/>
      <sheetName val="Data_Countries1"/>
      <sheetName val="Text_File1"/>
      <sheetName val="CD_JUAL1"/>
      <sheetName val="Customize_Your_Loan_Manager1"/>
      <sheetName val="Loan_Amortization_Table1"/>
      <sheetName val="Account_Code1"/>
      <sheetName val="NR___MTM1"/>
      <sheetName val="NR_-_MTM1"/>
      <sheetName val="客戶清單customer_list1"/>
      <sheetName val="WACC_(LB_Y)1"/>
      <sheetName val="①　BP_vs_SPR_(TTL_Impact)1"/>
      <sheetName val="KKP_A_2_11"/>
      <sheetName val="Index_-_details1"/>
      <sheetName val="Fin_High1"/>
      <sheetName val="Bal_Sheet1"/>
      <sheetName val="PPh_221"/>
      <sheetName val="Ratio_Budget1"/>
      <sheetName val="Elim_CKR1"/>
      <sheetName val="Summary_of_B_P1"/>
      <sheetName val="03_Detailed1"/>
      <sheetName val="Rollfwd_Final1"/>
      <sheetName val="Permanent_info1"/>
      <sheetName val="FE-1770_P11"/>
      <sheetName val="ocean_voyage1"/>
      <sheetName val="Revenue_20061"/>
      <sheetName val="Data_Pendukung_WCG_(2)1"/>
      <sheetName val="Daftar_Harga1"/>
      <sheetName val="_YIELD_PM_WCG4_W511"/>
      <sheetName val="Yield_PM_1"/>
      <sheetName val="Bobot_rev1"/>
      <sheetName val="metode_1"/>
      <sheetName val="Tanah_091"/>
      <sheetName val="kode_Baru_1"/>
      <sheetName val="D_51"/>
      <sheetName val="Govt_BI1"/>
      <sheetName val="DB_BDG1"/>
      <sheetName val="summ__crush1"/>
      <sheetName val="MSC_Product_Characteristics"/>
      <sheetName val="BASIC_ASSUMPTION"/>
      <sheetName val="dl_asset(th'01)"/>
      <sheetName val="tabel_nilai"/>
      <sheetName val="data_(2)"/>
      <sheetName val="Form_2-FRG"/>
      <sheetName val="BELI__SEPTEMBER"/>
      <sheetName val="A_4_3"/>
      <sheetName val="A_4_2"/>
      <sheetName val="RumusTB_1_bln"/>
      <sheetName val="I_4_1_(2)"/>
      <sheetName val="Penyusutan_Kendaraan"/>
      <sheetName val="scope_of_works"/>
      <sheetName val="A-Operations_Cashflow1"/>
      <sheetName val="Upload_Roadmap1001171"/>
      <sheetName val="Library_Procedures"/>
      <sheetName val="Taxes_&amp;_Deductions"/>
      <sheetName val="rekap_kategori_gangguan"/>
      <sheetName val="GL_ACCOUNT"/>
      <sheetName val="kode_akun"/>
      <sheetName val="Non-Statistical_Sampling_Master"/>
      <sheetName val="Two_Step_Revenue_Testing_Master"/>
      <sheetName val="Global_Data"/>
      <sheetName val="U2_5_RM_From_Purhase"/>
      <sheetName val="Invested_capital_VDF"/>
      <sheetName val="PV_of_Op_Leases_VDF"/>
      <sheetName val="Income_Statement_VDF"/>
      <sheetName val="NB_UNIT2"/>
      <sheetName val="_BEP-1999"/>
      <sheetName val="Construction_Period_Costs"/>
      <sheetName val="Plant_Characteristics"/>
      <sheetName val="Jenis Pelatihan"/>
      <sheetName val="IRR sponsor"/>
      <sheetName val="RefG"/>
      <sheetName val="C"/>
      <sheetName val="M"/>
      <sheetName val="Bank Recon"/>
      <sheetName val="F1771-2"/>
      <sheetName val="TB KONS PIT 2019"/>
      <sheetName val="Source HPI"/>
      <sheetName val="Source HP"/>
      <sheetName val="HPP_19_"/>
      <sheetName val="Nov"/>
      <sheetName val="tbl"/>
      <sheetName val="L_23"/>
      <sheetName val="FP_JUAL_"/>
      <sheetName val="L-R"/>
      <sheetName val="RKAP"/>
      <sheetName val="dapeg lama"/>
      <sheetName val="PDPKonstruksi"/>
      <sheetName val="HARDY_BQ _rev_"/>
      <sheetName val="TBM"/>
      <sheetName val="Notes"/>
      <sheetName val="Shareholders_ Equity"/>
      <sheetName val="Picklist"/>
      <sheetName val="Kesbank"/>
      <sheetName val="data_ee_&lt;nra(2)"/>
      <sheetName val="Worksheet-03"/>
      <sheetName val="Charge Code"/>
      <sheetName val="Cover-Group"/>
      <sheetName val="note_defect"/>
      <sheetName val="07-01"/>
      <sheetName val="SDH"/>
      <sheetName val="Formulas"/>
      <sheetName val="SOL Budget 2008"/>
      <sheetName val="NAMA DEPT"/>
      <sheetName val="jl 03"/>
      <sheetName val="MP3"/>
      <sheetName val="PGCC and ITEM"/>
      <sheetName val="List"/>
      <sheetName val="dwa-01"/>
      <sheetName val="HRG BHN"/>
      <sheetName val="Pipe"/>
      <sheetName val="Comp equip"/>
      <sheetName val="Div2"/>
      <sheetName val="Profil"/>
      <sheetName val="Rkp"/>
      <sheetName val="Perm. Test"/>
      <sheetName val="SKK"/>
      <sheetName val="HRG_BHN"/>
      <sheetName val="Perm__Test"/>
      <sheetName val="H036HO"/>
      <sheetName val="比較表"/>
      <sheetName val="Component Details"/>
      <sheetName val="Other Inputs"/>
      <sheetName val="Budget_11_12"/>
      <sheetName val="Forecast 11_12"/>
      <sheetName val="Last Year 10_11"/>
      <sheetName val="Ref"/>
      <sheetName val="Summary Table"/>
      <sheetName val="Telephone &amp; KSO Rev"/>
      <sheetName val="Summary_Table"/>
      <sheetName val="TARGET KALTIM"/>
      <sheetName val="PPH1298S"/>
      <sheetName val="BDT"/>
      <sheetName val="Cost"/>
      <sheetName val="VPR"/>
      <sheetName val="tc"/>
      <sheetName val="A1"/>
      <sheetName val="Sum All"/>
      <sheetName val="jan04"/>
      <sheetName val="~By Brand"/>
      <sheetName val="Volume &amp; OCI vs. Budget"/>
      <sheetName val="Volume &amp; OCI vs. PY"/>
      <sheetName val="~By Market_OCI"/>
      <sheetName val="~By Market_vol"/>
      <sheetName val="~By Region_vol"/>
      <sheetName val="~Options_vol"/>
      <sheetName val="CR2"/>
      <sheetName val="xlSVH_T"/>
      <sheetName val="CUMULATIVE"/>
      <sheetName val="FEB O4"/>
      <sheetName val="チャネル別売上数量"/>
      <sheetName val="Q1"/>
      <sheetName val="PEMAKAIAN PAKAN &amp; OBAT"/>
      <sheetName val="Companies"/>
      <sheetName val="FX"/>
      <sheetName val="BSliRp"/>
      <sheetName val="1257"/>
      <sheetName val="Workflow"/>
      <sheetName val="List&amp;Lookup"/>
      <sheetName val="code2"/>
      <sheetName val="gg.1"/>
      <sheetName val="F1771-IV"/>
      <sheetName val="F1771-V"/>
      <sheetName val="DAILY BANK"/>
      <sheetName val="Customer Rel Powertrain"/>
      <sheetName val="Rinc RAB"/>
      <sheetName val="E"/>
      <sheetName val="K"/>
      <sheetName val="XLR_NoRangeSheet"/>
      <sheetName val="Sat~Bahu"/>
      <sheetName val="경비2내역"/>
      <sheetName val="Estimate"/>
      <sheetName val="Agregat Halus &amp; Kasar"/>
      <sheetName val="GiaVL"/>
      <sheetName val="harga dasar"/>
      <sheetName val="Legend"/>
      <sheetName val="VV보온LINK"/>
      <sheetName val="SYMBOL"/>
      <sheetName val="RT13526 CPI"/>
      <sheetName val="4-Basic Price"/>
      <sheetName val="ARC"/>
      <sheetName val="DISPOSE"/>
      <sheetName val="DPKlah"/>
      <sheetName val="REKAP A BESAR"/>
      <sheetName val="TEKNIS"/>
      <sheetName val="石炭性状"/>
      <sheetName val="BQ29"/>
      <sheetName val="ELKP"/>
      <sheetName val="RES-BLN INI"/>
      <sheetName val="RES-SD BLN INI"/>
      <sheetName val="BOQ_INT"/>
      <sheetName val="UNIT 3"/>
      <sheetName val="Kuantitas &amp; Harga"/>
      <sheetName val="Individual Gross Profit J - Aug"/>
      <sheetName val="이자율"/>
      <sheetName val="Fill this out first___"/>
      <sheetName val="PK RM"/>
      <sheetName val="Sheet5"/>
      <sheetName val="Sheet6"/>
      <sheetName val="Sheet7"/>
      <sheetName val="Sheet9"/>
      <sheetName val="Sheet20"/>
      <sheetName val="Sheet12"/>
      <sheetName val="NewFunding"/>
      <sheetName val="Graphs"/>
      <sheetName val="RunOff"/>
      <sheetName val="Bid"/>
      <sheetName val="UV.10"/>
      <sheetName val="Step"/>
      <sheetName val="HSD"/>
      <sheetName val="Analisa Harga Satuan"/>
      <sheetName val="Harga Material"/>
      <sheetName val="rkp-bgt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2"/>
      <sheetName val="GRFK BJR_TGS_03"/>
      <sheetName val="GRFK BJR_SK1_01"/>
      <sheetName val="GRFK BJR_SKB_03"/>
      <sheetName val="GRFK BJR_MTL_02"/>
      <sheetName val="GRFK BJR_SBH_03"/>
      <sheetName val="GRFK BJR_TNB_04"/>
      <sheetName val="GRFK BJR_SBU_04"/>
      <sheetName val="tonper Ha-TT 2000"/>
      <sheetName val="DATA _TM _2_"/>
      <sheetName val="DATA TAHUN TANAM"/>
      <sheetName val="1"/>
      <sheetName val="II"/>
      <sheetName val="Kertas Kerja IU"/>
      <sheetName val="RKB1"/>
      <sheetName val="RKB2"/>
      <sheetName val="RKB3"/>
      <sheetName val="RKB4"/>
      <sheetName val="INDIRECT DETAIL"/>
      <sheetName val="ProArcInfo"/>
      <sheetName val="UMR"/>
      <sheetName val="Mat_P3"/>
      <sheetName val="Mat_LOG"/>
      <sheetName val="main_harga"/>
      <sheetName val="Jns Order P3"/>
      <sheetName val="Jns Orde LOG"/>
      <sheetName val="sp2"/>
      <sheetName val="EN10216;2002"/>
      <sheetName val="EN10028;2003"/>
      <sheetName val="EN 12952-2;2001"/>
      <sheetName val="MAT'LGROUP"/>
      <sheetName val="CtrList"/>
      <sheetName val="mandiri 790"/>
      <sheetName val="budget idr"/>
      <sheetName val="ytd _dept_"/>
      <sheetName val="FS (2)"/>
      <sheetName val="tahunan"/>
      <sheetName val="LN"/>
      <sheetName val="NONNRC"/>
      <sheetName val="TB-Dec05 ID2"/>
      <sheetName val="spec"/>
      <sheetName val="t"/>
      <sheetName val="Upah SKUB"/>
      <sheetName val="Isian"/>
      <sheetName val="__BP_vs_SPR_(TTL_Impact)"/>
      <sheetName val="Names"/>
      <sheetName val="Sat. Pek."/>
      <sheetName val="DAT-1"/>
      <sheetName val="Budget"/>
      <sheetName val="Fomat  1"/>
      <sheetName val="손익예상"/>
      <sheetName val="template baru"/>
      <sheetName val="Contents"/>
      <sheetName val="Current PTD"/>
      <sheetName val="NEGARA"/>
      <sheetName val="Koreksi"/>
      <sheetName val="UshDeb00"/>
      <sheetName val="Pengalaman Per"/>
      <sheetName val="KPB"/>
      <sheetName val="見積PL飲"/>
      <sheetName val="EDTL"/>
      <sheetName val="GLdownload"/>
      <sheetName val="CRITERIA3"/>
      <sheetName val="CV MAY09"/>
      <sheetName val="JV APRIL09"/>
      <sheetName val="JV AUGUST09"/>
      <sheetName val="JV JULY09"/>
      <sheetName val="JV JUNE09"/>
      <sheetName val="JV MAY09"/>
      <sheetName val="Owners"/>
      <sheetName val="Matrix_Model"/>
      <sheetName val="FF-1"/>
      <sheetName val="costing_by_deliote1"/>
      <sheetName val="GD-BHN_KEMASAN1"/>
      <sheetName val="GD-BB_Kt__A1"/>
      <sheetName val="AR_Days-JHHP_Group1"/>
      <sheetName val="TH_VL,_NC,_DDHT_Thanhphuoc"/>
      <sheetName val="Shareholders__Equity"/>
      <sheetName val="Read Me"/>
      <sheetName val="Instructions Fin Pack"/>
      <sheetName val="instalasi disp Mei"/>
      <sheetName val="bahan"/>
      <sheetName val="upah"/>
      <sheetName val="Currency"/>
      <sheetName val="Net Assets"/>
      <sheetName val="Gmd3"/>
      <sheetName val="Data WP"/>
      <sheetName val="HO Use"/>
      <sheetName val="Monthly"/>
      <sheetName val="BGT Cashflow"/>
      <sheetName val="Option List"/>
      <sheetName val="BELI"/>
      <sheetName val="Cash Flow - CY Workings"/>
      <sheetName val="CGSgm2"/>
      <sheetName val="CGSsp"/>
      <sheetName val="BAG_III"/>
      <sheetName val="Hrn I"/>
      <sheetName val="Hrn II"/>
      <sheetName val="Hrn III"/>
      <sheetName val="HB "/>
      <sheetName val="Irregular Income"/>
      <sheetName val="P&amp;L98"/>
      <sheetName val="FORM01"/>
      <sheetName val="Basic_Information"/>
      <sheetName val="TOWN"/>
      <sheetName val="ALEK"/>
      <sheetName val="Exchange Rates"/>
      <sheetName val="PROJ CASH"/>
      <sheetName val="Purchase Order (2)"/>
      <sheetName val="Customize Your Purchase Order"/>
      <sheetName val="HARGA ALAT"/>
      <sheetName val="Harga Satuan"/>
      <sheetName val="AC"/>
      <sheetName val="XREF"/>
      <sheetName val="5312Lead"/>
      <sheetName val="description"/>
      <sheetName val="PEMAKAIAN PAKAN _ OBAT"/>
      <sheetName val="1721"/>
      <sheetName val="Index Logo"/>
      <sheetName val="Consolidation Worksheet"/>
      <sheetName val="Daftar Upah"/>
      <sheetName val="HS"/>
      <sheetName val="AHS"/>
      <sheetName val="ANTEK"/>
      <sheetName val="COSTMAR"/>
      <sheetName val="B28(old version)"/>
      <sheetName val="Kredit"/>
      <sheetName val="CALK 2015"/>
      <sheetName val="Work_Sheet_2015 awal"/>
      <sheetName val="Buku Besar"/>
      <sheetName val="saldounitkerja"/>
      <sheetName val="Saldo Juni"/>
      <sheetName val="01ADDL.F.A."/>
      <sheetName val="PC_1"/>
      <sheetName val="data07fib"/>
      <sheetName val="tr"/>
      <sheetName val="Capex-PC"/>
      <sheetName val="Prod-Stat"/>
      <sheetName val="Kalkulasi Loan"/>
      <sheetName val="SAD"/>
      <sheetName val="Detail"/>
      <sheetName val="Tableau"/>
      <sheetName val="Benefit_Tab"/>
      <sheetName val="output"/>
      <sheetName val="summary_frm_output"/>
      <sheetName val="decr_table"/>
      <sheetName val="Input_tables"/>
      <sheetName val="PSC_Calc"/>
      <sheetName val="BP1_23"/>
      <sheetName val="acc"/>
      <sheetName val="KKP 01 Audit"/>
      <sheetName val="EXC-R"/>
      <sheetName val="Davina"/>
      <sheetName val="Page_2"/>
      <sheetName val="GEMiner"/>
      <sheetName val="Sheet994"/>
      <sheetName val="IPIndex"/>
      <sheetName val="Sheet1369"/>
      <sheetName val="Comparable Firms"/>
      <sheetName val="AILC004"/>
      <sheetName val="MainMenu"/>
      <sheetName val="KOR"/>
      <sheetName val="tra-vat-lieu"/>
      <sheetName val="Basic"/>
      <sheetName val="CSV"/>
      <sheetName val="Main_Menu"/>
      <sheetName val="05"/>
      <sheetName val="STOCK_AWAL"/>
      <sheetName val="BELI JULI"/>
      <sheetName val="HPP_JUNI"/>
      <sheetName val="titles"/>
      <sheetName val="VALIDATION"/>
      <sheetName val="WASTE"/>
      <sheetName val="Coal_Mining"/>
      <sheetName val="MS"/>
      <sheetName val="smu"/>
      <sheetName val="nrc"/>
      <sheetName val="Analisa &amp; Upah"/>
      <sheetName val="tb desember 2007"/>
      <sheetName val="Shareholders' Equity"/>
      <sheetName val="DataReferensi"/>
      <sheetName val="Rekap Inv CBI1120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 refreshError="1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 refreshError="1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 refreshError="1"/>
      <sheetData sheetId="1420"/>
      <sheetData sheetId="1421"/>
      <sheetData sheetId="1422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 refreshError="1"/>
      <sheetData sheetId="1614"/>
      <sheetData sheetId="1615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/>
      <sheetData sheetId="1814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/>
      <sheetData sheetId="1903"/>
      <sheetData sheetId="1904"/>
      <sheetData sheetId="1905"/>
      <sheetData sheetId="1906"/>
      <sheetData sheetId="1907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/>
      <sheetData sheetId="194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/>
      <sheetData sheetId="1988" refreshError="1"/>
      <sheetData sheetId="1989"/>
      <sheetData sheetId="1990"/>
      <sheetData sheetId="1991"/>
      <sheetData sheetId="1992"/>
      <sheetData sheetId="1993"/>
      <sheetData sheetId="1994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/>
      <sheetData sheetId="2070" refreshError="1"/>
      <sheetData sheetId="2071" refreshError="1"/>
      <sheetData sheetId="2072"/>
      <sheetData sheetId="2073"/>
      <sheetData sheetId="2074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Guidance"/>
      <sheetName val="Balance Sheet"/>
      <sheetName val="Income Statement"/>
      <sheetName val="Graphs"/>
      <sheetName val="Graphs Data"/>
      <sheetName val="Ratios"/>
      <sheetName val="Other procedures"/>
      <sheetName val="TB ela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WIN"/>
      <sheetName val="Permanent info"/>
      <sheetName val="Marshal"/>
      <sheetName val="F1771"/>
      <sheetName val="F1771-I"/>
      <sheetName val="F1771-V"/>
      <sheetName val="F1771-IA"/>
      <sheetName val="F1771-II"/>
      <sheetName val="F1771-III"/>
      <sheetName val="Depreciation  schedule "/>
      <sheetName val="Penyusutan"/>
      <sheetName val="Attach"/>
      <sheetName val="interest"/>
      <sheetName val="Lampiran"/>
      <sheetName val="disposal"/>
      <sheetName val="fiscal depr(E)"/>
      <sheetName val="fiscal depr. (I)"/>
      <sheetName val="Cadangan premi"/>
      <sheetName val="amortisasi"/>
      <sheetName val="supervision"/>
      <sheetName val="Rounding off"/>
      <sheetName val="fiscal depr_E_"/>
      <sheetName val="C1 NOV"/>
      <sheetName val="A"/>
      <sheetName val="9"/>
      <sheetName val="Dashboard"/>
      <sheetName val="Data_Umum"/>
      <sheetName val="Populasi"/>
      <sheetName val="5"/>
      <sheetName val="Control"/>
      <sheetName val="Contents"/>
      <sheetName val="Instructions"/>
      <sheetName val="Sum All"/>
      <sheetName val="JUAL_STD"/>
      <sheetName val="WP"/>
      <sheetName val="CODE"/>
      <sheetName val="REv DCR Kar"/>
      <sheetName val="BCA Stat"/>
      <sheetName val="Interactive_Chart1"/>
      <sheetName val="Interactive_Chart2"/>
      <sheetName val="CRITERIA3"/>
      <sheetName val="E4.1d"/>
      <sheetName val="trial"/>
      <sheetName val="Resource Costs"/>
      <sheetName val="Data"/>
      <sheetName val="Work Requirement"/>
      <sheetName val="Rental"/>
      <sheetName val="Tabel Kode"/>
      <sheetName val="CRITERIA1"/>
      <sheetName val="Source"/>
      <sheetName val="Danamon LK"/>
      <sheetName val="DataC&amp;S"/>
      <sheetName val="Cash Estimate Local"/>
      <sheetName val="worksheet"/>
      <sheetName val="6385000"/>
      <sheetName val=".5 Additional"/>
      <sheetName val=".6 Depresiasi"/>
      <sheetName val=".3 Mutasi Final"/>
      <sheetName val="RATE"/>
      <sheetName val="3M Indonesia (9011-001)"/>
      <sheetName val="calendar"/>
      <sheetName val="Data Sheet"/>
      <sheetName val="PPH GB"/>
      <sheetName val="NOTES "/>
      <sheetName val="INFORMATION"/>
      <sheetName val="BALANCE SHEET"/>
      <sheetName val="設備費内訳"/>
      <sheetName val="検具"/>
      <sheetName val="仕様確認"/>
      <sheetName val="Data "/>
      <sheetName val="Sheet4"/>
      <sheetName val="Saldo Awal 2006"/>
      <sheetName val="Monthly Data"/>
      <sheetName val="DbKtr"/>
      <sheetName val="Sheet1"/>
      <sheetName val="Index"/>
      <sheetName val="Deferred Rev"/>
      <sheetName val="Variance_Report"/>
      <sheetName val="Consolidated_Forecast"/>
      <sheetName val="Consolidated_Actuals"/>
      <sheetName val="Permanent_info"/>
      <sheetName val="Depreciation__schedule_"/>
      <sheetName val="fiscal_depr(E)"/>
      <sheetName val="fiscal_depr__(I)"/>
      <sheetName val="Cadangan_premi"/>
      <sheetName val="Rounding_off"/>
      <sheetName val="fiscal_depr_E_"/>
      <sheetName val="Family"/>
      <sheetName val="Lead"/>
      <sheetName val="11b"/>
      <sheetName val="SUD"/>
      <sheetName val="JV Form"/>
      <sheetName val="MRC1"/>
      <sheetName val="Val_Ind"/>
      <sheetName val="Val_Mean"/>
      <sheetName val="Para_Assumption"/>
      <sheetName val="Mult_Decrement"/>
      <sheetName val="Val_Result"/>
      <sheetName val="Plan_Rules"/>
      <sheetName val="???1?"/>
      <sheetName val="DPS OK"/>
      <sheetName val="COMB"/>
      <sheetName val="Principale"/>
      <sheetName val="Cash Estimate Local Q1"/>
      <sheetName val="Cash Estmate $ Q1"/>
      <sheetName val="Salesanalysis"/>
      <sheetName val="Other charges (income)"/>
      <sheetName val="Data Ben"/>
      <sheetName val="Calculations"/>
      <sheetName val="FF-5"/>
      <sheetName val="MMIP(JU)"/>
      <sheetName val="F-1&amp;F-2"/>
      <sheetName val="KREDIT&amp;MASA"/>
      <sheetName val="CITR98Final2"/>
      <sheetName val="Marshal (2)"/>
      <sheetName val="Menu"/>
      <sheetName val="AP Trade"/>
      <sheetName val="TBDec03"/>
      <sheetName val="DATA21"/>
      <sheetName val="PEG"/>
      <sheetName val="01ACT_Pack"/>
      <sheetName val="02EA_Pack"/>
      <sheetName val="03EA_Pack"/>
      <sheetName val="03PP_Pack"/>
      <sheetName val="Ex-Rate"/>
      <sheetName val="IMS Trend"/>
      <sheetName val="PPAP2"/>
      <sheetName val="Ex_Rate"/>
      <sheetName val="Data23"/>
      <sheetName val="Data26"/>
      <sheetName val="LIST"/>
      <sheetName val="E-4.6ANADARCO"/>
      <sheetName val="N-4.4ELNUSA -HOLDING"/>
      <sheetName val="U-2.1detail cost of sales"/>
      <sheetName val="Calcs"/>
      <sheetName val="Original"/>
      <sheetName val="CUSTOMER"/>
      <sheetName val="TAG-GAJI"/>
      <sheetName val="Daftar Karyawan"/>
      <sheetName val="ABS Jun ~Juli 2011"/>
      <sheetName val="WHT_21"/>
      <sheetName val="Template "/>
      <sheetName val="Data Client"/>
      <sheetName val="Penyusutan Kendaraan"/>
      <sheetName val="GeneralInfo"/>
      <sheetName val="(Global Parameters)"/>
      <sheetName val="D"/>
      <sheetName val="Dumtk"/>
      <sheetName val="Premi Iuran"/>
      <sheetName val="Sheet2"/>
      <sheetName val="Invoice"/>
      <sheetName val="C-200"/>
      <sheetName val="ANLKL"/>
      <sheetName val="Farmer-Pond-Monodon"/>
      <sheetName val="Data Base"/>
      <sheetName val="A6A"/>
      <sheetName val="Indeks"/>
      <sheetName val="adj"/>
      <sheetName val="ALVXXL01"/>
      <sheetName val="AA.1.1 BNI"/>
      <sheetName val="Marks-up"/>
      <sheetName val="Statutory Query"/>
      <sheetName val="Sheet3"/>
      <sheetName val="ner"/>
      <sheetName val="Posting"/>
      <sheetName val="POMALAA"/>
      <sheetName val="data2004"/>
      <sheetName val="E4_1d"/>
      <sheetName val="date"/>
      <sheetName val="___1_"/>
      <sheetName val="FE-1770-I"/>
      <sheetName val="FE-1770.P1"/>
      <sheetName val="FE-1770-II"/>
      <sheetName val="SELLING PRICE"/>
      <sheetName val="Setle-Carloan"/>
      <sheetName val="MGM_Forecast"/>
      <sheetName val="MTot_Fcast"/>
      <sheetName val="WP-230420 2009"/>
      <sheetName val="BalanceSummary"/>
      <sheetName val="C1_NOV"/>
      <sheetName val="REv_DCR_Kar"/>
      <sheetName val="BCA_Stat"/>
      <sheetName val="Sum_All"/>
      <sheetName val="Resource_Costs"/>
      <sheetName val="Work_Requirement"/>
      <sheetName val="Tabel_Kode"/>
      <sheetName val="Danamon_LK"/>
      <sheetName val="Cash_Estimate_Local"/>
      <sheetName val="_5_Additional"/>
      <sheetName val="3M_Indonesia_(9011-001)"/>
      <sheetName val="_3_Mutasi_Final"/>
      <sheetName val="Data_Sheet"/>
      <sheetName val="PPH_GB"/>
      <sheetName val="NOTES_"/>
      <sheetName val="BALANCE_SHEET"/>
      <sheetName val="_6_Depresiasi"/>
      <sheetName val="Data_"/>
      <sheetName val="Saldo_Awal_2006"/>
      <sheetName val="Monthly_Data"/>
      <sheetName val="Retail Pt days"/>
      <sheetName val="TRGREV vs REVXXXSWL"/>
      <sheetName val="TRGREV Summary"/>
      <sheetName val="REVXXXSWL Summary"/>
      <sheetName val="coeffs"/>
      <sheetName val="Check Sheet"/>
      <sheetName val="Front"/>
      <sheetName val="PLHO Report"/>
      <sheetName val="PLHOENG"/>
      <sheetName val="load"/>
      <sheetName val="ACT Cashflow"/>
      <sheetName val="Workshop Tools"/>
      <sheetName val="FX Rates"/>
      <sheetName val="Profile"/>
      <sheetName val="Marshal -1"/>
      <sheetName val="M_(3q2007)"/>
      <sheetName val="Budget04"/>
      <sheetName val="daftar"/>
      <sheetName val="#REF"/>
      <sheetName val="EXRA"/>
      <sheetName val="A. Data Permintaan Produk"/>
      <sheetName val="C. Data Faktur "/>
      <sheetName val="Data Kalender"/>
      <sheetName val="M. Data Biaya Kirim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01"/>
      <sheetName val="COA0103"/>
      <sheetName val="TAX ON SALARY"/>
      <sheetName val="Rekap Cop&amp;Mop Nov 07"/>
      <sheetName val="Dbasepesut"/>
      <sheetName val="Income Statement"/>
      <sheetName val="6510200"/>
      <sheetName val="Attachement"/>
      <sheetName val="VAT out"/>
      <sheetName val="Markas"/>
      <sheetName val="3.kurdin-Bag"/>
      <sheetName val="2.Gaji-Bag"/>
      <sheetName val="Ags"/>
      <sheetName val="Nop"/>
      <sheetName val="Okt"/>
      <sheetName val="tempxxl"/>
      <sheetName val="原紙"/>
      <sheetName val="Permanent_info1"/>
      <sheetName val="Depreciation__schedule_1"/>
      <sheetName val="fiscal_depr(E)1"/>
      <sheetName val="fiscal_depr__(I)1"/>
      <sheetName val="Cadangan_premi1"/>
      <sheetName val="Rounding_off1"/>
      <sheetName val="fiscal_depr_E_1"/>
      <sheetName val="Deferred_Rev"/>
      <sheetName val="bayar_04_fak"/>
      <sheetName val="DBASE"/>
      <sheetName val="TABLE"/>
      <sheetName val="Form A-Input-Current2005"/>
      <sheetName val="Assumes"/>
      <sheetName val="1200.1.1.1 Detail Mesin PA3"/>
      <sheetName val="Data_Sheet1"/>
      <sheetName val="PPH_GB1"/>
      <sheetName val="NOTES_1"/>
      <sheetName val="BALANCE_SHEET1"/>
      <sheetName val="C1_NOV1"/>
      <sheetName val="REv_DCR_Kar1"/>
      <sheetName val="BCA_Stat1"/>
      <sheetName val="Sum_All1"/>
      <sheetName val="E4_1d1"/>
      <sheetName val="Cash_Estimate_Local1"/>
      <sheetName val="Resource_Costs1"/>
      <sheetName val="Work_Requirement1"/>
      <sheetName val="3M_Indonesia_(9011-001)1"/>
      <sheetName val="Saldo_Awal_20061"/>
      <sheetName val="Monthly_Data1"/>
      <sheetName val="JV_Form"/>
      <sheetName val="Danamon_LK1"/>
      <sheetName val="Tabel_Kode1"/>
      <sheetName val="Data_1"/>
      <sheetName val="Daftar_Karyawan"/>
      <sheetName val="ABS_Jun_~Juli_2011"/>
      <sheetName val="_5_Additional1"/>
      <sheetName val="_6_Depresiasi1"/>
      <sheetName val="_3_Mutasi_Final1"/>
      <sheetName val="DPS_OK"/>
      <sheetName val="IMS_Trend"/>
      <sheetName val="Cash_Estimate_Local_Q1"/>
      <sheetName val="Cash_Estmate_$_Q1"/>
      <sheetName val="Other_charges_(income)"/>
      <sheetName val="E-4_6ANADARCO"/>
      <sheetName val="N-4_4ELNUSA_-HOLDING"/>
      <sheetName val="Marshal_(2)"/>
      <sheetName val="U-2_1detail_cost_of_sales"/>
      <sheetName val="Template_"/>
      <sheetName val="Data_Client"/>
      <sheetName val="Penyusutan_Kendaraan"/>
      <sheetName val="(Global_Parameters)"/>
      <sheetName val="FE-1770_P1"/>
      <sheetName val="3_kurdin-Bag"/>
      <sheetName val="2_Gaji-Bag"/>
      <sheetName val="Data_Ben"/>
      <sheetName val="TRGREV_vs_REVXXXSWL"/>
      <sheetName val="TRGREV_Summary"/>
      <sheetName val="REVXXXSWL_Summary"/>
      <sheetName val="Retail_Pt_days"/>
      <sheetName val="AP_Trade"/>
      <sheetName val="Statutory_Query"/>
      <sheetName val="SELLING_PRICE"/>
      <sheetName val="100100-100220"/>
      <sheetName val="HUT-MESIN"/>
      <sheetName val="DownloadData"/>
      <sheetName val="DATA KYW"/>
      <sheetName val="MALE"/>
      <sheetName val="SING"/>
      <sheetName val="SRI L"/>
      <sheetName val="VIET"/>
      <sheetName val="AA_1_1_BNI"/>
      <sheetName val="Income_Statement"/>
      <sheetName val="Premi_Iuran"/>
      <sheetName val="Data_Base"/>
      <sheetName val="TAX_ON_SALARY"/>
      <sheetName val="WP-230420_2009"/>
      <sheetName val="Permanent_info2"/>
      <sheetName val="Depreciation__schedule_2"/>
      <sheetName val="fiscal_depr(E)2"/>
      <sheetName val="fiscal_depr__(I)2"/>
      <sheetName val="Cadangan_premi2"/>
      <sheetName val="Rounding_off2"/>
      <sheetName val="fiscal_depr_E_2"/>
      <sheetName val="Data_2"/>
      <sheetName val="C1_NOV2"/>
      <sheetName val="REv_DCR_Kar2"/>
      <sheetName val="BCA_Stat2"/>
      <sheetName val="Daftar_Karyawan1"/>
      <sheetName val="ABS_Jun_~Juli_20111"/>
      <sheetName val="Sum_All2"/>
      <sheetName val="E4_1d2"/>
      <sheetName val="Resource_Costs2"/>
      <sheetName val="Work_Requirement2"/>
      <sheetName val="3M_Indonesia_(9011-001)2"/>
      <sheetName val="Data_Sheet2"/>
      <sheetName val="PPH_GB2"/>
      <sheetName val="NOTES_2"/>
      <sheetName val="BALANCE_SHEET2"/>
      <sheetName val="Saldo_Awal_20062"/>
      <sheetName val="Monthly_Data2"/>
      <sheetName val="JV_Form1"/>
      <sheetName val="Danamon_LK2"/>
      <sheetName val="Cash_Estimate_Local2"/>
      <sheetName val="Template_1"/>
      <sheetName val="Data_Client1"/>
      <sheetName val="Penyusutan_Kendaraan1"/>
      <sheetName val="(Global_Parameters)1"/>
      <sheetName val="Statutory_Query1"/>
      <sheetName val="Tabel_Kode2"/>
      <sheetName val="Deferred_Rev1"/>
      <sheetName val="DPS_OK1"/>
      <sheetName val="AA_1_1_BNI1"/>
      <sheetName val="Income_Statement1"/>
      <sheetName val="_5_Additional2"/>
      <sheetName val="Marshal_(2)1"/>
      <sheetName val="_3_Mutasi_Final2"/>
      <sheetName val="_6_Depresiasi2"/>
      <sheetName val="Other_charges_(income)1"/>
      <sheetName val="Cash_Estimate_Local_Q11"/>
      <sheetName val="Cash_Estmate_$_Q11"/>
      <sheetName val="Data_Ben1"/>
      <sheetName val="IMS_Trend1"/>
      <sheetName val="Premi_Iuran1"/>
      <sheetName val="Data_Base1"/>
      <sheetName val="E-4_6ANADARCO1"/>
      <sheetName val="N-4_4ELNUSA_-HOLDING1"/>
      <sheetName val="U-2_1detail_cost_of_sales1"/>
      <sheetName val="FE-1770_P11"/>
      <sheetName val="TAX_ON_SALARY1"/>
      <sheetName val="Retail_Pt_days1"/>
      <sheetName val="TRGREV_vs_REVXXXSWL1"/>
      <sheetName val="TRGREV_Summary1"/>
      <sheetName val="REVXXXSWL_Summary1"/>
      <sheetName val="AP_Trade1"/>
      <sheetName val="SELLING_PRICE1"/>
      <sheetName val="WP-230420_20091"/>
      <sheetName val="MasterSheet"/>
      <sheetName val="WPL"/>
      <sheetName val="THCT"/>
      <sheetName val="THDZ0,4"/>
      <sheetName val="TH DZ35"/>
      <sheetName val="THTram"/>
      <sheetName val="KLHT"/>
      <sheetName val="Account Code"/>
      <sheetName val="R&amp;P"/>
      <sheetName val="Permanent invo"/>
      <sheetName val="Balance_ISS_AS"/>
      <sheetName val="crushnsp"/>
      <sheetName val="pittonsp"/>
      <sheetName val="Nomor Id"/>
      <sheetName val="Allowance"/>
      <sheetName val="Trainer"/>
      <sheetName val="INCOME 2007"/>
      <sheetName val="Safety 2"/>
      <sheetName val="XREF"/>
      <sheetName val="F1771_II"/>
      <sheetName val="OLDDATA"/>
      <sheetName val="Sales"/>
      <sheetName val="2002"/>
      <sheetName val="PRODUCTION REPORTS"/>
      <sheetName val="tb"/>
      <sheetName val="PKP"/>
      <sheetName val="int-h wk1"/>
      <sheetName val="Data Asuransi"/>
      <sheetName val="Rmh Dinas"/>
      <sheetName val="Ex Rate"/>
      <sheetName val="Master"/>
      <sheetName val="①　BP vs SPR (TTL Impact)"/>
      <sheetName val="COSTSALES"/>
      <sheetName val="NAMA DEPT"/>
      <sheetName val="ACT_Cashflow"/>
      <sheetName val="Rekap_Cop&amp;Mop_Nov_07"/>
      <sheetName val="Check_Sheet"/>
      <sheetName val="PLHO_Report"/>
      <sheetName val="Form_A-Input-Current2005"/>
      <sheetName val="1200_1_1_1_Detail_Mesin_PA3"/>
      <sheetName val="S_e_p"/>
      <sheetName val="M_a_r"/>
      <sheetName val="M_a_y"/>
      <sheetName val="J_u_l"/>
      <sheetName val="A_p_r"/>
      <sheetName val="A_u_g"/>
      <sheetName val="O_c_t"/>
      <sheetName val="J_u_n"/>
      <sheetName val="N_o_v"/>
      <sheetName val="F_e_b"/>
      <sheetName val="J_a_n"/>
      <sheetName val="00_received_in_01"/>
      <sheetName val="Workshop_Tools"/>
      <sheetName val="FX_Rates"/>
      <sheetName val="Nomor_Id"/>
      <sheetName val="Ex_Rate1"/>
      <sheetName val="Marshal_-1"/>
      <sheetName val="Param"/>
      <sheetName val="Permanent_invo"/>
      <sheetName val="DATA_KYW"/>
      <sheetName val="Main"/>
      <sheetName val="Print Format"/>
      <sheetName val="Performance Detail SI"/>
      <sheetName val="PIVOT OH"/>
      <sheetName val="TB RBB"/>
      <sheetName val="TBSDW"/>
      <sheetName val="TBSL"/>
      <sheetName val="TB SME"/>
      <sheetName val="TBmaster"/>
      <sheetName val="PIVOT GM"/>
      <sheetName val="DCF"/>
      <sheetName val="Allgemein"/>
      <sheetName val="AST-Intern2000"/>
      <sheetName val="Codestable"/>
      <sheetName val="Effort.A"/>
      <sheetName val="Effort.P"/>
      <sheetName val="Proj Summ"/>
      <sheetName val="EigenValue"/>
      <sheetName val="DBシート"/>
      <sheetName val="TIV PACK"/>
      <sheetName val="CFWork"/>
      <sheetName val="ISQR"/>
      <sheetName val="Cost centre expenditure"/>
      <sheetName val="dbDJP"/>
      <sheetName val="Interbank detail"/>
      <sheetName val="Parameters"/>
      <sheetName val="Start-up financing"/>
      <sheetName val="Opex"/>
      <sheetName val="MainMenu"/>
      <sheetName val="Unearned premiums"/>
      <sheetName val="b4.sm"/>
      <sheetName val="FC"/>
      <sheetName val="SUMMARY NDE"/>
      <sheetName val="SCEN"/>
      <sheetName val="B_Spareparts"/>
      <sheetName val="Module2"/>
      <sheetName val="H.100Ye"/>
      <sheetName val="DataValidation"/>
      <sheetName val="Asumsi"/>
      <sheetName val="Maret 2007"/>
      <sheetName val="Permanent_info5"/>
      <sheetName val="Depreciation__schedule_5"/>
      <sheetName val="fiscal_depr(E)5"/>
      <sheetName val="fiscal_depr__(I)5"/>
      <sheetName val="Cadangan_premi5"/>
      <sheetName val="Rounding_off5"/>
      <sheetName val="fiscal_depr_E_5"/>
      <sheetName val="Data_Sheet5"/>
      <sheetName val="PPH_GB5"/>
      <sheetName val="NOTES_5"/>
      <sheetName val="BALANCE_SHEET5"/>
      <sheetName val="C1_NOV5"/>
      <sheetName val="Saldo_Awal_20065"/>
      <sheetName val="3M_Indonesia_(9011-001)5"/>
      <sheetName val="Monthly_Data5"/>
      <sheetName val="REv_DCR_Kar5"/>
      <sheetName val="BCA_Stat5"/>
      <sheetName val="Sum_All5"/>
      <sheetName val="E4_1d5"/>
      <sheetName val="Resource_Costs5"/>
      <sheetName val="Work_Requirement5"/>
      <sheetName val="JV_Form4"/>
      <sheetName val="Danamon_LK5"/>
      <sheetName val="Cash_Estimate_Local5"/>
      <sheetName val="Tabel_Kode5"/>
      <sheetName val="Data_5"/>
      <sheetName val="Daftar_Karyawan4"/>
      <sheetName val="ABS_Jun_~Juli_20114"/>
      <sheetName val="Deferred_Rev4"/>
      <sheetName val="DPS_OK4"/>
      <sheetName val="Template_4"/>
      <sheetName val="Data_Client4"/>
      <sheetName val="Penyusutan_Kendaraan4"/>
      <sheetName val="(Global_Parameters)4"/>
      <sheetName val="_5_Additional5"/>
      <sheetName val="_3_Mutasi_Final5"/>
      <sheetName val="_6_Depresiasi5"/>
      <sheetName val="Marshal_(2)4"/>
      <sheetName val="Other_charges_(income)4"/>
      <sheetName val="Cash_Estimate_Local_Q14"/>
      <sheetName val="Cash_Estmate_$_Q14"/>
      <sheetName val="Data_Ben4"/>
      <sheetName val="Premi_Iuran4"/>
      <sheetName val="IMS_Trend4"/>
      <sheetName val="E-4_6ANADARCO4"/>
      <sheetName val="N-4_4ELNUSA_-HOLDING4"/>
      <sheetName val="Data_Base4"/>
      <sheetName val="AA_1_1_BNI4"/>
      <sheetName val="Statutory_Query4"/>
      <sheetName val="U-2_1detail_cost_of_sales4"/>
      <sheetName val="SELLING_PRICE4"/>
      <sheetName val="ACT_Cashflow2"/>
      <sheetName val="Retail_Pt_days4"/>
      <sheetName val="TRGREV_vs_REVXXXSWL4"/>
      <sheetName val="TRGREV_Summary4"/>
      <sheetName val="REVXXXSWL_Summary4"/>
      <sheetName val="AP_Trade4"/>
      <sheetName val="FE-1770_P14"/>
      <sheetName val="Rekap_Cop&amp;Mop_Nov_072"/>
      <sheetName val="Check_Sheet2"/>
      <sheetName val="PLHO_Report2"/>
      <sheetName val="TAX_ON_SALARY4"/>
      <sheetName val="Income_Statement4"/>
      <sheetName val="WP-230420_20094"/>
      <sheetName val="S_e_p2"/>
      <sheetName val="M_a_r2"/>
      <sheetName val="M_a_y2"/>
      <sheetName val="J_u_l2"/>
      <sheetName val="A_p_r2"/>
      <sheetName val="A_u_g2"/>
      <sheetName val="O_c_t2"/>
      <sheetName val="J_u_n2"/>
      <sheetName val="N_o_v2"/>
      <sheetName val="F_e_b2"/>
      <sheetName val="J_a_n2"/>
      <sheetName val="00_received_in_012"/>
      <sheetName val="Workshop_Tools2"/>
      <sheetName val="FX_Rates2"/>
      <sheetName val="Form_A-Input-Current20052"/>
      <sheetName val="Permanent_info4"/>
      <sheetName val="Depreciation__schedule_4"/>
      <sheetName val="fiscal_depr(E)4"/>
      <sheetName val="fiscal_depr__(I)4"/>
      <sheetName val="Cadangan_premi4"/>
      <sheetName val="Rounding_off4"/>
      <sheetName val="fiscal_depr_E_4"/>
      <sheetName val="Data_Sheet4"/>
      <sheetName val="PPH_GB4"/>
      <sheetName val="NOTES_4"/>
      <sheetName val="BALANCE_SHEET4"/>
      <sheetName val="C1_NOV4"/>
      <sheetName val="Saldo_Awal_20064"/>
      <sheetName val="3M_Indonesia_(9011-001)4"/>
      <sheetName val="Monthly_Data4"/>
      <sheetName val="REv_DCR_Kar4"/>
      <sheetName val="BCA_Stat4"/>
      <sheetName val="Sum_All4"/>
      <sheetName val="E4_1d4"/>
      <sheetName val="Resource_Costs4"/>
      <sheetName val="Work_Requirement4"/>
      <sheetName val="JV_Form3"/>
      <sheetName val="Danamon_LK4"/>
      <sheetName val="Cash_Estimate_Local4"/>
      <sheetName val="Tabel_Kode4"/>
      <sheetName val="Data_4"/>
      <sheetName val="Daftar_Karyawan3"/>
      <sheetName val="ABS_Jun_~Juli_20113"/>
      <sheetName val="Deferred_Rev3"/>
      <sheetName val="DPS_OK3"/>
      <sheetName val="Template_3"/>
      <sheetName val="Data_Client3"/>
      <sheetName val="Penyusutan_Kendaraan3"/>
      <sheetName val="(Global_Parameters)3"/>
      <sheetName val="_5_Additional4"/>
      <sheetName val="_3_Mutasi_Final4"/>
      <sheetName val="_6_Depresiasi4"/>
      <sheetName val="Marshal_(2)3"/>
      <sheetName val="Other_charges_(income)3"/>
      <sheetName val="Cash_Estimate_Local_Q13"/>
      <sheetName val="Cash_Estmate_$_Q13"/>
      <sheetName val="Data_Ben3"/>
      <sheetName val="Premi_Iuran3"/>
      <sheetName val="IMS_Trend3"/>
      <sheetName val="E-4_6ANADARCO3"/>
      <sheetName val="N-4_4ELNUSA_-HOLDING3"/>
      <sheetName val="Data_Base3"/>
      <sheetName val="AA_1_1_BNI3"/>
      <sheetName val="Statutory_Query3"/>
      <sheetName val="U-2_1detail_cost_of_sales3"/>
      <sheetName val="SELLING_PRICE3"/>
      <sheetName val="ACT_Cashflow1"/>
      <sheetName val="Retail_Pt_days3"/>
      <sheetName val="TRGREV_vs_REVXXXSWL3"/>
      <sheetName val="TRGREV_Summary3"/>
      <sheetName val="REVXXXSWL_Summary3"/>
      <sheetName val="AP_Trade3"/>
      <sheetName val="FE-1770_P13"/>
      <sheetName val="Rekap_Cop&amp;Mop_Nov_071"/>
      <sheetName val="Check_Sheet1"/>
      <sheetName val="PLHO_Report1"/>
      <sheetName val="TAX_ON_SALARY3"/>
      <sheetName val="Income_Statement3"/>
      <sheetName val="WP-230420_20093"/>
      <sheetName val="S_e_p1"/>
      <sheetName val="M_a_r1"/>
      <sheetName val="M_a_y1"/>
      <sheetName val="J_u_l1"/>
      <sheetName val="A_p_r1"/>
      <sheetName val="A_u_g1"/>
      <sheetName val="O_c_t1"/>
      <sheetName val="J_u_n1"/>
      <sheetName val="N_o_v1"/>
      <sheetName val="F_e_b1"/>
      <sheetName val="J_a_n1"/>
      <sheetName val="00_received_in_011"/>
      <sheetName val="Workshop_Tools1"/>
      <sheetName val="FX_Rates1"/>
      <sheetName val="Form_A-Input-Current20051"/>
      <sheetName val="Permanent_info3"/>
      <sheetName val="Depreciation__schedule_3"/>
      <sheetName val="fiscal_depr(E)3"/>
      <sheetName val="fiscal_depr__(I)3"/>
      <sheetName val="Cadangan_premi3"/>
      <sheetName val="Rounding_off3"/>
      <sheetName val="fiscal_depr_E_3"/>
      <sheetName val="Data_Sheet3"/>
      <sheetName val="PPH_GB3"/>
      <sheetName val="NOTES_3"/>
      <sheetName val="BALANCE_SHEET3"/>
      <sheetName val="C1_NOV3"/>
      <sheetName val="Saldo_Awal_20063"/>
      <sheetName val="3M_Indonesia_(9011-001)3"/>
      <sheetName val="Monthly_Data3"/>
      <sheetName val="REv_DCR_Kar3"/>
      <sheetName val="BCA_Stat3"/>
      <sheetName val="Sum_All3"/>
      <sheetName val="E4_1d3"/>
      <sheetName val="Resource_Costs3"/>
      <sheetName val="Work_Requirement3"/>
      <sheetName val="JV_Form2"/>
      <sheetName val="Danamon_LK3"/>
      <sheetName val="Cash_Estimate_Local3"/>
      <sheetName val="Tabel_Kode3"/>
      <sheetName val="Data_3"/>
      <sheetName val="Daftar_Karyawan2"/>
      <sheetName val="ABS_Jun_~Juli_20112"/>
      <sheetName val="Deferred_Rev2"/>
      <sheetName val="DPS_OK2"/>
      <sheetName val="Template_2"/>
      <sheetName val="Data_Client2"/>
      <sheetName val="Penyusutan_Kendaraan2"/>
      <sheetName val="(Global_Parameters)2"/>
      <sheetName val="_5_Additional3"/>
      <sheetName val="_3_Mutasi_Final3"/>
      <sheetName val="_6_Depresiasi3"/>
      <sheetName val="Marshal_(2)2"/>
      <sheetName val="Other_charges_(income)2"/>
      <sheetName val="Cash_Estimate_Local_Q12"/>
      <sheetName val="Cash_Estmate_$_Q12"/>
      <sheetName val="Data_Ben2"/>
      <sheetName val="Premi_Iuran2"/>
      <sheetName val="IMS_Trend2"/>
      <sheetName val="E-4_6ANADARCO2"/>
      <sheetName val="N-4_4ELNUSA_-HOLDING2"/>
      <sheetName val="Data_Base2"/>
      <sheetName val="AA_1_1_BNI2"/>
      <sheetName val="Statutory_Query2"/>
      <sheetName val="U-2_1detail_cost_of_sales2"/>
      <sheetName val="SELLING_PRICE2"/>
      <sheetName val="Retail_Pt_days2"/>
      <sheetName val="TRGREV_vs_REVXXXSWL2"/>
      <sheetName val="TRGREV_Summary2"/>
      <sheetName val="REVXXXSWL_Summary2"/>
      <sheetName val="AP_Trade2"/>
      <sheetName val="FE-1770_P12"/>
      <sheetName val="TAX_ON_SALARY2"/>
      <sheetName val="Income_Statement2"/>
      <sheetName val="WP-230420_20092"/>
      <sheetName val="SUMMARY"/>
      <sheetName val="เงินกู้ธนชาติ"/>
      <sheetName val="Profit Loss"/>
      <sheetName val="SETTINGS"/>
      <sheetName val="LU"/>
      <sheetName val="COA"/>
      <sheetName val="SPRS breakdown pricing"/>
      <sheetName val="June 10"/>
      <sheetName val="70120000"/>
      <sheetName val="WS"/>
      <sheetName val="DieCut"/>
      <sheetName val="TAMBAHAN"/>
      <sheetName val="Printing"/>
      <sheetName val="FORM"/>
      <sheetName val="FG"/>
      <sheetName val="Emp_Npwp List"/>
      <sheetName val="Laba rugi"/>
      <sheetName val="Neraca"/>
      <sheetName val="sap on 2feb03"/>
      <sheetName val="BW-SERVICE"/>
      <sheetName val="PEB"/>
      <sheetName val="KKP 01 Audit"/>
      <sheetName val="SST Inv"/>
      <sheetName val="OFF"/>
      <sheetName val="Ranges"/>
      <sheetName val="Ref List"/>
      <sheetName val="gVL"/>
      <sheetName val="Tables"/>
      <sheetName val="FAC"/>
      <sheetName val="tunj."/>
      <sheetName val="Minilink Eqp EAB, CIP"/>
      <sheetName val="CHARTACCOUNT(2)"/>
      <sheetName val="중장비1월"/>
      <sheetName val="DataOR"/>
      <sheetName val="DbCost"/>
      <sheetName val="Sheet1 (2)"/>
      <sheetName val="Sales Rental"/>
      <sheetName val="Sales Parameter"/>
      <sheetName val="PBC July 2011"/>
      <sheetName val="Db"/>
      <sheetName val="SAPDb"/>
      <sheetName val="3_kurdin-Bag1"/>
      <sheetName val="2_Gaji-Bag1"/>
      <sheetName val="SRI_L"/>
      <sheetName val="PRODUCTION_REPORTS"/>
      <sheetName val="TH_DZ35"/>
      <sheetName val="INCOME_2007"/>
      <sheetName val="Marshal_-11"/>
      <sheetName val="DATA_KYW1"/>
      <sheetName val="Permanent_invo1"/>
      <sheetName val="1200_1_1_1_Detail_Mesin_PA31"/>
      <sheetName val="Account_Code"/>
      <sheetName val="A__Data_Permintaan_Produk"/>
      <sheetName val="C__Data_Faktur_"/>
      <sheetName val="Data_Kalender"/>
      <sheetName val="M__Data_Biaya_Kirim"/>
      <sheetName val="LABARUGI"/>
      <sheetName val="JURNAL"/>
      <sheetName val="REF"/>
      <sheetName val="ARYO"/>
      <sheetName val="Data-2008"/>
      <sheetName val="Currency"/>
      <sheetName val="Cost Range"/>
      <sheetName val="ID02"/>
      <sheetName val="Base Unit"/>
      <sheetName val="ManPower"/>
      <sheetName val="OP"/>
      <sheetName val="Capex"/>
      <sheetName val="ManPower Cost"/>
      <sheetName val="Legenda"/>
      <sheetName val="General Assumptions"/>
      <sheetName val="asset beta model"/>
      <sheetName val="Royalty"/>
      <sheetName val="#3"/>
      <sheetName val="April"/>
      <sheetName val="P6. Building"/>
      <sheetName val="P9 Power Plant"/>
      <sheetName val="P15. Mess Eqp"/>
      <sheetName val="P8. Machinery"/>
      <sheetName val="P10. Vehicles"/>
      <sheetName val="P11. Misc Asset"/>
      <sheetName val="P7. Leasehold"/>
      <sheetName val="P14. Office equipment"/>
      <sheetName val="P12. Furniture"/>
      <sheetName val="P13. Computer"/>
      <sheetName val="P5 Gain Loss Disposal"/>
      <sheetName val="PL"/>
      <sheetName val="Mutasi"/>
      <sheetName val="PB(B)"/>
      <sheetName val="BPR"/>
      <sheetName val="DCF Inputs"/>
      <sheetName val="Company Info"/>
      <sheetName val="CA Comp"/>
      <sheetName val="TBM"/>
      <sheetName val="Stake_98"/>
      <sheetName val="YearEnd02"/>
      <sheetName val="tra-vat-lieu"/>
      <sheetName val="Appendix1"/>
      <sheetName val="WP-PBM-04"/>
      <sheetName val="Grand Total"/>
      <sheetName val="North Region"/>
      <sheetName val="South Region"/>
      <sheetName val="ut_no stm"/>
      <sheetName val="H7.1"/>
      <sheetName val="PRODUKSI"/>
      <sheetName val="BAsis"/>
      <sheetName val="Cache"/>
      <sheetName val="gol1"/>
      <sheetName val="Employee List　従業員管理表"/>
      <sheetName val="OT Feb 08"/>
      <sheetName val="Worksheet-03"/>
      <sheetName val="NERACA-03"/>
      <sheetName val="자본조정"/>
      <sheetName val="ACCTS CHECK"/>
      <sheetName val="ER"/>
      <sheetName val="Cumul sal 0902"/>
      <sheetName val="Rém Normale"/>
      <sheetName val="WHData"/>
      <sheetName val="P&amp;L98"/>
      <sheetName val="Stewardship"/>
      <sheetName val="Data Gaji BTB"/>
      <sheetName val="User Database"/>
      <sheetName val="Summary Pending Shipment"/>
      <sheetName val="Control -page"/>
      <sheetName val="SAPfile"/>
      <sheetName val="Plan"/>
      <sheetName val="A.Tetap"/>
      <sheetName val="laporan"/>
      <sheetName val="COGS"/>
      <sheetName val="Ist"/>
      <sheetName val="A1-B ASSET"/>
      <sheetName val="N2"/>
      <sheetName val="Q2"/>
      <sheetName val="2501"/>
      <sheetName val="TABEL"/>
      <sheetName val="SE"/>
      <sheetName val="General Info"/>
      <sheetName val="Payable Fee - Liquidity (supp)"/>
      <sheetName val="Tab.Daten"/>
      <sheetName val="U3"/>
      <sheetName val="UMUR PIUT"/>
      <sheetName val="AR"/>
      <sheetName val="Operating Cycle"/>
      <sheetName val="SERV.EQ"/>
      <sheetName val="Contents (YE)"/>
      <sheetName val="H-1.3"/>
      <sheetName val="M.4_Goodwill"/>
      <sheetName val="G.1.2"/>
      <sheetName val="SOL Budget 2008"/>
      <sheetName val="M.6_Goodwill"/>
      <sheetName val="WBS1"/>
      <sheetName val="WBS2"/>
      <sheetName val="LIAB&amp;EQUITY"/>
      <sheetName val="MPI_TB_Sep10"/>
      <sheetName val="BS"/>
      <sheetName val="A_Equity"/>
      <sheetName val="F.1_Prepaid Tax"/>
      <sheetName val="JE"/>
      <sheetName val="input"/>
      <sheetName val="calcu"/>
      <sheetName val="Calculation"/>
      <sheetName val="EmpData"/>
      <sheetName val="Property and Equipment"/>
      <sheetName val="Other Payable and Accrued exps"/>
      <sheetName val="Recon. PPh 23 26 15 4"/>
      <sheetName val="検査ﾃﾞｰﾀ"/>
      <sheetName val="ASSR"/>
      <sheetName val="tom-ref"/>
      <sheetName val="DAY"/>
      <sheetName val="A.Deal"/>
      <sheetName val="NSS Price Erosion"/>
      <sheetName val="BSS AM Page"/>
      <sheetName val="ITEM BAHAN BAKU"/>
      <sheetName val="TRANSFER"/>
      <sheetName val="SO BAR"/>
      <sheetName val="SO GUDANG"/>
      <sheetName val="SO KITCHEN"/>
      <sheetName val="TSB"/>
      <sheetName val="REKAP"/>
      <sheetName val="Rincian"/>
      <sheetName val="Controls"/>
      <sheetName val="Inputs"/>
      <sheetName val="K4. F&amp;F"/>
      <sheetName val="Mgu 3"/>
      <sheetName val="Mgu 4"/>
      <sheetName val="Kode Rek PJA"/>
      <sheetName val="Kunlun P&amp;L"/>
      <sheetName val="Assumptions"/>
      <sheetName val="To Generate"/>
      <sheetName val="FF-50"/>
      <sheetName val="Dates"/>
      <sheetName val="int-h_wk1"/>
      <sheetName val="b4_sm"/>
      <sheetName val="Data_Asuransi"/>
      <sheetName val="Rmh_Dinas"/>
      <sheetName val="Maret_2007"/>
      <sheetName val="①　BP_vs_SPR_(TTL_Impact)"/>
      <sheetName val="VAT_out"/>
      <sheetName val="NAMA_DEPT"/>
      <sheetName val="Trf-SAP"/>
      <sheetName val="MasterMksAgst07"/>
      <sheetName val="#REF!"/>
      <sheetName val="?????"/>
      <sheetName val="??"/>
      <sheetName val="????"/>
      <sheetName val="DCOST"/>
      <sheetName val="MCOST2"/>
      <sheetName val="ACT DIRTY COAL"/>
      <sheetName val="DOZING"/>
      <sheetName val="OB PLAN"/>
      <sheetName val="Rain &amp; Slippery Method"/>
      <sheetName val="WASHPLANT"/>
      <sheetName val="D25KS"/>
      <sheetName val="Expl"/>
      <sheetName val="FE-1771$.P1"/>
      <sheetName val="me rate"/>
      <sheetName val="aps580"/>
      <sheetName val="EE-PROP"/>
      <sheetName val="Definitions"/>
      <sheetName val="Module list"/>
      <sheetName val="CIP_USD"/>
      <sheetName val="DATA2"/>
      <sheetName val="JL_BEL"/>
      <sheetName val="exf"/>
      <sheetName val="Whse Structure"/>
      <sheetName val="DBBUD95"/>
      <sheetName val="Cover Sheet"/>
      <sheetName val="GLSU Upload"/>
      <sheetName val="database"/>
      <sheetName val="TCM Lists"/>
      <sheetName val="Contact list"/>
      <sheetName val="COMMON"/>
      <sheetName val="ACtable"/>
      <sheetName val="T1 DUE DATE SMT 1"/>
      <sheetName val="COST SMT 1"/>
      <sheetName val="NILAI TAMBAH"/>
      <sheetName val="RATIO"/>
      <sheetName val="TROUBLE &amp; BURRY"/>
      <sheetName val="IDEA BOX SMT 1. 2019"/>
      <sheetName val="NG REJECT"/>
      <sheetName val="expense"/>
      <sheetName val="D.MAKAN"/>
      <sheetName val="SDRAC2"/>
      <sheetName val="TIV_PACK"/>
      <sheetName val="Cost_centre_expenditure"/>
      <sheetName val="Permanent_info6"/>
      <sheetName val="Depreciation__schedule_6"/>
      <sheetName val="fiscal_depr(E)6"/>
      <sheetName val="fiscal_depr__(I)6"/>
      <sheetName val="Cadangan_premi6"/>
      <sheetName val="Rounding_off6"/>
      <sheetName val="fiscal_depr_E_6"/>
      <sheetName val="Data_Sheet6"/>
      <sheetName val="PPH_GB6"/>
      <sheetName val="NOTES_6"/>
      <sheetName val="BALANCE_SHEET6"/>
      <sheetName val="C1_NOV6"/>
      <sheetName val="Saldo_Awal_20066"/>
      <sheetName val="3M_Indonesia_(9011-001)6"/>
      <sheetName val="Monthly_Data6"/>
      <sheetName val="REv_DCR_Kar6"/>
      <sheetName val="BCA_Stat6"/>
      <sheetName val="Sum_All6"/>
      <sheetName val="E4_1d6"/>
      <sheetName val="Resource_Costs6"/>
      <sheetName val="Work_Requirement6"/>
      <sheetName val="JV_Form5"/>
      <sheetName val="Danamon_LK6"/>
      <sheetName val="Cash_Estimate_Local6"/>
      <sheetName val="Tabel_Kode6"/>
      <sheetName val="Data_6"/>
      <sheetName val="Daftar_Karyawan5"/>
      <sheetName val="ABS_Jun_~Juli_20115"/>
      <sheetName val="Deferred_Rev5"/>
      <sheetName val="DPS_OK5"/>
      <sheetName val="Template_5"/>
      <sheetName val="Data_Client5"/>
      <sheetName val="Penyusutan_Kendaraan5"/>
      <sheetName val="(Global_Parameters)5"/>
      <sheetName val="_5_Additional6"/>
      <sheetName val="_3_Mutasi_Final6"/>
      <sheetName val="_6_Depresiasi6"/>
      <sheetName val="Marshal_(2)5"/>
      <sheetName val="Other_charges_(income)5"/>
      <sheetName val="Cash_Estimate_Local_Q15"/>
      <sheetName val="Cash_Estmate_$_Q15"/>
      <sheetName val="Data_Ben5"/>
      <sheetName val="Premi_Iuran5"/>
      <sheetName val="IMS_Trend5"/>
      <sheetName val="E-4_6ANADARCO5"/>
      <sheetName val="N-4_4ELNUSA_-HOLDING5"/>
      <sheetName val="Data_Base5"/>
      <sheetName val="AA_1_1_BNI5"/>
      <sheetName val="Statutory_Query5"/>
      <sheetName val="U-2_1detail_cost_of_sales5"/>
      <sheetName val="SELLING_PRICE5"/>
      <sheetName val="ACT_Cashflow3"/>
      <sheetName val="Retail_Pt_days5"/>
      <sheetName val="TRGREV_vs_REVXXXSWL5"/>
      <sheetName val="TRGREV_Summary5"/>
      <sheetName val="REVXXXSWL_Summary5"/>
      <sheetName val="AP_Trade5"/>
      <sheetName val="FE-1770_P15"/>
      <sheetName val="Rekap_Cop&amp;Mop_Nov_073"/>
      <sheetName val="Check_Sheet3"/>
      <sheetName val="PLHO_Report3"/>
      <sheetName val="TAX_ON_SALARY5"/>
      <sheetName val="Income_Statement5"/>
      <sheetName val="WP-230420_20095"/>
      <sheetName val="S_e_p3"/>
      <sheetName val="M_a_r3"/>
      <sheetName val="M_a_y3"/>
      <sheetName val="J_u_l3"/>
      <sheetName val="A_p_r3"/>
      <sheetName val="A_u_g3"/>
      <sheetName val="O_c_t3"/>
      <sheetName val="J_u_n3"/>
      <sheetName val="N_o_v3"/>
      <sheetName val="F_e_b3"/>
      <sheetName val="J_a_n3"/>
      <sheetName val="00_received_in_013"/>
      <sheetName val="Workshop_Tools3"/>
      <sheetName val="FX_Rates3"/>
      <sheetName val="Form_A-Input-Current20053"/>
      <sheetName val="Nomor_Id1"/>
      <sheetName val="Ex_Rate2"/>
      <sheetName val="Company_Info"/>
      <sheetName val="Permanent_info7"/>
      <sheetName val="Depreciation__schedule_7"/>
      <sheetName val="fiscal_depr(E)7"/>
      <sheetName val="fiscal_depr__(I)7"/>
      <sheetName val="Cadangan_premi7"/>
      <sheetName val="Rounding_off7"/>
      <sheetName val="fiscal_depr_E_7"/>
      <sheetName val="Data_Sheet7"/>
      <sheetName val="PPH_GB7"/>
      <sheetName val="NOTES_7"/>
      <sheetName val="BALANCE_SHEET7"/>
      <sheetName val="C1_NOV7"/>
      <sheetName val="Saldo_Awal_20067"/>
      <sheetName val="3M_Indonesia_(9011-001)7"/>
      <sheetName val="Monthly_Data7"/>
      <sheetName val="REv_DCR_Kar7"/>
      <sheetName val="BCA_Stat7"/>
      <sheetName val="Sum_All7"/>
      <sheetName val="E4_1d7"/>
      <sheetName val="Resource_Costs7"/>
      <sheetName val="Work_Requirement7"/>
      <sheetName val="JV_Form6"/>
      <sheetName val="Danamon_LK7"/>
      <sheetName val="Cash_Estimate_Local7"/>
      <sheetName val="Tabel_Kode7"/>
      <sheetName val="Data_7"/>
      <sheetName val="Daftar_Karyawan6"/>
      <sheetName val="ABS_Jun_~Juli_20116"/>
      <sheetName val="Deferred_Rev6"/>
      <sheetName val="DPS_OK6"/>
      <sheetName val="Template_6"/>
      <sheetName val="Data_Client6"/>
      <sheetName val="Penyusutan_Kendaraan6"/>
      <sheetName val="(Global_Parameters)6"/>
      <sheetName val="_5_Additional7"/>
      <sheetName val="_3_Mutasi_Final7"/>
      <sheetName val="_6_Depresiasi7"/>
      <sheetName val="Marshal_(2)6"/>
      <sheetName val="Other_charges_(income)6"/>
      <sheetName val="Cash_Estimate_Local_Q16"/>
      <sheetName val="Cash_Estmate_$_Q16"/>
      <sheetName val="Data_Ben6"/>
      <sheetName val="Premi_Iuran6"/>
      <sheetName val="IMS_Trend6"/>
      <sheetName val="E-4_6ANADARCO6"/>
      <sheetName val="N-4_4ELNUSA_-HOLDING6"/>
      <sheetName val="Data_Base6"/>
      <sheetName val="AA_1_1_BNI6"/>
      <sheetName val="Statutory_Query6"/>
      <sheetName val="U-2_1detail_cost_of_sales6"/>
      <sheetName val="SELLING_PRICE6"/>
      <sheetName val="ACT_Cashflow4"/>
      <sheetName val="Retail_Pt_days6"/>
      <sheetName val="TRGREV_vs_REVXXXSWL6"/>
      <sheetName val="TRGREV_Summary6"/>
      <sheetName val="REVXXXSWL_Summary6"/>
      <sheetName val="AP_Trade6"/>
      <sheetName val="FE-1770_P16"/>
      <sheetName val="Rekap_Cop&amp;Mop_Nov_074"/>
      <sheetName val="Check_Sheet4"/>
      <sheetName val="PLHO_Report4"/>
      <sheetName val="TAX_ON_SALARY6"/>
      <sheetName val="Income_Statement6"/>
      <sheetName val="WP-230420_20096"/>
      <sheetName val="S_e_p4"/>
      <sheetName val="M_a_r4"/>
      <sheetName val="M_a_y4"/>
      <sheetName val="J_u_l4"/>
      <sheetName val="A_p_r4"/>
      <sheetName val="A_u_g4"/>
      <sheetName val="O_c_t4"/>
      <sheetName val="J_u_n4"/>
      <sheetName val="N_o_v4"/>
      <sheetName val="F_e_b4"/>
      <sheetName val="J_a_n4"/>
      <sheetName val="00_received_in_014"/>
      <sheetName val="Workshop_Tools4"/>
      <sheetName val="FX_Rates4"/>
      <sheetName val="Form_A-Input-Current20054"/>
      <sheetName val="1200_1_1_1_Detail_Mesin_PA32"/>
      <sheetName val="3_kurdin-Bag2"/>
      <sheetName val="2_Gaji-Bag2"/>
      <sheetName val="TH_DZ351"/>
      <sheetName val="Account_Code1"/>
      <sheetName val="Marshal_-12"/>
      <sheetName val="Nomor_Id2"/>
      <sheetName val="Ex_Rate3"/>
      <sheetName val="①　BP_vs_SPR_(TTL_Impact)1"/>
      <sheetName val="VAT_out1"/>
      <sheetName val="NAMA_DEPT1"/>
      <sheetName val="PRODUCTION_REPORTS1"/>
      <sheetName val="INCOME_20071"/>
      <sheetName val="Data_Asuransi1"/>
      <sheetName val="Rmh_Dinas1"/>
      <sheetName val="Company_Info1"/>
      <sheetName val="GL"/>
      <sheetName val="BS-RTI"/>
      <sheetName val="FRS3"/>
      <sheetName val="Answer"/>
      <sheetName val="PARAMETER"/>
      <sheetName val="Intang Amortization by Qtr"/>
      <sheetName val="Note"/>
      <sheetName val="TAC_Terms"/>
      <sheetName val="DATA_KYW2"/>
      <sheetName val="Permanent_invo2"/>
      <sheetName val="A__Data_Permintaan_Produk1"/>
      <sheetName val="C__Data_Faktur_1"/>
      <sheetName val="Data_Kalender1"/>
      <sheetName val="M__Data_Biaya_Kirim1"/>
      <sheetName val="Safety_2"/>
      <sheetName val="SRI_L1"/>
      <sheetName val="Print_Format"/>
      <sheetName val="Performance_Detail_SI"/>
      <sheetName val="PIVOT_OH"/>
      <sheetName val="TB_RBB"/>
      <sheetName val="TB_SME"/>
      <sheetName val="PIVOT_GM"/>
      <sheetName val="Effort_A"/>
      <sheetName val="Effort_P"/>
      <sheetName val="Proj_Summ"/>
      <sheetName val="Interbank_detail"/>
      <sheetName val="Start-up_financing"/>
      <sheetName val="Unearned_premiums"/>
      <sheetName val="SUMMARY_NDE"/>
      <sheetName val="H_100Ye"/>
      <sheetName val="DCF_Inputs"/>
      <sheetName val="CA_Comp"/>
      <sheetName val="K4__F&amp;F"/>
      <sheetName val="Mgu_3"/>
      <sheetName val="Mgu_4"/>
      <sheetName val="Kode_Rek_PJA"/>
      <sheetName val="Kunlun_P&amp;L"/>
      <sheetName val="To_Generate"/>
      <sheetName val="UMUR_PIUT"/>
      <sheetName val="Profit_Loss"/>
      <sheetName val="PBC_July_2011"/>
      <sheetName val="KKP_01_Audit"/>
      <sheetName val="SST_Inv"/>
      <sheetName val="Emp_Npwp_List"/>
      <sheetName val="ACCTS_CHECK"/>
      <sheetName val="Cost_Range"/>
      <sheetName val="Sheet1_(2)"/>
      <sheetName val="Sales_Rental"/>
      <sheetName val="Sales_Parameter"/>
      <sheetName val="June_10"/>
      <sheetName val="Base_Unit"/>
      <sheetName val="ManPower_Cost"/>
      <sheetName val="General_Assumptions"/>
      <sheetName val="asset_beta_model"/>
      <sheetName val="tunj_"/>
      <sheetName val="Cumul_sal_0902"/>
      <sheetName val="Rém_Normale"/>
      <sheetName val="SPRS_breakdown_pricing"/>
      <sheetName val="P6__Building"/>
      <sheetName val="P9_Power_Plant"/>
      <sheetName val="P15__Mess_Eqp"/>
      <sheetName val="P8__Machinery"/>
      <sheetName val="P10__Vehicles"/>
      <sheetName val="P11__Misc_Asset"/>
      <sheetName val="P7__Leasehold"/>
      <sheetName val="P14__Office_equipment"/>
      <sheetName val="P12__Furniture"/>
      <sheetName val="P13__Computer"/>
      <sheetName val="P5_Gain_Loss_Disposal"/>
      <sheetName val="Laba_rugi"/>
      <sheetName val="sap_on_2feb03"/>
      <sheetName val="Data_Gaji_BTB"/>
      <sheetName val="User_Database"/>
      <sheetName val="Summary_Pending_Shipment"/>
      <sheetName val="Control_-page"/>
      <sheetName val="Operating_Cycle"/>
      <sheetName val="SERV_EQ"/>
      <sheetName val="ut_no_stm"/>
      <sheetName val="H7_1"/>
      <sheetName val="Ref_List"/>
      <sheetName val="Permanent_info8"/>
      <sheetName val="Depreciation__schedule_8"/>
      <sheetName val="fiscal_depr(E)8"/>
      <sheetName val="fiscal_depr__(I)8"/>
      <sheetName val="Cadangan_premi8"/>
      <sheetName val="Rounding_off8"/>
      <sheetName val="fiscal_depr_E_8"/>
      <sheetName val="PPH_GB8"/>
      <sheetName val="Data_Sheet8"/>
      <sheetName val="NOTES_8"/>
      <sheetName val="BALANCE_SHEET8"/>
      <sheetName val="C1_NOV8"/>
      <sheetName val="Sum_All8"/>
      <sheetName val="E4_1d8"/>
      <sheetName val="REv_DCR_Kar8"/>
      <sheetName val="BCA_Stat8"/>
      <sheetName val="Resource_Costs8"/>
      <sheetName val="Work_Requirement8"/>
      <sheetName val="JV_Form7"/>
      <sheetName val="Saldo_Awal_20068"/>
      <sheetName val="3M_Indonesia_(9011-001)8"/>
      <sheetName val="Monthly_Data8"/>
      <sheetName val="Danamon_LK8"/>
      <sheetName val="Cash_Estimate_Local8"/>
      <sheetName val="Tabel_Kode8"/>
      <sheetName val="Data_8"/>
      <sheetName val="Daftar_Karyawan7"/>
      <sheetName val="ABS_Jun_~Juli_20117"/>
      <sheetName val="DPS_OK7"/>
      <sheetName val="Deferred_Rev7"/>
      <sheetName val="Template_7"/>
      <sheetName val="Data_Client7"/>
      <sheetName val="Penyusutan_Kendaraan7"/>
      <sheetName val="(Global_Parameters)7"/>
      <sheetName val="_5_Additional8"/>
      <sheetName val="_3_Mutasi_Final8"/>
      <sheetName val="_6_Depresiasi8"/>
      <sheetName val="Marshal_(2)7"/>
      <sheetName val="Other_charges_(income)7"/>
      <sheetName val="Cash_Estimate_Local_Q17"/>
      <sheetName val="Cash_Estmate_$_Q17"/>
      <sheetName val="Data_Ben7"/>
      <sheetName val="Premi_Iuran7"/>
      <sheetName val="AA_1_1_BNI7"/>
      <sheetName val="Statutory_Query7"/>
      <sheetName val="IMS_Trend7"/>
      <sheetName val="Retail_Pt_days7"/>
      <sheetName val="AP_Trade7"/>
      <sheetName val="TRGREV_vs_REVXXXSWL7"/>
      <sheetName val="TRGREV_Summary7"/>
      <sheetName val="REVXXXSWL_Summary7"/>
      <sheetName val="FE-1770_P17"/>
      <sheetName val="E-4_6ANADARCO7"/>
      <sheetName val="N-4_4ELNUSA_-HOLDING7"/>
      <sheetName val="U-2_1detail_cost_of_sales7"/>
      <sheetName val="Data_Base7"/>
      <sheetName val="SELLING_PRICE7"/>
      <sheetName val="FX_Rates5"/>
      <sheetName val="ACT_Cashflow5"/>
      <sheetName val="TAX_ON_SALARY7"/>
      <sheetName val="Rekap_Cop&amp;Mop_Nov_075"/>
      <sheetName val="Income_Statement7"/>
      <sheetName val="Check_Sheet5"/>
      <sheetName val="PLHO_Report5"/>
      <sheetName val="WP-230420_20097"/>
      <sheetName val="S_e_p5"/>
      <sheetName val="M_a_r5"/>
      <sheetName val="M_a_y5"/>
      <sheetName val="J_u_l5"/>
      <sheetName val="A_p_r5"/>
      <sheetName val="A_u_g5"/>
      <sheetName val="O_c_t5"/>
      <sheetName val="J_u_n5"/>
      <sheetName val="N_o_v5"/>
      <sheetName val="F_e_b5"/>
      <sheetName val="J_a_n5"/>
      <sheetName val="00_received_in_015"/>
      <sheetName val="Workshop_Tools5"/>
      <sheetName val="Form_A-Input-Current20055"/>
      <sheetName val="1200_1_1_1_Detail_Mesin_PA34"/>
      <sheetName val="3_kurdin-Bag4"/>
      <sheetName val="2_Gaji-Bag4"/>
      <sheetName val="TH_DZ353"/>
      <sheetName val="Account_Code3"/>
      <sheetName val="Marshal_-14"/>
      <sheetName val="DATA_KYW4"/>
      <sheetName val="Nomor_Id3"/>
      <sheetName val="Ex_Rate4"/>
      <sheetName val="INCOME_20073"/>
      <sheetName val="NAMA_DEPT2"/>
      <sheetName val="①　BP_vs_SPR_(TTL_Impact)2"/>
      <sheetName val="VAT_out2"/>
      <sheetName val="Permanent_invo4"/>
      <sheetName val="A__Data_Permintaan_Produk3"/>
      <sheetName val="C__Data_Faktur_3"/>
      <sheetName val="Data_Kalender3"/>
      <sheetName val="M__Data_Biaya_Kirim3"/>
      <sheetName val="Safety_22"/>
      <sheetName val="PRODUCTION_REPORTS3"/>
      <sheetName val="SRI_L3"/>
      <sheetName val="Print_Format2"/>
      <sheetName val="Performance_Detail_SI2"/>
      <sheetName val="PIVOT_OH2"/>
      <sheetName val="TB_RBB2"/>
      <sheetName val="TB_SME2"/>
      <sheetName val="PIVOT_GM2"/>
      <sheetName val="int-h_wk12"/>
      <sheetName val="Effort_A2"/>
      <sheetName val="Effort_P2"/>
      <sheetName val="Proj_Summ2"/>
      <sheetName val="TIV_PACK2"/>
      <sheetName val="Cost_centre_expenditure2"/>
      <sheetName val="Data_Asuransi2"/>
      <sheetName val="Rmh_Dinas2"/>
      <sheetName val="Interbank_detail2"/>
      <sheetName val="Start-up_financing2"/>
      <sheetName val="Unearned_premiums2"/>
      <sheetName val="b4_sm2"/>
      <sheetName val="SUMMARY_NDE2"/>
      <sheetName val="H_100Ye2"/>
      <sheetName val="DCF_Inputs2"/>
      <sheetName val="Company_Info2"/>
      <sheetName val="CA_Comp2"/>
      <sheetName val="K4__F&amp;F2"/>
      <sheetName val="Mgu_32"/>
      <sheetName val="Mgu_42"/>
      <sheetName val="Kode_Rek_PJA2"/>
      <sheetName val="Kunlun_P&amp;L2"/>
      <sheetName val="To_Generate2"/>
      <sheetName val="UMUR_PIUT2"/>
      <sheetName val="Maret_20072"/>
      <sheetName val="Profit_Loss2"/>
      <sheetName val="PBC_July_20112"/>
      <sheetName val="KKP_01_Audit2"/>
      <sheetName val="SST_Inv2"/>
      <sheetName val="Emp_Npwp_List2"/>
      <sheetName val="ACCTS_CHECK2"/>
      <sheetName val="Cost_Range2"/>
      <sheetName val="Sheet1_(2)2"/>
      <sheetName val="Sales_Rental2"/>
      <sheetName val="Sales_Parameter2"/>
      <sheetName val="June_102"/>
      <sheetName val="Base_Unit2"/>
      <sheetName val="ManPower_Cost2"/>
      <sheetName val="General_Assumptions2"/>
      <sheetName val="asset_beta_model2"/>
      <sheetName val="tunj_2"/>
      <sheetName val="Cumul_sal_09022"/>
      <sheetName val="Rém_Normale2"/>
      <sheetName val="SPRS_breakdown_pricing2"/>
      <sheetName val="P6__Building2"/>
      <sheetName val="P9_Power_Plant2"/>
      <sheetName val="P15__Mess_Eqp2"/>
      <sheetName val="P8__Machinery2"/>
      <sheetName val="P10__Vehicles2"/>
      <sheetName val="P11__Misc_Asset2"/>
      <sheetName val="P7__Leasehold2"/>
      <sheetName val="P14__Office_equipment2"/>
      <sheetName val="P12__Furniture2"/>
      <sheetName val="P13__Computer2"/>
      <sheetName val="P5_Gain_Loss_Disposal2"/>
      <sheetName val="Laba_rugi2"/>
      <sheetName val="sap_on_2feb032"/>
      <sheetName val="Data_Gaji_BTB2"/>
      <sheetName val="User_Database2"/>
      <sheetName val="Summary_Pending_Shipment2"/>
      <sheetName val="Control_-page2"/>
      <sheetName val="Operating_Cycle2"/>
      <sheetName val="SERV_EQ2"/>
      <sheetName val="ut_no_stm2"/>
      <sheetName val="H7_12"/>
      <sheetName val="Ref_List2"/>
      <sheetName val="1200_1_1_1_Detail_Mesin_PA33"/>
      <sheetName val="3_kurdin-Bag3"/>
      <sheetName val="2_Gaji-Bag3"/>
      <sheetName val="TH_DZ352"/>
      <sheetName val="Account_Code2"/>
      <sheetName val="Marshal_-13"/>
      <sheetName val="DATA_KYW3"/>
      <sheetName val="INCOME_20072"/>
      <sheetName val="Permanent_invo3"/>
      <sheetName val="A__Data_Permintaan_Produk2"/>
      <sheetName val="C__Data_Faktur_2"/>
      <sheetName val="Data_Kalender2"/>
      <sheetName val="M__Data_Biaya_Kirim2"/>
      <sheetName val="Safety_21"/>
      <sheetName val="PRODUCTION_REPORTS2"/>
      <sheetName val="SRI_L2"/>
      <sheetName val="Print_Format1"/>
      <sheetName val="Performance_Detail_SI1"/>
      <sheetName val="PIVOT_OH1"/>
      <sheetName val="TB_RBB1"/>
      <sheetName val="TB_SME1"/>
      <sheetName val="PIVOT_GM1"/>
      <sheetName val="int-h_wk11"/>
      <sheetName val="Effort_A1"/>
      <sheetName val="Effort_P1"/>
      <sheetName val="Proj_Summ1"/>
      <sheetName val="TIV_PACK1"/>
      <sheetName val="Cost_centre_expenditure1"/>
      <sheetName val="Interbank_detail1"/>
      <sheetName val="Start-up_financing1"/>
      <sheetName val="Unearned_premiums1"/>
      <sheetName val="b4_sm1"/>
      <sheetName val="SUMMARY_NDE1"/>
      <sheetName val="H_100Ye1"/>
      <sheetName val="DCF_Inputs1"/>
      <sheetName val="CA_Comp1"/>
      <sheetName val="K4__F&amp;F1"/>
      <sheetName val="Mgu_31"/>
      <sheetName val="Mgu_41"/>
      <sheetName val="Kode_Rek_PJA1"/>
      <sheetName val="Kunlun_P&amp;L1"/>
      <sheetName val="To_Generate1"/>
      <sheetName val="UMUR_PIUT1"/>
      <sheetName val="Maret_20071"/>
      <sheetName val="Profit_Loss1"/>
      <sheetName val="PBC_July_20111"/>
      <sheetName val="KKP_01_Audit1"/>
      <sheetName val="SST_Inv1"/>
      <sheetName val="Emp_Npwp_List1"/>
      <sheetName val="ACCTS_CHECK1"/>
      <sheetName val="Cost_Range1"/>
      <sheetName val="Sheet1_(2)1"/>
      <sheetName val="Sales_Rental1"/>
      <sheetName val="Sales_Parameter1"/>
      <sheetName val="June_101"/>
      <sheetName val="Base_Unit1"/>
      <sheetName val="ManPower_Cost1"/>
      <sheetName val="General_Assumptions1"/>
      <sheetName val="asset_beta_model1"/>
      <sheetName val="tunj_1"/>
      <sheetName val="Cumul_sal_09021"/>
      <sheetName val="Rém_Normale1"/>
      <sheetName val="SPRS_breakdown_pricing1"/>
      <sheetName val="P6__Building1"/>
      <sheetName val="P9_Power_Plant1"/>
      <sheetName val="P15__Mess_Eqp1"/>
      <sheetName val="P8__Machinery1"/>
      <sheetName val="P10__Vehicles1"/>
      <sheetName val="P11__Misc_Asset1"/>
      <sheetName val="P7__Leasehold1"/>
      <sheetName val="P14__Office_equipment1"/>
      <sheetName val="P12__Furniture1"/>
      <sheetName val="P13__Computer1"/>
      <sheetName val="P5_Gain_Loss_Disposal1"/>
      <sheetName val="Laba_rugi1"/>
      <sheetName val="sap_on_2feb031"/>
      <sheetName val="Data_Gaji_BTB1"/>
      <sheetName val="User_Database1"/>
      <sheetName val="Summary_Pending_Shipment1"/>
      <sheetName val="Control_-page1"/>
      <sheetName val="Operating_Cycle1"/>
      <sheetName val="SERV_EQ1"/>
      <sheetName val="ut_no_stm1"/>
      <sheetName val="H7_11"/>
      <sheetName val="Ref_List1"/>
      <sheetName val="Permanent_info9"/>
      <sheetName val="Depreciation__schedule_9"/>
      <sheetName val="fiscal_depr(E)9"/>
      <sheetName val="fiscal_depr__(I)9"/>
      <sheetName val="Cadangan_premi9"/>
      <sheetName val="Rounding_off9"/>
      <sheetName val="fiscal_depr_E_9"/>
      <sheetName val="PPH_GB9"/>
      <sheetName val="Data_Sheet9"/>
      <sheetName val="NOTES_9"/>
      <sheetName val="BALANCE_SHEET9"/>
      <sheetName val="C1_NOV9"/>
      <sheetName val="Sum_All9"/>
      <sheetName val="E4_1d9"/>
      <sheetName val="REv_DCR_Kar9"/>
      <sheetName val="BCA_Stat9"/>
      <sheetName val="Resource_Costs9"/>
      <sheetName val="Work_Requirement9"/>
      <sheetName val="JV_Form8"/>
      <sheetName val="Saldo_Awal_20069"/>
      <sheetName val="3M_Indonesia_(9011-001)9"/>
      <sheetName val="Monthly_Data9"/>
      <sheetName val="Danamon_LK9"/>
      <sheetName val="Cash_Estimate_Local9"/>
      <sheetName val="Tabel_Kode9"/>
      <sheetName val="Data_9"/>
      <sheetName val="Daftar_Karyawan8"/>
      <sheetName val="ABS_Jun_~Juli_20118"/>
      <sheetName val="DPS_OK8"/>
      <sheetName val="Deferred_Rev8"/>
      <sheetName val="Template_8"/>
      <sheetName val="Data_Client8"/>
      <sheetName val="Penyusutan_Kendaraan8"/>
      <sheetName val="(Global_Parameters)8"/>
      <sheetName val="_5_Additional9"/>
      <sheetName val="_3_Mutasi_Final9"/>
      <sheetName val="_6_Depresiasi9"/>
      <sheetName val="Marshal_(2)8"/>
      <sheetName val="Other_charges_(income)8"/>
      <sheetName val="Cash_Estimate_Local_Q18"/>
      <sheetName val="Cash_Estmate_$_Q18"/>
      <sheetName val="Data_Ben8"/>
      <sheetName val="Premi_Iuran8"/>
      <sheetName val="AA_1_1_BNI8"/>
      <sheetName val="Statutory_Query8"/>
      <sheetName val="IMS_Trend8"/>
      <sheetName val="Retail_Pt_days8"/>
      <sheetName val="AP_Trade8"/>
      <sheetName val="TRGREV_vs_REVXXXSWL8"/>
      <sheetName val="TRGREV_Summary8"/>
      <sheetName val="REVXXXSWL_Summary8"/>
      <sheetName val="FE-1770_P18"/>
      <sheetName val="E-4_6ANADARCO8"/>
      <sheetName val="N-4_4ELNUSA_-HOLDING8"/>
      <sheetName val="U-2_1detail_cost_of_sales8"/>
      <sheetName val="Data_Base8"/>
      <sheetName val="SELLING_PRICE8"/>
      <sheetName val="FX_Rates6"/>
      <sheetName val="ACT_Cashflow6"/>
      <sheetName val="TAX_ON_SALARY8"/>
      <sheetName val="Rekap_Cop&amp;Mop_Nov_076"/>
      <sheetName val="Income_Statement8"/>
      <sheetName val="Check_Sheet6"/>
      <sheetName val="PLHO_Report6"/>
      <sheetName val="WP-230420_20098"/>
      <sheetName val="S_e_p6"/>
      <sheetName val="M_a_r6"/>
      <sheetName val="M_a_y6"/>
      <sheetName val="J_u_l6"/>
      <sheetName val="A_p_r6"/>
      <sheetName val="A_u_g6"/>
      <sheetName val="O_c_t6"/>
      <sheetName val="J_u_n6"/>
      <sheetName val="N_o_v6"/>
      <sheetName val="F_e_b6"/>
      <sheetName val="J_a_n6"/>
      <sheetName val="00_received_in_016"/>
      <sheetName val="Workshop_Tools6"/>
      <sheetName val="Form_A-Input-Current20056"/>
      <sheetName val="1200_1_1_1_Detail_Mesin_PA35"/>
      <sheetName val="3_kurdin-Bag5"/>
      <sheetName val="2_Gaji-Bag5"/>
      <sheetName val="TH_DZ354"/>
      <sheetName val="Account_Code4"/>
      <sheetName val="Marshal_-15"/>
      <sheetName val="DATA_KYW5"/>
      <sheetName val="Nomor_Id4"/>
      <sheetName val="Ex_Rate5"/>
      <sheetName val="INCOME_20074"/>
      <sheetName val="NAMA_DEPT3"/>
      <sheetName val="①　BP_vs_SPR_(TTL_Impact)3"/>
      <sheetName val="VAT_out3"/>
      <sheetName val="Permanent_invo5"/>
      <sheetName val="A__Data_Permintaan_Produk4"/>
      <sheetName val="C__Data_Faktur_4"/>
      <sheetName val="Data_Kalender4"/>
      <sheetName val="M__Data_Biaya_Kirim4"/>
      <sheetName val="Safety_23"/>
      <sheetName val="PRODUCTION_REPORTS4"/>
      <sheetName val="SRI_L4"/>
      <sheetName val="Print_Format3"/>
      <sheetName val="Performance_Detail_SI3"/>
      <sheetName val="PIVOT_OH3"/>
      <sheetName val="TB_RBB3"/>
      <sheetName val="TB_SME3"/>
      <sheetName val="PIVOT_GM3"/>
      <sheetName val="int-h_wk13"/>
      <sheetName val="Effort_A3"/>
      <sheetName val="Effort_P3"/>
      <sheetName val="Proj_Summ3"/>
      <sheetName val="TIV_PACK3"/>
      <sheetName val="Cost_centre_expenditure3"/>
      <sheetName val="Data_Asuransi3"/>
      <sheetName val="Rmh_Dinas3"/>
      <sheetName val="Interbank_detail3"/>
      <sheetName val="Start-up_financing3"/>
      <sheetName val="Unearned_premiums3"/>
      <sheetName val="b4_sm3"/>
      <sheetName val="SUMMARY_NDE3"/>
      <sheetName val="H_100Ye3"/>
      <sheetName val="DCF_Inputs3"/>
      <sheetName val="Company_Info3"/>
      <sheetName val="CA_Comp3"/>
      <sheetName val="K4__F&amp;F3"/>
      <sheetName val="Mgu_33"/>
      <sheetName val="Mgu_43"/>
      <sheetName val="Kode_Rek_PJA3"/>
      <sheetName val="Kunlun_P&amp;L3"/>
      <sheetName val="To_Generate3"/>
      <sheetName val="UMUR_PIUT3"/>
      <sheetName val="Maret_20073"/>
      <sheetName val="Profit_Loss3"/>
      <sheetName val="PBC_July_20113"/>
      <sheetName val="KKP_01_Audit3"/>
      <sheetName val="SST_Inv3"/>
      <sheetName val="Emp_Npwp_List3"/>
      <sheetName val="ACCTS_CHECK3"/>
      <sheetName val="Cost_Range3"/>
      <sheetName val="Sheet1_(2)3"/>
      <sheetName val="Sales_Rental3"/>
      <sheetName val="Sales_Parameter3"/>
      <sheetName val="June_103"/>
      <sheetName val="Base_Unit3"/>
      <sheetName val="ManPower_Cost3"/>
      <sheetName val="General_Assumptions3"/>
      <sheetName val="asset_beta_model3"/>
      <sheetName val="tunj_3"/>
      <sheetName val="Cumul_sal_09023"/>
      <sheetName val="Rém_Normale3"/>
      <sheetName val="SPRS_breakdown_pricing3"/>
      <sheetName val="P6__Building3"/>
      <sheetName val="P9_Power_Plant3"/>
      <sheetName val="P15__Mess_Eqp3"/>
      <sheetName val="P8__Machinery3"/>
      <sheetName val="P10__Vehicles3"/>
      <sheetName val="P11__Misc_Asset3"/>
      <sheetName val="P7__Leasehold3"/>
      <sheetName val="P14__Office_equipment3"/>
      <sheetName val="P12__Furniture3"/>
      <sheetName val="P13__Computer3"/>
      <sheetName val="P5_Gain_Loss_Disposal3"/>
      <sheetName val="Laba_rugi3"/>
      <sheetName val="sap_on_2feb033"/>
      <sheetName val="Data_Gaji_BTB3"/>
      <sheetName val="User_Database3"/>
      <sheetName val="Summary_Pending_Shipment3"/>
      <sheetName val="Control_-page3"/>
      <sheetName val="Operating_Cycle3"/>
      <sheetName val="SERV_EQ3"/>
      <sheetName val="ut_no_stm3"/>
      <sheetName val="H7_13"/>
      <sheetName val="Ref_List3"/>
      <sheetName val="Permanent_info10"/>
      <sheetName val="Depreciation__schedule_10"/>
      <sheetName val="fiscal_depr(E)10"/>
      <sheetName val="fiscal_depr__(I)10"/>
      <sheetName val="Cadangan_premi10"/>
      <sheetName val="Rounding_off10"/>
      <sheetName val="fiscal_depr_E_10"/>
      <sheetName val="PPH_GB10"/>
      <sheetName val="Data_Sheet10"/>
      <sheetName val="NOTES_10"/>
      <sheetName val="BALANCE_SHEET10"/>
      <sheetName val="C1_NOV10"/>
      <sheetName val="Sum_All10"/>
      <sheetName val="E4_1d10"/>
      <sheetName val="REv_DCR_Kar10"/>
      <sheetName val="BCA_Stat10"/>
      <sheetName val="Resource_Costs10"/>
      <sheetName val="Work_Requirement10"/>
      <sheetName val="JV_Form9"/>
      <sheetName val="Saldo_Awal_200610"/>
      <sheetName val="3M_Indonesia_(9011-001)10"/>
      <sheetName val="Monthly_Data10"/>
      <sheetName val="Danamon_LK10"/>
      <sheetName val="Cash_Estimate_Local10"/>
      <sheetName val="Tabel_Kode10"/>
      <sheetName val="Data_10"/>
      <sheetName val="Daftar_Karyawan9"/>
      <sheetName val="ABS_Jun_~Juli_20119"/>
      <sheetName val="DPS_OK9"/>
      <sheetName val="Deferred_Rev9"/>
      <sheetName val="Template_9"/>
      <sheetName val="Data_Client9"/>
      <sheetName val="Penyusutan_Kendaraan9"/>
      <sheetName val="(Global_Parameters)9"/>
      <sheetName val="_5_Additional10"/>
      <sheetName val="_3_Mutasi_Final10"/>
      <sheetName val="_6_Depresiasi10"/>
      <sheetName val="Marshal_(2)9"/>
      <sheetName val="Other_charges_(income)9"/>
      <sheetName val="Cash_Estimate_Local_Q19"/>
      <sheetName val="Cash_Estmate_$_Q19"/>
      <sheetName val="Data_Ben9"/>
      <sheetName val="Premi_Iuran9"/>
      <sheetName val="AA_1_1_BNI9"/>
      <sheetName val="Statutory_Query9"/>
      <sheetName val="IMS_Trend9"/>
      <sheetName val="Retail_Pt_days9"/>
      <sheetName val="AP_Trade9"/>
      <sheetName val="TRGREV_vs_REVXXXSWL9"/>
      <sheetName val="TRGREV_Summary9"/>
      <sheetName val="REVXXXSWL_Summary9"/>
      <sheetName val="FE-1770_P19"/>
      <sheetName val="E-4_6ANADARCO9"/>
      <sheetName val="N-4_4ELNUSA_-HOLDING9"/>
      <sheetName val="U-2_1detail_cost_of_sales9"/>
      <sheetName val="Data_Base9"/>
      <sheetName val="SELLING_PRICE9"/>
      <sheetName val="FX_Rates7"/>
      <sheetName val="ACT_Cashflow7"/>
      <sheetName val="TAX_ON_SALARY9"/>
      <sheetName val="Rekap_Cop&amp;Mop_Nov_077"/>
      <sheetName val="Income_Statement9"/>
      <sheetName val="Check_Sheet7"/>
      <sheetName val="PLHO_Report7"/>
      <sheetName val="WP-230420_20099"/>
      <sheetName val="S_e_p7"/>
      <sheetName val="M_a_r7"/>
      <sheetName val="M_a_y7"/>
      <sheetName val="J_u_l7"/>
      <sheetName val="A_p_r7"/>
      <sheetName val="A_u_g7"/>
      <sheetName val="O_c_t7"/>
      <sheetName val="J_u_n7"/>
      <sheetName val="N_o_v7"/>
      <sheetName val="F_e_b7"/>
      <sheetName val="J_a_n7"/>
      <sheetName val="00_received_in_017"/>
      <sheetName val="Workshop_Tools7"/>
      <sheetName val="Form_A-Input-Current20057"/>
      <sheetName val="1200_1_1_1_Detail_Mesin_PA36"/>
      <sheetName val="3_kurdin-Bag6"/>
      <sheetName val="2_Gaji-Bag6"/>
      <sheetName val="TH_DZ355"/>
      <sheetName val="Account_Code5"/>
      <sheetName val="Marshal_-16"/>
      <sheetName val="DATA_KYW6"/>
      <sheetName val="Nomor_Id5"/>
      <sheetName val="Ex_Rate6"/>
      <sheetName val="INCOME_20075"/>
      <sheetName val="NAMA_DEPT4"/>
      <sheetName val="①　BP_vs_SPR_(TTL_Impact)4"/>
      <sheetName val="VAT_out4"/>
      <sheetName val="Permanent_invo6"/>
      <sheetName val="A__Data_Permintaan_Produk5"/>
      <sheetName val="C__Data_Faktur_5"/>
      <sheetName val="Data_Kalender5"/>
      <sheetName val="M__Data_Biaya_Kirim5"/>
      <sheetName val="Safety_24"/>
      <sheetName val="PRODUCTION_REPORTS5"/>
      <sheetName val="SRI_L5"/>
      <sheetName val="Print_Format4"/>
      <sheetName val="Performance_Detail_SI4"/>
      <sheetName val="PIVOT_OH4"/>
      <sheetName val="TB_RBB4"/>
      <sheetName val="TB_SME4"/>
      <sheetName val="PIVOT_GM4"/>
      <sheetName val="int-h_wk14"/>
      <sheetName val="Effort_A4"/>
      <sheetName val="Effort_P4"/>
      <sheetName val="Proj_Summ4"/>
      <sheetName val="TIV_PACK4"/>
      <sheetName val="Cost_centre_expenditure4"/>
      <sheetName val="Data_Asuransi4"/>
      <sheetName val="Rmh_Dinas4"/>
      <sheetName val="Interbank_detail4"/>
      <sheetName val="Start-up_financing4"/>
      <sheetName val="Unearned_premiums4"/>
      <sheetName val="b4_sm4"/>
      <sheetName val="SUMMARY_NDE4"/>
      <sheetName val="H_100Ye4"/>
      <sheetName val="DCF_Inputs4"/>
      <sheetName val="Company_Info4"/>
      <sheetName val="CA_Comp4"/>
      <sheetName val="K4__F&amp;F4"/>
      <sheetName val="Mgu_34"/>
      <sheetName val="Mgu_44"/>
      <sheetName val="Kode_Rek_PJA4"/>
      <sheetName val="Kunlun_P&amp;L4"/>
      <sheetName val="To_Generate4"/>
      <sheetName val="UMUR_PIUT4"/>
      <sheetName val="Maret_20074"/>
      <sheetName val="Profit_Loss4"/>
      <sheetName val="PBC_July_20114"/>
      <sheetName val="KKP_01_Audit4"/>
      <sheetName val="SST_Inv4"/>
      <sheetName val="Emp_Npwp_List4"/>
      <sheetName val="ACCTS_CHECK4"/>
      <sheetName val="Cost_Range4"/>
      <sheetName val="Sheet1_(2)4"/>
      <sheetName val="Sales_Rental4"/>
      <sheetName val="Sales_Parameter4"/>
      <sheetName val="June_104"/>
      <sheetName val="Base_Unit4"/>
      <sheetName val="ManPower_Cost4"/>
      <sheetName val="General_Assumptions4"/>
      <sheetName val="asset_beta_model4"/>
      <sheetName val="tunj_4"/>
      <sheetName val="Cumul_sal_09024"/>
      <sheetName val="Rém_Normale4"/>
      <sheetName val="SPRS_breakdown_pricing4"/>
      <sheetName val="P6__Building4"/>
      <sheetName val="P9_Power_Plant4"/>
      <sheetName val="P15__Mess_Eqp4"/>
      <sheetName val="P8__Machinery4"/>
      <sheetName val="P10__Vehicles4"/>
      <sheetName val="P11__Misc_Asset4"/>
      <sheetName val="P7__Leasehold4"/>
      <sheetName val="P14__Office_equipment4"/>
      <sheetName val="P12__Furniture4"/>
      <sheetName val="P13__Computer4"/>
      <sheetName val="P5_Gain_Loss_Disposal4"/>
      <sheetName val="Laba_rugi4"/>
      <sheetName val="sap_on_2feb034"/>
      <sheetName val="Data_Gaji_BTB4"/>
      <sheetName val="User_Database4"/>
      <sheetName val="Summary_Pending_Shipment4"/>
      <sheetName val="Control_-page4"/>
      <sheetName val="Operating_Cycle4"/>
      <sheetName val="SERV_EQ4"/>
      <sheetName val="ut_no_stm4"/>
      <sheetName val="H7_14"/>
      <sheetName val="Ref_List4"/>
      <sheetName val="Permanent_info11"/>
      <sheetName val="Depreciation__schedule_11"/>
      <sheetName val="fiscal_depr(E)11"/>
      <sheetName val="fiscal_depr__(I)11"/>
      <sheetName val="Cadangan_premi11"/>
      <sheetName val="Rounding_off11"/>
      <sheetName val="fiscal_depr_E_11"/>
      <sheetName val="PPH_GB11"/>
      <sheetName val="Data_Sheet11"/>
      <sheetName val="NOTES_11"/>
      <sheetName val="BALANCE_SHEET11"/>
      <sheetName val="C1_NOV11"/>
      <sheetName val="Sum_All11"/>
      <sheetName val="E4_1d11"/>
      <sheetName val="REv_DCR_Kar11"/>
      <sheetName val="BCA_Stat11"/>
      <sheetName val="Resource_Costs11"/>
      <sheetName val="Work_Requirement11"/>
      <sheetName val="JV_Form10"/>
      <sheetName val="Saldo_Awal_200611"/>
      <sheetName val="3M_Indonesia_(9011-001)11"/>
      <sheetName val="Monthly_Data11"/>
      <sheetName val="Danamon_LK11"/>
      <sheetName val="Cash_Estimate_Local11"/>
      <sheetName val="Tabel_Kode11"/>
      <sheetName val="Data_11"/>
      <sheetName val="Daftar_Karyawan10"/>
      <sheetName val="ABS_Jun_~Juli_201110"/>
      <sheetName val="DPS_OK10"/>
      <sheetName val="Deferred_Rev10"/>
      <sheetName val="Template_10"/>
      <sheetName val="Data_Client10"/>
      <sheetName val="Penyusutan_Kendaraan10"/>
      <sheetName val="(Global_Parameters)10"/>
      <sheetName val="_5_Additional11"/>
      <sheetName val="_3_Mutasi_Final11"/>
      <sheetName val="_6_Depresiasi11"/>
      <sheetName val="Marshal_(2)10"/>
      <sheetName val="Other_charges_(income)10"/>
      <sheetName val="Cash_Estimate_Local_Q110"/>
      <sheetName val="Cash_Estmate_$_Q110"/>
      <sheetName val="Data_Ben10"/>
      <sheetName val="Premi_Iuran10"/>
      <sheetName val="AA_1_1_BNI10"/>
      <sheetName val="Statutory_Query10"/>
      <sheetName val="IMS_Trend10"/>
      <sheetName val="Retail_Pt_days10"/>
      <sheetName val="AP_Trade10"/>
      <sheetName val="TRGREV_vs_REVXXXSWL10"/>
      <sheetName val="TRGREV_Summary10"/>
      <sheetName val="REVXXXSWL_Summary10"/>
      <sheetName val="FE-1770_P110"/>
      <sheetName val="E-4_6ANADARCO10"/>
      <sheetName val="N-4_4ELNUSA_-HOLDING10"/>
      <sheetName val="U-2_1detail_cost_of_sales10"/>
      <sheetName val="Data_Base10"/>
      <sheetName val="SELLING_PRICE10"/>
      <sheetName val="FX_Rates8"/>
      <sheetName val="ACT_Cashflow8"/>
      <sheetName val="TAX_ON_SALARY10"/>
      <sheetName val="Rekap_Cop&amp;Mop_Nov_078"/>
      <sheetName val="Income_Statement10"/>
      <sheetName val="Check_Sheet8"/>
      <sheetName val="PLHO_Report8"/>
      <sheetName val="WP-230420_200910"/>
      <sheetName val="S_e_p8"/>
      <sheetName val="M_a_r8"/>
      <sheetName val="M_a_y8"/>
      <sheetName val="J_u_l8"/>
      <sheetName val="A_p_r8"/>
      <sheetName val="A_u_g8"/>
      <sheetName val="O_c_t8"/>
      <sheetName val="J_u_n8"/>
      <sheetName val="N_o_v8"/>
      <sheetName val="F_e_b8"/>
      <sheetName val="J_a_n8"/>
      <sheetName val="00_received_in_018"/>
      <sheetName val="Workshop_Tools8"/>
      <sheetName val="Form_A-Input-Current20058"/>
      <sheetName val="1200_1_1_1_Detail_Mesin_PA37"/>
      <sheetName val="3_kurdin-Bag7"/>
      <sheetName val="2_Gaji-Bag7"/>
      <sheetName val="TH_DZ356"/>
      <sheetName val="Account_Code6"/>
      <sheetName val="Marshal_-17"/>
      <sheetName val="DATA_KYW7"/>
      <sheetName val="Nomor_Id6"/>
      <sheetName val="Ex_Rate7"/>
      <sheetName val="INCOME_20076"/>
      <sheetName val="NAMA_DEPT5"/>
      <sheetName val="①　BP_vs_SPR_(TTL_Impact)5"/>
      <sheetName val="VAT_out5"/>
      <sheetName val="Permanent_invo7"/>
      <sheetName val="A__Data_Permintaan_Produk6"/>
      <sheetName val="C__Data_Faktur_6"/>
      <sheetName val="Data_Kalender6"/>
      <sheetName val="M__Data_Biaya_Kirim6"/>
      <sheetName val="Safety_25"/>
      <sheetName val="PRODUCTION_REPORTS6"/>
      <sheetName val="SRI_L6"/>
      <sheetName val="Print_Format5"/>
      <sheetName val="Performance_Detail_SI5"/>
      <sheetName val="PIVOT_OH5"/>
      <sheetName val="TB_RBB5"/>
      <sheetName val="TB_SME5"/>
      <sheetName val="PIVOT_GM5"/>
      <sheetName val="int-h_wk15"/>
      <sheetName val="Effort_A5"/>
      <sheetName val="Effort_P5"/>
      <sheetName val="Proj_Summ5"/>
      <sheetName val="TIV_PACK5"/>
      <sheetName val="Cost_centre_expenditure5"/>
      <sheetName val="Data_Asuransi5"/>
      <sheetName val="Rmh_Dinas5"/>
      <sheetName val="Interbank_detail5"/>
      <sheetName val="Start-up_financing5"/>
      <sheetName val="Unearned_premiums5"/>
      <sheetName val="b4_sm5"/>
      <sheetName val="SUMMARY_NDE5"/>
      <sheetName val="H_100Ye5"/>
      <sheetName val="DCF_Inputs5"/>
      <sheetName val="Company_Info5"/>
      <sheetName val="CA_Comp5"/>
      <sheetName val="K4__F&amp;F5"/>
      <sheetName val="Mgu_35"/>
      <sheetName val="Mgu_45"/>
      <sheetName val="Kode_Rek_PJA5"/>
      <sheetName val="Kunlun_P&amp;L5"/>
      <sheetName val="To_Generate5"/>
      <sheetName val="UMUR_PIUT5"/>
      <sheetName val="Maret_20075"/>
      <sheetName val="Profit_Loss5"/>
      <sheetName val="PBC_July_20115"/>
      <sheetName val="KKP_01_Audit5"/>
      <sheetName val="SST_Inv5"/>
      <sheetName val="Emp_Npwp_List5"/>
      <sheetName val="ACCTS_CHECK5"/>
      <sheetName val="Cost_Range5"/>
      <sheetName val="Sheet1_(2)5"/>
      <sheetName val="Sales_Rental5"/>
      <sheetName val="Sales_Parameter5"/>
      <sheetName val="June_105"/>
      <sheetName val="Base_Unit5"/>
      <sheetName val="ManPower_Cost5"/>
      <sheetName val="General_Assumptions5"/>
      <sheetName val="asset_beta_model5"/>
      <sheetName val="tunj_5"/>
      <sheetName val="Cumul_sal_09025"/>
      <sheetName val="Rém_Normale5"/>
      <sheetName val="SPRS_breakdown_pricing5"/>
      <sheetName val="P6__Building5"/>
      <sheetName val="P9_Power_Plant5"/>
      <sheetName val="P15__Mess_Eqp5"/>
      <sheetName val="P8__Machinery5"/>
      <sheetName val="P10__Vehicles5"/>
      <sheetName val="P11__Misc_Asset5"/>
      <sheetName val="P7__Leasehold5"/>
      <sheetName val="P14__Office_equipment5"/>
      <sheetName val="P12__Furniture5"/>
      <sheetName val="P13__Computer5"/>
      <sheetName val="P5_Gain_Loss_Disposal5"/>
      <sheetName val="Laba_rugi5"/>
      <sheetName val="sap_on_2feb035"/>
      <sheetName val="Data_Gaji_BTB5"/>
      <sheetName val="User_Database5"/>
      <sheetName val="Summary_Pending_Shipment5"/>
      <sheetName val="Control_-page5"/>
      <sheetName val="Operating_Cycle5"/>
      <sheetName val="SERV_EQ5"/>
      <sheetName val="ut_no_stm5"/>
      <sheetName val="H7_15"/>
      <sheetName val="Ref_List5"/>
      <sheetName val="Checker"/>
      <sheetName val="Working Paper"/>
      <sheetName val="Front sheet"/>
      <sheetName val="KONSOL UNIT"/>
      <sheetName val="FinStat"/>
      <sheetName val="Daily Report"/>
      <sheetName val="Daily_Report"/>
      <sheetName val="Daily_Report1"/>
      <sheetName val="ITEM_BAHAN_BAKU"/>
      <sheetName val="SO_BAR"/>
      <sheetName val="SO_GUDANG"/>
      <sheetName val="SO_KITCHEN"/>
      <sheetName val="Payable_Fee_-_Liquidity_(supp)"/>
      <sheetName val="Tab_Daten"/>
      <sheetName val="TB 2009"/>
      <sheetName val="Daily_Report2"/>
      <sheetName val="Daily_Report4"/>
      <sheetName val="ITEM_BAHAN_BAKU2"/>
      <sheetName val="SO_BAR2"/>
      <sheetName val="SO_GUDANG2"/>
      <sheetName val="SO_KITCHEN2"/>
      <sheetName val="Payable_Fee_-_Liquidity_(supp)2"/>
      <sheetName val="Tab_Daten2"/>
      <sheetName val="Daily_Report3"/>
      <sheetName val="ITEM_BAHAN_BAKU1"/>
      <sheetName val="SO_BAR1"/>
      <sheetName val="SO_GUDANG1"/>
      <sheetName val="SO_KITCHEN1"/>
      <sheetName val="Payable_Fee_-_Liquidity_(supp)1"/>
      <sheetName val="Tab_Daten1"/>
      <sheetName val="Alamat"/>
      <sheetName val="Trial Bal"/>
      <sheetName val="Exc. Rate"/>
      <sheetName val="CF Oman Oil"/>
      <sheetName val="Result"/>
      <sheetName val="Resume"/>
      <sheetName val="Harga Minyak Oman"/>
      <sheetName val="Final PEEP Oil Prod match S (2)"/>
      <sheetName val="Input Development"/>
      <sheetName val="Analysis"/>
      <sheetName val="G-Split"/>
      <sheetName val="E (Return)"/>
      <sheetName val="Sheet5"/>
      <sheetName val="Permanent_info13"/>
      <sheetName val="Depreciation__schedule_13"/>
      <sheetName val="fiscal_depr(E)13"/>
      <sheetName val="fiscal_depr__(I)13"/>
      <sheetName val="Cadangan_premi13"/>
      <sheetName val="Rounding_off13"/>
      <sheetName val="fiscal_depr_E_13"/>
      <sheetName val="PPH_GB13"/>
      <sheetName val="Data_Sheet13"/>
      <sheetName val="NOTES_13"/>
      <sheetName val="BALANCE_SHEET13"/>
      <sheetName val="C1_NOV13"/>
      <sheetName val="Sum_All13"/>
      <sheetName val="E4_1d13"/>
      <sheetName val="REv_DCR_Kar13"/>
      <sheetName val="BCA_Stat13"/>
      <sheetName val="Resource_Costs13"/>
      <sheetName val="Work_Requirement13"/>
      <sheetName val="JV_Form12"/>
      <sheetName val="Saldo_Awal_200613"/>
      <sheetName val="3M_Indonesia_(9011-001)13"/>
      <sheetName val="Monthly_Data13"/>
      <sheetName val="Danamon_LK13"/>
      <sheetName val="Cash_Estimate_Local13"/>
      <sheetName val="Tabel_Kode13"/>
      <sheetName val="Data_13"/>
      <sheetName val="Daftar_Karyawan12"/>
      <sheetName val="ABS_Jun_~Juli_201112"/>
      <sheetName val="DPS_OK12"/>
      <sheetName val="Deferred_Rev12"/>
      <sheetName val="Template_12"/>
      <sheetName val="Data_Client12"/>
      <sheetName val="Penyusutan_Kendaraan12"/>
      <sheetName val="(Global_Parameters)12"/>
      <sheetName val="_5_Additional13"/>
      <sheetName val="_3_Mutasi_Final13"/>
      <sheetName val="_6_Depresiasi13"/>
      <sheetName val="Marshal_(2)12"/>
      <sheetName val="Other_charges_(income)12"/>
      <sheetName val="Cash_Estimate_Local_Q112"/>
      <sheetName val="Cash_Estmate_$_Q112"/>
      <sheetName val="Data_Ben12"/>
      <sheetName val="Premi_Iuran12"/>
      <sheetName val="AA_1_1_BNI12"/>
      <sheetName val="Statutory_Query12"/>
      <sheetName val="IMS_Trend12"/>
      <sheetName val="Retail_Pt_days12"/>
      <sheetName val="AP_Trade12"/>
      <sheetName val="TRGREV_vs_REVXXXSWL12"/>
      <sheetName val="TRGREV_Summary12"/>
      <sheetName val="REVXXXSWL_Summary12"/>
      <sheetName val="FE-1770_P112"/>
      <sheetName val="E-4_6ANADARCO12"/>
      <sheetName val="N-4_4ELNUSA_-HOLDING12"/>
      <sheetName val="U-2_1detail_cost_of_sales12"/>
      <sheetName val="Data_Base12"/>
      <sheetName val="SELLING_PRICE12"/>
      <sheetName val="FX_Rates10"/>
      <sheetName val="ACT_Cashflow10"/>
      <sheetName val="TAX_ON_SALARY12"/>
      <sheetName val="Rekap_Cop&amp;Mop_Nov_0710"/>
      <sheetName val="Income_Statement12"/>
      <sheetName val="Check_Sheet10"/>
      <sheetName val="PLHO_Report10"/>
      <sheetName val="WP-230420_200912"/>
      <sheetName val="S_e_p10"/>
      <sheetName val="M_a_r10"/>
      <sheetName val="M_a_y10"/>
      <sheetName val="J_u_l10"/>
      <sheetName val="A_p_r10"/>
      <sheetName val="A_u_g10"/>
      <sheetName val="O_c_t10"/>
      <sheetName val="J_u_n10"/>
      <sheetName val="N_o_v10"/>
      <sheetName val="F_e_b10"/>
      <sheetName val="J_a_n10"/>
      <sheetName val="00_received_in_0110"/>
      <sheetName val="Workshop_Tools10"/>
      <sheetName val="Form_A-Input-Current200510"/>
      <sheetName val="1200_1_1_1_Detail_Mesin_PA39"/>
      <sheetName val="3_kurdin-Bag9"/>
      <sheetName val="2_Gaji-Bag9"/>
      <sheetName val="TH_DZ358"/>
      <sheetName val="Account_Code8"/>
      <sheetName val="Marshal_-19"/>
      <sheetName val="DATA_KYW9"/>
      <sheetName val="Nomor_Id8"/>
      <sheetName val="Ex_Rate9"/>
      <sheetName val="INCOME_20078"/>
      <sheetName val="NAMA_DEPT7"/>
      <sheetName val="①　BP_vs_SPR_(TTL_Impact)7"/>
      <sheetName val="VAT_out7"/>
      <sheetName val="Permanent_invo9"/>
      <sheetName val="A__Data_Permintaan_Produk8"/>
      <sheetName val="C__Data_Faktur_8"/>
      <sheetName val="Data_Kalender8"/>
      <sheetName val="M__Data_Biaya_Kirim8"/>
      <sheetName val="Safety_27"/>
      <sheetName val="PRODUCTION_REPORTS8"/>
      <sheetName val="SRI_L8"/>
      <sheetName val="Print_Format7"/>
      <sheetName val="Performance_Detail_SI7"/>
      <sheetName val="PIVOT_OH7"/>
      <sheetName val="TB_RBB7"/>
      <sheetName val="TB_SME7"/>
      <sheetName val="PIVOT_GM7"/>
      <sheetName val="int-h_wk17"/>
      <sheetName val="Effort_A7"/>
      <sheetName val="Effort_P7"/>
      <sheetName val="Proj_Summ7"/>
      <sheetName val="TIV_PACK7"/>
      <sheetName val="Cost_centre_expenditure7"/>
      <sheetName val="Data_Asuransi7"/>
      <sheetName val="Rmh_Dinas7"/>
      <sheetName val="Interbank_detail7"/>
      <sheetName val="Start-up_financing7"/>
      <sheetName val="Unearned_premiums7"/>
      <sheetName val="b4_sm7"/>
      <sheetName val="SUMMARY_NDE7"/>
      <sheetName val="H_100Ye7"/>
      <sheetName val="DCF_Inputs7"/>
      <sheetName val="Company_Info7"/>
      <sheetName val="CA_Comp7"/>
      <sheetName val="K4__F&amp;F7"/>
      <sheetName val="Mgu_37"/>
      <sheetName val="Mgu_47"/>
      <sheetName val="Kode_Rek_PJA7"/>
      <sheetName val="Kunlun_P&amp;L7"/>
      <sheetName val="To_Generate7"/>
      <sheetName val="UMUR_PIUT7"/>
      <sheetName val="Maret_20077"/>
      <sheetName val="Profit_Loss7"/>
      <sheetName val="PBC_July_20117"/>
      <sheetName val="KKP_01_Audit7"/>
      <sheetName val="SST_Inv7"/>
      <sheetName val="Emp_Npwp_List7"/>
      <sheetName val="ACCTS_CHECK7"/>
      <sheetName val="Cost_Range7"/>
      <sheetName val="Sheet1_(2)7"/>
      <sheetName val="Sales_Rental7"/>
      <sheetName val="Sales_Parameter7"/>
      <sheetName val="June_107"/>
      <sheetName val="Base_Unit7"/>
      <sheetName val="ManPower_Cost7"/>
      <sheetName val="General_Assumptions7"/>
      <sheetName val="asset_beta_model7"/>
      <sheetName val="tunj_7"/>
      <sheetName val="Cumul_sal_09027"/>
      <sheetName val="Rém_Normale7"/>
      <sheetName val="SPRS_breakdown_pricing7"/>
      <sheetName val="P6__Building7"/>
      <sheetName val="P9_Power_Plant7"/>
      <sheetName val="P15__Mess_Eqp7"/>
      <sheetName val="P8__Machinery7"/>
      <sheetName val="P10__Vehicles7"/>
      <sheetName val="P11__Misc_Asset7"/>
      <sheetName val="P7__Leasehold7"/>
      <sheetName val="P14__Office_equipment7"/>
      <sheetName val="P12__Furniture7"/>
      <sheetName val="P13__Computer7"/>
      <sheetName val="P5_Gain_Loss_Disposal7"/>
      <sheetName val="Laba_rugi7"/>
      <sheetName val="sap_on_2feb037"/>
      <sheetName val="Data_Gaji_BTB7"/>
      <sheetName val="User_Database7"/>
      <sheetName val="Summary_Pending_Shipment7"/>
      <sheetName val="Control_-page7"/>
      <sheetName val="Operating_Cycle7"/>
      <sheetName val="SERV_EQ7"/>
      <sheetName val="ut_no_stm7"/>
      <sheetName val="H7_17"/>
      <sheetName val="Ref_List7"/>
      <sheetName val="Permanent_info12"/>
      <sheetName val="Depreciation__schedule_12"/>
      <sheetName val="fiscal_depr(E)12"/>
      <sheetName val="fiscal_depr__(I)12"/>
      <sheetName val="Cadangan_premi12"/>
      <sheetName val="Rounding_off12"/>
      <sheetName val="fiscal_depr_E_12"/>
      <sheetName val="PPH_GB12"/>
      <sheetName val="Data_Sheet12"/>
      <sheetName val="NOTES_12"/>
      <sheetName val="BALANCE_SHEET12"/>
      <sheetName val="C1_NOV12"/>
      <sheetName val="Sum_All12"/>
      <sheetName val="E4_1d12"/>
      <sheetName val="REv_DCR_Kar12"/>
      <sheetName val="BCA_Stat12"/>
      <sheetName val="Resource_Costs12"/>
      <sheetName val="Work_Requirement12"/>
      <sheetName val="JV_Form11"/>
      <sheetName val="Saldo_Awal_200612"/>
      <sheetName val="3M_Indonesia_(9011-001)12"/>
      <sheetName val="Monthly_Data12"/>
      <sheetName val="Danamon_LK12"/>
      <sheetName val="Cash_Estimate_Local12"/>
      <sheetName val="Tabel_Kode12"/>
      <sheetName val="Data_12"/>
      <sheetName val="Daftar_Karyawan11"/>
      <sheetName val="ABS_Jun_~Juli_201111"/>
      <sheetName val="DPS_OK11"/>
      <sheetName val="Deferred_Rev11"/>
      <sheetName val="Template_11"/>
      <sheetName val="Data_Client11"/>
      <sheetName val="Penyusutan_Kendaraan11"/>
      <sheetName val="(Global_Parameters)11"/>
      <sheetName val="_5_Additional12"/>
      <sheetName val="_3_Mutasi_Final12"/>
      <sheetName val="_6_Depresiasi12"/>
      <sheetName val="Marshal_(2)11"/>
      <sheetName val="Other_charges_(income)11"/>
      <sheetName val="Cash_Estimate_Local_Q111"/>
      <sheetName val="Cash_Estmate_$_Q111"/>
      <sheetName val="Data_Ben11"/>
      <sheetName val="Premi_Iuran11"/>
      <sheetName val="AA_1_1_BNI11"/>
      <sheetName val="Statutory_Query11"/>
      <sheetName val="IMS_Trend11"/>
      <sheetName val="Retail_Pt_days11"/>
      <sheetName val="AP_Trade11"/>
      <sheetName val="TRGREV_vs_REVXXXSWL11"/>
      <sheetName val="TRGREV_Summary11"/>
      <sheetName val="REVXXXSWL_Summary11"/>
      <sheetName val="FE-1770_P111"/>
      <sheetName val="E-4_6ANADARCO11"/>
      <sheetName val="N-4_4ELNUSA_-HOLDING11"/>
      <sheetName val="U-2_1detail_cost_of_sales11"/>
      <sheetName val="Data_Base11"/>
      <sheetName val="SELLING_PRICE11"/>
      <sheetName val="FX_Rates9"/>
      <sheetName val="ACT_Cashflow9"/>
      <sheetName val="TAX_ON_SALARY11"/>
      <sheetName val="Rekap_Cop&amp;Mop_Nov_079"/>
      <sheetName val="Income_Statement11"/>
      <sheetName val="Check_Sheet9"/>
      <sheetName val="PLHO_Report9"/>
      <sheetName val="WP-230420_200911"/>
      <sheetName val="S_e_p9"/>
      <sheetName val="M_a_r9"/>
      <sheetName val="M_a_y9"/>
      <sheetName val="J_u_l9"/>
      <sheetName val="A_p_r9"/>
      <sheetName val="A_u_g9"/>
      <sheetName val="O_c_t9"/>
      <sheetName val="J_u_n9"/>
      <sheetName val="N_o_v9"/>
      <sheetName val="F_e_b9"/>
      <sheetName val="J_a_n9"/>
      <sheetName val="00_received_in_019"/>
      <sheetName val="Workshop_Tools9"/>
      <sheetName val="Form_A-Input-Current20059"/>
      <sheetName val="1200_1_1_1_Detail_Mesin_PA38"/>
      <sheetName val="3_kurdin-Bag8"/>
      <sheetName val="2_Gaji-Bag8"/>
      <sheetName val="TH_DZ357"/>
      <sheetName val="Account_Code7"/>
      <sheetName val="Marshal_-18"/>
      <sheetName val="DATA_KYW8"/>
      <sheetName val="Nomor_Id7"/>
      <sheetName val="Ex_Rate8"/>
      <sheetName val="INCOME_20077"/>
      <sheetName val="NAMA_DEPT6"/>
      <sheetName val="①　BP_vs_SPR_(TTL_Impact)6"/>
      <sheetName val="VAT_out6"/>
      <sheetName val="Permanent_invo8"/>
      <sheetName val="A__Data_Permintaan_Produk7"/>
      <sheetName val="C__Data_Faktur_7"/>
      <sheetName val="Data_Kalender7"/>
      <sheetName val="M__Data_Biaya_Kirim7"/>
      <sheetName val="Safety_26"/>
      <sheetName val="PRODUCTION_REPORTS7"/>
      <sheetName val="SRI_L7"/>
      <sheetName val="Print_Format6"/>
      <sheetName val="Performance_Detail_SI6"/>
      <sheetName val="PIVOT_OH6"/>
      <sheetName val="TB_RBB6"/>
      <sheetName val="TB_SME6"/>
      <sheetName val="PIVOT_GM6"/>
      <sheetName val="int-h_wk16"/>
      <sheetName val="Effort_A6"/>
      <sheetName val="Effort_P6"/>
      <sheetName val="Proj_Summ6"/>
      <sheetName val="TIV_PACK6"/>
      <sheetName val="Cost_centre_expenditure6"/>
      <sheetName val="Data_Asuransi6"/>
      <sheetName val="Rmh_Dinas6"/>
      <sheetName val="Interbank_detail6"/>
      <sheetName val="Start-up_financing6"/>
      <sheetName val="Unearned_premiums6"/>
      <sheetName val="b4_sm6"/>
      <sheetName val="SUMMARY_NDE6"/>
      <sheetName val="H_100Ye6"/>
      <sheetName val="DCF_Inputs6"/>
      <sheetName val="Company_Info6"/>
      <sheetName val="CA_Comp6"/>
      <sheetName val="K4__F&amp;F6"/>
      <sheetName val="Mgu_36"/>
      <sheetName val="Mgu_46"/>
      <sheetName val="Kode_Rek_PJA6"/>
      <sheetName val="Kunlun_P&amp;L6"/>
      <sheetName val="To_Generate6"/>
      <sheetName val="UMUR_PIUT6"/>
      <sheetName val="Maret_20076"/>
      <sheetName val="Profit_Loss6"/>
      <sheetName val="PBC_July_20116"/>
      <sheetName val="KKP_01_Audit6"/>
      <sheetName val="SST_Inv6"/>
      <sheetName val="Emp_Npwp_List6"/>
      <sheetName val="ACCTS_CHECK6"/>
      <sheetName val="Cost_Range6"/>
      <sheetName val="Sheet1_(2)6"/>
      <sheetName val="Sales_Rental6"/>
      <sheetName val="Sales_Parameter6"/>
      <sheetName val="June_106"/>
      <sheetName val="Base_Unit6"/>
      <sheetName val="ManPower_Cost6"/>
      <sheetName val="General_Assumptions6"/>
      <sheetName val="asset_beta_model6"/>
      <sheetName val="tunj_6"/>
      <sheetName val="Cumul_sal_09026"/>
      <sheetName val="Rém_Normale6"/>
      <sheetName val="SPRS_breakdown_pricing6"/>
      <sheetName val="P6__Building6"/>
      <sheetName val="P9_Power_Plant6"/>
      <sheetName val="P15__Mess_Eqp6"/>
      <sheetName val="P8__Machinery6"/>
      <sheetName val="P10__Vehicles6"/>
      <sheetName val="P11__Misc_Asset6"/>
      <sheetName val="P7__Leasehold6"/>
      <sheetName val="P14__Office_equipment6"/>
      <sheetName val="P12__Furniture6"/>
      <sheetName val="P13__Computer6"/>
      <sheetName val="P5_Gain_Loss_Disposal6"/>
      <sheetName val="Laba_rugi6"/>
      <sheetName val="sap_on_2feb036"/>
      <sheetName val="Data_Gaji_BTB6"/>
      <sheetName val="User_Database6"/>
      <sheetName val="Summary_Pending_Shipment6"/>
      <sheetName val="Control_-page6"/>
      <sheetName val="Operating_Cycle6"/>
      <sheetName val="SERV_EQ6"/>
      <sheetName val="ut_no_stm6"/>
      <sheetName val="H7_16"/>
      <sheetName val="Ref_List6"/>
      <sheetName val="Permanent_info14"/>
      <sheetName val="Depreciation__schedule_14"/>
      <sheetName val="fiscal_depr(E)14"/>
      <sheetName val="fiscal_depr__(I)14"/>
      <sheetName val="Cadangan_premi14"/>
      <sheetName val="Rounding_off14"/>
      <sheetName val="fiscal_depr_E_14"/>
      <sheetName val="PPH_GB14"/>
      <sheetName val="Data_Sheet14"/>
      <sheetName val="NOTES_14"/>
      <sheetName val="BALANCE_SHEET14"/>
      <sheetName val="C1_NOV14"/>
      <sheetName val="Sum_All14"/>
      <sheetName val="E4_1d14"/>
      <sheetName val="REv_DCR_Kar14"/>
      <sheetName val="BCA_Stat14"/>
      <sheetName val="Resource_Costs14"/>
      <sheetName val="Work_Requirement14"/>
      <sheetName val="JV_Form13"/>
      <sheetName val="Saldo_Awal_200614"/>
      <sheetName val="3M_Indonesia_(9011-001)14"/>
      <sheetName val="Monthly_Data14"/>
      <sheetName val="Danamon_LK14"/>
      <sheetName val="Cash_Estimate_Local14"/>
      <sheetName val="Tabel_Kode14"/>
      <sheetName val="Data_14"/>
      <sheetName val="Daftar_Karyawan13"/>
      <sheetName val="ABS_Jun_~Juli_201113"/>
      <sheetName val="DPS_OK13"/>
      <sheetName val="Deferred_Rev13"/>
      <sheetName val="Template_13"/>
      <sheetName val="Data_Client13"/>
      <sheetName val="Penyusutan_Kendaraan13"/>
      <sheetName val="(Global_Parameters)13"/>
      <sheetName val="_5_Additional14"/>
      <sheetName val="_3_Mutasi_Final14"/>
      <sheetName val="_6_Depresiasi14"/>
      <sheetName val="Marshal_(2)13"/>
      <sheetName val="Other_charges_(income)13"/>
      <sheetName val="Cash_Estimate_Local_Q113"/>
      <sheetName val="Cash_Estmate_$_Q113"/>
      <sheetName val="Data_Ben13"/>
      <sheetName val="Premi_Iuran13"/>
      <sheetName val="AA_1_1_BNI13"/>
      <sheetName val="Statutory_Query13"/>
      <sheetName val="IMS_Trend13"/>
      <sheetName val="Retail_Pt_days13"/>
      <sheetName val="AP_Trade13"/>
      <sheetName val="TRGREV_vs_REVXXXSWL13"/>
      <sheetName val="TRGREV_Summary13"/>
      <sheetName val="REVXXXSWL_Summary13"/>
      <sheetName val="FE-1770_P113"/>
      <sheetName val="E-4_6ANADARCO13"/>
      <sheetName val="N-4_4ELNUSA_-HOLDING13"/>
      <sheetName val="U-2_1detail_cost_of_sales13"/>
      <sheetName val="Data_Base13"/>
      <sheetName val="SELLING_PRICE13"/>
      <sheetName val="FX_Rates11"/>
      <sheetName val="ACT_Cashflow11"/>
      <sheetName val="TAX_ON_SALARY13"/>
      <sheetName val="Rekap_Cop&amp;Mop_Nov_0711"/>
      <sheetName val="Income_Statement13"/>
      <sheetName val="Check_Sheet11"/>
      <sheetName val="PLHO_Report11"/>
      <sheetName val="WP-230420_200913"/>
      <sheetName val="S_e_p11"/>
      <sheetName val="M_a_r11"/>
      <sheetName val="M_a_y11"/>
      <sheetName val="J_u_l11"/>
      <sheetName val="A_p_r11"/>
      <sheetName val="A_u_g11"/>
      <sheetName val="O_c_t11"/>
      <sheetName val="J_u_n11"/>
      <sheetName val="N_o_v11"/>
      <sheetName val="F_e_b11"/>
      <sheetName val="J_a_n11"/>
      <sheetName val="00_received_in_0111"/>
      <sheetName val="Workshop_Tools11"/>
      <sheetName val="Form_A-Input-Current200511"/>
      <sheetName val="1200_1_1_1_Detail_Mesin_PA310"/>
      <sheetName val="3_kurdin-Bag10"/>
      <sheetName val="2_Gaji-Bag10"/>
      <sheetName val="TH_DZ359"/>
      <sheetName val="Account_Code9"/>
      <sheetName val="Marshal_-110"/>
      <sheetName val="DATA_KYW10"/>
      <sheetName val="Nomor_Id9"/>
      <sheetName val="Ex_Rate10"/>
      <sheetName val="INCOME_20079"/>
      <sheetName val="NAMA_DEPT8"/>
      <sheetName val="①　BP_vs_SPR_(TTL_Impact)8"/>
      <sheetName val="VAT_out8"/>
      <sheetName val="Permanent_invo10"/>
      <sheetName val="A__Data_Permintaan_Produk9"/>
      <sheetName val="C__Data_Faktur_9"/>
      <sheetName val="Data_Kalender9"/>
      <sheetName val="M__Data_Biaya_Kirim9"/>
      <sheetName val="Safety_28"/>
      <sheetName val="PRODUCTION_REPORTS9"/>
      <sheetName val="SRI_L9"/>
      <sheetName val="Print_Format8"/>
      <sheetName val="Performance_Detail_SI8"/>
      <sheetName val="PIVOT_OH8"/>
      <sheetName val="TB_RBB8"/>
      <sheetName val="TB_SME8"/>
      <sheetName val="PIVOT_GM8"/>
      <sheetName val="int-h_wk18"/>
      <sheetName val="Effort_A8"/>
      <sheetName val="Effort_P8"/>
      <sheetName val="Proj_Summ8"/>
      <sheetName val="TIV_PACK8"/>
      <sheetName val="Cost_centre_expenditure8"/>
      <sheetName val="Data_Asuransi8"/>
      <sheetName val="Rmh_Dinas8"/>
      <sheetName val="Interbank_detail8"/>
      <sheetName val="Start-up_financing8"/>
      <sheetName val="Unearned_premiums8"/>
      <sheetName val="b4_sm8"/>
      <sheetName val="SUMMARY_NDE8"/>
      <sheetName val="H_100Ye8"/>
      <sheetName val="DCF_Inputs8"/>
      <sheetName val="Company_Info8"/>
      <sheetName val="CA_Comp8"/>
      <sheetName val="K4__F&amp;F8"/>
      <sheetName val="Mgu_38"/>
      <sheetName val="Mgu_48"/>
      <sheetName val="Kode_Rek_PJA8"/>
      <sheetName val="Kunlun_P&amp;L8"/>
      <sheetName val="To_Generate8"/>
      <sheetName val="UMUR_PIUT8"/>
      <sheetName val="Maret_20078"/>
      <sheetName val="Profit_Loss8"/>
      <sheetName val="PBC_July_20118"/>
      <sheetName val="KKP_01_Audit8"/>
      <sheetName val="SST_Inv8"/>
      <sheetName val="Emp_Npwp_List8"/>
      <sheetName val="ACCTS_CHECK8"/>
      <sheetName val="Cost_Range8"/>
      <sheetName val="Sheet1_(2)8"/>
      <sheetName val="Sales_Rental8"/>
      <sheetName val="Sales_Parameter8"/>
      <sheetName val="June_108"/>
      <sheetName val="Base_Unit8"/>
      <sheetName val="ManPower_Cost8"/>
      <sheetName val="General_Assumptions8"/>
      <sheetName val="asset_beta_model8"/>
      <sheetName val="tunj_8"/>
      <sheetName val="Cumul_sal_09028"/>
      <sheetName val="Rém_Normale8"/>
      <sheetName val="SPRS_breakdown_pricing8"/>
      <sheetName val="P6__Building8"/>
      <sheetName val="P9_Power_Plant8"/>
      <sheetName val="P15__Mess_Eqp8"/>
      <sheetName val="P8__Machinery8"/>
      <sheetName val="P10__Vehicles8"/>
      <sheetName val="P11__Misc_Asset8"/>
      <sheetName val="P7__Leasehold8"/>
      <sheetName val="P14__Office_equipment8"/>
      <sheetName val="P12__Furniture8"/>
      <sheetName val="P13__Computer8"/>
      <sheetName val="P5_Gain_Loss_Disposal8"/>
      <sheetName val="Laba_rugi8"/>
      <sheetName val="sap_on_2feb038"/>
      <sheetName val="Data_Gaji_BTB8"/>
      <sheetName val="User_Database8"/>
      <sheetName val="Summary_Pending_Shipment8"/>
      <sheetName val="Control_-page8"/>
      <sheetName val="Operating_Cycle8"/>
      <sheetName val="SERV_EQ8"/>
      <sheetName val="ut_no_stm8"/>
      <sheetName val="H7_18"/>
      <sheetName val="Ref_List8"/>
      <sheetName val="Permanent_info16"/>
      <sheetName val="Depreciation__schedule_16"/>
      <sheetName val="fiscal_depr(E)16"/>
      <sheetName val="fiscal_depr__(I)16"/>
      <sheetName val="Cadangan_premi16"/>
      <sheetName val="Rounding_off16"/>
      <sheetName val="fiscal_depr_E_16"/>
      <sheetName val="PPH_GB16"/>
      <sheetName val="Data_Sheet16"/>
      <sheetName val="NOTES_16"/>
      <sheetName val="BALANCE_SHEET16"/>
      <sheetName val="C1_NOV16"/>
      <sheetName val="Sum_All16"/>
      <sheetName val="E4_1d16"/>
      <sheetName val="REv_DCR_Kar16"/>
      <sheetName val="BCA_Stat16"/>
      <sheetName val="Resource_Costs16"/>
      <sheetName val="Work_Requirement16"/>
      <sheetName val="JV_Form15"/>
      <sheetName val="Saldo_Awal_200616"/>
      <sheetName val="3M_Indonesia_(9011-001)16"/>
      <sheetName val="Monthly_Data16"/>
      <sheetName val="Danamon_LK16"/>
      <sheetName val="Cash_Estimate_Local16"/>
      <sheetName val="Tabel_Kode16"/>
      <sheetName val="Data_16"/>
      <sheetName val="Daftar_Karyawan15"/>
      <sheetName val="ABS_Jun_~Juli_201115"/>
      <sheetName val="DPS_OK15"/>
      <sheetName val="Deferred_Rev15"/>
      <sheetName val="Template_15"/>
      <sheetName val="Data_Client15"/>
      <sheetName val="Penyusutan_Kendaraan15"/>
      <sheetName val="(Global_Parameters)15"/>
      <sheetName val="_5_Additional16"/>
      <sheetName val="_3_Mutasi_Final16"/>
      <sheetName val="_6_Depresiasi16"/>
      <sheetName val="Marshal_(2)15"/>
      <sheetName val="Other_charges_(income)15"/>
      <sheetName val="Cash_Estimate_Local_Q115"/>
      <sheetName val="Cash_Estmate_$_Q115"/>
      <sheetName val="Data_Ben15"/>
      <sheetName val="Premi_Iuran15"/>
      <sheetName val="AA_1_1_BNI15"/>
      <sheetName val="Statutory_Query15"/>
      <sheetName val="IMS_Trend15"/>
      <sheetName val="Retail_Pt_days15"/>
      <sheetName val="AP_Trade15"/>
      <sheetName val="TRGREV_vs_REVXXXSWL15"/>
      <sheetName val="TRGREV_Summary15"/>
      <sheetName val="REVXXXSWL_Summary15"/>
      <sheetName val="FE-1770_P115"/>
      <sheetName val="E-4_6ANADARCO15"/>
      <sheetName val="N-4_4ELNUSA_-HOLDING15"/>
      <sheetName val="U-2_1detail_cost_of_sales15"/>
      <sheetName val="Data_Base15"/>
      <sheetName val="SELLING_PRICE15"/>
      <sheetName val="FX_Rates13"/>
      <sheetName val="ACT_Cashflow13"/>
      <sheetName val="TAX_ON_SALARY15"/>
      <sheetName val="Rekap_Cop&amp;Mop_Nov_0713"/>
      <sheetName val="Income_Statement15"/>
      <sheetName val="Check_Sheet13"/>
      <sheetName val="PLHO_Report13"/>
      <sheetName val="WP-230420_200915"/>
      <sheetName val="S_e_p13"/>
      <sheetName val="M_a_r13"/>
      <sheetName val="M_a_y13"/>
      <sheetName val="J_u_l13"/>
      <sheetName val="A_p_r13"/>
      <sheetName val="A_u_g13"/>
      <sheetName val="O_c_t13"/>
      <sheetName val="J_u_n13"/>
      <sheetName val="N_o_v13"/>
      <sheetName val="F_e_b13"/>
      <sheetName val="J_a_n13"/>
      <sheetName val="00_received_in_0113"/>
      <sheetName val="Workshop_Tools13"/>
      <sheetName val="Form_A-Input-Current200513"/>
      <sheetName val="1200_1_1_1_Detail_Mesin_PA312"/>
      <sheetName val="3_kurdin-Bag12"/>
      <sheetName val="2_Gaji-Bag12"/>
      <sheetName val="TH_DZ3511"/>
      <sheetName val="Account_Code11"/>
      <sheetName val="Marshal_-112"/>
      <sheetName val="DATA_KYW12"/>
      <sheetName val="Nomor_Id11"/>
      <sheetName val="Ex_Rate12"/>
      <sheetName val="INCOME_200711"/>
      <sheetName val="NAMA_DEPT10"/>
      <sheetName val="①　BP_vs_SPR_(TTL_Impact)10"/>
      <sheetName val="VAT_out10"/>
      <sheetName val="Permanent_invo12"/>
      <sheetName val="A__Data_Permintaan_Produk11"/>
      <sheetName val="C__Data_Faktur_11"/>
      <sheetName val="Data_Kalender11"/>
      <sheetName val="M__Data_Biaya_Kirim11"/>
      <sheetName val="Safety_210"/>
      <sheetName val="PRODUCTION_REPORTS11"/>
      <sheetName val="SRI_L11"/>
      <sheetName val="Print_Format10"/>
      <sheetName val="Performance_Detail_SI10"/>
      <sheetName val="PIVOT_OH10"/>
      <sheetName val="TB_RBB10"/>
      <sheetName val="TB_SME10"/>
      <sheetName val="PIVOT_GM10"/>
      <sheetName val="int-h_wk110"/>
      <sheetName val="Effort_A10"/>
      <sheetName val="Effort_P10"/>
      <sheetName val="Proj_Summ10"/>
      <sheetName val="TIV_PACK10"/>
      <sheetName val="Cost_centre_expenditure10"/>
      <sheetName val="Data_Asuransi10"/>
      <sheetName val="Rmh_Dinas10"/>
      <sheetName val="Interbank_detail10"/>
      <sheetName val="Start-up_financing10"/>
      <sheetName val="Unearned_premiums10"/>
      <sheetName val="b4_sm10"/>
      <sheetName val="SUMMARY_NDE10"/>
      <sheetName val="H_100Ye10"/>
      <sheetName val="DCF_Inputs10"/>
      <sheetName val="Company_Info10"/>
      <sheetName val="CA_Comp10"/>
      <sheetName val="K4__F&amp;F10"/>
      <sheetName val="Mgu_310"/>
      <sheetName val="Mgu_410"/>
      <sheetName val="Kode_Rek_PJA10"/>
      <sheetName val="Kunlun_P&amp;L10"/>
      <sheetName val="To_Generate10"/>
      <sheetName val="UMUR_PIUT10"/>
      <sheetName val="Maret_200710"/>
      <sheetName val="Profit_Loss10"/>
      <sheetName val="PBC_July_201110"/>
      <sheetName val="KKP_01_Audit10"/>
      <sheetName val="SST_Inv10"/>
      <sheetName val="Emp_Npwp_List10"/>
      <sheetName val="ACCTS_CHECK10"/>
      <sheetName val="Cost_Range10"/>
      <sheetName val="Sheet1_(2)10"/>
      <sheetName val="Sales_Rental10"/>
      <sheetName val="Sales_Parameter10"/>
      <sheetName val="June_1010"/>
      <sheetName val="Base_Unit10"/>
      <sheetName val="ManPower_Cost10"/>
      <sheetName val="General_Assumptions10"/>
      <sheetName val="asset_beta_model10"/>
      <sheetName val="tunj_10"/>
      <sheetName val="Cumul_sal_090210"/>
      <sheetName val="Rém_Normale10"/>
      <sheetName val="SPRS_breakdown_pricing10"/>
      <sheetName val="P6__Building10"/>
      <sheetName val="P9_Power_Plant10"/>
      <sheetName val="P15__Mess_Eqp10"/>
      <sheetName val="P8__Machinery10"/>
      <sheetName val="P10__Vehicles10"/>
      <sheetName val="P11__Misc_Asset10"/>
      <sheetName val="P7__Leasehold10"/>
      <sheetName val="P14__Office_equipment10"/>
      <sheetName val="P12__Furniture10"/>
      <sheetName val="P13__Computer10"/>
      <sheetName val="P5_Gain_Loss_Disposal10"/>
      <sheetName val="Laba_rugi10"/>
      <sheetName val="sap_on_2feb0310"/>
      <sheetName val="Data_Gaji_BTB10"/>
      <sheetName val="User_Database10"/>
      <sheetName val="Summary_Pending_Shipment10"/>
      <sheetName val="Control_-page10"/>
      <sheetName val="Operating_Cycle10"/>
      <sheetName val="SERV_EQ10"/>
      <sheetName val="ut_no_stm10"/>
      <sheetName val="H7_110"/>
      <sheetName val="Ref_List10"/>
      <sheetName val="Permanent_info15"/>
      <sheetName val="Depreciation__schedule_15"/>
      <sheetName val="fiscal_depr(E)15"/>
      <sheetName val="fiscal_depr__(I)15"/>
      <sheetName val="Cadangan_premi15"/>
      <sheetName val="Rounding_off15"/>
      <sheetName val="fiscal_depr_E_15"/>
      <sheetName val="PPH_GB15"/>
      <sheetName val="Data_Sheet15"/>
      <sheetName val="NOTES_15"/>
      <sheetName val="BALANCE_SHEET15"/>
      <sheetName val="C1_NOV15"/>
      <sheetName val="Sum_All15"/>
      <sheetName val="E4_1d15"/>
      <sheetName val="REv_DCR_Kar15"/>
      <sheetName val="BCA_Stat15"/>
      <sheetName val="Resource_Costs15"/>
      <sheetName val="Work_Requirement15"/>
      <sheetName val="JV_Form14"/>
      <sheetName val="Saldo_Awal_200615"/>
      <sheetName val="3M_Indonesia_(9011-001)15"/>
      <sheetName val="Monthly_Data15"/>
      <sheetName val="Danamon_LK15"/>
      <sheetName val="Cash_Estimate_Local15"/>
      <sheetName val="Tabel_Kode15"/>
      <sheetName val="Data_15"/>
      <sheetName val="Daftar_Karyawan14"/>
      <sheetName val="ABS_Jun_~Juli_201114"/>
      <sheetName val="DPS_OK14"/>
      <sheetName val="Deferred_Rev14"/>
      <sheetName val="Template_14"/>
      <sheetName val="Data_Client14"/>
      <sheetName val="Penyusutan_Kendaraan14"/>
      <sheetName val="(Global_Parameters)14"/>
      <sheetName val="_5_Additional15"/>
      <sheetName val="_3_Mutasi_Final15"/>
      <sheetName val="_6_Depresiasi15"/>
      <sheetName val="Marshal_(2)14"/>
      <sheetName val="Other_charges_(income)14"/>
      <sheetName val="Cash_Estimate_Local_Q114"/>
      <sheetName val="Cash_Estmate_$_Q114"/>
      <sheetName val="Data_Ben14"/>
      <sheetName val="Premi_Iuran14"/>
      <sheetName val="AA_1_1_BNI14"/>
      <sheetName val="Statutory_Query14"/>
      <sheetName val="IMS_Trend14"/>
      <sheetName val="Retail_Pt_days14"/>
      <sheetName val="AP_Trade14"/>
      <sheetName val="TRGREV_vs_REVXXXSWL14"/>
      <sheetName val="TRGREV_Summary14"/>
      <sheetName val="REVXXXSWL_Summary14"/>
      <sheetName val="FE-1770_P114"/>
      <sheetName val="E-4_6ANADARCO14"/>
      <sheetName val="N-4_4ELNUSA_-HOLDING14"/>
      <sheetName val="U-2_1detail_cost_of_sales14"/>
      <sheetName val="Data_Base14"/>
      <sheetName val="SELLING_PRICE14"/>
      <sheetName val="FX_Rates12"/>
      <sheetName val="ACT_Cashflow12"/>
      <sheetName val="TAX_ON_SALARY14"/>
      <sheetName val="Rekap_Cop&amp;Mop_Nov_0712"/>
      <sheetName val="Income_Statement14"/>
      <sheetName val="Check_Sheet12"/>
      <sheetName val="PLHO_Report12"/>
      <sheetName val="WP-230420_200914"/>
      <sheetName val="S_e_p12"/>
      <sheetName val="M_a_r12"/>
      <sheetName val="M_a_y12"/>
      <sheetName val="J_u_l12"/>
      <sheetName val="A_p_r12"/>
      <sheetName val="A_u_g12"/>
      <sheetName val="O_c_t12"/>
      <sheetName val="J_u_n12"/>
      <sheetName val="N_o_v12"/>
      <sheetName val="F_e_b12"/>
      <sheetName val="J_a_n12"/>
      <sheetName val="00_received_in_0112"/>
      <sheetName val="Workshop_Tools12"/>
      <sheetName val="Form_A-Input-Current200512"/>
      <sheetName val="1200_1_1_1_Detail_Mesin_PA311"/>
      <sheetName val="3_kurdin-Bag11"/>
      <sheetName val="2_Gaji-Bag11"/>
      <sheetName val="TH_DZ3510"/>
      <sheetName val="Account_Code10"/>
      <sheetName val="Marshal_-111"/>
      <sheetName val="DATA_KYW11"/>
      <sheetName val="Nomor_Id10"/>
      <sheetName val="Ex_Rate11"/>
      <sheetName val="INCOME_200710"/>
      <sheetName val="NAMA_DEPT9"/>
      <sheetName val="①　BP_vs_SPR_(TTL_Impact)9"/>
      <sheetName val="VAT_out9"/>
      <sheetName val="Permanent_invo11"/>
      <sheetName val="A__Data_Permintaan_Produk10"/>
      <sheetName val="C__Data_Faktur_10"/>
      <sheetName val="Data_Kalender10"/>
      <sheetName val="M__Data_Biaya_Kirim10"/>
      <sheetName val="Safety_29"/>
      <sheetName val="PRODUCTION_REPORTS10"/>
      <sheetName val="SRI_L10"/>
      <sheetName val="Print_Format9"/>
      <sheetName val="Performance_Detail_SI9"/>
      <sheetName val="PIVOT_OH9"/>
      <sheetName val="TB_RBB9"/>
      <sheetName val="TB_SME9"/>
      <sheetName val="PIVOT_GM9"/>
      <sheetName val="int-h_wk19"/>
      <sheetName val="Effort_A9"/>
      <sheetName val="Effort_P9"/>
      <sheetName val="Proj_Summ9"/>
      <sheetName val="TIV_PACK9"/>
      <sheetName val="Cost_centre_expenditure9"/>
      <sheetName val="Data_Asuransi9"/>
      <sheetName val="Rmh_Dinas9"/>
      <sheetName val="Interbank_detail9"/>
      <sheetName val="Start-up_financing9"/>
      <sheetName val="Unearned_premiums9"/>
      <sheetName val="b4_sm9"/>
      <sheetName val="SUMMARY_NDE9"/>
      <sheetName val="H_100Ye9"/>
      <sheetName val="DCF_Inputs9"/>
      <sheetName val="Company_Info9"/>
      <sheetName val="CA_Comp9"/>
      <sheetName val="K4__F&amp;F9"/>
      <sheetName val="Mgu_39"/>
      <sheetName val="Mgu_49"/>
      <sheetName val="Kode_Rek_PJA9"/>
      <sheetName val="Kunlun_P&amp;L9"/>
      <sheetName val="To_Generate9"/>
      <sheetName val="UMUR_PIUT9"/>
      <sheetName val="Maret_20079"/>
      <sheetName val="Profit_Loss9"/>
      <sheetName val="PBC_July_20119"/>
      <sheetName val="KKP_01_Audit9"/>
      <sheetName val="SST_Inv9"/>
      <sheetName val="Emp_Npwp_List9"/>
      <sheetName val="ACCTS_CHECK9"/>
      <sheetName val="Cost_Range9"/>
      <sheetName val="Sheet1_(2)9"/>
      <sheetName val="Sales_Rental9"/>
      <sheetName val="Sales_Parameter9"/>
      <sheetName val="June_109"/>
      <sheetName val="Base_Unit9"/>
      <sheetName val="ManPower_Cost9"/>
      <sheetName val="General_Assumptions9"/>
      <sheetName val="asset_beta_model9"/>
      <sheetName val="tunj_9"/>
      <sheetName val="Cumul_sal_09029"/>
      <sheetName val="Rém_Normale9"/>
      <sheetName val="SPRS_breakdown_pricing9"/>
      <sheetName val="P6__Building9"/>
      <sheetName val="P9_Power_Plant9"/>
      <sheetName val="P15__Mess_Eqp9"/>
      <sheetName val="P8__Machinery9"/>
      <sheetName val="P10__Vehicles9"/>
      <sheetName val="P11__Misc_Asset9"/>
      <sheetName val="P7__Leasehold9"/>
      <sheetName val="P14__Office_equipment9"/>
      <sheetName val="P12__Furniture9"/>
      <sheetName val="P13__Computer9"/>
      <sheetName val="P5_Gain_Loss_Disposal9"/>
      <sheetName val="Laba_rugi9"/>
      <sheetName val="sap_on_2feb039"/>
      <sheetName val="Data_Gaji_BTB9"/>
      <sheetName val="User_Database9"/>
      <sheetName val="Summary_Pending_Shipment9"/>
      <sheetName val="Control_-page9"/>
      <sheetName val="Operating_Cycle9"/>
      <sheetName val="SERV_EQ9"/>
      <sheetName val="ut_no_stm9"/>
      <sheetName val="H7_19"/>
      <sheetName val="Ref_List9"/>
      <sheetName val="Lookup table"/>
      <sheetName val="TAX COM"/>
      <sheetName val="CGSgm2"/>
      <sheetName val="CGSsp"/>
      <sheetName val="Factors"/>
      <sheetName val="CUSTOMS"/>
      <sheetName val="prod_sched"/>
      <sheetName val="Balance"/>
      <sheetName val="Deferred Sales Jul 04"/>
      <sheetName val="Data0308"/>
      <sheetName val="cADJcode"/>
      <sheetName val="note_defect"/>
      <sheetName val="KOMP"/>
      <sheetName val="H-1_3"/>
      <sheetName val="M_4_Goodwill"/>
      <sheetName val="G_1_2"/>
      <sheetName val="SOL_Budget_2008"/>
      <sheetName val="M_6_Goodwill"/>
      <sheetName val="F_1_Prepaid_Tax"/>
      <sheetName val="H-1_31"/>
      <sheetName val="M_4_Goodwill1"/>
      <sheetName val="G_1_21"/>
      <sheetName val="SOL_Budget_20081"/>
      <sheetName val="M_6_Goodwill1"/>
      <sheetName val="F_1_Prepaid_Tax1"/>
      <sheetName val="Whse_Structure"/>
      <sheetName val="H-1_32"/>
      <sheetName val="M_4_Goodwill2"/>
      <sheetName val="G_1_22"/>
      <sheetName val="SOL_Budget_20082"/>
      <sheetName val="M_6_Goodwill2"/>
      <sheetName val="F_1_Prepaid_Tax2"/>
      <sheetName val="Whse_Structure1"/>
      <sheetName val="RESIDU"/>
      <sheetName val="BCT"/>
      <sheetName val="JSiar"/>
      <sheetName val="Lok Bay Jul"/>
      <sheetName val="MASREK"/>
      <sheetName val="Matrik 2014"/>
      <sheetName val="FormKebutuhan_2016_AllForm (2)"/>
      <sheetName val="Matrik Bioanggaran"/>
      <sheetName val="bez.karpel"/>
      <sheetName val="pintar"/>
      <sheetName val="bez.karpim"/>
      <sheetName val="Apr'07"/>
      <sheetName val="co_data"/>
      <sheetName val="VENDOR - CROSS CLIENT INFO "/>
      <sheetName val="OT"/>
      <sheetName val="Cash"/>
      <sheetName val="Coding"/>
      <sheetName val="default"/>
      <sheetName val="WSBS"/>
      <sheetName val="DN 00142"/>
      <sheetName val="Pricelist 2004c"/>
      <sheetName val="Shareholders' Equity"/>
      <sheetName val="NAMES"/>
      <sheetName val="Biaya Departemen"/>
      <sheetName val="dasar"/>
      <sheetName val="6 mth TAC"/>
      <sheetName val="6 mth DTA"/>
      <sheetName val="input-cost"/>
      <sheetName val="Data NPWP"/>
      <sheetName val="DANH MUC"/>
      <sheetName val="Look-up"/>
      <sheetName val="Purchase Order (2)"/>
      <sheetName val="Customize Your Purchase Order"/>
      <sheetName val="Jakarta"/>
      <sheetName val="3-DIV4"/>
      <sheetName val="Macro"/>
      <sheetName val="C"/>
      <sheetName val="Quote Cover Page"/>
      <sheetName val="P-FIS"/>
      <sheetName val="IPO BoQ"/>
      <sheetName val="Deferred Sales Aug04"/>
      <sheetName val="JobDetails"/>
      <sheetName val="step"/>
      <sheetName val="WP-SP-03"/>
      <sheetName val="BS final"/>
      <sheetName val="Mei 2007"/>
      <sheetName val="FFE"/>
      <sheetName val="Daily_Report5"/>
      <sheetName val="ITEM_BAHAN_BAKU3"/>
      <sheetName val="SO_BAR3"/>
      <sheetName val="SO_GUDANG3"/>
      <sheetName val="SO_KITCHEN3"/>
      <sheetName val="Payable_Fee_-_Liquidity_(supp)3"/>
      <sheetName val="Tab_Daten3"/>
      <sheetName val="FHOAP"/>
      <sheetName val="Domains"/>
      <sheetName val="1997"/>
      <sheetName val="Data Recap"/>
      <sheetName val="ACC_NUM"/>
      <sheetName val="budget idr"/>
      <sheetName val="ytd (dept)"/>
      <sheetName val="Daily_Report6"/>
      <sheetName val="ITEM_BAHAN_BAKU4"/>
      <sheetName val="SO_BAR4"/>
      <sheetName val="SO_GUDANG4"/>
      <sheetName val="SO_KITCHEN4"/>
      <sheetName val="Payable_Fee_-_Liquidity_(supp)4"/>
      <sheetName val="Tab_Daten4"/>
      <sheetName val="TB_2009"/>
      <sheetName val="Property_and_Equipment"/>
      <sheetName val="Other_Payable_and_Accrued_exps"/>
      <sheetName val="Recon__PPh_23_26_15_4"/>
      <sheetName val="TCM_Lists"/>
      <sheetName val="Employee_List　従業員管理表"/>
      <sheetName val="OT_Feb_08"/>
      <sheetName val="Grand_Total"/>
      <sheetName val="North_Region"/>
      <sheetName val="South_Region"/>
      <sheetName val="Contents_(YE)"/>
      <sheetName val="Deferred_Sales_Jul_04"/>
      <sheetName val="gg.1"/>
      <sheetName val="Vld-SE"/>
      <sheetName val="RUGILABA"/>
      <sheetName val="tarif"/>
      <sheetName val="Raw FS"/>
      <sheetName val="GL Items MEI"/>
      <sheetName val="AR AGING DEC 07 "/>
      <sheetName val="R-1"/>
      <sheetName val="Lookups"/>
      <sheetName val="@GeneralInfo"/>
      <sheetName val="H"/>
      <sheetName val="Altman Z Score"/>
      <sheetName val="Proposed 2003 Salary Range"/>
      <sheetName val="Adjustment"/>
      <sheetName val="BS15"/>
      <sheetName val="BSHO Report"/>
      <sheetName val="K5-1"/>
      <sheetName val="809"/>
      <sheetName val="EXC-R2005"/>
      <sheetName val="Mth KPI's"/>
      <sheetName val="Pengalaman Per"/>
      <sheetName val="GLdownload"/>
      <sheetName val="ACT_DIRTY_COAL1"/>
      <sheetName val="OB_PLAN1"/>
      <sheetName val="Rain_&amp;_Slippery_Method1"/>
      <sheetName val="ACT_DIRTY_COAL"/>
      <sheetName val="OB_PLAN"/>
      <sheetName val="Rain_&amp;_Slippery_Method"/>
      <sheetName val="FE-1771$_P1"/>
      <sheetName val="me_rate"/>
      <sheetName val="Intang_Amortization_by_Qtr"/>
      <sheetName val="Module_list"/>
      <sheetName val="Aging Sept"/>
      <sheetName val="ASKRIDA"/>
      <sheetName val="Overview"/>
      <sheetName val="s"/>
      <sheetName val="1a"/>
      <sheetName val="MenuData"/>
      <sheetName val="Cover"/>
      <sheetName val="PNL Statement"/>
      <sheetName val="surat _2_"/>
      <sheetName val="ALFA"/>
      <sheetName val="BARS"/>
      <sheetName val="List Revenue"/>
      <sheetName val="FCMS FS Items"/>
      <sheetName val="VAT OUT GL"/>
      <sheetName val="Base Data"/>
      <sheetName val="Attachment"/>
      <sheetName val="birthdate"/>
      <sheetName val="F-2"/>
      <sheetName val="D3-1"/>
      <sheetName val="PG3"/>
      <sheetName val="FORM X COST"/>
      <sheetName val="DP-I "/>
      <sheetName val="Doe"/>
      <sheetName val="Selection"/>
      <sheetName val="DataItems"/>
      <sheetName val="Table Array"/>
      <sheetName val="PL98"/>
      <sheetName val="List PT"/>
      <sheetName val="jv"/>
      <sheetName val="F1771-2"/>
      <sheetName val="F1771-3"/>
      <sheetName val="BP_CPX1"/>
      <sheetName val="E1查核說明-資產負債"/>
      <sheetName val="PBR"/>
      <sheetName val="PB"/>
      <sheetName val="RP-BAL"/>
      <sheetName val="USD-BAL"/>
      <sheetName val="LEO"/>
      <sheetName val="NLsimpro"/>
      <sheetName val="Receivable (C)"/>
      <sheetName val="Non Trade"/>
      <sheetName val="KKN"/>
      <sheetName val="Pajak Masukan (2)"/>
      <sheetName val="Accrued Oth_ uti n Claim ALL"/>
      <sheetName val="ARNT Jan-yenny"/>
      <sheetName val="Permanent_info17"/>
      <sheetName val="Depreciation__schedule_17"/>
      <sheetName val="fiscal_depr(E)17"/>
      <sheetName val="fiscal_depr__(I)17"/>
      <sheetName val="Cadangan_premi17"/>
      <sheetName val="Rounding_off17"/>
      <sheetName val="fiscal_depr_E_17"/>
      <sheetName val="PPH_GB17"/>
      <sheetName val="Data_Sheet17"/>
      <sheetName val="NOTES_17"/>
      <sheetName val="BALANCE_SHEET17"/>
      <sheetName val="C1_NOV17"/>
      <sheetName val="REv_DCR_Kar17"/>
      <sheetName val="BCA_Stat17"/>
      <sheetName val="Saldo_Awal_200617"/>
      <sheetName val="3M_Indonesia_(9011-001)17"/>
      <sheetName val="Monthly_Data17"/>
      <sheetName val="Sum_All17"/>
      <sheetName val="E4_1d17"/>
      <sheetName val="Resource_Costs17"/>
      <sheetName val="Work_Requirement17"/>
      <sheetName val="JV_Form16"/>
      <sheetName val="Cash_Estimate_Local17"/>
      <sheetName val="Danamon_LK17"/>
      <sheetName val="Tabel_Kode17"/>
      <sheetName val="_5_Additional17"/>
      <sheetName val="_6_Depresiasi17"/>
      <sheetName val="_3_Mutasi_Final17"/>
      <sheetName val="Data_17"/>
      <sheetName val="Daftar_Karyawan16"/>
      <sheetName val="ABS_Jun_~Juli_201116"/>
      <sheetName val="Other_charges_(income)16"/>
      <sheetName val="Marshal_(2)16"/>
      <sheetName val="Deferred_Rev16"/>
      <sheetName val="Cash_Estimate_Local_Q116"/>
      <sheetName val="Cash_Estmate_$_Q116"/>
      <sheetName val="DPS_OK16"/>
      <sheetName val="Data_Ben16"/>
      <sheetName val="IMS_Trend16"/>
      <sheetName val="E-4_6ANADARCO16"/>
      <sheetName val="N-4_4ELNUSA_-HOLDING16"/>
      <sheetName val="U-2_1detail_cost_of_sales16"/>
      <sheetName val="FE-1770_P116"/>
      <sheetName val="Template_16"/>
      <sheetName val="Data_Client16"/>
      <sheetName val="Penyusutan_Kendaraan16"/>
      <sheetName val="(Global_Parameters)16"/>
      <sheetName val="Retail_Pt_days16"/>
      <sheetName val="TRGREV_vs_REVXXXSWL16"/>
      <sheetName val="TRGREV_Summary16"/>
      <sheetName val="REVXXXSWL_Summary16"/>
      <sheetName val="SELLING_PRICE16"/>
      <sheetName val="Check_Sheet14"/>
      <sheetName val="PLHO_Report14"/>
      <sheetName val="AA_1_1_BNI16"/>
      <sheetName val="Premi_Iuran16"/>
      <sheetName val="Statutory_Query16"/>
      <sheetName val="AP_Trade16"/>
      <sheetName val="Workshop_Tools14"/>
      <sheetName val="FX_Rates14"/>
      <sheetName val="Data_Base16"/>
      <sheetName val="WP-230420_200916"/>
      <sheetName val="S_e_p14"/>
      <sheetName val="M_a_r14"/>
      <sheetName val="M_a_y14"/>
      <sheetName val="J_u_l14"/>
      <sheetName val="A_p_r14"/>
      <sheetName val="A_u_g14"/>
      <sheetName val="O_c_t14"/>
      <sheetName val="J_u_n14"/>
      <sheetName val="N_o_v14"/>
      <sheetName val="F_e_b14"/>
      <sheetName val="J_a_n14"/>
      <sheetName val="00_received_in_0114"/>
      <sheetName val="ACT_Cashflow14"/>
      <sheetName val="Rekap_Cop&amp;Mop_Nov_0714"/>
      <sheetName val="TAX_ON_SALARY16"/>
      <sheetName val="Income_Statement16"/>
      <sheetName val="Form_A-Input-Current200514"/>
      <sheetName val="Marshal_-113"/>
      <sheetName val="3_kurdin-Bag13"/>
      <sheetName val="2_Gaji-Bag13"/>
      <sheetName val="A__Data_Permintaan_Produk12"/>
      <sheetName val="C__Data_Faktur_12"/>
      <sheetName val="Data_Kalender12"/>
      <sheetName val="M__Data_Biaya_Kirim12"/>
      <sheetName val="Permanent_invo13"/>
      <sheetName val="1200_1_1_1_Detail_Mesin_PA313"/>
      <sheetName val="DATA_KYW13"/>
      <sheetName val="TH_DZ3512"/>
      <sheetName val="Account_Code12"/>
      <sheetName val="Nomor_Id12"/>
      <sheetName val="INCOME_200712"/>
      <sheetName val="VAT_out11"/>
      <sheetName val="Safety_211"/>
      <sheetName val="Ex_Rate13"/>
      <sheetName val="PRODUCTION_REPORTS12"/>
      <sheetName val="①　BP_vs_SPR_(TTL_Impact)11"/>
      <sheetName val="NAMA_DEPT11"/>
      <sheetName val="SRI_L12"/>
      <sheetName val="Print_Format11"/>
      <sheetName val="Performance_Detail_SI11"/>
      <sheetName val="PIVOT_OH11"/>
      <sheetName val="TB_RBB11"/>
      <sheetName val="TB_SME11"/>
      <sheetName val="PIVOT_GM11"/>
      <sheetName val="int-h_wk111"/>
      <sheetName val="Data_Asuransi11"/>
      <sheetName val="Rmh_Dinas11"/>
      <sheetName val="Company_Info11"/>
      <sheetName val="UMUR_PIUT11"/>
      <sheetName val="b4_sm11"/>
      <sheetName val="Unearned_premiums11"/>
      <sheetName val="Interbank_detail11"/>
      <sheetName val="Maret_200711"/>
      <sheetName val="SUMMARY_NDE11"/>
      <sheetName val="H_100Ye11"/>
      <sheetName val="Effort_A11"/>
      <sheetName val="Effort_P11"/>
      <sheetName val="Proj_Summ11"/>
      <sheetName val="Profit_Loss11"/>
      <sheetName val="TIV_PACK11"/>
      <sheetName val="Cost_centre_expenditure11"/>
      <sheetName val="Start-up_financing11"/>
      <sheetName val="PBC_July_201111"/>
      <sheetName val="KKP_01_Audit11"/>
      <sheetName val="SST_Inv11"/>
      <sheetName val="Emp_Npwp_List11"/>
      <sheetName val="ACCTS_CHECK11"/>
      <sheetName val="Cost_Range11"/>
      <sheetName val="Sheet1_(2)11"/>
      <sheetName val="Sales_Rental11"/>
      <sheetName val="Sales_Parameter11"/>
      <sheetName val="June_1011"/>
      <sheetName val="Base_Unit11"/>
      <sheetName val="ManPower_Cost11"/>
      <sheetName val="General_Assumptions11"/>
      <sheetName val="asset_beta_model11"/>
      <sheetName val="tunj_11"/>
      <sheetName val="Cumul_sal_090211"/>
      <sheetName val="Rém_Normale11"/>
      <sheetName val="SPRS_breakdown_pricing11"/>
      <sheetName val="P6__Building11"/>
      <sheetName val="P9_Power_Plant11"/>
      <sheetName val="P15__Mess_Eqp11"/>
      <sheetName val="P8__Machinery11"/>
      <sheetName val="P10__Vehicles11"/>
      <sheetName val="P11__Misc_Asset11"/>
      <sheetName val="P7__Leasehold11"/>
      <sheetName val="P14__Office_equipment11"/>
      <sheetName val="P12__Furniture11"/>
      <sheetName val="P13__Computer11"/>
      <sheetName val="P5_Gain_Loss_Disposal11"/>
      <sheetName val="Laba_rugi11"/>
      <sheetName val="sap_on_2feb0311"/>
      <sheetName val="Data_Gaji_BTB11"/>
      <sheetName val="User_Database11"/>
      <sheetName val="Summary_Pending_Shipment11"/>
      <sheetName val="Control_-page11"/>
      <sheetName val="DCF_Inputs11"/>
      <sheetName val="CA_Comp11"/>
      <sheetName val="K4__F&amp;F11"/>
      <sheetName val="Mgu_311"/>
      <sheetName val="Mgu_411"/>
      <sheetName val="Kode_Rek_PJA11"/>
      <sheetName val="Kunlun_P&amp;L11"/>
      <sheetName val="To_Generate11"/>
      <sheetName val="Operating_Cycle11"/>
      <sheetName val="SERV_EQ11"/>
      <sheetName val="ut_no_stm11"/>
      <sheetName val="H7_111"/>
      <sheetName val="Ref_List11"/>
      <sheetName val="Permanent_info18"/>
      <sheetName val="Depreciation__schedule_18"/>
      <sheetName val="fiscal_depr(E)18"/>
      <sheetName val="fiscal_depr__(I)18"/>
      <sheetName val="Cadangan_premi18"/>
      <sheetName val="Rounding_off18"/>
      <sheetName val="fiscal_depr_E_18"/>
      <sheetName val="PPH_GB18"/>
      <sheetName val="Data_Sheet18"/>
      <sheetName val="NOTES_18"/>
      <sheetName val="BALANCE_SHEET18"/>
      <sheetName val="C1_NOV18"/>
      <sheetName val="Sum_All18"/>
      <sheetName val="E4_1d18"/>
      <sheetName val="REv_DCR_Kar18"/>
      <sheetName val="BCA_Stat18"/>
      <sheetName val="Resource_Costs18"/>
      <sheetName val="Work_Requirement18"/>
      <sheetName val="JV_Form17"/>
      <sheetName val="Saldo_Awal_200618"/>
      <sheetName val="3M_Indonesia_(9011-001)18"/>
      <sheetName val="Monthly_Data18"/>
      <sheetName val="Danamon_LK18"/>
      <sheetName val="Cash_Estimate_Local18"/>
      <sheetName val="Tabel_Kode18"/>
      <sheetName val="Data_18"/>
      <sheetName val="Daftar_Karyawan17"/>
      <sheetName val="ABS_Jun_~Juli_201117"/>
      <sheetName val="DPS_OK17"/>
      <sheetName val="Deferred_Rev17"/>
      <sheetName val="Template_17"/>
      <sheetName val="Data_Client17"/>
      <sheetName val="Penyusutan_Kendaraan17"/>
      <sheetName val="(Global_Parameters)17"/>
      <sheetName val="_5_Additional18"/>
      <sheetName val="_3_Mutasi_Final18"/>
      <sheetName val="_6_Depresiasi18"/>
      <sheetName val="Marshal_(2)17"/>
      <sheetName val="Other_charges_(income)17"/>
      <sheetName val="Cash_Estimate_Local_Q117"/>
      <sheetName val="Cash_Estmate_$_Q117"/>
      <sheetName val="Data_Ben17"/>
      <sheetName val="Premi_Iuran17"/>
      <sheetName val="AA_1_1_BNI17"/>
      <sheetName val="Statutory_Query17"/>
      <sheetName val="IMS_Trend17"/>
      <sheetName val="Retail_Pt_days17"/>
      <sheetName val="AP_Trade17"/>
      <sheetName val="TRGREV_vs_REVXXXSWL17"/>
      <sheetName val="TRGREV_Summary17"/>
      <sheetName val="REVXXXSWL_Summary17"/>
      <sheetName val="FE-1770_P117"/>
      <sheetName val="E-4_6ANADARCO17"/>
      <sheetName val="N-4_4ELNUSA_-HOLDING17"/>
      <sheetName val="U-2_1detail_cost_of_sales17"/>
      <sheetName val="Data_Base17"/>
      <sheetName val="SELLING_PRICE17"/>
      <sheetName val="FX_Rates15"/>
      <sheetName val="ACT_Cashflow15"/>
      <sheetName val="TAX_ON_SALARY17"/>
      <sheetName val="Rekap_Cop&amp;Mop_Nov_0715"/>
      <sheetName val="Income_Statement17"/>
      <sheetName val="Check_Sheet15"/>
      <sheetName val="PLHO_Report15"/>
      <sheetName val="WP-230420_200917"/>
      <sheetName val="S_e_p15"/>
      <sheetName val="M_a_r15"/>
      <sheetName val="M_a_y15"/>
      <sheetName val="J_u_l15"/>
      <sheetName val="A_p_r15"/>
      <sheetName val="A_u_g15"/>
      <sheetName val="O_c_t15"/>
      <sheetName val="J_u_n15"/>
      <sheetName val="N_o_v15"/>
      <sheetName val="F_e_b15"/>
      <sheetName val="J_a_n15"/>
      <sheetName val="00_received_in_0115"/>
      <sheetName val="Workshop_Tools15"/>
      <sheetName val="Form_A-Input-Current200515"/>
      <sheetName val="1200_1_1_1_Detail_Mesin_PA314"/>
      <sheetName val="3_kurdin-Bag14"/>
      <sheetName val="2_Gaji-Bag14"/>
      <sheetName val="TH_DZ3513"/>
      <sheetName val="Account_Code13"/>
      <sheetName val="Marshal_-114"/>
      <sheetName val="DATA_KYW14"/>
      <sheetName val="Nomor_Id13"/>
      <sheetName val="Ex_Rate14"/>
      <sheetName val="INCOME_200713"/>
      <sheetName val="NAMA_DEPT12"/>
      <sheetName val="①　BP_vs_SPR_(TTL_Impact)12"/>
      <sheetName val="VAT_out12"/>
      <sheetName val="Permanent_invo14"/>
      <sheetName val="A__Data_Permintaan_Produk13"/>
      <sheetName val="C__Data_Faktur_13"/>
      <sheetName val="Data_Kalender13"/>
      <sheetName val="M__Data_Biaya_Kirim13"/>
      <sheetName val="Safety_212"/>
      <sheetName val="PRODUCTION_REPORTS13"/>
      <sheetName val="SRI_L13"/>
      <sheetName val="Print_Format12"/>
      <sheetName val="Performance_Detail_SI12"/>
      <sheetName val="PIVOT_OH12"/>
      <sheetName val="TB_RBB12"/>
      <sheetName val="TB_SME12"/>
      <sheetName val="PIVOT_GM12"/>
      <sheetName val="int-h_wk112"/>
      <sheetName val="Effort_A12"/>
      <sheetName val="Effort_P12"/>
      <sheetName val="Proj_Summ12"/>
      <sheetName val="TIV_PACK12"/>
      <sheetName val="Cost_centre_expenditure12"/>
      <sheetName val="Data_Asuransi12"/>
      <sheetName val="Rmh_Dinas12"/>
      <sheetName val="Interbank_detail12"/>
      <sheetName val="Start-up_financing12"/>
      <sheetName val="Unearned_premiums12"/>
      <sheetName val="b4_sm12"/>
      <sheetName val="SUMMARY_NDE12"/>
      <sheetName val="H_100Ye12"/>
      <sheetName val="DCF_Inputs12"/>
      <sheetName val="Company_Info12"/>
      <sheetName val="CA_Comp12"/>
      <sheetName val="K4__F&amp;F12"/>
      <sheetName val="Mgu_312"/>
      <sheetName val="Mgu_412"/>
      <sheetName val="Kode_Rek_PJA12"/>
      <sheetName val="Kunlun_P&amp;L12"/>
      <sheetName val="To_Generate12"/>
      <sheetName val="UMUR_PIUT12"/>
      <sheetName val="Maret_200712"/>
      <sheetName val="Profit_Loss12"/>
      <sheetName val="PBC_July_201112"/>
      <sheetName val="KKP_01_Audit12"/>
      <sheetName val="SST_Inv12"/>
      <sheetName val="Emp_Npwp_List12"/>
      <sheetName val="ACCTS_CHECK12"/>
      <sheetName val="Cost_Range12"/>
      <sheetName val="Sheet1_(2)12"/>
      <sheetName val="Sales_Rental12"/>
      <sheetName val="Sales_Parameter12"/>
      <sheetName val="June_1012"/>
      <sheetName val="Base_Unit12"/>
      <sheetName val="ManPower_Cost12"/>
      <sheetName val="General_Assumptions12"/>
      <sheetName val="asset_beta_model12"/>
      <sheetName val="tunj_12"/>
      <sheetName val="Cumul_sal_090212"/>
      <sheetName val="Rém_Normale12"/>
      <sheetName val="SPRS_breakdown_pricing12"/>
      <sheetName val="P6__Building12"/>
      <sheetName val="P9_Power_Plant12"/>
      <sheetName val="P15__Mess_Eqp12"/>
      <sheetName val="P8__Machinery12"/>
      <sheetName val="P10__Vehicles12"/>
      <sheetName val="P11__Misc_Asset12"/>
      <sheetName val="P7__Leasehold12"/>
      <sheetName val="P14__Office_equipment12"/>
      <sheetName val="P12__Furniture12"/>
      <sheetName val="P13__Computer12"/>
      <sheetName val="P5_Gain_Loss_Disposal12"/>
      <sheetName val="Laba_rugi12"/>
      <sheetName val="sap_on_2feb0312"/>
      <sheetName val="Data_Gaji_BTB12"/>
      <sheetName val="User_Database12"/>
      <sheetName val="Summary_Pending_Shipment12"/>
      <sheetName val="Control_-page12"/>
      <sheetName val="Operating_Cycle12"/>
      <sheetName val="SERV_EQ12"/>
      <sheetName val="ut_no_stm12"/>
      <sheetName val="H7_112"/>
      <sheetName val="Ref_List12"/>
      <sheetName val="Minilink_Eqp_EAB,_CIP"/>
      <sheetName val="T1_DUE_DATE_SMT_1"/>
      <sheetName val="COST_SMT_1"/>
      <sheetName val="NILAI_TAMBAH"/>
      <sheetName val="TROUBLE_&amp;_BURRY"/>
      <sheetName val="IDEA_BOX_SMT_1__2019"/>
      <sheetName val="NG_REJECT"/>
      <sheetName val="Contact_list"/>
      <sheetName val="Working_Paper"/>
      <sheetName val="Front_sheet"/>
      <sheetName val="KONSOL_UNIT"/>
      <sheetName val="Trial_Bal"/>
      <sheetName val="Exc__Rate"/>
      <sheetName val="A_Deal"/>
      <sheetName val="NSS_Price_Erosion"/>
      <sheetName val="BSS_AM_Page"/>
      <sheetName val="CF_Oman_Oil"/>
      <sheetName val="Harga_Minyak_Oman"/>
      <sheetName val="Final_PEEP_Oil_Prod_match_S_(2)"/>
      <sheetName val="Input_Development"/>
      <sheetName val="E_(Return)"/>
      <sheetName val="A1-B_ASSET"/>
      <sheetName val="A_Tetap"/>
      <sheetName val="General_Info"/>
      <sheetName val="Presentation"/>
      <sheetName val="Basic_Information"/>
      <sheetName val="P027"/>
      <sheetName val="P028"/>
      <sheetName val="P022"/>
      <sheetName val="P023"/>
      <sheetName val="P024"/>
      <sheetName val="P025"/>
      <sheetName val="P026"/>
      <sheetName val="P035"/>
      <sheetName val="P12.4"/>
      <sheetName val="Cut Mat"/>
      <sheetName val="Sales Plan"/>
      <sheetName val="Variables"/>
      <sheetName val="A1098FFC"/>
      <sheetName val="FAC00ATH"/>
      <sheetName val="Statement of Cash Flows"/>
      <sheetName val="Detail_FA"/>
      <sheetName val="Data early arrears 080806"/>
      <sheetName val="Deferred_Sales_Jul_041"/>
      <sheetName val="Grand_Total1"/>
      <sheetName val="North_Region1"/>
      <sheetName val="South_Region1"/>
      <sheetName val="DN_001421"/>
      <sheetName val="H-1_34"/>
      <sheetName val="M_4_Goodwill4"/>
      <sheetName val="G_1_24"/>
      <sheetName val="SOL_Budget_20084"/>
      <sheetName val="M_6_Goodwill4"/>
      <sheetName val="F_1_Prepaid_Tax4"/>
      <sheetName val="bez_karpel1"/>
      <sheetName val="bez_karpim1"/>
      <sheetName val="Minilink_Eqp_EAB,_CIP1"/>
      <sheetName val="Whse_Structure3"/>
      <sheetName val="Contents_(YE)1"/>
      <sheetName val="Property_and_Equipment1"/>
      <sheetName val="Other_Payable_and_Accrued_exps1"/>
      <sheetName val="Recon__PPh_23_26_15_41"/>
      <sheetName val="Employee_List　従業員管理表1"/>
      <sheetName val="OT_Feb_081"/>
      <sheetName val="NSS_Price_Erosion1"/>
      <sheetName val="BSS_AM_Page1"/>
      <sheetName val="A_Deal1"/>
      <sheetName val="Module_list1"/>
      <sheetName val="A_Tetap1"/>
      <sheetName val="A1-B_ASSET1"/>
      <sheetName val="General_Info1"/>
      <sheetName val="Lookup_table1"/>
      <sheetName val="Contact_list1"/>
      <sheetName val="Intang_Amortization_by_Qtr1"/>
      <sheetName val="D_MAKAN1"/>
      <sheetName val="Cover_Sheet1"/>
      <sheetName val="GLSU_Upload1"/>
      <sheetName val="FE-1771$_P11"/>
      <sheetName val="me_rate1"/>
      <sheetName val="TAX_COM1"/>
      <sheetName val="Lok_Bay_Jul1"/>
      <sheetName val="DN_00142"/>
      <sheetName val="H-1_33"/>
      <sheetName val="M_4_Goodwill3"/>
      <sheetName val="G_1_23"/>
      <sheetName val="SOL_Budget_20083"/>
      <sheetName val="M_6_Goodwill3"/>
      <sheetName val="F_1_Prepaid_Tax3"/>
      <sheetName val="bez_karpel"/>
      <sheetName val="bez_karpim"/>
      <sheetName val="Whse_Structure2"/>
      <sheetName val="Lookup_table"/>
      <sheetName val="D_MAKAN"/>
      <sheetName val="Cover_Sheet"/>
      <sheetName val="GLSU_Upload"/>
      <sheetName val="TAX_COM"/>
      <sheetName val="Lok_Bay_Jul"/>
      <sheetName val="Deferred_Sales_Jul_042"/>
      <sheetName val="Grand_Total2"/>
      <sheetName val="North_Region2"/>
      <sheetName val="South_Region2"/>
      <sheetName val="DN_001422"/>
      <sheetName val="H-1_35"/>
      <sheetName val="M_4_Goodwill5"/>
      <sheetName val="G_1_25"/>
      <sheetName val="SOL_Budget_20085"/>
      <sheetName val="M_6_Goodwill5"/>
      <sheetName val="F_1_Prepaid_Tax5"/>
      <sheetName val="bez_karpel2"/>
      <sheetName val="bez_karpim2"/>
      <sheetName val="Minilink_Eqp_EAB,_CIP2"/>
      <sheetName val="Whse_Structure4"/>
      <sheetName val="Contents_(YE)2"/>
      <sheetName val="Property_and_Equipment2"/>
      <sheetName val="Other_Payable_and_Accrued_exps2"/>
      <sheetName val="Recon__PPh_23_26_15_42"/>
      <sheetName val="Employee_List　従業員管理表2"/>
      <sheetName val="OT_Feb_082"/>
      <sheetName val="NSS_Price_Erosion2"/>
      <sheetName val="BSS_AM_Page2"/>
      <sheetName val="A_Deal2"/>
      <sheetName val="Module_list2"/>
      <sheetName val="A_Tetap2"/>
      <sheetName val="A1-B_ASSET2"/>
      <sheetName val="General_Info2"/>
      <sheetName val="Lookup_table2"/>
      <sheetName val="Contact_list2"/>
      <sheetName val="Intang_Amortization_by_Qtr2"/>
      <sheetName val="D_MAKAN2"/>
      <sheetName val="Cover_Sheet2"/>
      <sheetName val="GLSU_Upload2"/>
      <sheetName val="ACT_DIRTY_COAL2"/>
      <sheetName val="OB_PLAN2"/>
      <sheetName val="Rain_&amp;_Slippery_Method2"/>
      <sheetName val="FE-1771$_P12"/>
      <sheetName val="me_rate2"/>
      <sheetName val="TAX_COM2"/>
      <sheetName val="Lok_Bay_Jul2"/>
      <sheetName val="Deferred_Sales_Jul_043"/>
      <sheetName val="Grand_Total3"/>
      <sheetName val="North_Region3"/>
      <sheetName val="South_Region3"/>
      <sheetName val="DN_001423"/>
      <sheetName val="H-1_36"/>
      <sheetName val="M_4_Goodwill6"/>
      <sheetName val="G_1_26"/>
      <sheetName val="SOL_Budget_20086"/>
      <sheetName val="M_6_Goodwill6"/>
      <sheetName val="F_1_Prepaid_Tax6"/>
      <sheetName val="bez_karpel3"/>
      <sheetName val="bez_karpim3"/>
      <sheetName val="Minilink_Eqp_EAB,_CIP3"/>
      <sheetName val="Whse_Structure5"/>
      <sheetName val="Contents_(YE)3"/>
      <sheetName val="Property_and_Equipment3"/>
      <sheetName val="Other_Payable_and_Accrued_exps3"/>
      <sheetName val="Recon__PPh_23_26_15_43"/>
      <sheetName val="Employee_List　従業員管理表3"/>
      <sheetName val="OT_Feb_083"/>
      <sheetName val="NSS_Price_Erosion3"/>
      <sheetName val="BSS_AM_Page3"/>
      <sheetName val="A_Deal3"/>
      <sheetName val="Module_list3"/>
      <sheetName val="A_Tetap3"/>
      <sheetName val="A1-B_ASSET3"/>
      <sheetName val="General_Info3"/>
      <sheetName val="Lookup_table3"/>
      <sheetName val="Contact_list3"/>
      <sheetName val="Intang_Amortization_by_Qtr3"/>
      <sheetName val="D_MAKAN3"/>
      <sheetName val="Cover_Sheet3"/>
      <sheetName val="GLSU_Upload3"/>
      <sheetName val="ACT_DIRTY_COAL3"/>
      <sheetName val="OB_PLAN3"/>
      <sheetName val="Rain_&amp;_Slippery_Method3"/>
      <sheetName val="FE-1771$_P13"/>
      <sheetName val="me_rate3"/>
      <sheetName val="TAX_COM3"/>
      <sheetName val="Lok_Bay_Jul3"/>
      <sheetName val="OLAH"/>
      <sheetName val="Valuation"/>
      <sheetName val="listing"/>
      <sheetName val="Dept"/>
      <sheetName val="REKAP IDR"/>
      <sheetName val="Criteria"/>
      <sheetName val="G-Lead"/>
      <sheetName val="Loss time"/>
      <sheetName val="Lap. Keuangan Des "/>
      <sheetName val="FIN Statement"/>
      <sheetName val="New GL Stcr"/>
      <sheetName val="Price"/>
      <sheetName val="Global Assumptions"/>
      <sheetName val="DataNOBRI"/>
      <sheetName val="ﾃﾞ-ﾀ"/>
      <sheetName val="長計対比"/>
      <sheetName val="FF-1"/>
      <sheetName val="accode"/>
      <sheetName val="Summary (Oct18)"/>
      <sheetName val="Computation"/>
      <sheetName val="FS"/>
      <sheetName val="alokasi"/>
      <sheetName val="RWP 33"/>
      <sheetName val="(40)G&amp;A"/>
      <sheetName val="HARGA BRG"/>
      <sheetName val="TBM II"/>
      <sheetName val="TTI"/>
      <sheetName val="Usulan Ton Revisi"/>
      <sheetName val="rkap7"/>
      <sheetName val="LM13_16"/>
      <sheetName val="atp"/>
      <sheetName val="nm kbn"/>
      <sheetName val="tu"/>
      <sheetName val="Form 1"/>
      <sheetName val="LAMP 1 PLANTED AREA 2016"/>
      <sheetName val="LAMP 2 ASUMSI COST-INVESTASI"/>
      <sheetName val="ANALISA TENAGA KERJA"/>
      <sheetName val="ASUMSI PRODUKSI"/>
      <sheetName val="PROTAS2016"/>
      <sheetName val="Simulasi"/>
      <sheetName val="DBASE AREAL DAN KONTROL"/>
      <sheetName val="ST"/>
      <sheetName val="H.Satuan"/>
      <sheetName val="jpr"/>
      <sheetName val="schbhn"/>
      <sheetName val="_RemoteViewSysMain"/>
      <sheetName val="Description"/>
      <sheetName val="KD1"/>
      <sheetName val="DC"/>
      <sheetName val="SLIP"/>
      <sheetName val="FIGC_EMPLIST122005_HR"/>
      <sheetName val="AR Karyawan"/>
      <sheetName val="DANH_MUC"/>
      <sheetName val="Receivable_(C)"/>
      <sheetName val="Non_Trade"/>
      <sheetName val="Deferred_Sales_Aug04"/>
      <sheetName val="DATASHEET"/>
      <sheetName val="LISTS"/>
      <sheetName val="2"/>
      <sheetName val="1771"/>
      <sheetName val="C046300（補給金諸費修正後）"/>
      <sheetName val="Bantu 1999"/>
      <sheetName val="MULTIPERIOD RETURNS"/>
      <sheetName val="kardus"/>
      <sheetName val="Assum"/>
      <sheetName val="C100_KICK"/>
      <sheetName val="Format-A"/>
      <sheetName val="Marshal-SPT"/>
      <sheetName val="kki"/>
      <sheetName val="fin pro centers"/>
      <sheetName val="2000cy"/>
      <sheetName val="Stock"/>
      <sheetName val="PO(Thai)"/>
      <sheetName val="Option1"/>
      <sheetName val="Consolidated"/>
      <sheetName val="Read Me"/>
      <sheetName val="Desc.21"/>
      <sheetName val="Desc_21"/>
      <sheetName val="Scenarios and Sensitiv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/>
      <sheetData sheetId="795"/>
      <sheetData sheetId="796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/>
      <sheetData sheetId="879"/>
      <sheetData sheetId="880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 refreshError="1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 refreshError="1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/>
      <sheetData sheetId="2965"/>
      <sheetData sheetId="2966"/>
      <sheetData sheetId="2967"/>
      <sheetData sheetId="2968"/>
      <sheetData sheetId="2969"/>
      <sheetData sheetId="2970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/>
      <sheetData sheetId="3650"/>
      <sheetData sheetId="3651"/>
      <sheetData sheetId="3652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F1771"/>
      <sheetName val="F1771-I"/>
      <sheetName val="F1771-II"/>
      <sheetName val="F1771-III"/>
      <sheetName val="F1771-IV"/>
      <sheetName val="F1771-V"/>
      <sheetName val="Depreciation  schedule"/>
      <sheetName val="Penyusutan"/>
      <sheetName val="Lampiran"/>
      <sheetName val="Attachement"/>
      <sheetName val="daftar"/>
      <sheetName val="interest"/>
      <sheetName val="gol1"/>
      <sheetName val="gol2"/>
      <sheetName val="building"/>
      <sheetName val="cover"/>
    </sheetNames>
    <sheetDataSet>
      <sheetData sheetId="0" refreshError="1">
        <row r="7">
          <cell r="E7" t="str">
            <v>PT KARYA YASANTARA CAKTI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F1771"/>
      <sheetName val="F1771-I"/>
      <sheetName val="F1771-II"/>
      <sheetName val="F1771-III"/>
      <sheetName val="F1771-IV"/>
      <sheetName val="F1771-V"/>
      <sheetName val="Depreciation  schedule"/>
      <sheetName val="Penyusutan"/>
      <sheetName val="Lampiran"/>
      <sheetName val="Attachement"/>
      <sheetName val="daftar"/>
      <sheetName val="interest"/>
      <sheetName val="gol1"/>
      <sheetName val="gol2"/>
      <sheetName val="building"/>
      <sheetName val="cover"/>
      <sheetName val="Income Statement"/>
      <sheetName val="Shareholders' Equity"/>
      <sheetName val="Profit Loss"/>
      <sheetName val="exf"/>
      <sheetName val="FE-1770-I"/>
      <sheetName val="FE-1770.P1"/>
      <sheetName val="FE-1770-II"/>
      <sheetName val="NS"/>
      <sheetName val="A"/>
      <sheetName val="populasi"/>
      <sheetName val="TEH"/>
      <sheetName val="kki"/>
      <sheetName val="fin pro centers"/>
      <sheetName val="SUMMARY"/>
      <sheetName val="RESIDU"/>
      <sheetName val="% Lbr vs GP"/>
      <sheetName val="fiscal depr(E)"/>
      <sheetName val="GeneralInfo"/>
      <sheetName val="B_Spareparts"/>
      <sheetName val="OLD"/>
      <sheetName val="Currency"/>
      <sheetName val="DropDown"/>
      <sheetName val="Notes to BS"/>
      <sheetName val="ACT Cashflow"/>
      <sheetName val="Scope"/>
      <sheetName val="Deferred Rev"/>
      <sheetName val="TB2004"/>
      <sheetName val="LPP"/>
      <sheetName val="Other charges (income)"/>
      <sheetName val="JUAL_STD"/>
      <sheetName val="Data Sheet"/>
      <sheetName val="Data23"/>
      <sheetName val="Data26"/>
      <sheetName val="LIST"/>
      <sheetName val="rab_50"/>
      <sheetName val="Recov"/>
      <sheetName val="WP"/>
      <sheetName val="CODE"/>
      <sheetName val="Non-Statistical Sampling"/>
      <sheetName val="AR Drop Downs"/>
      <sheetName val="BGT Cashflow "/>
      <sheetName val="bdrl-usg"/>
      <sheetName val="RATE"/>
      <sheetName val="Data_Umum"/>
      <sheetName val="Interactive_Chart1"/>
      <sheetName val="Interactive_Chart2"/>
      <sheetName val="REv DCR Kar"/>
      <sheetName val="BCA Stat"/>
      <sheetName val="2"/>
      <sheetName val="MODI03"/>
      <sheetName val="Data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CRITERIA3"/>
      <sheetName val="3M Indonesia (9011-001)"/>
      <sheetName val="Asli"/>
      <sheetName val="Retail Pt days"/>
      <sheetName val="Finance"/>
      <sheetName val="HomePage"/>
      <sheetName val="People"/>
      <sheetName val="Tabel Kode"/>
      <sheetName val="disposal"/>
      <sheetName val="old format"/>
      <sheetName val="Sum All"/>
      <sheetName val="E4.1d"/>
      <sheetName val="load"/>
      <sheetName val="LIST FA-1296"/>
      <sheetName val="Sheet1"/>
      <sheetName val="INDIRECT DETAIL"/>
      <sheetName val="Operating Cycle"/>
      <sheetName val="C1 NOV"/>
      <sheetName val="raw"/>
      <sheetName val="gg.1"/>
      <sheetName val="Family"/>
      <sheetName val="CRA-Detail"/>
      <sheetName val="jan"/>
      <sheetName val="BB"/>
      <sheetName val="ZCAUR"/>
      <sheetName val="Invoice"/>
      <sheetName val="Data "/>
      <sheetName val="DataC&amp;S"/>
      <sheetName val="(Global Parameters)"/>
      <sheetName val="TAG-GAJI"/>
      <sheetName val="Daftar Karyawan"/>
      <sheetName val="ABS Jun ~Juli 2011"/>
      <sheetName val="Danamon LK"/>
      <sheetName val="date"/>
      <sheetName val="DLOAD"/>
      <sheetName val="EPC"/>
      <sheetName val="SUMMARY NDE"/>
      <sheetName val="Trf-SAP"/>
      <sheetName val="PPH GB"/>
      <sheetName val="Input"/>
      <sheetName val="INPUT_GRAPH"/>
      <sheetName val="PAPER"/>
    </sheetNames>
    <sheetDataSet>
      <sheetData sheetId="0" refreshError="1">
        <row r="7">
          <cell r="E7" t="str">
            <v>PT KARYA YASANTARA CAKTI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1"/>
      <sheetName val="SALES"/>
      <sheetName val="PGCOM USD"/>
      <sheetName val="FDM"/>
      <sheetName val="FD Interconnect"/>
      <sheetName val="PGCOM YEN"/>
      <sheetName val="TANASHIN"/>
      <sheetName val="EPSON"/>
      <sheetName val="JVC"/>
      <sheetName val="FUJI FINE(YEN)"/>
      <sheetName val="MKI"/>
      <sheetName val="NSS"/>
      <sheetName val="FD JAPAN"/>
      <sheetName val="FUJI FINE(IDR)"/>
      <sheetName val="PT SONY"/>
      <sheetName val="SHARP"/>
      <sheetName val="NOBLE(BATAM)"/>
      <sheetName val="OMRON"/>
      <sheetName val="EWINDO"/>
      <sheetName val="SANDEN"/>
      <sheetName val="REPORT-PR12 (2)"/>
      <sheetName val="SANWA"/>
      <sheetName val="NAKAJIMA"/>
      <sheetName val="REPORT-PR12"/>
      <sheetName val="Account Code"/>
      <sheetName val="SONY"/>
      <sheetName val="JVC COMMISSION"/>
      <sheetName val="Permanent info"/>
      <sheetName val="H7.1"/>
      <sheetName val="PRODUKSI"/>
      <sheetName val="5"/>
      <sheetName val="PIK_QUO"/>
      <sheetName val="PGCOM_USD"/>
      <sheetName val="FD_Interconnect"/>
      <sheetName val="PGCOM_YEN"/>
      <sheetName val="FUJI_FINE(YEN)"/>
      <sheetName val="FD_JAPAN"/>
      <sheetName val="FUJI_FINE(IDR)"/>
      <sheetName val="PT_SONY"/>
      <sheetName val="REPORT-PR12_(2)"/>
      <sheetName val="Account_Code"/>
      <sheetName val="JVC_COMMISSION"/>
      <sheetName val="Permanent_info"/>
      <sheetName val="Sheet5"/>
      <sheetName val="PGCOM_USD1"/>
      <sheetName val="FD_Interconnect1"/>
      <sheetName val="PGCOM_YEN1"/>
      <sheetName val="FUJI_FINE(YEN)1"/>
      <sheetName val="FD_JAPAN1"/>
      <sheetName val="FUJI_FINE(IDR)1"/>
      <sheetName val="PT_SONY1"/>
      <sheetName val="REPORT-PR12_(2)1"/>
      <sheetName val="Account_Code1"/>
      <sheetName val="JVC_COMMISSION1"/>
      <sheetName val="Permanent_info1"/>
      <sheetName val="H7_1"/>
      <sheetName val="#REF"/>
      <sheetName val="FE-1770-I"/>
      <sheetName val="FE-1770.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1"/>
      <sheetName val="CArriage In"/>
      <sheetName val="FDM"/>
      <sheetName val="UNIAIR"/>
      <sheetName val="TAUPIK"/>
      <sheetName val="FUJI FINE(YEN)"/>
      <sheetName val="PRIMA"/>
      <sheetName val="PTSONY"/>
      <sheetName val="NSS"/>
      <sheetName val="FD JAPAN"/>
      <sheetName val="FUJI FINE(IDR)"/>
      <sheetName val="PT SONY"/>
      <sheetName val="SHARP"/>
      <sheetName val="NOBLE(BATAM)"/>
      <sheetName val="OMRON"/>
      <sheetName val="PT. PG COM"/>
      <sheetName val="SANDEN"/>
      <sheetName val="REPORT-PR12 (2)"/>
      <sheetName val="REPORT-PR12"/>
      <sheetName val="Account Code"/>
      <sheetName val="JVC COMMISSION"/>
      <sheetName val="TB"/>
      <sheetName val="CArriage_In"/>
      <sheetName val="FUJI_FINE(YEN)"/>
      <sheetName val="FD_JAPAN"/>
      <sheetName val="FUJI_FINE(IDR)"/>
      <sheetName val="PT_SONY"/>
      <sheetName val="PT__PG_COM"/>
      <sheetName val="REPORT-PR12_(2)"/>
      <sheetName val="Account_Code"/>
      <sheetName val="JVC_COMMISSION"/>
      <sheetName val="COGM"/>
      <sheetName val="CArriage_In1"/>
      <sheetName val="FUJI_FINE(YEN)1"/>
      <sheetName val="FD_JAPAN1"/>
      <sheetName val="FUJI_FINE(IDR)1"/>
      <sheetName val="PT_SONY1"/>
      <sheetName val="PT__PG_COM1"/>
      <sheetName val="REPORT-PR12_(2)1"/>
      <sheetName val="Account_Code1"/>
      <sheetName val="JVC_COMMISSION1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A2" t="str">
            <v>OA001</v>
          </cell>
        </row>
        <row r="3">
          <cell r="A3" t="str">
            <v>OC001</v>
          </cell>
        </row>
        <row r="4">
          <cell r="A4" t="str">
            <v>OC002</v>
          </cell>
        </row>
        <row r="5">
          <cell r="A5" t="str">
            <v>OC003</v>
          </cell>
        </row>
        <row r="6">
          <cell r="A6" t="str">
            <v>OC004</v>
          </cell>
        </row>
        <row r="7">
          <cell r="A7" t="str">
            <v>OE001</v>
          </cell>
        </row>
        <row r="8">
          <cell r="A8" t="str">
            <v>OE002</v>
          </cell>
        </row>
        <row r="9">
          <cell r="A9" t="str">
            <v>OF001</v>
          </cell>
          <cell r="B9" t="str">
            <v>FEDEX</v>
          </cell>
        </row>
        <row r="10">
          <cell r="A10" t="str">
            <v>OF002</v>
          </cell>
        </row>
        <row r="11">
          <cell r="A11" t="str">
            <v>OF003</v>
          </cell>
        </row>
        <row r="12">
          <cell r="A12" t="str">
            <v>OF004</v>
          </cell>
        </row>
        <row r="13">
          <cell r="A13" t="str">
            <v>OF005</v>
          </cell>
        </row>
        <row r="14">
          <cell r="A14" t="str">
            <v>OF006</v>
          </cell>
        </row>
        <row r="15">
          <cell r="A15" t="str">
            <v>OH001</v>
          </cell>
          <cell r="B15" t="str">
            <v>HARTA MAS</v>
          </cell>
        </row>
        <row r="16">
          <cell r="A16" t="str">
            <v>OH002</v>
          </cell>
        </row>
        <row r="17">
          <cell r="A17" t="str">
            <v>OH003</v>
          </cell>
        </row>
        <row r="18">
          <cell r="A18" t="str">
            <v>OJ001</v>
          </cell>
        </row>
        <row r="19">
          <cell r="A19" t="str">
            <v>O002</v>
          </cell>
        </row>
        <row r="20">
          <cell r="A20" t="str">
            <v>OK001</v>
          </cell>
        </row>
        <row r="21">
          <cell r="A21" t="str">
            <v>OM001</v>
          </cell>
        </row>
        <row r="22">
          <cell r="A22" t="str">
            <v>OM002</v>
          </cell>
        </row>
        <row r="23">
          <cell r="A23" t="str">
            <v>ON001</v>
          </cell>
        </row>
        <row r="24">
          <cell r="A24" t="str">
            <v>DN002</v>
          </cell>
        </row>
        <row r="25">
          <cell r="A25" t="str">
            <v>OO001</v>
          </cell>
        </row>
        <row r="26">
          <cell r="A26" t="str">
            <v>OP001</v>
          </cell>
          <cell r="B26" t="str">
            <v>PRIMA</v>
          </cell>
        </row>
        <row r="27">
          <cell r="A27" t="str">
            <v>OP002</v>
          </cell>
          <cell r="B27" t="str">
            <v>PT. UNIAIR</v>
          </cell>
        </row>
        <row r="28">
          <cell r="A28" t="str">
            <v>OR001</v>
          </cell>
          <cell r="B28" t="str">
            <v>RITRA</v>
          </cell>
        </row>
        <row r="29">
          <cell r="A29" t="str">
            <v>OS001</v>
          </cell>
        </row>
        <row r="30">
          <cell r="A30" t="str">
            <v>OS002</v>
          </cell>
        </row>
        <row r="31">
          <cell r="A31" t="str">
            <v>OS003</v>
          </cell>
        </row>
        <row r="32">
          <cell r="A32" t="str">
            <v>OS004</v>
          </cell>
        </row>
        <row r="33">
          <cell r="A33" t="str">
            <v>OS005</v>
          </cell>
        </row>
        <row r="34">
          <cell r="A34" t="str">
            <v>OS006</v>
          </cell>
        </row>
        <row r="35">
          <cell r="A35" t="str">
            <v>OS007</v>
          </cell>
        </row>
        <row r="36">
          <cell r="A36" t="str">
            <v>OS008</v>
          </cell>
        </row>
        <row r="37">
          <cell r="A37" t="str">
            <v>OT001</v>
          </cell>
          <cell r="B37" t="str">
            <v>TRICOR</v>
          </cell>
        </row>
        <row r="38">
          <cell r="A38" t="str">
            <v>OT002</v>
          </cell>
          <cell r="B38" t="str">
            <v xml:space="preserve">TAUPIK </v>
          </cell>
        </row>
        <row r="39">
          <cell r="A39" t="str">
            <v>OT003</v>
          </cell>
        </row>
        <row r="40">
          <cell r="A40" t="str">
            <v>OT004</v>
          </cell>
        </row>
        <row r="41">
          <cell r="A41" t="str">
            <v>OT005</v>
          </cell>
        </row>
        <row r="42">
          <cell r="A42" t="str">
            <v>OT006</v>
          </cell>
        </row>
      </sheetData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Depreciation-Ind"/>
      <sheetName val="Depreciation-Eng"/>
      <sheetName val="Disposal-after 95"/>
      <sheetName val="Disposal-before 1995"/>
      <sheetName val="Penambahan"/>
      <sheetName val="Addition"/>
      <sheetName val="Lampiran"/>
      <sheetName val="Attachment"/>
      <sheetName val="Art. 21"/>
      <sheetName val="Exit fiscal"/>
      <sheetName val="Entertainment"/>
      <sheetName val="Cover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Ex-Rate"/>
      <sheetName val="Permanent info"/>
      <sheetName val="ACT Cashflow"/>
      <sheetName val="RATE-NEW"/>
      <sheetName val="SUMMARY"/>
      <sheetName val="CH-OV"/>
      <sheetName val="Account Code"/>
      <sheetName val="Marshal -1"/>
      <sheetName val="Balance Sheet"/>
      <sheetName val="Income Statement"/>
      <sheetName val="8-Liabilities"/>
      <sheetName val="Sheet3"/>
      <sheetName val="HO Use"/>
      <sheetName val="6510200"/>
      <sheetName val="Notes to BS"/>
      <sheetName val="OH"/>
      <sheetName val="total GA per dept"/>
      <sheetName val="9"/>
      <sheetName val="CFS US-Canada CAD"/>
      <sheetName val="CFS AP-NZD (Trade Bills)"/>
      <sheetName val="lists"/>
      <sheetName val="TP-MARKET"/>
      <sheetName val="HUB"/>
      <sheetName val="TP"/>
      <sheetName val="Marshall-Kyocera final"/>
      <sheetName val="note_defect"/>
      <sheetName val="Sheet2"/>
      <sheetName val="corp tax"/>
      <sheetName val="Dbase"/>
      <sheetName val="Sheet1"/>
      <sheetName val="BW-SERVICE"/>
      <sheetName val="data2004"/>
      <sheetName val="PEB"/>
      <sheetName val="Calcs"/>
      <sheetName val="INVOICES"/>
      <sheetName val="SST Inv"/>
      <sheetName val="MACHINE"/>
      <sheetName val="Disposal-after_95"/>
      <sheetName val="Disposal-before_1995"/>
      <sheetName val="Art__21"/>
      <sheetName val="Exit_fiscal"/>
      <sheetName val="FI-1771_P1"/>
      <sheetName val="FE-1771_P1"/>
      <sheetName val="FI-1771_P2"/>
      <sheetName val="FE-1771_P2"/>
      <sheetName val="Daftar Customer"/>
    </sheetNames>
    <sheetDataSet>
      <sheetData sheetId="0" refreshError="1">
        <row r="5">
          <cell r="I5" t="str">
            <v>PT KYOCERA INDONESIA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A DEPT"/>
      <sheetName val="key"/>
      <sheetName val="RUMS"/>
      <sheetName val="RUMS_AMTSLS"/>
      <sheetName val="MPP"/>
      <sheetName val="DB CR"/>
      <sheetName val="BGT 04"/>
      <sheetName val="ROYALTY"/>
      <sheetName val="PER UNIT UNREVAL03 (MPP ALL)"/>
      <sheetName val="PER UNIT UNREVAL03 (MPP COO)"/>
      <sheetName val="REPORT CR UNREVAL"/>
      <sheetName val="PER UNIT REVAL03 (MPP ALL)"/>
      <sheetName val="PER UNIT REVAL03 (MPP COO)"/>
      <sheetName val="REPORT CR REVAL"/>
      <sheetName val="STRUK ORG"/>
      <sheetName val="ACTUAL-MASTER (2002)"/>
      <sheetName val="BUDGET-MASTER (2003)"/>
      <sheetName val="MASTER"/>
      <sheetName val="KERTAS KERJA 03"/>
      <sheetName val="REVAL"/>
    </sheetNames>
    <sheetDataSet>
      <sheetData sheetId="0">
        <row r="2">
          <cell r="B2" t="str">
            <v>ACC BDL</v>
          </cell>
        </row>
        <row r="3">
          <cell r="B3" t="str">
            <v>ACC HATCHERY</v>
          </cell>
        </row>
        <row r="4">
          <cell r="B4" t="str">
            <v>ACC JKT</v>
          </cell>
        </row>
        <row r="5">
          <cell r="B5" t="str">
            <v>ACC PONDSITE</v>
          </cell>
        </row>
        <row r="6">
          <cell r="B6" t="str">
            <v>ADMINISTRATION - AQUACULTURE</v>
          </cell>
        </row>
        <row r="7">
          <cell r="B7" t="str">
            <v>ADMINISTRATION - FARMER SERVICE DIVISION</v>
          </cell>
        </row>
        <row r="8">
          <cell r="B8" t="str">
            <v>APLICATION SOFTWARE LAINNYA</v>
          </cell>
        </row>
        <row r="9">
          <cell r="B9" t="str">
            <v>AQUACULTURE</v>
          </cell>
        </row>
        <row r="10">
          <cell r="B10" t="str">
            <v>BUDGETING &amp; ORACLE FINANCIAL ANALYSIS</v>
          </cell>
        </row>
        <row r="11">
          <cell r="B11" t="str">
            <v>BUILDING, EQUIPMENT, MAINTENANCE &amp; TRANSPORTATION</v>
          </cell>
        </row>
        <row r="12">
          <cell r="B12" t="str">
            <v>CENTRAL HRD JKT</v>
          </cell>
        </row>
        <row r="13">
          <cell r="B13" t="str">
            <v>CENTRAL LOGISTIC &amp; SPARE PART</v>
          </cell>
        </row>
        <row r="14">
          <cell r="B14" t="str">
            <v>CEO - MR. RUDYAN KOPOT</v>
          </cell>
        </row>
        <row r="15">
          <cell r="B15" t="str">
            <v>CHIEF FINANCE OFFICER</v>
          </cell>
        </row>
        <row r="16">
          <cell r="B16" t="str">
            <v>CIVIL ENGINEERING</v>
          </cell>
        </row>
        <row r="17">
          <cell r="B17" t="str">
            <v>COMMERCIAL DIVISION  - JKT</v>
          </cell>
        </row>
        <row r="18">
          <cell r="B18" t="str">
            <v>COMMERCIAL DIVISION - BANDARLAMPUNG</v>
          </cell>
        </row>
        <row r="19">
          <cell r="B19" t="str">
            <v>COMMUNICATION &amp; PUBLIC RELATION</v>
          </cell>
        </row>
        <row r="20">
          <cell r="B20" t="str">
            <v>COMMUNITY DEVELOPMENT &amp; LEGAL PERMIT</v>
          </cell>
        </row>
        <row r="21">
          <cell r="B21" t="str">
            <v>COO - JAKARTA</v>
          </cell>
        </row>
        <row r="22">
          <cell r="B22" t="str">
            <v>CULTURE POND TANJUNG KROSOK 71</v>
          </cell>
        </row>
        <row r="23">
          <cell r="B23" t="str">
            <v>CULTURE POND TANJUNG KROSOK EXPANSI 72</v>
          </cell>
        </row>
        <row r="24">
          <cell r="B24" t="str">
            <v>DEHEADING ( SURYA Foreman )</v>
          </cell>
        </row>
        <row r="25">
          <cell r="B25" t="str">
            <v>DL CONVENTIONAL ( PRIYOKO Spv)</v>
          </cell>
        </row>
        <row r="26">
          <cell r="B26" t="str">
            <v>DL VALUE ADDED COOKED</v>
          </cell>
        </row>
        <row r="27">
          <cell r="B27" t="str">
            <v>DL VALUE ADDED PEELED</v>
          </cell>
        </row>
        <row r="28">
          <cell r="B28" t="str">
            <v>ELECTRIC, MECHANIC &amp; CONSTRUCTION (EMC)</v>
          </cell>
        </row>
        <row r="29">
          <cell r="B29" t="str">
            <v>ELECTRICAL INFRA STRUCTURE</v>
          </cell>
        </row>
        <row r="30">
          <cell r="B30" t="str">
            <v>ELECTRICAL POND MAINTENANCE  (FOR FINISHED GOODS POND)</v>
          </cell>
        </row>
        <row r="31">
          <cell r="B31" t="str">
            <v>ELECTRICITY</v>
          </cell>
        </row>
        <row r="32">
          <cell r="B32" t="str">
            <v>ENGINEERING &amp; REPAIR MAINTENANCE</v>
          </cell>
        </row>
        <row r="33">
          <cell r="B33" t="str">
            <v>ENGINEERING ( ROY SAMUEL Spv )</v>
          </cell>
        </row>
        <row r="34">
          <cell r="B34" t="str">
            <v>FG GODOWN</v>
          </cell>
        </row>
        <row r="35">
          <cell r="B35" t="str">
            <v>FLAKE ICE</v>
          </cell>
        </row>
        <row r="36">
          <cell r="B36" t="str">
            <v>FOOD PRODUCT ( NAWAKSARA sh )</v>
          </cell>
        </row>
        <row r="37">
          <cell r="B37" t="str">
            <v>FREEZING / CPF</v>
          </cell>
        </row>
        <row r="38">
          <cell r="B38" t="str">
            <v>FRIES STOCKING</v>
          </cell>
        </row>
        <row r="39">
          <cell r="B39" t="str">
            <v>FRY INFORMATION SERVICE &amp; FRY SUPPORT SERVICE (FIS)</v>
          </cell>
        </row>
        <row r="40">
          <cell r="B40" t="str">
            <v>FRY PRODUCTION UNIT  I</v>
          </cell>
        </row>
        <row r="41">
          <cell r="B41" t="str">
            <v>FRY PRODUCTION UNIT  II</v>
          </cell>
        </row>
        <row r="42">
          <cell r="B42" t="str">
            <v>FRY PRODUCTION UNIT  III</v>
          </cell>
        </row>
        <row r="43">
          <cell r="B43" t="str">
            <v>FRY PRODUCTION UNIT  IV</v>
          </cell>
        </row>
        <row r="44">
          <cell r="B44" t="str">
            <v>FRY PRODUCTION UNIT  V</v>
          </cell>
        </row>
        <row r="45">
          <cell r="B45" t="str">
            <v>GA - GS LOGISTIC</v>
          </cell>
        </row>
        <row r="46">
          <cell r="B46" t="str">
            <v>GENERAL ADMINISTRATION - SITE GA &amp; HRD DIVISION</v>
          </cell>
        </row>
        <row r="47">
          <cell r="B47" t="str">
            <v>GENERAL ADMINISTRATION - SITE OPERATION</v>
          </cell>
        </row>
        <row r="48">
          <cell r="B48" t="str">
            <v xml:space="preserve">GENERAL AFFAIR </v>
          </cell>
        </row>
        <row r="49">
          <cell r="B49" t="str">
            <v>GENERAL SERVICE</v>
          </cell>
        </row>
        <row r="50">
          <cell r="B50" t="str">
            <v>GENERAL SERVICE &amp; ADM ( AZMAN SYAIFUL, ISMAIL HAJAR )</v>
          </cell>
        </row>
        <row r="51">
          <cell r="B51" t="str">
            <v>GOAN / CORPORATE USER</v>
          </cell>
        </row>
        <row r="52">
          <cell r="B52" t="str">
            <v>GOVERNING DIRECTOR</v>
          </cell>
        </row>
        <row r="53">
          <cell r="B53" t="str">
            <v>GOVERNING DIRECTOR - ANIMAL HUSBANDRY</v>
          </cell>
        </row>
        <row r="54">
          <cell r="B54" t="str">
            <v>GOVERNING DIRECTOR - CEO</v>
          </cell>
        </row>
        <row r="55">
          <cell r="B55" t="str">
            <v>GROUP FUNDING</v>
          </cell>
        </row>
        <row r="56">
          <cell r="B56" t="str">
            <v>GS &amp; TRANSPORTATION STAFF</v>
          </cell>
        </row>
        <row r="57">
          <cell r="B57" t="str">
            <v>HAMMERMILL/PULVALIZER</v>
          </cell>
        </row>
        <row r="58">
          <cell r="B58" t="str">
            <v>HARVESTING</v>
          </cell>
        </row>
        <row r="59">
          <cell r="B59" t="str">
            <v xml:space="preserve">HRD </v>
          </cell>
        </row>
        <row r="60">
          <cell r="B60" t="str">
            <v>HRD &amp; GS &amp; SECURITY</v>
          </cell>
        </row>
        <row r="61">
          <cell r="B61" t="str">
            <v>HRD &amp; PERSONALIA</v>
          </cell>
        </row>
        <row r="62">
          <cell r="B62" t="str">
            <v>HUMAN RESOURCES INFORMATION SYSTEM SOFTWARE</v>
          </cell>
        </row>
        <row r="63">
          <cell r="B63" t="str">
            <v>INSTALASI AIR BERSIH</v>
          </cell>
        </row>
        <row r="64">
          <cell r="B64" t="str">
            <v>INSURANCE - APPRAISAL</v>
          </cell>
        </row>
        <row r="65">
          <cell r="B65" t="str">
            <v>INSURANCE - PREMI INSURANCE</v>
          </cell>
        </row>
        <row r="66">
          <cell r="B66" t="str">
            <v>INTAKE</v>
          </cell>
        </row>
        <row r="67">
          <cell r="B67" t="str">
            <v>KOMERSIAL NP B92</v>
          </cell>
        </row>
        <row r="68">
          <cell r="B68" t="str">
            <v>LABORATORIUM</v>
          </cell>
        </row>
        <row r="69">
          <cell r="B69" t="str">
            <v>LABORATORIUM &amp; EXPERIMENT (L&amp;E)</v>
          </cell>
        </row>
        <row r="70">
          <cell r="B70" t="str">
            <v>LABORATORIUM ( EKO MUJIANTO Spv )</v>
          </cell>
        </row>
        <row r="71">
          <cell r="B71" t="str">
            <v xml:space="preserve">LABORATORIUM MICRO &amp; QC </v>
          </cell>
        </row>
        <row r="72">
          <cell r="B72" t="str">
            <v>LCT</v>
          </cell>
        </row>
        <row r="73">
          <cell r="B73" t="str">
            <v>MARICULTURE RESEARCH CENTRE - HATCHERY (MRC)</v>
          </cell>
        </row>
        <row r="74">
          <cell r="B74" t="str">
            <v>MARINE FISH CULTURE (MFCD)</v>
          </cell>
        </row>
        <row r="75">
          <cell r="B75" t="str">
            <v>MARKETING CSD</v>
          </cell>
        </row>
        <row r="76">
          <cell r="B76" t="str">
            <v>MARKETING HTC</v>
          </cell>
        </row>
        <row r="77">
          <cell r="B77" t="str">
            <v>MATERIAL PLANNING &amp; INVENTORY CONTROL</v>
          </cell>
        </row>
        <row r="78">
          <cell r="B78" t="str">
            <v>MATURATION &amp; NAUPLII PRODUCTION MONODON (MNPD-M)</v>
          </cell>
        </row>
        <row r="79">
          <cell r="B79" t="str">
            <v>MATURATION &amp; NAUPLII PRODUCTION VANNAMEI (MNPD-V)</v>
          </cell>
        </row>
        <row r="80">
          <cell r="B80" t="str">
            <v>MECHANIC &amp; OPERATION</v>
          </cell>
        </row>
        <row r="81">
          <cell r="B81" t="str">
            <v>MECHANIC ENGINEERING</v>
          </cell>
        </row>
        <row r="82">
          <cell r="B82" t="str">
            <v>MEDICAL</v>
          </cell>
        </row>
        <row r="83">
          <cell r="B83" t="str">
            <v>MIXER</v>
          </cell>
        </row>
        <row r="84">
          <cell r="B84" t="str">
            <v>MQC/HE</v>
          </cell>
        </row>
        <row r="85">
          <cell r="B85" t="str">
            <v>MQC/PM</v>
          </cell>
        </row>
        <row r="86">
          <cell r="B86" t="str">
            <v>NETWORK INFRASTRUCTURE</v>
          </cell>
        </row>
        <row r="87">
          <cell r="B87" t="str">
            <v>PACKING</v>
          </cell>
        </row>
        <row r="88">
          <cell r="B88" t="str">
            <v>PACKING BLOCK ( AGUS PURWOKO Spv )</v>
          </cell>
        </row>
        <row r="89">
          <cell r="B89" t="str">
            <v>PACKING IQF / SIQF ( ARIF ARDIANTO Spv )</v>
          </cell>
        </row>
        <row r="90">
          <cell r="B90" t="str">
            <v>PAJAK BDL</v>
          </cell>
        </row>
        <row r="91">
          <cell r="B91" t="str">
            <v>PAJAK PONDSITE</v>
          </cell>
        </row>
        <row r="92">
          <cell r="B92" t="str">
            <v>PELLETMILL</v>
          </cell>
        </row>
        <row r="93">
          <cell r="B93" t="str">
            <v>PLANNING OFFICE</v>
          </cell>
        </row>
        <row r="94">
          <cell r="B94" t="str">
            <v>PPC &amp; LOGISTIC</v>
          </cell>
        </row>
        <row r="95">
          <cell r="B95" t="str">
            <v>PPC ( AGUS SRIANTO Mgr )</v>
          </cell>
        </row>
        <row r="96">
          <cell r="B96" t="str">
            <v>PPIC</v>
          </cell>
        </row>
        <row r="97">
          <cell r="B97" t="str">
            <v>PRESIDENT CPB / COO</v>
          </cell>
        </row>
        <row r="98">
          <cell r="B98" t="str">
            <v>PRESIDENT OFFICE &amp; STAFF</v>
          </cell>
        </row>
        <row r="99">
          <cell r="B99" t="str">
            <v>PROCESING CONVENTIONAL ( PROYOKO Spv )</v>
          </cell>
        </row>
        <row r="100">
          <cell r="B100" t="str">
            <v>PROCESING COOKED ( AFRINALDI sh )</v>
          </cell>
        </row>
        <row r="101">
          <cell r="B101" t="str">
            <v>PROCESING FEEL RAW ( WINANTO sh )</v>
          </cell>
        </row>
        <row r="102">
          <cell r="B102" t="str">
            <v>PRODUCTION ADMINISTRATION - BREEDING OPERATION</v>
          </cell>
        </row>
        <row r="103">
          <cell r="B103" t="str">
            <v>PRODUCTION ADMINISTRATION - C&amp;E DIV.</v>
          </cell>
        </row>
        <row r="104">
          <cell r="B104" t="str">
            <v>PRODUCTION ADMINISTRATION - FEEDMILL DIVISION</v>
          </cell>
        </row>
        <row r="105">
          <cell r="B105" t="str">
            <v>PRODUCTION ADMINISTRATION + QA ( HERU CATUR PUTRA Mgr )</v>
          </cell>
        </row>
        <row r="106">
          <cell r="B106" t="str">
            <v>PUBLIC RELATION &amp; GA JKT</v>
          </cell>
        </row>
        <row r="107">
          <cell r="B107" t="str">
            <v>QCP</v>
          </cell>
        </row>
        <row r="108">
          <cell r="B108" t="str">
            <v>QUALITY ASSURANCE</v>
          </cell>
        </row>
        <row r="109">
          <cell r="B109" t="str">
            <v>QUALITY ASSURANCE (QA)</v>
          </cell>
        </row>
        <row r="110">
          <cell r="B110" t="str">
            <v>QUALITY CONTROL ( ARIF KUNTANTO HADI sh )</v>
          </cell>
        </row>
        <row r="111">
          <cell r="B111" t="str">
            <v>R &amp; D - FEED ADDITIVE</v>
          </cell>
        </row>
        <row r="112">
          <cell r="B112" t="str">
            <v>R &amp; D AQUA</v>
          </cell>
        </row>
        <row r="113">
          <cell r="B113" t="str">
            <v>RECEIVER ( SUSTYA BUDI Spv )</v>
          </cell>
        </row>
        <row r="114">
          <cell r="B114" t="str">
            <v>REPAIR &amp; MAINT. (POND MAINTENANCE) FOR FINISHED GOODS POND</v>
          </cell>
        </row>
        <row r="115">
          <cell r="B115" t="str">
            <v>RM GODOWN &amp; COLD STORAGE</v>
          </cell>
        </row>
        <row r="116">
          <cell r="B116" t="str">
            <v>RM LOCAL PURCHASING</v>
          </cell>
        </row>
        <row r="117">
          <cell r="B117" t="str">
            <v>SAP PAYROLL</v>
          </cell>
        </row>
        <row r="118">
          <cell r="B118" t="str">
            <v>SECURITY RO BDL</v>
          </cell>
        </row>
        <row r="119">
          <cell r="B119" t="str">
            <v>SECURITY SITE</v>
          </cell>
        </row>
        <row r="120">
          <cell r="B120" t="str">
            <v>SETTING ( ASEP RIMBAWAN Spv )</v>
          </cell>
        </row>
        <row r="121">
          <cell r="B121" t="str">
            <v xml:space="preserve">SHRIMP HEAD PROCESSING ( SLAMET PURNOMO smtr) </v>
          </cell>
        </row>
        <row r="122">
          <cell r="B122" t="str">
            <v>STORE ROOM</v>
          </cell>
        </row>
        <row r="123">
          <cell r="B123" t="str">
            <v>SUPPORT ( ADM PROCESING BAMBANG, YASMAN )</v>
          </cell>
        </row>
        <row r="124">
          <cell r="B124" t="str">
            <v>SYSPRO</v>
          </cell>
        </row>
        <row r="125">
          <cell r="B125" t="str">
            <v>TANJUNG PASIR  TRANSIT STATION</v>
          </cell>
        </row>
        <row r="126">
          <cell r="B126" t="str">
            <v>TREASURY BDL</v>
          </cell>
        </row>
        <row r="127">
          <cell r="B127" t="str">
            <v>TREASURY HATCHERY</v>
          </cell>
        </row>
        <row r="128">
          <cell r="B128" t="str">
            <v>TREASURY JKT</v>
          </cell>
        </row>
        <row r="129">
          <cell r="B129" t="str">
            <v>TREASURY PONDSITE</v>
          </cell>
        </row>
        <row r="130">
          <cell r="B130" t="str">
            <v>TREATMENT POND B1 + SUPERVISOR INCHARGE (INCL.UNIT CHIEF) B1</v>
          </cell>
        </row>
        <row r="131">
          <cell r="B131" t="str">
            <v>TREATMENT POND B2 + SUPERVISOR INCHARGE (INCL.UNIT CHIEF) B2</v>
          </cell>
        </row>
        <row r="132">
          <cell r="B132" t="str">
            <v>TREATMENT POND B71 + SUPERVISOR INCHARGE (INCL.UNIT CHIEF) B71</v>
          </cell>
        </row>
        <row r="133">
          <cell r="B133" t="str">
            <v>TREATMENT POND B72 + SUPERVISOR INCHARGE (INCL.UNIT CHIEF) B72</v>
          </cell>
        </row>
        <row r="134">
          <cell r="B134" t="str">
            <v>TREATMENT POND B81 + SUPERVISOR INCHARGE (INCL.UNIT CHIEF) B81</v>
          </cell>
        </row>
        <row r="135">
          <cell r="B135" t="str">
            <v>TREATMENT POND TANJUNG KROSOK</v>
          </cell>
        </row>
        <row r="136">
          <cell r="B136" t="str">
            <v>TRIAL POND</v>
          </cell>
        </row>
        <row r="137">
          <cell r="B137" t="str">
            <v>WARE HOUSE (LOGISTIC &amp; OPERATIONAL)</v>
          </cell>
        </row>
        <row r="138">
          <cell r="B138" t="str">
            <v>WATER TREATMENT ( SLAMET PURNOMO Mgr )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Sheet5"/>
      <sheetName val="BS-Lampiran 1"/>
      <sheetName val="A"/>
      <sheetName val="B"/>
      <sheetName val="Attachment"/>
      <sheetName val="Lampiran"/>
      <sheetName val="Summary of Fiscal Depreciations"/>
      <sheetName val="Penyusutan - E"/>
      <sheetName val="MArshall-E"/>
      <sheetName val="Lampiran2000"/>
      <sheetName val="Attachment2000"/>
      <sheetName val="PPH 17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VALUE_SET"/>
      <sheetName val="RWP 33"/>
      <sheetName val="Permanent info"/>
      <sheetName val="Irregular Income"/>
      <sheetName val="FE-1770.P1"/>
      <sheetName val="Ex_Rate"/>
      <sheetName val="NAMA DEPT"/>
      <sheetName val="#REF"/>
      <sheetName val="dectbl"/>
      <sheetName val="MONTH"/>
      <sheetName val="CIP_USD"/>
      <sheetName val="Desc "/>
      <sheetName val="des"/>
      <sheetName val="Org"/>
      <sheetName val="Account Payable"/>
      <sheetName val="Revenue (10)"/>
      <sheetName val="W-RATE"/>
      <sheetName val="Dept"/>
      <sheetName val="Depo"/>
      <sheetName val="Accounts Payable (AA)"/>
      <sheetName val="10-1-1"/>
      <sheetName val="BS-Lampiran_1"/>
      <sheetName val="Summary_of_Fiscal_Depreciations"/>
      <sheetName val="Penyusutan_-_E"/>
      <sheetName val="PPH_17"/>
      <sheetName val="FI-1771_P1"/>
      <sheetName val="FE-1771_P1"/>
      <sheetName val="FI-1771_P2"/>
      <sheetName val="FE-1771_P2"/>
      <sheetName val="B25-95"/>
      <sheetName val="FF-3"/>
      <sheetName val="Macro5"/>
      <sheetName val="ALMS"/>
    </sheetNames>
    <sheetDataSet>
      <sheetData sheetId="0" refreshError="1">
        <row r="5">
          <cell r="I5" t="str">
            <v>PT MAITLAND SMITH INDONESIA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Irregular Income"/>
      <sheetName val="Family"/>
      <sheetName val="tax calculation"/>
      <sheetName val="data wp"/>
      <sheetName val="data"/>
      <sheetName val="1.wp opex"/>
      <sheetName val="Currencies"/>
      <sheetName val="Divre 6 ok"/>
      <sheetName val="CMGRPM20"/>
      <sheetName val="GeneralInfo"/>
      <sheetName val="NAMA DEPT"/>
      <sheetName val="Master"/>
      <sheetName val="SUMMIT"/>
      <sheetName val="Value &amp; Sensitivites"/>
      <sheetName val="TB"/>
      <sheetName val="TYPE"/>
      <sheetName val="DLOAD"/>
      <sheetName val="CCtr"/>
      <sheetName val="CODES"/>
      <sheetName val="VALUE_SET"/>
      <sheetName val="Input"/>
      <sheetName val="AA3"/>
      <sheetName val="Desc "/>
      <sheetName val="Sheet1"/>
      <sheetName val="Data Sheet"/>
      <sheetName val="BASIC ASSUMPTION"/>
      <sheetName val="K.2. Predictive Depr"/>
      <sheetName val="Marshal"/>
      <sheetName val="Permanent info"/>
      <sheetName val="akun"/>
      <sheetName val="OFF"/>
      <sheetName val="FullYear"/>
      <sheetName val="Regulated Tariff"/>
      <sheetName val="data_val"/>
      <sheetName val="Summary "/>
      <sheetName val="Sheet2 _2_"/>
      <sheetName val="Sheet2"/>
      <sheetName val="DAT-1"/>
      <sheetName val="table"/>
      <sheetName val="DSR"/>
      <sheetName val="10D"/>
      <sheetName val="5"/>
      <sheetName val="Summary P&amp;L"/>
      <sheetName val="PIK_QUO"/>
      <sheetName val="SUMMARY"/>
      <sheetName val="Advanced"/>
      <sheetName val="Mth-Vana"/>
      <sheetName val="SSP"/>
      <sheetName val="daftar"/>
      <sheetName val="fiscal depr(E)"/>
      <sheetName val="Data_Umum"/>
      <sheetName val="IC DKG"/>
      <sheetName val="IC DKSH"/>
      <sheetName val="dec 09"/>
      <sheetName val="COM-HARDWARE"/>
      <sheetName val="EQUIPMENT"/>
      <sheetName val="A"/>
      <sheetName val="U2.5 RM From Purhase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tabel"/>
      <sheetName val="ASS-UNIT"/>
      <sheetName val="18723"/>
      <sheetName val="BS-RTI"/>
      <sheetName val="SUPPORT"/>
      <sheetName val="SAP"/>
      <sheetName val="Parameters"/>
      <sheetName val="TaxLocal_Original"/>
      <sheetName val="Isolasi Luar Dalam"/>
      <sheetName val="Isolasi Luar"/>
      <sheetName val="RM-PURCH &amp; PACK"/>
      <sheetName val="JUAL_STD"/>
      <sheetName val="CPO 16-9-TID "/>
      <sheetName val="IS "/>
      <sheetName val="dl0450_28"/>
      <sheetName val="kardus"/>
      <sheetName val="Recov"/>
      <sheetName val="CIP_USD"/>
      <sheetName val="Ex_Rate"/>
      <sheetName val="B.S."/>
      <sheetName val="Input Sheet"/>
      <sheetName val="ALL"/>
      <sheetName val="TH"/>
      <sheetName val="FX Rates"/>
      <sheetName val="Lead"/>
      <sheetName val="I.4.1 (2)"/>
      <sheetName val="Drop Down"/>
      <sheetName val="Financial Statement"/>
      <sheetName val="Telephone &amp; KSO Rev"/>
      <sheetName val="B25-95"/>
      <sheetName val="BP1_23"/>
      <sheetName val="DATABASE"/>
      <sheetName val="MasterSheet"/>
      <sheetName val="FE-1770_P1"/>
      <sheetName val="FE-1770_P2"/>
      <sheetName val="FI-177O_P1"/>
      <sheetName val="FI-1770_P2"/>
      <sheetName val="Irregular_Income"/>
      <sheetName val="tax_calculation"/>
      <sheetName val="data_wp"/>
      <sheetName val="M_Maincomp"/>
      <sheetName val="Assumptions"/>
      <sheetName val="Asumsi"/>
      <sheetName val="Quantitatif"/>
      <sheetName val="T.B"/>
      <sheetName val="Trial"/>
      <sheetName val="TableLookup"/>
      <sheetName val="CODE"/>
      <sheetName val="AA.1.1 BNI"/>
      <sheetName val="Stock Report"/>
      <sheetName val="lookup table"/>
      <sheetName val="Spec 22104"/>
      <sheetName val="LP"/>
      <sheetName val="ref"/>
      <sheetName val="coeff"/>
      <sheetName val="NCG-BB"/>
      <sheetName val="Prepaid Expenses"/>
      <sheetName val="TCM Lists"/>
      <sheetName val="PP_Letter 389N"/>
      <sheetName val="11b"/>
      <sheetName val="Assump"/>
      <sheetName val="Income S"/>
      <sheetName val="balance sheet"/>
      <sheetName val="A6"/>
      <sheetName val="dghn"/>
      <sheetName val="Value_&amp;_Sensitivites"/>
      <sheetName val="CA Sheet"/>
      <sheetName val="Irregular_Income1"/>
      <sheetName val="FE-1770_P11"/>
      <sheetName val="Other charges (income)"/>
      <sheetName val="Rugilaba"/>
      <sheetName val="Biaya"/>
      <sheetName val="récapprobable98"/>
      <sheetName val="Payable"/>
      <sheetName val="CANADA"/>
      <sheetName val="Cost Centers"/>
      <sheetName val="CT PARTS - OOH 2006 "/>
      <sheetName val="DE"/>
      <sheetName val="EQ"/>
      <sheetName val="FA"/>
      <sheetName val="FS"/>
      <sheetName val="MA"/>
      <sheetName val="RE"/>
      <sheetName val="TX"/>
      <sheetName val="WC"/>
      <sheetName val="选择报表"/>
      <sheetName val="A$"/>
      <sheetName val="Jan-Dec05 PBC Rousye"/>
      <sheetName val="TEMPLATE"/>
      <sheetName val="Margin factor"/>
      <sheetName val="Power1770-2000 NEW NPWP"/>
      <sheetName val="Variabel"/>
      <sheetName val="A. Data Permintaan Produk"/>
      <sheetName val="C. Data Faktur "/>
      <sheetName val="Data Kalender"/>
      <sheetName val="M. Data Biaya Kirim"/>
      <sheetName val="NAMES"/>
      <sheetName val="populasi"/>
      <sheetName val="Tabelle1"/>
      <sheetName val="Nomor Id"/>
      <sheetName val="Bal Sheet"/>
      <sheetName val="Income Statement"/>
      <sheetName val="Introduction"/>
      <sheetName val="Profile"/>
      <sheetName val="kki"/>
      <sheetName val="fin pro centers"/>
      <sheetName val="Notes"/>
      <sheetName val="name"/>
      <sheetName val="Productivity"/>
      <sheetName val="JL_BEL"/>
      <sheetName val="DATA2"/>
      <sheetName val="PDMP"/>
      <sheetName val="PCE"/>
      <sheetName val="PRODUK"/>
      <sheetName val="TOOL-ME"/>
      <sheetName val="Biaya Op-10"/>
      <sheetName val="DOC"/>
      <sheetName val="FEED"/>
      <sheetName val="Erlang_table"/>
      <sheetName val="PercenDiv"/>
      <sheetName val="ALMS"/>
      <sheetName val="Detail"/>
      <sheetName val="IS"/>
      <sheetName val="Lenders_Ratios juneseptnov"/>
      <sheetName val="des"/>
      <sheetName val="AT"/>
      <sheetName val="UNITPRICE"/>
      <sheetName val="Client AJE"/>
      <sheetName val="Acc. Empolyee"/>
      <sheetName val="P_DPTAN _ BEBAN LAIN2"/>
      <sheetName val="AKTIVA TETAP"/>
      <sheetName val="PERINC_PASSIVA"/>
      <sheetName val="N-LTLS"/>
      <sheetName val="KAEF"/>
      <sheetName val="ADIRA-N"/>
      <sheetName val="N-ASII"/>
      <sheetName val="BBCA"/>
      <sheetName val="TLKM-J"/>
      <sheetName val="N-TLKM"/>
      <sheetName val="NRC"/>
      <sheetName val="Data Pihak ke-3"/>
      <sheetName val="Calcs"/>
      <sheetName val="CHIPPING"/>
      <sheetName val="SUMMARY NDE"/>
      <sheetName val="Macro "/>
      <sheetName val="Loan"/>
      <sheetName val="Fin Exp"/>
      <sheetName val="Info"/>
      <sheetName val="RATE"/>
      <sheetName val="WPL"/>
      <sheetName val="Data Ben"/>
      <sheetName val="Ex-Rate"/>
      <sheetName val="CONTRACT REC"/>
      <sheetName val="GJ"/>
      <sheetName val="INDIRECT DETAIL"/>
      <sheetName val="Customize Your Purchase Order"/>
      <sheetName val="Lists"/>
      <sheetName val="Probbl - Production"/>
      <sheetName val="214"/>
      <sheetName val="#REF"/>
      <sheetName val="RANGE"/>
      <sheetName val="EigenValue"/>
      <sheetName val="Data_Pihak_ke-3"/>
      <sheetName val="BASIC_ASSUMPTION"/>
      <sheetName val="COST SUMM"/>
      <sheetName val="SELISIHKURSSOURCE"/>
      <sheetName val="412"/>
      <sheetName val="INWARD PREMIUM 2010"/>
      <sheetName val="INWARD PREMIUM mei 2012"/>
      <sheetName val="Testing"/>
      <sheetName val="Cont Mc"/>
      <sheetName val="aging0307"/>
      <sheetName val="status"/>
      <sheetName val="Exc. Rate"/>
      <sheetName val="Analisa"/>
      <sheetName val="JAN"/>
      <sheetName val="FEB"/>
      <sheetName val="April"/>
      <sheetName val="Mei"/>
      <sheetName val="BAAN"/>
      <sheetName val="Analysis"/>
      <sheetName val="2RFAFRES"/>
      <sheetName val="Title"/>
      <sheetName val="Growth assumptions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Surabaya Gempol Mojokerto"/>
      <sheetName val="Valuation"/>
      <sheetName val="Load to report pajak"/>
      <sheetName val="dBASE"/>
      <sheetName val="IMM"/>
      <sheetName val="IKK"/>
      <sheetName val="COVER"/>
      <sheetName val="X"/>
      <sheetName val="DKONSOL"/>
      <sheetName val="TABEL2"/>
      <sheetName val="TRANS"/>
      <sheetName val="SUMMFA-USD"/>
      <sheetName val="Investment"/>
      <sheetName val="A3_USD_PL02"/>
      <sheetName val="ShareCapital"/>
      <sheetName val="Inventories"/>
      <sheetName val="Statement of Cash Flows"/>
      <sheetName val="Dashboard"/>
      <sheetName val="Sheet3"/>
      <sheetName val="tank"/>
      <sheetName val="DT-BAR"/>
      <sheetName val="SELISIH HARGA"/>
      <sheetName val="An_1"/>
      <sheetName val="An_3"/>
      <sheetName val="An_2"/>
      <sheetName val="LEGEND"/>
      <sheetName val="Markup"/>
      <sheetName val="Regulated_Tariff"/>
      <sheetName val="Summary_"/>
      <sheetName val="Isolasi_Luar"/>
      <sheetName val="Permanent_info"/>
      <sheetName val="SUMMARY_NDE"/>
      <sheetName val="Financial_Statement"/>
      <sheetName val="Macro_"/>
      <sheetName val="Isolasi_Luar_Dalam"/>
      <sheetName val="SELISIH_HARGA"/>
      <sheetName val="IC_DKG"/>
      <sheetName val="IC_DKSH"/>
      <sheetName val="Desc_"/>
      <sheetName val="dec_09"/>
      <sheetName val="Summary_P&amp;L"/>
      <sheetName val="Sheet2__2_"/>
      <sheetName val="Data_Sheet"/>
      <sheetName val="IS_"/>
      <sheetName val="CPO_16-9-TID_"/>
      <sheetName val="U2_5_RM_From_Purhase"/>
      <sheetName val="fiscal_depr(E)"/>
      <sheetName val="1_wp_opex"/>
      <sheetName val="Divre_6_ok"/>
      <sheetName val="NAMA_DEPT"/>
      <sheetName val="Biaya_Op-10"/>
      <sheetName val="Telephone_&amp;_KSO_Rev"/>
      <sheetName val="A__Data_Permintaan_Produk"/>
      <sheetName val="C__Data_Faktur_"/>
      <sheetName val="Data_Kalender"/>
      <sheetName val="M__Data_Biaya_Kirim"/>
      <sheetName val="Nomor_Id"/>
      <sheetName val="Bal_Sheet"/>
      <sheetName val="Income_Statement"/>
      <sheetName val="fin_pro_centers"/>
      <sheetName val="AA_1_1_BNI"/>
      <sheetName val="Acc__Empolyee"/>
      <sheetName val="RM-PURCH_&amp;_PACK"/>
      <sheetName val="B_S_"/>
      <sheetName val="Input_Sheet"/>
      <sheetName val="FX_Rates"/>
      <sheetName val="I_4_1_(2)"/>
      <sheetName val="Drop_Down"/>
      <sheetName val="TCM_Lists"/>
      <sheetName val="Lenders_Ratios_juneseptnov"/>
      <sheetName val="Stock_Report"/>
      <sheetName val="lookup_table"/>
      <sheetName val="K_2__Predictive_Depr"/>
      <sheetName val="Client_AJE"/>
      <sheetName val="Jan-Dec05_PBC_Rousye"/>
      <sheetName val="Spec_22104"/>
      <sheetName val="CA_Sheet"/>
      <sheetName val="FE-1770_P21"/>
      <sheetName val="FI-177O_P11"/>
      <sheetName val="FI-1770_P21"/>
      <sheetName val="tax_calculation1"/>
      <sheetName val="data_wp1"/>
      <sheetName val="Regulated_Tariff1"/>
      <sheetName val="Summary_1"/>
      <sheetName val="Isolasi_Luar1"/>
      <sheetName val="BASIC_ASSUMPTION1"/>
      <sheetName val="Permanent_info1"/>
      <sheetName val="SUMMARY_NDE1"/>
      <sheetName val="Financial_Statement1"/>
      <sheetName val="Macro_1"/>
      <sheetName val="Isolasi_Luar_Dalam1"/>
      <sheetName val="SELISIH_HARGA1"/>
      <sheetName val="IC_DKG1"/>
      <sheetName val="IC_DKSH1"/>
      <sheetName val="Desc_1"/>
      <sheetName val="dec_091"/>
      <sheetName val="Summary_P&amp;L1"/>
      <sheetName val="Sheet2__2_1"/>
      <sheetName val="Value_&amp;_Sensitivites1"/>
      <sheetName val="Data_Sheet1"/>
      <sheetName val="IS_1"/>
      <sheetName val="CPO_16-9-TID_1"/>
      <sheetName val="U2_5_RM_From_Purhase1"/>
      <sheetName val="fiscal_depr(E)1"/>
      <sheetName val="1_wp_opex1"/>
      <sheetName val="Divre_6_ok1"/>
      <sheetName val="NAMA_DEPT1"/>
      <sheetName val="Biaya_Op-101"/>
      <sheetName val="Telephone_&amp;_KSO_Rev1"/>
      <sheetName val="A__Data_Permintaan_Produk1"/>
      <sheetName val="C__Data_Faktur_1"/>
      <sheetName val="Data_Kalender1"/>
      <sheetName val="M__Data_Biaya_Kirim1"/>
      <sheetName val="Nomor_Id1"/>
      <sheetName val="Bal_Sheet1"/>
      <sheetName val="Income_Statement1"/>
      <sheetName val="fin_pro_centers1"/>
      <sheetName val="AA_1_1_BNI1"/>
      <sheetName val="Acc__Empolyee1"/>
      <sheetName val="RM-PURCH_&amp;_PACK1"/>
      <sheetName val="B_S_1"/>
      <sheetName val="Input_Sheet1"/>
      <sheetName val="FX_Rates1"/>
      <sheetName val="I_4_1_(2)1"/>
      <sheetName val="Drop_Down1"/>
      <sheetName val="TCM_Lists1"/>
      <sheetName val="Lenders_Ratios_juneseptnov1"/>
      <sheetName val="Stock_Report1"/>
      <sheetName val="lookup_table1"/>
      <sheetName val="K_2__Predictive_Depr1"/>
      <sheetName val="Client_AJE1"/>
      <sheetName val="Jan-Dec05_PBC_Rousye1"/>
      <sheetName val="Spec_221041"/>
      <sheetName val="CA_Sheet1"/>
    </sheetNames>
    <sheetDataSet>
      <sheetData sheetId="0">
        <row r="5">
          <cell r="J5">
            <v>53000</v>
          </cell>
        </row>
      </sheetData>
      <sheetData sheetId="1">
        <row r="5">
          <cell r="J5">
            <v>53000</v>
          </cell>
        </row>
      </sheetData>
      <sheetData sheetId="2">
        <row r="5">
          <cell r="J5">
            <v>53000</v>
          </cell>
        </row>
      </sheetData>
      <sheetData sheetId="3">
        <row r="5">
          <cell r="J5">
            <v>53000</v>
          </cell>
        </row>
      </sheetData>
      <sheetData sheetId="4">
        <row r="5">
          <cell r="J5">
            <v>53000</v>
          </cell>
        </row>
      </sheetData>
      <sheetData sheetId="5">
        <row r="5">
          <cell r="J5">
            <v>53000</v>
          </cell>
        </row>
      </sheetData>
      <sheetData sheetId="6">
        <row r="5">
          <cell r="J5">
            <v>53000</v>
          </cell>
        </row>
      </sheetData>
      <sheetData sheetId="7">
        <row r="5">
          <cell r="J5">
            <v>53000</v>
          </cell>
        </row>
      </sheetData>
      <sheetData sheetId="8">
        <row r="5">
          <cell r="J5">
            <v>53000</v>
          </cell>
        </row>
      </sheetData>
      <sheetData sheetId="9">
        <row r="5">
          <cell r="J5">
            <v>53000</v>
          </cell>
        </row>
      </sheetData>
      <sheetData sheetId="10">
        <row r="5">
          <cell r="J5">
            <v>53000</v>
          </cell>
        </row>
      </sheetData>
      <sheetData sheetId="11">
        <row r="5">
          <cell r="J5">
            <v>53000</v>
          </cell>
        </row>
      </sheetData>
      <sheetData sheetId="12">
        <row r="5">
          <cell r="J5">
            <v>53000</v>
          </cell>
        </row>
      </sheetData>
      <sheetData sheetId="13" refreshError="1">
        <row r="5">
          <cell r="J5">
            <v>53000</v>
          </cell>
        </row>
      </sheetData>
      <sheetData sheetId="14">
        <row r="5">
          <cell r="J5">
            <v>53000</v>
          </cell>
        </row>
      </sheetData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5">
          <cell r="J5">
            <v>53000</v>
          </cell>
        </row>
      </sheetData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"/>
      <sheetName val="PURCH"/>
      <sheetName val="SALES"/>
      <sheetName val="UFJRP0010"/>
      <sheetName val="UFJ$0010"/>
      <sheetName val="UFJYEN0030"/>
      <sheetName val="UFJ$0030"/>
      <sheetName val="UFJRP0030"/>
      <sheetName val="MDR"/>
      <sheetName val="BII"/>
      <sheetName val="CASH"/>
      <sheetName val="CASH$"/>
      <sheetName val="cash yen"/>
      <sheetName val="WS"/>
      <sheetName val="ADJ"/>
      <sheetName val="account"/>
      <sheetName val="data_val"/>
      <sheetName val="Account Code"/>
      <sheetName val="Client AJE"/>
      <sheetName val="WS 02-03 COMBINE-tri"/>
      <sheetName val="VL,NC,MTC"/>
      <sheetName val="dghn"/>
      <sheetName val="Workings"/>
      <sheetName val="合成単価作成・-BLDG"/>
      <sheetName val="DATA SLIP"/>
      <sheetName val="GeneralInfo"/>
      <sheetName val="Family"/>
      <sheetName val="C2"/>
      <sheetName val="Lead schedule"/>
      <sheetName val="Statement of Compre. Income"/>
      <sheetName val="Customize Your Purchase Order"/>
      <sheetName val="F2"/>
      <sheetName val="A1-B ASSET"/>
      <sheetName val="des"/>
      <sheetName val="RPMCOST"/>
      <sheetName val="JARS"/>
      <sheetName val="LABELS"/>
      <sheetName val="MNHRS"/>
      <sheetName val="RAWMAT"/>
    </sheetNames>
    <sheetDataSet>
      <sheetData sheetId="0" refreshError="1">
        <row r="3">
          <cell r="B3">
            <v>37655</v>
          </cell>
        </row>
        <row r="4">
          <cell r="B4">
            <v>37656</v>
          </cell>
        </row>
        <row r="5">
          <cell r="B5">
            <v>37657</v>
          </cell>
        </row>
        <row r="6">
          <cell r="B6">
            <v>37658</v>
          </cell>
        </row>
        <row r="7">
          <cell r="B7">
            <v>37659</v>
          </cell>
        </row>
        <row r="8">
          <cell r="B8">
            <v>37660</v>
          </cell>
        </row>
        <row r="9">
          <cell r="B9">
            <v>37662</v>
          </cell>
        </row>
        <row r="10">
          <cell r="B10">
            <v>37663</v>
          </cell>
        </row>
        <row r="11">
          <cell r="B11">
            <v>37665</v>
          </cell>
        </row>
        <row r="12">
          <cell r="B12">
            <v>37666</v>
          </cell>
        </row>
        <row r="13">
          <cell r="B13">
            <v>37667</v>
          </cell>
        </row>
        <row r="14">
          <cell r="B14">
            <v>37669</v>
          </cell>
        </row>
        <row r="15">
          <cell r="B15">
            <v>37670</v>
          </cell>
        </row>
        <row r="16">
          <cell r="B16">
            <v>37671</v>
          </cell>
        </row>
        <row r="17">
          <cell r="B17">
            <v>37672</v>
          </cell>
        </row>
        <row r="18">
          <cell r="B18">
            <v>37673</v>
          </cell>
        </row>
        <row r="19">
          <cell r="B19">
            <v>37674</v>
          </cell>
        </row>
        <row r="20">
          <cell r="B20">
            <v>37676</v>
          </cell>
        </row>
        <row r="21">
          <cell r="B21">
            <v>37677</v>
          </cell>
        </row>
        <row r="22">
          <cell r="B22">
            <v>37678</v>
          </cell>
        </row>
        <row r="23">
          <cell r="B23">
            <v>37679</v>
          </cell>
        </row>
        <row r="24">
          <cell r="B24">
            <v>37680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F1771"/>
      <sheetName val="F1771-I"/>
      <sheetName val="F1771-V"/>
      <sheetName val="F1771-IA"/>
      <sheetName val="F1771-II"/>
      <sheetName val="F1771-III"/>
      <sheetName val="Depreciation  schedule "/>
      <sheetName val="Penyusutan"/>
      <sheetName val="Attach"/>
      <sheetName val="Lampiran"/>
      <sheetName val="disposal"/>
      <sheetName val="fiscal depr(E)"/>
      <sheetName val="fiscal depr. (I)"/>
      <sheetName val="Cadangan premi"/>
      <sheetName val="amortisasi"/>
      <sheetName val="supervision"/>
      <sheetName val="Rounding off"/>
      <sheetName val="ERWIN"/>
      <sheetName val="PL"/>
      <sheetName val="Family"/>
      <sheetName val="Attachement"/>
      <sheetName val="data"/>
    </sheetNames>
    <sheetDataSet>
      <sheetData sheetId="0"/>
      <sheetData sheetId="1" refreshError="1">
        <row r="138">
          <cell r="E138">
            <v>-6772218468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MAKAIAN PAKAN &amp; OBAT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-COMB-Prop"/>
      <sheetName val="l*****"/>
      <sheetName val="****_x0000_ÿ"/>
      <sheetName val="Sheet1"/>
      <sheetName val="Tanda Terima Data"/>
      <sheetName val="Srt-Hanch"/>
      <sheetName val="Tanda Terima"/>
      <sheetName val="Srt-Pinij"/>
      <sheetName val="Srt-Sjnt"/>
      <sheetName val="ACTMPP96-99"/>
      <sheetName val="ASSUM-COMB-Sign"/>
      <sheetName val="ACT96-99"/>
      <sheetName val="Hatchery"/>
      <sheetName val="LETR-2000"/>
      <sheetName val="SRTPENG-2000"/>
      <sheetName val="SRTMEET-2000"/>
      <sheetName val="AQFSD-REQ"/>
      <sheetName val="FM-REQ"/>
      <sheetName val="HAT-REQ"/>
      <sheetName val="PPD-REQ"/>
      <sheetName val="CSD-REQ"/>
      <sheetName val="C&amp;E-REQ"/>
      <sheetName val="SUP-REQ"/>
      <sheetName val="ASSUM_COMB_Prop"/>
      <sheetName val="PEMAKAIAN PAKAN &amp; OBAT"/>
      <sheetName val="l_____"/>
      <sheetName val="____"/>
      <sheetName val="****?ÿ"/>
      <sheetName val="Account Code"/>
      <sheetName val="Tanda_Terima_Data"/>
      <sheetName val="Tanda_Terima"/>
      <sheetName val="PEMAKAIAN_PAKAN_&amp;_OBAT"/>
      <sheetName val="Tanda_Terima_Data13"/>
      <sheetName val="Tanda_Terima13"/>
      <sheetName val="Tanda_Terima_Data2"/>
      <sheetName val="Tanda_Terima2"/>
      <sheetName val="Tanda_Terima_Data1"/>
      <sheetName val="Tanda_Terima1"/>
      <sheetName val="Tanda_Terima_Data3"/>
      <sheetName val="Tanda_Terima3"/>
      <sheetName val="Tanda_Terima_Data6"/>
      <sheetName val="Tanda_Terima6"/>
      <sheetName val="Tanda_Terima_Data5"/>
      <sheetName val="Tanda_Terima5"/>
      <sheetName val="Tanda_Terima_Data4"/>
      <sheetName val="Tanda_Terima4"/>
      <sheetName val="Tanda_Terima_Data7"/>
      <sheetName val="Tanda_Terima7"/>
      <sheetName val="Tanda_Terima_Data8"/>
      <sheetName val="Tanda_Terima8"/>
      <sheetName val="Tanda_Terima_Data9"/>
      <sheetName val="Tanda_Terima9"/>
      <sheetName val="Tanda_Terima_Data11"/>
      <sheetName val="Tanda_Terima11"/>
      <sheetName val="Tanda_Terima_Data10"/>
      <sheetName val="Tanda_Terima10"/>
      <sheetName val="PEMAKAIAN_PAKAN_&amp;_OBAT1"/>
      <sheetName val="Tanda_Terima_Data12"/>
      <sheetName val="Tanda_Terima12"/>
      <sheetName val="Tanda_Terima_Data17"/>
      <sheetName val="Tanda_Terima17"/>
      <sheetName val="PEMAKAIAN_PAKAN_&amp;_OBAT5"/>
      <sheetName val="Tanda_Terima_Data15"/>
      <sheetName val="Tanda_Terima15"/>
      <sheetName val="PEMAKAIAN_PAKAN_&amp;_OBAT3"/>
      <sheetName val="Tanda_Terima_Data14"/>
      <sheetName val="Tanda_Terima14"/>
      <sheetName val="PEMAKAIAN_PAKAN_&amp;_OBAT2"/>
      <sheetName val="Tanda_Terima_Data16"/>
      <sheetName val="Tanda_Terima16"/>
      <sheetName val="PEMAKAIAN_PAKAN_&amp;_OBAT4"/>
      <sheetName val="Tanda_Terima_Data18"/>
      <sheetName val="Tanda_Terima18"/>
      <sheetName val="PEMAKAIAN_PAKAN_&amp;_OBAT6"/>
      <sheetName val="Tanda_Terima_Data19"/>
      <sheetName val="Tanda_Terima19"/>
      <sheetName val="PEMAKAIAN_PAKAN_&amp;_OBAT7"/>
      <sheetName val="Family"/>
      <sheetName val="Tanda_Terima_Data32"/>
      <sheetName val="Tanda_Terima32"/>
      <sheetName val="PEMAKAIAN_PAKAN_&amp;_OBAT20"/>
      <sheetName val="Tanda_Terima_Data21"/>
      <sheetName val="Tanda_Terima21"/>
      <sheetName val="PEMAKAIAN_PAKAN_&amp;_OBAT9"/>
      <sheetName val="Tanda_Terima_Data20"/>
      <sheetName val="Tanda_Terima20"/>
      <sheetName val="PEMAKAIAN_PAKAN_&amp;_OBAT8"/>
      <sheetName val="Tanda_Terima_Data25"/>
      <sheetName val="Tanda_Terima25"/>
      <sheetName val="PEMAKAIAN_PAKAN_&amp;_OBAT13"/>
      <sheetName val="Tanda_Terima_Data22"/>
      <sheetName val="Tanda_Terima22"/>
      <sheetName val="PEMAKAIAN_PAKAN_&amp;_OBAT10"/>
      <sheetName val="Tanda_Terima_Data24"/>
      <sheetName val="Tanda_Terima24"/>
      <sheetName val="PEMAKAIAN_PAKAN_&amp;_OBAT12"/>
      <sheetName val="Tanda_Terima_Data23"/>
      <sheetName val="Tanda_Terima23"/>
      <sheetName val="PEMAKAIAN_PAKAN_&amp;_OBAT11"/>
      <sheetName val="Tanda_Terima_Data31"/>
      <sheetName val="Tanda_Terima31"/>
      <sheetName val="PEMAKAIAN_PAKAN_&amp;_OBAT19"/>
      <sheetName val="Tanda_Terima_Data30"/>
      <sheetName val="Tanda_Terima30"/>
      <sheetName val="PEMAKAIAN_PAKAN_&amp;_OBAT18"/>
      <sheetName val="Tanda_Terima_Data27"/>
      <sheetName val="Tanda_Terima27"/>
      <sheetName val="PEMAKAIAN_PAKAN_&amp;_OBAT15"/>
      <sheetName val="Tanda_Terima_Data26"/>
      <sheetName val="Tanda_Terima26"/>
      <sheetName val="PEMAKAIAN_PAKAN_&amp;_OBAT14"/>
      <sheetName val="Tanda_Terima_Data28"/>
      <sheetName val="Tanda_Terima28"/>
      <sheetName val="PEMAKAIAN_PAKAN_&amp;_OBAT16"/>
      <sheetName val="Tanda_Terima_Data29"/>
      <sheetName val="Tanda_Terima29"/>
      <sheetName val="PEMAKAIAN_PAKAN_&amp;_OBAT17"/>
      <sheetName val="Tanda_Terima_Data33"/>
      <sheetName val="Tanda_Terima33"/>
      <sheetName val="PEMAKAIAN_PAKAN_&amp;_OBAT21"/>
      <sheetName val="Tanda_Terima_Data34"/>
      <sheetName val="Tanda_Terima34"/>
      <sheetName val="PEMAKAIAN_PAKAN_&amp;_OBAT22"/>
      <sheetName val="Tanda_Terima_Data38"/>
      <sheetName val="Tanda_Terima38"/>
      <sheetName val="PEMAKAIAN_PAKAN_&amp;_OBAT26"/>
      <sheetName val="Tanda_Terima_Data35"/>
      <sheetName val="Tanda_Terima35"/>
      <sheetName val="PEMAKAIAN_PAKAN_&amp;_OBAT23"/>
      <sheetName val="Tanda_Terima_Data36"/>
      <sheetName val="Tanda_Terima36"/>
      <sheetName val="PEMAKAIAN_PAKAN_&amp;_OBAT24"/>
      <sheetName val="Tanda_Terima_Data37"/>
      <sheetName val="Tanda_Terima37"/>
      <sheetName val="PEMAKAIAN_PAKAN_&amp;_OBAT25"/>
      <sheetName val="Tanda_Terima_Data39"/>
      <sheetName val="Tanda_Terima39"/>
      <sheetName val="PEMAKAIAN_PAKAN_&amp;_OBAT27"/>
      <sheetName val="Tanda_Terima_Data40"/>
      <sheetName val="Tanda_Terima40"/>
      <sheetName val="PEMAKAIAN_PAKAN_&amp;_OBAT28"/>
      <sheetName val="Tanda_Terima_Data42"/>
      <sheetName val="Tanda_Terima42"/>
      <sheetName val="PEMAKAIAN_PAKAN_&amp;_OBAT30"/>
      <sheetName val="Tanda_Terima_Data41"/>
      <sheetName val="Tanda_Terima41"/>
      <sheetName val="PEMAKAIAN_PAKAN_&amp;_OBAT29"/>
      <sheetName val="Tanda_Terima_Data43"/>
      <sheetName val="Tanda_Terima43"/>
      <sheetName val="PEMAKAIAN_PAKAN_&amp;_OBAT31"/>
      <sheetName val="Tanda_Terima_Data45"/>
      <sheetName val="Tanda_Terima45"/>
      <sheetName val="PEMAKAIAN_PAKAN_&amp;_OBAT33"/>
      <sheetName val="Tanda_Terima_Data44"/>
      <sheetName val="Tanda_Terima44"/>
      <sheetName val="PEMAKAIAN_PAKAN_&amp;_OBAT32"/>
      <sheetName val="Tanda_Terima_Data46"/>
      <sheetName val="Tanda_Terima46"/>
      <sheetName val="PEMAKAIAN_PAKAN_&amp;_OBAT34"/>
      <sheetName val="Tanda_Terima_Data48"/>
      <sheetName val="Tanda_Terima48"/>
      <sheetName val="PEMAKAIAN_PAKAN_&amp;_OBAT36"/>
      <sheetName val="Tanda_Terima_Data47"/>
      <sheetName val="Tanda_Terima47"/>
      <sheetName val="PEMAKAIAN_PAKAN_&amp;_OBAT35"/>
      <sheetName val="Tanda_Terima_Data49"/>
      <sheetName val="Tanda_Terima49"/>
      <sheetName val="PEMAKAIAN_PAKAN_&amp;_OBAT37"/>
      <sheetName val="Tanda_Terima_Data51"/>
      <sheetName val="Tanda_Terima51"/>
      <sheetName val="PEMAKAIAN_PAKAN_&amp;_OBAT39"/>
      <sheetName val="Tanda_Terima_Data50"/>
      <sheetName val="Tanda_Terima50"/>
      <sheetName val="PEMAKAIAN_PAKAN_&amp;_OBAT38"/>
      <sheetName val="Tanda_Terima_Data52"/>
      <sheetName val="Tanda_Terima52"/>
      <sheetName val="PEMAKAIAN_PAKAN_&amp;_OBAT40"/>
      <sheetName val="Tanda_Terima_Data54"/>
      <sheetName val="Tanda_Terima54"/>
      <sheetName val="PEMAKAIAN_PAKAN_&amp;_OBAT42"/>
      <sheetName val="Tanda_Terima_Data53"/>
      <sheetName val="Tanda_Terima53"/>
      <sheetName val="PEMAKAIAN_PAKAN_&amp;_OBAT41"/>
      <sheetName val="Tanda_Terima_Data55"/>
      <sheetName val="Tanda_Terima55"/>
      <sheetName val="PEMAKAIAN_PAKAN_&amp;_OBAT43"/>
      <sheetName val="_____ÿ"/>
      <sheetName val="Other charges (income)"/>
      <sheetName val="****_x005f_x0000_ÿ"/>
      <sheetName val="****_x005f_x005f_x005f_x0000_ÿ"/>
      <sheetName val="Location_Details _2_"/>
      <sheetName val="Tanda_Terima_Data56"/>
      <sheetName val="Tanda_Terima56"/>
      <sheetName val="PEMAKAIAN_PAKAN_&amp;_OBAT44"/>
      <sheetName val="Tanda_Terima_Data58"/>
      <sheetName val="Tanda_Terima58"/>
      <sheetName val="PEMAKAIAN_PAKAN_&amp;_OBAT46"/>
      <sheetName val="Tanda_Terima_Data57"/>
      <sheetName val="Tanda_Terima57"/>
      <sheetName val="PEMAKAIAN_PAKAN_&amp;_OBAT45"/>
      <sheetName val="Tanda_Terima_Data59"/>
      <sheetName val="Tanda_Terima59"/>
      <sheetName val="PEMAKAIAN_PAKAN_&amp;_OBAT47"/>
      <sheetName val="****_x005f_x005f_x005f_x005f_x005f_x005f_x005f_x0000_ÿ"/>
      <sheetName val="rate"/>
      <sheetName val="412"/>
      <sheetName val="SELISIHKURSSOURCE"/>
      <sheetName val="GeneralInfo"/>
      <sheetName val="PEMAKAIAN PAKAN _ OBAT"/>
      <sheetName val="****_x005f_x005f_x005f_x005f_x005f_x005f_x005f_x005f_x0"/>
      <sheetName val="cons workpapers"/>
      <sheetName val="Attachement"/>
      <sheetName val="Permanent info"/>
      <sheetName val="General Info"/>
      <sheetName val="A"/>
      <sheetName val="_____x005f_x0000_ÿ"/>
      <sheetName val="_____x005f_x005f_x005f_x0000_ÿ"/>
      <sheetName val="_____x005f_x005f_x005f_x005f_x005f_x005f_x005f_x0000_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Attachments"/>
      <sheetName val="lampiran"/>
      <sheetName val="Depresiasi total"/>
      <sheetName val="Daftar depresiasi"/>
      <sheetName val="Rekonsiliasi aktiva tetap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</sheetNames>
    <sheetDataSet>
      <sheetData sheetId="0" refreshError="1">
        <row r="73">
          <cell r="T73" t="str">
            <v>Rupiah</v>
          </cell>
        </row>
      </sheetData>
      <sheetData sheetId="1" refreshError="1">
        <row r="136">
          <cell r="S136">
            <v>9479182750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Attachments"/>
      <sheetName val="lampiran"/>
      <sheetName val="Depresiasi total"/>
      <sheetName val="Daftar depresiasi"/>
      <sheetName val="Rekonsiliasi aktiva tetap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SM Bgn"/>
      <sheetName val="SM Tnh"/>
      <sheetName val="List"/>
      <sheetName val="BCT"/>
      <sheetName val="Tab.Daten"/>
      <sheetName val="ENS MACHINE"/>
      <sheetName val="TBS1"/>
      <sheetName val="Ranges"/>
      <sheetName val="Family"/>
      <sheetName val="database"/>
      <sheetName val="Resume"/>
      <sheetName val="Uraian Mesin"/>
      <sheetName val="Bgn-Ingg PLANTATION"/>
      <sheetName val="may'03"/>
      <sheetName val="12"/>
      <sheetName val="All Division by SBU"/>
      <sheetName val="Kertas Kerja"/>
      <sheetName val="Informatique"/>
      <sheetName val="Rfrce"/>
      <sheetName val="F1771-IV"/>
      <sheetName val="F1771-V"/>
      <sheetName val="CL-SWITZ"/>
      <sheetName val="DRIVERS"/>
      <sheetName val="Lead"/>
      <sheetName val="JVFORM"/>
      <sheetName val="Table Array"/>
      <sheetName val="SAHAM"/>
      <sheetName val="CRITERIA1"/>
      <sheetName val="F1771-II"/>
      <sheetName val="F1771-III"/>
      <sheetName val="Scenarios&amp;Sensitivities"/>
      <sheetName val="A$"/>
      <sheetName val="Depresiasi_total"/>
      <sheetName val="Daftar_depresiasi"/>
      <sheetName val="Rekonsiliasi_aktiva_tetap"/>
      <sheetName val="FI-1771_P1"/>
      <sheetName val="FE-1771_P1"/>
      <sheetName val="FI-1771_P2"/>
      <sheetName val="FE-1771_P2"/>
      <sheetName val="ENS_MACHINE"/>
      <sheetName val="Tab_Daten"/>
      <sheetName val="SM_Bgn"/>
      <sheetName val="SM_Tnh"/>
      <sheetName val="Uraian_Mesin"/>
      <sheetName val="Bgn-Ingg_PLANTATION"/>
      <sheetName val="All_Division_by_SBU"/>
      <sheetName val="gg.1"/>
      <sheetName val="data_val"/>
      <sheetName val="TB"/>
      <sheetName val="CostRecovery - JV"/>
      <sheetName val="recl JV437"/>
      <sheetName val="FE-1771$.P1"/>
      <sheetName val="Sheet1"/>
      <sheetName val="Input Param"/>
      <sheetName val="LIST FA-1296"/>
      <sheetName val="Assump"/>
      <sheetName val="Exc. Rate"/>
      <sheetName val="Attachement"/>
      <sheetName val="load"/>
      <sheetName val="PO Database@3101"/>
      <sheetName val="PROLOSS"/>
      <sheetName val="Neraca"/>
      <sheetName val="Exch.rate"/>
      <sheetName val="FA Movement"/>
      <sheetName val="WPL"/>
      <sheetName val="PL"/>
      <sheetName val="CODE"/>
      <sheetName val="SD"/>
      <sheetName val="MRC1"/>
      <sheetName val="SetUp Data"/>
      <sheetName val="Input Areas"/>
      <sheetName val="UK GAAP Adjustments"/>
      <sheetName val="UK GAAP Purchase Price"/>
      <sheetName val="Misc Data Input File"/>
      <sheetName val="AGING"/>
      <sheetName val="PENJ.NERACA"/>
      <sheetName val="base"/>
      <sheetName val="Global Assumptions"/>
      <sheetName val="Scenarios and Sensitivities"/>
      <sheetName val="EQUALISASI"/>
      <sheetName val="Sheet2"/>
      <sheetName val="CITR98"/>
      <sheetName val="Other charges (income)"/>
      <sheetName val="Setup"/>
      <sheetName val="Classification of prov bonus"/>
      <sheetName val="View-Assumption"/>
      <sheetName val="Non-Statistical Sampling"/>
      <sheetName val="AR Drop Downs"/>
      <sheetName val="DropDown"/>
      <sheetName val="CASH FLOW"/>
      <sheetName val="gg_1"/>
      <sheetName val="gg_3"/>
      <sheetName val="DELETE"/>
      <sheetName val="MASTER"/>
      <sheetName val="AC"/>
      <sheetName val="Data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F1771-2"/>
      <sheetName val="B25-95"/>
      <sheetName val="OFF"/>
      <sheetName val="OT August  Drmx  08"/>
      <sheetName val="CCtr"/>
      <sheetName val="MACHINE"/>
      <sheetName val="STKBB"/>
      <sheetName val="SALES(영업)"/>
      <sheetName val="E.AUDIT"/>
      <sheetName val="#Lookup"/>
      <sheetName val="1105-B&amp;I-OK"/>
      <sheetName val="1106-M&amp;E"/>
      <sheetName val="A p r"/>
      <sheetName val="M a r"/>
      <sheetName val="F e b"/>
      <sheetName val="J a n"/>
      <sheetName val="00 received in 01"/>
      <sheetName val="Ex-Rate"/>
      <sheetName val="Permanent info"/>
      <sheetName val="I.4.1 (2)"/>
      <sheetName val="KK"/>
      <sheetName val="JV-ORIG-DEPN"/>
      <sheetName val="RIG027-PURCHASE-APR 97"/>
      <sheetName val="RIG027-ADDL ASSETS"/>
      <sheetName val="RIG134-PURCHASE-APR 97"/>
      <sheetName val="RIG134-ADDL ASSETS"/>
      <sheetName val="OFFICE-NEW"/>
      <sheetName val="TD Rp."/>
      <sheetName val="AU_BS"/>
      <sheetName val="D_1"/>
      <sheetName val="Prod Schedule"/>
      <sheetName val="PB(B)"/>
      <sheetName val="Inputs - Results"/>
      <sheetName val="Trial Balance - Detail"/>
      <sheetName val="fiscal depr(E)"/>
      <sheetName val="P&amp;L98"/>
      <sheetName val="SUD"/>
      <sheetName val="Penjualan"/>
      <sheetName val="PEMAKAIAN PAKAN &amp; OBAT"/>
      <sheetName val="Basic"/>
      <sheetName val="Ex_Rate"/>
      <sheetName val="SAD"/>
      <sheetName val="FE-1771"/>
      <sheetName val="Input-Expected Case"/>
      <sheetName val="Valuation"/>
      <sheetName val="DETIL"/>
      <sheetName val="TB (4)"/>
      <sheetName val="Front sheet"/>
    </sheetNames>
    <sheetDataSet>
      <sheetData sheetId="0" refreshError="1">
        <row r="73">
          <cell r="T73" t="str">
            <v>Rupiah</v>
          </cell>
        </row>
      </sheetData>
      <sheetData sheetId="1" refreshError="1">
        <row r="136">
          <cell r="S136">
            <v>9479182750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Final Tax"/>
      <sheetName val="Irregular Income"/>
      <sheetName val="FE_1770_P1"/>
      <sheetName val="GeneralInfo"/>
      <sheetName val="AGM"/>
      <sheetName val="Rinc"/>
      <sheetName val="Interest"/>
      <sheetName val="FE-1770_P1"/>
      <sheetName val="FE-1770_P2"/>
      <sheetName val="FI-177O_P1"/>
      <sheetName val="FI-1770_P2"/>
      <sheetName val="Final_Tax"/>
      <sheetName val="Irregular_Income"/>
      <sheetName val="TB"/>
      <sheetName val="F1771-2"/>
      <sheetName val="Marshal"/>
      <sheetName val="BS final"/>
      <sheetName val="Scenario&amp;Sensitivity"/>
      <sheetName val="Mine Assumptions"/>
      <sheetName val="Family"/>
      <sheetName val="Data"/>
      <sheetName val="Tables"/>
      <sheetName val="PM-PL"/>
      <sheetName val="ACRCONT"/>
      <sheetName val="FG-chart"/>
      <sheetName val="JUAL"/>
      <sheetName val="THRK"/>
      <sheetName val="Journal Template"/>
      <sheetName val="CFWork"/>
      <sheetName val="NERACA"/>
      <sheetName val="trf-d-w"/>
      <sheetName val="trf d-i"/>
      <sheetName val="Sheet2"/>
      <sheetName val="@GeneralInfo"/>
      <sheetName val="WHT_21"/>
      <sheetName val="WHT-21"/>
      <sheetName val="B.1"/>
      <sheetName val="Permanent info"/>
      <sheetName val="Rp Banten"/>
      <sheetName val="Sheet1"/>
      <sheetName val="Insurance"/>
      <sheetName val="Internal order"/>
      <sheetName val="KEUANGAN"/>
      <sheetName val="RENCANA KERJA"/>
      <sheetName val="VAT out"/>
      <sheetName val="RMFE 04"/>
      <sheetName val="P&amp;L98"/>
      <sheetName val="12-06-ins"/>
      <sheetName val="Ex_Rate"/>
      <sheetName val="ged"/>
      <sheetName val="3. Neraca dan RL"/>
      <sheetName val="BEP"/>
      <sheetName val="F1771-II"/>
      <sheetName val="F1771-III"/>
      <sheetName val="11400&amp;11405"/>
      <sheetName val="Table"/>
      <sheetName val="TP"/>
      <sheetName val="K 2.1"/>
      <sheetName val="Vehicle"/>
      <sheetName val="Main Menu"/>
      <sheetName val="Forecase 2004"/>
      <sheetName val="TBM"/>
      <sheetName val="A u g"/>
      <sheetName val="Receivable"/>
      <sheetName val="F1771-IV"/>
      <sheetName val="F1771-V"/>
      <sheetName val="BS_Recon"/>
      <sheetName val="Lead"/>
      <sheetName val="Professionals Standard"/>
      <sheetName val="INFO"/>
      <sheetName val="ESG local"/>
      <sheetName val="TO"/>
      <sheetName val="panther"/>
      <sheetName val="M-2 Adjusted"/>
      <sheetName val="Assumptions"/>
      <sheetName val="K.1.1.1 HGU"/>
      <sheetName val="ner"/>
      <sheetName val="Posting"/>
      <sheetName val="11b"/>
      <sheetName val="PopCache"/>
      <sheetName val="For Mgmt fee"/>
      <sheetName val="For GSC charge"/>
      <sheetName val="For Training Svc fee"/>
      <sheetName val="PLLT"/>
      <sheetName val="For Mgmt fee (PasteValue)"/>
      <sheetName val="For GSC charge (PasteValue)"/>
      <sheetName val="Allocation Base (GSIN)"/>
      <sheetName val="To DCIN"/>
      <sheetName val="For Training Svc fee (PasteVal)"/>
      <sheetName val="SPT-1770-BLANK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SUMMARY"/>
      <sheetName val="SFKLN"/>
      <sheetName val="intmar00"/>
      <sheetName val="Exch.rate"/>
      <sheetName val="Parameters"/>
      <sheetName val="FE-1770_P11"/>
      <sheetName val="FE-1770_P21"/>
      <sheetName val="FI-177O_P11"/>
      <sheetName val="FI-1770_P21"/>
      <sheetName val="Final_Tax1"/>
      <sheetName val="Irregular_Income1"/>
      <sheetName val="BS_final"/>
      <sheetName val="3__Neraca_dan_RL"/>
      <sheetName val="RENCANA_KERJA"/>
      <sheetName val="Mine_Assumptions"/>
      <sheetName val="VAT_out"/>
      <sheetName val="Journal_Template"/>
      <sheetName val="1999US$"/>
      <sheetName val="TB98,oct99&amp;sap99-WPL"/>
      <sheetName val="Mgt_P&amp;L"/>
      <sheetName val="Details BS YTD"/>
      <sheetName val="India"/>
      <sheetName val="BP1_23"/>
      <sheetName val="move (2)"/>
      <sheetName val="Interest&amp;Other"/>
      <sheetName val="FF-2"/>
      <sheetName val="Detail pg2"/>
      <sheetName val="HBS Credit_Detail"/>
      <sheetName val="AccountChart"/>
      <sheetName val="Agustus"/>
      <sheetName val="2-asi-00"/>
      <sheetName val="Table Array"/>
      <sheetName val="BOQ price"/>
      <sheetName val="NCR"/>
      <sheetName val="oblig Trad&amp;AFS"/>
      <sheetName val="FS"/>
      <sheetName val="Main_Menu"/>
      <sheetName val="trf_d-i"/>
      <sheetName val="status"/>
      <sheetName val="Income Statement"/>
      <sheetName val="Cost Input Sheet"/>
      <sheetName val="B_1"/>
      <sheetName val="Permanent_info"/>
      <sheetName val="Rp_Banten"/>
      <sheetName val="A_u_g"/>
      <sheetName val="Forecase_2004"/>
      <sheetName val="RMFE_04"/>
      <sheetName val="K_2_1"/>
      <sheetName val="move_(2)"/>
      <sheetName val="FE-1771-I"/>
      <sheetName val="InvoiceList"/>
      <sheetName val="MAIN"/>
      <sheetName val="WP-SP-03"/>
      <sheetName val="FE-1770_P12"/>
      <sheetName val="FE-1770_P22"/>
      <sheetName val="FI-177O_P12"/>
      <sheetName val="FI-1770_P22"/>
      <sheetName val="Final_Tax2"/>
      <sheetName val="Irregular_Income2"/>
      <sheetName val="BS_final1"/>
      <sheetName val="Mine_Assumptions1"/>
      <sheetName val="trf_d-i1"/>
      <sheetName val="Journal_Template1"/>
      <sheetName val="3__Neraca_dan_RL1"/>
      <sheetName val="RENCANA_KERJA1"/>
      <sheetName val="VAT_out1"/>
      <sheetName val="Main_Menu1"/>
      <sheetName val="Professionals_Standard"/>
      <sheetName val="ESG_local"/>
      <sheetName val="Exch_rate"/>
      <sheetName val="Details_BS_YTD"/>
      <sheetName val="Detail_pg2"/>
      <sheetName val="M-2_Adjusted"/>
      <sheetName val="Internal_order"/>
      <sheetName val="K_1_1_1_HGU"/>
      <sheetName val="HBS_Credit_Detail"/>
      <sheetName val="For_Mgmt_fee"/>
      <sheetName val="For_GSC_charge"/>
      <sheetName val="For_Training_Svc_fee"/>
      <sheetName val="For_Mgmt_fee_(PasteValue)"/>
      <sheetName val="For_GSC_charge_(PasteValue)"/>
      <sheetName val="Allocation_Base_(GSIN)"/>
      <sheetName val="To_DCIN"/>
      <sheetName val="For_Training_Svc_fee_(PasteVal)"/>
      <sheetName val="oblig_Trad&amp;AFS"/>
      <sheetName val="INV0299 (2)"/>
      <sheetName val="LIST"/>
      <sheetName val="Invoices_table"/>
      <sheetName val="Links"/>
      <sheetName val="Assumption"/>
      <sheetName val="382046NOV99"/>
      <sheetName val="Macro5"/>
      <sheetName val="Scenario_Sensitivity"/>
      <sheetName val="Other Current"/>
      <sheetName val="Other YTD"/>
      <sheetName val="HPP_20_"/>
      <sheetName val="HPP_19_"/>
      <sheetName val="bs"/>
      <sheetName val="rate"/>
      <sheetName val="A"/>
      <sheetName val="Bank Recon - IDR"/>
      <sheetName val="Inputs"/>
      <sheetName val="ExchRates"/>
      <sheetName val="FOREX 04"/>
      <sheetName val="Ex-Rate"/>
      <sheetName val="FOREX 03"/>
      <sheetName val="FOREX 04 audited"/>
      <sheetName val="Data Input"/>
      <sheetName val="NAMECODE"/>
      <sheetName val="Introduction"/>
      <sheetName val="TRADING PROFIT"/>
      <sheetName val="Calculations"/>
      <sheetName val="HBI NCD"/>
      <sheetName val="PL98"/>
      <sheetName val="Prof2606"/>
      <sheetName val="Q120 AP Aging"/>
      <sheetName val="DEFECTED NOV"/>
      <sheetName val="Results"/>
      <sheetName val="PO"/>
      <sheetName val="Front Sheet"/>
      <sheetName val="Graphs"/>
      <sheetName val="Revaluation"/>
      <sheetName val="EB PDT"/>
      <sheetName val="General"/>
      <sheetName val="WP-Panu'02"/>
      <sheetName val="Setup"/>
      <sheetName val="Content 3"/>
      <sheetName val="BS-PL Komersil and Fiskal"/>
      <sheetName val="CUSTOMER LOOKUP"/>
      <sheetName val="B_11"/>
      <sheetName val="Permanent_info1"/>
      <sheetName val="Rp_Banten1"/>
      <sheetName val="RMFE_041"/>
      <sheetName val="A_u_g1"/>
      <sheetName val="Forecase_20041"/>
      <sheetName val="K_2_11"/>
      <sheetName val="Cost_Input_Sheet"/>
      <sheetName val="move_(2)1"/>
      <sheetName val="BOQ_price"/>
      <sheetName val="HBI_NCD"/>
      <sheetName val="Table_Array"/>
      <sheetName val="IR-Weights"/>
      <sheetName val="Model"/>
      <sheetName val="F2-1"/>
      <sheetName val="ID MENADO"/>
      <sheetName val="Indicadores"/>
      <sheetName val="EYAS Standar"/>
      <sheetName val="BAL SHEET(2)"/>
      <sheetName val="Exc. Rate"/>
      <sheetName val="Base Data"/>
      <sheetName val="RWP 33"/>
      <sheetName val="SUMMARY "/>
      <sheetName val="TB IDR Only"/>
      <sheetName val="IDR"/>
      <sheetName val="Breakdown LF603.1"/>
      <sheetName val="Sheet 1 (2)"/>
      <sheetName val="COA BM"/>
      <sheetName val="Set"/>
      <sheetName val="Rekap Penj"/>
      <sheetName val="perset"/>
      <sheetName val="Cover-01"/>
      <sheetName val="House"/>
      <sheetName val="Tol"/>
      <sheetName val="HospitalInfo"/>
      <sheetName val="Name Map"/>
      <sheetName val="PEDESB"/>
      <sheetName val="INSTITUTION"/>
      <sheetName val="Validation"/>
      <sheetName val="InvoEâ_x0004_ist"/>
      <sheetName val="0"/>
      <sheetName val="Table 1"/>
      <sheetName val="InvoEâ_x005f_x0004_ist"/>
      <sheetName val="Investasi &amp; depresiasi"/>
      <sheetName val="Asumsi"/>
      <sheetName val="Expense"/>
      <sheetName val="K2-FA"/>
      <sheetName val="Details"/>
      <sheetName val="Sheet1 (19)"/>
      <sheetName val="As"/>
      <sheetName val="Check Sheet"/>
      <sheetName val="PLHO Report"/>
      <sheetName val="PLHOENG"/>
      <sheetName val="Income State"/>
      <sheetName val="FL &amp; IC"/>
      <sheetName val="INPUT"/>
      <sheetName val="A2.1 CAJE"/>
      <sheetName val="fs_lines"/>
      <sheetName val="fs_sub_classes"/>
      <sheetName val="notes_lines"/>
      <sheetName val="A2_1_CAJE"/>
      <sheetName val="FE-1770_P13"/>
      <sheetName val="FE-1770_P23"/>
      <sheetName val="FI-177O_P13"/>
      <sheetName val="FI-1770_P23"/>
      <sheetName val="Final_Tax3"/>
      <sheetName val="Irregular_Income3"/>
      <sheetName val="BS_final2"/>
      <sheetName val="RENCANA_KERJA2"/>
      <sheetName val="Mine_Assumptions2"/>
      <sheetName val="3__Neraca_dan_RL2"/>
      <sheetName val="VAT_out2"/>
      <sheetName val="Journal_Template2"/>
      <sheetName val="M-2_Adjusted1"/>
      <sheetName val="Income_Statement"/>
      <sheetName val="GRACE"/>
      <sheetName val="Product Requirement"/>
      <sheetName val="07-230420"/>
      <sheetName val="229 Accr Exp"/>
      <sheetName val="Cover"/>
      <sheetName val="rab_50"/>
      <sheetName val="Tax comp"/>
      <sheetName val="TWDV over NBV"/>
      <sheetName val="DTL"/>
      <sheetName val="Instructions"/>
      <sheetName val="TRAVEL PLAN"/>
      <sheetName val="CODE,NAME"/>
      <sheetName val="FE-1770_P14"/>
      <sheetName val="FE-1770_P24"/>
      <sheetName val="FI-177O_P14"/>
      <sheetName val="FI-1770_P24"/>
      <sheetName val="Final_Tax4"/>
      <sheetName val="Irregular_Income4"/>
      <sheetName val="Permanent_info2"/>
      <sheetName val="A_u_g2"/>
      <sheetName val="BS_final3"/>
      <sheetName val="RENCANA_KERJA3"/>
      <sheetName val="Mine_Assumptions3"/>
      <sheetName val="trf_d-i2"/>
      <sheetName val="3__Neraca_dan_RL3"/>
      <sheetName val="VAT_out3"/>
      <sheetName val="Journal_Template3"/>
      <sheetName val="B_12"/>
      <sheetName val="Forecase_20042"/>
      <sheetName val="Main_Menu2"/>
      <sheetName val="Rp_Banten2"/>
      <sheetName val="M-2_Adjusted2"/>
      <sheetName val="Professionals_Standard1"/>
      <sheetName val="ESG_local1"/>
      <sheetName val="A2_1_CAJE1"/>
      <sheetName val="For_Mgmt_fee1"/>
      <sheetName val="For_GSC_charge1"/>
      <sheetName val="For_Training_Svc_fee1"/>
      <sheetName val="For_Mgmt_fee_(PasteValue)1"/>
      <sheetName val="For_GSC_charge_(PasteValue)1"/>
      <sheetName val="Allocation_Base_(GSIN)1"/>
      <sheetName val="To_DCIN1"/>
      <sheetName val="For_Training_Svc_fee_(PasteVal1"/>
      <sheetName val="Details_BS_YTD1"/>
      <sheetName val="Detail_pg21"/>
      <sheetName val="Internal_order1"/>
      <sheetName val="BOQ_price1"/>
      <sheetName val="InvoEâ_x005f_x005f_x005f_x0004_ist"/>
      <sheetName val="99.10.12"/>
      <sheetName val="2001GeneralInfo"/>
      <sheetName val="2001Marshal"/>
      <sheetName val="Scenario"/>
      <sheetName val="Module2"/>
      <sheetName val="Q120_AP_Aging"/>
      <sheetName val="DEFECTED_NOV"/>
      <sheetName val="Other_Current"/>
      <sheetName val="Other_YTD"/>
      <sheetName val="INV0299_(2)"/>
      <sheetName val="FOREX_04"/>
      <sheetName val="FOREX_03"/>
      <sheetName val="FOREX_04_audited"/>
      <sheetName val="Data_Input"/>
      <sheetName val="Bank_Recon_-_IDR"/>
      <sheetName val="DataWP"/>
      <sheetName val="hutang DPLK"/>
      <sheetName val="Des"/>
      <sheetName val="INSTMATR"/>
      <sheetName val="NL180"/>
      <sheetName val="NL240"/>
      <sheetName val="Access Radio NL400"/>
      <sheetName val="SPARE"/>
      <sheetName val="Data Submission"/>
      <sheetName val="Lookup Tables"/>
      <sheetName val="Financial Statement"/>
      <sheetName val="Attachement"/>
      <sheetName val="dt-2003"/>
      <sheetName val="hit-311203"/>
      <sheetName val="lampiran2"/>
      <sheetName val="rekap"/>
      <sheetName val="tarip"/>
      <sheetName val="HWL (2)"/>
      <sheetName val="Other charges (income)"/>
      <sheetName val="Source"/>
      <sheetName val="S16-CA(2000P)"/>
      <sheetName val="TB-WP"/>
      <sheetName val="lab norge"/>
      <sheetName val="Contract"/>
      <sheetName val="CRITERIA1"/>
      <sheetName val="Att 1-5 yr01 (Ind)"/>
      <sheetName val="Att 1-5 yr01"/>
      <sheetName val="PPh 22 - 01"/>
      <sheetName val="PPh 22 - 01 (E)"/>
      <sheetName val="Fiskal-01"/>
      <sheetName val="F1771"/>
      <sheetName val="F1771-I"/>
      <sheetName val="Depr for add 2001"/>
      <sheetName val="Perhit disp 01 (E)"/>
      <sheetName val="Perhit disp 01"/>
      <sheetName val="Depreciation DBI 01"/>
      <sheetName val="Lamp1-2"/>
      <sheetName val="Lamp3-4"/>
      <sheetName val="Amortisation DBI "/>
      <sheetName val="Sheet1 (3)"/>
      <sheetName val="Sheet1 (2)"/>
      <sheetName val="expat exp"/>
      <sheetName val="Jamsostek"/>
      <sheetName val="Stock CIW"/>
      <sheetName val="InterestCalculation"/>
      <sheetName val="Rin1"/>
      <sheetName val="BP-BP1"/>
      <sheetName val="K.6DEPOSIT"/>
      <sheetName val="Customer List"/>
      <sheetName val="Pipe"/>
      <sheetName val="laporan"/>
      <sheetName val="New List"/>
      <sheetName val="Muebles y Enseres"/>
      <sheetName val="HR"/>
      <sheetName val="FE-1770_P15"/>
      <sheetName val="FE-1770_P25"/>
      <sheetName val="FI-177O_P15"/>
      <sheetName val="FI-1770_P25"/>
      <sheetName val="Final_Tax5"/>
      <sheetName val="Irregular_Income5"/>
      <sheetName val="BS_final4"/>
      <sheetName val="Mine_Assumptions4"/>
      <sheetName val="VAT_out4"/>
      <sheetName val="K_1_1_1_HGU1"/>
      <sheetName val="Permanent_info3"/>
      <sheetName val="Journal_Template4"/>
      <sheetName val="Rp_Banten3"/>
      <sheetName val="RMFE_042"/>
      <sheetName val="trf_d-i3"/>
      <sheetName val="B_13"/>
      <sheetName val="RENCANA_KERJA4"/>
      <sheetName val="Main_Menu3"/>
      <sheetName val="K_2_12"/>
      <sheetName val="3__Neraca_dan_RL4"/>
      <sheetName val="Forecase_20043"/>
      <sheetName val="M-2_Adjusted3"/>
      <sheetName val="A_u_g3"/>
      <sheetName val="Internal_order2"/>
      <sheetName val="Professionals_Standard2"/>
      <sheetName val="ESG_local2"/>
      <sheetName val="Details_BS_YTD2"/>
      <sheetName val="Other_Current1"/>
      <sheetName val="Other_YTD1"/>
      <sheetName val="Detail_pg22"/>
      <sheetName val="For_Mgmt_fee2"/>
      <sheetName val="For_GSC_charge2"/>
      <sheetName val="For_Training_Svc_fee2"/>
      <sheetName val="For_Mgmt_fee_(PasteValue)2"/>
      <sheetName val="For_GSC_charge_(PasteValue)2"/>
      <sheetName val="Allocation_Base_(GSIN)2"/>
      <sheetName val="To_DCIN2"/>
      <sheetName val="For_Training_Svc_fee_(PasteVal2"/>
      <sheetName val="Exch_rate1"/>
      <sheetName val="move_(2)2"/>
      <sheetName val="HBS_Credit_Detail1"/>
      <sheetName val="BOQ_price2"/>
      <sheetName val="Table_Array1"/>
      <sheetName val="DEFECTED_NOV1"/>
      <sheetName val="oblig_Trad&amp;AFS1"/>
      <sheetName val="HBI_NCD1"/>
      <sheetName val="Income_Statement1"/>
      <sheetName val="Cost_Input_Sheet1"/>
      <sheetName val="Bank_Recon_-_IDR1"/>
      <sheetName val="INV0299_(2)1"/>
      <sheetName val="RWP_33"/>
      <sheetName val="FOREX_041"/>
      <sheetName val="FOREX_031"/>
      <sheetName val="FOREX_04_audited1"/>
      <sheetName val="Data_Input1"/>
      <sheetName val="Base_Data"/>
      <sheetName val="ID_MENADO"/>
      <sheetName val="TRADING_PROFIT"/>
      <sheetName val="EB_PDT"/>
      <sheetName val="CUSTOMER_LOOKUP"/>
      <sheetName val="SUMMARY_"/>
      <sheetName val="Content_3"/>
      <sheetName val="Exc__Rate"/>
      <sheetName val="hutang_DPLK"/>
      <sheetName val="EYAS_Standar"/>
      <sheetName val="BAL_SHEET(2)"/>
      <sheetName val="Q120_AP_Aging1"/>
      <sheetName val="Access_Radio_NL400"/>
      <sheetName val="Income_State"/>
      <sheetName val="BS-PL_Komersil_and_Fiskal"/>
      <sheetName val="TRAVEL_PLAN"/>
      <sheetName val="Check_Sheet"/>
      <sheetName val="PLHO_Report"/>
      <sheetName val="Sheet1_(19)"/>
      <sheetName val="HWL_(2)"/>
      <sheetName val="A2_1_CAJE2"/>
      <sheetName val="Front_Sheet"/>
      <sheetName val="Rekap_Penj"/>
      <sheetName val="TB_IDR_Only"/>
      <sheetName val="Breakdown_LF603_1"/>
      <sheetName val="Sheet_1_(2)"/>
      <sheetName val="COA_BM"/>
      <sheetName val="InvoEâist"/>
      <sheetName val="FE-1770_P16"/>
      <sheetName val="FE-1770_P26"/>
      <sheetName val="FI-177O_P16"/>
      <sheetName val="FI-1770_P26"/>
      <sheetName val="Final_Tax6"/>
      <sheetName val="Irregular_Income6"/>
      <sheetName val="BS_final5"/>
      <sheetName val="Mine_Assumptions5"/>
      <sheetName val="VAT_out5"/>
      <sheetName val="K_1_1_1_HGU2"/>
      <sheetName val="Permanent_info4"/>
      <sheetName val="Journal_Template5"/>
      <sheetName val="Rp_Banten4"/>
      <sheetName val="RMFE_043"/>
      <sheetName val="trf_d-i4"/>
      <sheetName val="B_14"/>
      <sheetName val="RENCANA_KERJA5"/>
      <sheetName val="Main_Menu4"/>
      <sheetName val="K_2_13"/>
      <sheetName val="3__Neraca_dan_RL5"/>
      <sheetName val="Forecase_20044"/>
      <sheetName val="M-2_Adjusted4"/>
      <sheetName val="A_u_g4"/>
      <sheetName val="Internal_order3"/>
      <sheetName val="Professionals_Standard3"/>
      <sheetName val="ESG_local3"/>
      <sheetName val="Details_BS_YTD3"/>
      <sheetName val="Other_Current2"/>
      <sheetName val="Other_YTD2"/>
      <sheetName val="Detail_pg23"/>
      <sheetName val="For_Mgmt_fee3"/>
      <sheetName val="For_GSC_charge3"/>
      <sheetName val="For_Training_Svc_fee3"/>
      <sheetName val="For_Mgmt_fee_(PasteValue)3"/>
      <sheetName val="For_GSC_charge_(PasteValue)3"/>
      <sheetName val="Allocation_Base_(GSIN)3"/>
      <sheetName val="To_DCIN3"/>
      <sheetName val="For_Training_Svc_fee_(PasteVal3"/>
      <sheetName val="Exch_rate2"/>
      <sheetName val="move_(2)3"/>
      <sheetName val="HBS_Credit_Detail2"/>
      <sheetName val="BOQ_price3"/>
      <sheetName val="Table_Array2"/>
      <sheetName val="DEFECTED_NOV2"/>
      <sheetName val="oblig_Trad&amp;AFS2"/>
      <sheetName val="HBI_NCD2"/>
      <sheetName val="Income_Statement2"/>
      <sheetName val="Cost_Input_Sheet2"/>
      <sheetName val="Bank_Recon_-_IDR2"/>
      <sheetName val="INV0299_(2)2"/>
      <sheetName val="RWP_331"/>
      <sheetName val="FOREX_042"/>
      <sheetName val="FOREX_032"/>
      <sheetName val="FOREX_04_audited2"/>
      <sheetName val="Data_Input2"/>
      <sheetName val="Base_Data1"/>
      <sheetName val="ID_MENADO1"/>
      <sheetName val="TRADING_PROFIT1"/>
      <sheetName val="EB_PDT1"/>
      <sheetName val="CUSTOMER_LOOKUP1"/>
      <sheetName val="SUMMARY_1"/>
      <sheetName val="Content_31"/>
      <sheetName val="Exc__Rate1"/>
      <sheetName val="hutang_DPLK1"/>
      <sheetName val="EYAS_Standar1"/>
      <sheetName val="BAL_SHEET(2)1"/>
      <sheetName val="PANDUAN"/>
      <sheetName val="WPL"/>
      <sheetName val="LOC Score"/>
      <sheetName val="FKT_PJK"/>
      <sheetName val="Lookup"/>
      <sheetName val="hitung"/>
      <sheetName val="A&amp;C"/>
      <sheetName val="GL Items MEI"/>
      <sheetName val="BWD"/>
      <sheetName val="Petrosea"/>
      <sheetName val="Lamp RPT048"/>
      <sheetName val="Lamp RPT040"/>
      <sheetName val="BB"/>
      <sheetName val="DB"/>
      <sheetName val="Product_Requirement"/>
      <sheetName val="229_Accr_Exp"/>
      <sheetName val="Name_Map"/>
      <sheetName val="Table_1"/>
      <sheetName val="FL_&amp;_IC"/>
      <sheetName val="Data_Submission"/>
      <sheetName val="Lookup_Tables"/>
      <sheetName val="Tax_comp"/>
      <sheetName val="TWDV_over_NBV"/>
      <sheetName val="Investasi_&amp;_depresiasi"/>
      <sheetName val="dayin"/>
      <sheetName val="Sch "/>
      <sheetName val="SUD"/>
      <sheetName val=" INCOME STATEMENT"/>
      <sheetName val="WWb"/>
      <sheetName val="L I - ATY"/>
      <sheetName val="S e p"/>
      <sheetName val="M a r"/>
      <sheetName val="PEMBELIAN-05"/>
      <sheetName val="PEMBELIAN-11"/>
      <sheetName val="1"/>
      <sheetName val="Q120_AP_Aging2"/>
      <sheetName val="BS-PL_Komersil_and_Fiskal1"/>
      <sheetName val="TB_IDR_Only1"/>
      <sheetName val="Breakdown_LF603_11"/>
      <sheetName val="Sheet_1_(2)1"/>
      <sheetName val="COA_BM1"/>
      <sheetName val="Rekap_Penj1"/>
      <sheetName val="Sheet1_(19)1"/>
      <sheetName val="Check_Sheet1"/>
      <sheetName val="PLHO_Report1"/>
      <sheetName val="Income_State1"/>
      <sheetName val="Product_Requirement1"/>
      <sheetName val="Front_Sheet1"/>
      <sheetName val="229_Accr_Exp1"/>
      <sheetName val="Name_Map1"/>
      <sheetName val="Table_11"/>
      <sheetName val="FL_&amp;_IC1"/>
      <sheetName val="TRAVEL_PLAN1"/>
      <sheetName val="Data_Submission1"/>
      <sheetName val="Lookup_Tables1"/>
      <sheetName val="Access_Radio_NL4001"/>
      <sheetName val="Tax_comp1"/>
      <sheetName val="TWDV_over_NBV1"/>
      <sheetName val="A2_1_CAJE3"/>
      <sheetName val="Investasi_&amp;_depresiasi1"/>
      <sheetName val="FE-1770_P17"/>
      <sheetName val="FE-1770_P27"/>
      <sheetName val="FI-177O_P17"/>
      <sheetName val="FI-1770_P27"/>
      <sheetName val="Final_Tax7"/>
      <sheetName val="HWL_(2)1"/>
      <sheetName val="TBL"/>
      <sheetName val="SAA"/>
      <sheetName val="COA"/>
      <sheetName val="E-9.3(PBC)"/>
      <sheetName val="KU-Ajt'03"/>
      <sheetName val="KB-Ajt'03"/>
      <sheetName val="KS-Ajt'03"/>
      <sheetName val="KT-Ajt'03"/>
      <sheetName val="Mill-Ajt'03"/>
      <sheetName val="Selling_Exp"/>
      <sheetName val="prod"/>
      <sheetName val="hitung ulang JEPANG"/>
      <sheetName val="HO Use"/>
      <sheetName val="FA"/>
      <sheetName val="BGT Cashflow"/>
      <sheetName val="ACT Cashflow"/>
      <sheetName val="BGT Cashflow "/>
      <sheetName val="April"/>
      <sheetName val="Irregular_Income7"/>
      <sheetName val="Permanent_info5"/>
      <sheetName val="Rp_Banten5"/>
      <sheetName val="B_15"/>
      <sheetName val="BS_final6"/>
      <sheetName val="RENCANA_KERJA6"/>
      <sheetName val="VAT_out6"/>
      <sheetName val="Mine_Assumptions6"/>
      <sheetName val="Journal_Template6"/>
      <sheetName val="Forecase_20045"/>
      <sheetName val="trf_d-i5"/>
      <sheetName val="A_u_g5"/>
      <sheetName val="3__Neraca_dan_RL6"/>
      <sheetName val="Main_Menu5"/>
      <sheetName val="RMFE_044"/>
      <sheetName val="K_2_14"/>
      <sheetName val="Details_BS_YTD4"/>
      <sheetName val="Detail_pg24"/>
      <sheetName val="Professionals_Standard4"/>
      <sheetName val="ESG_local4"/>
      <sheetName val="M-2_Adjusted5"/>
      <sheetName val="Internal_order4"/>
      <sheetName val="move_(2)4"/>
      <sheetName val="Exch_rate3"/>
      <sheetName val="HBS_Credit_Detail3"/>
      <sheetName val="K_1_1_1_HGU3"/>
      <sheetName val="For_Mgmt_fee4"/>
      <sheetName val="For_GSC_charge4"/>
      <sheetName val="For_Training_Svc_fee4"/>
      <sheetName val="For_Mgmt_fee_(PasteValue)4"/>
      <sheetName val="For_GSC_charge_(PasteValue)4"/>
      <sheetName val="Allocation_Base_(GSIN)4"/>
      <sheetName val="To_DCIN4"/>
      <sheetName val="For_Training_Svc_fee_(PasteVal4"/>
      <sheetName val="Table_Array3"/>
      <sheetName val="BOQ_price4"/>
      <sheetName val="oblig_Trad&amp;AFS3"/>
      <sheetName val="Cost_Input_Sheet3"/>
      <sheetName val="Base_Data2"/>
      <sheetName val="Income_Statement3"/>
      <sheetName val="DEFECTED_NOV3"/>
      <sheetName val="RWP_332"/>
      <sheetName val="Bank_Recon_-_IDR3"/>
      <sheetName val="FOREX_043"/>
      <sheetName val="FOREX_033"/>
      <sheetName val="FOREX_04_audited3"/>
      <sheetName val="Data_Input3"/>
      <sheetName val="INV0299_(2)3"/>
      <sheetName val="HBI_NCD3"/>
      <sheetName val="TRADING_PROFIT2"/>
      <sheetName val="EB_PDT2"/>
      <sheetName val="Other_Current3"/>
      <sheetName val="Other_YTD3"/>
      <sheetName val="Q120_AP_Aging3"/>
      <sheetName val="ID_MENADO2"/>
      <sheetName val="SUMMARY_2"/>
      <sheetName val="BS-PL_Komersil_and_Fiskal2"/>
      <sheetName val="Exc__Rate2"/>
      <sheetName val="TB_IDR_Only2"/>
      <sheetName val="Breakdown_LF603_12"/>
      <sheetName val="Sheet_1_(2)2"/>
      <sheetName val="COA_BM2"/>
      <sheetName val="EYAS_Standar2"/>
      <sheetName val="BAL_SHEET(2)2"/>
      <sheetName val="Rekap_Penj2"/>
      <sheetName val="Sheet1_(19)2"/>
      <sheetName val="Check_Sheet2"/>
      <sheetName val="PLHO_Report2"/>
      <sheetName val="Income_State2"/>
      <sheetName val="Product_Requirement2"/>
      <sheetName val="Front_Sheet2"/>
      <sheetName val="CUSTOMER_LOOKUP2"/>
      <sheetName val="229_Accr_Exp2"/>
      <sheetName val="Name_Map2"/>
      <sheetName val="Table_12"/>
      <sheetName val="FL_&amp;_IC2"/>
      <sheetName val="TRAVEL_PLAN2"/>
      <sheetName val="Data_Submission2"/>
      <sheetName val="Lookup_Tables2"/>
      <sheetName val="Content_32"/>
      <sheetName val="hutang_DPLK2"/>
      <sheetName val="Access_Radio_NL4002"/>
      <sheetName val="Tax_comp2"/>
      <sheetName val="TWDV_over_NBV2"/>
      <sheetName val="A2_1_CAJE4"/>
      <sheetName val="Investasi_&amp;_depresiasi2"/>
      <sheetName val="Pro-Base"/>
      <sheetName val="Fixset"/>
      <sheetName val="SCORE_RC_Code"/>
      <sheetName val="JOURNAL"/>
      <sheetName val="SUPPORT"/>
      <sheetName val="JADI"/>
      <sheetName val="Cons"/>
      <sheetName val="SAD Conclusion"/>
      <sheetName val="SAD Schedule"/>
      <sheetName val="gg.1"/>
      <sheetName val="C"/>
      <sheetName val="Bgn-Ingg PLANTATION"/>
      <sheetName val="BAHAN"/>
      <sheetName val="L.BA blok"/>
      <sheetName val="Indirects Actuals"/>
      <sheetName val="00 received in 01"/>
      <sheetName val="Per GL J a n"/>
      <sheetName val="J.1 Deffered Landright"/>
      <sheetName val="NEGARA"/>
      <sheetName val="M a y"/>
      <sheetName val="J u l"/>
      <sheetName val="A p r"/>
      <sheetName val="O c t"/>
      <sheetName val="J u n"/>
      <sheetName val="N o v"/>
      <sheetName val="F e b"/>
      <sheetName val="J a n"/>
      <sheetName val="NetPar"/>
      <sheetName val="JSB"/>
      <sheetName val="KODJA"/>
      <sheetName val="nto71"/>
      <sheetName val="Cruser Sp71"/>
      <sheetName val="Fields"/>
      <sheetName val="COAT&amp;WRAP-QIOT-#3"/>
      <sheetName val="PNT-QUOT-#3"/>
      <sheetName val="Financial_Statement"/>
      <sheetName val="Att_1-5_yr01_(Ind)"/>
      <sheetName val="Att_1-5_yr01"/>
      <sheetName val="PPh_22_-_01"/>
      <sheetName val="PPh_22_-_01_(E)"/>
      <sheetName val="Depr_for_add_2001"/>
      <sheetName val="Perhit_disp_01_(E)"/>
      <sheetName val="Perhit_disp_01"/>
      <sheetName val="Depreciation_DBI_01"/>
      <sheetName val="Amortisation_DBI_"/>
      <sheetName val="Sheet1_(3)"/>
      <sheetName val="Sheet1_(2)"/>
      <sheetName val="expat_exp"/>
      <sheetName val="Supplier_Master"/>
      <sheetName val="FE-1771$.P1"/>
      <sheetName val="Stock_CIW"/>
      <sheetName val="rumus"/>
      <sheetName val="laporan96"/>
      <sheetName val="ahas-ins"/>
      <sheetName val="FIN_3260_WHTByInv_Rev0310"/>
      <sheetName val="Kas"/>
      <sheetName val="Laba Rugi"/>
      <sheetName val="Pembelian Aktiva"/>
      <sheetName val="Penjualan&amp;Penagihan"/>
      <sheetName val="Beban Operasi"/>
      <sheetName val="Pembelian&amp;Pembayaran"/>
      <sheetName val="Gaji"/>
      <sheetName val="HPP"/>
      <sheetName val="FA-FPI-disposal"/>
      <sheetName val="InvoEâ_x005f_x005f_x005f_x005f_x005f_x005f_x0004"/>
      <sheetName val="inventory_stock_movement"/>
      <sheetName val="mst_prod_material"/>
      <sheetName val="LABA"/>
      <sheetName val="insentif"/>
      <sheetName val="5"/>
      <sheetName val="5-1"/>
      <sheetName val="7.2"/>
      <sheetName val="N-AALI"/>
      <sheetName val="N-ASII"/>
      <sheetName val="BBCA"/>
      <sheetName val="N-BBNI"/>
      <sheetName val="N-BNII"/>
      <sheetName val="DSUC"/>
      <sheetName val="N-GGRM"/>
      <sheetName val="N-GJTL"/>
      <sheetName val="N-HMSP"/>
      <sheetName val="IDSR"/>
      <sheetName val="N-INDF"/>
      <sheetName val="N-ISAT"/>
      <sheetName val="N-JIHD"/>
      <sheetName val="KAEF"/>
      <sheetName val="PYFA"/>
      <sheetName val="N-SMGR"/>
      <sheetName val="TLKM-J"/>
      <sheetName val="N-TLKM"/>
      <sheetName val="N-UNTR"/>
      <sheetName val="Overview"/>
      <sheetName val="BS-RTI"/>
      <sheetName val="_INCOME_STATEMENT"/>
      <sheetName val="KPI RDCs"/>
      <sheetName val="FE-1770_P18"/>
      <sheetName val="FE-1770_P28"/>
      <sheetName val="FI-177O_P18"/>
      <sheetName val="FI-1770_P28"/>
      <sheetName val="Final_Tax8"/>
      <sheetName val="Irregular_Income8"/>
      <sheetName val="RENCANA_KERJA7"/>
      <sheetName val="VAT_out7"/>
      <sheetName val="B_16"/>
      <sheetName val="Permanent_info6"/>
      <sheetName val="trf_d-i6"/>
      <sheetName val="BS_final7"/>
      <sheetName val="Mine_Assumptions7"/>
      <sheetName val="Journal_Template7"/>
      <sheetName val="Forecase_20046"/>
      <sheetName val="Main_Menu6"/>
      <sheetName val="Rp_Banten6"/>
      <sheetName val="A_u_g6"/>
      <sheetName val="3__Neraca_dan_RL7"/>
      <sheetName val="K_2_15"/>
      <sheetName val="RMFE_045"/>
      <sheetName val="Details_BS_YTD5"/>
      <sheetName val="Detail_pg25"/>
      <sheetName val="M-2_Adjusted6"/>
      <sheetName val="Internal_order5"/>
      <sheetName val="move_(2)5"/>
      <sheetName val="Professionals_Standard5"/>
      <sheetName val="ESG_local5"/>
      <sheetName val="Exch_rate4"/>
      <sheetName val="HBS_Credit_Detail4"/>
      <sheetName val="K_1_1_1_HGU4"/>
      <sheetName val="For_Mgmt_fee5"/>
      <sheetName val="For_GSC_charge5"/>
      <sheetName val="For_Training_Svc_fee5"/>
      <sheetName val="For_Mgmt_fee_(PasteValue)5"/>
      <sheetName val="For_GSC_charge_(PasteValue)5"/>
      <sheetName val="Allocation_Base_(GSIN)5"/>
      <sheetName val="To_DCIN5"/>
      <sheetName val="For_Training_Svc_fee_(PasteVal5"/>
      <sheetName val="Table_Array4"/>
      <sheetName val="Bank_Recon_-_IDR4"/>
      <sheetName val="BOQ_price5"/>
      <sheetName val="FOREX_044"/>
      <sheetName val="FOREX_034"/>
      <sheetName val="FOREX_04_audited4"/>
      <sheetName val="Data_Input4"/>
      <sheetName val="oblig_Trad&amp;AFS4"/>
      <sheetName val="Cost_Input_Sheet4"/>
      <sheetName val="INV0299_(2)4"/>
      <sheetName val="Income_Statement4"/>
      <sheetName val="HBI_NCD4"/>
      <sheetName val="TRADING_PROFIT3"/>
      <sheetName val="EB_PDT3"/>
      <sheetName val="DEFECTED_NOV4"/>
      <sheetName val="Other_Current4"/>
      <sheetName val="Other_YTD4"/>
      <sheetName val="ID_MENADO3"/>
      <sheetName val="Front_Sheet3"/>
      <sheetName val="Q120_AP_Aging4"/>
      <sheetName val="RWP_333"/>
      <sheetName val="Exc__Rate3"/>
      <sheetName val="Name_Map3"/>
      <sheetName val="EYAS_Standar3"/>
      <sheetName val="BAL_SHEET(2)3"/>
      <sheetName val="BS-PL_Komersil_and_Fiskal3"/>
      <sheetName val="SUMMARY_3"/>
      <sheetName val="Sheet1_(19)3"/>
      <sheetName val="Base_Data3"/>
      <sheetName val="TB_IDR_Only3"/>
      <sheetName val="Breakdown_LF603_13"/>
      <sheetName val="Sheet_1_(2)3"/>
      <sheetName val="COA_BM3"/>
      <sheetName val="Rekap_Penj3"/>
      <sheetName val="Table_13"/>
      <sheetName val="Tax_comp3"/>
      <sheetName val="TWDV_over_NBV3"/>
      <sheetName val="229_Accr_Exp3"/>
      <sheetName val="Check_Sheet3"/>
      <sheetName val="PLHO_Report3"/>
      <sheetName val="Content_33"/>
      <sheetName val="Income_State3"/>
      <sheetName val="A2_1_CAJE5"/>
      <sheetName val="CUSTOMER_LOOKUP3"/>
      <sheetName val="FL_&amp;_IC3"/>
      <sheetName val="TRAVEL_PLAN3"/>
      <sheetName val="Investasi_&amp;_depresiasi3"/>
      <sheetName val="hutang_DPLK3"/>
      <sheetName val="Access_Radio_NL4003"/>
      <sheetName val="Product_Requirement3"/>
      <sheetName val="lab_norge"/>
      <sheetName val="HWL_(2)2"/>
      <sheetName val="Data_Submission3"/>
      <sheetName val="Lookup_Tables3"/>
      <sheetName val="Customer_List"/>
      <sheetName val="Other_charges_(income)"/>
      <sheetName val="99_10_12"/>
      <sheetName val="Muebles_y_Enseres"/>
      <sheetName val="New_List"/>
      <sheetName val="K_6DEPOSIT"/>
      <sheetName val="LOC_Score"/>
      <sheetName val="Bgn-Ingg_PLANTATION"/>
      <sheetName val="L_BA_blok"/>
      <sheetName val="GL_Items_MEI"/>
      <sheetName val="Lamp_RPT048"/>
      <sheetName val="Lamp_RPT040"/>
      <sheetName val="Sch_"/>
      <sheetName val="00_received_in_01"/>
      <sheetName val="Per_GL_J_a_n"/>
      <sheetName val="FE-1770_P19"/>
      <sheetName val="FE-1770_P29"/>
      <sheetName val="FI-177O_P19"/>
      <sheetName val="FI-1770_P29"/>
      <sheetName val="Final_Tax9"/>
      <sheetName val="Irregular_Income9"/>
      <sheetName val="BS_final8"/>
      <sheetName val="Mine_Assumptions8"/>
      <sheetName val="Journal_Template8"/>
      <sheetName val="trf_d-i7"/>
      <sheetName val="B_17"/>
      <sheetName val="Permanent_info7"/>
      <sheetName val="Rp_Banten7"/>
      <sheetName val="Internal_order6"/>
      <sheetName val="RENCANA_KERJA8"/>
      <sheetName val="VAT_out8"/>
      <sheetName val="RMFE_046"/>
      <sheetName val="3__Neraca_dan_RL8"/>
      <sheetName val="K_2_16"/>
      <sheetName val="Main_Menu7"/>
      <sheetName val="Forecase_20047"/>
      <sheetName val="A_u_g7"/>
      <sheetName val="Professionals_Standard6"/>
      <sheetName val="ESG_local6"/>
      <sheetName val="M-2_Adjusted7"/>
      <sheetName val="K_1_1_1_HGU5"/>
      <sheetName val="For_Mgmt_fee6"/>
      <sheetName val="For_GSC_charge6"/>
      <sheetName val="For_Training_Svc_fee6"/>
      <sheetName val="For_Mgmt_fee_(PasteValue)6"/>
      <sheetName val="For_GSC_charge_(PasteValue)6"/>
      <sheetName val="Allocation_Base_(GSIN)6"/>
      <sheetName val="To_DCIN6"/>
      <sheetName val="For_Training_Svc_fee_(PasteVal6"/>
      <sheetName val="Exch_rate5"/>
      <sheetName val="Details_BS_YTD6"/>
      <sheetName val="move_(2)6"/>
      <sheetName val="Detail_pg26"/>
      <sheetName val="HBS_Credit_Detail5"/>
      <sheetName val="Table_Array5"/>
      <sheetName val="BOQ_price6"/>
      <sheetName val="oblig_Trad&amp;AFS5"/>
      <sheetName val="Income_Statement5"/>
      <sheetName val="Cost_Input_Sheet5"/>
      <sheetName val="INV0299_(2)5"/>
      <sheetName val="Other_Current5"/>
      <sheetName val="Other_YTD5"/>
      <sheetName val="Bank_Recon_-_IDR5"/>
      <sheetName val="FOREX_045"/>
      <sheetName val="FOREX_035"/>
      <sheetName val="FOREX_04_audited5"/>
      <sheetName val="Data_Input5"/>
      <sheetName val="TRADING_PROFIT4"/>
      <sheetName val="HBI_NCD5"/>
      <sheetName val="Q120_AP_Aging5"/>
      <sheetName val="DEFECTED_NOV5"/>
      <sheetName val="Front_Sheet4"/>
      <sheetName val="EB_PDT4"/>
      <sheetName val="Content_34"/>
      <sheetName val="BS-PL_Komersil_and_Fiskal4"/>
      <sheetName val="CUSTOMER_LOOKUP4"/>
      <sheetName val="ID_MENADO4"/>
      <sheetName val="EYAS_Standar4"/>
      <sheetName val="BAL_SHEET(2)4"/>
      <sheetName val="Exc__Rate4"/>
      <sheetName val="Base_Data4"/>
      <sheetName val="RWP_334"/>
      <sheetName val="SUMMARY_4"/>
      <sheetName val="TB_IDR_Only4"/>
      <sheetName val="Breakdown_LF603_14"/>
      <sheetName val="Sheet_1_(2)4"/>
      <sheetName val="COA_BM4"/>
      <sheetName val="Rekap_Penj4"/>
      <sheetName val="Name_Map4"/>
      <sheetName val="Table_14"/>
      <sheetName val="Investasi_&amp;_depresiasi4"/>
      <sheetName val="Sheet1_(19)4"/>
      <sheetName val="Check_Sheet4"/>
      <sheetName val="PLHO_Report4"/>
      <sheetName val="Income_State4"/>
      <sheetName val="FL_&amp;_IC4"/>
      <sheetName val="A2_1_CAJE6"/>
      <sheetName val="Product_Requirement4"/>
      <sheetName val="229_Accr_Exp4"/>
      <sheetName val="Tax_comp4"/>
      <sheetName val="TWDV_over_NBV4"/>
      <sheetName val="TRAVEL_PLAN4"/>
      <sheetName val="99_10_121"/>
      <sheetName val="hutang_DPLK4"/>
      <sheetName val="Access_Radio_NL4004"/>
      <sheetName val="Data_Submission4"/>
      <sheetName val="Lookup_Tables4"/>
      <sheetName val="Financial_Statement1"/>
      <sheetName val="HWL_(2)3"/>
      <sheetName val="Other_charges_(income)1"/>
      <sheetName val="lab_norge1"/>
      <sheetName val="Att_1-5_yr01_(Ind)1"/>
      <sheetName val="Att_1-5_yr011"/>
      <sheetName val="PPh_22_-_011"/>
      <sheetName val="PPh_22_-_01_(E)1"/>
      <sheetName val="Depr_for_add_20011"/>
      <sheetName val="Perhit_disp_01_(E)1"/>
      <sheetName val="Perhit_disp_011"/>
      <sheetName val="Depreciation_DBI_011"/>
      <sheetName val="Amortisation_DBI_1"/>
      <sheetName val="Sheet1_(3)1"/>
      <sheetName val="Sheet1_(2)1"/>
      <sheetName val="expat_exp1"/>
      <sheetName val="Stock_CIW1"/>
      <sheetName val="K_6DEPOSIT1"/>
      <sheetName val="Customer_List1"/>
      <sheetName val="New_List1"/>
      <sheetName val="Muebles_y_Enseres1"/>
      <sheetName val="LOC_Score1"/>
      <sheetName val="GL_Items_MEI1"/>
      <sheetName val="Lamp_RPT0481"/>
      <sheetName val="Lamp_RPT0401"/>
      <sheetName val="Sch_1"/>
      <sheetName val="_INCOME_STATEMENT1"/>
      <sheetName val="L_I_-_ATY"/>
      <sheetName val="S_e_p"/>
      <sheetName val="M_a_r"/>
      <sheetName val="E-9_3(PBC)"/>
      <sheetName val="hitung_ulang_JEPANG"/>
      <sheetName val="HO_Use"/>
      <sheetName val="BGT_Cashflow"/>
      <sheetName val="ACT_Cashflow"/>
      <sheetName val="BGT_Cashflow_"/>
      <sheetName val="SAD_Conclusion"/>
      <sheetName val="SAD_Schedule"/>
      <sheetName val="gg_1"/>
      <sheetName val="Bgn-Ingg_PLANTATION1"/>
      <sheetName val="L_BA_blok1"/>
      <sheetName val="Indirects_Actuals"/>
      <sheetName val="00_received_in_011"/>
      <sheetName val="Per_GL_J_a_n1"/>
      <sheetName val="J_1_Deffered_Landright"/>
      <sheetName val="M_a_y"/>
      <sheetName val="J_u_l"/>
      <sheetName val="A_p_r"/>
      <sheetName val="O_c_t"/>
      <sheetName val="J_u_n"/>
      <sheetName val="N_o_v"/>
      <sheetName val="F_e_b"/>
      <sheetName val="J_a_n"/>
      <sheetName val="Cruser_Sp71"/>
      <sheetName val="FE-1771$_P1"/>
      <sheetName val="Laba_Rugi"/>
      <sheetName val="Pembelian_Aktiva"/>
      <sheetName val="Beban_Operasi"/>
      <sheetName val="7_2"/>
      <sheetName val="KPI_RDCs"/>
      <sheetName val="ICB"/>
      <sheetName val="Reference2"/>
      <sheetName val="Plbyhalf"/>
      <sheetName val="DAT FIS"/>
      <sheetName val="DAT KOM"/>
      <sheetName val="LDG"/>
      <sheetName val="Lister"/>
      <sheetName val="CompanyList"/>
      <sheetName val="Foundation"/>
      <sheetName val="fiscal depr(E)"/>
      <sheetName val="IPO Proceed"/>
      <sheetName val="CP"/>
      <sheetName val="Cap. Structure"/>
      <sheetName val="biaya"/>
      <sheetName val="PnL"/>
      <sheetName val="Input-SAP data FI"/>
      <sheetName val="Mapping SAP-&gt;sprdsht via Oracle"/>
      <sheetName val="I-PPh"/>
      <sheetName val="I-PPh Final"/>
      <sheetName val="List Price _Implementation_"/>
      <sheetName val="SPT-1770-BLANK.xls"/>
      <sheetName val="MN1"/>
      <sheetName val="U4-Recruitment"/>
      <sheetName val="Exp"/>
      <sheetName val="A-11 Steel Str (2)"/>
      <sheetName val="CA"/>
      <sheetName val="BF0996"/>
      <sheetName val="Farmer-Pond-Monodon"/>
      <sheetName val="USD1"/>
      <sheetName val="Company Consol.(R)"/>
      <sheetName val="CAPEX"/>
      <sheetName val="Cockpit"/>
      <sheetName val="Cockpit 2"/>
      <sheetName val="Cons I"/>
      <sheetName val="Cons II"/>
      <sheetName val="CONS OPAT"/>
      <sheetName val="Corporate"/>
      <sheetName val="NetIncometree"/>
      <sheetName val="RONOA tree"/>
      <sheetName val="Title"/>
      <sheetName val="Training - Action List"/>
      <sheetName val="Listes de Sélection"/>
      <sheetName val="PIUTANG"/>
      <sheetName val="COLLATERAL CONTROL"/>
      <sheetName val="Revenue"/>
      <sheetName val="Parameter"/>
      <sheetName val="GRAND REKAP"/>
      <sheetName val="B7"/>
      <sheetName val="Log"/>
      <sheetName val="SBAT01"/>
      <sheetName val="Tabel"/>
      <sheetName val="rincian DO"/>
      <sheetName val="DAF-1"/>
      <sheetName val="Installment"/>
      <sheetName val="PKP"/>
      <sheetName val="OLIE"/>
      <sheetName val="I.7.3 ICAB (in)"/>
      <sheetName val="I.7.1 ICAC (in)"/>
      <sheetName val="I.7.2 ICAS (in)"/>
      <sheetName val="I.7.4 ICAX (in)"/>
      <sheetName val="I.7.5 ICRJ (in)"/>
      <sheetName val="Asumsi-11"/>
      <sheetName val="1.1"/>
      <sheetName val="PIVOTABLE"/>
      <sheetName val="GL ACC"/>
      <sheetName val="NOP-RESULT"/>
      <sheetName val="FISIK RAB 2000"/>
      <sheetName val="ocean voyage"/>
      <sheetName val="NERACA-01"/>
      <sheetName val="PENY"/>
      <sheetName val="FE-1771$_P11"/>
      <sheetName val="gg_11"/>
      <sheetName val="IPO_Proceed"/>
      <sheetName val="Cap__Structure"/>
      <sheetName val="I-PPh_Final"/>
      <sheetName val="fiscal_depr(E)"/>
      <sheetName val="Cockpit_2"/>
      <sheetName val="Cons_I"/>
      <sheetName val="Cons_II"/>
      <sheetName val="CONS_OPAT"/>
      <sheetName val="RONOA_tree"/>
      <sheetName val="Training_-_Action_List"/>
      <sheetName val="Listes_de_Sélection"/>
      <sheetName val="Company_Consol_(R)"/>
      <sheetName val="COLLATERAL_CONTROL"/>
      <sheetName val="GRAND_REKAP"/>
      <sheetName val="rincian_DO"/>
      <sheetName val="FE-1770_P110"/>
      <sheetName val="FE-1770_P210"/>
      <sheetName val="FI-177O_P110"/>
      <sheetName val="FI-1770_P210"/>
      <sheetName val="Final_Tax10"/>
      <sheetName val="Irregular_Income10"/>
      <sheetName val="trf_d-i8"/>
      <sheetName val="BS_final9"/>
      <sheetName val="Mine_Assumptions9"/>
      <sheetName val="B_18"/>
      <sheetName val="3__Neraca_dan_RL9"/>
      <sheetName val="RENCANA_KERJA9"/>
      <sheetName val="VAT_out9"/>
      <sheetName val="Journal_Template9"/>
      <sheetName val="Permanent_info8"/>
      <sheetName val="Rp_Banten8"/>
      <sheetName val="RMFE_047"/>
      <sheetName val="K_2_17"/>
      <sheetName val="Main_Menu8"/>
      <sheetName val="Forecase_20048"/>
      <sheetName val="A_u_g8"/>
      <sheetName val="Professionals_Standard7"/>
      <sheetName val="ESG_local7"/>
      <sheetName val="Internal_order7"/>
      <sheetName val="Exch_rate6"/>
      <sheetName val="Details_BS_YTD7"/>
      <sheetName val="Detail_pg27"/>
      <sheetName val="M-2_Adjusted8"/>
      <sheetName val="move_(2)7"/>
      <sheetName val="K_1_1_1_HGU6"/>
      <sheetName val="For_Mgmt_fee7"/>
      <sheetName val="For_GSC_charge7"/>
      <sheetName val="For_Training_Svc_fee7"/>
      <sheetName val="For_Mgmt_fee_(PasteValue)7"/>
      <sheetName val="For_GSC_charge_(PasteValue)7"/>
      <sheetName val="Allocation_Base_(GSIN)7"/>
      <sheetName val="To_DCIN7"/>
      <sheetName val="For_Training_Svc_fee_(PasteVal7"/>
      <sheetName val="Table_Array6"/>
      <sheetName val="HBS_Credit_Detail6"/>
      <sheetName val="BOQ_price7"/>
      <sheetName val="DEFECTED_NOV6"/>
      <sheetName val="oblig_Trad&amp;AFS6"/>
      <sheetName val="Income_Statement6"/>
      <sheetName val="INV0299_(2)6"/>
      <sheetName val="HBI_NCD6"/>
      <sheetName val="Cost_Input_Sheet6"/>
      <sheetName val="Bank_Recon_-_IDR6"/>
      <sheetName val="RWP_335"/>
      <sheetName val="FOREX_046"/>
      <sheetName val="FOREX_036"/>
      <sheetName val="FOREX_04_audited6"/>
      <sheetName val="Data_Input6"/>
      <sheetName val="Base_Data5"/>
      <sheetName val="Check_Sheet5"/>
      <sheetName val="PLHO_Report5"/>
      <sheetName val="BS-PL_Komersil_and_Fiskal5"/>
      <sheetName val="Q120_AP_Aging6"/>
      <sheetName val="Other_Current6"/>
      <sheetName val="Other_YTD6"/>
      <sheetName val="SUMMARY_5"/>
      <sheetName val="TRADING_PROFIT5"/>
      <sheetName val="Exc__Rate5"/>
      <sheetName val="TB_IDR_Only5"/>
      <sheetName val="Breakdown_LF603_15"/>
      <sheetName val="Sheet_1_(2)5"/>
      <sheetName val="COA_BM5"/>
      <sheetName val="EB_PDT5"/>
      <sheetName val="EYAS_Standar5"/>
      <sheetName val="BAL_SHEET(2)5"/>
      <sheetName val="Front_Sheet5"/>
      <sheetName val="Rekap_Penj5"/>
      <sheetName val="ID_MENADO5"/>
      <sheetName val="Sheet1_(19)5"/>
      <sheetName val="CUSTOMER_LOOKUP5"/>
      <sheetName val="HWL_(2)4"/>
      <sheetName val="Content_35"/>
      <sheetName val="hutang_DPLK5"/>
      <sheetName val="Access_Radio_NL4005"/>
      <sheetName val="Table_15"/>
      <sheetName val="FL_&amp;_IC5"/>
      <sheetName val="Income_State5"/>
      <sheetName val="229_Accr_Exp5"/>
      <sheetName val="TRAVEL_PLAN5"/>
      <sheetName val="Att_1-5_yr01_(Ind)2"/>
      <sheetName val="Att_1-5_yr012"/>
      <sheetName val="PPh_22_-_012"/>
      <sheetName val="PPh_22_-_01_(E)2"/>
      <sheetName val="Depr_for_add_20012"/>
      <sheetName val="Perhit_disp_01_(E)2"/>
      <sheetName val="Perhit_disp_012"/>
      <sheetName val="Depreciation_DBI_012"/>
      <sheetName val="Amortisation_DBI_2"/>
      <sheetName val="Sheet1_(3)2"/>
      <sheetName val="Sheet1_(2)2"/>
      <sheetName val="expat_exp2"/>
      <sheetName val="Name_Map5"/>
      <sheetName val="A2_1_CAJE7"/>
      <sheetName val="Tax_comp5"/>
      <sheetName val="TWDV_over_NBV5"/>
      <sheetName val="Financial_Statement2"/>
      <sheetName val="Product_Requirement5"/>
      <sheetName val="Stock_CIW2"/>
      <sheetName val="Data_Submission5"/>
      <sheetName val="Lookup_Tables5"/>
      <sheetName val="Investasi_&amp;_depresiasi5"/>
      <sheetName val="Customer_List2"/>
      <sheetName val="99_10_122"/>
      <sheetName val="Muebles_y_Enseres2"/>
      <sheetName val="Other_charges_(income)2"/>
      <sheetName val="lab_norge2"/>
      <sheetName val="New_List2"/>
      <sheetName val="K_6DEPOSIT2"/>
      <sheetName val="_INCOME_STATEMENT2"/>
      <sheetName val="Bgn-Ingg_PLANTATION2"/>
      <sheetName val="L_BA_blok2"/>
      <sheetName val="LOC_Score2"/>
      <sheetName val="GL_Items_MEI2"/>
      <sheetName val="Lamp_RPT0482"/>
      <sheetName val="Lamp_RPT0402"/>
      <sheetName val="Sch_2"/>
      <sheetName val="00_received_in_012"/>
      <sheetName val="Per_GL_J_a_n2"/>
      <sheetName val="E-9_3(PBC)1"/>
      <sheetName val="hitung_ulang_JEPANG1"/>
      <sheetName val="SAD_Conclusion1"/>
      <sheetName val="SAD_Schedule1"/>
      <sheetName val="L_I_-_ATY1"/>
      <sheetName val="S_e_p1"/>
      <sheetName val="M_a_r1"/>
      <sheetName val="HO_Use1"/>
      <sheetName val="BGT_Cashflow1"/>
      <sheetName val="ACT_Cashflow1"/>
      <sheetName val="BGT_Cashflow_1"/>
      <sheetName val="J_1_Deffered_Landright1"/>
      <sheetName val="Indirects_Actuals1"/>
      <sheetName val="Cruser_Sp711"/>
      <sheetName val="FE-1771$_P12"/>
      <sheetName val="7_21"/>
      <sheetName val="gg_12"/>
      <sheetName val="M_a_y1"/>
      <sheetName val="J_u_l1"/>
      <sheetName val="A_p_r1"/>
      <sheetName val="O_c_t1"/>
      <sheetName val="J_u_n1"/>
      <sheetName val="N_o_v1"/>
      <sheetName val="F_e_b1"/>
      <sheetName val="J_a_n1"/>
      <sheetName val="Laba_Rugi1"/>
      <sheetName val="Pembelian_Aktiva1"/>
      <sheetName val="Beban_Operasi1"/>
      <sheetName val="IPO_Proceed1"/>
      <sheetName val="Cap__Structure1"/>
      <sheetName val="I-PPh_Final1"/>
      <sheetName val="fiscal_depr(E)1"/>
      <sheetName val="Cockpit_21"/>
      <sheetName val="Cons_I1"/>
      <sheetName val="Cons_II1"/>
      <sheetName val="CONS_OPAT1"/>
      <sheetName val="RONOA_tree1"/>
      <sheetName val="Training_-_Action_List1"/>
      <sheetName val="Listes_de_Sélection1"/>
      <sheetName val="Company_Consol_(R)1"/>
      <sheetName val="COLLATERAL_CONTROL1"/>
      <sheetName val="GRAND_REKAP1"/>
      <sheetName val="rincian_DO1"/>
      <sheetName val="Inventory_Worksheet_Headers"/>
      <sheetName val="General Info"/>
      <sheetName val="ENT98"/>
      <sheetName val="SumFY99"/>
      <sheetName val="KAS $"/>
      <sheetName val="PORTO"/>
      <sheetName val="HP 18 th"/>
      <sheetName val="NRC_2"/>
      <sheetName val="EmpData"/>
      <sheetName val="#REF"/>
      <sheetName val="Data WP"/>
      <sheetName val="Properties"/>
      <sheetName val="NETDEBT"/>
      <sheetName val="ROCE95"/>
      <sheetName val="PLBR1295"/>
      <sheetName val="ASSETS"/>
      <sheetName val="budget idr"/>
      <sheetName val="UM Beli-New"/>
      <sheetName val="Anls"/>
      <sheetName val="tax supp doc"/>
      <sheetName val="AUTO"/>
      <sheetName val="BHIT"/>
      <sheetName val="HERO"/>
      <sheetName val="HERO-N"/>
      <sheetName val="cons workpapers"/>
      <sheetName val="Remain"/>
      <sheetName val="Email Instructions"/>
      <sheetName val="Asumsi2"/>
      <sheetName val="List Price (Implementation)"/>
      <sheetName val="Input Areas"/>
      <sheetName val="UK GAAP Adjustments"/>
      <sheetName val="UK GAAP Purchase Price"/>
      <sheetName val="ProductionQty"/>
      <sheetName val="InvoEâ_x005f_x005f_x0004"/>
      <sheetName val="CSUL"/>
      <sheetName val="Reference"/>
      <sheetName val="Comp equip"/>
      <sheetName val="MV"/>
      <sheetName val="CA Sheet"/>
      <sheetName val="INDEX"/>
      <sheetName val="T-M"/>
      <sheetName val="Bar SUPP"/>
      <sheetName val="14. Risk &amp; Reserve"/>
      <sheetName val="income"/>
      <sheetName val="Input-Expected Case"/>
      <sheetName val="Input-Worst Case"/>
      <sheetName val="Other Cargill BU Synergies"/>
      <sheetName val="Revenue Detail"/>
      <sheetName val="OtherTaxAdjustments"/>
      <sheetName val="X rate"/>
      <sheetName val="Name List"/>
      <sheetName val="Sumber"/>
      <sheetName val="(Global Parameters)"/>
      <sheetName val="INV"/>
      <sheetName val="RESIDU-3"/>
      <sheetName val="Holiday"/>
      <sheetName val="detail"/>
      <sheetName val="KACBSA"/>
      <sheetName val="PGE"/>
      <sheetName val="InvoEâ_x0004"/>
      <sheetName val="HM"/>
      <sheetName val="ASSET REGISTER"/>
      <sheetName val="UnitDP"/>
      <sheetName val="P&amp;L"/>
      <sheetName val="SAD_Conclusion2"/>
      <sheetName val="SAD_Schedule2"/>
      <sheetName val="_INCOME_STATEMENT3"/>
      <sheetName val="E-9_3(PBC)2"/>
      <sheetName val="hitung_ulang_JEPANG2"/>
      <sheetName val="HO_Use2"/>
      <sheetName val="BGT_Cashflow2"/>
      <sheetName val="ACT_Cashflow2"/>
      <sheetName val="BGT_Cashflow_2"/>
      <sheetName val="Laba_Rugi2"/>
      <sheetName val="Pembelian_Aktiva2"/>
      <sheetName val="Beban_Operasi2"/>
      <sheetName val="Cruser_Sp712"/>
      <sheetName val="TblGorups"/>
      <sheetName val="Spares Data"/>
      <sheetName val="Menu"/>
      <sheetName val="OPNAME SALES"/>
      <sheetName val="InvoEâ_x005f_x005f_x005f_x005f_x005f_x005f_x005f"/>
      <sheetName val="Penyusutan Kendaraan"/>
      <sheetName val="Track"/>
      <sheetName val="(ABS) JUN-JUL'07"/>
      <sheetName val="Marks-up"/>
      <sheetName val="Statutory Query"/>
      <sheetName val="6B BLS Trends"/>
      <sheetName val="CashFlow Standard Combined"/>
      <sheetName val="POKOK_DIR"/>
      <sheetName val="LP-PENJ-EKSKUTIF-LP-2"/>
      <sheetName val="Inputing data"/>
      <sheetName val="FE-1770_P111"/>
      <sheetName val="FE-1770_P211"/>
      <sheetName val="FI-177O_P111"/>
      <sheetName val="FI-1770_P211"/>
      <sheetName val="Final_Tax11"/>
      <sheetName val="Irregular_Income11"/>
      <sheetName val="Permanent_info9"/>
      <sheetName val="Rp_Banten9"/>
      <sheetName val="RMFE_048"/>
      <sheetName val="BS_final10"/>
      <sheetName val="B_19"/>
      <sheetName val="3__Neraca_dan_RL10"/>
      <sheetName val="Mine_Assumptions10"/>
      <sheetName val="RENCANA_KERJA10"/>
      <sheetName val="VAT_out10"/>
      <sheetName val="Journal_Template10"/>
      <sheetName val="trf_d-i9"/>
      <sheetName val="K_2_18"/>
      <sheetName val="Forecase_20049"/>
      <sheetName val="Main_Menu9"/>
      <sheetName val="A_u_g9"/>
      <sheetName val="M-2_Adjusted9"/>
      <sheetName val="Professionals_Standard8"/>
      <sheetName val="ESG_local8"/>
      <sheetName val="Details_BS_YTD8"/>
      <sheetName val="K_1_1_1_HGU7"/>
      <sheetName val="BOQ_price8"/>
      <sheetName val="DEFECTED_NOV7"/>
      <sheetName val="Exch_rate7"/>
      <sheetName val="Internal_order8"/>
      <sheetName val="Other_Current7"/>
      <sheetName val="Other_YTD7"/>
      <sheetName val="HBI_NCD7"/>
      <sheetName val="Table_Array7"/>
      <sheetName val="HBS_Credit_Detail7"/>
      <sheetName val="ID_MENADO6"/>
      <sheetName val="Bank_Recon_-_IDR7"/>
      <sheetName val="Detail_pg28"/>
      <sheetName val="move_(2)8"/>
      <sheetName val="oblig_Trad&amp;AFS7"/>
      <sheetName val="For_Mgmt_fee8"/>
      <sheetName val="For_GSC_charge8"/>
      <sheetName val="For_Training_Svc_fee8"/>
      <sheetName val="For_Mgmt_fee_(PasteValue)8"/>
      <sheetName val="For_GSC_charge_(PasteValue)8"/>
      <sheetName val="Allocation_Base_(GSIN)8"/>
      <sheetName val="To_DCIN8"/>
      <sheetName val="For_Training_Svc_fee_(PasteVal8"/>
      <sheetName val="Income_Statement7"/>
      <sheetName val="Sheet1_(19)6"/>
      <sheetName val="INV0299_(2)7"/>
      <sheetName val="Cost_Input_Sheet7"/>
      <sheetName val="SUMMARY_6"/>
      <sheetName val="FOREX_047"/>
      <sheetName val="FOREX_037"/>
      <sheetName val="FOREX_04_audited7"/>
      <sheetName val="Data_Input7"/>
      <sheetName val="Exc__Rate6"/>
      <sheetName val="EYAS_Standar6"/>
      <sheetName val="BAL_SHEET(2)6"/>
      <sheetName val="RWP_336"/>
      <sheetName val="BS-PL_Komersil_and_Fiskal6"/>
      <sheetName val="Base_Data6"/>
      <sheetName val="TRADING_PROFIT6"/>
      <sheetName val="EB_PDT6"/>
      <sheetName val="CUSTOMER_LOOKUP6"/>
      <sheetName val="Q120_AP_Aging7"/>
      <sheetName val="Check_Sheet6"/>
      <sheetName val="PLHO_Report6"/>
      <sheetName val="Customer_List3"/>
      <sheetName val="Att_1-5_yr01_(Ind)3"/>
      <sheetName val="Att_1-5_yr013"/>
      <sheetName val="PPh_22_-_013"/>
      <sheetName val="PPh_22_-_01_(E)3"/>
      <sheetName val="Depr_for_add_20013"/>
      <sheetName val="Perhit_disp_01_(E)3"/>
      <sheetName val="Perhit_disp_013"/>
      <sheetName val="Depreciation_DBI_013"/>
      <sheetName val="Amortisation_DBI_3"/>
      <sheetName val="Sheet1_(3)3"/>
      <sheetName val="Sheet1_(2)3"/>
      <sheetName val="expat_exp3"/>
      <sheetName val="Rekap_Penj6"/>
      <sheetName val="A2_1_CAJE8"/>
      <sheetName val="Front_Sheet6"/>
      <sheetName val="Name_Map6"/>
      <sheetName val="229_Accr_Exp6"/>
      <sheetName val="Table_16"/>
      <sheetName val="TB_IDR_Only6"/>
      <sheetName val="Breakdown_LF603_16"/>
      <sheetName val="Sheet_1_(2)6"/>
      <sheetName val="COA_BM6"/>
      <sheetName val="FL_&amp;_IC6"/>
      <sheetName val="Income_State6"/>
      <sheetName val="Content_36"/>
      <sheetName val="Tax_comp6"/>
      <sheetName val="TWDV_over_NBV6"/>
      <sheetName val="Stock_CIW3"/>
      <sheetName val="Investasi_&amp;_depresiasi6"/>
      <sheetName val="HWL_(2)5"/>
      <sheetName val="hutang_DPLK6"/>
      <sheetName val="Access_Radio_NL4006"/>
      <sheetName val="TRAVEL_PLAN6"/>
      <sheetName val="99_10_123"/>
      <sheetName val="SAD_Conclusion3"/>
      <sheetName val="SAD_Schedule3"/>
      <sheetName val="lab_norge3"/>
      <sheetName val="Product_Requirement6"/>
      <sheetName val="Data_Submission6"/>
      <sheetName val="Lookup_Tables6"/>
      <sheetName val="K_6DEPOSIT3"/>
      <sheetName val="Financial_Statement3"/>
      <sheetName val="_INCOME_STATEMENT4"/>
      <sheetName val="LOC_Score3"/>
      <sheetName val="Other_charges_(income)3"/>
      <sheetName val="Sch_3"/>
      <sheetName val="E-9_3(PBC)3"/>
      <sheetName val="hitung_ulang_JEPANG3"/>
      <sheetName val="HO_Use3"/>
      <sheetName val="BGT_Cashflow3"/>
      <sheetName val="ACT_Cashflow3"/>
      <sheetName val="BGT_Cashflow_3"/>
      <sheetName val="Muebles_y_Enseres3"/>
      <sheetName val="New_List3"/>
      <sheetName val="Laba_Rugi3"/>
      <sheetName val="Pembelian_Aktiva3"/>
      <sheetName val="Beban_Operasi3"/>
      <sheetName val="Cruser_Sp713"/>
      <sheetName val="GL_Items_MEI3"/>
      <sheetName val="FE-1771$_P13"/>
      <sheetName val="Sale-Leaseback (2)"/>
      <sheetName val="InvoEâ ist"/>
      <sheetName val="Trial"/>
      <sheetName val="TAX LIST"/>
      <sheetName val="BPNPG20042005"/>
      <sheetName val="CIP_USD"/>
      <sheetName val="September"/>
      <sheetName val="TRBP"/>
      <sheetName val="Tariptunda"/>
      <sheetName val="Sandi laba rugi"/>
      <sheetName val="Rekg.9"/>
      <sheetName val="EK"/>
      <sheetName val="Setup Data"/>
      <sheetName val="Kend"/>
      <sheetName val="Alber"/>
      <sheetName val="Trail"/>
      <sheetName val="AP0106"/>
      <sheetName val="ASSET-0301"/>
      <sheetName val="ASSUM-COMB-Prop"/>
      <sheetName val="INT-BNI"/>
      <sheetName val="JSiar"/>
      <sheetName val="s5"/>
      <sheetName val="ALOKASI"/>
      <sheetName val="D5-P&amp;L"/>
      <sheetName val="GB1 PPE Lead"/>
      <sheetName val="bal"/>
      <sheetName val="Notes to Accounts"/>
      <sheetName val="FF402-WIP movement"/>
      <sheetName val="FF403-WIP movement"/>
      <sheetName val="Legend"/>
      <sheetName val="SINGPOST"/>
      <sheetName val="RJEs"/>
      <sheetName val="L2"/>
      <sheetName val="TAX COM MAL'SIA"/>
      <sheetName val="addl cost"/>
      <sheetName val="accumdeprn"/>
      <sheetName val="BPR"/>
      <sheetName val="TP-MARKET"/>
      <sheetName val="PET"/>
      <sheetName val="Depreciation  schedule"/>
      <sheetName val="Penyusutan"/>
      <sheetName val="Lampiran"/>
      <sheetName val="daftar"/>
      <sheetName val="gol1"/>
      <sheetName val="gol2"/>
      <sheetName val="building"/>
      <sheetName val="FORMAT"/>
      <sheetName val="Jan-des"/>
      <sheetName val="DATA21"/>
      <sheetName val="NRC-2009.08"/>
      <sheetName val="NOTES"/>
      <sheetName val="SALESJAN'03"/>
      <sheetName val="SALESMRT'03"/>
      <sheetName val="DEPK2003"/>
      <sheetName val="Consol"/>
      <sheetName val="PF-OFFICE"/>
      <sheetName val="7_22"/>
      <sheetName val="7_23"/>
      <sheetName val="00_received_in_013"/>
      <sheetName val="Per_GL_J_a_n3"/>
      <sheetName val="FE-1770_P114"/>
      <sheetName val="FE-1770_P214"/>
      <sheetName val="FI-177O_P114"/>
      <sheetName val="FI-1770_P214"/>
      <sheetName val="Final_Tax14"/>
      <sheetName val="Irregular_Income14"/>
      <sheetName val="Rp_Banten12"/>
      <sheetName val="Permanent_info12"/>
      <sheetName val="RMFE_0411"/>
      <sheetName val="BS_final13"/>
      <sheetName val="B_112"/>
      <sheetName val="3__Neraca_dan_RL13"/>
      <sheetName val="Mine_Assumptions13"/>
      <sheetName val="RENCANA_KERJA13"/>
      <sheetName val="VAT_out13"/>
      <sheetName val="Journal_Template13"/>
      <sheetName val="trf_d-i12"/>
      <sheetName val="K_2_111"/>
      <sheetName val="Forecase_200412"/>
      <sheetName val="Main_Menu12"/>
      <sheetName val="A_u_g12"/>
      <sheetName val="M-2_Adjusted12"/>
      <sheetName val="BOQ_price11"/>
      <sheetName val="Professionals_Standard11"/>
      <sheetName val="ESG_local11"/>
      <sheetName val="Details_BS_YTD11"/>
      <sheetName val="K_1_1_1_HGU10"/>
      <sheetName val="DEFECTED_NOV10"/>
      <sheetName val="Exch_rate10"/>
      <sheetName val="Internal_order11"/>
      <sheetName val="Other_Current10"/>
      <sheetName val="Other_YTD10"/>
      <sheetName val="HBI_NCD10"/>
      <sheetName val="Table_Array10"/>
      <sheetName val="HBS_Credit_Detail10"/>
      <sheetName val="ID_MENADO9"/>
      <sheetName val="Bank_Recon_-_IDR10"/>
      <sheetName val="Detail_pg211"/>
      <sheetName val="move_(2)11"/>
      <sheetName val="oblig_Trad&amp;AFS10"/>
      <sheetName val="For_Mgmt_fee11"/>
      <sheetName val="For_GSC_charge11"/>
      <sheetName val="For_Training_Svc_fee11"/>
      <sheetName val="For_Mgmt_fee_(PasteValue)11"/>
      <sheetName val="For_GSC_charge_(PasteValue)11"/>
      <sheetName val="Allocation_Base_(GSIN)11"/>
      <sheetName val="To_DCIN11"/>
      <sheetName val="For_Training_Svc_fee_(PasteVa11"/>
      <sheetName val="Income_Statement10"/>
      <sheetName val="INV0299_(2)10"/>
      <sheetName val="FOREX_0410"/>
      <sheetName val="FOREX_0310"/>
      <sheetName val="FOREX_04_audited10"/>
      <sheetName val="Data_Input10"/>
      <sheetName val="Cost_Input_Sheet10"/>
      <sheetName val="Q120_AP_Aging10"/>
      <sheetName val="Base_Data9"/>
      <sheetName val="RWP_339"/>
      <sheetName val="TRADING_PROFIT9"/>
      <sheetName val="EB_PDT9"/>
      <sheetName val="Exc__Rate9"/>
      <sheetName val="EYAS_Standar9"/>
      <sheetName val="BAL_SHEET(2)9"/>
      <sheetName val="CUSTOMER_LOOKUP9"/>
      <sheetName val="SUMMARY_9"/>
      <sheetName val="Sheet1_(19)9"/>
      <sheetName val="Rekap_Penj9"/>
      <sheetName val="BS-PL_Komersil_and_Fiskal9"/>
      <sheetName val="Front_Sheet9"/>
      <sheetName val="Name_Map9"/>
      <sheetName val="TB_IDR_Only9"/>
      <sheetName val="Breakdown_LF603_19"/>
      <sheetName val="Sheet_1_(2)9"/>
      <sheetName val="COA_BM9"/>
      <sheetName val="Check_Sheet9"/>
      <sheetName val="PLHO_Report9"/>
      <sheetName val="FL_&amp;_IC9"/>
      <sheetName val="Table_19"/>
      <sheetName val="229_Accr_Exp9"/>
      <sheetName val="Income_State9"/>
      <sheetName val="Content_39"/>
      <sheetName val="hutang_DPLK9"/>
      <sheetName val="Access_Radio_NL4009"/>
      <sheetName val="HWL_(2)8"/>
      <sheetName val="A2_1_CAJE11"/>
      <sheetName val="TRAVEL_PLAN9"/>
      <sheetName val="Financial_Statement6"/>
      <sheetName val="Tax_comp9"/>
      <sheetName val="TWDV_over_NBV9"/>
      <sheetName val="Product_Requirement9"/>
      <sheetName val="Investasi_&amp;_depresiasi9"/>
      <sheetName val="Att_1-5_yr01_(Ind)6"/>
      <sheetName val="Att_1-5_yr016"/>
      <sheetName val="PPh_22_-_016"/>
      <sheetName val="PPh_22_-_01_(E)6"/>
      <sheetName val="Depr_for_add_20016"/>
      <sheetName val="Perhit_disp_01_(E)6"/>
      <sheetName val="Perhit_disp_016"/>
      <sheetName val="Depreciation_DBI_016"/>
      <sheetName val="Amortisation_DBI_6"/>
      <sheetName val="Sheet1_(3)6"/>
      <sheetName val="Sheet1_(2)6"/>
      <sheetName val="expat_exp6"/>
      <sheetName val="Customer_List6"/>
      <sheetName val="Stock_CIW6"/>
      <sheetName val="_INCOME_STATEMENT7"/>
      <sheetName val="Data_Submission9"/>
      <sheetName val="Lookup_Tables9"/>
      <sheetName val="K_6DEPOSIT6"/>
      <sheetName val="99_10_126"/>
      <sheetName val="Other_charges_(income)6"/>
      <sheetName val="lab_norge6"/>
      <sheetName val="SAD_Conclusion6"/>
      <sheetName val="SAD_Schedule6"/>
      <sheetName val="Cruser_Sp716"/>
      <sheetName val="Sch_6"/>
      <sheetName val="E-9_3(PBC)6"/>
      <sheetName val="hitung_ulang_JEPANG6"/>
      <sheetName val="HO_Use6"/>
      <sheetName val="BGT_Cashflow6"/>
      <sheetName val="ACT_Cashflow6"/>
      <sheetName val="BGT_Cashflow_6"/>
      <sheetName val="Muebles_y_Enseres6"/>
      <sheetName val="New_List6"/>
      <sheetName val="LOC_Score6"/>
      <sheetName val="Laba_Rugi6"/>
      <sheetName val="Pembelian_Aktiva6"/>
      <sheetName val="Beban_Operasi6"/>
      <sheetName val="GL_Items_MEI6"/>
      <sheetName val="7_26"/>
      <sheetName val="00_received_in_016"/>
      <sheetName val="Per_GL_J_a_n6"/>
      <sheetName val="FE-1770_P112"/>
      <sheetName val="FE-1770_P212"/>
      <sheetName val="FI-177O_P112"/>
      <sheetName val="FI-1770_P212"/>
      <sheetName val="Final_Tax12"/>
      <sheetName val="Irregular_Income12"/>
      <sheetName val="Rp_Banten10"/>
      <sheetName val="Permanent_info10"/>
      <sheetName val="RMFE_049"/>
      <sheetName val="BS_final11"/>
      <sheetName val="B_110"/>
      <sheetName val="3__Neraca_dan_RL11"/>
      <sheetName val="Mine_Assumptions11"/>
      <sheetName val="RENCANA_KERJA11"/>
      <sheetName val="VAT_out11"/>
      <sheetName val="Journal_Template11"/>
      <sheetName val="trf_d-i10"/>
      <sheetName val="K_2_19"/>
      <sheetName val="Forecase_200410"/>
      <sheetName val="Main_Menu10"/>
      <sheetName val="A_u_g10"/>
      <sheetName val="M-2_Adjusted10"/>
      <sheetName val="BOQ_price9"/>
      <sheetName val="Professionals_Standard9"/>
      <sheetName val="ESG_local9"/>
      <sheetName val="Details_BS_YTD9"/>
      <sheetName val="K_1_1_1_HGU8"/>
      <sheetName val="DEFECTED_NOV8"/>
      <sheetName val="Exch_rate8"/>
      <sheetName val="Internal_order9"/>
      <sheetName val="Other_Current8"/>
      <sheetName val="Other_YTD8"/>
      <sheetName val="HBI_NCD8"/>
      <sheetName val="Table_Array8"/>
      <sheetName val="HBS_Credit_Detail8"/>
      <sheetName val="ID_MENADO7"/>
      <sheetName val="Bank_Recon_-_IDR8"/>
      <sheetName val="Detail_pg29"/>
      <sheetName val="move_(2)9"/>
      <sheetName val="oblig_Trad&amp;AFS8"/>
      <sheetName val="For_Mgmt_fee9"/>
      <sheetName val="For_GSC_charge9"/>
      <sheetName val="For_Training_Svc_fee9"/>
      <sheetName val="For_Mgmt_fee_(PasteValue)9"/>
      <sheetName val="For_GSC_charge_(PasteValue)9"/>
      <sheetName val="Allocation_Base_(GSIN)9"/>
      <sheetName val="To_DCIN9"/>
      <sheetName val="For_Training_Svc_fee_(PasteVal9"/>
      <sheetName val="Income_Statement8"/>
      <sheetName val="INV0299_(2)8"/>
      <sheetName val="FOREX_048"/>
      <sheetName val="FOREX_038"/>
      <sheetName val="FOREX_04_audited8"/>
      <sheetName val="Data_Input8"/>
      <sheetName val="Cost_Input_Sheet8"/>
      <sheetName val="Q120_AP_Aging8"/>
      <sheetName val="Base_Data7"/>
      <sheetName val="RWP_337"/>
      <sheetName val="TRADING_PROFIT7"/>
      <sheetName val="EB_PDT7"/>
      <sheetName val="Exc__Rate7"/>
      <sheetName val="EYAS_Standar7"/>
      <sheetName val="BAL_SHEET(2)7"/>
      <sheetName val="CUSTOMER_LOOKUP7"/>
      <sheetName val="SUMMARY_7"/>
      <sheetName val="Sheet1_(19)7"/>
      <sheetName val="Rekap_Penj7"/>
      <sheetName val="BS-PL_Komersil_and_Fiskal7"/>
      <sheetName val="Front_Sheet7"/>
      <sheetName val="Name_Map7"/>
      <sheetName val="TB_IDR_Only7"/>
      <sheetName val="Breakdown_LF603_17"/>
      <sheetName val="Sheet_1_(2)7"/>
      <sheetName val="COA_BM7"/>
      <sheetName val="Check_Sheet7"/>
      <sheetName val="PLHO_Report7"/>
      <sheetName val="FL_&amp;_IC7"/>
      <sheetName val="Table_17"/>
      <sheetName val="229_Accr_Exp7"/>
      <sheetName val="Income_State7"/>
      <sheetName val="Content_37"/>
      <sheetName val="hutang_DPLK7"/>
      <sheetName val="Access_Radio_NL4007"/>
      <sheetName val="HWL_(2)6"/>
      <sheetName val="A2_1_CAJE9"/>
      <sheetName val="TRAVEL_PLAN7"/>
      <sheetName val="Financial_Statement4"/>
      <sheetName val="Tax_comp7"/>
      <sheetName val="TWDV_over_NBV7"/>
      <sheetName val="Product_Requirement7"/>
      <sheetName val="Investasi_&amp;_depresiasi7"/>
      <sheetName val="Att_1-5_yr01_(Ind)4"/>
      <sheetName val="Att_1-5_yr014"/>
      <sheetName val="PPh_22_-_014"/>
      <sheetName val="PPh_22_-_01_(E)4"/>
      <sheetName val="Depr_for_add_20014"/>
      <sheetName val="Perhit_disp_01_(E)4"/>
      <sheetName val="Perhit_disp_014"/>
      <sheetName val="Depreciation_DBI_014"/>
      <sheetName val="Amortisation_DBI_4"/>
      <sheetName val="Sheet1_(3)4"/>
      <sheetName val="Sheet1_(2)4"/>
      <sheetName val="expat_exp4"/>
      <sheetName val="Customer_List4"/>
      <sheetName val="Stock_CIW4"/>
      <sheetName val="_INCOME_STATEMENT5"/>
      <sheetName val="Data_Submission7"/>
      <sheetName val="Lookup_Tables7"/>
      <sheetName val="K_6DEPOSIT4"/>
      <sheetName val="99_10_124"/>
      <sheetName val="Other_charges_(income)4"/>
      <sheetName val="lab_norge4"/>
      <sheetName val="SAD_Conclusion4"/>
      <sheetName val="SAD_Schedule4"/>
      <sheetName val="Cruser_Sp714"/>
      <sheetName val="Sch_4"/>
      <sheetName val="E-9_3(PBC)4"/>
      <sheetName val="hitung_ulang_JEPANG4"/>
      <sheetName val="HO_Use4"/>
      <sheetName val="BGT_Cashflow4"/>
      <sheetName val="ACT_Cashflow4"/>
      <sheetName val="BGT_Cashflow_4"/>
      <sheetName val="Muebles_y_Enseres4"/>
      <sheetName val="New_List4"/>
      <sheetName val="LOC_Score4"/>
      <sheetName val="Laba_Rugi4"/>
      <sheetName val="Pembelian_Aktiva4"/>
      <sheetName val="Beban_Operasi4"/>
      <sheetName val="GL_Items_MEI4"/>
      <sheetName val="7_24"/>
      <sheetName val="00_received_in_014"/>
      <sheetName val="Per_GL_J_a_n4"/>
      <sheetName val="FE-1770_P113"/>
      <sheetName val="FE-1770_P213"/>
      <sheetName val="FI-177O_P113"/>
      <sheetName val="FI-1770_P213"/>
      <sheetName val="Final_Tax13"/>
      <sheetName val="Irregular_Income13"/>
      <sheetName val="Rp_Banten11"/>
      <sheetName val="Permanent_info11"/>
      <sheetName val="RMFE_0410"/>
      <sheetName val="BS_final12"/>
      <sheetName val="B_111"/>
      <sheetName val="3__Neraca_dan_RL12"/>
      <sheetName val="Mine_Assumptions12"/>
      <sheetName val="RENCANA_KERJA12"/>
      <sheetName val="VAT_out12"/>
      <sheetName val="Journal_Template12"/>
      <sheetName val="trf_d-i11"/>
      <sheetName val="K_2_110"/>
      <sheetName val="Forecase_200411"/>
      <sheetName val="Main_Menu11"/>
      <sheetName val="A_u_g11"/>
      <sheetName val="M-2_Adjusted11"/>
      <sheetName val="BOQ_price10"/>
      <sheetName val="Professionals_Standard10"/>
      <sheetName val="ESG_local10"/>
      <sheetName val="Details_BS_YTD10"/>
      <sheetName val="K_1_1_1_HGU9"/>
      <sheetName val="DEFECTED_NOV9"/>
      <sheetName val="Exch_rate9"/>
      <sheetName val="Internal_order10"/>
      <sheetName val="Other_Current9"/>
      <sheetName val="Other_YTD9"/>
      <sheetName val="HBI_NCD9"/>
      <sheetName val="Table_Array9"/>
      <sheetName val="HBS_Credit_Detail9"/>
      <sheetName val="ID_MENADO8"/>
      <sheetName val="Bank_Recon_-_IDR9"/>
      <sheetName val="Detail_pg210"/>
      <sheetName val="move_(2)10"/>
      <sheetName val="oblig_Trad&amp;AFS9"/>
      <sheetName val="For_Mgmt_fee10"/>
      <sheetName val="For_GSC_charge10"/>
      <sheetName val="For_Training_Svc_fee10"/>
      <sheetName val="For_Mgmt_fee_(PasteValue)10"/>
      <sheetName val="For_GSC_charge_(PasteValue)10"/>
      <sheetName val="Allocation_Base_(GSIN)10"/>
      <sheetName val="To_DCIN10"/>
      <sheetName val="For_Training_Svc_fee_(PasteVa10"/>
      <sheetName val="Income_Statement9"/>
      <sheetName val="INV0299_(2)9"/>
      <sheetName val="FOREX_049"/>
      <sheetName val="FOREX_039"/>
      <sheetName val="FOREX_04_audited9"/>
      <sheetName val="Data_Input9"/>
      <sheetName val="Cost_Input_Sheet9"/>
      <sheetName val="Q120_AP_Aging9"/>
      <sheetName val="Base_Data8"/>
      <sheetName val="RWP_338"/>
      <sheetName val="TRADING_PROFIT8"/>
      <sheetName val="EB_PDT8"/>
      <sheetName val="Exc__Rate8"/>
      <sheetName val="EYAS_Standar8"/>
      <sheetName val="BAL_SHEET(2)8"/>
      <sheetName val="CUSTOMER_LOOKUP8"/>
      <sheetName val="SUMMARY_8"/>
      <sheetName val="Sheet1_(19)8"/>
      <sheetName val="Rekap_Penj8"/>
      <sheetName val="BS-PL_Komersil_and_Fiskal8"/>
      <sheetName val="Front_Sheet8"/>
      <sheetName val="Name_Map8"/>
      <sheetName val="TB_IDR_Only8"/>
      <sheetName val="Breakdown_LF603_18"/>
      <sheetName val="Sheet_1_(2)8"/>
      <sheetName val="COA_BM8"/>
      <sheetName val="Check_Sheet8"/>
      <sheetName val="PLHO_Report8"/>
      <sheetName val="FL_&amp;_IC8"/>
      <sheetName val="Table_18"/>
      <sheetName val="229_Accr_Exp8"/>
      <sheetName val="Income_State8"/>
      <sheetName val="Content_38"/>
      <sheetName val="hutang_DPLK8"/>
      <sheetName val="Access_Radio_NL4008"/>
      <sheetName val="HWL_(2)7"/>
      <sheetName val="A2_1_CAJE10"/>
      <sheetName val="TRAVEL_PLAN8"/>
      <sheetName val="Financial_Statement5"/>
      <sheetName val="Tax_comp8"/>
      <sheetName val="TWDV_over_NBV8"/>
      <sheetName val="Product_Requirement8"/>
      <sheetName val="Investasi_&amp;_depresiasi8"/>
      <sheetName val="Att_1-5_yr01_(Ind)5"/>
      <sheetName val="Att_1-5_yr015"/>
      <sheetName val="PPh_22_-_015"/>
      <sheetName val="PPh_22_-_01_(E)5"/>
      <sheetName val="Depr_for_add_20015"/>
      <sheetName val="Perhit_disp_01_(E)5"/>
      <sheetName val="Perhit_disp_015"/>
      <sheetName val="Depreciation_DBI_015"/>
      <sheetName val="Amortisation_DBI_5"/>
      <sheetName val="Sheet1_(3)5"/>
      <sheetName val="Sheet1_(2)5"/>
      <sheetName val="expat_exp5"/>
      <sheetName val="Customer_List5"/>
      <sheetName val="Stock_CIW5"/>
      <sheetName val="_INCOME_STATEMENT6"/>
      <sheetName val="Data_Submission8"/>
      <sheetName val="Lookup_Tables8"/>
      <sheetName val="K_6DEPOSIT5"/>
      <sheetName val="99_10_125"/>
      <sheetName val="Other_charges_(income)5"/>
      <sheetName val="lab_norge5"/>
      <sheetName val="SAD_Conclusion5"/>
      <sheetName val="SAD_Schedule5"/>
      <sheetName val="Cruser_Sp715"/>
      <sheetName val="Sch_5"/>
      <sheetName val="E-9_3(PBC)5"/>
      <sheetName val="hitung_ulang_JEPANG5"/>
      <sheetName val="HO_Use5"/>
      <sheetName val="BGT_Cashflow5"/>
      <sheetName val="ACT_Cashflow5"/>
      <sheetName val="BGT_Cashflow_5"/>
      <sheetName val="Muebles_y_Enseres5"/>
      <sheetName val="New_List5"/>
      <sheetName val="LOC_Score5"/>
      <sheetName val="Laba_Rugi5"/>
      <sheetName val="Pembelian_Aktiva5"/>
      <sheetName val="Beban_Operasi5"/>
      <sheetName val="GL_Items_MEI5"/>
      <sheetName val="7_25"/>
      <sheetName val="00_received_in_015"/>
      <sheetName val="Per_GL_J_a_n5"/>
      <sheetName val="FE-1770_P115"/>
      <sheetName val="FE-1770_P215"/>
      <sheetName val="FI-177O_P115"/>
      <sheetName val="FI-1770_P215"/>
      <sheetName val="Final_Tax15"/>
      <sheetName val="Irregular_Income15"/>
      <sheetName val="Rp_Banten13"/>
      <sheetName val="Permanent_info13"/>
      <sheetName val="RMFE_0412"/>
      <sheetName val="BS_final14"/>
      <sheetName val="B_113"/>
      <sheetName val="3__Neraca_dan_RL14"/>
      <sheetName val="Mine_Assumptions14"/>
      <sheetName val="RENCANA_KERJA14"/>
      <sheetName val="VAT_out14"/>
      <sheetName val="Journal_Template14"/>
      <sheetName val="trf_d-i13"/>
      <sheetName val="K_2_112"/>
      <sheetName val="Forecase_200413"/>
      <sheetName val="Main_Menu13"/>
      <sheetName val="A_u_g13"/>
      <sheetName val="M-2_Adjusted13"/>
      <sheetName val="BOQ_price12"/>
      <sheetName val="Professionals_Standard12"/>
      <sheetName val="ESG_local12"/>
      <sheetName val="Details_BS_YTD12"/>
      <sheetName val="K_1_1_1_HGU11"/>
      <sheetName val="DEFECTED_NOV11"/>
      <sheetName val="Exch_rate11"/>
      <sheetName val="Internal_order12"/>
      <sheetName val="Other_Current11"/>
      <sheetName val="Other_YTD11"/>
      <sheetName val="HBI_NCD11"/>
      <sheetName val="Table_Array11"/>
      <sheetName val="HBS_Credit_Detail11"/>
      <sheetName val="ID_MENADO10"/>
      <sheetName val="Bank_Recon_-_IDR11"/>
      <sheetName val="Detail_pg212"/>
      <sheetName val="move_(2)12"/>
      <sheetName val="oblig_Trad&amp;AFS11"/>
      <sheetName val="For_Mgmt_fee12"/>
      <sheetName val="For_GSC_charge12"/>
      <sheetName val="For_Training_Svc_fee12"/>
      <sheetName val="For_Mgmt_fee_(PasteValue)12"/>
      <sheetName val="For_GSC_charge_(PasteValue)12"/>
      <sheetName val="Allocation_Base_(GSIN)12"/>
      <sheetName val="To_DCIN12"/>
      <sheetName val="For_Training_Svc_fee_(PasteVa12"/>
      <sheetName val="Income_Statement11"/>
      <sheetName val="INV0299_(2)11"/>
      <sheetName val="FOREX_0411"/>
      <sheetName val="FOREX_0311"/>
      <sheetName val="FOREX_04_audited11"/>
      <sheetName val="Data_Input11"/>
      <sheetName val="Cost_Input_Sheet11"/>
      <sheetName val="Q120_AP_Aging11"/>
      <sheetName val="Base_Data10"/>
      <sheetName val="RWP_3310"/>
      <sheetName val="TRADING_PROFIT10"/>
      <sheetName val="EB_PDT10"/>
      <sheetName val="Exc__Rate10"/>
      <sheetName val="EYAS_Standar10"/>
      <sheetName val="BAL_SHEET(2)10"/>
      <sheetName val="CUSTOMER_LOOKUP10"/>
      <sheetName val="SUMMARY_10"/>
      <sheetName val="Sheet1_(19)10"/>
      <sheetName val="Rekap_Penj10"/>
      <sheetName val="BS-PL_Komersil_and_Fiskal10"/>
      <sheetName val="Front_Sheet10"/>
      <sheetName val="Name_Map10"/>
      <sheetName val="TB_IDR_Only10"/>
      <sheetName val="Breakdown_LF603_110"/>
      <sheetName val="Sheet_1_(2)10"/>
      <sheetName val="COA_BM10"/>
      <sheetName val="Check_Sheet10"/>
      <sheetName val="PLHO_Report10"/>
      <sheetName val="FL_&amp;_IC10"/>
      <sheetName val="Table_110"/>
      <sheetName val="229_Accr_Exp10"/>
      <sheetName val="Income_State10"/>
      <sheetName val="Content_310"/>
      <sheetName val="hutang_DPLK10"/>
      <sheetName val="Access_Radio_NL40010"/>
      <sheetName val="HWL_(2)9"/>
      <sheetName val="A2_1_CAJE12"/>
      <sheetName val="TRAVEL_PLAN10"/>
      <sheetName val="Financial_Statement7"/>
      <sheetName val="Tax_comp10"/>
      <sheetName val="TWDV_over_NBV10"/>
      <sheetName val="Product_Requirement10"/>
      <sheetName val="Investasi_&amp;_depresiasi10"/>
      <sheetName val="Att_1-5_yr01_(Ind)7"/>
      <sheetName val="Att_1-5_yr017"/>
      <sheetName val="PPh_22_-_017"/>
      <sheetName val="PPh_22_-_01_(E)7"/>
      <sheetName val="Depr_for_add_20017"/>
      <sheetName val="Perhit_disp_01_(E)7"/>
      <sheetName val="Perhit_disp_017"/>
      <sheetName val="Depreciation_DBI_017"/>
      <sheetName val="Amortisation_DBI_7"/>
      <sheetName val="Sheet1_(3)7"/>
      <sheetName val="Sheet1_(2)7"/>
      <sheetName val="expat_exp7"/>
      <sheetName val="Customer_List7"/>
      <sheetName val="Stock_CIW7"/>
      <sheetName val="_INCOME_STATEMENT8"/>
      <sheetName val="Data_Submission10"/>
      <sheetName val="Lookup_Tables10"/>
      <sheetName val="K_6DEPOSIT7"/>
      <sheetName val="99_10_127"/>
      <sheetName val="Other_charges_(income)7"/>
      <sheetName val="lab_norge7"/>
      <sheetName val="SAD_Conclusion7"/>
      <sheetName val="SAD_Schedule7"/>
      <sheetName val="Cruser_Sp717"/>
      <sheetName val="Sch_7"/>
      <sheetName val="E-9_3(PBC)7"/>
      <sheetName val="hitung_ulang_JEPANG7"/>
      <sheetName val="HO_Use7"/>
      <sheetName val="BGT_Cashflow7"/>
      <sheetName val="ACT_Cashflow7"/>
      <sheetName val="BGT_Cashflow_7"/>
      <sheetName val="Muebles_y_Enseres7"/>
      <sheetName val="New_List7"/>
      <sheetName val="LOC_Score7"/>
      <sheetName val="Laba_Rugi7"/>
      <sheetName val="Pembelian_Aktiva7"/>
      <sheetName val="Beban_Operasi7"/>
      <sheetName val="GL_Items_MEI7"/>
      <sheetName val="7_27"/>
      <sheetName val="00_received_in_017"/>
      <sheetName val="Per_GL_J_a_n7"/>
      <sheetName val="FE-1770_P116"/>
      <sheetName val="FE-1770_P216"/>
      <sheetName val="FI-177O_P116"/>
      <sheetName val="FI-1770_P216"/>
      <sheetName val="Final_Tax16"/>
      <sheetName val="Irregular_Income16"/>
      <sheetName val="Rp_Banten14"/>
      <sheetName val="Permanent_info14"/>
      <sheetName val="RMFE_0413"/>
      <sheetName val="BS_final15"/>
      <sheetName val="B_114"/>
      <sheetName val="3__Neraca_dan_RL15"/>
      <sheetName val="Mine_Assumptions15"/>
      <sheetName val="RENCANA_KERJA15"/>
      <sheetName val="VAT_out15"/>
      <sheetName val="Journal_Template15"/>
      <sheetName val="trf_d-i14"/>
      <sheetName val="K_2_113"/>
      <sheetName val="Forecase_200414"/>
      <sheetName val="Main_Menu14"/>
      <sheetName val="A_u_g14"/>
      <sheetName val="M-2_Adjusted14"/>
      <sheetName val="BOQ_price13"/>
      <sheetName val="Professionals_Standard13"/>
      <sheetName val="ESG_local13"/>
      <sheetName val="Details_BS_YTD13"/>
      <sheetName val="K_1_1_1_HGU12"/>
      <sheetName val="DEFECTED_NOV12"/>
      <sheetName val="Exch_rate12"/>
      <sheetName val="Internal_order13"/>
      <sheetName val="Other_Current12"/>
      <sheetName val="Other_YTD12"/>
      <sheetName val="HBI_NCD12"/>
      <sheetName val="Table_Array12"/>
      <sheetName val="HBS_Credit_Detail12"/>
      <sheetName val="ID_MENADO11"/>
      <sheetName val="Bank_Recon_-_IDR12"/>
      <sheetName val="Detail_pg213"/>
      <sheetName val="move_(2)13"/>
      <sheetName val="oblig_Trad&amp;AFS12"/>
      <sheetName val="For_Mgmt_fee13"/>
      <sheetName val="For_GSC_charge13"/>
      <sheetName val="For_Training_Svc_fee13"/>
      <sheetName val="For_Mgmt_fee_(PasteValue)13"/>
      <sheetName val="For_GSC_charge_(PasteValue)13"/>
      <sheetName val="Allocation_Base_(GSIN)13"/>
      <sheetName val="To_DCIN13"/>
      <sheetName val="For_Training_Svc_fee_(PasteVa13"/>
      <sheetName val="Income_Statement12"/>
      <sheetName val="INV0299_(2)12"/>
      <sheetName val="FOREX_0412"/>
      <sheetName val="FOREX_0312"/>
      <sheetName val="FOREX_04_audited12"/>
      <sheetName val="Data_Input12"/>
      <sheetName val="Cost_Input_Sheet12"/>
      <sheetName val="Q120_AP_Aging12"/>
      <sheetName val="Base_Data11"/>
      <sheetName val="RWP_3311"/>
      <sheetName val="TRADING_PROFIT11"/>
      <sheetName val="EB_PDT11"/>
      <sheetName val="Exc__Rate11"/>
      <sheetName val="EYAS_Standar11"/>
      <sheetName val="BAL_SHEET(2)11"/>
      <sheetName val="CUSTOMER_LOOKUP11"/>
      <sheetName val="SUMMARY_11"/>
      <sheetName val="Sheet1_(19)11"/>
      <sheetName val="Rekap_Penj11"/>
      <sheetName val="BS-PL_Komersil_and_Fiskal11"/>
      <sheetName val="Front_Sheet11"/>
      <sheetName val="Name_Map11"/>
      <sheetName val="TB_IDR_Only11"/>
      <sheetName val="Breakdown_LF603_111"/>
      <sheetName val="Sheet_1_(2)11"/>
      <sheetName val="COA_BM11"/>
      <sheetName val="Check_Sheet11"/>
      <sheetName val="PLHO_Report11"/>
      <sheetName val="FL_&amp;_IC11"/>
      <sheetName val="Table_111"/>
      <sheetName val="229_Accr_Exp11"/>
      <sheetName val="Income_State11"/>
      <sheetName val="Content_311"/>
      <sheetName val="hutang_DPLK11"/>
      <sheetName val="Access_Radio_NL40011"/>
      <sheetName val="HWL_(2)10"/>
      <sheetName val="A2_1_CAJE13"/>
      <sheetName val="TRAVEL_PLAN11"/>
      <sheetName val="Financial_Statement8"/>
      <sheetName val="Tax_comp11"/>
      <sheetName val="TWDV_over_NBV11"/>
      <sheetName val="Product_Requirement11"/>
      <sheetName val="Investasi_&amp;_depresiasi11"/>
      <sheetName val="Att_1-5_yr01_(Ind)8"/>
      <sheetName val="Att_1-5_yr018"/>
      <sheetName val="PPh_22_-_018"/>
      <sheetName val="PPh_22_-_01_(E)8"/>
      <sheetName val="Depr_for_add_20018"/>
      <sheetName val="Perhit_disp_01_(E)8"/>
      <sheetName val="Perhit_disp_018"/>
      <sheetName val="Depreciation_DBI_018"/>
      <sheetName val="Amortisation_DBI_8"/>
      <sheetName val="Sheet1_(3)8"/>
      <sheetName val="Sheet1_(2)8"/>
      <sheetName val="expat_exp8"/>
      <sheetName val="Customer_List8"/>
      <sheetName val="Stock_CIW8"/>
      <sheetName val="_INCOME_STATEMENT9"/>
      <sheetName val="Data_Submission11"/>
      <sheetName val="Lookup_Tables11"/>
      <sheetName val="K_6DEPOSIT8"/>
      <sheetName val="99_10_128"/>
      <sheetName val="Other_charges_(income)8"/>
      <sheetName val="lab_norge8"/>
      <sheetName val="SAD_Conclusion8"/>
      <sheetName val="SAD_Schedule8"/>
      <sheetName val="Cruser_Sp718"/>
      <sheetName val="Sch_8"/>
      <sheetName val="E-9_3(PBC)8"/>
      <sheetName val="hitung_ulang_JEPANG8"/>
      <sheetName val="HO_Use8"/>
      <sheetName val="BGT_Cashflow8"/>
      <sheetName val="ACT_Cashflow8"/>
      <sheetName val="BGT_Cashflow_8"/>
      <sheetName val="Muebles_y_Enseres8"/>
      <sheetName val="New_List8"/>
      <sheetName val="LOC_Score8"/>
      <sheetName val="Laba_Rugi8"/>
      <sheetName val="Pembelian_Aktiva8"/>
      <sheetName val="Beban_Operasi8"/>
      <sheetName val="GL_Items_MEI8"/>
      <sheetName val="7_28"/>
      <sheetName val="00_received_in_018"/>
      <sheetName val="Per_GL_J_a_n8"/>
      <sheetName val="WP-PBM-04"/>
      <sheetName val="FE-1770_P119"/>
      <sheetName val="FE-1770_P219"/>
      <sheetName val="FI-177O_P119"/>
      <sheetName val="FI-1770_P219"/>
      <sheetName val="Final_Tax19"/>
      <sheetName val="Irregular_Income19"/>
      <sheetName val="Rp_Banten17"/>
      <sheetName val="Permanent_info17"/>
      <sheetName val="RMFE_0416"/>
      <sheetName val="BS_final18"/>
      <sheetName val="B_117"/>
      <sheetName val="3__Neraca_dan_RL18"/>
      <sheetName val="Mine_Assumptions18"/>
      <sheetName val="RENCANA_KERJA18"/>
      <sheetName val="VAT_out18"/>
      <sheetName val="Journal_Template18"/>
      <sheetName val="trf_d-i17"/>
      <sheetName val="K_2_116"/>
      <sheetName val="Forecase_200417"/>
      <sheetName val="Main_Menu17"/>
      <sheetName val="A_u_g17"/>
      <sheetName val="M-2_Adjusted17"/>
      <sheetName val="BOQ_price16"/>
      <sheetName val="Professionals_Standard16"/>
      <sheetName val="ESG_local16"/>
      <sheetName val="Details_BS_YTD16"/>
      <sheetName val="K_1_1_1_HGU15"/>
      <sheetName val="DEFECTED_NOV15"/>
      <sheetName val="Exch_rate15"/>
      <sheetName val="Internal_order16"/>
      <sheetName val="Other_Current15"/>
      <sheetName val="Other_YTD15"/>
      <sheetName val="HBI_NCD15"/>
      <sheetName val="Table_Array15"/>
      <sheetName val="HBS_Credit_Detail15"/>
      <sheetName val="ID_MENADO14"/>
      <sheetName val="Bank_Recon_-_IDR15"/>
      <sheetName val="Detail_pg216"/>
      <sheetName val="move_(2)16"/>
      <sheetName val="oblig_Trad&amp;AFS15"/>
      <sheetName val="For_Mgmt_fee16"/>
      <sheetName val="For_GSC_charge16"/>
      <sheetName val="For_Training_Svc_fee16"/>
      <sheetName val="For_Mgmt_fee_(PasteValue)16"/>
      <sheetName val="For_GSC_charge_(PasteValue)16"/>
      <sheetName val="Allocation_Base_(GSIN)16"/>
      <sheetName val="To_DCIN16"/>
      <sheetName val="For_Training_Svc_fee_(PasteVa16"/>
      <sheetName val="Income_Statement15"/>
      <sheetName val="INV0299_(2)15"/>
      <sheetName val="FOREX_0415"/>
      <sheetName val="FOREX_0315"/>
      <sheetName val="FOREX_04_audited15"/>
      <sheetName val="Data_Input15"/>
      <sheetName val="Cost_Input_Sheet15"/>
      <sheetName val="Q120_AP_Aging15"/>
      <sheetName val="Base_Data14"/>
      <sheetName val="RWP_3314"/>
      <sheetName val="TRADING_PROFIT14"/>
      <sheetName val="EB_PDT14"/>
      <sheetName val="Exc__Rate14"/>
      <sheetName val="EYAS_Standar14"/>
      <sheetName val="BAL_SHEET(2)14"/>
      <sheetName val="CUSTOMER_LOOKUP14"/>
      <sheetName val="SUMMARY_14"/>
      <sheetName val="Sheet1_(19)14"/>
      <sheetName val="Rekap_Penj14"/>
      <sheetName val="BS-PL_Komersil_and_Fiskal14"/>
      <sheetName val="Front_Sheet14"/>
      <sheetName val="Name_Map14"/>
      <sheetName val="TB_IDR_Only14"/>
      <sheetName val="Breakdown_LF603_114"/>
      <sheetName val="Sheet_1_(2)14"/>
      <sheetName val="COA_BM14"/>
      <sheetName val="Check_Sheet14"/>
      <sheetName val="PLHO_Report14"/>
      <sheetName val="FL_&amp;_IC14"/>
      <sheetName val="Table_114"/>
      <sheetName val="229_Accr_Exp14"/>
      <sheetName val="Income_State14"/>
      <sheetName val="Content_314"/>
      <sheetName val="hutang_DPLK14"/>
      <sheetName val="Access_Radio_NL40014"/>
      <sheetName val="HWL_(2)13"/>
      <sheetName val="A2_1_CAJE16"/>
      <sheetName val="TRAVEL_PLAN14"/>
      <sheetName val="Financial_Statement11"/>
      <sheetName val="Tax_comp14"/>
      <sheetName val="TWDV_over_NBV14"/>
      <sheetName val="Product_Requirement14"/>
      <sheetName val="Investasi_&amp;_depresiasi14"/>
      <sheetName val="Att_1-5_yr01_(Ind)11"/>
      <sheetName val="Att_1-5_yr0111"/>
      <sheetName val="PPh_22_-_0111"/>
      <sheetName val="PPh_22_-_01_(E)11"/>
      <sheetName val="Depr_for_add_200111"/>
      <sheetName val="Perhit_disp_01_(E)11"/>
      <sheetName val="Perhit_disp_0111"/>
      <sheetName val="Depreciation_DBI_0111"/>
      <sheetName val="Amortisation_DBI_11"/>
      <sheetName val="Sheet1_(3)11"/>
      <sheetName val="Sheet1_(2)11"/>
      <sheetName val="expat_exp11"/>
      <sheetName val="Customer_List11"/>
      <sheetName val="Stock_CIW11"/>
      <sheetName val="_INCOME_STATEMENT12"/>
      <sheetName val="Data_Submission14"/>
      <sheetName val="Lookup_Tables14"/>
      <sheetName val="K_6DEPOSIT11"/>
      <sheetName val="99_10_1211"/>
      <sheetName val="Other_charges_(income)11"/>
      <sheetName val="lab_norge11"/>
      <sheetName val="SAD_Conclusion11"/>
      <sheetName val="SAD_Schedule11"/>
      <sheetName val="Cruser_Sp7111"/>
      <sheetName val="Sch_11"/>
      <sheetName val="E-9_3(PBC)11"/>
      <sheetName val="hitung_ulang_JEPANG11"/>
      <sheetName val="HO_Use11"/>
      <sheetName val="BGT_Cashflow11"/>
      <sheetName val="ACT_Cashflow11"/>
      <sheetName val="BGT_Cashflow_11"/>
      <sheetName val="Muebles_y_Enseres11"/>
      <sheetName val="New_List11"/>
      <sheetName val="LOC_Score11"/>
      <sheetName val="Laba_Rugi11"/>
      <sheetName val="Pembelian_Aktiva11"/>
      <sheetName val="Beban_Operasi11"/>
      <sheetName val="GL_Items_MEI11"/>
      <sheetName val="7_211"/>
      <sheetName val="00_received_in_0111"/>
      <sheetName val="Per_GL_J_a_n11"/>
      <sheetName val="FE-1770_P118"/>
      <sheetName val="FE-1770_P218"/>
      <sheetName val="FI-177O_P118"/>
      <sheetName val="FI-1770_P218"/>
      <sheetName val="Final_Tax18"/>
      <sheetName val="Irregular_Income18"/>
      <sheetName val="Rp_Banten16"/>
      <sheetName val="Permanent_info16"/>
      <sheetName val="RMFE_0415"/>
      <sheetName val="BS_final17"/>
      <sheetName val="B_116"/>
      <sheetName val="3__Neraca_dan_RL17"/>
      <sheetName val="Mine_Assumptions17"/>
      <sheetName val="RENCANA_KERJA17"/>
      <sheetName val="VAT_out17"/>
      <sheetName val="Journal_Template17"/>
      <sheetName val="trf_d-i16"/>
      <sheetName val="K_2_115"/>
      <sheetName val="Forecase_200416"/>
      <sheetName val="Main_Menu16"/>
      <sheetName val="A_u_g16"/>
      <sheetName val="M-2_Adjusted16"/>
      <sheetName val="BOQ_price15"/>
      <sheetName val="Professionals_Standard15"/>
      <sheetName val="ESG_local15"/>
      <sheetName val="Details_BS_YTD15"/>
      <sheetName val="K_1_1_1_HGU14"/>
      <sheetName val="DEFECTED_NOV14"/>
      <sheetName val="Exch_rate14"/>
      <sheetName val="Internal_order15"/>
      <sheetName val="Other_Current14"/>
      <sheetName val="Other_YTD14"/>
      <sheetName val="HBI_NCD14"/>
      <sheetName val="Table_Array14"/>
      <sheetName val="HBS_Credit_Detail14"/>
      <sheetName val="ID_MENADO13"/>
      <sheetName val="Bank_Recon_-_IDR14"/>
      <sheetName val="Detail_pg215"/>
      <sheetName val="move_(2)15"/>
      <sheetName val="oblig_Trad&amp;AFS14"/>
      <sheetName val="For_Mgmt_fee15"/>
      <sheetName val="For_GSC_charge15"/>
      <sheetName val="For_Training_Svc_fee15"/>
      <sheetName val="For_Mgmt_fee_(PasteValue)15"/>
      <sheetName val="For_GSC_charge_(PasteValue)15"/>
      <sheetName val="Allocation_Base_(GSIN)15"/>
      <sheetName val="To_DCIN15"/>
      <sheetName val="For_Training_Svc_fee_(PasteVa15"/>
      <sheetName val="Income_Statement14"/>
      <sheetName val="INV0299_(2)14"/>
      <sheetName val="FOREX_0414"/>
      <sheetName val="FOREX_0314"/>
      <sheetName val="FOREX_04_audited14"/>
      <sheetName val="Data_Input14"/>
      <sheetName val="Cost_Input_Sheet14"/>
      <sheetName val="Q120_AP_Aging14"/>
      <sheetName val="Base_Data13"/>
      <sheetName val="RWP_3313"/>
      <sheetName val="TRADING_PROFIT13"/>
      <sheetName val="EB_PDT13"/>
      <sheetName val="Exc__Rate13"/>
      <sheetName val="EYAS_Standar13"/>
      <sheetName val="BAL_SHEET(2)13"/>
      <sheetName val="CUSTOMER_LOOKUP13"/>
      <sheetName val="SUMMARY_13"/>
      <sheetName val="Sheet1_(19)13"/>
      <sheetName val="Rekap_Penj13"/>
      <sheetName val="BS-PL_Komersil_and_Fiskal13"/>
      <sheetName val="Front_Sheet13"/>
      <sheetName val="Name_Map13"/>
      <sheetName val="TB_IDR_Only13"/>
      <sheetName val="Breakdown_LF603_113"/>
      <sheetName val="Sheet_1_(2)13"/>
      <sheetName val="COA_BM13"/>
      <sheetName val="Check_Sheet13"/>
      <sheetName val="PLHO_Report13"/>
      <sheetName val="FL_&amp;_IC13"/>
      <sheetName val="Table_113"/>
      <sheetName val="229_Accr_Exp13"/>
      <sheetName val="Income_State13"/>
      <sheetName val="Content_313"/>
      <sheetName val="hutang_DPLK13"/>
      <sheetName val="Access_Radio_NL40013"/>
      <sheetName val="HWL_(2)12"/>
      <sheetName val="A2_1_CAJE15"/>
      <sheetName val="TRAVEL_PLAN13"/>
      <sheetName val="Financial_Statement10"/>
      <sheetName val="Tax_comp13"/>
      <sheetName val="TWDV_over_NBV13"/>
      <sheetName val="Product_Requirement13"/>
      <sheetName val="Investasi_&amp;_depresiasi13"/>
      <sheetName val="Att_1-5_yr01_(Ind)10"/>
      <sheetName val="Att_1-5_yr0110"/>
      <sheetName val="PPh_22_-_0110"/>
      <sheetName val="PPh_22_-_01_(E)10"/>
      <sheetName val="Depr_for_add_200110"/>
      <sheetName val="Perhit_disp_01_(E)10"/>
      <sheetName val="Perhit_disp_0110"/>
      <sheetName val="Depreciation_DBI_0110"/>
      <sheetName val="Amortisation_DBI_10"/>
      <sheetName val="Sheet1_(3)10"/>
      <sheetName val="Sheet1_(2)10"/>
      <sheetName val="expat_exp10"/>
      <sheetName val="Customer_List10"/>
      <sheetName val="Stock_CIW10"/>
      <sheetName val="_INCOME_STATEMENT11"/>
      <sheetName val="Data_Submission13"/>
      <sheetName val="Lookup_Tables13"/>
      <sheetName val="K_6DEPOSIT10"/>
      <sheetName val="99_10_1210"/>
      <sheetName val="Other_charges_(income)10"/>
      <sheetName val="lab_norge10"/>
      <sheetName val="SAD_Conclusion10"/>
      <sheetName val="SAD_Schedule10"/>
      <sheetName val="Cruser_Sp7110"/>
      <sheetName val="Sch_10"/>
      <sheetName val="E-9_3(PBC)10"/>
      <sheetName val="hitung_ulang_JEPANG10"/>
      <sheetName val="HO_Use10"/>
      <sheetName val="BGT_Cashflow10"/>
      <sheetName val="ACT_Cashflow10"/>
      <sheetName val="BGT_Cashflow_10"/>
      <sheetName val="Muebles_y_Enseres10"/>
      <sheetName val="New_List10"/>
      <sheetName val="LOC_Score10"/>
      <sheetName val="Laba_Rugi10"/>
      <sheetName val="Pembelian_Aktiva10"/>
      <sheetName val="Beban_Operasi10"/>
      <sheetName val="GL_Items_MEI10"/>
      <sheetName val="7_210"/>
      <sheetName val="00_received_in_0110"/>
      <sheetName val="Per_GL_J_a_n10"/>
      <sheetName val="FE-1770_P117"/>
      <sheetName val="FE-1770_P217"/>
      <sheetName val="FI-177O_P117"/>
      <sheetName val="FI-1770_P217"/>
      <sheetName val="Final_Tax17"/>
      <sheetName val="Irregular_Income17"/>
      <sheetName val="Rp_Banten15"/>
      <sheetName val="Permanent_info15"/>
      <sheetName val="RMFE_0414"/>
      <sheetName val="BS_final16"/>
      <sheetName val="B_115"/>
      <sheetName val="3__Neraca_dan_RL16"/>
      <sheetName val="Mine_Assumptions16"/>
      <sheetName val="RENCANA_KERJA16"/>
      <sheetName val="VAT_out16"/>
      <sheetName val="Journal_Template16"/>
      <sheetName val="trf_d-i15"/>
      <sheetName val="K_2_114"/>
      <sheetName val="Forecase_200415"/>
      <sheetName val="Main_Menu15"/>
      <sheetName val="A_u_g15"/>
      <sheetName val="M-2_Adjusted15"/>
      <sheetName val="BOQ_price14"/>
      <sheetName val="Professionals_Standard14"/>
      <sheetName val="ESG_local14"/>
      <sheetName val="Details_BS_YTD14"/>
      <sheetName val="K_1_1_1_HGU13"/>
      <sheetName val="DEFECTED_NOV13"/>
      <sheetName val="Exch_rate13"/>
      <sheetName val="Internal_order14"/>
      <sheetName val="Other_Current13"/>
      <sheetName val="Other_YTD13"/>
      <sheetName val="HBI_NCD13"/>
      <sheetName val="Table_Array13"/>
      <sheetName val="HBS_Credit_Detail13"/>
      <sheetName val="ID_MENADO12"/>
      <sheetName val="Bank_Recon_-_IDR13"/>
      <sheetName val="Detail_pg214"/>
      <sheetName val="move_(2)14"/>
      <sheetName val="oblig_Trad&amp;AFS13"/>
      <sheetName val="For_Mgmt_fee14"/>
      <sheetName val="For_GSC_charge14"/>
      <sheetName val="For_Training_Svc_fee14"/>
      <sheetName val="For_Mgmt_fee_(PasteValue)14"/>
      <sheetName val="For_GSC_charge_(PasteValue)14"/>
      <sheetName val="Allocation_Base_(GSIN)14"/>
      <sheetName val="To_DCIN14"/>
      <sheetName val="For_Training_Svc_fee_(PasteVa14"/>
      <sheetName val="Income_Statement13"/>
      <sheetName val="INV0299_(2)13"/>
      <sheetName val="FOREX_0413"/>
      <sheetName val="FOREX_0313"/>
      <sheetName val="FOREX_04_audited13"/>
      <sheetName val="Data_Input13"/>
      <sheetName val="Cost_Input_Sheet13"/>
      <sheetName val="Q120_AP_Aging13"/>
      <sheetName val="Base_Data12"/>
      <sheetName val="RWP_3312"/>
      <sheetName val="TRADING_PROFIT12"/>
      <sheetName val="EB_PDT12"/>
      <sheetName val="Exc__Rate12"/>
      <sheetName val="EYAS_Standar12"/>
      <sheetName val="BAL_SHEET(2)12"/>
      <sheetName val="CUSTOMER_LOOKUP12"/>
      <sheetName val="SUMMARY_12"/>
      <sheetName val="Sheet1_(19)12"/>
      <sheetName val="Rekap_Penj12"/>
      <sheetName val="BS-PL_Komersil_and_Fiskal12"/>
      <sheetName val="Front_Sheet12"/>
      <sheetName val="Name_Map12"/>
      <sheetName val="TB_IDR_Only12"/>
      <sheetName val="Breakdown_LF603_112"/>
      <sheetName val="Sheet_1_(2)12"/>
      <sheetName val="COA_BM12"/>
      <sheetName val="Check_Sheet12"/>
      <sheetName val="PLHO_Report12"/>
      <sheetName val="FL_&amp;_IC12"/>
      <sheetName val="Table_112"/>
      <sheetName val="229_Accr_Exp12"/>
      <sheetName val="Income_State12"/>
      <sheetName val="Content_312"/>
      <sheetName val="hutang_DPLK12"/>
      <sheetName val="Access_Radio_NL40012"/>
      <sheetName val="HWL_(2)11"/>
      <sheetName val="A2_1_CAJE14"/>
      <sheetName val="TRAVEL_PLAN12"/>
      <sheetName val="Financial_Statement9"/>
      <sheetName val="Tax_comp12"/>
      <sheetName val="TWDV_over_NBV12"/>
      <sheetName val="Product_Requirement12"/>
      <sheetName val="Investasi_&amp;_depresiasi12"/>
      <sheetName val="Att_1-5_yr01_(Ind)9"/>
      <sheetName val="Att_1-5_yr019"/>
      <sheetName val="PPh_22_-_019"/>
      <sheetName val="PPh_22_-_01_(E)9"/>
      <sheetName val="Depr_for_add_20019"/>
      <sheetName val="Perhit_disp_01_(E)9"/>
      <sheetName val="Perhit_disp_019"/>
      <sheetName val="Depreciation_DBI_019"/>
      <sheetName val="Amortisation_DBI_9"/>
      <sheetName val="Sheet1_(3)9"/>
      <sheetName val="Sheet1_(2)9"/>
      <sheetName val="expat_exp9"/>
      <sheetName val="Customer_List9"/>
      <sheetName val="Stock_CIW9"/>
      <sheetName val="_INCOME_STATEMENT10"/>
      <sheetName val="Data_Submission12"/>
      <sheetName val="Lookup_Tables12"/>
      <sheetName val="K_6DEPOSIT9"/>
      <sheetName val="99_10_129"/>
      <sheetName val="Other_charges_(income)9"/>
      <sheetName val="lab_norge9"/>
      <sheetName val="SAD_Conclusion9"/>
      <sheetName val="SAD_Schedule9"/>
      <sheetName val="Cruser_Sp719"/>
      <sheetName val="Sch_9"/>
      <sheetName val="E-9_3(PBC)9"/>
      <sheetName val="hitung_ulang_JEPANG9"/>
      <sheetName val="HO_Use9"/>
      <sheetName val="BGT_Cashflow9"/>
      <sheetName val="ACT_Cashflow9"/>
      <sheetName val="BGT_Cashflow_9"/>
      <sheetName val="Muebles_y_Enseres9"/>
      <sheetName val="New_List9"/>
      <sheetName val="LOC_Score9"/>
      <sheetName val="Laba_Rugi9"/>
      <sheetName val="Pembelian_Aktiva9"/>
      <sheetName val="Beban_Operasi9"/>
      <sheetName val="GL_Items_MEI9"/>
      <sheetName val="7_29"/>
      <sheetName val="00_received_in_019"/>
      <sheetName val="Per_GL_J_a_n9"/>
      <sheetName val="FE-1770_P121"/>
      <sheetName val="FE-1770_P221"/>
      <sheetName val="FI-177O_P121"/>
      <sheetName val="FI-1770_P221"/>
      <sheetName val="Final_Tax21"/>
      <sheetName val="Irregular_Income21"/>
      <sheetName val="Rp_Banten19"/>
      <sheetName val="Permanent_info19"/>
      <sheetName val="RMFE_0418"/>
      <sheetName val="BS_final20"/>
      <sheetName val="B_119"/>
      <sheetName val="3__Neraca_dan_RL20"/>
      <sheetName val="Mine_Assumptions20"/>
      <sheetName val="RENCANA_KERJA20"/>
      <sheetName val="VAT_out20"/>
      <sheetName val="Journal_Template20"/>
      <sheetName val="trf_d-i19"/>
      <sheetName val="K_2_118"/>
      <sheetName val="Forecase_200419"/>
      <sheetName val="Main_Menu19"/>
      <sheetName val="A_u_g19"/>
      <sheetName val="M-2_Adjusted19"/>
      <sheetName val="BOQ_price18"/>
      <sheetName val="Professionals_Standard18"/>
      <sheetName val="ESG_local18"/>
      <sheetName val="Details_BS_YTD18"/>
      <sheetName val="K_1_1_1_HGU17"/>
      <sheetName val="DEFECTED_NOV17"/>
      <sheetName val="Exch_rate17"/>
      <sheetName val="Internal_order18"/>
      <sheetName val="Other_Current17"/>
      <sheetName val="Other_YTD17"/>
      <sheetName val="HBI_NCD17"/>
      <sheetName val="Table_Array17"/>
      <sheetName val="HBS_Credit_Detail17"/>
      <sheetName val="ID_MENADO16"/>
      <sheetName val="Bank_Recon_-_IDR17"/>
      <sheetName val="Detail_pg218"/>
      <sheetName val="move_(2)18"/>
      <sheetName val="oblig_Trad&amp;AFS17"/>
      <sheetName val="For_Mgmt_fee18"/>
      <sheetName val="For_GSC_charge18"/>
      <sheetName val="For_Training_Svc_fee18"/>
      <sheetName val="For_Mgmt_fee_(PasteValue)18"/>
      <sheetName val="For_GSC_charge_(PasteValue)18"/>
      <sheetName val="Allocation_Base_(GSIN)18"/>
      <sheetName val="To_DCIN18"/>
      <sheetName val="For_Training_Svc_fee_(PasteVa18"/>
      <sheetName val="Income_Statement17"/>
      <sheetName val="INV0299_(2)17"/>
      <sheetName val="FOREX_0417"/>
      <sheetName val="FOREX_0317"/>
      <sheetName val="FOREX_04_audited17"/>
      <sheetName val="Data_Input17"/>
      <sheetName val="Cost_Input_Sheet17"/>
      <sheetName val="Q120_AP_Aging17"/>
      <sheetName val="Base_Data16"/>
      <sheetName val="RWP_3316"/>
      <sheetName val="TRADING_PROFIT16"/>
      <sheetName val="EB_PDT16"/>
      <sheetName val="Exc__Rate16"/>
      <sheetName val="EYAS_Standar16"/>
      <sheetName val="BAL_SHEET(2)16"/>
      <sheetName val="CUSTOMER_LOOKUP16"/>
      <sheetName val="SUMMARY_16"/>
      <sheetName val="Sheet1_(19)16"/>
      <sheetName val="Rekap_Penj16"/>
      <sheetName val="BS-PL_Komersil_and_Fiskal16"/>
      <sheetName val="Front_Sheet16"/>
      <sheetName val="Name_Map16"/>
      <sheetName val="TB_IDR_Only16"/>
      <sheetName val="Breakdown_LF603_116"/>
      <sheetName val="Sheet_1_(2)16"/>
      <sheetName val="COA_BM16"/>
      <sheetName val="Check_Sheet16"/>
      <sheetName val="PLHO_Report16"/>
      <sheetName val="FL_&amp;_IC16"/>
      <sheetName val="Table_116"/>
      <sheetName val="229_Accr_Exp16"/>
      <sheetName val="Income_State16"/>
      <sheetName val="Content_316"/>
      <sheetName val="hutang_DPLK16"/>
      <sheetName val="Access_Radio_NL40016"/>
      <sheetName val="HWL_(2)15"/>
      <sheetName val="A2_1_CAJE18"/>
      <sheetName val="TRAVEL_PLAN16"/>
      <sheetName val="Financial_Statement13"/>
      <sheetName val="Tax_comp16"/>
      <sheetName val="TWDV_over_NBV16"/>
      <sheetName val="Product_Requirement16"/>
      <sheetName val="Investasi_&amp;_depresiasi16"/>
      <sheetName val="Att_1-5_yr01_(Ind)13"/>
      <sheetName val="Att_1-5_yr0113"/>
      <sheetName val="PPh_22_-_0113"/>
      <sheetName val="PPh_22_-_01_(E)13"/>
      <sheetName val="Depr_for_add_200113"/>
      <sheetName val="Perhit_disp_01_(E)13"/>
      <sheetName val="Perhit_disp_0113"/>
      <sheetName val="Depreciation_DBI_0113"/>
      <sheetName val="Amortisation_DBI_13"/>
      <sheetName val="Sheet1_(3)13"/>
      <sheetName val="Sheet1_(2)13"/>
      <sheetName val="expat_exp13"/>
      <sheetName val="Customer_List13"/>
      <sheetName val="Stock_CIW13"/>
      <sheetName val="_INCOME_STATEMENT14"/>
      <sheetName val="Data_Submission16"/>
      <sheetName val="Lookup_Tables16"/>
      <sheetName val="K_6DEPOSIT13"/>
      <sheetName val="99_10_1213"/>
      <sheetName val="Other_charges_(income)13"/>
      <sheetName val="lab_norge13"/>
      <sheetName val="SAD_Conclusion13"/>
      <sheetName val="SAD_Schedule13"/>
      <sheetName val="FE-1770_P120"/>
      <sheetName val="FE-1770_P220"/>
      <sheetName val="FI-177O_P120"/>
      <sheetName val="FI-1770_P220"/>
      <sheetName val="Final_Tax20"/>
      <sheetName val="Irregular_Income20"/>
      <sheetName val="Rp_Banten18"/>
      <sheetName val="Permanent_info18"/>
      <sheetName val="RMFE_0417"/>
      <sheetName val="BS_final19"/>
      <sheetName val="B_118"/>
      <sheetName val="3__Neraca_dan_RL19"/>
      <sheetName val="Mine_Assumptions19"/>
      <sheetName val="RENCANA_KERJA19"/>
      <sheetName val="VAT_out19"/>
      <sheetName val="Journal_Template19"/>
      <sheetName val="trf_d-i18"/>
      <sheetName val="K_2_117"/>
      <sheetName val="Forecase_200418"/>
      <sheetName val="Main_Menu18"/>
      <sheetName val="A_u_g18"/>
      <sheetName val="M-2_Adjusted18"/>
      <sheetName val="BOQ_price17"/>
      <sheetName val="Professionals_Standard17"/>
      <sheetName val="ESG_local17"/>
      <sheetName val="Details_BS_YTD17"/>
      <sheetName val="K_1_1_1_HGU16"/>
      <sheetName val="DEFECTED_NOV16"/>
      <sheetName val="Exch_rate16"/>
      <sheetName val="Internal_order17"/>
      <sheetName val="Other_Current16"/>
      <sheetName val="Other_YTD16"/>
      <sheetName val="HBI_NCD16"/>
      <sheetName val="Table_Array16"/>
      <sheetName val="HBS_Credit_Detail16"/>
      <sheetName val="ID_MENADO15"/>
      <sheetName val="Bank_Recon_-_IDR16"/>
      <sheetName val="Detail_pg217"/>
      <sheetName val="move_(2)17"/>
      <sheetName val="oblig_Trad&amp;AFS16"/>
      <sheetName val="For_Mgmt_fee17"/>
      <sheetName val="For_GSC_charge17"/>
      <sheetName val="For_Training_Svc_fee17"/>
      <sheetName val="For_Mgmt_fee_(PasteValue)17"/>
      <sheetName val="For_GSC_charge_(PasteValue)17"/>
      <sheetName val="Allocation_Base_(GSIN)17"/>
      <sheetName val="To_DCIN17"/>
      <sheetName val="For_Training_Svc_fee_(PasteVa17"/>
      <sheetName val="Income_Statement16"/>
      <sheetName val="INV0299_(2)16"/>
      <sheetName val="FOREX_0416"/>
      <sheetName val="FOREX_0316"/>
      <sheetName val="FOREX_04_audited16"/>
      <sheetName val="Data_Input16"/>
      <sheetName val="Cost_Input_Sheet16"/>
      <sheetName val="Q120_AP_Aging16"/>
      <sheetName val="Base_Data15"/>
      <sheetName val="RWP_3315"/>
      <sheetName val="TRADING_PROFIT15"/>
      <sheetName val="EB_PDT15"/>
      <sheetName val="Exc__Rate15"/>
      <sheetName val="EYAS_Standar15"/>
      <sheetName val="BAL_SHEET(2)15"/>
      <sheetName val="CUSTOMER_LOOKUP15"/>
      <sheetName val="SUMMARY_15"/>
      <sheetName val="Sheet1_(19)15"/>
      <sheetName val="Rekap_Penj15"/>
      <sheetName val="BS-PL_Komersil_and_Fiskal15"/>
      <sheetName val="Front_Sheet15"/>
      <sheetName val="Name_Map15"/>
      <sheetName val="TB_IDR_Only15"/>
      <sheetName val="Breakdown_LF603_115"/>
      <sheetName val="Sheet_1_(2)15"/>
      <sheetName val="COA_BM15"/>
      <sheetName val="Check_Sheet15"/>
      <sheetName val="PLHO_Report15"/>
      <sheetName val="FL_&amp;_IC15"/>
      <sheetName val="Table_115"/>
      <sheetName val="229_Accr_Exp15"/>
      <sheetName val="Income_State15"/>
      <sheetName val="Content_315"/>
      <sheetName val="hutang_DPLK15"/>
      <sheetName val="Access_Radio_NL40015"/>
      <sheetName val="HWL_(2)14"/>
      <sheetName val="A2_1_CAJE17"/>
      <sheetName val="TRAVEL_PLAN15"/>
      <sheetName val="Financial_Statement12"/>
      <sheetName val="Tax_comp15"/>
      <sheetName val="TWDV_over_NBV15"/>
      <sheetName val="Product_Requirement15"/>
      <sheetName val="Investasi_&amp;_depresiasi15"/>
      <sheetName val="Att_1-5_yr01_(Ind)12"/>
      <sheetName val="Att_1-5_yr0112"/>
      <sheetName val="PPh_22_-_0112"/>
      <sheetName val="PPh_22_-_01_(E)12"/>
      <sheetName val="Depr_for_add_200112"/>
      <sheetName val="Perhit_disp_01_(E)12"/>
      <sheetName val="Perhit_disp_0112"/>
      <sheetName val="Depreciation_DBI_0112"/>
      <sheetName val="Amortisation_DBI_12"/>
      <sheetName val="Sheet1_(3)12"/>
      <sheetName val="Sheet1_(2)12"/>
      <sheetName val="expat_exp12"/>
      <sheetName val="Customer_List12"/>
      <sheetName val="Stock_CIW12"/>
      <sheetName val="_INCOME_STATEMENT13"/>
      <sheetName val="Data_Submission15"/>
      <sheetName val="Lookup_Tables15"/>
      <sheetName val="K_6DEPOSIT12"/>
      <sheetName val="99_10_1212"/>
      <sheetName val="Other_charges_(income)12"/>
      <sheetName val="lab_norge12"/>
      <sheetName val="SAD_Conclusion12"/>
      <sheetName val="SAD_Schedule12"/>
      <sheetName val="Cruser_Sp7112"/>
      <sheetName val="Sch_12"/>
      <sheetName val="E-9_3(PBC)12"/>
      <sheetName val="hitung_ulang_JEPANG12"/>
      <sheetName val="HO_Use12"/>
      <sheetName val="BGT_Cashflow12"/>
      <sheetName val="ACT_Cashflow12"/>
      <sheetName val="BGT_Cashflow_12"/>
      <sheetName val="Muebles_y_Enseres12"/>
      <sheetName val="New_List12"/>
      <sheetName val="LOC_Score12"/>
      <sheetName val="Laba_Rugi12"/>
      <sheetName val="Pembelian_Aktiva12"/>
      <sheetName val="Beban_Operasi12"/>
      <sheetName val="GL_Items_MEI12"/>
      <sheetName val="7_212"/>
      <sheetName val="00_received_in_0112"/>
      <sheetName val="Per_GL_J_a_n12"/>
      <sheetName val="FE-1770_P128"/>
      <sheetName val="FE-1770_P228"/>
      <sheetName val="FI-177O_P128"/>
      <sheetName val="FI-1770_P228"/>
      <sheetName val="Final_Tax28"/>
      <sheetName val="Irregular_Income28"/>
      <sheetName val="Rp_Banten26"/>
      <sheetName val="Permanent_info26"/>
      <sheetName val="RMFE_0425"/>
      <sheetName val="BS_final27"/>
      <sheetName val="B_126"/>
      <sheetName val="3__Neraca_dan_RL27"/>
      <sheetName val="Mine_Assumptions27"/>
      <sheetName val="RENCANA_KERJA27"/>
      <sheetName val="VAT_out27"/>
      <sheetName val="Journal_Template27"/>
      <sheetName val="trf_d-i26"/>
      <sheetName val="K_2_125"/>
      <sheetName val="Forecase_200426"/>
      <sheetName val="Main_Menu26"/>
      <sheetName val="A_u_g26"/>
      <sheetName val="M-2_Adjusted26"/>
      <sheetName val="BOQ_price25"/>
      <sheetName val="Professionals_Standard25"/>
      <sheetName val="ESG_local25"/>
      <sheetName val="Details_BS_YTD25"/>
      <sheetName val="K_1_1_1_HGU24"/>
      <sheetName val="DEFECTED_NOV24"/>
      <sheetName val="Exch_rate24"/>
      <sheetName val="Internal_order25"/>
      <sheetName val="Other_Current24"/>
      <sheetName val="Other_YTD24"/>
      <sheetName val="HBI_NCD24"/>
      <sheetName val="Table_Array24"/>
      <sheetName val="HBS_Credit_Detail24"/>
      <sheetName val="ID_MENADO23"/>
      <sheetName val="Bank_Recon_-_IDR24"/>
      <sheetName val="Detail_pg225"/>
      <sheetName val="move_(2)25"/>
      <sheetName val="oblig_Trad&amp;AFS24"/>
      <sheetName val="For_Mgmt_fee25"/>
      <sheetName val="For_GSC_charge25"/>
      <sheetName val="For_Training_Svc_fee25"/>
      <sheetName val="For_Mgmt_fee_(PasteValue)25"/>
      <sheetName val="For_GSC_charge_(PasteValue)25"/>
      <sheetName val="Allocation_Base_(GSIN)25"/>
      <sheetName val="To_DCIN25"/>
      <sheetName val="For_Training_Svc_fee_(PasteVa25"/>
      <sheetName val="Income_Statement24"/>
      <sheetName val="INV0299_(2)24"/>
      <sheetName val="FOREX_0424"/>
      <sheetName val="FOREX_0324"/>
      <sheetName val="FOREX_04_audited24"/>
      <sheetName val="Data_Input24"/>
      <sheetName val="Cost_Input_Sheet24"/>
      <sheetName val="Q120_AP_Aging24"/>
      <sheetName val="Base_Data23"/>
      <sheetName val="RWP_3323"/>
      <sheetName val="TRADING_PROFIT23"/>
      <sheetName val="EB_PDT23"/>
      <sheetName val="Exc__Rate23"/>
      <sheetName val="EYAS_Standar23"/>
      <sheetName val="BAL_SHEET(2)23"/>
      <sheetName val="CUSTOMER_LOOKUP23"/>
      <sheetName val="SUMMARY_23"/>
      <sheetName val="Sheet1_(19)23"/>
      <sheetName val="Rekap_Penj23"/>
      <sheetName val="BS-PL_Komersil_and_Fiskal23"/>
      <sheetName val="Front_Sheet23"/>
      <sheetName val="Name_Map23"/>
      <sheetName val="TB_IDR_Only23"/>
      <sheetName val="Breakdown_LF603_123"/>
      <sheetName val="Sheet_1_(2)23"/>
      <sheetName val="COA_BM23"/>
      <sheetName val="Check_Sheet23"/>
      <sheetName val="PLHO_Report23"/>
      <sheetName val="FL_&amp;_IC23"/>
      <sheetName val="Table_123"/>
      <sheetName val="229_Accr_Exp23"/>
      <sheetName val="Income_State23"/>
      <sheetName val="Content_323"/>
      <sheetName val="hutang_DPLK23"/>
      <sheetName val="Access_Radio_NL40023"/>
      <sheetName val="HWL_(2)22"/>
      <sheetName val="A2_1_CAJE25"/>
      <sheetName val="TRAVEL_PLAN23"/>
      <sheetName val="Financial_Statement20"/>
      <sheetName val="Tax_comp23"/>
      <sheetName val="TWDV_over_NBV23"/>
      <sheetName val="Product_Requirement23"/>
      <sheetName val="Investasi_&amp;_depresiasi23"/>
      <sheetName val="Att_1-5_yr01_(Ind)20"/>
      <sheetName val="Att_1-5_yr0120"/>
      <sheetName val="PPh_22_-_0120"/>
      <sheetName val="PPh_22_-_01_(E)20"/>
      <sheetName val="Depr_for_add_200120"/>
      <sheetName val="Perhit_disp_01_(E)20"/>
      <sheetName val="Perhit_disp_0120"/>
      <sheetName val="Depreciation_DBI_0120"/>
      <sheetName val="Amortisation_DBI_20"/>
      <sheetName val="Sheet1_(3)20"/>
      <sheetName val="Sheet1_(2)20"/>
      <sheetName val="expat_exp20"/>
      <sheetName val="Customer_List20"/>
      <sheetName val="Stock_CIW20"/>
      <sheetName val="_INCOME_STATEMENT21"/>
      <sheetName val="Data_Submission23"/>
      <sheetName val="Lookup_Tables23"/>
      <sheetName val="K_6DEPOSIT20"/>
      <sheetName val="99_10_1220"/>
      <sheetName val="Other_charges_(income)20"/>
      <sheetName val="lab_norge20"/>
      <sheetName val="SAD_Conclusion20"/>
      <sheetName val="SAD_Schedule20"/>
      <sheetName val="Cruser_Sp7118"/>
      <sheetName val="Sch_18"/>
      <sheetName val="E-9_3(PBC)18"/>
      <sheetName val="hitung_ulang_JEPANG18"/>
      <sheetName val="HO_Use18"/>
      <sheetName val="BGT_Cashflow18"/>
      <sheetName val="ACT_Cashflow18"/>
      <sheetName val="BGT_Cashflow_18"/>
      <sheetName val="Muebles_y_Enseres18"/>
      <sheetName val="New_List18"/>
      <sheetName val="LOC_Score18"/>
      <sheetName val="Laba_Rugi18"/>
      <sheetName val="Pembelian_Aktiva18"/>
      <sheetName val="Beban_Operasi18"/>
      <sheetName val="GL_Items_MEI18"/>
      <sheetName val="7_218"/>
      <sheetName val="00_received_in_0118"/>
      <sheetName val="Per_GL_J_a_n18"/>
      <sheetName val="FE-1770_P125"/>
      <sheetName val="FE-1770_P225"/>
      <sheetName val="FI-177O_P125"/>
      <sheetName val="FI-1770_P225"/>
      <sheetName val="Final_Tax25"/>
      <sheetName val="Irregular_Income25"/>
      <sheetName val="Rp_Banten23"/>
      <sheetName val="Permanent_info23"/>
      <sheetName val="RMFE_0422"/>
      <sheetName val="BS_final24"/>
      <sheetName val="B_123"/>
      <sheetName val="3__Neraca_dan_RL24"/>
      <sheetName val="Mine_Assumptions24"/>
      <sheetName val="RENCANA_KERJA24"/>
      <sheetName val="VAT_out24"/>
      <sheetName val="Journal_Template24"/>
      <sheetName val="trf_d-i23"/>
      <sheetName val="K_2_122"/>
      <sheetName val="Forecase_200423"/>
      <sheetName val="Main_Menu23"/>
      <sheetName val="A_u_g23"/>
      <sheetName val="M-2_Adjusted23"/>
      <sheetName val="BOQ_price22"/>
      <sheetName val="Professionals_Standard22"/>
      <sheetName val="ESG_local22"/>
      <sheetName val="Details_BS_YTD22"/>
      <sheetName val="K_1_1_1_HGU21"/>
      <sheetName val="DEFECTED_NOV21"/>
      <sheetName val="Exch_rate21"/>
      <sheetName val="Internal_order22"/>
      <sheetName val="Other_Current21"/>
      <sheetName val="Other_YTD21"/>
      <sheetName val="HBI_NCD21"/>
      <sheetName val="Table_Array21"/>
      <sheetName val="HBS_Credit_Detail21"/>
      <sheetName val="ID_MENADO20"/>
      <sheetName val="Bank_Recon_-_IDR21"/>
      <sheetName val="Detail_pg222"/>
      <sheetName val="move_(2)22"/>
      <sheetName val="oblig_Trad&amp;AFS21"/>
      <sheetName val="For_Mgmt_fee22"/>
      <sheetName val="For_GSC_charge22"/>
      <sheetName val="For_Training_Svc_fee22"/>
      <sheetName val="For_Mgmt_fee_(PasteValue)22"/>
      <sheetName val="For_GSC_charge_(PasteValue)22"/>
      <sheetName val="Allocation_Base_(GSIN)22"/>
      <sheetName val="To_DCIN22"/>
      <sheetName val="For_Training_Svc_fee_(PasteVa22"/>
      <sheetName val="Income_Statement21"/>
      <sheetName val="INV0299_(2)21"/>
      <sheetName val="FOREX_0421"/>
      <sheetName val="FOREX_0321"/>
      <sheetName val="FOREX_04_audited21"/>
      <sheetName val="Data_Input21"/>
      <sheetName val="Cost_Input_Sheet21"/>
      <sheetName val="Q120_AP_Aging21"/>
      <sheetName val="Base_Data20"/>
      <sheetName val="RWP_3320"/>
      <sheetName val="TRADING_PROFIT20"/>
      <sheetName val="EB_PDT20"/>
      <sheetName val="Exc__Rate20"/>
      <sheetName val="EYAS_Standar20"/>
      <sheetName val="BAL_SHEET(2)20"/>
      <sheetName val="CUSTOMER_LOOKUP20"/>
      <sheetName val="SUMMARY_20"/>
      <sheetName val="Sheet1_(19)20"/>
      <sheetName val="Rekap_Penj20"/>
      <sheetName val="BS-PL_Komersil_and_Fiskal20"/>
      <sheetName val="Front_Sheet20"/>
      <sheetName val="Name_Map20"/>
      <sheetName val="TB_IDR_Only20"/>
      <sheetName val="Breakdown_LF603_120"/>
      <sheetName val="Sheet_1_(2)20"/>
      <sheetName val="COA_BM20"/>
      <sheetName val="Check_Sheet20"/>
      <sheetName val="PLHO_Report20"/>
      <sheetName val="FL_&amp;_IC20"/>
      <sheetName val="Table_120"/>
      <sheetName val="229_Accr_Exp20"/>
      <sheetName val="Income_State20"/>
      <sheetName val="Content_320"/>
      <sheetName val="hutang_DPLK20"/>
      <sheetName val="Access_Radio_NL40020"/>
      <sheetName val="HWL_(2)19"/>
      <sheetName val="A2_1_CAJE22"/>
      <sheetName val="TRAVEL_PLAN20"/>
      <sheetName val="Financial_Statement17"/>
      <sheetName val="Tax_comp20"/>
      <sheetName val="TWDV_over_NBV20"/>
      <sheetName val="Product_Requirement20"/>
      <sheetName val="Investasi_&amp;_depresiasi20"/>
      <sheetName val="Att_1-5_yr01_(Ind)17"/>
      <sheetName val="Att_1-5_yr0117"/>
      <sheetName val="PPh_22_-_0117"/>
      <sheetName val="PPh_22_-_01_(E)17"/>
      <sheetName val="Depr_for_add_200117"/>
      <sheetName val="Perhit_disp_01_(E)17"/>
      <sheetName val="Perhit_disp_0117"/>
      <sheetName val="Depreciation_DBI_0117"/>
      <sheetName val="Amortisation_DBI_17"/>
      <sheetName val="Sheet1_(3)17"/>
      <sheetName val="Sheet1_(2)17"/>
      <sheetName val="expat_exp17"/>
      <sheetName val="Customer_List17"/>
      <sheetName val="Stock_CIW17"/>
      <sheetName val="_INCOME_STATEMENT18"/>
      <sheetName val="Data_Submission20"/>
      <sheetName val="Lookup_Tables20"/>
      <sheetName val="K_6DEPOSIT17"/>
      <sheetName val="99_10_1217"/>
      <sheetName val="Other_charges_(income)17"/>
      <sheetName val="lab_norge17"/>
      <sheetName val="SAD_Conclusion17"/>
      <sheetName val="SAD_Schedule17"/>
      <sheetName val="Cruser_Sp7115"/>
      <sheetName val="Sch_15"/>
      <sheetName val="E-9_3(PBC)15"/>
      <sheetName val="hitung_ulang_JEPANG15"/>
      <sheetName val="HO_Use15"/>
      <sheetName val="BGT_Cashflow15"/>
      <sheetName val="ACT_Cashflow15"/>
      <sheetName val="BGT_Cashflow_15"/>
      <sheetName val="Muebles_y_Enseres15"/>
      <sheetName val="New_List15"/>
      <sheetName val="LOC_Score15"/>
      <sheetName val="Laba_Rugi15"/>
      <sheetName val="Pembelian_Aktiva15"/>
      <sheetName val="Beban_Operasi15"/>
      <sheetName val="GL_Items_MEI15"/>
      <sheetName val="7_215"/>
      <sheetName val="00_received_in_0115"/>
      <sheetName val="Per_GL_J_a_n15"/>
      <sheetName val="FE-1770_P123"/>
      <sheetName val="FE-1770_P223"/>
      <sheetName val="FI-177O_P123"/>
      <sheetName val="FI-1770_P223"/>
      <sheetName val="Final_Tax23"/>
      <sheetName val="Irregular_Income23"/>
      <sheetName val="Rp_Banten21"/>
      <sheetName val="Permanent_info21"/>
      <sheetName val="RMFE_0420"/>
      <sheetName val="BS_final22"/>
      <sheetName val="B_121"/>
      <sheetName val="3__Neraca_dan_RL22"/>
      <sheetName val="Mine_Assumptions22"/>
      <sheetName val="RENCANA_KERJA22"/>
      <sheetName val="VAT_out22"/>
      <sheetName val="Journal_Template22"/>
      <sheetName val="trf_d-i21"/>
      <sheetName val="K_2_120"/>
      <sheetName val="Forecase_200421"/>
      <sheetName val="Main_Menu21"/>
      <sheetName val="A_u_g21"/>
      <sheetName val="M-2_Adjusted21"/>
      <sheetName val="BOQ_price20"/>
      <sheetName val="Professionals_Standard20"/>
      <sheetName val="ESG_local20"/>
      <sheetName val="Details_BS_YTD20"/>
      <sheetName val="K_1_1_1_HGU19"/>
      <sheetName val="DEFECTED_NOV19"/>
      <sheetName val="Exch_rate19"/>
      <sheetName val="Internal_order20"/>
      <sheetName val="Other_Current19"/>
      <sheetName val="Other_YTD19"/>
      <sheetName val="HBI_NCD19"/>
      <sheetName val="Table_Array19"/>
      <sheetName val="HBS_Credit_Detail19"/>
      <sheetName val="ID_MENADO18"/>
      <sheetName val="Bank_Recon_-_IDR19"/>
      <sheetName val="Detail_pg220"/>
      <sheetName val="move_(2)20"/>
      <sheetName val="oblig_Trad&amp;AFS19"/>
      <sheetName val="For_Mgmt_fee20"/>
      <sheetName val="For_GSC_charge20"/>
      <sheetName val="For_Training_Svc_fee20"/>
      <sheetName val="For_Mgmt_fee_(PasteValue)20"/>
      <sheetName val="For_GSC_charge_(PasteValue)20"/>
      <sheetName val="Allocation_Base_(GSIN)20"/>
      <sheetName val="To_DCIN20"/>
      <sheetName val="For_Training_Svc_fee_(PasteVa20"/>
      <sheetName val="Income_Statement19"/>
      <sheetName val="INV0299_(2)19"/>
      <sheetName val="FOREX_0419"/>
      <sheetName val="FOREX_0319"/>
      <sheetName val="FOREX_04_audited19"/>
      <sheetName val="Data_Input19"/>
      <sheetName val="Cost_Input_Sheet19"/>
      <sheetName val="Q120_AP_Aging19"/>
      <sheetName val="Base_Data18"/>
      <sheetName val="RWP_3318"/>
      <sheetName val="TRADING_PROFIT18"/>
      <sheetName val="EB_PDT18"/>
      <sheetName val="Exc__Rate18"/>
      <sheetName val="EYAS_Standar18"/>
      <sheetName val="BAL_SHEET(2)18"/>
      <sheetName val="CUSTOMER_LOOKUP18"/>
      <sheetName val="SUMMARY_18"/>
      <sheetName val="Sheet1_(19)18"/>
      <sheetName val="Rekap_Penj18"/>
      <sheetName val="BS-PL_Komersil_and_Fiskal18"/>
      <sheetName val="Front_Sheet18"/>
      <sheetName val="Name_Map18"/>
      <sheetName val="TB_IDR_Only18"/>
      <sheetName val="Breakdown_LF603_118"/>
      <sheetName val="Sheet_1_(2)18"/>
      <sheetName val="COA_BM18"/>
      <sheetName val="Check_Sheet18"/>
      <sheetName val="PLHO_Report18"/>
      <sheetName val="FL_&amp;_IC18"/>
      <sheetName val="Table_118"/>
      <sheetName val="229_Accr_Exp18"/>
      <sheetName val="Income_State18"/>
      <sheetName val="Content_318"/>
      <sheetName val="hutang_DPLK18"/>
      <sheetName val="Access_Radio_NL40018"/>
      <sheetName val="HWL_(2)17"/>
      <sheetName val="A2_1_CAJE20"/>
      <sheetName val="TRAVEL_PLAN18"/>
      <sheetName val="Financial_Statement15"/>
      <sheetName val="Tax_comp18"/>
      <sheetName val="TWDV_over_NBV18"/>
      <sheetName val="Product_Requirement18"/>
      <sheetName val="Investasi_&amp;_depresiasi18"/>
      <sheetName val="Att_1-5_yr01_(Ind)15"/>
      <sheetName val="Att_1-5_yr0115"/>
      <sheetName val="PPh_22_-_0115"/>
      <sheetName val="PPh_22_-_01_(E)15"/>
      <sheetName val="Depr_for_add_200115"/>
      <sheetName val="Perhit_disp_01_(E)15"/>
      <sheetName val="Perhit_disp_0115"/>
      <sheetName val="Depreciation_DBI_0115"/>
      <sheetName val="Amortisation_DBI_15"/>
      <sheetName val="Sheet1_(3)15"/>
      <sheetName val="Sheet1_(2)15"/>
      <sheetName val="expat_exp15"/>
      <sheetName val="Customer_List15"/>
      <sheetName val="Stock_CIW15"/>
      <sheetName val="_INCOME_STATEMENT16"/>
      <sheetName val="Data_Submission18"/>
      <sheetName val="Lookup_Tables18"/>
      <sheetName val="K_6DEPOSIT15"/>
      <sheetName val="99_10_1215"/>
      <sheetName val="Other_charges_(income)15"/>
      <sheetName val="lab_norge15"/>
      <sheetName val="SAD_Conclusion15"/>
      <sheetName val="SAD_Schedule15"/>
      <sheetName val="Cruser_Sp7114"/>
      <sheetName val="Sch_14"/>
      <sheetName val="E-9_3(PBC)14"/>
      <sheetName val="hitung_ulang_JEPANG14"/>
      <sheetName val="HO_Use14"/>
      <sheetName val="BGT_Cashflow14"/>
      <sheetName val="ACT_Cashflow14"/>
      <sheetName val="BGT_Cashflow_14"/>
      <sheetName val="Muebles_y_Enseres14"/>
      <sheetName val="New_List14"/>
      <sheetName val="LOC_Score14"/>
      <sheetName val="Laba_Rugi14"/>
      <sheetName val="Pembelian_Aktiva14"/>
      <sheetName val="Beban_Operasi14"/>
      <sheetName val="GL_Items_MEI14"/>
      <sheetName val="7_214"/>
      <sheetName val="00_received_in_0114"/>
      <sheetName val="Per_GL_J_a_n14"/>
      <sheetName val="FE-1770_P122"/>
      <sheetName val="FE-1770_P222"/>
      <sheetName val="FI-177O_P122"/>
      <sheetName val="FI-1770_P222"/>
      <sheetName val="Final_Tax22"/>
      <sheetName val="Irregular_Income22"/>
      <sheetName val="Rp_Banten20"/>
      <sheetName val="Permanent_info20"/>
      <sheetName val="RMFE_0419"/>
      <sheetName val="BS_final21"/>
      <sheetName val="B_120"/>
      <sheetName val="3__Neraca_dan_RL21"/>
      <sheetName val="Mine_Assumptions21"/>
      <sheetName val="RENCANA_KERJA21"/>
      <sheetName val="VAT_out21"/>
      <sheetName val="Journal_Template21"/>
      <sheetName val="trf_d-i20"/>
      <sheetName val="K_2_119"/>
      <sheetName val="Forecase_200420"/>
      <sheetName val="Main_Menu20"/>
      <sheetName val="A_u_g20"/>
      <sheetName val="M-2_Adjusted20"/>
      <sheetName val="BOQ_price19"/>
      <sheetName val="Professionals_Standard19"/>
      <sheetName val="ESG_local19"/>
      <sheetName val="Details_BS_YTD19"/>
      <sheetName val="K_1_1_1_HGU18"/>
      <sheetName val="DEFECTED_NOV18"/>
      <sheetName val="Exch_rate18"/>
      <sheetName val="Internal_order19"/>
      <sheetName val="Other_Current18"/>
      <sheetName val="Other_YTD18"/>
      <sheetName val="HBI_NCD18"/>
      <sheetName val="Table_Array18"/>
      <sheetName val="HBS_Credit_Detail18"/>
      <sheetName val="ID_MENADO17"/>
      <sheetName val="Bank_Recon_-_IDR18"/>
      <sheetName val="Detail_pg219"/>
      <sheetName val="move_(2)19"/>
      <sheetName val="oblig_Trad&amp;AFS18"/>
      <sheetName val="For_Mgmt_fee19"/>
      <sheetName val="For_GSC_charge19"/>
      <sheetName val="For_Training_Svc_fee19"/>
      <sheetName val="For_Mgmt_fee_(PasteValue)19"/>
      <sheetName val="For_GSC_charge_(PasteValue)19"/>
      <sheetName val="Allocation_Base_(GSIN)19"/>
      <sheetName val="To_DCIN19"/>
      <sheetName val="For_Training_Svc_fee_(PasteVa19"/>
      <sheetName val="Income_Statement18"/>
      <sheetName val="INV0299_(2)18"/>
      <sheetName val="FOREX_0418"/>
      <sheetName val="FOREX_0318"/>
      <sheetName val="FOREX_04_audited18"/>
      <sheetName val="Data_Input18"/>
      <sheetName val="Cost_Input_Sheet18"/>
      <sheetName val="Q120_AP_Aging18"/>
      <sheetName val="Base_Data17"/>
      <sheetName val="RWP_3317"/>
      <sheetName val="TRADING_PROFIT17"/>
      <sheetName val="EB_PDT17"/>
      <sheetName val="Exc__Rate17"/>
      <sheetName val="EYAS_Standar17"/>
      <sheetName val="BAL_SHEET(2)17"/>
      <sheetName val="CUSTOMER_LOOKUP17"/>
      <sheetName val="SUMMARY_17"/>
      <sheetName val="Sheet1_(19)17"/>
      <sheetName val="Rekap_Penj17"/>
      <sheetName val="BS-PL_Komersil_and_Fiskal17"/>
      <sheetName val="Front_Sheet17"/>
      <sheetName val="Name_Map17"/>
      <sheetName val="TB_IDR_Only17"/>
      <sheetName val="Breakdown_LF603_117"/>
      <sheetName val="Sheet_1_(2)17"/>
      <sheetName val="COA_BM17"/>
      <sheetName val="Check_Sheet17"/>
      <sheetName val="PLHO_Report17"/>
      <sheetName val="FL_&amp;_IC17"/>
      <sheetName val="Table_117"/>
      <sheetName val="229_Accr_Exp17"/>
      <sheetName val="Income_State17"/>
      <sheetName val="Content_317"/>
      <sheetName val="hutang_DPLK17"/>
      <sheetName val="Access_Radio_NL40017"/>
      <sheetName val="HWL_(2)16"/>
      <sheetName val="A2_1_CAJE19"/>
      <sheetName val="TRAVEL_PLAN17"/>
      <sheetName val="Financial_Statement14"/>
      <sheetName val="Tax_comp17"/>
      <sheetName val="TWDV_over_NBV17"/>
      <sheetName val="Product_Requirement17"/>
      <sheetName val="Investasi_&amp;_depresiasi17"/>
      <sheetName val="Att_1-5_yr01_(Ind)14"/>
      <sheetName val="Att_1-5_yr0114"/>
      <sheetName val="PPh_22_-_0114"/>
      <sheetName val="PPh_22_-_01_(E)14"/>
      <sheetName val="Depr_for_add_200114"/>
      <sheetName val="Perhit_disp_01_(E)14"/>
      <sheetName val="Perhit_disp_0114"/>
      <sheetName val="Depreciation_DBI_0114"/>
      <sheetName val="Amortisation_DBI_14"/>
      <sheetName val="Sheet1_(3)14"/>
      <sheetName val="Sheet1_(2)14"/>
      <sheetName val="expat_exp14"/>
      <sheetName val="Customer_List14"/>
      <sheetName val="Stock_CIW14"/>
      <sheetName val="_INCOME_STATEMENT15"/>
      <sheetName val="Data_Submission17"/>
      <sheetName val="Lookup_Tables17"/>
      <sheetName val="K_6DEPOSIT14"/>
      <sheetName val="99_10_1214"/>
      <sheetName val="Other_charges_(income)14"/>
      <sheetName val="lab_norge14"/>
      <sheetName val="SAD_Conclusion14"/>
      <sheetName val="SAD_Schedule14"/>
      <sheetName val="Cruser_Sp7113"/>
      <sheetName val="Sch_13"/>
      <sheetName val="E-9_3(PBC)13"/>
      <sheetName val="hitung_ulang_JEPANG13"/>
      <sheetName val="HO_Use13"/>
      <sheetName val="BGT_Cashflow13"/>
      <sheetName val="ACT_Cashflow13"/>
      <sheetName val="BGT_Cashflow_13"/>
      <sheetName val="Muebles_y_Enseres13"/>
      <sheetName val="New_List13"/>
      <sheetName val="LOC_Score13"/>
      <sheetName val="Laba_Rugi13"/>
      <sheetName val="Pembelian_Aktiva13"/>
      <sheetName val="Beban_Operasi13"/>
      <sheetName val="GL_Items_MEI13"/>
      <sheetName val="7_213"/>
      <sheetName val="00_received_in_0113"/>
      <sheetName val="Per_GL_J_a_n13"/>
      <sheetName val="FE-1770_P124"/>
      <sheetName val="FE-1770_P224"/>
      <sheetName val="FI-177O_P124"/>
      <sheetName val="FI-1770_P224"/>
      <sheetName val="Final_Tax24"/>
      <sheetName val="Irregular_Income24"/>
      <sheetName val="Rp_Banten22"/>
      <sheetName val="Permanent_info22"/>
      <sheetName val="RMFE_0421"/>
      <sheetName val="BS_final23"/>
      <sheetName val="B_122"/>
      <sheetName val="3__Neraca_dan_RL23"/>
      <sheetName val="Mine_Assumptions23"/>
      <sheetName val="RENCANA_KERJA23"/>
      <sheetName val="VAT_out23"/>
      <sheetName val="Journal_Template23"/>
      <sheetName val="trf_d-i22"/>
      <sheetName val="K_2_121"/>
      <sheetName val="Forecase_200422"/>
      <sheetName val="Main_Menu22"/>
      <sheetName val="A_u_g22"/>
      <sheetName val="M-2_Adjusted22"/>
      <sheetName val="BOQ_price21"/>
      <sheetName val="Professionals_Standard21"/>
      <sheetName val="ESG_local21"/>
      <sheetName val="Details_BS_YTD21"/>
      <sheetName val="K_1_1_1_HGU20"/>
      <sheetName val="DEFECTED_NOV20"/>
      <sheetName val="Exch_rate20"/>
      <sheetName val="Internal_order21"/>
      <sheetName val="Other_Current20"/>
      <sheetName val="Other_YTD20"/>
      <sheetName val="HBI_NCD20"/>
      <sheetName val="Table_Array20"/>
      <sheetName val="HBS_Credit_Detail20"/>
      <sheetName val="ID_MENADO19"/>
      <sheetName val="Bank_Recon_-_IDR20"/>
      <sheetName val="Detail_pg221"/>
      <sheetName val="move_(2)21"/>
      <sheetName val="oblig_Trad&amp;AFS20"/>
      <sheetName val="For_Mgmt_fee21"/>
      <sheetName val="For_GSC_charge21"/>
      <sheetName val="For_Training_Svc_fee21"/>
      <sheetName val="For_Mgmt_fee_(PasteValue)21"/>
      <sheetName val="For_GSC_charge_(PasteValue)21"/>
      <sheetName val="Allocation_Base_(GSIN)21"/>
      <sheetName val="To_DCIN21"/>
      <sheetName val="For_Training_Svc_fee_(PasteVa21"/>
      <sheetName val="Income_Statement20"/>
      <sheetName val="INV0299_(2)20"/>
      <sheetName val="FOREX_0420"/>
      <sheetName val="FOREX_0320"/>
      <sheetName val="FOREX_04_audited20"/>
      <sheetName val="Data_Input20"/>
      <sheetName val="Cost_Input_Sheet20"/>
      <sheetName val="Q120_AP_Aging20"/>
      <sheetName val="Base_Data19"/>
      <sheetName val="RWP_3319"/>
      <sheetName val="TRADING_PROFIT19"/>
      <sheetName val="EB_PDT19"/>
      <sheetName val="Exc__Rate19"/>
      <sheetName val="EYAS_Standar19"/>
      <sheetName val="BAL_SHEET(2)19"/>
      <sheetName val="CUSTOMER_LOOKUP19"/>
      <sheetName val="SUMMARY_19"/>
      <sheetName val="Sheet1_(19)19"/>
      <sheetName val="Rekap_Penj19"/>
      <sheetName val="BS-PL_Komersil_and_Fiskal19"/>
      <sheetName val="Front_Sheet19"/>
      <sheetName val="Name_Map19"/>
      <sheetName val="TB_IDR_Only19"/>
      <sheetName val="Breakdown_LF603_119"/>
      <sheetName val="Sheet_1_(2)19"/>
      <sheetName val="COA_BM19"/>
      <sheetName val="Check_Sheet19"/>
      <sheetName val="PLHO_Report19"/>
      <sheetName val="FL_&amp;_IC19"/>
      <sheetName val="Table_119"/>
      <sheetName val="229_Accr_Exp19"/>
      <sheetName val="Income_State19"/>
      <sheetName val="Content_319"/>
      <sheetName val="hutang_DPLK19"/>
      <sheetName val="Access_Radio_NL40019"/>
      <sheetName val="HWL_(2)18"/>
      <sheetName val="A2_1_CAJE21"/>
      <sheetName val="TRAVEL_PLAN19"/>
      <sheetName val="Financial_Statement16"/>
      <sheetName val="Tax_comp19"/>
      <sheetName val="TWDV_over_NBV19"/>
      <sheetName val="Product_Requirement19"/>
      <sheetName val="Investasi_&amp;_depresiasi19"/>
      <sheetName val="Att_1-5_yr01_(Ind)16"/>
      <sheetName val="Att_1-5_yr0116"/>
      <sheetName val="PPh_22_-_0116"/>
      <sheetName val="PPh_22_-_01_(E)16"/>
      <sheetName val="Depr_for_add_200116"/>
      <sheetName val="Perhit_disp_01_(E)16"/>
      <sheetName val="Perhit_disp_0116"/>
      <sheetName val="Depreciation_DBI_0116"/>
      <sheetName val="Amortisation_DBI_16"/>
      <sheetName val="Sheet1_(3)16"/>
      <sheetName val="Sheet1_(2)16"/>
      <sheetName val="expat_exp16"/>
      <sheetName val="Customer_List16"/>
      <sheetName val="Stock_CIW16"/>
      <sheetName val="_INCOME_STATEMENT17"/>
      <sheetName val="Data_Submission19"/>
      <sheetName val="Lookup_Tables19"/>
      <sheetName val="K_6DEPOSIT16"/>
      <sheetName val="99_10_1216"/>
      <sheetName val="Other_charges_(income)16"/>
      <sheetName val="lab_norge16"/>
      <sheetName val="SAD_Conclusion16"/>
      <sheetName val="SAD_Schedule16"/>
      <sheetName val="FE-1770_P126"/>
      <sheetName val="FE-1770_P226"/>
      <sheetName val="FI-177O_P126"/>
      <sheetName val="FI-1770_P226"/>
      <sheetName val="Final_Tax26"/>
      <sheetName val="Irregular_Income26"/>
      <sheetName val="Rp_Banten24"/>
      <sheetName val="Permanent_info24"/>
      <sheetName val="RMFE_0423"/>
      <sheetName val="BS_final25"/>
      <sheetName val="B_124"/>
      <sheetName val="3__Neraca_dan_RL25"/>
      <sheetName val="Mine_Assumptions25"/>
      <sheetName val="RENCANA_KERJA25"/>
      <sheetName val="VAT_out25"/>
      <sheetName val="Journal_Template25"/>
      <sheetName val="trf_d-i24"/>
      <sheetName val="K_2_123"/>
      <sheetName val="Forecase_200424"/>
      <sheetName val="Main_Menu24"/>
      <sheetName val="A_u_g24"/>
      <sheetName val="M-2_Adjusted24"/>
      <sheetName val="BOQ_price23"/>
      <sheetName val="Professionals_Standard23"/>
      <sheetName val="ESG_local23"/>
      <sheetName val="Details_BS_YTD23"/>
      <sheetName val="K_1_1_1_HGU22"/>
      <sheetName val="DEFECTED_NOV22"/>
      <sheetName val="Exch_rate22"/>
      <sheetName val="Internal_order23"/>
      <sheetName val="Other_Current22"/>
      <sheetName val="Other_YTD22"/>
      <sheetName val="HBI_NCD22"/>
      <sheetName val="Table_Array22"/>
      <sheetName val="HBS_Credit_Detail22"/>
      <sheetName val="ID_MENADO21"/>
      <sheetName val="Bank_Recon_-_IDR22"/>
      <sheetName val="Detail_pg223"/>
      <sheetName val="move_(2)23"/>
      <sheetName val="oblig_Trad&amp;AFS22"/>
      <sheetName val="For_Mgmt_fee23"/>
      <sheetName val="For_GSC_charge23"/>
      <sheetName val="For_Training_Svc_fee23"/>
      <sheetName val="For_Mgmt_fee_(PasteValue)23"/>
      <sheetName val="For_GSC_charge_(PasteValue)23"/>
      <sheetName val="Allocation_Base_(GSIN)23"/>
      <sheetName val="To_DCIN23"/>
      <sheetName val="For_Training_Svc_fee_(PasteVa23"/>
      <sheetName val="Income_Statement22"/>
      <sheetName val="INV0299_(2)22"/>
      <sheetName val="FOREX_0422"/>
      <sheetName val="FOREX_0322"/>
      <sheetName val="FOREX_04_audited22"/>
      <sheetName val="Data_Input22"/>
      <sheetName val="Cost_Input_Sheet22"/>
      <sheetName val="Q120_AP_Aging22"/>
      <sheetName val="Base_Data21"/>
      <sheetName val="RWP_3321"/>
      <sheetName val="TRADING_PROFIT21"/>
      <sheetName val="EB_PDT21"/>
      <sheetName val="Exc__Rate21"/>
      <sheetName val="EYAS_Standar21"/>
      <sheetName val="BAL_SHEET(2)21"/>
      <sheetName val="CUSTOMER_LOOKUP21"/>
      <sheetName val="SUMMARY_21"/>
      <sheetName val="Sheet1_(19)21"/>
      <sheetName val="Rekap_Penj21"/>
      <sheetName val="BS-PL_Komersil_and_Fiskal21"/>
      <sheetName val="Front_Sheet21"/>
      <sheetName val="Name_Map21"/>
      <sheetName val="TB_IDR_Only21"/>
      <sheetName val="Breakdown_LF603_121"/>
      <sheetName val="Sheet_1_(2)21"/>
      <sheetName val="COA_BM21"/>
      <sheetName val="Check_Sheet21"/>
      <sheetName val="PLHO_Report21"/>
      <sheetName val="FL_&amp;_IC21"/>
      <sheetName val="Table_121"/>
      <sheetName val="229_Accr_Exp21"/>
      <sheetName val="Income_State21"/>
      <sheetName val="Content_321"/>
      <sheetName val="hutang_DPLK21"/>
      <sheetName val="Access_Radio_NL40021"/>
      <sheetName val="HWL_(2)20"/>
      <sheetName val="A2_1_CAJE23"/>
      <sheetName val="TRAVEL_PLAN21"/>
      <sheetName val="Financial_Statement18"/>
      <sheetName val="Tax_comp21"/>
      <sheetName val="TWDV_over_NBV21"/>
      <sheetName val="Product_Requirement21"/>
      <sheetName val="Investasi_&amp;_depresiasi21"/>
      <sheetName val="Att_1-5_yr01_(Ind)18"/>
      <sheetName val="Att_1-5_yr0118"/>
      <sheetName val="PPh_22_-_0118"/>
      <sheetName val="PPh_22_-_01_(E)18"/>
      <sheetName val="Depr_for_add_200118"/>
      <sheetName val="Perhit_disp_01_(E)18"/>
      <sheetName val="Perhit_disp_0118"/>
      <sheetName val="Depreciation_DBI_0118"/>
      <sheetName val="Amortisation_DBI_18"/>
      <sheetName val="Sheet1_(3)18"/>
      <sheetName val="Sheet1_(2)18"/>
      <sheetName val="expat_exp18"/>
      <sheetName val="Customer_List18"/>
      <sheetName val="Stock_CIW18"/>
      <sheetName val="_INCOME_STATEMENT19"/>
      <sheetName val="Data_Submission21"/>
      <sheetName val="Lookup_Tables21"/>
      <sheetName val="K_6DEPOSIT18"/>
      <sheetName val="99_10_1218"/>
      <sheetName val="Other_charges_(income)18"/>
      <sheetName val="lab_norge18"/>
      <sheetName val="SAD_Conclusion18"/>
      <sheetName val="SAD_Schedule18"/>
      <sheetName val="Cruser_Sp7116"/>
      <sheetName val="Sch_16"/>
      <sheetName val="E-9_3(PBC)16"/>
      <sheetName val="hitung_ulang_JEPANG16"/>
      <sheetName val="HO_Use16"/>
      <sheetName val="BGT_Cashflow16"/>
      <sheetName val="ACT_Cashflow16"/>
      <sheetName val="BGT_Cashflow_16"/>
      <sheetName val="Muebles_y_Enseres16"/>
      <sheetName val="New_List16"/>
      <sheetName val="LOC_Score16"/>
      <sheetName val="Laba_Rugi16"/>
      <sheetName val="Pembelian_Aktiva16"/>
      <sheetName val="Beban_Operasi16"/>
      <sheetName val="GL_Items_MEI16"/>
      <sheetName val="7_216"/>
      <sheetName val="00_received_in_0116"/>
      <sheetName val="Per_GL_J_a_n16"/>
      <sheetName val="FE-1770_P127"/>
      <sheetName val="FE-1770_P227"/>
      <sheetName val="FI-177O_P127"/>
      <sheetName val="FI-1770_P227"/>
      <sheetName val="Final_Tax27"/>
      <sheetName val="Irregular_Income27"/>
      <sheetName val="Rp_Banten25"/>
      <sheetName val="Permanent_info25"/>
      <sheetName val="RMFE_0424"/>
      <sheetName val="BS_final26"/>
      <sheetName val="B_125"/>
      <sheetName val="3__Neraca_dan_RL26"/>
      <sheetName val="Mine_Assumptions26"/>
      <sheetName val="RENCANA_KERJA26"/>
      <sheetName val="VAT_out26"/>
      <sheetName val="Journal_Template26"/>
      <sheetName val="trf_d-i25"/>
      <sheetName val="K_2_124"/>
      <sheetName val="Forecase_200425"/>
      <sheetName val="Main_Menu25"/>
      <sheetName val="A_u_g25"/>
      <sheetName val="M-2_Adjusted25"/>
      <sheetName val="BOQ_price24"/>
      <sheetName val="Professionals_Standard24"/>
      <sheetName val="ESG_local24"/>
      <sheetName val="Details_BS_YTD24"/>
      <sheetName val="K_1_1_1_HGU23"/>
      <sheetName val="DEFECTED_NOV23"/>
      <sheetName val="Exch_rate23"/>
      <sheetName val="Internal_order24"/>
      <sheetName val="Other_Current23"/>
      <sheetName val="Other_YTD23"/>
      <sheetName val="HBI_NCD23"/>
      <sheetName val="Table_Array23"/>
      <sheetName val="HBS_Credit_Detail23"/>
      <sheetName val="ID_MENADO22"/>
      <sheetName val="Bank_Recon_-_IDR23"/>
      <sheetName val="Detail_pg224"/>
      <sheetName val="move_(2)24"/>
      <sheetName val="oblig_Trad&amp;AFS23"/>
      <sheetName val="For_Mgmt_fee24"/>
      <sheetName val="For_GSC_charge24"/>
      <sheetName val="For_Training_Svc_fee24"/>
      <sheetName val="For_Mgmt_fee_(PasteValue)24"/>
      <sheetName val="For_GSC_charge_(PasteValue)24"/>
      <sheetName val="Allocation_Base_(GSIN)24"/>
      <sheetName val="To_DCIN24"/>
      <sheetName val="For_Training_Svc_fee_(PasteVa24"/>
      <sheetName val="Income_Statement23"/>
      <sheetName val="INV0299_(2)23"/>
      <sheetName val="FOREX_0423"/>
      <sheetName val="FOREX_0323"/>
      <sheetName val="FOREX_04_audited23"/>
      <sheetName val="Data_Input23"/>
      <sheetName val="Cost_Input_Sheet23"/>
      <sheetName val="Q120_AP_Aging23"/>
      <sheetName val="Base_Data22"/>
      <sheetName val="RWP_3322"/>
      <sheetName val="TRADING_PROFIT22"/>
      <sheetName val="EB_PDT22"/>
      <sheetName val="Exc__Rate22"/>
      <sheetName val="EYAS_Standar22"/>
      <sheetName val="BAL_SHEET(2)22"/>
      <sheetName val="CUSTOMER_LOOKUP22"/>
      <sheetName val="SUMMARY_22"/>
      <sheetName val="Sheet1_(19)22"/>
      <sheetName val="Rekap_Penj22"/>
      <sheetName val="BS-PL_Komersil_and_Fiskal22"/>
      <sheetName val="Front_Sheet22"/>
      <sheetName val="Name_Map22"/>
      <sheetName val="TB_IDR_Only22"/>
      <sheetName val="Breakdown_LF603_122"/>
      <sheetName val="Sheet_1_(2)22"/>
      <sheetName val="COA_BM22"/>
      <sheetName val="Check_Sheet22"/>
      <sheetName val="PLHO_Report22"/>
      <sheetName val="FL_&amp;_IC22"/>
      <sheetName val="Table_122"/>
      <sheetName val="229_Accr_Exp22"/>
      <sheetName val="Income_State22"/>
      <sheetName val="Content_322"/>
      <sheetName val="hutang_DPLK22"/>
      <sheetName val="Access_Radio_NL40022"/>
      <sheetName val="HWL_(2)21"/>
      <sheetName val="A2_1_CAJE24"/>
      <sheetName val="TRAVEL_PLAN22"/>
      <sheetName val="Financial_Statement19"/>
      <sheetName val="Tax_comp22"/>
      <sheetName val="TWDV_over_NBV22"/>
      <sheetName val="Product_Requirement22"/>
      <sheetName val="Investasi_&amp;_depresiasi22"/>
      <sheetName val="Att_1-5_yr01_(Ind)19"/>
      <sheetName val="Att_1-5_yr0119"/>
      <sheetName val="PPh_22_-_0119"/>
      <sheetName val="PPh_22_-_01_(E)19"/>
      <sheetName val="Depr_for_add_200119"/>
      <sheetName val="Perhit_disp_01_(E)19"/>
      <sheetName val="Perhit_disp_0119"/>
      <sheetName val="Depreciation_DBI_0119"/>
      <sheetName val="Amortisation_DBI_19"/>
      <sheetName val="Sheet1_(3)19"/>
      <sheetName val="Sheet1_(2)19"/>
      <sheetName val="expat_exp19"/>
      <sheetName val="Customer_List19"/>
      <sheetName val="Stock_CIW19"/>
      <sheetName val="_INCOME_STATEMENT20"/>
      <sheetName val="Data_Submission22"/>
      <sheetName val="Lookup_Tables22"/>
      <sheetName val="K_6DEPOSIT19"/>
      <sheetName val="99_10_1219"/>
      <sheetName val="Other_charges_(income)19"/>
      <sheetName val="lab_norge19"/>
      <sheetName val="SAD_Conclusion19"/>
      <sheetName val="SAD_Schedule19"/>
      <sheetName val="Cruser_Sp7117"/>
      <sheetName val="Sch_17"/>
      <sheetName val="E-9_3(PBC)17"/>
      <sheetName val="hitung_ulang_JEPANG17"/>
      <sheetName val="HO_Use17"/>
      <sheetName val="BGT_Cashflow17"/>
      <sheetName val="ACT_Cashflow17"/>
      <sheetName val="BGT_Cashflow_17"/>
      <sheetName val="Muebles_y_Enseres17"/>
      <sheetName val="New_List17"/>
      <sheetName val="LOC_Score17"/>
      <sheetName val="Laba_Rugi17"/>
      <sheetName val="Pembelian_Aktiva17"/>
      <sheetName val="Beban_Operasi17"/>
      <sheetName val="GL_Items_MEI17"/>
      <sheetName val="7_217"/>
      <sheetName val="00_received_in_0117"/>
      <sheetName val="Per_GL_J_a_n17"/>
      <sheetName val="FE-1770_P129"/>
      <sheetName val="FE-1770_P229"/>
      <sheetName val="FI-177O_P129"/>
      <sheetName val="FI-1770_P229"/>
      <sheetName val="Final_Tax29"/>
      <sheetName val="Irregular_Income29"/>
      <sheetName val="Rp_Banten27"/>
      <sheetName val="Permanent_info27"/>
      <sheetName val="RMFE_0426"/>
      <sheetName val="BS_final28"/>
      <sheetName val="B_127"/>
      <sheetName val="3__Neraca_dan_RL28"/>
      <sheetName val="Mine_Assumptions28"/>
      <sheetName val="RENCANA_KERJA28"/>
      <sheetName val="VAT_out28"/>
      <sheetName val="Journal_Template28"/>
      <sheetName val="trf_d-i27"/>
      <sheetName val="K_2_126"/>
      <sheetName val="Forecase_200427"/>
      <sheetName val="Main_Menu27"/>
      <sheetName val="A_u_g27"/>
      <sheetName val="M-2_Adjusted27"/>
      <sheetName val="BOQ_price26"/>
      <sheetName val="Professionals_Standard26"/>
      <sheetName val="ESG_local26"/>
      <sheetName val="Details_BS_YTD26"/>
      <sheetName val="K_1_1_1_HGU25"/>
      <sheetName val="DEFECTED_NOV25"/>
      <sheetName val="Exch_rate25"/>
      <sheetName val="Internal_order26"/>
      <sheetName val="Other_Current25"/>
      <sheetName val="Other_YTD25"/>
      <sheetName val="HBI_NCD25"/>
      <sheetName val="Table_Array25"/>
      <sheetName val="HBS_Credit_Detail25"/>
      <sheetName val="ID_MENADO24"/>
      <sheetName val="Bank_Recon_-_IDR25"/>
      <sheetName val="Detail_pg226"/>
      <sheetName val="move_(2)26"/>
      <sheetName val="oblig_Trad&amp;AFS25"/>
      <sheetName val="For_Mgmt_fee26"/>
      <sheetName val="For_GSC_charge26"/>
      <sheetName val="For_Training_Svc_fee26"/>
      <sheetName val="For_Mgmt_fee_(PasteValue)26"/>
      <sheetName val="For_GSC_charge_(PasteValue)26"/>
      <sheetName val="Allocation_Base_(GSIN)26"/>
      <sheetName val="To_DCIN26"/>
      <sheetName val="For_Training_Svc_fee_(PasteVa26"/>
      <sheetName val="Income_Statement25"/>
      <sheetName val="INV0299_(2)25"/>
      <sheetName val="FOREX_0425"/>
      <sheetName val="FOREX_0325"/>
      <sheetName val="FOREX_04_audited25"/>
      <sheetName val="Data_Input25"/>
      <sheetName val="Cost_Input_Sheet25"/>
      <sheetName val="Q120_AP_Aging25"/>
      <sheetName val="Base_Data24"/>
      <sheetName val="RWP_3324"/>
      <sheetName val="TRADING_PROFIT24"/>
      <sheetName val="EB_PDT24"/>
      <sheetName val="Exc__Rate24"/>
      <sheetName val="EYAS_Standar24"/>
      <sheetName val="BAL_SHEET(2)24"/>
      <sheetName val="CUSTOMER_LOOKUP24"/>
      <sheetName val="SUMMARY_24"/>
      <sheetName val="Sheet1_(19)24"/>
      <sheetName val="Rekap_Penj24"/>
      <sheetName val="BS-PL_Komersil_and_Fiskal24"/>
      <sheetName val="Front_Sheet24"/>
      <sheetName val="Name_Map24"/>
      <sheetName val="TB_IDR_Only24"/>
      <sheetName val="Breakdown_LF603_124"/>
      <sheetName val="Sheet_1_(2)24"/>
      <sheetName val="COA_BM24"/>
      <sheetName val="Check_Sheet24"/>
      <sheetName val="PLHO_Report24"/>
      <sheetName val="FL_&amp;_IC24"/>
      <sheetName val="Table_124"/>
      <sheetName val="229_Accr_Exp24"/>
      <sheetName val="Income_State24"/>
      <sheetName val="Content_324"/>
      <sheetName val="hutang_DPLK24"/>
      <sheetName val="Access_Radio_NL40024"/>
      <sheetName val="HWL_(2)23"/>
      <sheetName val="A2_1_CAJE26"/>
      <sheetName val="TRAVEL_PLAN24"/>
      <sheetName val="Financial_Statement21"/>
      <sheetName val="Tax_comp24"/>
      <sheetName val="TWDV_over_NBV24"/>
      <sheetName val="Product_Requirement24"/>
      <sheetName val="Investasi_&amp;_depresiasi24"/>
      <sheetName val="Att_1-5_yr01_(Ind)21"/>
      <sheetName val="Att_1-5_yr0121"/>
      <sheetName val="PPh_22_-_0121"/>
      <sheetName val="PPh_22_-_01_(E)21"/>
      <sheetName val="Depr_for_add_200121"/>
      <sheetName val="Perhit_disp_01_(E)21"/>
      <sheetName val="Perhit_disp_0121"/>
      <sheetName val="Depreciation_DBI_0121"/>
      <sheetName val="Amortisation_DBI_21"/>
      <sheetName val="Sheet1_(3)21"/>
      <sheetName val="Sheet1_(2)21"/>
      <sheetName val="expat_exp21"/>
      <sheetName val="Customer_List21"/>
      <sheetName val="Stock_CIW21"/>
      <sheetName val="_INCOME_STATEMENT22"/>
      <sheetName val="Data_Submission24"/>
      <sheetName val="Lookup_Tables24"/>
      <sheetName val="K_6DEPOSIT21"/>
      <sheetName val="99_10_1221"/>
      <sheetName val="Other_charges_(income)21"/>
      <sheetName val="lab_norge21"/>
      <sheetName val="SAD_Conclusion21"/>
      <sheetName val="SAD_Schedule21"/>
      <sheetName val="Cruser_Sp7119"/>
      <sheetName val="Sch_19"/>
      <sheetName val="E-9_3(PBC)19"/>
      <sheetName val="hitung_ulang_JEPANG19"/>
      <sheetName val="HO_Use19"/>
      <sheetName val="BGT_Cashflow19"/>
      <sheetName val="ACT_Cashflow19"/>
      <sheetName val="BGT_Cashflow_19"/>
      <sheetName val="Muebles_y_Enseres19"/>
      <sheetName val="New_List19"/>
      <sheetName val="LOC_Score19"/>
      <sheetName val="Laba_Rugi19"/>
      <sheetName val="Pembelian_Aktiva19"/>
      <sheetName val="Beban_Operasi19"/>
      <sheetName val="GL_Items_MEI19"/>
      <sheetName val="7_219"/>
      <sheetName val="00_received_in_0119"/>
      <sheetName val="Per_GL_J_a_n19"/>
      <sheetName val="FE-1770_P130"/>
      <sheetName val="FE-1770_P230"/>
      <sheetName val="FI-177O_P130"/>
      <sheetName val="FI-1770_P230"/>
      <sheetName val="Final_Tax30"/>
      <sheetName val="Irregular_Income30"/>
      <sheetName val="Rp_Banten28"/>
      <sheetName val="Permanent_info28"/>
      <sheetName val="RMFE_0427"/>
      <sheetName val="BS_final29"/>
      <sheetName val="B_128"/>
      <sheetName val="3__Neraca_dan_RL29"/>
      <sheetName val="Mine_Assumptions29"/>
      <sheetName val="RENCANA_KERJA29"/>
      <sheetName val="VAT_out29"/>
      <sheetName val="Journal_Template29"/>
      <sheetName val="trf_d-i28"/>
      <sheetName val="K_2_127"/>
      <sheetName val="Forecase_200428"/>
      <sheetName val="Main_Menu28"/>
      <sheetName val="A_u_g28"/>
      <sheetName val="M-2_Adjusted28"/>
      <sheetName val="BOQ_price27"/>
      <sheetName val="Professionals_Standard27"/>
      <sheetName val="ESG_local27"/>
      <sheetName val="Details_BS_YTD27"/>
      <sheetName val="K_1_1_1_HGU26"/>
      <sheetName val="DEFECTED_NOV26"/>
      <sheetName val="Exch_rate26"/>
      <sheetName val="Internal_order27"/>
      <sheetName val="Other_Current26"/>
      <sheetName val="Other_YTD26"/>
      <sheetName val="HBI_NCD26"/>
      <sheetName val="Table_Array26"/>
      <sheetName val="HBS_Credit_Detail26"/>
      <sheetName val="ID_MENADO25"/>
      <sheetName val="Bank_Recon_-_IDR26"/>
      <sheetName val="Detail_pg227"/>
      <sheetName val="move_(2)27"/>
      <sheetName val="oblig_Trad&amp;AFS26"/>
      <sheetName val="For_Mgmt_fee27"/>
      <sheetName val="For_GSC_charge27"/>
      <sheetName val="For_Training_Svc_fee27"/>
      <sheetName val="For_Mgmt_fee_(PasteValue)27"/>
      <sheetName val="For_GSC_charge_(PasteValue)27"/>
      <sheetName val="Allocation_Base_(GSIN)27"/>
      <sheetName val="To_DCIN27"/>
      <sheetName val="For_Training_Svc_fee_(PasteVa27"/>
      <sheetName val="Income_Statement26"/>
      <sheetName val="INV0299_(2)26"/>
      <sheetName val="FOREX_0426"/>
      <sheetName val="FOREX_0326"/>
      <sheetName val="FOREX_04_audited26"/>
      <sheetName val="Data_Input26"/>
      <sheetName val="Cost_Input_Sheet26"/>
      <sheetName val="Q120_AP_Aging26"/>
      <sheetName val="Base_Data25"/>
      <sheetName val="RWP_3325"/>
      <sheetName val="TRADING_PROFIT25"/>
      <sheetName val="EB_PDT25"/>
      <sheetName val="Exc__Rate25"/>
      <sheetName val="EYAS_Standar25"/>
      <sheetName val="BAL_SHEET(2)25"/>
      <sheetName val="CUSTOMER_LOOKUP25"/>
      <sheetName val="SUMMARY_25"/>
      <sheetName val="Sheet1_(19)25"/>
      <sheetName val="Rekap_Penj25"/>
      <sheetName val="BS-PL_Komersil_and_Fiskal25"/>
      <sheetName val="Front_Sheet25"/>
      <sheetName val="Name_Map25"/>
      <sheetName val="TB_IDR_Only25"/>
      <sheetName val="Breakdown_LF603_125"/>
      <sheetName val="Sheet_1_(2)25"/>
      <sheetName val="COA_BM25"/>
      <sheetName val="Check_Sheet25"/>
      <sheetName val="PLHO_Report25"/>
      <sheetName val="FL_&amp;_IC25"/>
      <sheetName val="Table_125"/>
      <sheetName val="229_Accr_Exp25"/>
      <sheetName val="Income_State25"/>
      <sheetName val="Content_325"/>
      <sheetName val="hutang_DPLK25"/>
      <sheetName val="Access_Radio_NL40025"/>
      <sheetName val="HWL_(2)24"/>
      <sheetName val="A2_1_CAJE27"/>
      <sheetName val="TRAVEL_PLAN25"/>
      <sheetName val="Financial_Statement22"/>
      <sheetName val="Tax_comp25"/>
      <sheetName val="TWDV_over_NBV25"/>
      <sheetName val="Product_Requirement25"/>
      <sheetName val="Investasi_&amp;_depresiasi25"/>
      <sheetName val="Att_1-5_yr01_(Ind)22"/>
      <sheetName val="Att_1-5_yr0122"/>
      <sheetName val="PPh_22_-_0122"/>
      <sheetName val="PPh_22_-_01_(E)22"/>
      <sheetName val="Depr_for_add_200122"/>
      <sheetName val="Perhit_disp_01_(E)22"/>
      <sheetName val="Perhit_disp_0122"/>
      <sheetName val="Depreciation_DBI_0122"/>
      <sheetName val="Amortisation_DBI_22"/>
      <sheetName val="Sheet1_(3)22"/>
      <sheetName val="Sheet1_(2)22"/>
      <sheetName val="expat_exp22"/>
      <sheetName val="Customer_List22"/>
      <sheetName val="Stock_CIW22"/>
      <sheetName val="_INCOME_STATEMENT23"/>
      <sheetName val="Data_Submission25"/>
      <sheetName val="Lookup_Tables25"/>
      <sheetName val="K_6DEPOSIT22"/>
      <sheetName val="99_10_1222"/>
      <sheetName val="Other_charges_(income)22"/>
      <sheetName val="lab_norge22"/>
      <sheetName val="SAD_Conclusion22"/>
      <sheetName val="SAD_Schedule22"/>
      <sheetName val="Cruser_Sp7120"/>
      <sheetName val="Sch_20"/>
      <sheetName val="E-9_3(PBC)20"/>
      <sheetName val="hitung_ulang_JEPANG20"/>
      <sheetName val="HO_Use20"/>
      <sheetName val="BGT_Cashflow20"/>
      <sheetName val="ACT_Cashflow20"/>
      <sheetName val="BGT_Cashflow_20"/>
      <sheetName val="Muebles_y_Enseres20"/>
      <sheetName val="New_List20"/>
      <sheetName val="LOC_Score20"/>
      <sheetName val="Laba_Rugi20"/>
      <sheetName val="Pembelian_Aktiva20"/>
      <sheetName val="Beban_Operasi20"/>
      <sheetName val="GL_Items_MEI20"/>
      <sheetName val="7_220"/>
      <sheetName val="00_received_in_0120"/>
      <sheetName val="Per_GL_J_a_n20"/>
      <sheetName val="BIAYA DIVISI"/>
      <sheetName val="InvoEâ_x005f_x005f_x005f"/>
      <sheetName val="Scenarios&amp;Sensitivities"/>
      <sheetName val="Scenarios_Sensitivities"/>
      <sheetName val="SAD"/>
      <sheetName val="FLOW"/>
      <sheetName val="IAD "/>
      <sheetName val="L_I_-_ATY2"/>
      <sheetName val="S_e_p2"/>
      <sheetName val="M_a_r2"/>
      <sheetName val="Lists"/>
      <sheetName val="Intranet"/>
      <sheetName val="A.4.3"/>
      <sheetName val="Local"/>
      <sheetName val="Excess"/>
      <sheetName val="FINALPHP"/>
      <sheetName val="IR_Weights"/>
      <sheetName val="1997"/>
      <sheetName val="Volatility Data"/>
      <sheetName val="AI"/>
      <sheetName val="Aktiva"/>
      <sheetName val="STRUCT"/>
      <sheetName val="ReffTable"/>
      <sheetName val="Library Procedures "/>
      <sheetName val="Results Template"/>
      <sheetName val="BSPL"/>
      <sheetName val="WS Aug 18"/>
      <sheetName val="flights"/>
      <sheetName val="SPSB"/>
      <sheetName val="M Peninsula"/>
      <sheetName val="WBS1"/>
      <sheetName val="附件21-1"/>
      <sheetName val="附件11"/>
      <sheetName val="Ex rate"/>
      <sheetName val="R1.COVER"/>
      <sheetName val="DH_RI_SI Exceptions"/>
      <sheetName val="Liabilities"/>
      <sheetName val="Prod- TBS"/>
      <sheetName val="Chart of Products"/>
      <sheetName val="Option1"/>
      <sheetName val="TRANS"/>
      <sheetName val="HIT"/>
      <sheetName val="SEX"/>
      <sheetName val="PercenDiv"/>
      <sheetName val="2004"/>
      <sheetName val="2005"/>
      <sheetName val="Baku"/>
      <sheetName val="ut"/>
      <sheetName val="R-16.1"/>
      <sheetName val="R-16.2"/>
      <sheetName val="Sheet8"/>
      <sheetName val="Worksheet"/>
      <sheetName val="DCF Inputs"/>
      <sheetName val="LAP JUAL"/>
      <sheetName val="Treshing"/>
      <sheetName val="Clarifikasi "/>
      <sheetName val="StockPrice"/>
      <sheetName val="Juli"/>
      <sheetName val="DATA1"/>
      <sheetName val="Alamat"/>
      <sheetName val="Trf"/>
      <sheetName val="Salary"/>
      <sheetName val="harga"/>
      <sheetName val="OUTPUT"/>
      <sheetName val="COST OF VESSEL"/>
      <sheetName val="A4.3"/>
      <sheetName val="Cost Center"/>
      <sheetName val="master非表示"/>
      <sheetName val="IS"/>
      <sheetName val="Hujan"/>
      <sheetName val="Restan"/>
      <sheetName val="Harga Publish All"/>
      <sheetName val="Highlight"/>
      <sheetName val="Scenarios and Sensitivities"/>
      <sheetName val="Global Assumptions"/>
      <sheetName val="ANTM-N"/>
      <sheetName val="CTRS"/>
      <sheetName val="DVLAN"/>
      <sheetName val="N-EPMT"/>
      <sheetName val="ETWA"/>
      <sheetName val="J-HMSP"/>
      <sheetName val="INAF-N"/>
      <sheetName val="N-LPPS"/>
      <sheetName val="N-MLIA"/>
      <sheetName val="MPPAN"/>
      <sheetName val="SONA"/>
      <sheetName val="SULI"/>
      <sheetName val="N-TINS"/>
      <sheetName val="N-TMPI"/>
      <sheetName val="TRIM"/>
      <sheetName val="N-TSPC"/>
      <sheetName val="N-UNVR"/>
      <sheetName val="RMS - STR"/>
      <sheetName val="INMAS"/>
      <sheetName val="pengeluaran"/>
      <sheetName val="Setting"/>
      <sheetName val="25. Jakaranatama"/>
      <sheetName val="Lumpsum"/>
      <sheetName val="Trf-SAP-GL"/>
      <sheetName val="Contents"/>
      <sheetName val="TRAINING PUBLIK"/>
      <sheetName val="NIS KS"/>
      <sheetName val="Harga DOC"/>
      <sheetName val="GL 09.17"/>
      <sheetName val="(14)"/>
      <sheetName val="Interco list"/>
      <sheetName val="412"/>
      <sheetName val="SELISIHKURSSOURCE"/>
      <sheetName val="CJE"/>
      <sheetName val="ASUMSI PENJLAN &amp; OUTPUT PROD"/>
      <sheetName val="ML"/>
      <sheetName val="excess calc"/>
      <sheetName val="JUAL_STD"/>
      <sheetName val="FX &amp; Hedge - Pacific Ltd"/>
      <sheetName val="UnitCost"/>
      <sheetName val="Crew"/>
      <sheetName val="Inflation"/>
      <sheetName val="LabaRugi"/>
      <sheetName val="Deferred Rev"/>
      <sheetName val="HARVEST02"/>
      <sheetName val="FRYPROD"/>
      <sheetName val="PEMAKAIAN PAKAN &amp; OBAT"/>
      <sheetName val="FE-1770_P139"/>
      <sheetName val="FE-1770_P239"/>
      <sheetName val="FI-177O_P139"/>
      <sheetName val="FI-1770_P239"/>
      <sheetName val="Final_Tax39"/>
      <sheetName val="Irregular_Income39"/>
      <sheetName val="Rp_Banten37"/>
      <sheetName val="Permanent_info37"/>
      <sheetName val="RMFE_0436"/>
      <sheetName val="BS_final38"/>
      <sheetName val="B_137"/>
      <sheetName val="3__Neraca_dan_RL38"/>
      <sheetName val="Mine_Assumptions38"/>
      <sheetName val="RENCANA_KERJA38"/>
      <sheetName val="VAT_out38"/>
      <sheetName val="Journal_Template38"/>
      <sheetName val="trf_d-i37"/>
      <sheetName val="K_2_136"/>
      <sheetName val="Forecase_200437"/>
      <sheetName val="Main_Menu37"/>
      <sheetName val="A_u_g37"/>
      <sheetName val="M-2_Adjusted37"/>
      <sheetName val="BOQ_price36"/>
      <sheetName val="Professionals_Standard36"/>
      <sheetName val="ESG_local36"/>
      <sheetName val="Details_BS_YTD36"/>
      <sheetName val="K_1_1_1_HGU35"/>
      <sheetName val="DEFECTED_NOV35"/>
      <sheetName val="Exch_rate35"/>
      <sheetName val="Internal_order36"/>
      <sheetName val="Other_Current35"/>
      <sheetName val="Other_YTD35"/>
      <sheetName val="HBI_NCD35"/>
      <sheetName val="Table_Array35"/>
      <sheetName val="HBS_Credit_Detail35"/>
      <sheetName val="ID_MENADO34"/>
      <sheetName val="Bank_Recon_-_IDR35"/>
      <sheetName val="Detail_pg236"/>
      <sheetName val="move_(2)36"/>
      <sheetName val="oblig_Trad&amp;AFS35"/>
      <sheetName val="For_Mgmt_fee36"/>
      <sheetName val="For_GSC_charge36"/>
      <sheetName val="For_Training_Svc_fee36"/>
      <sheetName val="For_Mgmt_fee_(PasteValue)36"/>
      <sheetName val="For_GSC_charge_(PasteValue)36"/>
      <sheetName val="Allocation_Base_(GSIN)36"/>
      <sheetName val="To_DCIN36"/>
      <sheetName val="For_Training_Svc_fee_(PasteVa36"/>
      <sheetName val="Income_Statement35"/>
      <sheetName val="INV0299_(2)35"/>
      <sheetName val="FOREX_0435"/>
      <sheetName val="FOREX_0335"/>
      <sheetName val="FOREX_04_audited35"/>
      <sheetName val="Data_Input35"/>
      <sheetName val="Cost_Input_Sheet35"/>
      <sheetName val="Q120_AP_Aging35"/>
      <sheetName val="Base_Data34"/>
      <sheetName val="RWP_3334"/>
      <sheetName val="TRADING_PROFIT34"/>
      <sheetName val="EB_PDT34"/>
      <sheetName val="Exc__Rate34"/>
      <sheetName val="EYAS_Standar34"/>
      <sheetName val="BAL_SHEET(2)34"/>
      <sheetName val="CUSTOMER_LOOKUP34"/>
      <sheetName val="SUMMARY_34"/>
      <sheetName val="Sheet1_(19)34"/>
      <sheetName val="Rekap_Penj34"/>
      <sheetName val="BS-PL_Komersil_and_Fiskal34"/>
      <sheetName val="Front_Sheet34"/>
      <sheetName val="Name_Map34"/>
      <sheetName val="TB_IDR_Only34"/>
      <sheetName val="Breakdown_LF603_134"/>
      <sheetName val="Sheet_1_(2)34"/>
      <sheetName val="COA_BM34"/>
      <sheetName val="Check_Sheet34"/>
      <sheetName val="PLHO_Report34"/>
      <sheetName val="FL_&amp;_IC34"/>
      <sheetName val="Table_134"/>
      <sheetName val="229_Accr_Exp34"/>
      <sheetName val="Income_State34"/>
      <sheetName val="Content_334"/>
      <sheetName val="hutang_DPLK34"/>
      <sheetName val="Access_Radio_NL40034"/>
      <sheetName val="HWL_(2)33"/>
      <sheetName val="A2_1_CAJE36"/>
      <sheetName val="TRAVEL_PLAN34"/>
      <sheetName val="Financial_Statement31"/>
      <sheetName val="Tax_comp34"/>
      <sheetName val="TWDV_over_NBV34"/>
      <sheetName val="Product_Requirement34"/>
      <sheetName val="Investasi_&amp;_depresiasi34"/>
      <sheetName val="Att_1-5_yr01_(Ind)31"/>
      <sheetName val="Att_1-5_yr0131"/>
      <sheetName val="PPh_22_-_0131"/>
      <sheetName val="PPh_22_-_01_(E)31"/>
      <sheetName val="Depr_for_add_200131"/>
      <sheetName val="Perhit_disp_01_(E)31"/>
      <sheetName val="Perhit_disp_0131"/>
      <sheetName val="Depreciation_DBI_0131"/>
      <sheetName val="Amortisation_DBI_31"/>
      <sheetName val="Sheet1_(3)31"/>
      <sheetName val="Sheet1_(2)31"/>
      <sheetName val="expat_exp31"/>
      <sheetName val="Customer_List31"/>
      <sheetName val="Stock_CIW31"/>
      <sheetName val="_INCOME_STATEMENT32"/>
      <sheetName val="Data_Submission34"/>
      <sheetName val="Lookup_Tables34"/>
      <sheetName val="K_6DEPOSIT31"/>
      <sheetName val="99_10_1231"/>
      <sheetName val="Other_charges_(income)31"/>
      <sheetName val="lab_norge31"/>
      <sheetName val="SAD_Conclusion31"/>
      <sheetName val="SAD_Schedule31"/>
      <sheetName val="Cruser_Sp7129"/>
      <sheetName val="Sch_29"/>
      <sheetName val="E-9_3(PBC)29"/>
      <sheetName val="hitung_ulang_JEPANG29"/>
      <sheetName val="HO_Use29"/>
      <sheetName val="BGT_Cashflow29"/>
      <sheetName val="ACT_Cashflow29"/>
      <sheetName val="BGT_Cashflow_29"/>
      <sheetName val="Muebles_y_Enseres29"/>
      <sheetName val="New_List29"/>
      <sheetName val="LOC_Score29"/>
      <sheetName val="Laba_Rugi29"/>
      <sheetName val="Pembelian_Aktiva29"/>
      <sheetName val="Beban_Operasi29"/>
      <sheetName val="GL_Items_MEI29"/>
      <sheetName val="7_229"/>
      <sheetName val="00_received_in_0129"/>
      <sheetName val="Per_GL_J_a_n29"/>
      <sheetName val="FE-1771$_P18"/>
      <sheetName val="Lamp_RPT0488"/>
      <sheetName val="Lamp_RPT0408"/>
      <sheetName val="Bgn-Ingg_PLANTATION8"/>
      <sheetName val="L_BA_blok8"/>
      <sheetName val="L_I_-_ATY8"/>
      <sheetName val="S_e_p8"/>
      <sheetName val="M_a_r8"/>
      <sheetName val="J_1_Deffered_Landright8"/>
      <sheetName val="rincian_DO8"/>
      <sheetName val="OPNAME_SALES8"/>
      <sheetName val="FE-1770_P131"/>
      <sheetName val="FE-1770_P231"/>
      <sheetName val="FI-177O_P131"/>
      <sheetName val="FI-1770_P231"/>
      <sheetName val="Final_Tax31"/>
      <sheetName val="Irregular_Income31"/>
      <sheetName val="Rp_Banten29"/>
      <sheetName val="Permanent_info29"/>
      <sheetName val="RMFE_0428"/>
      <sheetName val="BS_final30"/>
      <sheetName val="B_129"/>
      <sheetName val="3__Neraca_dan_RL30"/>
      <sheetName val="Mine_Assumptions30"/>
      <sheetName val="RENCANA_KERJA30"/>
      <sheetName val="VAT_out30"/>
      <sheetName val="Journal_Template30"/>
      <sheetName val="trf_d-i29"/>
      <sheetName val="K_2_128"/>
      <sheetName val="Forecase_200429"/>
      <sheetName val="Main_Menu29"/>
      <sheetName val="A_u_g29"/>
      <sheetName val="M-2_Adjusted29"/>
      <sheetName val="BOQ_price28"/>
      <sheetName val="Professionals_Standard28"/>
      <sheetName val="ESG_local28"/>
      <sheetName val="Details_BS_YTD28"/>
      <sheetName val="K_1_1_1_HGU27"/>
      <sheetName val="DEFECTED_NOV27"/>
      <sheetName val="Exch_rate27"/>
      <sheetName val="Internal_order28"/>
      <sheetName val="Other_Current27"/>
      <sheetName val="Other_YTD27"/>
      <sheetName val="HBI_NCD27"/>
      <sheetName val="Table_Array27"/>
      <sheetName val="HBS_Credit_Detail27"/>
      <sheetName val="ID_MENADO26"/>
      <sheetName val="Bank_Recon_-_IDR27"/>
      <sheetName val="Detail_pg228"/>
      <sheetName val="move_(2)28"/>
      <sheetName val="oblig_Trad&amp;AFS27"/>
      <sheetName val="For_Mgmt_fee28"/>
      <sheetName val="For_GSC_charge28"/>
      <sheetName val="For_Training_Svc_fee28"/>
      <sheetName val="For_Mgmt_fee_(PasteValue)28"/>
      <sheetName val="For_GSC_charge_(PasteValue)28"/>
      <sheetName val="Allocation_Base_(GSIN)28"/>
      <sheetName val="To_DCIN28"/>
      <sheetName val="For_Training_Svc_fee_(PasteVa28"/>
      <sheetName val="Income_Statement27"/>
      <sheetName val="INV0299_(2)27"/>
      <sheetName val="FOREX_0427"/>
      <sheetName val="FOREX_0327"/>
      <sheetName val="FOREX_04_audited27"/>
      <sheetName val="Data_Input27"/>
      <sheetName val="Cost_Input_Sheet27"/>
      <sheetName val="Q120_AP_Aging27"/>
      <sheetName val="Base_Data26"/>
      <sheetName val="RWP_3326"/>
      <sheetName val="TRADING_PROFIT26"/>
      <sheetName val="EB_PDT26"/>
      <sheetName val="Exc__Rate26"/>
      <sheetName val="EYAS_Standar26"/>
      <sheetName val="BAL_SHEET(2)26"/>
      <sheetName val="CUSTOMER_LOOKUP26"/>
      <sheetName val="SUMMARY_26"/>
      <sheetName val="Sheet1_(19)26"/>
      <sheetName val="Rekap_Penj26"/>
      <sheetName val="BS-PL_Komersil_and_Fiskal26"/>
      <sheetName val="Front_Sheet26"/>
      <sheetName val="Name_Map26"/>
      <sheetName val="TB_IDR_Only26"/>
      <sheetName val="Breakdown_LF603_126"/>
      <sheetName val="Sheet_1_(2)26"/>
      <sheetName val="COA_BM26"/>
      <sheetName val="Check_Sheet26"/>
      <sheetName val="PLHO_Report26"/>
      <sheetName val="FL_&amp;_IC26"/>
      <sheetName val="Table_126"/>
      <sheetName val="229_Accr_Exp26"/>
      <sheetName val="Income_State26"/>
      <sheetName val="Content_326"/>
      <sheetName val="hutang_DPLK26"/>
      <sheetName val="Access_Radio_NL40026"/>
      <sheetName val="HWL_(2)25"/>
      <sheetName val="A2_1_CAJE28"/>
      <sheetName val="TRAVEL_PLAN26"/>
      <sheetName val="Financial_Statement23"/>
      <sheetName val="Tax_comp26"/>
      <sheetName val="TWDV_over_NBV26"/>
      <sheetName val="Product_Requirement26"/>
      <sheetName val="Investasi_&amp;_depresiasi26"/>
      <sheetName val="Att_1-5_yr01_(Ind)23"/>
      <sheetName val="Att_1-5_yr0123"/>
      <sheetName val="PPh_22_-_0123"/>
      <sheetName val="PPh_22_-_01_(E)23"/>
      <sheetName val="Depr_for_add_200123"/>
      <sheetName val="Perhit_disp_01_(E)23"/>
      <sheetName val="Perhit_disp_0123"/>
      <sheetName val="Depreciation_DBI_0123"/>
      <sheetName val="Amortisation_DBI_23"/>
      <sheetName val="Sheet1_(3)23"/>
      <sheetName val="Sheet1_(2)23"/>
      <sheetName val="expat_exp23"/>
      <sheetName val="Customer_List23"/>
      <sheetName val="Stock_CIW23"/>
      <sheetName val="_INCOME_STATEMENT24"/>
      <sheetName val="Data_Submission26"/>
      <sheetName val="Lookup_Tables26"/>
      <sheetName val="K_6DEPOSIT23"/>
      <sheetName val="99_10_1223"/>
      <sheetName val="Other_charges_(income)23"/>
      <sheetName val="lab_norge23"/>
      <sheetName val="SAD_Conclusion23"/>
      <sheetName val="SAD_Schedule23"/>
      <sheetName val="Cruser_Sp7121"/>
      <sheetName val="Sch_21"/>
      <sheetName val="E-9_3(PBC)21"/>
      <sheetName val="hitung_ulang_JEPANG21"/>
      <sheetName val="HO_Use21"/>
      <sheetName val="BGT_Cashflow21"/>
      <sheetName val="ACT_Cashflow21"/>
      <sheetName val="BGT_Cashflow_21"/>
      <sheetName val="Muebles_y_Enseres21"/>
      <sheetName val="New_List21"/>
      <sheetName val="LOC_Score21"/>
      <sheetName val="Laba_Rugi21"/>
      <sheetName val="Pembelian_Aktiva21"/>
      <sheetName val="Beban_Operasi21"/>
      <sheetName val="GL_Items_MEI21"/>
      <sheetName val="7_221"/>
      <sheetName val="00_received_in_0121"/>
      <sheetName val="Per_GL_J_a_n21"/>
      <sheetName val="OPNAME_SALES"/>
      <sheetName val="FE-1770_P132"/>
      <sheetName val="FE-1770_P232"/>
      <sheetName val="FI-177O_P132"/>
      <sheetName val="FI-1770_P232"/>
      <sheetName val="Final_Tax32"/>
      <sheetName val="Irregular_Income32"/>
      <sheetName val="Rp_Banten30"/>
      <sheetName val="Permanent_info30"/>
      <sheetName val="RMFE_0429"/>
      <sheetName val="BS_final31"/>
      <sheetName val="B_130"/>
      <sheetName val="3__Neraca_dan_RL31"/>
      <sheetName val="Mine_Assumptions31"/>
      <sheetName val="RENCANA_KERJA31"/>
      <sheetName val="VAT_out31"/>
      <sheetName val="Journal_Template31"/>
      <sheetName val="trf_d-i30"/>
      <sheetName val="K_2_129"/>
      <sheetName val="Forecase_200430"/>
      <sheetName val="Main_Menu30"/>
      <sheetName val="A_u_g30"/>
      <sheetName val="M-2_Adjusted30"/>
      <sheetName val="BOQ_price29"/>
      <sheetName val="Professionals_Standard29"/>
      <sheetName val="ESG_local29"/>
      <sheetName val="Details_BS_YTD29"/>
      <sheetName val="K_1_1_1_HGU28"/>
      <sheetName val="DEFECTED_NOV28"/>
      <sheetName val="Exch_rate28"/>
      <sheetName val="Internal_order29"/>
      <sheetName val="Other_Current28"/>
      <sheetName val="Other_YTD28"/>
      <sheetName val="HBI_NCD28"/>
      <sheetName val="Table_Array28"/>
      <sheetName val="HBS_Credit_Detail28"/>
      <sheetName val="ID_MENADO27"/>
      <sheetName val="Bank_Recon_-_IDR28"/>
      <sheetName val="Detail_pg229"/>
      <sheetName val="move_(2)29"/>
      <sheetName val="oblig_Trad&amp;AFS28"/>
      <sheetName val="For_Mgmt_fee29"/>
      <sheetName val="For_GSC_charge29"/>
      <sheetName val="For_Training_Svc_fee29"/>
      <sheetName val="For_Mgmt_fee_(PasteValue)29"/>
      <sheetName val="For_GSC_charge_(PasteValue)29"/>
      <sheetName val="Allocation_Base_(GSIN)29"/>
      <sheetName val="To_DCIN29"/>
      <sheetName val="For_Training_Svc_fee_(PasteVa29"/>
      <sheetName val="Income_Statement28"/>
      <sheetName val="INV0299_(2)28"/>
      <sheetName val="FOREX_0428"/>
      <sheetName val="FOREX_0328"/>
      <sheetName val="FOREX_04_audited28"/>
      <sheetName val="Data_Input28"/>
      <sheetName val="Cost_Input_Sheet28"/>
      <sheetName val="Q120_AP_Aging28"/>
      <sheetName val="Base_Data27"/>
      <sheetName val="RWP_3327"/>
      <sheetName val="TRADING_PROFIT27"/>
      <sheetName val="EB_PDT27"/>
      <sheetName val="Exc__Rate27"/>
      <sheetName val="EYAS_Standar27"/>
      <sheetName val="BAL_SHEET(2)27"/>
      <sheetName val="CUSTOMER_LOOKUP27"/>
      <sheetName val="SUMMARY_27"/>
      <sheetName val="Sheet1_(19)27"/>
      <sheetName val="Rekap_Penj27"/>
      <sheetName val="BS-PL_Komersil_and_Fiskal27"/>
      <sheetName val="Front_Sheet27"/>
      <sheetName val="Name_Map27"/>
      <sheetName val="TB_IDR_Only27"/>
      <sheetName val="Breakdown_LF603_127"/>
      <sheetName val="Sheet_1_(2)27"/>
      <sheetName val="COA_BM27"/>
      <sheetName val="Check_Sheet27"/>
      <sheetName val="PLHO_Report27"/>
      <sheetName val="FL_&amp;_IC27"/>
      <sheetName val="Table_127"/>
      <sheetName val="229_Accr_Exp27"/>
      <sheetName val="Income_State27"/>
      <sheetName val="Content_327"/>
      <sheetName val="hutang_DPLK27"/>
      <sheetName val="Access_Radio_NL40027"/>
      <sheetName val="HWL_(2)26"/>
      <sheetName val="A2_1_CAJE29"/>
      <sheetName val="TRAVEL_PLAN27"/>
      <sheetName val="Financial_Statement24"/>
      <sheetName val="Tax_comp27"/>
      <sheetName val="TWDV_over_NBV27"/>
      <sheetName val="Product_Requirement27"/>
      <sheetName val="Investasi_&amp;_depresiasi27"/>
      <sheetName val="Att_1-5_yr01_(Ind)24"/>
      <sheetName val="Att_1-5_yr0124"/>
      <sheetName val="PPh_22_-_0124"/>
      <sheetName val="PPh_22_-_01_(E)24"/>
      <sheetName val="Depr_for_add_200124"/>
      <sheetName val="Perhit_disp_01_(E)24"/>
      <sheetName val="Perhit_disp_0124"/>
      <sheetName val="Depreciation_DBI_0124"/>
      <sheetName val="Amortisation_DBI_24"/>
      <sheetName val="Sheet1_(3)24"/>
      <sheetName val="Sheet1_(2)24"/>
      <sheetName val="expat_exp24"/>
      <sheetName val="Customer_List24"/>
      <sheetName val="Stock_CIW24"/>
      <sheetName val="_INCOME_STATEMENT25"/>
      <sheetName val="Data_Submission27"/>
      <sheetName val="Lookup_Tables27"/>
      <sheetName val="K_6DEPOSIT24"/>
      <sheetName val="99_10_1224"/>
      <sheetName val="Other_charges_(income)24"/>
      <sheetName val="lab_norge24"/>
      <sheetName val="SAD_Conclusion24"/>
      <sheetName val="SAD_Schedule24"/>
      <sheetName val="Cruser_Sp7122"/>
      <sheetName val="Sch_22"/>
      <sheetName val="E-9_3(PBC)22"/>
      <sheetName val="hitung_ulang_JEPANG22"/>
      <sheetName val="HO_Use22"/>
      <sheetName val="BGT_Cashflow22"/>
      <sheetName val="ACT_Cashflow22"/>
      <sheetName val="BGT_Cashflow_22"/>
      <sheetName val="Muebles_y_Enseres22"/>
      <sheetName val="New_List22"/>
      <sheetName val="LOC_Score22"/>
      <sheetName val="Laba_Rugi22"/>
      <sheetName val="Pembelian_Aktiva22"/>
      <sheetName val="Beban_Operasi22"/>
      <sheetName val="GL_Items_MEI22"/>
      <sheetName val="7_222"/>
      <sheetName val="00_received_in_0122"/>
      <sheetName val="Per_GL_J_a_n22"/>
      <sheetName val="OPNAME_SALES1"/>
      <sheetName val="FE-1770_P134"/>
      <sheetName val="FE-1770_P234"/>
      <sheetName val="FI-177O_P134"/>
      <sheetName val="FI-1770_P234"/>
      <sheetName val="Final_Tax34"/>
      <sheetName val="Irregular_Income34"/>
      <sheetName val="Rp_Banten32"/>
      <sheetName val="Permanent_info32"/>
      <sheetName val="RMFE_0431"/>
      <sheetName val="BS_final33"/>
      <sheetName val="B_132"/>
      <sheetName val="3__Neraca_dan_RL33"/>
      <sheetName val="Mine_Assumptions33"/>
      <sheetName val="RENCANA_KERJA33"/>
      <sheetName val="VAT_out33"/>
      <sheetName val="Journal_Template33"/>
      <sheetName val="trf_d-i32"/>
      <sheetName val="K_2_131"/>
      <sheetName val="Forecase_200432"/>
      <sheetName val="Main_Menu32"/>
      <sheetName val="A_u_g32"/>
      <sheetName val="M-2_Adjusted32"/>
      <sheetName val="BOQ_price31"/>
      <sheetName val="Professionals_Standard31"/>
      <sheetName val="ESG_local31"/>
      <sheetName val="Details_BS_YTD31"/>
      <sheetName val="K_1_1_1_HGU30"/>
      <sheetName val="DEFECTED_NOV30"/>
      <sheetName val="Exch_rate30"/>
      <sheetName val="Internal_order31"/>
      <sheetName val="Other_Current30"/>
      <sheetName val="Other_YTD30"/>
      <sheetName val="HBI_NCD30"/>
      <sheetName val="Table_Array30"/>
      <sheetName val="HBS_Credit_Detail30"/>
      <sheetName val="ID_MENADO29"/>
      <sheetName val="Bank_Recon_-_IDR30"/>
      <sheetName val="Detail_pg231"/>
      <sheetName val="move_(2)31"/>
      <sheetName val="oblig_Trad&amp;AFS30"/>
      <sheetName val="For_Mgmt_fee31"/>
      <sheetName val="For_GSC_charge31"/>
      <sheetName val="For_Training_Svc_fee31"/>
      <sheetName val="For_Mgmt_fee_(PasteValue)31"/>
      <sheetName val="For_GSC_charge_(PasteValue)31"/>
      <sheetName val="Allocation_Base_(GSIN)31"/>
      <sheetName val="To_DCIN31"/>
      <sheetName val="For_Training_Svc_fee_(PasteVa31"/>
      <sheetName val="Income_Statement30"/>
      <sheetName val="INV0299_(2)30"/>
      <sheetName val="FOREX_0430"/>
      <sheetName val="FOREX_0330"/>
      <sheetName val="FOREX_04_audited30"/>
      <sheetName val="Data_Input30"/>
      <sheetName val="Cost_Input_Sheet30"/>
      <sheetName val="Q120_AP_Aging30"/>
      <sheetName val="Base_Data29"/>
      <sheetName val="RWP_3329"/>
      <sheetName val="TRADING_PROFIT29"/>
      <sheetName val="EB_PDT29"/>
      <sheetName val="Exc__Rate29"/>
      <sheetName val="EYAS_Standar29"/>
      <sheetName val="BAL_SHEET(2)29"/>
      <sheetName val="CUSTOMER_LOOKUP29"/>
      <sheetName val="SUMMARY_29"/>
      <sheetName val="Sheet1_(19)29"/>
      <sheetName val="Rekap_Penj29"/>
      <sheetName val="BS-PL_Komersil_and_Fiskal29"/>
      <sheetName val="Front_Sheet29"/>
      <sheetName val="Name_Map29"/>
      <sheetName val="TB_IDR_Only29"/>
      <sheetName val="Breakdown_LF603_129"/>
      <sheetName val="Sheet_1_(2)29"/>
      <sheetName val="COA_BM29"/>
      <sheetName val="Check_Sheet29"/>
      <sheetName val="PLHO_Report29"/>
      <sheetName val="FL_&amp;_IC29"/>
      <sheetName val="Table_129"/>
      <sheetName val="229_Accr_Exp29"/>
      <sheetName val="Income_State29"/>
      <sheetName val="Content_329"/>
      <sheetName val="hutang_DPLK29"/>
      <sheetName val="Access_Radio_NL40029"/>
      <sheetName val="HWL_(2)28"/>
      <sheetName val="A2_1_CAJE31"/>
      <sheetName val="TRAVEL_PLAN29"/>
      <sheetName val="Financial_Statement26"/>
      <sheetName val="Tax_comp29"/>
      <sheetName val="TWDV_over_NBV29"/>
      <sheetName val="Product_Requirement29"/>
      <sheetName val="Investasi_&amp;_depresiasi29"/>
      <sheetName val="Att_1-5_yr01_(Ind)26"/>
      <sheetName val="Att_1-5_yr0126"/>
      <sheetName val="PPh_22_-_0126"/>
      <sheetName val="PPh_22_-_01_(E)26"/>
      <sheetName val="Depr_for_add_200126"/>
      <sheetName val="Perhit_disp_01_(E)26"/>
      <sheetName val="Perhit_disp_0126"/>
      <sheetName val="Depreciation_DBI_0126"/>
      <sheetName val="Amortisation_DBI_26"/>
      <sheetName val="Sheet1_(3)26"/>
      <sheetName val="Sheet1_(2)26"/>
      <sheetName val="expat_exp26"/>
      <sheetName val="Customer_List26"/>
      <sheetName val="Stock_CIW26"/>
      <sheetName val="_INCOME_STATEMENT27"/>
      <sheetName val="Data_Submission29"/>
      <sheetName val="Lookup_Tables29"/>
      <sheetName val="K_6DEPOSIT26"/>
      <sheetName val="99_10_1226"/>
      <sheetName val="Other_charges_(income)26"/>
      <sheetName val="lab_norge26"/>
      <sheetName val="SAD_Conclusion26"/>
      <sheetName val="SAD_Schedule26"/>
      <sheetName val="Cruser_Sp7124"/>
      <sheetName val="Sch_24"/>
      <sheetName val="E-9_3(PBC)24"/>
      <sheetName val="hitung_ulang_JEPANG24"/>
      <sheetName val="HO_Use24"/>
      <sheetName val="BGT_Cashflow24"/>
      <sheetName val="ACT_Cashflow24"/>
      <sheetName val="BGT_Cashflow_24"/>
      <sheetName val="Muebles_y_Enseres24"/>
      <sheetName val="New_List24"/>
      <sheetName val="LOC_Score24"/>
      <sheetName val="Laba_Rugi24"/>
      <sheetName val="Pembelian_Aktiva24"/>
      <sheetName val="Beban_Operasi24"/>
      <sheetName val="GL_Items_MEI24"/>
      <sheetName val="7_224"/>
      <sheetName val="00_received_in_0124"/>
      <sheetName val="Per_GL_J_a_n24"/>
      <sheetName val="Lamp_RPT0483"/>
      <sheetName val="Lamp_RPT0403"/>
      <sheetName val="Bgn-Ingg_PLANTATION3"/>
      <sheetName val="L_BA_blok3"/>
      <sheetName val="L_I_-_ATY3"/>
      <sheetName val="S_e_p3"/>
      <sheetName val="M_a_r3"/>
      <sheetName val="J_1_Deffered_Landright3"/>
      <sheetName val="rincian_DO3"/>
      <sheetName val="OPNAME_SALES3"/>
      <sheetName val="FE-1770_P133"/>
      <sheetName val="FE-1770_P233"/>
      <sheetName val="FI-177O_P133"/>
      <sheetName val="FI-1770_P233"/>
      <sheetName val="Final_Tax33"/>
      <sheetName val="Irregular_Income33"/>
      <sheetName val="Rp_Banten31"/>
      <sheetName val="Permanent_info31"/>
      <sheetName val="RMFE_0430"/>
      <sheetName val="BS_final32"/>
      <sheetName val="B_131"/>
      <sheetName val="3__Neraca_dan_RL32"/>
      <sheetName val="Mine_Assumptions32"/>
      <sheetName val="RENCANA_KERJA32"/>
      <sheetName val="VAT_out32"/>
      <sheetName val="Journal_Template32"/>
      <sheetName val="trf_d-i31"/>
      <sheetName val="K_2_130"/>
      <sheetName val="Forecase_200431"/>
      <sheetName val="Main_Menu31"/>
      <sheetName val="A_u_g31"/>
      <sheetName val="M-2_Adjusted31"/>
      <sheetName val="BOQ_price30"/>
      <sheetName val="Professionals_Standard30"/>
      <sheetName val="ESG_local30"/>
      <sheetName val="Details_BS_YTD30"/>
      <sheetName val="K_1_1_1_HGU29"/>
      <sheetName val="DEFECTED_NOV29"/>
      <sheetName val="Exch_rate29"/>
      <sheetName val="Internal_order30"/>
      <sheetName val="Other_Current29"/>
      <sheetName val="Other_YTD29"/>
      <sheetName val="HBI_NCD29"/>
      <sheetName val="Table_Array29"/>
      <sheetName val="HBS_Credit_Detail29"/>
      <sheetName val="ID_MENADO28"/>
      <sheetName val="Bank_Recon_-_IDR29"/>
      <sheetName val="Detail_pg230"/>
      <sheetName val="move_(2)30"/>
      <sheetName val="oblig_Trad&amp;AFS29"/>
      <sheetName val="For_Mgmt_fee30"/>
      <sheetName val="For_GSC_charge30"/>
      <sheetName val="For_Training_Svc_fee30"/>
      <sheetName val="For_Mgmt_fee_(PasteValue)30"/>
      <sheetName val="For_GSC_charge_(PasteValue)30"/>
      <sheetName val="Allocation_Base_(GSIN)30"/>
      <sheetName val="To_DCIN30"/>
      <sheetName val="For_Training_Svc_fee_(PasteVa30"/>
      <sheetName val="Income_Statement29"/>
      <sheetName val="INV0299_(2)29"/>
      <sheetName val="FOREX_0429"/>
      <sheetName val="FOREX_0329"/>
      <sheetName val="FOREX_04_audited29"/>
      <sheetName val="Data_Input29"/>
      <sheetName val="Cost_Input_Sheet29"/>
      <sheetName val="Q120_AP_Aging29"/>
      <sheetName val="Base_Data28"/>
      <sheetName val="RWP_3328"/>
      <sheetName val="TRADING_PROFIT28"/>
      <sheetName val="EB_PDT28"/>
      <sheetName val="Exc__Rate28"/>
      <sheetName val="EYAS_Standar28"/>
      <sheetName val="BAL_SHEET(2)28"/>
      <sheetName val="CUSTOMER_LOOKUP28"/>
      <sheetName val="SUMMARY_28"/>
      <sheetName val="Sheet1_(19)28"/>
      <sheetName val="Rekap_Penj28"/>
      <sheetName val="BS-PL_Komersil_and_Fiskal28"/>
      <sheetName val="Front_Sheet28"/>
      <sheetName val="Name_Map28"/>
      <sheetName val="TB_IDR_Only28"/>
      <sheetName val="Breakdown_LF603_128"/>
      <sheetName val="Sheet_1_(2)28"/>
      <sheetName val="COA_BM28"/>
      <sheetName val="Check_Sheet28"/>
      <sheetName val="PLHO_Report28"/>
      <sheetName val="FL_&amp;_IC28"/>
      <sheetName val="Table_128"/>
      <sheetName val="229_Accr_Exp28"/>
      <sheetName val="Income_State28"/>
      <sheetName val="Content_328"/>
      <sheetName val="hutang_DPLK28"/>
      <sheetName val="Access_Radio_NL40028"/>
      <sheetName val="HWL_(2)27"/>
      <sheetName val="A2_1_CAJE30"/>
      <sheetName val="TRAVEL_PLAN28"/>
      <sheetName val="Financial_Statement25"/>
      <sheetName val="Tax_comp28"/>
      <sheetName val="TWDV_over_NBV28"/>
      <sheetName val="Product_Requirement28"/>
      <sheetName val="Investasi_&amp;_depresiasi28"/>
      <sheetName val="Att_1-5_yr01_(Ind)25"/>
      <sheetName val="Att_1-5_yr0125"/>
      <sheetName val="PPh_22_-_0125"/>
      <sheetName val="PPh_22_-_01_(E)25"/>
      <sheetName val="Depr_for_add_200125"/>
      <sheetName val="Perhit_disp_01_(E)25"/>
      <sheetName val="Perhit_disp_0125"/>
      <sheetName val="Depreciation_DBI_0125"/>
      <sheetName val="Amortisation_DBI_25"/>
      <sheetName val="Sheet1_(3)25"/>
      <sheetName val="Sheet1_(2)25"/>
      <sheetName val="expat_exp25"/>
      <sheetName val="Customer_List25"/>
      <sheetName val="Stock_CIW25"/>
      <sheetName val="_INCOME_STATEMENT26"/>
      <sheetName val="Data_Submission28"/>
      <sheetName val="Lookup_Tables28"/>
      <sheetName val="K_6DEPOSIT25"/>
      <sheetName val="99_10_1225"/>
      <sheetName val="Other_charges_(income)25"/>
      <sheetName val="lab_norge25"/>
      <sheetName val="SAD_Conclusion25"/>
      <sheetName val="SAD_Schedule25"/>
      <sheetName val="Cruser_Sp7123"/>
      <sheetName val="Sch_23"/>
      <sheetName val="E-9_3(PBC)23"/>
      <sheetName val="hitung_ulang_JEPANG23"/>
      <sheetName val="HO_Use23"/>
      <sheetName val="BGT_Cashflow23"/>
      <sheetName val="ACT_Cashflow23"/>
      <sheetName val="BGT_Cashflow_23"/>
      <sheetName val="Muebles_y_Enseres23"/>
      <sheetName val="New_List23"/>
      <sheetName val="LOC_Score23"/>
      <sheetName val="Laba_Rugi23"/>
      <sheetName val="Pembelian_Aktiva23"/>
      <sheetName val="Beban_Operasi23"/>
      <sheetName val="GL_Items_MEI23"/>
      <sheetName val="7_223"/>
      <sheetName val="00_received_in_0123"/>
      <sheetName val="Per_GL_J_a_n23"/>
      <sheetName val="J_1_Deffered_Landright2"/>
      <sheetName val="rincian_DO2"/>
      <sheetName val="OPNAME_SALES2"/>
      <sheetName val="FE-1770_P135"/>
      <sheetName val="FE-1770_P235"/>
      <sheetName val="FI-177O_P135"/>
      <sheetName val="FI-1770_P235"/>
      <sheetName val="Final_Tax35"/>
      <sheetName val="Irregular_Income35"/>
      <sheetName val="Rp_Banten33"/>
      <sheetName val="Permanent_info33"/>
      <sheetName val="RMFE_0432"/>
      <sheetName val="BS_final34"/>
      <sheetName val="B_133"/>
      <sheetName val="3__Neraca_dan_RL34"/>
      <sheetName val="Mine_Assumptions34"/>
      <sheetName val="RENCANA_KERJA34"/>
      <sheetName val="VAT_out34"/>
      <sheetName val="Journal_Template34"/>
      <sheetName val="trf_d-i33"/>
      <sheetName val="K_2_132"/>
      <sheetName val="Forecase_200433"/>
      <sheetName val="Main_Menu33"/>
      <sheetName val="A_u_g33"/>
      <sheetName val="M-2_Adjusted33"/>
      <sheetName val="BOQ_price32"/>
      <sheetName val="Professionals_Standard32"/>
      <sheetName val="ESG_local32"/>
      <sheetName val="Details_BS_YTD32"/>
      <sheetName val="K_1_1_1_HGU31"/>
      <sheetName val="DEFECTED_NOV31"/>
      <sheetName val="Exch_rate31"/>
      <sheetName val="Internal_order32"/>
      <sheetName val="Other_Current31"/>
      <sheetName val="Other_YTD31"/>
      <sheetName val="HBI_NCD31"/>
      <sheetName val="Table_Array31"/>
      <sheetName val="HBS_Credit_Detail31"/>
      <sheetName val="ID_MENADO30"/>
      <sheetName val="Bank_Recon_-_IDR31"/>
      <sheetName val="Detail_pg232"/>
      <sheetName val="move_(2)32"/>
      <sheetName val="oblig_Trad&amp;AFS31"/>
      <sheetName val="For_Mgmt_fee32"/>
      <sheetName val="For_GSC_charge32"/>
      <sheetName val="For_Training_Svc_fee32"/>
      <sheetName val="For_Mgmt_fee_(PasteValue)32"/>
      <sheetName val="For_GSC_charge_(PasteValue)32"/>
      <sheetName val="Allocation_Base_(GSIN)32"/>
      <sheetName val="To_DCIN32"/>
      <sheetName val="For_Training_Svc_fee_(PasteVa32"/>
      <sheetName val="Income_Statement31"/>
      <sheetName val="INV0299_(2)31"/>
      <sheetName val="FOREX_0431"/>
      <sheetName val="FOREX_0331"/>
      <sheetName val="FOREX_04_audited31"/>
      <sheetName val="Data_Input31"/>
      <sheetName val="Cost_Input_Sheet31"/>
      <sheetName val="Q120_AP_Aging31"/>
      <sheetName val="Base_Data30"/>
      <sheetName val="RWP_3330"/>
      <sheetName val="TRADING_PROFIT30"/>
      <sheetName val="EB_PDT30"/>
      <sheetName val="Exc__Rate30"/>
      <sheetName val="EYAS_Standar30"/>
      <sheetName val="BAL_SHEET(2)30"/>
      <sheetName val="CUSTOMER_LOOKUP30"/>
      <sheetName val="SUMMARY_30"/>
      <sheetName val="Sheet1_(19)30"/>
      <sheetName val="Rekap_Penj30"/>
      <sheetName val="BS-PL_Komersil_and_Fiskal30"/>
      <sheetName val="Front_Sheet30"/>
      <sheetName val="Name_Map30"/>
      <sheetName val="TB_IDR_Only30"/>
      <sheetName val="Breakdown_LF603_130"/>
      <sheetName val="Sheet_1_(2)30"/>
      <sheetName val="COA_BM30"/>
      <sheetName val="Check_Sheet30"/>
      <sheetName val="PLHO_Report30"/>
      <sheetName val="FL_&amp;_IC30"/>
      <sheetName val="Table_130"/>
      <sheetName val="229_Accr_Exp30"/>
      <sheetName val="Income_State30"/>
      <sheetName val="Content_330"/>
      <sheetName val="hutang_DPLK30"/>
      <sheetName val="Access_Radio_NL40030"/>
      <sheetName val="HWL_(2)29"/>
      <sheetName val="A2_1_CAJE32"/>
      <sheetName val="TRAVEL_PLAN30"/>
      <sheetName val="Financial_Statement27"/>
      <sheetName val="Tax_comp30"/>
      <sheetName val="TWDV_over_NBV30"/>
      <sheetName val="Product_Requirement30"/>
      <sheetName val="Investasi_&amp;_depresiasi30"/>
      <sheetName val="Att_1-5_yr01_(Ind)27"/>
      <sheetName val="Att_1-5_yr0127"/>
      <sheetName val="PPh_22_-_0127"/>
      <sheetName val="PPh_22_-_01_(E)27"/>
      <sheetName val="Depr_for_add_200127"/>
      <sheetName val="Perhit_disp_01_(E)27"/>
      <sheetName val="Perhit_disp_0127"/>
      <sheetName val="Depreciation_DBI_0127"/>
      <sheetName val="Amortisation_DBI_27"/>
      <sheetName val="Sheet1_(3)27"/>
      <sheetName val="Sheet1_(2)27"/>
      <sheetName val="expat_exp27"/>
      <sheetName val="Customer_List27"/>
      <sheetName val="Stock_CIW27"/>
      <sheetName val="_INCOME_STATEMENT28"/>
      <sheetName val="Data_Submission30"/>
      <sheetName val="Lookup_Tables30"/>
      <sheetName val="K_6DEPOSIT27"/>
      <sheetName val="99_10_1227"/>
      <sheetName val="Other_charges_(income)27"/>
      <sheetName val="lab_norge27"/>
      <sheetName val="SAD_Conclusion27"/>
      <sheetName val="SAD_Schedule27"/>
      <sheetName val="Cruser_Sp7125"/>
      <sheetName val="Sch_25"/>
      <sheetName val="E-9_3(PBC)25"/>
      <sheetName val="hitung_ulang_JEPANG25"/>
      <sheetName val="HO_Use25"/>
      <sheetName val="BGT_Cashflow25"/>
      <sheetName val="ACT_Cashflow25"/>
      <sheetName val="BGT_Cashflow_25"/>
      <sheetName val="Muebles_y_Enseres25"/>
      <sheetName val="New_List25"/>
      <sheetName val="LOC_Score25"/>
      <sheetName val="Laba_Rugi25"/>
      <sheetName val="Pembelian_Aktiva25"/>
      <sheetName val="Beban_Operasi25"/>
      <sheetName val="GL_Items_MEI25"/>
      <sheetName val="7_225"/>
      <sheetName val="00_received_in_0125"/>
      <sheetName val="Per_GL_J_a_n25"/>
      <sheetName val="FE-1771$_P14"/>
      <sheetName val="Lamp_RPT0484"/>
      <sheetName val="Lamp_RPT0404"/>
      <sheetName val="Bgn-Ingg_PLANTATION4"/>
      <sheetName val="L_BA_blok4"/>
      <sheetName val="L_I_-_ATY4"/>
      <sheetName val="S_e_p4"/>
      <sheetName val="M_a_r4"/>
      <sheetName val="J_1_Deffered_Landright4"/>
      <sheetName val="rincian_DO4"/>
      <sheetName val="OPNAME_SALES4"/>
      <sheetName val="FE-1770_P138"/>
      <sheetName val="FE-1770_P238"/>
      <sheetName val="FI-177O_P138"/>
      <sheetName val="FI-1770_P238"/>
      <sheetName val="Final_Tax38"/>
      <sheetName val="Irregular_Income38"/>
      <sheetName val="Rp_Banten36"/>
      <sheetName val="Permanent_info36"/>
      <sheetName val="RMFE_0435"/>
      <sheetName val="BS_final37"/>
      <sheetName val="B_136"/>
      <sheetName val="3__Neraca_dan_RL37"/>
      <sheetName val="Mine_Assumptions37"/>
      <sheetName val="RENCANA_KERJA37"/>
      <sheetName val="VAT_out37"/>
      <sheetName val="Journal_Template37"/>
      <sheetName val="trf_d-i36"/>
      <sheetName val="K_2_135"/>
      <sheetName val="Forecase_200436"/>
      <sheetName val="Main_Menu36"/>
      <sheetName val="A_u_g36"/>
      <sheetName val="M-2_Adjusted36"/>
      <sheetName val="BOQ_price35"/>
      <sheetName val="Professionals_Standard35"/>
      <sheetName val="ESG_local35"/>
      <sheetName val="Details_BS_YTD35"/>
      <sheetName val="K_1_1_1_HGU34"/>
      <sheetName val="DEFECTED_NOV34"/>
      <sheetName val="Exch_rate34"/>
      <sheetName val="Internal_order35"/>
      <sheetName val="Other_Current34"/>
      <sheetName val="Other_YTD34"/>
      <sheetName val="HBI_NCD34"/>
      <sheetName val="Table_Array34"/>
      <sheetName val="HBS_Credit_Detail34"/>
      <sheetName val="ID_MENADO33"/>
      <sheetName val="Bank_Recon_-_IDR34"/>
      <sheetName val="Detail_pg235"/>
      <sheetName val="move_(2)35"/>
      <sheetName val="oblig_Trad&amp;AFS34"/>
      <sheetName val="For_Mgmt_fee35"/>
      <sheetName val="For_GSC_charge35"/>
      <sheetName val="For_Training_Svc_fee35"/>
      <sheetName val="For_Mgmt_fee_(PasteValue)35"/>
      <sheetName val="For_GSC_charge_(PasteValue)35"/>
      <sheetName val="Allocation_Base_(GSIN)35"/>
      <sheetName val="To_DCIN35"/>
      <sheetName val="For_Training_Svc_fee_(PasteVa35"/>
      <sheetName val="Income_Statement34"/>
      <sheetName val="INV0299_(2)34"/>
      <sheetName val="FOREX_0434"/>
      <sheetName val="FOREX_0334"/>
      <sheetName val="FOREX_04_audited34"/>
      <sheetName val="Data_Input34"/>
      <sheetName val="Cost_Input_Sheet34"/>
      <sheetName val="Q120_AP_Aging34"/>
      <sheetName val="Base_Data33"/>
      <sheetName val="RWP_3333"/>
      <sheetName val="TRADING_PROFIT33"/>
      <sheetName val="EB_PDT33"/>
      <sheetName val="Exc__Rate33"/>
      <sheetName val="EYAS_Standar33"/>
      <sheetName val="BAL_SHEET(2)33"/>
      <sheetName val="CUSTOMER_LOOKUP33"/>
      <sheetName val="SUMMARY_33"/>
      <sheetName val="Sheet1_(19)33"/>
      <sheetName val="Rekap_Penj33"/>
      <sheetName val="BS-PL_Komersil_and_Fiskal33"/>
      <sheetName val="Front_Sheet33"/>
      <sheetName val="Name_Map33"/>
      <sheetName val="TB_IDR_Only33"/>
      <sheetName val="Breakdown_LF603_133"/>
      <sheetName val="Sheet_1_(2)33"/>
      <sheetName val="COA_BM33"/>
      <sheetName val="Check_Sheet33"/>
      <sheetName val="PLHO_Report33"/>
      <sheetName val="FL_&amp;_IC33"/>
      <sheetName val="Table_133"/>
      <sheetName val="229_Accr_Exp33"/>
      <sheetName val="Income_State33"/>
      <sheetName val="Content_333"/>
      <sheetName val="hutang_DPLK33"/>
      <sheetName val="Access_Radio_NL40033"/>
      <sheetName val="HWL_(2)32"/>
      <sheetName val="A2_1_CAJE35"/>
      <sheetName val="TRAVEL_PLAN33"/>
      <sheetName val="Financial_Statement30"/>
      <sheetName val="Tax_comp33"/>
      <sheetName val="TWDV_over_NBV33"/>
      <sheetName val="Product_Requirement33"/>
      <sheetName val="Investasi_&amp;_depresiasi33"/>
      <sheetName val="Att_1-5_yr01_(Ind)30"/>
      <sheetName val="Att_1-5_yr0130"/>
      <sheetName val="PPh_22_-_0130"/>
      <sheetName val="PPh_22_-_01_(E)30"/>
      <sheetName val="Depr_for_add_200130"/>
      <sheetName val="Perhit_disp_01_(E)30"/>
      <sheetName val="Perhit_disp_0130"/>
      <sheetName val="Depreciation_DBI_0130"/>
      <sheetName val="Amortisation_DBI_30"/>
      <sheetName val="Sheet1_(3)30"/>
      <sheetName val="Sheet1_(2)30"/>
      <sheetName val="expat_exp30"/>
      <sheetName val="Customer_List30"/>
      <sheetName val="Stock_CIW30"/>
      <sheetName val="_INCOME_STATEMENT31"/>
      <sheetName val="Data_Submission33"/>
      <sheetName val="Lookup_Tables33"/>
      <sheetName val="K_6DEPOSIT30"/>
      <sheetName val="99_10_1230"/>
      <sheetName val="Other_charges_(income)30"/>
      <sheetName val="lab_norge30"/>
      <sheetName val="SAD_Conclusion30"/>
      <sheetName val="SAD_Schedule30"/>
      <sheetName val="Cruser_Sp7128"/>
      <sheetName val="Sch_28"/>
      <sheetName val="E-9_3(PBC)28"/>
      <sheetName val="hitung_ulang_JEPANG28"/>
      <sheetName val="HO_Use28"/>
      <sheetName val="BGT_Cashflow28"/>
      <sheetName val="ACT_Cashflow28"/>
      <sheetName val="BGT_Cashflow_28"/>
      <sheetName val="Muebles_y_Enseres28"/>
      <sheetName val="New_List28"/>
      <sheetName val="LOC_Score28"/>
      <sheetName val="Laba_Rugi28"/>
      <sheetName val="Pembelian_Aktiva28"/>
      <sheetName val="Beban_Operasi28"/>
      <sheetName val="GL_Items_MEI28"/>
      <sheetName val="7_228"/>
      <sheetName val="00_received_in_0128"/>
      <sheetName val="Per_GL_J_a_n28"/>
      <sheetName val="FE-1771$_P17"/>
      <sheetName val="Lamp_RPT0487"/>
      <sheetName val="Lamp_RPT0407"/>
      <sheetName val="Bgn-Ingg_PLANTATION7"/>
      <sheetName val="L_BA_blok7"/>
      <sheetName val="L_I_-_ATY7"/>
      <sheetName val="S_e_p7"/>
      <sheetName val="M_a_r7"/>
      <sheetName val="J_1_Deffered_Landright7"/>
      <sheetName val="rincian_DO7"/>
      <sheetName val="OPNAME_SALES7"/>
      <sheetName val="FE-1770_P136"/>
      <sheetName val="FE-1770_P236"/>
      <sheetName val="FI-177O_P136"/>
      <sheetName val="FI-1770_P236"/>
      <sheetName val="Final_Tax36"/>
      <sheetName val="Irregular_Income36"/>
      <sheetName val="Rp_Banten34"/>
      <sheetName val="Permanent_info34"/>
      <sheetName val="RMFE_0433"/>
      <sheetName val="BS_final35"/>
      <sheetName val="B_134"/>
      <sheetName val="3__Neraca_dan_RL35"/>
      <sheetName val="Mine_Assumptions35"/>
      <sheetName val="RENCANA_KERJA35"/>
      <sheetName val="VAT_out35"/>
      <sheetName val="Journal_Template35"/>
      <sheetName val="trf_d-i34"/>
      <sheetName val="K_2_133"/>
      <sheetName val="Forecase_200434"/>
      <sheetName val="Main_Menu34"/>
      <sheetName val="A_u_g34"/>
      <sheetName val="M-2_Adjusted34"/>
      <sheetName val="BOQ_price33"/>
      <sheetName val="Professionals_Standard33"/>
      <sheetName val="ESG_local33"/>
      <sheetName val="Details_BS_YTD33"/>
      <sheetName val="K_1_1_1_HGU32"/>
      <sheetName val="DEFECTED_NOV32"/>
      <sheetName val="Exch_rate32"/>
      <sheetName val="Internal_order33"/>
      <sheetName val="Other_Current32"/>
      <sheetName val="Other_YTD32"/>
      <sheetName val="HBI_NCD32"/>
      <sheetName val="Table_Array32"/>
      <sheetName val="HBS_Credit_Detail32"/>
      <sheetName val="ID_MENADO31"/>
      <sheetName val="Bank_Recon_-_IDR32"/>
      <sheetName val="Detail_pg233"/>
      <sheetName val="move_(2)33"/>
      <sheetName val="oblig_Trad&amp;AFS32"/>
      <sheetName val="For_Mgmt_fee33"/>
      <sheetName val="For_GSC_charge33"/>
      <sheetName val="For_Training_Svc_fee33"/>
      <sheetName val="For_Mgmt_fee_(PasteValue)33"/>
      <sheetName val="For_GSC_charge_(PasteValue)33"/>
      <sheetName val="Allocation_Base_(GSIN)33"/>
      <sheetName val="To_DCIN33"/>
      <sheetName val="For_Training_Svc_fee_(PasteVa33"/>
      <sheetName val="Income_Statement32"/>
      <sheetName val="INV0299_(2)32"/>
      <sheetName val="FOREX_0432"/>
      <sheetName val="FOREX_0332"/>
      <sheetName val="FOREX_04_audited32"/>
      <sheetName val="Data_Input32"/>
      <sheetName val="Cost_Input_Sheet32"/>
      <sheetName val="Q120_AP_Aging32"/>
      <sheetName val="Base_Data31"/>
      <sheetName val="RWP_3331"/>
      <sheetName val="TRADING_PROFIT31"/>
      <sheetName val="EB_PDT31"/>
      <sheetName val="Exc__Rate31"/>
      <sheetName val="EYAS_Standar31"/>
      <sheetName val="BAL_SHEET(2)31"/>
      <sheetName val="CUSTOMER_LOOKUP31"/>
      <sheetName val="SUMMARY_31"/>
      <sheetName val="Sheet1_(19)31"/>
      <sheetName val="Rekap_Penj31"/>
      <sheetName val="BS-PL_Komersil_and_Fiskal31"/>
      <sheetName val="Front_Sheet31"/>
      <sheetName val="Name_Map31"/>
      <sheetName val="TB_IDR_Only31"/>
      <sheetName val="Breakdown_LF603_131"/>
      <sheetName val="Sheet_1_(2)31"/>
      <sheetName val="COA_BM31"/>
      <sheetName val="Check_Sheet31"/>
      <sheetName val="PLHO_Report31"/>
      <sheetName val="FL_&amp;_IC31"/>
      <sheetName val="Table_131"/>
      <sheetName val="229_Accr_Exp31"/>
      <sheetName val="Income_State31"/>
      <sheetName val="Content_331"/>
      <sheetName val="hutang_DPLK31"/>
      <sheetName val="Access_Radio_NL40031"/>
      <sheetName val="HWL_(2)30"/>
      <sheetName val="A2_1_CAJE33"/>
      <sheetName val="TRAVEL_PLAN31"/>
      <sheetName val="Financial_Statement28"/>
      <sheetName val="Tax_comp31"/>
      <sheetName val="TWDV_over_NBV31"/>
      <sheetName val="Product_Requirement31"/>
      <sheetName val="Investasi_&amp;_depresiasi31"/>
      <sheetName val="Att_1-5_yr01_(Ind)28"/>
      <sheetName val="Att_1-5_yr0128"/>
      <sheetName val="PPh_22_-_0128"/>
      <sheetName val="PPh_22_-_01_(E)28"/>
      <sheetName val="Depr_for_add_200128"/>
      <sheetName val="Perhit_disp_01_(E)28"/>
      <sheetName val="Perhit_disp_0128"/>
      <sheetName val="Depreciation_DBI_0128"/>
      <sheetName val="Amortisation_DBI_28"/>
      <sheetName val="Sheet1_(3)28"/>
      <sheetName val="Sheet1_(2)28"/>
      <sheetName val="expat_exp28"/>
      <sheetName val="Customer_List28"/>
      <sheetName val="Stock_CIW28"/>
      <sheetName val="_INCOME_STATEMENT29"/>
      <sheetName val="Data_Submission31"/>
      <sheetName val="Lookup_Tables31"/>
      <sheetName val="K_6DEPOSIT28"/>
      <sheetName val="99_10_1228"/>
      <sheetName val="Other_charges_(income)28"/>
      <sheetName val="lab_norge28"/>
      <sheetName val="SAD_Conclusion28"/>
      <sheetName val="SAD_Schedule28"/>
      <sheetName val="Cruser_Sp7126"/>
      <sheetName val="Sch_26"/>
      <sheetName val="E-9_3(PBC)26"/>
      <sheetName val="hitung_ulang_JEPANG26"/>
      <sheetName val="HO_Use26"/>
      <sheetName val="BGT_Cashflow26"/>
      <sheetName val="ACT_Cashflow26"/>
      <sheetName val="BGT_Cashflow_26"/>
      <sheetName val="Muebles_y_Enseres26"/>
      <sheetName val="New_List26"/>
      <sheetName val="LOC_Score26"/>
      <sheetName val="Laba_Rugi26"/>
      <sheetName val="Pembelian_Aktiva26"/>
      <sheetName val="Beban_Operasi26"/>
      <sheetName val="GL_Items_MEI26"/>
      <sheetName val="7_226"/>
      <sheetName val="00_received_in_0126"/>
      <sheetName val="Per_GL_J_a_n26"/>
      <sheetName val="FE-1771$_P15"/>
      <sheetName val="Lamp_RPT0485"/>
      <sheetName val="Lamp_RPT0405"/>
      <sheetName val="Bgn-Ingg_PLANTATION5"/>
      <sheetName val="L_BA_blok5"/>
      <sheetName val="L_I_-_ATY5"/>
      <sheetName val="S_e_p5"/>
      <sheetName val="M_a_r5"/>
      <sheetName val="J_1_Deffered_Landright5"/>
      <sheetName val="rincian_DO5"/>
      <sheetName val="OPNAME_SALES5"/>
      <sheetName val="FE-1770_P137"/>
      <sheetName val="FE-1770_P237"/>
      <sheetName val="FI-177O_P137"/>
      <sheetName val="FI-1770_P237"/>
      <sheetName val="Final_Tax37"/>
      <sheetName val="Irregular_Income37"/>
      <sheetName val="Rp_Banten35"/>
      <sheetName val="Permanent_info35"/>
      <sheetName val="RMFE_0434"/>
      <sheetName val="BS_final36"/>
      <sheetName val="B_135"/>
      <sheetName val="3__Neraca_dan_RL36"/>
      <sheetName val="Mine_Assumptions36"/>
      <sheetName val="RENCANA_KERJA36"/>
      <sheetName val="VAT_out36"/>
      <sheetName val="Journal_Template36"/>
      <sheetName val="trf_d-i35"/>
      <sheetName val="K_2_134"/>
      <sheetName val="Forecase_200435"/>
      <sheetName val="Main_Menu35"/>
      <sheetName val="A_u_g35"/>
      <sheetName val="M-2_Adjusted35"/>
      <sheetName val="BOQ_price34"/>
      <sheetName val="Professionals_Standard34"/>
      <sheetName val="ESG_local34"/>
      <sheetName val="Details_BS_YTD34"/>
      <sheetName val="K_1_1_1_HGU33"/>
      <sheetName val="DEFECTED_NOV33"/>
      <sheetName val="Exch_rate33"/>
      <sheetName val="Internal_order34"/>
      <sheetName val="Other_Current33"/>
      <sheetName val="Other_YTD33"/>
      <sheetName val="HBI_NCD33"/>
      <sheetName val="Table_Array33"/>
      <sheetName val="HBS_Credit_Detail33"/>
      <sheetName val="ID_MENADO32"/>
      <sheetName val="Bank_Recon_-_IDR33"/>
      <sheetName val="Detail_pg234"/>
      <sheetName val="move_(2)34"/>
      <sheetName val="oblig_Trad&amp;AFS33"/>
      <sheetName val="For_Mgmt_fee34"/>
      <sheetName val="For_GSC_charge34"/>
      <sheetName val="For_Training_Svc_fee34"/>
      <sheetName val="For_Mgmt_fee_(PasteValue)34"/>
      <sheetName val="For_GSC_charge_(PasteValue)34"/>
      <sheetName val="Allocation_Base_(GSIN)34"/>
      <sheetName val="To_DCIN34"/>
      <sheetName val="For_Training_Svc_fee_(PasteVa34"/>
      <sheetName val="Income_Statement33"/>
      <sheetName val="INV0299_(2)33"/>
      <sheetName val="FOREX_0433"/>
      <sheetName val="FOREX_0333"/>
      <sheetName val="FOREX_04_audited33"/>
      <sheetName val="Data_Input33"/>
      <sheetName val="Cost_Input_Sheet33"/>
      <sheetName val="Q120_AP_Aging33"/>
      <sheetName val="Base_Data32"/>
      <sheetName val="RWP_3332"/>
      <sheetName val="TRADING_PROFIT32"/>
      <sheetName val="EB_PDT32"/>
      <sheetName val="Exc__Rate32"/>
      <sheetName val="EYAS_Standar32"/>
      <sheetName val="BAL_SHEET(2)32"/>
      <sheetName val="CUSTOMER_LOOKUP32"/>
      <sheetName val="SUMMARY_32"/>
      <sheetName val="Sheet1_(19)32"/>
      <sheetName val="Rekap_Penj32"/>
      <sheetName val="BS-PL_Komersil_and_Fiskal32"/>
      <sheetName val="Front_Sheet32"/>
      <sheetName val="Name_Map32"/>
      <sheetName val="TB_IDR_Only32"/>
      <sheetName val="Breakdown_LF603_132"/>
      <sheetName val="Sheet_1_(2)32"/>
      <sheetName val="COA_BM32"/>
      <sheetName val="Check_Sheet32"/>
      <sheetName val="PLHO_Report32"/>
      <sheetName val="FL_&amp;_IC32"/>
      <sheetName val="Table_132"/>
      <sheetName val="229_Accr_Exp32"/>
      <sheetName val="Income_State32"/>
      <sheetName val="Content_332"/>
      <sheetName val="hutang_DPLK32"/>
      <sheetName val="Access_Radio_NL40032"/>
      <sheetName val="HWL_(2)31"/>
      <sheetName val="A2_1_CAJE34"/>
      <sheetName val="TRAVEL_PLAN32"/>
      <sheetName val="Financial_Statement29"/>
      <sheetName val="Tax_comp32"/>
      <sheetName val="TWDV_over_NBV32"/>
      <sheetName val="Product_Requirement32"/>
      <sheetName val="Investasi_&amp;_depresiasi32"/>
      <sheetName val="Att_1-5_yr01_(Ind)29"/>
      <sheetName val="Att_1-5_yr0129"/>
      <sheetName val="PPh_22_-_0129"/>
      <sheetName val="PPh_22_-_01_(E)29"/>
      <sheetName val="Depr_for_add_200129"/>
      <sheetName val="Perhit_disp_01_(E)29"/>
      <sheetName val="Perhit_disp_0129"/>
      <sheetName val="Depreciation_DBI_0129"/>
      <sheetName val="Amortisation_DBI_29"/>
      <sheetName val="Sheet1_(3)29"/>
      <sheetName val="Sheet1_(2)29"/>
      <sheetName val="expat_exp29"/>
      <sheetName val="Customer_List29"/>
      <sheetName val="Stock_CIW29"/>
      <sheetName val="_INCOME_STATEMENT30"/>
      <sheetName val="Data_Submission32"/>
      <sheetName val="Lookup_Tables32"/>
      <sheetName val="K_6DEPOSIT29"/>
      <sheetName val="99_10_1229"/>
      <sheetName val="Other_charges_(income)29"/>
      <sheetName val="lab_norge29"/>
      <sheetName val="SAD_Conclusion29"/>
      <sheetName val="SAD_Schedule29"/>
      <sheetName val="Cruser_Sp7127"/>
      <sheetName val="Sch_27"/>
      <sheetName val="E-9_3(PBC)27"/>
      <sheetName val="hitung_ulang_JEPANG27"/>
      <sheetName val="HO_Use27"/>
      <sheetName val="BGT_Cashflow27"/>
      <sheetName val="ACT_Cashflow27"/>
      <sheetName val="BGT_Cashflow_27"/>
      <sheetName val="Muebles_y_Enseres27"/>
      <sheetName val="New_List27"/>
      <sheetName val="LOC_Score27"/>
      <sheetName val="Laba_Rugi27"/>
      <sheetName val="Pembelian_Aktiva27"/>
      <sheetName val="Beban_Operasi27"/>
      <sheetName val="GL_Items_MEI27"/>
      <sheetName val="7_227"/>
      <sheetName val="00_received_in_0127"/>
      <sheetName val="Per_GL_J_a_n27"/>
      <sheetName val="FE-1771$_P16"/>
      <sheetName val="Lamp_RPT0486"/>
      <sheetName val="Lamp_RPT0406"/>
      <sheetName val="Bgn-Ingg_PLANTATION6"/>
      <sheetName val="L_BA_blok6"/>
      <sheetName val="L_I_-_ATY6"/>
      <sheetName val="S_e_p6"/>
      <sheetName val="M_a_r6"/>
      <sheetName val="J_1_Deffered_Landright6"/>
      <sheetName val="rincian_DO6"/>
      <sheetName val="OPNAME_SALES6"/>
      <sheetName val="FE-1770_P142"/>
      <sheetName val="FE-1770_P242"/>
      <sheetName val="FI-177O_P142"/>
      <sheetName val="FI-1770_P242"/>
      <sheetName val="Final_Tax42"/>
      <sheetName val="Irregular_Income42"/>
      <sheetName val="Rp_Banten40"/>
      <sheetName val="Permanent_info40"/>
      <sheetName val="RMFE_0439"/>
      <sheetName val="BS_final41"/>
      <sheetName val="B_140"/>
      <sheetName val="3__Neraca_dan_RL41"/>
      <sheetName val="Mine_Assumptions41"/>
      <sheetName val="RENCANA_KERJA41"/>
      <sheetName val="VAT_out41"/>
      <sheetName val="Journal_Template41"/>
      <sheetName val="trf_d-i40"/>
      <sheetName val="K_2_139"/>
      <sheetName val="Forecase_200440"/>
      <sheetName val="Main_Menu40"/>
      <sheetName val="A_u_g40"/>
      <sheetName val="M-2_Adjusted40"/>
      <sheetName val="BOQ_price39"/>
      <sheetName val="Professionals_Standard39"/>
      <sheetName val="ESG_local39"/>
      <sheetName val="Details_BS_YTD39"/>
      <sheetName val="K_1_1_1_HGU38"/>
      <sheetName val="DEFECTED_NOV38"/>
      <sheetName val="Exch_rate38"/>
      <sheetName val="Internal_order39"/>
      <sheetName val="Other_Current38"/>
      <sheetName val="Other_YTD38"/>
      <sheetName val="HBI_NCD38"/>
      <sheetName val="Table_Array38"/>
      <sheetName val="HBS_Credit_Detail38"/>
      <sheetName val="ID_MENADO37"/>
      <sheetName val="Bank_Recon_-_IDR38"/>
      <sheetName val="Detail_pg239"/>
      <sheetName val="move_(2)39"/>
      <sheetName val="oblig_Trad&amp;AFS38"/>
      <sheetName val="For_Mgmt_fee39"/>
      <sheetName val="For_GSC_charge39"/>
      <sheetName val="For_Training_Svc_fee39"/>
      <sheetName val="For_Mgmt_fee_(PasteValue)39"/>
      <sheetName val="For_GSC_charge_(PasteValue)39"/>
      <sheetName val="Allocation_Base_(GSIN)39"/>
      <sheetName val="To_DCIN39"/>
      <sheetName val="For_Training_Svc_fee_(PasteVa39"/>
      <sheetName val="Income_Statement38"/>
      <sheetName val="INV0299_(2)38"/>
      <sheetName val="FOREX_0438"/>
      <sheetName val="FOREX_0338"/>
      <sheetName val="FOREX_04_audited38"/>
      <sheetName val="Data_Input38"/>
      <sheetName val="Cost_Input_Sheet38"/>
      <sheetName val="Q120_AP_Aging38"/>
      <sheetName val="Base_Data37"/>
      <sheetName val="RWP_3337"/>
      <sheetName val="TRADING_PROFIT37"/>
      <sheetName val="EB_PDT37"/>
      <sheetName val="Exc__Rate37"/>
      <sheetName val="EYAS_Standar37"/>
      <sheetName val="BAL_SHEET(2)37"/>
      <sheetName val="CUSTOMER_LOOKUP37"/>
      <sheetName val="SUMMARY_37"/>
      <sheetName val="Sheet1_(19)37"/>
      <sheetName val="Rekap_Penj37"/>
      <sheetName val="BS-PL_Komersil_and_Fiskal37"/>
      <sheetName val="Front_Sheet37"/>
      <sheetName val="Name_Map37"/>
      <sheetName val="TB_IDR_Only37"/>
      <sheetName val="Breakdown_LF603_137"/>
      <sheetName val="Sheet_1_(2)37"/>
      <sheetName val="COA_BM37"/>
      <sheetName val="Check_Sheet37"/>
      <sheetName val="PLHO_Report37"/>
      <sheetName val="FL_&amp;_IC37"/>
      <sheetName val="Table_137"/>
      <sheetName val="229_Accr_Exp37"/>
      <sheetName val="Income_State37"/>
      <sheetName val="Content_337"/>
      <sheetName val="hutang_DPLK37"/>
      <sheetName val="Access_Radio_NL40037"/>
      <sheetName val="HWL_(2)36"/>
      <sheetName val="A2_1_CAJE39"/>
      <sheetName val="TRAVEL_PLAN37"/>
      <sheetName val="Financial_Statement34"/>
      <sheetName val="Tax_comp37"/>
      <sheetName val="TWDV_over_NBV37"/>
      <sheetName val="Product_Requirement37"/>
      <sheetName val="Investasi_&amp;_depresiasi37"/>
      <sheetName val="Att_1-5_yr01_(Ind)34"/>
      <sheetName val="Att_1-5_yr0134"/>
      <sheetName val="PPh_22_-_0134"/>
      <sheetName val="PPh_22_-_01_(E)34"/>
      <sheetName val="Depr_for_add_200134"/>
      <sheetName val="Perhit_disp_01_(E)34"/>
      <sheetName val="Perhit_disp_0134"/>
      <sheetName val="Depreciation_DBI_0134"/>
      <sheetName val="Amortisation_DBI_34"/>
      <sheetName val="Sheet1_(3)34"/>
      <sheetName val="Sheet1_(2)34"/>
      <sheetName val="expat_exp34"/>
      <sheetName val="Customer_List34"/>
      <sheetName val="Stock_CIW34"/>
      <sheetName val="_INCOME_STATEMENT35"/>
      <sheetName val="Data_Submission37"/>
      <sheetName val="Lookup_Tables37"/>
      <sheetName val="K_6DEPOSIT34"/>
      <sheetName val="99_10_1234"/>
      <sheetName val="Other_charges_(income)34"/>
      <sheetName val="lab_norge34"/>
      <sheetName val="SAD_Conclusion34"/>
      <sheetName val="SAD_Schedule34"/>
      <sheetName val="Cruser_Sp7132"/>
      <sheetName val="Sch_32"/>
      <sheetName val="E-9_3(PBC)32"/>
      <sheetName val="hitung_ulang_JEPANG32"/>
      <sheetName val="HO_Use32"/>
      <sheetName val="BGT_Cashflow32"/>
      <sheetName val="ACT_Cashflow32"/>
      <sheetName val="BGT_Cashflow_32"/>
      <sheetName val="Muebles_y_Enseres32"/>
      <sheetName val="New_List32"/>
      <sheetName val="LOC_Score32"/>
      <sheetName val="Laba_Rugi32"/>
      <sheetName val="Pembelian_Aktiva32"/>
      <sheetName val="Beban_Operasi32"/>
      <sheetName val="GL_Items_MEI32"/>
      <sheetName val="7_232"/>
      <sheetName val="00_received_in_0132"/>
      <sheetName val="Per_GL_J_a_n32"/>
      <sheetName val="FE-1771$_P111"/>
      <sheetName val="Lamp_RPT04811"/>
      <sheetName val="Lamp_RPT04011"/>
      <sheetName val="Bgn-Ingg_PLANTATION11"/>
      <sheetName val="L_BA_blok11"/>
      <sheetName val="L_I_-_ATY11"/>
      <sheetName val="S_e_p11"/>
      <sheetName val="M_a_r11"/>
      <sheetName val="J_1_Deffered_Landright11"/>
      <sheetName val="rincian_DO11"/>
      <sheetName val="OPNAME_SALES11"/>
      <sheetName val="FE-1770_P140"/>
      <sheetName val="FE-1770_P240"/>
      <sheetName val="FI-177O_P140"/>
      <sheetName val="FI-1770_P240"/>
      <sheetName val="Final_Tax40"/>
      <sheetName val="Irregular_Income40"/>
      <sheetName val="Rp_Banten38"/>
      <sheetName val="Permanent_info38"/>
      <sheetName val="RMFE_0437"/>
      <sheetName val="BS_final39"/>
      <sheetName val="B_138"/>
      <sheetName val="3__Neraca_dan_RL39"/>
      <sheetName val="Mine_Assumptions39"/>
      <sheetName val="RENCANA_KERJA39"/>
      <sheetName val="VAT_out39"/>
      <sheetName val="Journal_Template39"/>
      <sheetName val="trf_d-i38"/>
      <sheetName val="K_2_137"/>
      <sheetName val="Forecase_200438"/>
      <sheetName val="Main_Menu38"/>
      <sheetName val="A_u_g38"/>
      <sheetName val="M-2_Adjusted38"/>
      <sheetName val="BOQ_price37"/>
      <sheetName val="Professionals_Standard37"/>
      <sheetName val="ESG_local37"/>
      <sheetName val="Details_BS_YTD37"/>
      <sheetName val="K_1_1_1_HGU36"/>
      <sheetName val="DEFECTED_NOV36"/>
      <sheetName val="Exch_rate36"/>
      <sheetName val="Internal_order37"/>
      <sheetName val="Other_Current36"/>
      <sheetName val="Other_YTD36"/>
      <sheetName val="HBI_NCD36"/>
      <sheetName val="Table_Array36"/>
      <sheetName val="HBS_Credit_Detail36"/>
      <sheetName val="ID_MENADO35"/>
      <sheetName val="Bank_Recon_-_IDR36"/>
      <sheetName val="Detail_pg237"/>
      <sheetName val="move_(2)37"/>
      <sheetName val="oblig_Trad&amp;AFS36"/>
      <sheetName val="For_Mgmt_fee37"/>
      <sheetName val="For_GSC_charge37"/>
      <sheetName val="For_Training_Svc_fee37"/>
      <sheetName val="For_Mgmt_fee_(PasteValue)37"/>
      <sheetName val="For_GSC_charge_(PasteValue)37"/>
      <sheetName val="Allocation_Base_(GSIN)37"/>
      <sheetName val="To_DCIN37"/>
      <sheetName val="For_Training_Svc_fee_(PasteVa37"/>
      <sheetName val="Income_Statement36"/>
      <sheetName val="INV0299_(2)36"/>
      <sheetName val="FOREX_0436"/>
      <sheetName val="FOREX_0336"/>
      <sheetName val="FOREX_04_audited36"/>
      <sheetName val="Data_Input36"/>
      <sheetName val="Cost_Input_Sheet36"/>
      <sheetName val="Q120_AP_Aging36"/>
      <sheetName val="Base_Data35"/>
      <sheetName val="RWP_3335"/>
      <sheetName val="TRADING_PROFIT35"/>
      <sheetName val="EB_PDT35"/>
      <sheetName val="Exc__Rate35"/>
      <sheetName val="EYAS_Standar35"/>
      <sheetName val="BAL_SHEET(2)35"/>
      <sheetName val="CUSTOMER_LOOKUP35"/>
      <sheetName val="SUMMARY_35"/>
      <sheetName val="Sheet1_(19)35"/>
      <sheetName val="Rekap_Penj35"/>
      <sheetName val="BS-PL_Komersil_and_Fiskal35"/>
      <sheetName val="Front_Sheet35"/>
      <sheetName val="Name_Map35"/>
      <sheetName val="TB_IDR_Only35"/>
      <sheetName val="Breakdown_LF603_135"/>
      <sheetName val="Sheet_1_(2)35"/>
      <sheetName val="COA_BM35"/>
      <sheetName val="Check_Sheet35"/>
      <sheetName val="PLHO_Report35"/>
      <sheetName val="FL_&amp;_IC35"/>
      <sheetName val="Table_135"/>
      <sheetName val="229_Accr_Exp35"/>
      <sheetName val="Income_State35"/>
      <sheetName val="Content_335"/>
      <sheetName val="hutang_DPLK35"/>
      <sheetName val="Access_Radio_NL40035"/>
      <sheetName val="HWL_(2)34"/>
      <sheetName val="A2_1_CAJE37"/>
      <sheetName val="TRAVEL_PLAN35"/>
      <sheetName val="Financial_Statement32"/>
      <sheetName val="Tax_comp35"/>
      <sheetName val="TWDV_over_NBV35"/>
      <sheetName val="Product_Requirement35"/>
      <sheetName val="Investasi_&amp;_depresiasi35"/>
      <sheetName val="Att_1-5_yr01_(Ind)32"/>
      <sheetName val="Att_1-5_yr0132"/>
      <sheetName val="PPh_22_-_0132"/>
      <sheetName val="PPh_22_-_01_(E)32"/>
      <sheetName val="Depr_for_add_200132"/>
      <sheetName val="Perhit_disp_01_(E)32"/>
      <sheetName val="Perhit_disp_0132"/>
      <sheetName val="Depreciation_DBI_0132"/>
      <sheetName val="Amortisation_DBI_32"/>
      <sheetName val="Sheet1_(3)32"/>
      <sheetName val="Sheet1_(2)32"/>
      <sheetName val="expat_exp32"/>
      <sheetName val="Customer_List32"/>
      <sheetName val="Stock_CIW32"/>
      <sheetName val="_INCOME_STATEMENT33"/>
      <sheetName val="Data_Submission35"/>
      <sheetName val="Lookup_Tables35"/>
      <sheetName val="K_6DEPOSIT32"/>
      <sheetName val="99_10_1232"/>
      <sheetName val="Other_charges_(income)32"/>
      <sheetName val="lab_norge32"/>
      <sheetName val="SAD_Conclusion32"/>
      <sheetName val="SAD_Schedule32"/>
      <sheetName val="Cruser_Sp7130"/>
      <sheetName val="Sch_30"/>
      <sheetName val="E-9_3(PBC)30"/>
      <sheetName val="hitung_ulang_JEPANG30"/>
      <sheetName val="HO_Use30"/>
      <sheetName val="BGT_Cashflow30"/>
      <sheetName val="ACT_Cashflow30"/>
      <sheetName val="BGT_Cashflow_30"/>
      <sheetName val="Muebles_y_Enseres30"/>
      <sheetName val="New_List30"/>
      <sheetName val="LOC_Score30"/>
      <sheetName val="Laba_Rugi30"/>
      <sheetName val="Pembelian_Aktiva30"/>
      <sheetName val="Beban_Operasi30"/>
      <sheetName val="GL_Items_MEI30"/>
      <sheetName val="7_230"/>
      <sheetName val="00_received_in_0130"/>
      <sheetName val="Per_GL_J_a_n30"/>
      <sheetName val="FE-1771$_P19"/>
      <sheetName val="Lamp_RPT0489"/>
      <sheetName val="Lamp_RPT0409"/>
      <sheetName val="Bgn-Ingg_PLANTATION9"/>
      <sheetName val="L_BA_blok9"/>
      <sheetName val="L_I_-_ATY9"/>
      <sheetName val="S_e_p9"/>
      <sheetName val="M_a_r9"/>
      <sheetName val="J_1_Deffered_Landright9"/>
      <sheetName val="rincian_DO9"/>
      <sheetName val="OPNAME_SALES9"/>
      <sheetName val="FE-1770_P141"/>
      <sheetName val="FE-1770_P241"/>
      <sheetName val="FI-177O_P141"/>
      <sheetName val="FI-1770_P241"/>
      <sheetName val="Final_Tax41"/>
      <sheetName val="Irregular_Income41"/>
      <sheetName val="Rp_Banten39"/>
      <sheetName val="Permanent_info39"/>
      <sheetName val="RMFE_0438"/>
      <sheetName val="BS_final40"/>
      <sheetName val="B_139"/>
      <sheetName val="3__Neraca_dan_RL40"/>
      <sheetName val="Mine_Assumptions40"/>
      <sheetName val="RENCANA_KERJA40"/>
      <sheetName val="VAT_out40"/>
      <sheetName val="Journal_Template40"/>
      <sheetName val="trf_d-i39"/>
      <sheetName val="K_2_138"/>
      <sheetName val="Forecase_200439"/>
      <sheetName val="Main_Menu39"/>
      <sheetName val="A_u_g39"/>
      <sheetName val="M-2_Adjusted39"/>
      <sheetName val="BOQ_price38"/>
      <sheetName val="Professionals_Standard38"/>
      <sheetName val="ESG_local38"/>
      <sheetName val="Details_BS_YTD38"/>
      <sheetName val="K_1_1_1_HGU37"/>
      <sheetName val="DEFECTED_NOV37"/>
      <sheetName val="Exch_rate37"/>
      <sheetName val="Internal_order38"/>
      <sheetName val="Other_Current37"/>
      <sheetName val="Other_YTD37"/>
      <sheetName val="HBI_NCD37"/>
      <sheetName val="Table_Array37"/>
      <sheetName val="HBS_Credit_Detail37"/>
      <sheetName val="ID_MENADO36"/>
      <sheetName val="Bank_Recon_-_IDR37"/>
      <sheetName val="Detail_pg238"/>
      <sheetName val="move_(2)38"/>
      <sheetName val="oblig_Trad&amp;AFS37"/>
      <sheetName val="For_Mgmt_fee38"/>
      <sheetName val="For_GSC_charge38"/>
      <sheetName val="For_Training_Svc_fee38"/>
      <sheetName val="For_Mgmt_fee_(PasteValue)38"/>
      <sheetName val="For_GSC_charge_(PasteValue)38"/>
      <sheetName val="Allocation_Base_(GSIN)38"/>
      <sheetName val="To_DCIN38"/>
      <sheetName val="For_Training_Svc_fee_(PasteVa38"/>
      <sheetName val="Income_Statement37"/>
      <sheetName val="INV0299_(2)37"/>
      <sheetName val="FOREX_0437"/>
      <sheetName val="FOREX_0337"/>
      <sheetName val="FOREX_04_audited37"/>
      <sheetName val="Data_Input37"/>
      <sheetName val="Cost_Input_Sheet37"/>
      <sheetName val="Q120_AP_Aging37"/>
      <sheetName val="Base_Data36"/>
      <sheetName val="RWP_3336"/>
      <sheetName val="TRADING_PROFIT36"/>
      <sheetName val="EB_PDT36"/>
      <sheetName val="Exc__Rate36"/>
      <sheetName val="EYAS_Standar36"/>
      <sheetName val="BAL_SHEET(2)36"/>
      <sheetName val="CUSTOMER_LOOKUP36"/>
      <sheetName val="SUMMARY_36"/>
      <sheetName val="Sheet1_(19)36"/>
      <sheetName val="Rekap_Penj36"/>
      <sheetName val="BS-PL_Komersil_and_Fiskal36"/>
      <sheetName val="Front_Sheet36"/>
      <sheetName val="Name_Map36"/>
      <sheetName val="TB_IDR_Only36"/>
      <sheetName val="Breakdown_LF603_136"/>
      <sheetName val="Sheet_1_(2)36"/>
      <sheetName val="COA_BM36"/>
      <sheetName val="Check_Sheet36"/>
      <sheetName val="PLHO_Report36"/>
      <sheetName val="FL_&amp;_IC36"/>
      <sheetName val="Table_136"/>
      <sheetName val="229_Accr_Exp36"/>
      <sheetName val="Income_State36"/>
      <sheetName val="Content_336"/>
      <sheetName val="hutang_DPLK36"/>
      <sheetName val="Access_Radio_NL40036"/>
      <sheetName val="HWL_(2)35"/>
      <sheetName val="A2_1_CAJE38"/>
      <sheetName val="TRAVEL_PLAN36"/>
      <sheetName val="Financial_Statement33"/>
      <sheetName val="Tax_comp36"/>
      <sheetName val="TWDV_over_NBV36"/>
      <sheetName val="Product_Requirement36"/>
      <sheetName val="Investasi_&amp;_depresiasi36"/>
      <sheetName val="Att_1-5_yr01_(Ind)33"/>
      <sheetName val="Att_1-5_yr0133"/>
      <sheetName val="PPh_22_-_0133"/>
      <sheetName val="PPh_22_-_01_(E)33"/>
      <sheetName val="Depr_for_add_200133"/>
      <sheetName val="Perhit_disp_01_(E)33"/>
      <sheetName val="Perhit_disp_0133"/>
      <sheetName val="Depreciation_DBI_0133"/>
      <sheetName val="Amortisation_DBI_33"/>
      <sheetName val="Sheet1_(3)33"/>
      <sheetName val="Sheet1_(2)33"/>
      <sheetName val="expat_exp33"/>
      <sheetName val="Customer_List33"/>
      <sheetName val="Stock_CIW33"/>
      <sheetName val="_INCOME_STATEMENT34"/>
      <sheetName val="Data_Submission36"/>
      <sheetName val="Lookup_Tables36"/>
      <sheetName val="K_6DEPOSIT33"/>
      <sheetName val="99_10_1233"/>
      <sheetName val="Other_charges_(income)33"/>
      <sheetName val="lab_norge33"/>
      <sheetName val="SAD_Conclusion33"/>
      <sheetName val="SAD_Schedule33"/>
      <sheetName val="Cruser_Sp7131"/>
      <sheetName val="Sch_31"/>
      <sheetName val="E-9_3(PBC)31"/>
      <sheetName val="hitung_ulang_JEPANG31"/>
      <sheetName val="HO_Use31"/>
      <sheetName val="BGT_Cashflow31"/>
      <sheetName val="ACT_Cashflow31"/>
      <sheetName val="BGT_Cashflow_31"/>
      <sheetName val="Muebles_y_Enseres31"/>
      <sheetName val="New_List31"/>
      <sheetName val="LOC_Score31"/>
      <sheetName val="Laba_Rugi31"/>
      <sheetName val="Pembelian_Aktiva31"/>
      <sheetName val="Beban_Operasi31"/>
      <sheetName val="GL_Items_MEI31"/>
      <sheetName val="7_231"/>
      <sheetName val="00_received_in_0131"/>
      <sheetName val="Per_GL_J_a_n31"/>
      <sheetName val="FE-1771$_P110"/>
      <sheetName val="Lamp_RPT04810"/>
      <sheetName val="Lamp_RPT04010"/>
      <sheetName val="Bgn-Ingg_PLANTATION10"/>
      <sheetName val="L_BA_blok10"/>
      <sheetName val="L_I_-_ATY10"/>
      <sheetName val="S_e_p10"/>
      <sheetName val="M_a_r10"/>
      <sheetName val="J_1_Deffered_Landright10"/>
      <sheetName val="rincian_DO10"/>
      <sheetName val="OPNAME_SALES10"/>
      <sheetName val="FE-1770_P143"/>
      <sheetName val="FE-1770_P243"/>
      <sheetName val="FI-177O_P143"/>
      <sheetName val="FI-1770_P243"/>
      <sheetName val="Final_Tax43"/>
      <sheetName val="Irregular_Income43"/>
      <sheetName val="Rp_Banten41"/>
      <sheetName val="Permanent_info41"/>
      <sheetName val="RMFE_0440"/>
      <sheetName val="BS_final42"/>
      <sheetName val="B_141"/>
      <sheetName val="3__Neraca_dan_RL42"/>
      <sheetName val="Mine_Assumptions42"/>
      <sheetName val="RENCANA_KERJA42"/>
      <sheetName val="VAT_out42"/>
      <sheetName val="Journal_Template42"/>
      <sheetName val="trf_d-i41"/>
      <sheetName val="K_2_140"/>
      <sheetName val="Forecase_200441"/>
      <sheetName val="Main_Menu41"/>
      <sheetName val="A_u_g41"/>
      <sheetName val="M-2_Adjusted41"/>
      <sheetName val="BOQ_price40"/>
      <sheetName val="Professionals_Standard40"/>
      <sheetName val="ESG_local40"/>
      <sheetName val="Details_BS_YTD40"/>
      <sheetName val="K_1_1_1_HGU39"/>
      <sheetName val="DEFECTED_NOV39"/>
      <sheetName val="Exch_rate39"/>
      <sheetName val="Internal_order40"/>
      <sheetName val="Other_Current39"/>
      <sheetName val="Other_YTD39"/>
      <sheetName val="HBI_NCD39"/>
      <sheetName val="Table_Array39"/>
      <sheetName val="HBS_Credit_Detail39"/>
      <sheetName val="ID_MENADO38"/>
      <sheetName val="Bank_Recon_-_IDR39"/>
      <sheetName val="Detail_pg240"/>
      <sheetName val="move_(2)40"/>
      <sheetName val="oblig_Trad&amp;AFS39"/>
      <sheetName val="For_Mgmt_fee40"/>
      <sheetName val="For_GSC_charge40"/>
      <sheetName val="For_Training_Svc_fee40"/>
      <sheetName val="For_Mgmt_fee_(PasteValue)40"/>
      <sheetName val="For_GSC_charge_(PasteValue)40"/>
      <sheetName val="Allocation_Base_(GSIN)40"/>
      <sheetName val="To_DCIN40"/>
      <sheetName val="For_Training_Svc_fee_(PasteVa40"/>
      <sheetName val="Income_Statement39"/>
      <sheetName val="INV0299_(2)39"/>
      <sheetName val="FOREX_0439"/>
      <sheetName val="FOREX_0339"/>
      <sheetName val="FOREX_04_audited39"/>
      <sheetName val="Data_Input39"/>
      <sheetName val="Cost_Input_Sheet39"/>
      <sheetName val="Q120_AP_Aging39"/>
      <sheetName val="Base_Data38"/>
      <sheetName val="RWP_3338"/>
      <sheetName val="TRADING_PROFIT38"/>
      <sheetName val="EB_PDT38"/>
      <sheetName val="Exc__Rate38"/>
      <sheetName val="EYAS_Standar38"/>
      <sheetName val="BAL_SHEET(2)38"/>
      <sheetName val="CUSTOMER_LOOKUP38"/>
      <sheetName val="SUMMARY_38"/>
      <sheetName val="Sheet1_(19)38"/>
      <sheetName val="Rekap_Penj38"/>
      <sheetName val="BS-PL_Komersil_and_Fiskal38"/>
      <sheetName val="Front_Sheet38"/>
      <sheetName val="Name_Map38"/>
      <sheetName val="TB_IDR_Only38"/>
      <sheetName val="Breakdown_LF603_138"/>
      <sheetName val="Sheet_1_(2)38"/>
      <sheetName val="COA_BM38"/>
      <sheetName val="Check_Sheet38"/>
      <sheetName val="PLHO_Report38"/>
      <sheetName val="FL_&amp;_IC38"/>
      <sheetName val="Table_138"/>
      <sheetName val="229_Accr_Exp38"/>
      <sheetName val="Income_State38"/>
      <sheetName val="Content_338"/>
      <sheetName val="hutang_DPLK38"/>
      <sheetName val="Access_Radio_NL40038"/>
      <sheetName val="HWL_(2)37"/>
      <sheetName val="A2_1_CAJE40"/>
      <sheetName val="TRAVEL_PLAN38"/>
      <sheetName val="Financial_Statement35"/>
      <sheetName val="Tax_comp38"/>
      <sheetName val="TWDV_over_NBV38"/>
      <sheetName val="Product_Requirement38"/>
      <sheetName val="Investasi_&amp;_depresiasi38"/>
      <sheetName val="Att_1-5_yr01_(Ind)35"/>
      <sheetName val="Att_1-5_yr0135"/>
      <sheetName val="PPh_22_-_0135"/>
      <sheetName val="PPh_22_-_01_(E)35"/>
      <sheetName val="Depr_for_add_200135"/>
      <sheetName val="Perhit_disp_01_(E)35"/>
      <sheetName val="Perhit_disp_0135"/>
      <sheetName val="Depreciation_DBI_0135"/>
      <sheetName val="Amortisation_DBI_35"/>
      <sheetName val="Sheet1_(3)35"/>
      <sheetName val="Sheet1_(2)35"/>
      <sheetName val="expat_exp35"/>
      <sheetName val="Customer_List35"/>
      <sheetName val="Stock_CIW35"/>
      <sheetName val="_INCOME_STATEMENT36"/>
      <sheetName val="Data_Submission38"/>
      <sheetName val="Lookup_Tables38"/>
      <sheetName val="K_6DEPOSIT35"/>
      <sheetName val="99_10_1235"/>
      <sheetName val="Other_charges_(income)35"/>
      <sheetName val="lab_norge35"/>
      <sheetName val="SAD_Conclusion35"/>
      <sheetName val="SAD_Schedule35"/>
      <sheetName val="Cruser_Sp7133"/>
      <sheetName val="Sch_33"/>
      <sheetName val="E-9_3(PBC)33"/>
      <sheetName val="hitung_ulang_JEPANG33"/>
      <sheetName val="HO_Use33"/>
      <sheetName val="BGT_Cashflow33"/>
      <sheetName val="ACT_Cashflow33"/>
      <sheetName val="BGT_Cashflow_33"/>
      <sheetName val="Muebles_y_Enseres33"/>
      <sheetName val="New_List33"/>
      <sheetName val="LOC_Score33"/>
      <sheetName val="Laba_Rugi33"/>
      <sheetName val="Pembelian_Aktiva33"/>
      <sheetName val="Beban_Operasi33"/>
      <sheetName val="GL_Items_MEI33"/>
      <sheetName val="7_233"/>
      <sheetName val="00_received_in_0133"/>
      <sheetName val="Per_GL_J_a_n33"/>
      <sheetName val="FE-1771$_P112"/>
      <sheetName val="Lamp_RPT04812"/>
      <sheetName val="Lamp_RPT04012"/>
      <sheetName val="Bgn-Ingg_PLANTATION12"/>
      <sheetName val="L_BA_blok12"/>
      <sheetName val="L_I_-_ATY12"/>
      <sheetName val="S_e_p12"/>
      <sheetName val="M_a_r12"/>
      <sheetName val="J_1_Deffered_Landright12"/>
      <sheetName val="rincian_DO12"/>
      <sheetName val="OPNAME_SALES12"/>
      <sheetName val="NZ_BS"/>
      <sheetName val="TW_BS"/>
      <sheetName val="Grouping"/>
      <sheetName val="DAT_FIS"/>
      <sheetName val="DAT_KOM"/>
      <sheetName val="Sandi_laba_rugi"/>
      <sheetName val="Rekg_9"/>
      <sheetName val="Spares_Data"/>
      <sheetName val="KAS_$"/>
      <sheetName val="HP_18_th"/>
      <sheetName val="GB1_PPE_Lead"/>
      <sheetName val="Notes_to_Accounts"/>
      <sheetName val="FF402-WIP_movement"/>
      <sheetName val="FF403-WIP_movement"/>
      <sheetName val="TAX_COM_MAL'SIA"/>
      <sheetName val="addl_cost"/>
      <sheetName val="Bar_SUPP"/>
      <sheetName val="ShareCapital "/>
      <sheetName val="Inventories"/>
      <sheetName val="SL1006 (IDR)"/>
      <sheetName val="SL1006 (VLS)"/>
      <sheetName val="Drop Down"/>
      <sheetName val="RunOff"/>
      <sheetName val="PCA TOTAL"/>
      <sheetName val="WBS2"/>
      <sheetName val="ADJ MHD 08"/>
      <sheetName val="Benefit"/>
      <sheetName val="HRU "/>
      <sheetName val="PL"/>
      <sheetName val=""/>
      <sheetName val="TBH"/>
      <sheetName val="Jurnal"/>
      <sheetName val="74上"/>
      <sheetName val="E 4 - Long Out. Analysis"/>
      <sheetName val="GL"/>
      <sheetName val="DAFINV"/>
      <sheetName val="Input2"/>
      <sheetName val="Block"/>
      <sheetName val="DaiRep"/>
      <sheetName val="Safety"/>
      <sheetName val="CondMonthly"/>
      <sheetName val="Weather"/>
      <sheetName val="RMCONS"/>
      <sheetName val="CGS"/>
      <sheetName val="rekap aset"/>
      <sheetName val="Buku Besar 1"/>
      <sheetName val="Trans Alt - IRR"/>
      <sheetName val="FSA"/>
      <sheetName val="B"/>
      <sheetName val="Centel Drivers (use)"/>
      <sheetName val="nagai 08"/>
      <sheetName val="FinStat"/>
      <sheetName val="d_com"/>
      <sheetName val="K4. F&amp;F"/>
      <sheetName val="FIXASS_MAR"/>
      <sheetName val="tindak lanj"/>
      <sheetName val="IPL_SCHEDULE"/>
      <sheetName val="JUL"/>
      <sheetName val="Customize Your Invoice"/>
      <sheetName val="Invoice"/>
      <sheetName val="daftar21"/>
      <sheetName val="KKP (3.1) Impor"/>
      <sheetName val="KKP-III"/>
      <sheetName val="F2"/>
      <sheetName val="HP"/>
      <sheetName val="MAP"/>
      <sheetName val="GEMSE TOTAL - Eqpt"/>
      <sheetName val="Sales Parameter"/>
      <sheetName val="เงินกู้ MGC"/>
      <sheetName val="intercocode"/>
      <sheetName val="FE-1770_P146"/>
      <sheetName val="FE-1770_P246"/>
      <sheetName val="FI-177O_P146"/>
      <sheetName val="FI-1770_P246"/>
      <sheetName val="Final_Tax46"/>
      <sheetName val="Irregular_Income46"/>
      <sheetName val="Rp_Banten44"/>
      <sheetName val="Permanent_info44"/>
      <sheetName val="RMFE_0443"/>
      <sheetName val="BS_final45"/>
      <sheetName val="B_144"/>
      <sheetName val="3__Neraca_dan_RL45"/>
      <sheetName val="Mine_Assumptions45"/>
      <sheetName val="RENCANA_KERJA45"/>
      <sheetName val="VAT_out45"/>
      <sheetName val="Journal_Template45"/>
      <sheetName val="trf_d-i44"/>
      <sheetName val="K_2_143"/>
      <sheetName val="Forecase_200444"/>
      <sheetName val="Main_Menu44"/>
      <sheetName val="A_u_g44"/>
      <sheetName val="M-2_Adjusted44"/>
      <sheetName val="BOQ_price43"/>
      <sheetName val="Professionals_Standard43"/>
      <sheetName val="ESG_local43"/>
      <sheetName val="Details_BS_YTD43"/>
      <sheetName val="K_1_1_1_HGU42"/>
      <sheetName val="DEFECTED_NOV42"/>
      <sheetName val="Exch_rate42"/>
      <sheetName val="Internal_order43"/>
      <sheetName val="Other_Current42"/>
      <sheetName val="Other_YTD42"/>
      <sheetName val="HBI_NCD42"/>
      <sheetName val="Table_Array42"/>
      <sheetName val="HBS_Credit_Detail42"/>
      <sheetName val="ID_MENADO41"/>
      <sheetName val="Bank_Recon_-_IDR42"/>
      <sheetName val="Detail_pg243"/>
      <sheetName val="move_(2)43"/>
      <sheetName val="oblig_Trad&amp;AFS42"/>
      <sheetName val="For_Mgmt_fee43"/>
      <sheetName val="For_GSC_charge43"/>
      <sheetName val="For_Training_Svc_fee43"/>
      <sheetName val="For_Mgmt_fee_(PasteValue)43"/>
      <sheetName val="For_GSC_charge_(PasteValue)43"/>
      <sheetName val="Allocation_Base_(GSIN)43"/>
      <sheetName val="To_DCIN43"/>
      <sheetName val="For_Training_Svc_fee_(PasteVa43"/>
      <sheetName val="Income_Statement42"/>
      <sheetName val="INV0299_(2)42"/>
      <sheetName val="FOREX_0442"/>
      <sheetName val="FOREX_0342"/>
      <sheetName val="FOREX_04_audited42"/>
      <sheetName val="Data_Input42"/>
      <sheetName val="Cost_Input_Sheet42"/>
      <sheetName val="Q120_AP_Aging42"/>
      <sheetName val="Base_Data41"/>
      <sheetName val="RWP_3341"/>
      <sheetName val="TRADING_PROFIT41"/>
      <sheetName val="EB_PDT41"/>
      <sheetName val="Exc__Rate41"/>
      <sheetName val="EYAS_Standar41"/>
      <sheetName val="BAL_SHEET(2)41"/>
      <sheetName val="CUSTOMER_LOOKUP41"/>
      <sheetName val="SUMMARY_41"/>
      <sheetName val="Sheet1_(19)41"/>
      <sheetName val="Rekap_Penj41"/>
      <sheetName val="BS-PL_Komersil_and_Fiskal41"/>
      <sheetName val="Front_Sheet41"/>
      <sheetName val="Name_Map41"/>
      <sheetName val="TB_IDR_Only41"/>
      <sheetName val="Breakdown_LF603_141"/>
      <sheetName val="Sheet_1_(2)41"/>
      <sheetName val="COA_BM41"/>
      <sheetName val="Check_Sheet41"/>
      <sheetName val="PLHO_Report41"/>
      <sheetName val="FL_&amp;_IC41"/>
      <sheetName val="Table_141"/>
      <sheetName val="229_Accr_Exp41"/>
      <sheetName val="Income_State41"/>
      <sheetName val="Content_341"/>
      <sheetName val="hutang_DPLK41"/>
      <sheetName val="Access_Radio_NL40041"/>
      <sheetName val="HWL_(2)40"/>
      <sheetName val="A2_1_CAJE43"/>
      <sheetName val="TRAVEL_PLAN41"/>
      <sheetName val="Financial_Statement38"/>
      <sheetName val="Tax_comp41"/>
      <sheetName val="TWDV_over_NBV41"/>
      <sheetName val="Product_Requirement41"/>
      <sheetName val="Investasi_&amp;_depresiasi41"/>
      <sheetName val="Att_1-5_yr01_(Ind)38"/>
      <sheetName val="Att_1-5_yr0138"/>
      <sheetName val="PPh_22_-_0138"/>
      <sheetName val="PPh_22_-_01_(E)38"/>
      <sheetName val="Depr_for_add_200138"/>
      <sheetName val="Perhit_disp_01_(E)38"/>
      <sheetName val="Perhit_disp_0138"/>
      <sheetName val="Depreciation_DBI_0138"/>
      <sheetName val="Amortisation_DBI_38"/>
      <sheetName val="Sheet1_(3)38"/>
      <sheetName val="Sheet1_(2)38"/>
      <sheetName val="expat_exp38"/>
      <sheetName val="Customer_List38"/>
      <sheetName val="Stock_CIW38"/>
      <sheetName val="_INCOME_STATEMENT39"/>
      <sheetName val="Data_Submission41"/>
      <sheetName val="Lookup_Tables41"/>
      <sheetName val="K_6DEPOSIT38"/>
      <sheetName val="99_10_1238"/>
      <sheetName val="Other_charges_(income)38"/>
      <sheetName val="lab_norge38"/>
      <sheetName val="SAD_Conclusion38"/>
      <sheetName val="SAD_Schedule38"/>
      <sheetName val="Cruser_Sp7136"/>
      <sheetName val="Sch_36"/>
      <sheetName val="E-9_3(PBC)36"/>
      <sheetName val="hitung_ulang_JEPANG36"/>
      <sheetName val="HO_Use36"/>
      <sheetName val="BGT_Cashflow36"/>
      <sheetName val="ACT_Cashflow36"/>
      <sheetName val="BGT_Cashflow_36"/>
      <sheetName val="Muebles_y_Enseres36"/>
      <sheetName val="New_List36"/>
      <sheetName val="LOC_Score36"/>
      <sheetName val="Laba_Rugi36"/>
      <sheetName val="Pembelian_Aktiva36"/>
      <sheetName val="Beban_Operasi36"/>
      <sheetName val="GL_Items_MEI36"/>
      <sheetName val="7_236"/>
      <sheetName val="00_received_in_0136"/>
      <sheetName val="Per_GL_J_a_n36"/>
      <sheetName val="FE-1771$_P115"/>
      <sheetName val="Lamp_RPT04815"/>
      <sheetName val="Lamp_RPT04015"/>
      <sheetName val="Bgn-Ingg_PLANTATION15"/>
      <sheetName val="L_BA_blok15"/>
      <sheetName val="L_I_-_ATY15"/>
      <sheetName val="S_e_p15"/>
      <sheetName val="M_a_r15"/>
      <sheetName val="J_1_Deffered_Landright15"/>
      <sheetName val="rincian_DO15"/>
      <sheetName val="OPNAME_SALES15"/>
      <sheetName val="FE-1770_P145"/>
      <sheetName val="FE-1770_P245"/>
      <sheetName val="FI-177O_P145"/>
      <sheetName val="FI-1770_P245"/>
      <sheetName val="Final_Tax45"/>
      <sheetName val="Irregular_Income45"/>
      <sheetName val="Rp_Banten43"/>
      <sheetName val="Permanent_info43"/>
      <sheetName val="RMFE_0442"/>
      <sheetName val="BS_final44"/>
      <sheetName val="B_143"/>
      <sheetName val="3__Neraca_dan_RL44"/>
      <sheetName val="Mine_Assumptions44"/>
      <sheetName val="RENCANA_KERJA44"/>
      <sheetName val="VAT_out44"/>
      <sheetName val="Journal_Template44"/>
      <sheetName val="trf_d-i43"/>
      <sheetName val="K_2_142"/>
      <sheetName val="Forecase_200443"/>
      <sheetName val="Main_Menu43"/>
      <sheetName val="A_u_g43"/>
      <sheetName val="M-2_Adjusted43"/>
      <sheetName val="BOQ_price42"/>
      <sheetName val="Professionals_Standard42"/>
      <sheetName val="ESG_local42"/>
      <sheetName val="Details_BS_YTD42"/>
      <sheetName val="K_1_1_1_HGU41"/>
      <sheetName val="DEFECTED_NOV41"/>
      <sheetName val="Exch_rate41"/>
      <sheetName val="Internal_order42"/>
      <sheetName val="Other_Current41"/>
      <sheetName val="Other_YTD41"/>
      <sheetName val="HBI_NCD41"/>
      <sheetName val="Table_Array41"/>
      <sheetName val="HBS_Credit_Detail41"/>
      <sheetName val="ID_MENADO40"/>
      <sheetName val="Bank_Recon_-_IDR41"/>
      <sheetName val="Detail_pg242"/>
      <sheetName val="move_(2)42"/>
      <sheetName val="oblig_Trad&amp;AFS41"/>
      <sheetName val="For_Mgmt_fee42"/>
      <sheetName val="For_GSC_charge42"/>
      <sheetName val="For_Training_Svc_fee42"/>
      <sheetName val="For_Mgmt_fee_(PasteValue)42"/>
      <sheetName val="For_GSC_charge_(PasteValue)42"/>
      <sheetName val="Allocation_Base_(GSIN)42"/>
      <sheetName val="To_DCIN42"/>
      <sheetName val="For_Training_Svc_fee_(PasteVa42"/>
      <sheetName val="Income_Statement41"/>
      <sheetName val="INV0299_(2)41"/>
      <sheetName val="FOREX_0441"/>
      <sheetName val="FOREX_0341"/>
      <sheetName val="FOREX_04_audited41"/>
      <sheetName val="Data_Input41"/>
      <sheetName val="Cost_Input_Sheet41"/>
      <sheetName val="Q120_AP_Aging41"/>
      <sheetName val="Base_Data40"/>
      <sheetName val="RWP_3340"/>
      <sheetName val="TRADING_PROFIT40"/>
      <sheetName val="EB_PDT40"/>
      <sheetName val="Exc__Rate40"/>
      <sheetName val="EYAS_Standar40"/>
      <sheetName val="BAL_SHEET(2)40"/>
      <sheetName val="CUSTOMER_LOOKUP40"/>
      <sheetName val="SUMMARY_40"/>
      <sheetName val="Sheet1_(19)40"/>
      <sheetName val="Rekap_Penj40"/>
      <sheetName val="BS-PL_Komersil_and_Fiskal40"/>
      <sheetName val="Front_Sheet40"/>
      <sheetName val="Name_Map40"/>
      <sheetName val="TB_IDR_Only40"/>
      <sheetName val="Breakdown_LF603_140"/>
      <sheetName val="Sheet_1_(2)40"/>
      <sheetName val="COA_BM40"/>
      <sheetName val="Check_Sheet40"/>
      <sheetName val="PLHO_Report40"/>
      <sheetName val="FL_&amp;_IC40"/>
      <sheetName val="Table_140"/>
      <sheetName val="229_Accr_Exp40"/>
      <sheetName val="Income_State40"/>
      <sheetName val="Content_340"/>
      <sheetName val="hutang_DPLK40"/>
      <sheetName val="Access_Radio_NL40040"/>
      <sheetName val="HWL_(2)39"/>
      <sheetName val="A2_1_CAJE42"/>
      <sheetName val="TRAVEL_PLAN40"/>
      <sheetName val="Financial_Statement37"/>
      <sheetName val="Tax_comp40"/>
      <sheetName val="TWDV_over_NBV40"/>
      <sheetName val="Product_Requirement40"/>
      <sheetName val="Investasi_&amp;_depresiasi40"/>
      <sheetName val="Att_1-5_yr01_(Ind)37"/>
      <sheetName val="Att_1-5_yr0137"/>
      <sheetName val="PPh_22_-_0137"/>
      <sheetName val="PPh_22_-_01_(E)37"/>
      <sheetName val="Depr_for_add_200137"/>
      <sheetName val="Perhit_disp_01_(E)37"/>
      <sheetName val="Perhit_disp_0137"/>
      <sheetName val="Depreciation_DBI_0137"/>
      <sheetName val="Amortisation_DBI_37"/>
      <sheetName val="Sheet1_(3)37"/>
      <sheetName val="Sheet1_(2)37"/>
      <sheetName val="expat_exp37"/>
      <sheetName val="Customer_List37"/>
      <sheetName val="Stock_CIW37"/>
      <sheetName val="_INCOME_STATEMENT38"/>
      <sheetName val="Data_Submission40"/>
      <sheetName val="Lookup_Tables40"/>
      <sheetName val="K_6DEPOSIT37"/>
      <sheetName val="99_10_1237"/>
      <sheetName val="Other_charges_(income)37"/>
      <sheetName val="lab_norge37"/>
      <sheetName val="SAD_Conclusion37"/>
      <sheetName val="SAD_Schedule37"/>
      <sheetName val="Cruser_Sp7135"/>
      <sheetName val="Sch_35"/>
      <sheetName val="E-9_3(PBC)35"/>
      <sheetName val="hitung_ulang_JEPANG35"/>
      <sheetName val="HO_Use35"/>
      <sheetName val="BGT_Cashflow35"/>
      <sheetName val="ACT_Cashflow35"/>
      <sheetName val="BGT_Cashflow_35"/>
      <sheetName val="Muebles_y_Enseres35"/>
      <sheetName val="New_List35"/>
      <sheetName val="LOC_Score35"/>
      <sheetName val="Laba_Rugi35"/>
      <sheetName val="Pembelian_Aktiva35"/>
      <sheetName val="Beban_Operasi35"/>
      <sheetName val="GL_Items_MEI35"/>
      <sheetName val="7_235"/>
      <sheetName val="00_received_in_0135"/>
      <sheetName val="Per_GL_J_a_n35"/>
      <sheetName val="FE-1771$_P114"/>
      <sheetName val="Lamp_RPT04814"/>
      <sheetName val="Lamp_RPT04014"/>
      <sheetName val="Bgn-Ingg_PLANTATION14"/>
      <sheetName val="L_BA_blok14"/>
      <sheetName val="L_I_-_ATY14"/>
      <sheetName val="S_e_p14"/>
      <sheetName val="M_a_r14"/>
      <sheetName val="J_1_Deffered_Landright14"/>
      <sheetName val="rincian_DO14"/>
      <sheetName val="OPNAME_SALES14"/>
      <sheetName val="FE-1770_P144"/>
      <sheetName val="FE-1770_P244"/>
      <sheetName val="FI-177O_P144"/>
      <sheetName val="FI-1770_P244"/>
      <sheetName val="Final_Tax44"/>
      <sheetName val="Irregular_Income44"/>
      <sheetName val="Rp_Banten42"/>
      <sheetName val="Permanent_info42"/>
      <sheetName val="RMFE_0441"/>
      <sheetName val="BS_final43"/>
      <sheetName val="B_142"/>
      <sheetName val="3__Neraca_dan_RL43"/>
      <sheetName val="Mine_Assumptions43"/>
      <sheetName val="RENCANA_KERJA43"/>
      <sheetName val="VAT_out43"/>
      <sheetName val="Journal_Template43"/>
      <sheetName val="trf_d-i42"/>
      <sheetName val="K_2_141"/>
      <sheetName val="Forecase_200442"/>
      <sheetName val="Main_Menu42"/>
      <sheetName val="A_u_g42"/>
      <sheetName val="M-2_Adjusted42"/>
      <sheetName val="BOQ_price41"/>
      <sheetName val="Professionals_Standard41"/>
      <sheetName val="ESG_local41"/>
      <sheetName val="Details_BS_YTD41"/>
      <sheetName val="K_1_1_1_HGU40"/>
      <sheetName val="DEFECTED_NOV40"/>
      <sheetName val="Exch_rate40"/>
      <sheetName val="Internal_order41"/>
      <sheetName val="Other_Current40"/>
      <sheetName val="Other_YTD40"/>
      <sheetName val="HBI_NCD40"/>
      <sheetName val="Table_Array40"/>
      <sheetName val="HBS_Credit_Detail40"/>
      <sheetName val="ID_MENADO39"/>
      <sheetName val="Bank_Recon_-_IDR40"/>
      <sheetName val="Detail_pg241"/>
      <sheetName val="move_(2)41"/>
      <sheetName val="oblig_Trad&amp;AFS40"/>
      <sheetName val="For_Mgmt_fee41"/>
      <sheetName val="For_GSC_charge41"/>
      <sheetName val="For_Training_Svc_fee41"/>
      <sheetName val="For_Mgmt_fee_(PasteValue)41"/>
      <sheetName val="For_GSC_charge_(PasteValue)41"/>
      <sheetName val="Allocation_Base_(GSIN)41"/>
      <sheetName val="To_DCIN41"/>
      <sheetName val="For_Training_Svc_fee_(PasteVa41"/>
      <sheetName val="Income_Statement40"/>
      <sheetName val="INV0299_(2)40"/>
      <sheetName val="FOREX_0440"/>
      <sheetName val="FOREX_0340"/>
      <sheetName val="FOREX_04_audited40"/>
      <sheetName val="Data_Input40"/>
      <sheetName val="Cost_Input_Sheet40"/>
      <sheetName val="Q120_AP_Aging40"/>
      <sheetName val="Base_Data39"/>
      <sheetName val="RWP_3339"/>
      <sheetName val="TRADING_PROFIT39"/>
      <sheetName val="EB_PDT39"/>
      <sheetName val="Exc__Rate39"/>
      <sheetName val="EYAS_Standar39"/>
      <sheetName val="BAL_SHEET(2)39"/>
      <sheetName val="CUSTOMER_LOOKUP39"/>
      <sheetName val="SUMMARY_39"/>
      <sheetName val="Sheet1_(19)39"/>
      <sheetName val="Rekap_Penj39"/>
      <sheetName val="BS-PL_Komersil_and_Fiskal39"/>
      <sheetName val="Front_Sheet39"/>
      <sheetName val="Name_Map39"/>
      <sheetName val="TB_IDR_Only39"/>
      <sheetName val="Breakdown_LF603_139"/>
      <sheetName val="Sheet_1_(2)39"/>
      <sheetName val="COA_BM39"/>
      <sheetName val="Check_Sheet39"/>
      <sheetName val="PLHO_Report39"/>
      <sheetName val="FL_&amp;_IC39"/>
      <sheetName val="Table_139"/>
      <sheetName val="229_Accr_Exp39"/>
      <sheetName val="Income_State39"/>
      <sheetName val="Content_339"/>
      <sheetName val="hutang_DPLK39"/>
      <sheetName val="Access_Radio_NL40039"/>
      <sheetName val="HWL_(2)38"/>
      <sheetName val="A2_1_CAJE41"/>
      <sheetName val="TRAVEL_PLAN39"/>
      <sheetName val="Financial_Statement36"/>
      <sheetName val="Tax_comp39"/>
      <sheetName val="TWDV_over_NBV39"/>
      <sheetName val="Product_Requirement39"/>
      <sheetName val="Investasi_&amp;_depresiasi39"/>
      <sheetName val="Att_1-5_yr01_(Ind)36"/>
      <sheetName val="Att_1-5_yr0136"/>
      <sheetName val="PPh_22_-_0136"/>
      <sheetName val="PPh_22_-_01_(E)36"/>
      <sheetName val="Depr_for_add_200136"/>
      <sheetName val="Perhit_disp_01_(E)36"/>
      <sheetName val="Perhit_disp_0136"/>
      <sheetName val="Depreciation_DBI_0136"/>
      <sheetName val="Amortisation_DBI_36"/>
      <sheetName val="Sheet1_(3)36"/>
      <sheetName val="Sheet1_(2)36"/>
      <sheetName val="expat_exp36"/>
      <sheetName val="Customer_List36"/>
      <sheetName val="Stock_CIW36"/>
      <sheetName val="_INCOME_STATEMENT37"/>
      <sheetName val="Data_Submission39"/>
      <sheetName val="Lookup_Tables39"/>
      <sheetName val="K_6DEPOSIT36"/>
      <sheetName val="99_10_1236"/>
      <sheetName val="Other_charges_(income)36"/>
      <sheetName val="lab_norge36"/>
      <sheetName val="SAD_Conclusion36"/>
      <sheetName val="SAD_Schedule36"/>
      <sheetName val="Cruser_Sp7134"/>
      <sheetName val="Sch_34"/>
      <sheetName val="E-9_3(PBC)34"/>
      <sheetName val="hitung_ulang_JEPANG34"/>
      <sheetName val="HO_Use34"/>
      <sheetName val="BGT_Cashflow34"/>
      <sheetName val="ACT_Cashflow34"/>
      <sheetName val="BGT_Cashflow_34"/>
      <sheetName val="Muebles_y_Enseres34"/>
      <sheetName val="New_List34"/>
      <sheetName val="LOC_Score34"/>
      <sheetName val="Laba_Rugi34"/>
      <sheetName val="Pembelian_Aktiva34"/>
      <sheetName val="Beban_Operasi34"/>
      <sheetName val="GL_Items_MEI34"/>
      <sheetName val="7_234"/>
      <sheetName val="00_received_in_0134"/>
      <sheetName val="Per_GL_J_a_n34"/>
      <sheetName val="FE-1771$_P113"/>
      <sheetName val="Lamp_RPT04813"/>
      <sheetName val="Lamp_RPT04013"/>
      <sheetName val="Bgn-Ingg_PLANTATION13"/>
      <sheetName val="L_BA_blok13"/>
      <sheetName val="L_I_-_ATY13"/>
      <sheetName val="S_e_p13"/>
      <sheetName val="M_a_r13"/>
      <sheetName val="J_1_Deffered_Landright13"/>
      <sheetName val="rincian_DO13"/>
      <sheetName val="OPNAME_SALES13"/>
      <sheetName val="BARS"/>
      <sheetName val="Jrnl_Kas"/>
      <sheetName val="Daf.Harga-Upah"/>
      <sheetName val="ECP"/>
      <sheetName val="TypeSite.AXD155-3"/>
      <sheetName val="INSTRUMENT"/>
      <sheetName val="HG_BEL"/>
      <sheetName val="mdeg_04"/>
      <sheetName val="Hutang"/>
      <sheetName val="FE-1770_P148"/>
      <sheetName val="FE-1770_P248"/>
      <sheetName val="FI-177O_P148"/>
      <sheetName val="FI-1770_P248"/>
      <sheetName val="Final_Tax48"/>
      <sheetName val="Irregular_Income48"/>
      <sheetName val="Rp_Banten46"/>
      <sheetName val="Permanent_info46"/>
      <sheetName val="RMFE_0445"/>
      <sheetName val="BS_final47"/>
      <sheetName val="B_146"/>
      <sheetName val="3__Neraca_dan_RL47"/>
      <sheetName val="Mine_Assumptions47"/>
      <sheetName val="RENCANA_KERJA47"/>
      <sheetName val="VAT_out47"/>
      <sheetName val="Journal_Template47"/>
      <sheetName val="trf_d-i46"/>
      <sheetName val="K_2_145"/>
      <sheetName val="Forecase_200446"/>
      <sheetName val="Main_Menu46"/>
      <sheetName val="A_u_g46"/>
      <sheetName val="M-2_Adjusted46"/>
      <sheetName val="BOQ_price45"/>
      <sheetName val="Professionals_Standard45"/>
      <sheetName val="ESG_local45"/>
      <sheetName val="Details_BS_YTD45"/>
      <sheetName val="K_1_1_1_HGU44"/>
      <sheetName val="DEFECTED_NOV44"/>
      <sheetName val="Exch_rate44"/>
      <sheetName val="Internal_order45"/>
      <sheetName val="Other_Current44"/>
      <sheetName val="Other_YTD44"/>
      <sheetName val="HBI_NCD44"/>
      <sheetName val="Table_Array44"/>
      <sheetName val="HBS_Credit_Detail44"/>
      <sheetName val="ID_MENADO43"/>
      <sheetName val="Bank_Recon_-_IDR44"/>
      <sheetName val="Detail_pg245"/>
      <sheetName val="move_(2)45"/>
      <sheetName val="oblig_Trad&amp;AFS44"/>
      <sheetName val="For_Mgmt_fee45"/>
      <sheetName val="For_GSC_charge45"/>
      <sheetName val="For_Training_Svc_fee45"/>
      <sheetName val="For_Mgmt_fee_(PasteValue)45"/>
      <sheetName val="For_GSC_charge_(PasteValue)45"/>
      <sheetName val="Allocation_Base_(GSIN)45"/>
      <sheetName val="To_DCIN45"/>
      <sheetName val="For_Training_Svc_fee_(PasteVa45"/>
      <sheetName val="Income_Statement44"/>
      <sheetName val="INV0299_(2)44"/>
      <sheetName val="FOREX_0444"/>
      <sheetName val="FOREX_0344"/>
      <sheetName val="FOREX_04_audited44"/>
      <sheetName val="Data_Input44"/>
      <sheetName val="Cost_Input_Sheet44"/>
      <sheetName val="Q120_AP_Aging44"/>
      <sheetName val="Base_Data43"/>
      <sheetName val="RWP_3343"/>
      <sheetName val="TRADING_PROFIT43"/>
      <sheetName val="EB_PDT43"/>
      <sheetName val="Exc__Rate43"/>
      <sheetName val="EYAS_Standar43"/>
      <sheetName val="BAL_SHEET(2)43"/>
      <sheetName val="CUSTOMER_LOOKUP43"/>
      <sheetName val="SUMMARY_43"/>
      <sheetName val="Sheet1_(19)43"/>
      <sheetName val="Rekap_Penj43"/>
      <sheetName val="BS-PL_Komersil_and_Fiskal43"/>
      <sheetName val="Front_Sheet43"/>
      <sheetName val="Name_Map43"/>
      <sheetName val="TB_IDR_Only43"/>
      <sheetName val="Breakdown_LF603_143"/>
      <sheetName val="Sheet_1_(2)43"/>
      <sheetName val="COA_BM43"/>
      <sheetName val="Check_Sheet43"/>
      <sheetName val="PLHO_Report43"/>
      <sheetName val="FL_&amp;_IC43"/>
      <sheetName val="Table_143"/>
      <sheetName val="229_Accr_Exp43"/>
      <sheetName val="Income_State43"/>
      <sheetName val="Content_343"/>
      <sheetName val="hutang_DPLK43"/>
      <sheetName val="Access_Radio_NL40043"/>
      <sheetName val="HWL_(2)42"/>
      <sheetName val="A2_1_CAJE45"/>
      <sheetName val="TRAVEL_PLAN43"/>
      <sheetName val="Financial_Statement40"/>
      <sheetName val="Tax_comp43"/>
      <sheetName val="TWDV_over_NBV43"/>
      <sheetName val="Product_Requirement43"/>
      <sheetName val="Investasi_&amp;_depresiasi43"/>
      <sheetName val="Att_1-5_yr01_(Ind)40"/>
      <sheetName val="Att_1-5_yr0140"/>
      <sheetName val="PPh_22_-_0140"/>
      <sheetName val="PPh_22_-_01_(E)40"/>
      <sheetName val="Depr_for_add_200140"/>
      <sheetName val="Perhit_disp_01_(E)40"/>
      <sheetName val="Perhit_disp_0140"/>
      <sheetName val="Depreciation_DBI_0140"/>
      <sheetName val="Amortisation_DBI_40"/>
      <sheetName val="Sheet1_(3)40"/>
      <sheetName val="Sheet1_(2)40"/>
      <sheetName val="expat_exp40"/>
      <sheetName val="Customer_List40"/>
      <sheetName val="Stock_CIW40"/>
      <sheetName val="_INCOME_STATEMENT41"/>
      <sheetName val="Data_Submission43"/>
      <sheetName val="Lookup_Tables43"/>
      <sheetName val="K_6DEPOSIT40"/>
      <sheetName val="99_10_1240"/>
      <sheetName val="Other_charges_(income)40"/>
      <sheetName val="lab_norge40"/>
      <sheetName val="SAD_Conclusion40"/>
      <sheetName val="SAD_Schedule40"/>
      <sheetName val="Cruser_Sp7138"/>
      <sheetName val="Sch_38"/>
      <sheetName val="E-9_3(PBC)38"/>
      <sheetName val="hitung_ulang_JEPANG38"/>
      <sheetName val="HO_Use38"/>
      <sheetName val="BGT_Cashflow38"/>
      <sheetName val="ACT_Cashflow38"/>
      <sheetName val="BGT_Cashflow_38"/>
      <sheetName val="Muebles_y_Enseres38"/>
      <sheetName val="New_List38"/>
      <sheetName val="LOC_Score38"/>
      <sheetName val="Laba_Rugi38"/>
      <sheetName val="Pembelian_Aktiva38"/>
      <sheetName val="Beban_Operasi38"/>
      <sheetName val="GL_Items_MEI38"/>
      <sheetName val="7_238"/>
      <sheetName val="00_received_in_0138"/>
      <sheetName val="Per_GL_J_a_n38"/>
      <sheetName val="FE-1771$_P117"/>
      <sheetName val="Lamp_RPT04817"/>
      <sheetName val="Lamp_RPT04017"/>
      <sheetName val="Bgn-Ingg_PLANTATION17"/>
      <sheetName val="L_BA_blok17"/>
      <sheetName val="L_I_-_ATY17"/>
      <sheetName val="S_e_p17"/>
      <sheetName val="M_a_r17"/>
      <sheetName val="J_1_Deffered_Landright17"/>
      <sheetName val="rincian_DO17"/>
      <sheetName val="OPNAME_SALES17"/>
      <sheetName val="FE-1770_P147"/>
      <sheetName val="FE-1770_P247"/>
      <sheetName val="FI-177O_P147"/>
      <sheetName val="FI-1770_P247"/>
      <sheetName val="Final_Tax47"/>
      <sheetName val="Irregular_Income47"/>
      <sheetName val="Rp_Banten45"/>
      <sheetName val="Permanent_info45"/>
      <sheetName val="RMFE_0444"/>
      <sheetName val="BS_final46"/>
      <sheetName val="B_145"/>
      <sheetName val="3__Neraca_dan_RL46"/>
      <sheetName val="Mine_Assumptions46"/>
      <sheetName val="RENCANA_KERJA46"/>
      <sheetName val="VAT_out46"/>
      <sheetName val="Journal_Template46"/>
      <sheetName val="trf_d-i45"/>
      <sheetName val="K_2_144"/>
      <sheetName val="Forecase_200445"/>
      <sheetName val="Main_Menu45"/>
      <sheetName val="A_u_g45"/>
      <sheetName val="M-2_Adjusted45"/>
      <sheetName val="BOQ_price44"/>
      <sheetName val="Professionals_Standard44"/>
      <sheetName val="ESG_local44"/>
      <sheetName val="Details_BS_YTD44"/>
      <sheetName val="K_1_1_1_HGU43"/>
      <sheetName val="DEFECTED_NOV43"/>
      <sheetName val="Exch_rate43"/>
      <sheetName val="Internal_order44"/>
      <sheetName val="Other_Current43"/>
      <sheetName val="Other_YTD43"/>
      <sheetName val="HBI_NCD43"/>
      <sheetName val="Table_Array43"/>
      <sheetName val="HBS_Credit_Detail43"/>
      <sheetName val="ID_MENADO42"/>
      <sheetName val="Bank_Recon_-_IDR43"/>
      <sheetName val="Detail_pg244"/>
      <sheetName val="move_(2)44"/>
      <sheetName val="oblig_Trad&amp;AFS43"/>
      <sheetName val="For_Mgmt_fee44"/>
      <sheetName val="For_GSC_charge44"/>
      <sheetName val="For_Training_Svc_fee44"/>
      <sheetName val="For_Mgmt_fee_(PasteValue)44"/>
      <sheetName val="For_GSC_charge_(PasteValue)44"/>
      <sheetName val="Allocation_Base_(GSIN)44"/>
      <sheetName val="To_DCIN44"/>
      <sheetName val="For_Training_Svc_fee_(PasteVa44"/>
      <sheetName val="Income_Statement43"/>
      <sheetName val="INV0299_(2)43"/>
      <sheetName val="FOREX_0443"/>
      <sheetName val="FOREX_0343"/>
      <sheetName val="FOREX_04_audited43"/>
      <sheetName val="Data_Input43"/>
      <sheetName val="Cost_Input_Sheet43"/>
      <sheetName val="Q120_AP_Aging43"/>
      <sheetName val="Base_Data42"/>
      <sheetName val="RWP_3342"/>
      <sheetName val="TRADING_PROFIT42"/>
      <sheetName val="EB_PDT42"/>
      <sheetName val="Exc__Rate42"/>
      <sheetName val="EYAS_Standar42"/>
      <sheetName val="BAL_SHEET(2)42"/>
      <sheetName val="CUSTOMER_LOOKUP42"/>
      <sheetName val="SUMMARY_42"/>
      <sheetName val="Sheet1_(19)42"/>
      <sheetName val="Rekap_Penj42"/>
      <sheetName val="BS-PL_Komersil_and_Fiskal42"/>
      <sheetName val="Front_Sheet42"/>
      <sheetName val="Name_Map42"/>
      <sheetName val="TB_IDR_Only42"/>
      <sheetName val="Breakdown_LF603_142"/>
      <sheetName val="Sheet_1_(2)42"/>
      <sheetName val="COA_BM42"/>
      <sheetName val="Check_Sheet42"/>
      <sheetName val="PLHO_Report42"/>
      <sheetName val="FL_&amp;_IC42"/>
      <sheetName val="Table_142"/>
      <sheetName val="229_Accr_Exp42"/>
      <sheetName val="Income_State42"/>
      <sheetName val="Content_342"/>
      <sheetName val="hutang_DPLK42"/>
      <sheetName val="Access_Radio_NL40042"/>
      <sheetName val="HWL_(2)41"/>
      <sheetName val="A2_1_CAJE44"/>
      <sheetName val="TRAVEL_PLAN42"/>
      <sheetName val="Financial_Statement39"/>
      <sheetName val="Tax_comp42"/>
      <sheetName val="TWDV_over_NBV42"/>
      <sheetName val="Product_Requirement42"/>
      <sheetName val="Investasi_&amp;_depresiasi42"/>
      <sheetName val="Att_1-5_yr01_(Ind)39"/>
      <sheetName val="Att_1-5_yr0139"/>
      <sheetName val="PPh_22_-_0139"/>
      <sheetName val="PPh_22_-_01_(E)39"/>
      <sheetName val="Depr_for_add_200139"/>
      <sheetName val="Perhit_disp_01_(E)39"/>
      <sheetName val="Perhit_disp_0139"/>
      <sheetName val="Depreciation_DBI_0139"/>
      <sheetName val="Amortisation_DBI_39"/>
      <sheetName val="Sheet1_(3)39"/>
      <sheetName val="Sheet1_(2)39"/>
      <sheetName val="expat_exp39"/>
      <sheetName val="Customer_List39"/>
      <sheetName val="Stock_CIW39"/>
      <sheetName val="_INCOME_STATEMENT40"/>
      <sheetName val="Data_Submission42"/>
      <sheetName val="Lookup_Tables42"/>
      <sheetName val="K_6DEPOSIT39"/>
      <sheetName val="99_10_1239"/>
      <sheetName val="Other_charges_(income)39"/>
      <sheetName val="lab_norge39"/>
      <sheetName val="SAD_Conclusion39"/>
      <sheetName val="SAD_Schedule39"/>
      <sheetName val="Cruser_Sp7137"/>
      <sheetName val="Sch_37"/>
      <sheetName val="E-9_3(PBC)37"/>
      <sheetName val="hitung_ulang_JEPANG37"/>
      <sheetName val="HO_Use37"/>
      <sheetName val="BGT_Cashflow37"/>
      <sheetName val="ACT_Cashflow37"/>
      <sheetName val="BGT_Cashflow_37"/>
      <sheetName val="Muebles_y_Enseres37"/>
      <sheetName val="New_List37"/>
      <sheetName val="LOC_Score37"/>
      <sheetName val="Laba_Rugi37"/>
      <sheetName val="Pembelian_Aktiva37"/>
      <sheetName val="Beban_Operasi37"/>
      <sheetName val="GL_Items_MEI37"/>
      <sheetName val="7_237"/>
      <sheetName val="00_received_in_0137"/>
      <sheetName val="Per_GL_J_a_n37"/>
      <sheetName val="FE-1771$_P116"/>
      <sheetName val="Lamp_RPT04816"/>
      <sheetName val="Lamp_RPT04016"/>
      <sheetName val="Bgn-Ingg_PLANTATION16"/>
      <sheetName val="L_BA_blok16"/>
      <sheetName val="L_I_-_ATY16"/>
      <sheetName val="S_e_p16"/>
      <sheetName val="M_a_r16"/>
      <sheetName val="J_1_Deffered_Landright16"/>
      <sheetName val="rincian_DO16"/>
      <sheetName val="OPNAME_SALES16"/>
      <sheetName val="AUG02"/>
      <sheetName val="FORM"/>
      <sheetName val="Biaya Departemen"/>
      <sheetName val="Credit-22"/>
      <sheetName val="wp"/>
      <sheetName val="Entry  HTM"/>
      <sheetName val="1_1"/>
      <sheetName val="FO1"/>
      <sheetName val="INCOME TAX 02"/>
      <sheetName val="FA2010"/>
      <sheetName val="WTB"/>
      <sheetName val="Content Page"/>
      <sheetName val="Jakarta"/>
      <sheetName val="D7(1)"/>
      <sheetName val="BOQ"/>
      <sheetName val="5-ALAT(1)"/>
      <sheetName val="4-Basic Price"/>
      <sheetName val="PM"/>
      <sheetName val="TBCons KMB04"/>
      <sheetName val="Ket"/>
      <sheetName val="3-DIV2"/>
      <sheetName val="lookups"/>
      <sheetName val="OR-InterIntra"/>
      <sheetName val="CF-Oth. Receipt"/>
      <sheetName val="Input-SAP_data_FI"/>
      <sheetName val="Mapping_SAP-&gt;sprdsht_via_Oracle"/>
      <sheetName val="DATA DIST"/>
      <sheetName val="PTK09"/>
      <sheetName val="Pakai 1-31 Jan 05"/>
      <sheetName val="RKAP2005"/>
      <sheetName val="Bi.Promosi"/>
      <sheetName val="Input-KREDIT"/>
      <sheetName val="Bi.Majalah"/>
      <sheetName val="Bi.Service &amp; Ban"/>
      <sheetName val="Bi.Sewa"/>
      <sheetName val="Accounts"/>
      <sheetName val="FF-3"/>
      <sheetName val="input "/>
      <sheetName val="Qty"/>
      <sheetName val="Stock_Val"/>
      <sheetName val="Data Inv"/>
      <sheetName val="Data Pinj"/>
      <sheetName val="Contoh lap keu"/>
      <sheetName val="BasicAssumption"/>
      <sheetName val="Valuation"/>
      <sheetName val="EB NetIncomeMthlyTrendAnalysis"/>
      <sheetName val="PPh21 pegttp"/>
      <sheetName val="INDIRECT TPN"/>
      <sheetName val="Capacity Plan"/>
      <sheetName val="PRE"/>
      <sheetName val="ｺﾝY条件BD"/>
      <sheetName val="HONDA"/>
      <sheetName val="GBY.C企"/>
      <sheetName val="FA Movement"/>
      <sheetName val="JKT"/>
      <sheetName val="PPH GB"/>
      <sheetName val="General_Assumption"/>
      <sheetName val="HSJ"/>
      <sheetName val="catatan"/>
      <sheetName val="TYE"/>
      <sheetName val="Drawdowns"/>
      <sheetName val="AR Drop Downs"/>
      <sheetName val="AR APR'02"/>
      <sheetName val="วงเครดิต 3"/>
      <sheetName val="Constants"/>
      <sheetName val="Type"/>
      <sheetName val="Investment"/>
      <sheetName val="Project Details"/>
      <sheetName val="Coding"/>
      <sheetName val="MANU"/>
      <sheetName val="NERACA JUL"/>
      <sheetName val="311208"/>
      <sheetName val="Indexing"/>
      <sheetName val="U"/>
      <sheetName val="Building Your PAR"/>
      <sheetName val="Enter FSA Data"/>
      <sheetName val="Cashflow"/>
      <sheetName val="Master Sek (Per TW)"/>
      <sheetName val="Master Sek"/>
      <sheetName val="Master Sek (V2) Ok"/>
      <sheetName val="Ekspor030715"/>
      <sheetName val="Perb Hrg Prog-RKAP 2015"/>
      <sheetName val="cALC"/>
      <sheetName val="Input-SAP_data_FI1"/>
      <sheetName val="Mapping_SAP-&gt;sprdsht_via_Oracl1"/>
      <sheetName val="gg_13"/>
      <sheetName val="Indirects_Actuals2"/>
      <sheetName val="M_a_y2"/>
      <sheetName val="J_u_l2"/>
      <sheetName val="A_p_r2"/>
      <sheetName val="O_c_t2"/>
      <sheetName val="J_u_n2"/>
      <sheetName val="N_o_v2"/>
      <sheetName val="F_e_b2"/>
      <sheetName val="J_a_n2"/>
      <sheetName val="IPO_Proceed2"/>
      <sheetName val="Cap__Structure2"/>
      <sheetName val="fiscal_depr(E)2"/>
      <sheetName val="I-PPh_Final2"/>
      <sheetName val="Input-SAP_data_FI2"/>
      <sheetName val="Mapping_SAP-&gt;sprdsht_via_Oracl2"/>
      <sheetName val="A.R."/>
      <sheetName val="ARC_SEGMENT"/>
      <sheetName val="Sheet4"/>
      <sheetName val="IAD_"/>
      <sheetName val="p&amp;leuro"/>
      <sheetName val="OFE"/>
      <sheetName val="Configuration"/>
      <sheetName val="Arus Kas"/>
      <sheetName val="Tanah"/>
      <sheetName val="AJE"/>
      <sheetName val="BDM"/>
      <sheetName val="CRA-Detail"/>
      <sheetName val="NAP"/>
      <sheetName val="I3-CF&amp;Fin"/>
      <sheetName val="I1-Data"/>
      <sheetName val="I4-Mutasi"/>
      <sheetName val="I2-Result"/>
      <sheetName val="Kode Bantu"/>
      <sheetName val="Daftar Akun"/>
      <sheetName val="TblPajak"/>
      <sheetName val="trf multiple"/>
      <sheetName val="trfakt sgl"/>
      <sheetName val="Calcs"/>
      <sheetName val="KAS_$1"/>
      <sheetName val="HP_18_th1"/>
      <sheetName val="1_11"/>
      <sheetName val="I_7_3_ICAB_(in)"/>
      <sheetName val="I_7_1_ICAC_(in)"/>
      <sheetName val="I_7_2_ICAS_(in)"/>
      <sheetName val="I_7_4_ICAX_(in)"/>
      <sheetName val="I_7_5_ICRJ_(in)"/>
      <sheetName val="witholding tax list ptp 2001"/>
      <sheetName val="harsat"/>
      <sheetName val="LIST ANHARSAT"/>
      <sheetName val="HARGA MATERIAL"/>
      <sheetName val="Analisa Harga Satuan"/>
      <sheetName val="Factors"/>
      <sheetName val="TABEL-DETASIR"/>
      <sheetName val="rekaprab"/>
      <sheetName val="Mu"/>
      <sheetName val="Hargamat"/>
      <sheetName val="T. Cs Log P III"/>
      <sheetName val="INDEKS"/>
      <sheetName val="rekap.c"/>
      <sheetName val="JABATAN"/>
      <sheetName val="InvoEâ_x005f_x005f_x005f_x005f_x0004"/>
      <sheetName val="ar Comp"/>
      <sheetName val="kor"/>
      <sheetName val="SPM PPN"/>
      <sheetName val="cashflow-in-vs-out "/>
      <sheetName val="KPI-Data Entry"/>
      <sheetName val="VR-Rev"/>
      <sheetName val="(Global_Parameters)"/>
      <sheetName val="List_Price_(Implementation)"/>
      <sheetName val="Email_Instructions"/>
      <sheetName val="COLLATERAL_CONTROL2"/>
      <sheetName val="List_Price__Implementation_"/>
      <sheetName val="SPT-1770-BLANK_xls"/>
      <sheetName val="Cockpit_22"/>
      <sheetName val="Cons_I2"/>
      <sheetName val="Cons_II2"/>
      <sheetName val="CONS_OPAT2"/>
      <sheetName val="RONOA_tree2"/>
      <sheetName val="Training_-_Action_List2"/>
      <sheetName val="Listes_de_Sélection2"/>
      <sheetName val="Company_Consol_(R)2"/>
      <sheetName val="GRAND_REKAP2"/>
      <sheetName val="GL_ACC"/>
      <sheetName val="FISIK_RAB_2000"/>
      <sheetName val="ocean_voyage"/>
      <sheetName val="General_Info"/>
      <sheetName val="cons_workpapers"/>
      <sheetName val="budget_idr"/>
      <sheetName val="UM_Beli-New"/>
      <sheetName val="14__Risk_&amp;_Reserve"/>
      <sheetName val="NRC-2009_08"/>
      <sheetName val="Name_List"/>
      <sheetName val="A-11_Steel_Str_(2)"/>
      <sheetName val="Input_Areas"/>
      <sheetName val="UK_GAAP_Adjustments"/>
      <sheetName val="UK_GAAP_Purchase_Price"/>
      <sheetName val="gg_14"/>
      <sheetName val="Indirects_Actuals3"/>
      <sheetName val="M_a_y3"/>
      <sheetName val="J_u_l3"/>
      <sheetName val="A_p_r3"/>
      <sheetName val="O_c_t3"/>
      <sheetName val="J_u_n3"/>
      <sheetName val="N_o_v3"/>
      <sheetName val="F_e_b3"/>
      <sheetName val="J_a_n3"/>
      <sheetName val="KPI_RDCs1"/>
      <sheetName val="DAT_FIS1"/>
      <sheetName val="DAT_KOM1"/>
      <sheetName val="IPO_Proceed3"/>
      <sheetName val="Cap__Structure3"/>
      <sheetName val="I-PPh_Final3"/>
      <sheetName val="fiscal_depr(E)3"/>
      <sheetName val="(Global_Parameters)1"/>
      <sheetName val="List_Price_(Implementation)1"/>
      <sheetName val="Email_Instructions1"/>
      <sheetName val="COLLATERAL_CONTROL3"/>
      <sheetName val="List_Price__Implementation_1"/>
      <sheetName val="SPT-1770-BLANK_xls1"/>
      <sheetName val="A-11_Steel_Str_(2)1"/>
      <sheetName val="Company_Consol_(R)3"/>
      <sheetName val="Cockpit_23"/>
      <sheetName val="Cons_I3"/>
      <sheetName val="Cons_II3"/>
      <sheetName val="CONS_OPAT3"/>
      <sheetName val="RONOA_tree3"/>
      <sheetName val="Training_-_Action_List3"/>
      <sheetName val="Listes_de_Sélection3"/>
      <sheetName val="GRAND_REKAP3"/>
      <sheetName val="I_7_3_ICAB_(in)1"/>
      <sheetName val="I_7_1_ICAC_(in)1"/>
      <sheetName val="I_7_2_ICAS_(in)1"/>
      <sheetName val="I_7_4_ICAX_(in)1"/>
      <sheetName val="I_7_5_ICRJ_(in)1"/>
      <sheetName val="GL_ACC1"/>
      <sheetName val="FISIK_RAB_20001"/>
      <sheetName val="ocean_voyage1"/>
      <sheetName val="General_Info1"/>
      <sheetName val="14__Risk_&amp;_Reserve1"/>
      <sheetName val="Spares_Data1"/>
      <sheetName val="cons_workpapers1"/>
      <sheetName val="Input_Areas1"/>
      <sheetName val="UK_GAAP_Adjustments1"/>
      <sheetName val="UK_GAAP_Purchase_Price1"/>
      <sheetName val="Interco_list"/>
      <sheetName val="R1_COVER"/>
      <sheetName val="DH_RI_SI_Exceptions"/>
      <sheetName val="TAX_LIST"/>
      <sheetName val="budget_idr1"/>
      <sheetName val="UM_Beli-New1"/>
      <sheetName val="Harga_DOC"/>
      <sheetName val="NRC-2009_081"/>
      <sheetName val="Name_List1"/>
      <sheetName val="GL_09_17"/>
      <sheetName val="Comp_equip"/>
      <sheetName val="CA_Sheet"/>
      <sheetName val="Sale-Leaseback_(2)"/>
      <sheetName val="DATA_WP"/>
      <sheetName val="tax_supp_doc"/>
      <sheetName val="ASSET_REGISTER"/>
      <sheetName val="A_4_3"/>
      <sheetName val="Depreciation__schedule"/>
      <sheetName val="Input-Expected_Case"/>
      <sheetName val="Input-Worst_Case"/>
      <sheetName val="Other_Cargill_BU_Synergies"/>
      <sheetName val="Revenue_Detail"/>
      <sheetName val="DCF_Inputs"/>
      <sheetName val="X_rate"/>
      <sheetName val="Penyusutan_Kendaraan"/>
      <sheetName val="(ABS)_JUN-JUL'07"/>
      <sheetName val="Statutory_Query"/>
      <sheetName val="6B_BLS_Trends"/>
      <sheetName val="CashFlow_Standard_Combined"/>
      <sheetName val="Inputing_data"/>
      <sheetName val="InvoEâ_ist"/>
      <sheetName val="Setup_Data"/>
      <sheetName val="R-16_1"/>
      <sheetName val="R-16_2"/>
      <sheetName val="BIAYA_DIVISI"/>
      <sheetName val="Prod-_TBS"/>
      <sheetName val="Price"/>
      <sheetName val="Forecast"/>
      <sheetName val="Record Operation"/>
      <sheetName val="Unload Lati Port"/>
      <sheetName val="LT Coal"/>
      <sheetName val="LT OB"/>
      <sheetName val="Data entry"/>
      <sheetName val="BQ-E20-02(Rp)"/>
      <sheetName val="GM09"/>
      <sheetName val="NAMA DEPT"/>
      <sheetName val="MOTM39&amp;40"/>
      <sheetName val="Potongan"/>
      <sheetName val="BAOP"/>
      <sheetName val="tgp-02"/>
      <sheetName val="DAFTAR ISI"/>
      <sheetName val="rent by month"/>
      <sheetName val="U1.6"/>
      <sheetName val="U1.2"/>
      <sheetName val="U1.5"/>
      <sheetName val="U1.1"/>
      <sheetName val="U1.3"/>
      <sheetName val="july"/>
      <sheetName val="june"/>
      <sheetName val="AJE&amp;RJE"/>
      <sheetName val="data_val"/>
      <sheetName val="Account Code"/>
      <sheetName val="Bi_Promosi"/>
      <sheetName val="Bi_Majalah"/>
      <sheetName val="Bi_Service_&amp;_Ban"/>
      <sheetName val="Bi_Sewa"/>
      <sheetName val="Account_Code"/>
      <sheetName val="BOP-P2"/>
      <sheetName val="HPP_0503"/>
      <sheetName val="Bgt"/>
      <sheetName val="STOCK AKHIR"/>
      <sheetName val="name"/>
      <sheetName val="TB2015"/>
      <sheetName val="TB2016"/>
      <sheetName val="CODE"/>
      <sheetName val="RAG Eg"/>
      <sheetName val="Rugilaba"/>
      <sheetName val="Diagram"/>
      <sheetName val="Start_up Cost Calc"/>
      <sheetName val="databank"/>
      <sheetName val="Prediksi 2011"/>
      <sheetName val="Prediksi HT 2011"/>
      <sheetName val="PDG"/>
      <sheetName val="A.4.2"/>
      <sheetName val="Solar"/>
      <sheetName val="OLI HEQ"/>
      <sheetName val="Jurnal Koreksi"/>
      <sheetName val="setoran"/>
      <sheetName val="A-GL-SUMMARY"/>
      <sheetName val="SAHAM"/>
      <sheetName val="SK HTM"/>
      <sheetName val="PER-HP"/>
      <sheetName val="Kartu"/>
      <sheetName val="TON  per Jam"/>
      <sheetName val="Lead Schedule"/>
      <sheetName val="Kontensalden"/>
      <sheetName val="May"/>
      <sheetName val="Appendix &quot;I&quot;"/>
      <sheetName val="Revenue - Commit Group"/>
      <sheetName val="Surgical"/>
      <sheetName val="ACCOUNT NO"/>
      <sheetName val="A1-B ASSET"/>
      <sheetName val="BS3"/>
      <sheetName val="BS2"/>
      <sheetName val="BS2.1"/>
      <sheetName val="BS3.5"/>
      <sheetName val="BS2.4"/>
      <sheetName val="BS 4"/>
      <sheetName val="Act_vs_budg"/>
      <sheetName val="1997_vs_1998"/>
      <sheetName val="EAST"/>
      <sheetName val="PPN terutang"/>
      <sheetName val="no ref"/>
      <sheetName val="input data VDR"/>
      <sheetName val="Client Aje"/>
      <sheetName val="TPG Key figures"/>
      <sheetName val="analis"/>
      <sheetName val="U1-1"/>
      <sheetName val="data (2)"/>
      <sheetName val="Macro"/>
      <sheetName val="Appendix 9-2"/>
      <sheetName val="AM REG"/>
      <sheetName val="Price_D_F"/>
      <sheetName val="M_a_y4"/>
      <sheetName val="J_u_l4"/>
      <sheetName val="A_p_r4"/>
      <sheetName val="O_c_t4"/>
      <sheetName val="J_u_n4"/>
      <sheetName val="N_o_v4"/>
      <sheetName val="F_e_b4"/>
      <sheetName val="J_a_n4"/>
      <sheetName val="fiscal_depr(E)4"/>
      <sheetName val="(Global_Parameters)2"/>
      <sheetName val="gg_15"/>
      <sheetName val="Indirects_Actuals4"/>
      <sheetName val="IPO_Proceed4"/>
      <sheetName val="Cap__Structure4"/>
      <sheetName val="List_Price_(Implementation)2"/>
      <sheetName val="Email_Instructions2"/>
      <sheetName val="COLLATERAL_CONTROL4"/>
      <sheetName val="DAT_FIS2"/>
      <sheetName val="DAT_KOM2"/>
      <sheetName val="KPI_RDCs2"/>
      <sheetName val="I-PPh_Final4"/>
      <sheetName val="List_Price__Implementation_2"/>
      <sheetName val="SPT-1770-BLANK_xls2"/>
      <sheetName val="1_12"/>
      <sheetName val="Company_Consol_(R)4"/>
      <sheetName val="Cockpit_24"/>
      <sheetName val="Cons_I4"/>
      <sheetName val="Cons_II4"/>
      <sheetName val="CONS_OPAT4"/>
      <sheetName val="RONOA_tree4"/>
      <sheetName val="Training_-_Action_List4"/>
      <sheetName val="Listes_de_Sélection4"/>
      <sheetName val="GRAND_REKAP4"/>
      <sheetName val="I_7_3_ICAB_(in)2"/>
      <sheetName val="I_7_1_ICAC_(in)2"/>
      <sheetName val="I_7_2_ICAS_(in)2"/>
      <sheetName val="I_7_4_ICAX_(in)2"/>
      <sheetName val="I_7_5_ICRJ_(in)2"/>
      <sheetName val="GL_ACC2"/>
      <sheetName val="FISIK_RAB_20002"/>
      <sheetName val="ocean_voyage2"/>
      <sheetName val="General_Info2"/>
      <sheetName val="KAS_$2"/>
      <sheetName val="HP_18_th2"/>
      <sheetName val="cons_workpapers2"/>
      <sheetName val="budget_idr2"/>
      <sheetName val="UM_Beli-New2"/>
      <sheetName val="14__Risk_&amp;_Reserve2"/>
      <sheetName val="NRC-2009_082"/>
      <sheetName val="Name_List2"/>
      <sheetName val="A-11_Steel_Str_(2)2"/>
      <sheetName val="Spares_Data2"/>
      <sheetName val="Input_Areas2"/>
      <sheetName val="UK_GAAP_Adjustments2"/>
      <sheetName val="UK_GAAP_Purchase_Price2"/>
      <sheetName val="M_a_y6"/>
      <sheetName val="J_u_l6"/>
      <sheetName val="A_p_r6"/>
      <sheetName val="O_c_t6"/>
      <sheetName val="J_u_n6"/>
      <sheetName val="N_o_v6"/>
      <sheetName val="F_e_b6"/>
      <sheetName val="J_a_n6"/>
      <sheetName val="fiscal_depr(E)6"/>
      <sheetName val="(Global_Parameters)4"/>
      <sheetName val="gg_17"/>
      <sheetName val="Indirects_Actuals6"/>
      <sheetName val="IPO_Proceed6"/>
      <sheetName val="Cap__Structure6"/>
      <sheetName val="List_Price_(Implementation)4"/>
      <sheetName val="Email_Instructions4"/>
      <sheetName val="COLLATERAL_CONTROL6"/>
      <sheetName val="DAT_FIS4"/>
      <sheetName val="DAT_KOM4"/>
      <sheetName val="KPI_RDCs4"/>
      <sheetName val="I-PPh_Final6"/>
      <sheetName val="Input-SAP_data_FI4"/>
      <sheetName val="Mapping_SAP-&gt;sprdsht_via_Oracl4"/>
      <sheetName val="List_Price__Implementation_4"/>
      <sheetName val="SPT-1770-BLANK_xls4"/>
      <sheetName val="1_14"/>
      <sheetName val="Company_Consol_(R)6"/>
      <sheetName val="Cockpit_26"/>
      <sheetName val="Cons_I6"/>
      <sheetName val="Cons_II6"/>
      <sheetName val="CONS_OPAT6"/>
      <sheetName val="RONOA_tree6"/>
      <sheetName val="Training_-_Action_List6"/>
      <sheetName val="Listes_de_Sélection6"/>
      <sheetName val="GRAND_REKAP6"/>
      <sheetName val="I_7_3_ICAB_(in)4"/>
      <sheetName val="I_7_1_ICAC_(in)4"/>
      <sheetName val="I_7_2_ICAS_(in)4"/>
      <sheetName val="I_7_4_ICAX_(in)4"/>
      <sheetName val="I_7_5_ICRJ_(in)4"/>
      <sheetName val="GL_ACC4"/>
      <sheetName val="FISIK_RAB_20004"/>
      <sheetName val="ocean_voyage4"/>
      <sheetName val="General_Info4"/>
      <sheetName val="KAS_$4"/>
      <sheetName val="HP_18_th4"/>
      <sheetName val="cons_workpapers4"/>
      <sheetName val="budget_idr4"/>
      <sheetName val="UM_Beli-New4"/>
      <sheetName val="14__Risk_&amp;_Reserve4"/>
      <sheetName val="NRC-2009_084"/>
      <sheetName val="Name_List4"/>
      <sheetName val="A-11_Steel_Str_(2)4"/>
      <sheetName val="Spares_Data4"/>
      <sheetName val="Input_Areas4"/>
      <sheetName val="UK_GAAP_Adjustments4"/>
      <sheetName val="UK_GAAP_Purchase_Price4"/>
      <sheetName val="Interco_list2"/>
      <sheetName val="R1_COVER2"/>
      <sheetName val="DH_RI_SI_Exceptions2"/>
      <sheetName val="Harga_DOC2"/>
      <sheetName val="TAX_LIST2"/>
      <sheetName val="GL_09_172"/>
      <sheetName val="Comp_equip2"/>
      <sheetName val="CA_Sheet2"/>
      <sheetName val="Sale-Leaseback_(2)2"/>
      <sheetName val="DATA_WP2"/>
      <sheetName val="tax_supp_doc2"/>
      <sheetName val="Bar_SUPP2"/>
      <sheetName val="ASSET_REGISTER2"/>
      <sheetName val="A_4_32"/>
      <sheetName val="Depreciation__schedule2"/>
      <sheetName val="Input-Expected_Case2"/>
      <sheetName val="Input-Worst_Case2"/>
      <sheetName val="Other_Cargill_BU_Synergies2"/>
      <sheetName val="Revenue_Detail2"/>
      <sheetName val="DCF_Inputs2"/>
      <sheetName val="X_rate2"/>
      <sheetName val="Penyusutan_Kendaraan2"/>
      <sheetName val="(ABS)_JUN-JUL'072"/>
      <sheetName val="Statutory_Query2"/>
      <sheetName val="6B_BLS_Trends2"/>
      <sheetName val="CashFlow_Standard_Combined2"/>
      <sheetName val="Inputing_data2"/>
      <sheetName val="InvoEâ_ist2"/>
      <sheetName val="GB1_PPE_Lead2"/>
      <sheetName val="Notes_to_Accounts2"/>
      <sheetName val="FF402-WIP_movement2"/>
      <sheetName val="FF403-WIP_movement2"/>
      <sheetName val="TAX_COM_MAL'SIA2"/>
      <sheetName val="addl_cost2"/>
      <sheetName val="Setup_Data2"/>
      <sheetName val="R-16_12"/>
      <sheetName val="R-16_22"/>
      <sheetName val="BIAYA_DIVISI2"/>
      <sheetName val="Prod-_TBS2"/>
      <sheetName val="M_a_y5"/>
      <sheetName val="J_u_l5"/>
      <sheetName val="A_p_r5"/>
      <sheetName val="O_c_t5"/>
      <sheetName val="J_u_n5"/>
      <sheetName val="N_o_v5"/>
      <sheetName val="F_e_b5"/>
      <sheetName val="J_a_n5"/>
      <sheetName val="fiscal_depr(E)5"/>
      <sheetName val="(Global_Parameters)3"/>
      <sheetName val="gg_16"/>
      <sheetName val="Indirects_Actuals5"/>
      <sheetName val="IPO_Proceed5"/>
      <sheetName val="Cap__Structure5"/>
      <sheetName val="List_Price_(Implementation)3"/>
      <sheetName val="Email_Instructions3"/>
      <sheetName val="COLLATERAL_CONTROL5"/>
      <sheetName val="DAT_FIS3"/>
      <sheetName val="DAT_KOM3"/>
      <sheetName val="KPI_RDCs3"/>
      <sheetName val="I-PPh_Final5"/>
      <sheetName val="Input-SAP_data_FI3"/>
      <sheetName val="Mapping_SAP-&gt;sprdsht_via_Oracl3"/>
      <sheetName val="List_Price__Implementation_3"/>
      <sheetName val="SPT-1770-BLANK_xls3"/>
      <sheetName val="1_13"/>
      <sheetName val="Company_Consol_(R)5"/>
      <sheetName val="Cockpit_25"/>
      <sheetName val="Cons_I5"/>
      <sheetName val="Cons_II5"/>
      <sheetName val="CONS_OPAT5"/>
      <sheetName val="RONOA_tree5"/>
      <sheetName val="Training_-_Action_List5"/>
      <sheetName val="Listes_de_Sélection5"/>
      <sheetName val="GRAND_REKAP5"/>
      <sheetName val="I_7_3_ICAB_(in)3"/>
      <sheetName val="I_7_1_ICAC_(in)3"/>
      <sheetName val="I_7_2_ICAS_(in)3"/>
      <sheetName val="I_7_4_ICAX_(in)3"/>
      <sheetName val="I_7_5_ICRJ_(in)3"/>
      <sheetName val="GL_ACC3"/>
      <sheetName val="FISIK_RAB_20003"/>
      <sheetName val="ocean_voyage3"/>
      <sheetName val="General_Info3"/>
      <sheetName val="KAS_$3"/>
      <sheetName val="HP_18_th3"/>
      <sheetName val="cons_workpapers3"/>
      <sheetName val="budget_idr3"/>
      <sheetName val="UM_Beli-New3"/>
      <sheetName val="14__Risk_&amp;_Reserve3"/>
      <sheetName val="NRC-2009_083"/>
      <sheetName val="Name_List3"/>
      <sheetName val="A-11_Steel_Str_(2)3"/>
      <sheetName val="Spares_Data3"/>
      <sheetName val="Input_Areas3"/>
      <sheetName val="UK_GAAP_Adjustments3"/>
      <sheetName val="UK_GAAP_Purchase_Price3"/>
      <sheetName val="Interco_list1"/>
      <sheetName val="R1_COVER1"/>
      <sheetName val="DH_RI_SI_Exceptions1"/>
      <sheetName val="Harga_DOC1"/>
      <sheetName val="TAX_LIST1"/>
      <sheetName val="GL_09_171"/>
      <sheetName val="Comp_equip1"/>
      <sheetName val="CA_Sheet1"/>
      <sheetName val="Sale-Leaseback_(2)1"/>
      <sheetName val="DATA_WP1"/>
      <sheetName val="tax_supp_doc1"/>
      <sheetName val="Bar_SUPP1"/>
      <sheetName val="ASSET_REGISTER1"/>
      <sheetName val="A_4_31"/>
      <sheetName val="Depreciation__schedule1"/>
      <sheetName val="Input-Expected_Case1"/>
      <sheetName val="Input-Worst_Case1"/>
      <sheetName val="Other_Cargill_BU_Synergies1"/>
      <sheetName val="Revenue_Detail1"/>
      <sheetName val="DCF_Inputs1"/>
      <sheetName val="X_rate1"/>
      <sheetName val="Penyusutan_Kendaraan1"/>
      <sheetName val="(ABS)_JUN-JUL'071"/>
      <sheetName val="Statutory_Query1"/>
      <sheetName val="6B_BLS_Trends1"/>
      <sheetName val="CashFlow_Standard_Combined1"/>
      <sheetName val="Inputing_data1"/>
      <sheetName val="InvoEâ_ist1"/>
      <sheetName val="GB1_PPE_Lead1"/>
      <sheetName val="Notes_to_Accounts1"/>
      <sheetName val="FF402-WIP_movement1"/>
      <sheetName val="FF403-WIP_movement1"/>
      <sheetName val="TAX_COM_MAL'SIA1"/>
      <sheetName val="addl_cost1"/>
      <sheetName val="Setup_Data1"/>
      <sheetName val="R-16_11"/>
      <sheetName val="R-16_21"/>
      <sheetName val="BIAYA_DIVISI1"/>
      <sheetName val="Prod-_TBS1"/>
      <sheetName val="M_a_y7"/>
      <sheetName val="J_u_l7"/>
      <sheetName val="A_p_r7"/>
      <sheetName val="O_c_t7"/>
      <sheetName val="J_u_n7"/>
      <sheetName val="N_o_v7"/>
      <sheetName val="F_e_b7"/>
      <sheetName val="J_a_n7"/>
      <sheetName val="IPO_Proceed7"/>
      <sheetName val="Cap__Structure7"/>
      <sheetName val="Indirects_Actuals7"/>
      <sheetName val="gg_18"/>
      <sheetName val="14__Risk_&amp;_Reserve5"/>
      <sheetName val="cons_workpapers5"/>
      <sheetName val="KAS_$5"/>
      <sheetName val="HP_18_th5"/>
      <sheetName val="I-PPh_Final7"/>
      <sheetName val="fiscal_depr(E)7"/>
      <sheetName val="KPI_RDCs5"/>
      <sheetName val="DAT_FIS5"/>
      <sheetName val="DAT_KOM5"/>
      <sheetName val="Input-SAP_data_FI5"/>
      <sheetName val="Mapping_SAP-&gt;sprdsht_via_Oracl5"/>
      <sheetName val="List_Price__Implementation_5"/>
      <sheetName val="SPT-1770-BLANK_xls5"/>
      <sheetName val="Company_Consol_(R)7"/>
      <sheetName val="Cockpit_27"/>
      <sheetName val="Cons_I7"/>
      <sheetName val="Cons_II7"/>
      <sheetName val="CONS_OPAT7"/>
      <sheetName val="RONOA_tree7"/>
      <sheetName val="Training_-_Action_List7"/>
      <sheetName val="Listes_de_Sélection7"/>
      <sheetName val="COLLATERAL_CONTROL7"/>
      <sheetName val="GRAND_REKAP7"/>
      <sheetName val="1_15"/>
      <sheetName val="I_7_3_ICAB_(in)5"/>
      <sheetName val="I_7_1_ICAC_(in)5"/>
      <sheetName val="I_7_2_ICAS_(in)5"/>
      <sheetName val="I_7_4_ICAX_(in)5"/>
      <sheetName val="I_7_5_ICRJ_(in)5"/>
      <sheetName val="GL_ACC5"/>
      <sheetName val="FISIK_RAB_20005"/>
      <sheetName val="ocean_voyage5"/>
      <sheetName val="General_Info5"/>
      <sheetName val="(Global_Parameters)5"/>
      <sheetName val="List_Price_(Implementation)5"/>
      <sheetName val="Email_Instructions5"/>
      <sheetName val="A-11_Steel_Str_(2)5"/>
      <sheetName val="Spares_Data5"/>
      <sheetName val="Input_Areas5"/>
      <sheetName val="UK_GAAP_Adjustments5"/>
      <sheetName val="UK_GAAP_Purchase_Price5"/>
      <sheetName val="Interco_list3"/>
      <sheetName val="R1_COVER3"/>
      <sheetName val="DH_RI_SI_Exceptions3"/>
      <sheetName val="budget_idr5"/>
      <sheetName val="UM_Beli-New5"/>
      <sheetName val="Harga_DOC3"/>
      <sheetName val="TAX_LIST3"/>
      <sheetName val="tax_supp_doc3"/>
      <sheetName val="Comp_equip3"/>
      <sheetName val="CA_Sheet3"/>
      <sheetName val="Bar_SUPP3"/>
      <sheetName val="Name_List5"/>
      <sheetName val="ASSET_REGISTER3"/>
      <sheetName val="A_4_33"/>
      <sheetName val="Depreciation__schedule3"/>
      <sheetName val="Input-Expected_Case3"/>
      <sheetName val="Input-Worst_Case3"/>
      <sheetName val="Other_Cargill_BU_Synergies3"/>
      <sheetName val="Revenue_Detail3"/>
      <sheetName val="DCF_Inputs3"/>
      <sheetName val="Sale-Leaseback_(2)3"/>
      <sheetName val="X_rate3"/>
      <sheetName val="Penyusutan_Kendaraan3"/>
      <sheetName val="(ABS)_JUN-JUL'073"/>
      <sheetName val="Statutory_Query3"/>
      <sheetName val="6B_BLS_Trends3"/>
      <sheetName val="CashFlow_Standard_Combined3"/>
      <sheetName val="Inputing_data3"/>
      <sheetName val="InvoEâ_ist3"/>
      <sheetName val="NRC-2009_085"/>
      <sheetName val="GL_09_173"/>
      <sheetName val="GB1_PPE_Lead3"/>
      <sheetName val="Notes_to_Accounts3"/>
      <sheetName val="FF402-WIP_movement3"/>
      <sheetName val="FF403-WIP_movement3"/>
      <sheetName val="TAX_COM_MAL'SIA3"/>
      <sheetName val="addl_cost3"/>
      <sheetName val="Setup_Data3"/>
      <sheetName val="R-16_13"/>
      <sheetName val="R-16_23"/>
      <sheetName val="BIAYA_DIVISI3"/>
      <sheetName val="Prod-_TBS3"/>
      <sheetName val="COST_OF_VESSEL"/>
      <sheetName val="Sales_Parameter"/>
      <sheetName val="RMS_-_STR"/>
      <sheetName val="A4_3"/>
      <sheetName val="Scenarios_and_Sensitivities"/>
      <sheetName val="Global_Assumptions"/>
      <sheetName val="Library_Procedures_"/>
      <sheetName val="Results_Template"/>
      <sheetName val="WS_Aug_18"/>
      <sheetName val="Drop_Down"/>
      <sheetName val="Sandi_laba_rugi1"/>
      <sheetName val="Rekg_91"/>
      <sheetName val="NIS_KS"/>
      <sheetName val="Clarifikasi_"/>
      <sheetName val="ShareCapital_"/>
      <sheetName val="SL1006_(IDR)"/>
      <sheetName val="SL1006_(VLS)"/>
      <sheetName val="PCA_TOTAL"/>
      <sheetName val="M_Peninsula"/>
      <sheetName val="Volatility_Data"/>
      <sheetName val="LAP_JUAL"/>
      <sheetName val="Deferred_Rev"/>
      <sheetName val="PEMAKAIAN_PAKAN_&amp;_OBAT"/>
      <sheetName val="Harian"/>
      <sheetName val="CD&amp;Stok"/>
      <sheetName val="Benchmarks"/>
      <sheetName val="Loan Land"/>
      <sheetName val="Data_Umum"/>
      <sheetName val="Sum All"/>
      <sheetName val="Bns&amp;TtmApr'03"/>
      <sheetName val="Prog Imbalan"/>
      <sheetName val="PROLOSS"/>
      <sheetName val="PSC_Calc"/>
      <sheetName val="COA Infomedia"/>
      <sheetName val="SALES"/>
      <sheetName val="FIXED FLOAT"/>
      <sheetName val="AFTER 55"/>
      <sheetName val="Validasi"/>
      <sheetName val="GLP_s_changed_from_previous"/>
      <sheetName val="Staff"/>
      <sheetName val="Professionals"/>
      <sheetName val="MasterReff"/>
      <sheetName val="EB_NetIncomeMthlyTrendAnalysis"/>
      <sheetName val="PPh21_pegttp"/>
      <sheetName val="1. BQ"/>
      <sheetName val="Down Payment Invoice"/>
      <sheetName val="2934"/>
      <sheetName val="LAPD"/>
      <sheetName val="BBRI-N"/>
      <sheetName val="BMRI"/>
      <sheetName val="DNKS-N"/>
      <sheetName val="JIHD-J"/>
      <sheetName val="N-TKIM"/>
      <sheetName val="ADHI-N"/>
      <sheetName val="BBRI-J"/>
      <sheetName val="BDMN"/>
      <sheetName val="BNII"/>
      <sheetName val="ISAT"/>
      <sheetName val="LPBNN"/>
      <sheetName val="PGAS"/>
      <sheetName val="BNGA"/>
      <sheetName val="NOTES "/>
      <sheetName val="BALANCE SHEET"/>
      <sheetName val="kardus"/>
      <sheetName val="Feb"/>
      <sheetName val="Bobot rev"/>
      <sheetName val="INDIRECT DETAIL"/>
      <sheetName val="FE-1770_P149"/>
      <sheetName val="FE-1770_P249"/>
      <sheetName val="FI-177O_P149"/>
      <sheetName val="FI-1770_P249"/>
      <sheetName val="Final_Tax49"/>
      <sheetName val="Irregular_Income49"/>
      <sheetName val="Rp_Banten47"/>
      <sheetName val="Permanent_info47"/>
      <sheetName val="RMFE_0446"/>
      <sheetName val="BS_final48"/>
      <sheetName val="B_147"/>
      <sheetName val="3__Neraca_dan_RL48"/>
      <sheetName val="Mine_Assumptions48"/>
      <sheetName val="RENCANA_KERJA48"/>
      <sheetName val="VAT_out48"/>
      <sheetName val="Journal_Template48"/>
      <sheetName val="trf_d-i47"/>
      <sheetName val="K_2_146"/>
      <sheetName val="Forecase_200447"/>
      <sheetName val="Main_Menu47"/>
      <sheetName val="A_u_g47"/>
      <sheetName val="M-2_Adjusted47"/>
      <sheetName val="BOQ_price46"/>
      <sheetName val="Professionals_Standard46"/>
      <sheetName val="ESG_local46"/>
      <sheetName val="Details_BS_YTD46"/>
      <sheetName val="K_1_1_1_HGU45"/>
      <sheetName val="DEFECTED_NOV45"/>
      <sheetName val="Exch_rate45"/>
      <sheetName val="Internal_order46"/>
      <sheetName val="Other_Current45"/>
      <sheetName val="Other_YTD45"/>
      <sheetName val="HBI_NCD45"/>
      <sheetName val="Table_Array45"/>
      <sheetName val="HBS_Credit_Detail45"/>
      <sheetName val="ID_MENADO44"/>
      <sheetName val="Bank_Recon_-_IDR45"/>
      <sheetName val="Detail_pg246"/>
      <sheetName val="move_(2)46"/>
      <sheetName val="oblig_Trad&amp;AFS45"/>
      <sheetName val="For_Mgmt_fee46"/>
      <sheetName val="For_GSC_charge46"/>
      <sheetName val="For_Training_Svc_fee46"/>
      <sheetName val="For_Mgmt_fee_(PasteValue)46"/>
      <sheetName val="For_GSC_charge_(PasteValue)46"/>
      <sheetName val="Allocation_Base_(GSIN)46"/>
      <sheetName val="To_DCIN46"/>
      <sheetName val="For_Training_Svc_fee_(PasteVa46"/>
      <sheetName val="Income_Statement45"/>
      <sheetName val="INV0299_(2)45"/>
      <sheetName val="FOREX_0445"/>
      <sheetName val="FOREX_0345"/>
      <sheetName val="FOREX_04_audited45"/>
      <sheetName val="Data_Input45"/>
      <sheetName val="Cost_Input_Sheet45"/>
      <sheetName val="Q120_AP_Aging45"/>
      <sheetName val="Base_Data44"/>
      <sheetName val="RWP_3344"/>
      <sheetName val="TRADING_PROFIT44"/>
      <sheetName val="EB_PDT44"/>
      <sheetName val="Exc__Rate44"/>
      <sheetName val="EYAS_Standar44"/>
      <sheetName val="BAL_SHEET(2)44"/>
      <sheetName val="CUSTOMER_LOOKUP44"/>
      <sheetName val="SUMMARY_44"/>
      <sheetName val="Sheet1_(19)44"/>
      <sheetName val="Rekap_Penj44"/>
      <sheetName val="BS-PL_Komersil_and_Fiskal44"/>
      <sheetName val="Front_Sheet44"/>
      <sheetName val="Name_Map44"/>
      <sheetName val="TB_IDR_Only44"/>
      <sheetName val="Breakdown_LF603_144"/>
      <sheetName val="Sheet_1_(2)44"/>
      <sheetName val="COA_BM44"/>
      <sheetName val="Check_Sheet44"/>
      <sheetName val="PLHO_Report44"/>
      <sheetName val="FL_&amp;_IC44"/>
      <sheetName val="Table_144"/>
      <sheetName val="229_Accr_Exp44"/>
      <sheetName val="Income_State44"/>
      <sheetName val="Content_344"/>
      <sheetName val="hutang_DPLK44"/>
      <sheetName val="Access_Radio_NL40044"/>
      <sheetName val="HWL_(2)43"/>
      <sheetName val="A2_1_CAJE46"/>
      <sheetName val="TRAVEL_PLAN44"/>
      <sheetName val="Financial_Statement41"/>
      <sheetName val="Tax_comp44"/>
      <sheetName val="TWDV_over_NBV44"/>
      <sheetName val="Product_Requirement44"/>
      <sheetName val="Investasi_&amp;_depresiasi44"/>
      <sheetName val="Att_1-5_yr01_(Ind)41"/>
      <sheetName val="Att_1-5_yr0141"/>
      <sheetName val="PPh_22_-_0141"/>
      <sheetName val="PPh_22_-_01_(E)41"/>
      <sheetName val="Depr_for_add_200141"/>
      <sheetName val="Perhit_disp_01_(E)41"/>
      <sheetName val="Perhit_disp_0141"/>
      <sheetName val="Depreciation_DBI_0141"/>
      <sheetName val="Amortisation_DBI_41"/>
      <sheetName val="Sheet1_(3)41"/>
      <sheetName val="Sheet1_(2)41"/>
      <sheetName val="expat_exp41"/>
      <sheetName val="Customer_List41"/>
      <sheetName val="Stock_CIW41"/>
      <sheetName val="_INCOME_STATEMENT42"/>
      <sheetName val="Data_Submission44"/>
      <sheetName val="Lookup_Tables44"/>
      <sheetName val="K_6DEPOSIT41"/>
      <sheetName val="99_10_1241"/>
      <sheetName val="Other_charges_(income)41"/>
      <sheetName val="lab_norge41"/>
      <sheetName val="SAD_Conclusion41"/>
      <sheetName val="SAD_Schedule41"/>
      <sheetName val="Cruser_Sp7139"/>
      <sheetName val="Sch_39"/>
      <sheetName val="E-9_3(PBC)39"/>
      <sheetName val="hitung_ulang_JEPANG39"/>
      <sheetName val="HO_Use39"/>
      <sheetName val="BGT_Cashflow39"/>
      <sheetName val="ACT_Cashflow39"/>
      <sheetName val="BGT_Cashflow_39"/>
      <sheetName val="Muebles_y_Enseres39"/>
      <sheetName val="New_List39"/>
      <sheetName val="LOC_Score39"/>
      <sheetName val="Laba_Rugi39"/>
      <sheetName val="Pembelian_Aktiva39"/>
      <sheetName val="Beban_Operasi39"/>
      <sheetName val="GL_Items_MEI39"/>
      <sheetName val="7_239"/>
      <sheetName val="00_received_in_0139"/>
      <sheetName val="Per_GL_J_a_n39"/>
      <sheetName val="FE-1771$_P118"/>
      <sheetName val="Lamp_RPT04818"/>
      <sheetName val="Lamp_RPT04018"/>
      <sheetName val="Bgn-Ingg_PLANTATION18"/>
      <sheetName val="L_BA_blok18"/>
      <sheetName val="L_I_-_ATY18"/>
      <sheetName val="S_e_p18"/>
      <sheetName val="M_a_r18"/>
      <sheetName val="J_1_Deffered_Landright18"/>
      <sheetName val="rincian_DO18"/>
      <sheetName val="OPNAME_SALES18"/>
      <sheetName val="FE-1770_P150"/>
      <sheetName val="FE-1770_P250"/>
      <sheetName val="FI-177O_P150"/>
      <sheetName val="FI-1770_P250"/>
      <sheetName val="Final_Tax50"/>
      <sheetName val="Irregular_Income50"/>
      <sheetName val="Rp_Banten48"/>
      <sheetName val="Permanent_info48"/>
      <sheetName val="RMFE_0447"/>
      <sheetName val="BS_final49"/>
      <sheetName val="B_148"/>
      <sheetName val="3__Neraca_dan_RL49"/>
      <sheetName val="Mine_Assumptions49"/>
      <sheetName val="RENCANA_KERJA49"/>
      <sheetName val="VAT_out49"/>
      <sheetName val="Journal_Template49"/>
      <sheetName val="trf_d-i48"/>
      <sheetName val="K_2_147"/>
      <sheetName val="Forecase_200448"/>
      <sheetName val="Main_Menu48"/>
      <sheetName val="A_u_g48"/>
      <sheetName val="M-2_Adjusted48"/>
      <sheetName val="BOQ_price47"/>
      <sheetName val="Professionals_Standard47"/>
      <sheetName val="ESG_local47"/>
      <sheetName val="Details_BS_YTD47"/>
      <sheetName val="K_1_1_1_HGU46"/>
      <sheetName val="DEFECTED_NOV46"/>
      <sheetName val="Exch_rate46"/>
      <sheetName val="Internal_order47"/>
      <sheetName val="Other_Current46"/>
      <sheetName val="Other_YTD46"/>
      <sheetName val="HBI_NCD46"/>
      <sheetName val="Table_Array46"/>
      <sheetName val="HBS_Credit_Detail46"/>
      <sheetName val="ID_MENADO45"/>
      <sheetName val="Bank_Recon_-_IDR46"/>
      <sheetName val="Detail_pg247"/>
      <sheetName val="move_(2)47"/>
      <sheetName val="oblig_Trad&amp;AFS46"/>
      <sheetName val="For_Mgmt_fee47"/>
      <sheetName val="For_GSC_charge47"/>
      <sheetName val="For_Training_Svc_fee47"/>
      <sheetName val="For_Mgmt_fee_(PasteValue)47"/>
      <sheetName val="For_GSC_charge_(PasteValue)47"/>
      <sheetName val="Allocation_Base_(GSIN)47"/>
      <sheetName val="To_DCIN47"/>
      <sheetName val="For_Training_Svc_fee_(PasteVa47"/>
      <sheetName val="Income_Statement46"/>
      <sheetName val="INV0299_(2)46"/>
      <sheetName val="FOREX_0446"/>
      <sheetName val="FOREX_0346"/>
      <sheetName val="FOREX_04_audited46"/>
      <sheetName val="Data_Input46"/>
      <sheetName val="Cost_Input_Sheet46"/>
      <sheetName val="Q120_AP_Aging46"/>
      <sheetName val="Base_Data45"/>
      <sheetName val="RWP_3345"/>
      <sheetName val="TRADING_PROFIT45"/>
      <sheetName val="EB_PDT45"/>
      <sheetName val="Exc__Rate45"/>
      <sheetName val="EYAS_Standar45"/>
      <sheetName val="BAL_SHEET(2)45"/>
      <sheetName val="CUSTOMER_LOOKUP45"/>
      <sheetName val="SUMMARY_45"/>
      <sheetName val="Sheet1_(19)45"/>
      <sheetName val="Rekap_Penj45"/>
      <sheetName val="BS-PL_Komersil_and_Fiskal45"/>
      <sheetName val="Front_Sheet45"/>
      <sheetName val="Name_Map45"/>
      <sheetName val="TB_IDR_Only45"/>
      <sheetName val="Breakdown_LF603_145"/>
      <sheetName val="Sheet_1_(2)45"/>
      <sheetName val="COA_BM45"/>
      <sheetName val="Check_Sheet45"/>
      <sheetName val="PLHO_Report45"/>
      <sheetName val="FL_&amp;_IC45"/>
      <sheetName val="Table_145"/>
      <sheetName val="229_Accr_Exp45"/>
      <sheetName val="Income_State45"/>
      <sheetName val="Content_345"/>
      <sheetName val="hutang_DPLK45"/>
      <sheetName val="Access_Radio_NL40045"/>
      <sheetName val="HWL_(2)44"/>
      <sheetName val="A2_1_CAJE47"/>
      <sheetName val="TRAVEL_PLAN45"/>
      <sheetName val="Financial_Statement42"/>
      <sheetName val="Tax_comp45"/>
      <sheetName val="TWDV_over_NBV45"/>
      <sheetName val="Product_Requirement45"/>
      <sheetName val="Investasi_&amp;_depresiasi45"/>
      <sheetName val="Att_1-5_yr01_(Ind)42"/>
      <sheetName val="Att_1-5_yr0142"/>
      <sheetName val="PPh_22_-_0142"/>
      <sheetName val="PPh_22_-_01_(E)42"/>
      <sheetName val="Depr_for_add_200142"/>
      <sheetName val="Perhit_disp_01_(E)42"/>
      <sheetName val="Perhit_disp_0142"/>
      <sheetName val="Depreciation_DBI_0142"/>
      <sheetName val="Amortisation_DBI_42"/>
      <sheetName val="Sheet1_(3)42"/>
      <sheetName val="Sheet1_(2)42"/>
      <sheetName val="expat_exp42"/>
      <sheetName val="Customer_List42"/>
      <sheetName val="Stock_CIW42"/>
      <sheetName val="_INCOME_STATEMENT43"/>
      <sheetName val="Data_Submission45"/>
      <sheetName val="Lookup_Tables45"/>
      <sheetName val="K_6DEPOSIT42"/>
      <sheetName val="99_10_1242"/>
      <sheetName val="Other_charges_(income)42"/>
      <sheetName val="lab_norge42"/>
      <sheetName val="SAD_Conclusion42"/>
      <sheetName val="SAD_Schedule42"/>
      <sheetName val="Cruser_Sp7140"/>
      <sheetName val="Sch_40"/>
      <sheetName val="E-9_3(PBC)40"/>
      <sheetName val="hitung_ulang_JEPANG40"/>
      <sheetName val="HO_Use40"/>
      <sheetName val="BGT_Cashflow40"/>
      <sheetName val="ACT_Cashflow40"/>
      <sheetName val="BGT_Cashflow_40"/>
      <sheetName val="Muebles_y_Enseres40"/>
      <sheetName val="New_List40"/>
      <sheetName val="LOC_Score40"/>
      <sheetName val="Laba_Rugi40"/>
      <sheetName val="Pembelian_Aktiva40"/>
      <sheetName val="Beban_Operasi40"/>
      <sheetName val="GL_Items_MEI40"/>
      <sheetName val="7_240"/>
      <sheetName val="00_received_in_0140"/>
      <sheetName val="Per_GL_J_a_n40"/>
      <sheetName val="FE-1771$_P119"/>
      <sheetName val="Lamp_RPT04819"/>
      <sheetName val="Lamp_RPT04019"/>
      <sheetName val="Bgn-Ingg_PLANTATION19"/>
      <sheetName val="L_BA_blok19"/>
      <sheetName val="L_I_-_ATY19"/>
      <sheetName val="S_e_p19"/>
      <sheetName val="M_a_r19"/>
      <sheetName val="J_1_Deffered_Landright19"/>
      <sheetName val="rincian_DO19"/>
      <sheetName val="OPNAME_SALES19"/>
      <sheetName val="FE-1770_P151"/>
      <sheetName val="FE-1770_P251"/>
      <sheetName val="FI-177O_P151"/>
      <sheetName val="FI-1770_P251"/>
      <sheetName val="Final_Tax51"/>
      <sheetName val="Irregular_Income51"/>
      <sheetName val="Rp_Banten49"/>
      <sheetName val="Permanent_info49"/>
      <sheetName val="RMFE_0448"/>
      <sheetName val="BS_final50"/>
      <sheetName val="B_149"/>
      <sheetName val="3__Neraca_dan_RL50"/>
      <sheetName val="Mine_Assumptions50"/>
      <sheetName val="RENCANA_KERJA50"/>
      <sheetName val="VAT_out50"/>
      <sheetName val="Journal_Template50"/>
      <sheetName val="trf_d-i49"/>
      <sheetName val="K_2_148"/>
      <sheetName val="Forecase_200449"/>
      <sheetName val="Main_Menu49"/>
      <sheetName val="A_u_g49"/>
      <sheetName val="M-2_Adjusted49"/>
      <sheetName val="BOQ_price48"/>
      <sheetName val="Professionals_Standard48"/>
      <sheetName val="ESG_local48"/>
      <sheetName val="Details_BS_YTD48"/>
      <sheetName val="K_1_1_1_HGU47"/>
      <sheetName val="DEFECTED_NOV47"/>
      <sheetName val="Exch_rate47"/>
      <sheetName val="Internal_order48"/>
      <sheetName val="Other_Current47"/>
      <sheetName val="Other_YTD47"/>
      <sheetName val="HBI_NCD47"/>
      <sheetName val="Table_Array47"/>
      <sheetName val="HBS_Credit_Detail47"/>
      <sheetName val="ID_MENADO46"/>
      <sheetName val="Bank_Recon_-_IDR47"/>
      <sheetName val="Detail_pg248"/>
      <sheetName val="move_(2)48"/>
      <sheetName val="oblig_Trad&amp;AFS47"/>
      <sheetName val="For_Mgmt_fee48"/>
      <sheetName val="For_GSC_charge48"/>
      <sheetName val="For_Training_Svc_fee48"/>
      <sheetName val="For_Mgmt_fee_(PasteValue)48"/>
      <sheetName val="For_GSC_charge_(PasteValue)48"/>
      <sheetName val="Allocation_Base_(GSIN)48"/>
      <sheetName val="To_DCIN48"/>
      <sheetName val="For_Training_Svc_fee_(PasteVa48"/>
      <sheetName val="Income_Statement47"/>
      <sheetName val="INV0299_(2)47"/>
      <sheetName val="FOREX_0447"/>
      <sheetName val="FOREX_0347"/>
      <sheetName val="FOREX_04_audited47"/>
      <sheetName val="Data_Input47"/>
      <sheetName val="Cost_Input_Sheet47"/>
      <sheetName val="Q120_AP_Aging47"/>
      <sheetName val="Base_Data46"/>
      <sheetName val="RWP_3346"/>
      <sheetName val="TRADING_PROFIT46"/>
      <sheetName val="EB_PDT46"/>
      <sheetName val="Exc__Rate46"/>
      <sheetName val="EYAS_Standar46"/>
      <sheetName val="BAL_SHEET(2)46"/>
      <sheetName val="CUSTOMER_LOOKUP46"/>
      <sheetName val="SUMMARY_46"/>
      <sheetName val="Sheet1_(19)46"/>
      <sheetName val="Rekap_Penj46"/>
      <sheetName val="BS-PL_Komersil_and_Fiskal46"/>
      <sheetName val="Front_Sheet46"/>
      <sheetName val="Name_Map46"/>
      <sheetName val="TB_IDR_Only46"/>
      <sheetName val="Breakdown_LF603_146"/>
      <sheetName val="Sheet_1_(2)46"/>
      <sheetName val="COA_BM46"/>
      <sheetName val="Check_Sheet46"/>
      <sheetName val="PLHO_Report46"/>
      <sheetName val="FL_&amp;_IC46"/>
      <sheetName val="Table_146"/>
      <sheetName val="229_Accr_Exp46"/>
      <sheetName val="Income_State46"/>
      <sheetName val="Content_346"/>
      <sheetName val="hutang_DPLK46"/>
      <sheetName val="Access_Radio_NL40046"/>
      <sheetName val="HWL_(2)45"/>
      <sheetName val="A2_1_CAJE48"/>
      <sheetName val="TRAVEL_PLAN46"/>
      <sheetName val="Financial_Statement43"/>
      <sheetName val="Tax_comp46"/>
      <sheetName val="TWDV_over_NBV46"/>
      <sheetName val="Product_Requirement46"/>
      <sheetName val="Investasi_&amp;_depresiasi46"/>
      <sheetName val="Att_1-5_yr01_(Ind)43"/>
      <sheetName val="Att_1-5_yr0143"/>
      <sheetName val="PPh_22_-_0143"/>
      <sheetName val="PPh_22_-_01_(E)43"/>
      <sheetName val="Depr_for_add_200143"/>
      <sheetName val="Perhit_disp_01_(E)43"/>
      <sheetName val="Perhit_disp_0143"/>
      <sheetName val="Depreciation_DBI_0143"/>
      <sheetName val="Amortisation_DBI_43"/>
      <sheetName val="Sheet1_(3)43"/>
      <sheetName val="Sheet1_(2)43"/>
      <sheetName val="expat_exp43"/>
      <sheetName val="Customer_List43"/>
      <sheetName val="Stock_CIW43"/>
      <sheetName val="_INCOME_STATEMENT44"/>
      <sheetName val="Data_Submission46"/>
      <sheetName val="Lookup_Tables46"/>
      <sheetName val="K_6DEPOSIT43"/>
      <sheetName val="99_10_1243"/>
      <sheetName val="Other_charges_(income)43"/>
      <sheetName val="lab_norge43"/>
      <sheetName val="SAD_Conclusion43"/>
      <sheetName val="SAD_Schedule43"/>
      <sheetName val="Cruser_Sp7141"/>
      <sheetName val="Sch_41"/>
      <sheetName val="E-9_3(PBC)41"/>
      <sheetName val="hitung_ulang_JEPANG41"/>
      <sheetName val="HO_Use41"/>
      <sheetName val="BGT_Cashflow41"/>
      <sheetName val="ACT_Cashflow41"/>
      <sheetName val="BGT_Cashflow_41"/>
      <sheetName val="Muebles_y_Enseres41"/>
      <sheetName val="New_List41"/>
      <sheetName val="LOC_Score41"/>
      <sheetName val="Laba_Rugi41"/>
      <sheetName val="Pembelian_Aktiva41"/>
      <sheetName val="Beban_Operasi41"/>
      <sheetName val="GL_Items_MEI41"/>
      <sheetName val="7_241"/>
      <sheetName val="00_received_in_0141"/>
      <sheetName val="Per_GL_J_a_n41"/>
      <sheetName val="FE-1771$_P120"/>
      <sheetName val="Lamp_RPT04820"/>
      <sheetName val="Lamp_RPT04020"/>
      <sheetName val="Bgn-Ingg_PLANTATION20"/>
      <sheetName val="L_BA_blok20"/>
      <sheetName val="L_I_-_ATY20"/>
      <sheetName val="S_e_p20"/>
      <sheetName val="M_a_r20"/>
      <sheetName val="J_1_Deffered_Landright20"/>
      <sheetName val="rincian_DO20"/>
      <sheetName val="OPNAME_SALES20"/>
      <sheetName val="FE-1770_P152"/>
      <sheetName val="FE-1770_P252"/>
      <sheetName val="FI-177O_P152"/>
      <sheetName val="FI-1770_P252"/>
      <sheetName val="Final_Tax52"/>
      <sheetName val="Irregular_Income52"/>
      <sheetName val="RENCANA_KERJA51"/>
      <sheetName val="VAT_out51"/>
      <sheetName val="BS_final51"/>
      <sheetName val="Mine_Assumptions51"/>
      <sheetName val="Journal_Template51"/>
      <sheetName val="Permanent_info50"/>
      <sheetName val="Rp_Banten50"/>
      <sheetName val="B_150"/>
      <sheetName val="Forecase_200450"/>
      <sheetName val="trf_d-i50"/>
      <sheetName val="A_u_g50"/>
      <sheetName val="3__Neraca_dan_RL51"/>
      <sheetName val="Main_Menu50"/>
      <sheetName val="RMFE_0449"/>
      <sheetName val="K_2_149"/>
      <sheetName val="Details_BS_YTD49"/>
      <sheetName val="Detail_pg249"/>
      <sheetName val="M-2_Adjusted50"/>
      <sheetName val="Internal_order49"/>
      <sheetName val="move_(2)49"/>
      <sheetName val="Professionals_Standard49"/>
      <sheetName val="ESG_local49"/>
      <sheetName val="Exch_rate48"/>
      <sheetName val="HBS_Credit_Detail48"/>
      <sheetName val="K_1_1_1_HGU48"/>
      <sheetName val="BOQ_price49"/>
      <sheetName val="DEFECTED_NOV48"/>
      <sheetName val="Other_Current48"/>
      <sheetName val="Other_YTD48"/>
      <sheetName val="Table_Array48"/>
      <sheetName val="INV0299_(2)48"/>
      <sheetName val="HBI_NCD48"/>
      <sheetName val="ID_MENADO47"/>
      <sheetName val="Income_Statement48"/>
      <sheetName val="oblig_Trad&amp;AFS48"/>
      <sheetName val="For_Mgmt_fee49"/>
      <sheetName val="For_GSC_charge49"/>
      <sheetName val="For_Training_Svc_fee49"/>
      <sheetName val="For_Mgmt_fee_(PasteValue)49"/>
      <sheetName val="For_GSC_charge_(PasteValue)49"/>
      <sheetName val="Allocation_Base_(GSIN)49"/>
      <sheetName val="To_DCIN49"/>
      <sheetName val="For_Training_Svc_fee_(PasteVa49"/>
      <sheetName val="Bank_Recon_-_IDR48"/>
      <sheetName val="Cost_Input_Sheet48"/>
      <sheetName val="Data_Input48"/>
      <sheetName val="FOREX_0448"/>
      <sheetName val="FOREX_0348"/>
      <sheetName val="FOREX_04_audited48"/>
      <sheetName val="Q120_AP_Aging48"/>
      <sheetName val="Base_Data47"/>
      <sheetName val="RWP_3347"/>
      <sheetName val="TRADING_PROFIT47"/>
      <sheetName val="EB_PDT47"/>
      <sheetName val="Exc__Rate47"/>
      <sheetName val="EYAS_Standar47"/>
      <sheetName val="BAL_SHEET(2)47"/>
      <sheetName val="CUSTOMER_LOOKUP47"/>
      <sheetName val="SUMMARY_47"/>
      <sheetName val="Rekap_Penj47"/>
      <sheetName val="BS-PL_Komersil_and_Fiskal47"/>
      <sheetName val="Front_Sheet47"/>
      <sheetName val="Name_Map47"/>
      <sheetName val="TB_IDR_Only47"/>
      <sheetName val="Breakdown_LF603_147"/>
      <sheetName val="Sheet_1_(2)47"/>
      <sheetName val="COA_BM47"/>
      <sheetName val="Check_Sheet47"/>
      <sheetName val="PLHO_Report47"/>
      <sheetName val="Sheet1_(19)47"/>
      <sheetName val="FL_&amp;_IC47"/>
      <sheetName val="Table_147"/>
      <sheetName val="229_Accr_Exp47"/>
      <sheetName val="Income_State47"/>
      <sheetName val="Content_347"/>
      <sheetName val="hutang_DPLK47"/>
      <sheetName val="Access_Radio_NL40047"/>
      <sheetName val="HWL_(2)46"/>
      <sheetName val="A2_1_CAJE49"/>
      <sheetName val="TRAVEL_PLAN47"/>
      <sheetName val="Financial_Statement44"/>
      <sheetName val="Tax_comp47"/>
      <sheetName val="TWDV_over_NBV47"/>
      <sheetName val="Product_Requirement47"/>
      <sheetName val="Investasi_&amp;_depresiasi47"/>
      <sheetName val="Att_1-5_yr01_(Ind)44"/>
      <sheetName val="Att_1-5_yr0144"/>
      <sheetName val="PPh_22_-_0144"/>
      <sheetName val="PPh_22_-_01_(E)44"/>
      <sheetName val="Depr_for_add_200144"/>
      <sheetName val="Perhit_disp_01_(E)44"/>
      <sheetName val="Perhit_disp_0144"/>
      <sheetName val="Depreciation_DBI_0144"/>
      <sheetName val="Amortisation_DBI_44"/>
      <sheetName val="Sheet1_(3)44"/>
      <sheetName val="Sheet1_(2)44"/>
      <sheetName val="expat_exp44"/>
      <sheetName val="Customer_List44"/>
      <sheetName val="_INCOME_STATEMENT45"/>
      <sheetName val="Stock_CIW44"/>
      <sheetName val="K_6DEPOSIT44"/>
      <sheetName val="99_10_1244"/>
      <sheetName val="Data_Submission47"/>
      <sheetName val="Lookup_Tables47"/>
      <sheetName val="Other_charges_(income)44"/>
      <sheetName val="lab_norge44"/>
      <sheetName val="SAD_Conclusion44"/>
      <sheetName val="SAD_Schedule44"/>
      <sheetName val="Sch_42"/>
      <sheetName val="E-9_3(PBC)42"/>
      <sheetName val="hitung_ulang_JEPANG42"/>
      <sheetName val="HO_Use42"/>
      <sheetName val="BGT_Cashflow42"/>
      <sheetName val="ACT_Cashflow42"/>
      <sheetName val="BGT_Cashflow_42"/>
      <sheetName val="Muebles_y_Enseres42"/>
      <sheetName val="New_List42"/>
      <sheetName val="LOC_Score42"/>
      <sheetName val="Laba_Rugi42"/>
      <sheetName val="Pembelian_Aktiva42"/>
      <sheetName val="Beban_Operasi42"/>
      <sheetName val="Cruser_Sp7142"/>
      <sheetName val="GL_Items_MEI42"/>
      <sheetName val="7_242"/>
      <sheetName val="00_received_in_0142"/>
      <sheetName val="Per_GL_J_a_n42"/>
      <sheetName val="J_1_Deffered_Landright21"/>
      <sheetName val="FE-1771$_P121"/>
      <sheetName val="Lamp_RPT04821"/>
      <sheetName val="Lamp_RPT04021"/>
      <sheetName val="Bgn-Ingg_PLANTATION21"/>
      <sheetName val="L_BA_blok21"/>
      <sheetName val="rincian_DO21"/>
      <sheetName val="L_I_-_ATY21"/>
      <sheetName val="S_e_p21"/>
      <sheetName val="M_a_r21"/>
      <sheetName val="OPNAME_SALES21"/>
      <sheetName val="FE-1770_P153"/>
      <sheetName val="FE-1770_P253"/>
      <sheetName val="FI-177O_P153"/>
      <sheetName val="FI-1770_P253"/>
      <sheetName val="Final_Tax53"/>
      <sheetName val="Irregular_Income53"/>
      <sheetName val="RENCANA_KERJA52"/>
      <sheetName val="VAT_out52"/>
      <sheetName val="BS_final52"/>
      <sheetName val="Mine_Assumptions52"/>
      <sheetName val="Journal_Template52"/>
      <sheetName val="Permanent_info51"/>
      <sheetName val="Rp_Banten51"/>
      <sheetName val="B_151"/>
      <sheetName val="Forecase_200451"/>
      <sheetName val="trf_d-i51"/>
      <sheetName val="A_u_g51"/>
      <sheetName val="3__Neraca_dan_RL52"/>
      <sheetName val="Main_Menu51"/>
      <sheetName val="RMFE_0450"/>
      <sheetName val="K_2_150"/>
      <sheetName val="Details_BS_YTD50"/>
      <sheetName val="Detail_pg250"/>
      <sheetName val="M-2_Adjusted51"/>
      <sheetName val="Internal_order50"/>
      <sheetName val="move_(2)50"/>
      <sheetName val="Professionals_Standard50"/>
      <sheetName val="ESG_local50"/>
      <sheetName val="Exch_rate49"/>
      <sheetName val="HBS_Credit_Detail49"/>
      <sheetName val="K_1_1_1_HGU49"/>
      <sheetName val="BOQ_price50"/>
      <sheetName val="DEFECTED_NOV49"/>
      <sheetName val="Other_Current49"/>
      <sheetName val="Other_YTD49"/>
      <sheetName val="Table_Array49"/>
      <sheetName val="INV0299_(2)49"/>
      <sheetName val="HBI_NCD49"/>
      <sheetName val="ID_MENADO48"/>
      <sheetName val="Income_Statement49"/>
      <sheetName val="oblig_Trad&amp;AFS49"/>
      <sheetName val="For_Mgmt_fee50"/>
      <sheetName val="For_GSC_charge50"/>
      <sheetName val="For_Training_Svc_fee50"/>
      <sheetName val="For_Mgmt_fee_(PasteValue)50"/>
      <sheetName val="For_GSC_charge_(PasteValue)50"/>
      <sheetName val="Allocation_Base_(GSIN)50"/>
      <sheetName val="To_DCIN50"/>
      <sheetName val="For_Training_Svc_fee_(PasteVa50"/>
      <sheetName val="Bank_Recon_-_IDR49"/>
      <sheetName val="Cost_Input_Sheet49"/>
      <sheetName val="Data_Input49"/>
      <sheetName val="FOREX_0449"/>
      <sheetName val="FOREX_0349"/>
      <sheetName val="FOREX_04_audited49"/>
      <sheetName val="Q120_AP_Aging49"/>
      <sheetName val="Base_Data48"/>
      <sheetName val="RWP_3348"/>
      <sheetName val="TRADING_PROFIT48"/>
      <sheetName val="EB_PDT48"/>
      <sheetName val="Exc__Rate48"/>
      <sheetName val="EYAS_Standar48"/>
      <sheetName val="BAL_SHEET(2)48"/>
      <sheetName val="CUSTOMER_LOOKUP48"/>
      <sheetName val="SUMMARY_48"/>
      <sheetName val="Rekap_Penj48"/>
      <sheetName val="BS-PL_Komersil_and_Fiskal48"/>
      <sheetName val="Front_Sheet48"/>
      <sheetName val="Name_Map48"/>
      <sheetName val="TB_IDR_Only48"/>
      <sheetName val="Breakdown_LF603_148"/>
      <sheetName val="Sheet_1_(2)48"/>
      <sheetName val="COA_BM48"/>
      <sheetName val="Check_Sheet48"/>
      <sheetName val="PLHO_Report48"/>
      <sheetName val="Sheet1_(19)48"/>
      <sheetName val="FL_&amp;_IC48"/>
      <sheetName val="Table_148"/>
      <sheetName val="229_Accr_Exp48"/>
      <sheetName val="Income_State48"/>
      <sheetName val="Content_348"/>
      <sheetName val="hutang_DPLK48"/>
      <sheetName val="Access_Radio_NL40048"/>
      <sheetName val="HWL_(2)47"/>
      <sheetName val="A2_1_CAJE50"/>
      <sheetName val="TRAVEL_PLAN48"/>
      <sheetName val="Financial_Statement45"/>
      <sheetName val="Tax_comp48"/>
      <sheetName val="TWDV_over_NBV48"/>
      <sheetName val="Product_Requirement48"/>
      <sheetName val="Investasi_&amp;_depresiasi48"/>
      <sheetName val="Att_1-5_yr01_(Ind)45"/>
      <sheetName val="Att_1-5_yr0145"/>
      <sheetName val="PPh_22_-_0145"/>
      <sheetName val="PPh_22_-_01_(E)45"/>
      <sheetName val="Depr_for_add_200145"/>
      <sheetName val="Perhit_disp_01_(E)45"/>
      <sheetName val="Perhit_disp_0145"/>
      <sheetName val="Depreciation_DBI_0145"/>
      <sheetName val="Amortisation_DBI_45"/>
      <sheetName val="Sheet1_(3)45"/>
      <sheetName val="Sheet1_(2)45"/>
      <sheetName val="expat_exp45"/>
      <sheetName val="Customer_List45"/>
      <sheetName val="_INCOME_STATEMENT46"/>
      <sheetName val="Stock_CIW45"/>
      <sheetName val="K_6DEPOSIT45"/>
      <sheetName val="99_10_1245"/>
      <sheetName val="Data_Submission48"/>
      <sheetName val="Lookup_Tables48"/>
      <sheetName val="Other_charges_(income)45"/>
      <sheetName val="lab_norge45"/>
      <sheetName val="SAD_Conclusion45"/>
      <sheetName val="SAD_Schedule45"/>
      <sheetName val="Sch_43"/>
      <sheetName val="E-9_3(PBC)43"/>
      <sheetName val="hitung_ulang_JEPANG43"/>
      <sheetName val="HO_Use43"/>
      <sheetName val="BGT_Cashflow43"/>
      <sheetName val="ACT_Cashflow43"/>
      <sheetName val="BGT_Cashflow_43"/>
      <sheetName val="Muebles_y_Enseres43"/>
      <sheetName val="New_List43"/>
      <sheetName val="LOC_Score43"/>
      <sheetName val="Laba_Rugi43"/>
      <sheetName val="Pembelian_Aktiva43"/>
      <sheetName val="Beban_Operasi43"/>
      <sheetName val="Cruser_Sp7143"/>
      <sheetName val="GL_Items_MEI43"/>
      <sheetName val="7_243"/>
      <sheetName val="00_received_in_0143"/>
      <sheetName val="Per_GL_J_a_n43"/>
      <sheetName val="J_1_Deffered_Landright22"/>
      <sheetName val="FE-1771$_P122"/>
      <sheetName val="Lamp_RPT04822"/>
      <sheetName val="Lamp_RPT04022"/>
      <sheetName val="Bgn-Ingg_PLANTATION22"/>
      <sheetName val="L_BA_blok22"/>
      <sheetName val="rincian_DO22"/>
      <sheetName val="L_I_-_ATY22"/>
      <sheetName val="S_e_p22"/>
      <sheetName val="M_a_r22"/>
      <sheetName val="OPNAME_SALES22"/>
      <sheetName val="result"/>
      <sheetName val="WP PASIVA"/>
      <sheetName val="Supplier Master"/>
      <sheetName val="Upah"/>
      <sheetName val="tgp_02"/>
      <sheetName val="IM price"/>
      <sheetName val="Local price"/>
      <sheetName val="Master sheet"/>
      <sheetName val="5660-TOOL&amp;SPRT"/>
      <sheetName val="rekonsiliasi pph 21"/>
      <sheetName val="T-Accts"/>
      <sheetName val="1721"/>
      <sheetName val="AGING"/>
      <sheetName val="CTDZ6kv (gd1) "/>
      <sheetName val="CTDZ 0.4+cto (GD1)"/>
      <sheetName val="CTTBA (gd1)"/>
      <sheetName val="TST"/>
      <sheetName val="DAFTAR REK"/>
      <sheetName val="prog-mgu"/>
      <sheetName val="Manual"/>
      <sheetName val="NR _ MTM"/>
      <sheetName val="Management"/>
      <sheetName val="PL-Invst Pty"/>
      <sheetName val="FF-2 (1)"/>
      <sheetName val="DAF_2"/>
      <sheetName val="METHANOL"/>
      <sheetName val="NITROGEN"/>
      <sheetName val="UK"/>
      <sheetName val="Toggles &amp; Other"/>
      <sheetName val="REMUNERASISTANDAR"/>
      <sheetName val="U2.3"/>
      <sheetName val="inv-enc"/>
      <sheetName val="inv-ssi"/>
      <sheetName val="Minority"/>
      <sheetName val="mutinv"/>
      <sheetName val="mutlab"/>
      <sheetName val="Calendar (2)"/>
      <sheetName val="UshDeb00"/>
      <sheetName val="TRNS-C1"/>
      <sheetName val="Test Accrue"/>
      <sheetName val="DESEMBER"/>
      <sheetName val="NerSubsis"/>
      <sheetName val="InvoEâ_x005f"/>
      <sheetName val="IMP TAX"/>
      <sheetName val="Submission"/>
      <sheetName val="412src2"/>
      <sheetName val="GAJI April 2016"/>
      <sheetName val="ZK70A96E"/>
      <sheetName val="Akun"/>
      <sheetName val="10 yr val"/>
      <sheetName val="Training _ Action List"/>
      <sheetName val="SP"/>
      <sheetName val="database"/>
      <sheetName val="bayar_04_fak"/>
      <sheetName val="PULP"/>
      <sheetName val="Fas-1,5M"/>
      <sheetName val="Fas-5M"/>
      <sheetName val="N-CTRS"/>
      <sheetName val="INTP"/>
      <sheetName val="N-PNBN"/>
      <sheetName val="J-JIHD"/>
      <sheetName val="PORTO 19 JUL"/>
      <sheetName val="SMAR"/>
      <sheetName val="ANTA"/>
      <sheetName val="ANTMN"/>
      <sheetName val="N-KLBF"/>
      <sheetName val="PGASN"/>
      <sheetName val="PTBA"/>
      <sheetName val="SMCB"/>
      <sheetName val="MTDL"/>
      <sheetName val="N-LPLI"/>
      <sheetName val="N-LTLS"/>
      <sheetName val="KOMIN"/>
      <sheetName val="ASGR-N"/>
      <sheetName val="ANTM"/>
      <sheetName val="LPBN"/>
      <sheetName val="SCM"/>
      <sheetName val="AALI-J"/>
      <sheetName val="AMFG"/>
      <sheetName val="J-ASII "/>
      <sheetName val="BBCA-J"/>
      <sheetName val="BEKS"/>
      <sheetName val="N-BLTA"/>
      <sheetName val="BMTR-N"/>
      <sheetName val="BMTR"/>
      <sheetName val="BNGAN"/>
      <sheetName val="BUMI"/>
      <sheetName val="CFIN"/>
      <sheetName val="CMNP"/>
      <sheetName val="N-CMNP-N"/>
      <sheetName val="CPIN"/>
      <sheetName val="DGSA"/>
      <sheetName val="DVLA"/>
      <sheetName val="DYNA-N"/>
      <sheetName val="GGRM-J"/>
      <sheetName val="INAF-J"/>
      <sheetName val="N-INCO"/>
      <sheetName val="INDF"/>
      <sheetName val="N-INDR"/>
      <sheetName val="N-INKP"/>
      <sheetName val="N-INTP"/>
      <sheetName val="KAEF-J"/>
      <sheetName val="N-KOPI"/>
      <sheetName val="KOPI"/>
      <sheetName val="MEDCN"/>
      <sheetName val="MEGA"/>
      <sheetName val="MLPL"/>
      <sheetName val="MPPA"/>
      <sheetName val="N-RALS"/>
      <sheetName val="RMBA"/>
      <sheetName val="J-SMGR"/>
      <sheetName val="SONA-J"/>
      <sheetName val="TSPC"/>
      <sheetName val="BELI"/>
      <sheetName val="HITUNG_HPP_25"/>
      <sheetName val="P_L98"/>
      <sheetName val="Op.Exp-SAP"/>
      <sheetName val="Test cost oversea"/>
      <sheetName val="M_a_y8"/>
      <sheetName val="J_u_l8"/>
      <sheetName val="A_p_r8"/>
      <sheetName val="O_c_t8"/>
      <sheetName val="J_u_n8"/>
      <sheetName val="N_o_v8"/>
      <sheetName val="F_e_b8"/>
      <sheetName val="J_a_n8"/>
      <sheetName val="IPO_Proceed8"/>
      <sheetName val="Cap__Structure8"/>
      <sheetName val="Indirects_Actuals8"/>
      <sheetName val="gg_19"/>
      <sheetName val="14__Risk_&amp;_Reserve6"/>
      <sheetName val="cons_workpapers6"/>
      <sheetName val="KAS_$6"/>
      <sheetName val="HP_18_th6"/>
      <sheetName val="I-PPh_Final8"/>
      <sheetName val="fiscal_depr(E)8"/>
      <sheetName val="KPI_RDCs6"/>
      <sheetName val="DAT_FIS6"/>
      <sheetName val="DAT_KOM6"/>
      <sheetName val="Input-SAP_data_FI6"/>
      <sheetName val="Mapping_SAP-&gt;sprdsht_via_Oracl6"/>
      <sheetName val="List_Price__Implementation_6"/>
      <sheetName val="SPT-1770-BLANK_xls6"/>
      <sheetName val="Company_Consol_(R)8"/>
      <sheetName val="Cockpit_28"/>
      <sheetName val="Cons_I8"/>
      <sheetName val="Cons_II8"/>
      <sheetName val="CONS_OPAT8"/>
      <sheetName val="RONOA_tree8"/>
      <sheetName val="Training_-_Action_List8"/>
      <sheetName val="Listes_de_Sélection8"/>
      <sheetName val="COLLATERAL_CONTROL8"/>
      <sheetName val="GRAND_REKAP8"/>
      <sheetName val="1_16"/>
      <sheetName val="I_7_3_ICAB_(in)6"/>
      <sheetName val="I_7_1_ICAC_(in)6"/>
      <sheetName val="I_7_2_ICAS_(in)6"/>
      <sheetName val="I_7_4_ICAX_(in)6"/>
      <sheetName val="I_7_5_ICRJ_(in)6"/>
      <sheetName val="GL_ACC6"/>
      <sheetName val="FISIK_RAB_20006"/>
      <sheetName val="ocean_voyage6"/>
      <sheetName val="General_Info6"/>
      <sheetName val="(Global_Parameters)6"/>
      <sheetName val="List_Price_(Implementation)6"/>
      <sheetName val="Email_Instructions6"/>
      <sheetName val="A-11_Steel_Str_(2)6"/>
      <sheetName val="Spares_Data6"/>
      <sheetName val="Input_Areas6"/>
      <sheetName val="UK_GAAP_Adjustments6"/>
      <sheetName val="UK_GAAP_Purchase_Price6"/>
      <sheetName val="Interco_list4"/>
      <sheetName val="R1_COVER4"/>
      <sheetName val="DH_RI_SI_Exceptions4"/>
      <sheetName val="budget_idr6"/>
      <sheetName val="UM_Beli-New6"/>
      <sheetName val="Harga_DOC4"/>
      <sheetName val="TAX_LIST4"/>
      <sheetName val="tax_supp_doc4"/>
      <sheetName val="Comp_equip4"/>
      <sheetName val="CA_Sheet4"/>
      <sheetName val="Bar_SUPP4"/>
      <sheetName val="Name_List6"/>
      <sheetName val="ASSET_REGISTER4"/>
      <sheetName val="A_4_34"/>
      <sheetName val="Depreciation__schedule4"/>
      <sheetName val="Input-Expected_Case4"/>
      <sheetName val="Input-Worst_Case4"/>
      <sheetName val="Other_Cargill_BU_Synergies4"/>
      <sheetName val="Revenue_Detail4"/>
      <sheetName val="DCF_Inputs4"/>
      <sheetName val="Sale-Leaseback_(2)4"/>
      <sheetName val="X_rate4"/>
      <sheetName val="Penyusutan_Kendaraan4"/>
      <sheetName val="(ABS)_JUN-JUL'074"/>
      <sheetName val="Statutory_Query4"/>
      <sheetName val="6B_BLS_Trends4"/>
      <sheetName val="CashFlow_Standard_Combined4"/>
      <sheetName val="Inputing_data4"/>
      <sheetName val="InvoEâ_ist4"/>
      <sheetName val="NRC-2009_086"/>
      <sheetName val="GL_09_174"/>
      <sheetName val="GB1_PPE_Lead4"/>
      <sheetName val="Notes_to_Accounts4"/>
      <sheetName val="FF402-WIP_movement4"/>
      <sheetName val="FF403-WIP_movement4"/>
      <sheetName val="TAX_COM_MAL'SIA4"/>
      <sheetName val="addl_cost4"/>
      <sheetName val="Setup_Data4"/>
      <sheetName val="R-16_14"/>
      <sheetName val="R-16_24"/>
      <sheetName val="BIAYA_DIVISI4"/>
      <sheetName val="Prod-_TBS4"/>
      <sheetName val="COST_OF_VESSEL1"/>
      <sheetName val="Sales_Parameter1"/>
      <sheetName val="RMS_-_STR1"/>
      <sheetName val="A4_31"/>
      <sheetName val="Scenarios_and_Sensitivities1"/>
      <sheetName val="Global_Assumptions1"/>
      <sheetName val="Library_Procedures_1"/>
      <sheetName val="Results_Template1"/>
      <sheetName val="WS_Aug_181"/>
      <sheetName val="IAD_1"/>
      <sheetName val="Drop_Down1"/>
      <sheetName val="Sandi_laba_rugi2"/>
      <sheetName val="Rekg_92"/>
      <sheetName val="NIS_KS1"/>
      <sheetName val="Clarifikasi_1"/>
      <sheetName val="ShareCapital_1"/>
      <sheetName val="SL1006_(IDR)1"/>
      <sheetName val="SL1006_(VLS)1"/>
      <sheetName val="PCA_TOTAL1"/>
      <sheetName val="M_Peninsula1"/>
      <sheetName val="Volatility_Data1"/>
      <sheetName val="LAP_JUAL1"/>
      <sheetName val="Deferred_Rev1"/>
      <sheetName val="PEMAKAIAN_PAKAN_&amp;_OBAT1"/>
      <sheetName val="ASUMSI_PENJLAN_&amp;_OUTPUT_PROD"/>
      <sheetName val="Harga_Publish_All"/>
      <sheetName val="NAMA_DEPT"/>
      <sheetName val="25__Jakaranatama"/>
      <sheetName val="Cost_Center"/>
      <sheetName val="excess_calc"/>
      <sheetName val="input_"/>
      <sheetName val="HRU_"/>
      <sheetName val="Arus_Kas"/>
      <sheetName val="tindak_lanj"/>
      <sheetName val="DATA_DIST"/>
      <sheetName val="Chart_of_Products"/>
      <sheetName val="4-Basic_Price"/>
      <sheetName val="TBCons_KMB04"/>
      <sheetName val="INCOME_TAX_02"/>
      <sheetName val="Content_Page"/>
      <sheetName val="E_4_-_Long_Out__Analysis"/>
      <sheetName val="Master_Sek_(Per_TW)"/>
      <sheetName val="Master_Sek"/>
      <sheetName val="Master_Sek_(V2)_Ok"/>
      <sheetName val="Perb_Hrg_Prog-RKAP_2015"/>
      <sheetName val="AR_Drop_Downs"/>
      <sheetName val="AR_APR'02"/>
      <sheetName val="วงเครดิต_3"/>
      <sheetName val="Daf_Harga-Upah"/>
      <sheetName val="INDIRECT_TPN"/>
      <sheetName val="Capacity_Plan"/>
      <sheetName val="Customize_Your_Invoice"/>
      <sheetName val="KKP_(3_1)_Impor"/>
      <sheetName val="TypeSite_AXD155-3"/>
      <sheetName val="Biaya_Departemen"/>
      <sheetName val="rekap_aset"/>
      <sheetName val="Buku_Besar_1"/>
      <sheetName val="Trans_Alt_-_IRR"/>
      <sheetName val="Centel_Drivers_(use)"/>
      <sheetName val="nagai_08"/>
      <sheetName val="K4__F&amp;F"/>
      <sheetName val="AM_REG"/>
      <sheetName val="Assumption &amp; Result"/>
      <sheetName val="300705"/>
      <sheetName val="ms"/>
      <sheetName val="FORM-X-1"/>
      <sheetName val="Summonth MP"/>
      <sheetName val="Summonth SC"/>
      <sheetName val="4.1 Placement w.o.b"/>
      <sheetName val="BS+PL"/>
      <sheetName val="NDX"/>
      <sheetName val="Toggle"/>
      <sheetName val="rkap7"/>
      <sheetName val="pintar"/>
      <sheetName val="LM13_16"/>
      <sheetName val="Daftar Customer"/>
      <sheetName val="Cashflow (2)"/>
      <sheetName val="CHIPPING"/>
      <sheetName val="FF-6"/>
      <sheetName val="DESBASTE"/>
      <sheetName val="REG TOTAL"/>
      <sheetName val="rab.8.2(swt)"/>
      <sheetName val="1 LeadSchedule"/>
      <sheetName val="Bal Sheet"/>
      <sheetName val="JL_BEL"/>
      <sheetName val="DATA_JUALAN"/>
      <sheetName val="Inventory Part"/>
      <sheetName val="BS-after AJE"/>
      <sheetName val="ASSR"/>
      <sheetName val="DETIL"/>
      <sheetName val="Employees"/>
      <sheetName val="Cover_01"/>
      <sheetName val="Inv_Eng"/>
      <sheetName val="Inv_Ind"/>
      <sheetName val="WS"/>
      <sheetName val="A63"/>
      <sheetName val="Cost Model"/>
      <sheetName val="DebtH12012"/>
      <sheetName val="PRICE_INFLATION"/>
      <sheetName val="Sensitivitas"/>
      <sheetName val="STEEL_INDEX"/>
      <sheetName val="Ratio Budget"/>
      <sheetName val="TGR"/>
      <sheetName val="CKR"/>
      <sheetName val="FE-1770_P154"/>
      <sheetName val="FE-1770_P254"/>
      <sheetName val="FI-177O_P154"/>
      <sheetName val="FI-1770_P254"/>
      <sheetName val="Final_Tax54"/>
      <sheetName val="Irregular_Income54"/>
      <sheetName val="BS_final53"/>
      <sheetName val="Mine_Assumptions53"/>
      <sheetName val="Journal_Template53"/>
      <sheetName val="trf_d-i52"/>
      <sheetName val="RENCANA_KERJA53"/>
      <sheetName val="Main_Menu52"/>
      <sheetName val="A_u_g52"/>
      <sheetName val="VAT_out53"/>
      <sheetName val="B_152"/>
      <sheetName val="Permanent_info52"/>
      <sheetName val="Rp_Banten52"/>
      <sheetName val="Forecase_200452"/>
      <sheetName val="3__Neraca_dan_RL53"/>
      <sheetName val="RMFE_0451"/>
      <sheetName val="K_2_151"/>
      <sheetName val="Professionals_Standard51"/>
      <sheetName val="ESG_local51"/>
      <sheetName val="Exch_rate50"/>
      <sheetName val="Internal_order51"/>
      <sheetName val="HBS_Credit_Detail50"/>
      <sheetName val="move_(2)51"/>
      <sheetName val="Details_BS_YTD51"/>
      <sheetName val="Detail_pg251"/>
      <sheetName val="K_1_1_1_HGU50"/>
      <sheetName val="M-2_Adjusted52"/>
      <sheetName val="For_Mgmt_fee51"/>
      <sheetName val="For_GSC_charge51"/>
      <sheetName val="For_Training_Svc_fee51"/>
      <sheetName val="For_Mgmt_fee_(PasteValue)51"/>
      <sheetName val="For_GSC_charge_(PasteValue)51"/>
      <sheetName val="Allocation_Base_(GSIN)51"/>
      <sheetName val="To_DCIN51"/>
      <sheetName val="For_Training_Svc_fee_(PasteVa51"/>
      <sheetName val="BOQ_price51"/>
      <sheetName val="Table_Array50"/>
      <sheetName val="oblig_Trad&amp;AFS50"/>
      <sheetName val="INV0299_(2)50"/>
      <sheetName val="Cost_Input_Sheet50"/>
      <sheetName val="Income_Statement50"/>
      <sheetName val="Q120_AP_Aging50"/>
      <sheetName val="DEFECTED_NOV50"/>
      <sheetName val="Other_Current50"/>
      <sheetName val="Other_YTD50"/>
      <sheetName val="Bank_Recon_-_IDR50"/>
      <sheetName val="FOREX_0450"/>
      <sheetName val="FOREX_0350"/>
      <sheetName val="FOREX_04_audited50"/>
      <sheetName val="Data_Input50"/>
      <sheetName val="TRADING_PROFIT49"/>
      <sheetName val="HBI_NCD50"/>
      <sheetName val="SUMMARY_49"/>
      <sheetName val="Table_149"/>
      <sheetName val="EB_PDT49"/>
      <sheetName val="RWP_3349"/>
      <sheetName val="Base_Data49"/>
      <sheetName val="EYAS_Standar49"/>
      <sheetName val="BAL_SHEET(2)49"/>
      <sheetName val="TB_IDR_Only49"/>
      <sheetName val="Breakdown_LF603_149"/>
      <sheetName val="Sheet_1_(2)49"/>
      <sheetName val="COA_BM49"/>
      <sheetName val="Check_Sheet49"/>
      <sheetName val="PLHO_Report49"/>
      <sheetName val="BS-PL_Komersil_and_Fiskal49"/>
      <sheetName val="Exc__Rate49"/>
      <sheetName val="Rekap_Penj49"/>
      <sheetName val="Front_Sheet49"/>
      <sheetName val="Content_349"/>
      <sheetName val="ID_MENADO49"/>
      <sheetName val="A2_1_CAJE51"/>
      <sheetName val="229_Accr_Exp49"/>
      <sheetName val="Tax_comp49"/>
      <sheetName val="TWDV_over_NBV49"/>
      <sheetName val="CUSTOMER_LOOKUP49"/>
      <sheetName val="Income_State49"/>
      <sheetName val="hutang_DPLK49"/>
      <sheetName val="TRAVEL_PLAN49"/>
      <sheetName val="Access_Radio_NL40049"/>
      <sheetName val="Name_Map49"/>
      <sheetName val="Sheet1_(19)49"/>
      <sheetName val="FL_&amp;_IC49"/>
      <sheetName val="Product_Requirement49"/>
      <sheetName val="Data_Submission49"/>
      <sheetName val="Lookup_Tables49"/>
      <sheetName val="Investasi_&amp;_depresiasi49"/>
      <sheetName val="HWL_(2)48"/>
      <sheetName val="Financial_Statement46"/>
      <sheetName val="99_10_1246"/>
      <sheetName val="Att_1-5_yr01_(Ind)46"/>
      <sheetName val="Att_1-5_yr0146"/>
      <sheetName val="PPh_22_-_0146"/>
      <sheetName val="PPh_22_-_01_(E)46"/>
      <sheetName val="Depr_for_add_200146"/>
      <sheetName val="Perhit_disp_01_(E)46"/>
      <sheetName val="Perhit_disp_0146"/>
      <sheetName val="Depreciation_DBI_0146"/>
      <sheetName val="Amortisation_DBI_46"/>
      <sheetName val="Sheet1_(3)46"/>
      <sheetName val="Sheet1_(2)46"/>
      <sheetName val="expat_exp46"/>
      <sheetName val="Stock_CIW46"/>
      <sheetName val="_INCOME_STATEMENT47"/>
      <sheetName val="Customer_List46"/>
      <sheetName val="Other_charges_(income)46"/>
      <sheetName val="Muebles_y_Enseres44"/>
      <sheetName val="lab_norge46"/>
      <sheetName val="Sch_44"/>
      <sheetName val="SAD_Conclusion46"/>
      <sheetName val="SAD_Schedule46"/>
      <sheetName val="GL_Items_MEI44"/>
      <sheetName val="K_6DEPOSIT46"/>
      <sheetName val="Cruser_Sp7144"/>
      <sheetName val="New_List44"/>
      <sheetName val="LOC_Score44"/>
      <sheetName val="Lamp_RPT04823"/>
      <sheetName val="Lamp_RPT04023"/>
      <sheetName val="Bgn-Ingg_PLANTATION23"/>
      <sheetName val="L_BA_blok23"/>
      <sheetName val="00_received_in_0144"/>
      <sheetName val="Per_GL_J_a_n44"/>
      <sheetName val="E-9_3(PBC)44"/>
      <sheetName val="hitung_ulang_JEPANG44"/>
      <sheetName val="HO_Use44"/>
      <sheetName val="BGT_Cashflow44"/>
      <sheetName val="ACT_Cashflow44"/>
      <sheetName val="BGT_Cashflow_44"/>
      <sheetName val="J_1_Deffered_Landright23"/>
      <sheetName val="L_I_-_ATY23"/>
      <sheetName val="S_e_p23"/>
      <sheetName val="M_a_r23"/>
      <sheetName val="FE-1771$_P123"/>
      <sheetName val="7_244"/>
      <sheetName val="Laba_Rugi44"/>
      <sheetName val="Pembelian_Aktiva44"/>
      <sheetName val="Beban_Operasi44"/>
      <sheetName val="rincian_DO23"/>
      <sheetName val="OPNAME_SALES23"/>
      <sheetName val="Bi_Promosi1"/>
      <sheetName val="Bi_Majalah1"/>
      <sheetName val="Bi_Service_&amp;_Ban1"/>
      <sheetName val="Bi_Sewa1"/>
      <sheetName val="CF-Oth__Receipt"/>
      <sheetName val="NOTES_"/>
      <sheetName val="BALANCE_SHEET"/>
      <sheetName val="Bobot_rev"/>
      <sheetName val="INDIRECT_DETAIL"/>
      <sheetName val="ADJ_MHD_08"/>
      <sheetName val="Pakai_1-31_Jan_05"/>
      <sheetName val="เงินกู้_MGC"/>
      <sheetName val="FX_&amp;_Hedge_-_Pacific_Ltd"/>
      <sheetName val="PPH_GB"/>
      <sheetName val="Project_Details"/>
      <sheetName val="Data_Inv"/>
      <sheetName val="Data_Pinj"/>
      <sheetName val="Contoh_lap_keu"/>
      <sheetName val="GBY_C企"/>
      <sheetName val="FA_Movement"/>
      <sheetName val="Building_Your_PAR"/>
      <sheetName val="Enter_FSA_Data"/>
      <sheetName val="PL-Invst_Pty"/>
      <sheetName val="BS2_1"/>
      <sheetName val="BS3_5"/>
      <sheetName val="BS2_4"/>
      <sheetName val="BS_4"/>
      <sheetName val="GEMSE_TOTAL_-_Eqpt"/>
      <sheetName val="Kode_Bantu"/>
      <sheetName val="Daftar_Akun"/>
      <sheetName val="STOCK_AKHIR"/>
      <sheetName val="RAG_Eg"/>
      <sheetName val="Account_Code1"/>
      <sheetName val="trf_multiple"/>
      <sheetName val="trfakt_sgl"/>
      <sheetName val="A_R_"/>
      <sheetName val="rent_by_month"/>
      <sheetName val="DAFTAR_ISI"/>
      <sheetName val="Analisa_Harga_Satuan"/>
      <sheetName val="Harga_Material"/>
      <sheetName val="TPG_Key_figures"/>
      <sheetName val="U1_6"/>
      <sheetName val="U1_2"/>
      <sheetName val="U1_5"/>
      <sheetName val="U1_1"/>
      <sheetName val="U1_3"/>
      <sheetName val="VEN"/>
      <sheetName val="Int. &amp; Inv. Details"/>
      <sheetName val="U2.5 RM From Purhase"/>
      <sheetName val="Master Fault"/>
      <sheetName val="2"/>
      <sheetName val="TEARSHT"/>
      <sheetName val="Profile"/>
      <sheetName val="RESUME INTERNAL"/>
      <sheetName val="PropSum"/>
      <sheetName val="kump-IGP"/>
      <sheetName val="ADIRA-N"/>
      <sheetName val="PortfolioAnalysis"/>
      <sheetName val="B-4"/>
      <sheetName val="TRADING_PROFI_x0000__x0000_"/>
      <sheetName val="Sept Invoice"/>
      <sheetName val="Discount Tables"/>
      <sheetName val="RPT-1.0"/>
      <sheetName val="Gross Capex"/>
      <sheetName val="prmt"/>
      <sheetName val="Master"/>
      <sheetName val="guidance team"/>
      <sheetName val="CONFIRMATION 40805630"/>
      <sheetName val="sales detail"/>
      <sheetName val="current proj code"/>
      <sheetName val="Proj Cod_Int Ext"/>
      <sheetName val="NCA-RETENTION RECEIVABLE"/>
      <sheetName val="Gen. Assump."/>
      <sheetName val="97EST021"/>
      <sheetName val="TT35"/>
      <sheetName val="HT"/>
      <sheetName val="Forging"/>
      <sheetName val="IPMExport"/>
      <sheetName val="Corptax2003"/>
      <sheetName val="Benefits"/>
      <sheetName val="Neraca detail per book"/>
      <sheetName val="GLdownload"/>
      <sheetName val="Income Statement-May 2004"/>
      <sheetName val="bg hsbc"/>
      <sheetName val="PS-21-K-HARIAN"/>
      <sheetName val="kas-idr"/>
      <sheetName val="Cust"/>
      <sheetName val="Dates"/>
      <sheetName val="KKP A.2.1"/>
      <sheetName val="ADMIN"/>
      <sheetName val="SUNDRIES"/>
      <sheetName val="doc"/>
      <sheetName val="bayar"/>
      <sheetName val="ASUMSI_PENJLAN_&amp;_OUTPUT_PROD1"/>
      <sheetName val="Project_Details1"/>
      <sheetName val="Balance"/>
      <sheetName val="enums"/>
      <sheetName val="nama"/>
      <sheetName val="IP400"/>
      <sheetName val="Martenity"/>
      <sheetName val="Lampiran Bukti Potong FINAL"/>
      <sheetName val="Lampiran Bukti Potong 23"/>
      <sheetName val="Content_Page1"/>
      <sheetName val="E_4_-_Long_Out__Analysis1"/>
      <sheetName val="tindak_lanj1"/>
      <sheetName val="Cost_Center1"/>
      <sheetName val="Biaya_Departemen1"/>
      <sheetName val="DATA_DIST1"/>
      <sheetName val="25__Jakaranatama1"/>
      <sheetName val="CF-Oth__Receipt1"/>
      <sheetName val="HRU_1"/>
      <sheetName val="Pakai_1-31_Jan_051"/>
      <sheetName val="Chart_of_Products1"/>
      <sheetName val="excess_calc1"/>
      <sheetName val="4-Basic_Price1"/>
      <sheetName val="TBCons_KMB041"/>
      <sheetName val="ADJ_MHD_081"/>
      <sheetName val="Harga_Publish_All1"/>
      <sheetName val="INCOME_TAX_021"/>
      <sheetName val="GEMSE_TOTAL_-_Eqpt1"/>
      <sheetName val="เงินกู้_MGC1"/>
      <sheetName val="GBY_C企1"/>
      <sheetName val="FA_Movement1"/>
      <sheetName val="input_1"/>
      <sheetName val="Daf_Harga-Upah1"/>
      <sheetName val="Customize_Your_Invoice1"/>
      <sheetName val="KKP_(3_1)_Impor1"/>
      <sheetName val="cashflow-in-vs-out_1"/>
      <sheetName val="KPI-Data_Entry1"/>
      <sheetName val="cashflow-in-vs-out_"/>
      <sheetName val="KPI-Data_Entry"/>
      <sheetName val="Sandi_laba_rugi3"/>
      <sheetName val="Rekg_93"/>
      <sheetName val="Clarifikasi_2"/>
      <sheetName val="ShareCapital_2"/>
      <sheetName val="SL1006_(IDR)2"/>
      <sheetName val="SL1006_(VLS)2"/>
      <sheetName val="COST_OF_VESSEL2"/>
      <sheetName val="Sales_Parameter2"/>
      <sheetName val="Project_Details2"/>
      <sheetName val="Library_Procedures_2"/>
      <sheetName val="Results_Template2"/>
      <sheetName val="WS_Aug_182"/>
      <sheetName val="M_Peninsula2"/>
      <sheetName val="IAD_2"/>
      <sheetName val="RMS_-_STR2"/>
      <sheetName val="Content_Page2"/>
      <sheetName val="Volatility_Data2"/>
      <sheetName val="Deferred_Rev2"/>
      <sheetName val="PEMAKAIAN_PAKAN_&amp;_OBAT2"/>
      <sheetName val="Drop_Down2"/>
      <sheetName val="ASUMSI_PENJLAN_&amp;_OUTPUT_PROD2"/>
      <sheetName val="E_4_-_Long_Out__Analysis2"/>
      <sheetName val="LAP_JUAL2"/>
      <sheetName val="NIS_KS2"/>
      <sheetName val="PCA_TOTAL2"/>
      <sheetName val="Scenarios_and_Sensitivities2"/>
      <sheetName val="Global_Assumptions2"/>
      <sheetName val="tindak_lanj2"/>
      <sheetName val="Cost_Center2"/>
      <sheetName val="Biaya_Departemen2"/>
      <sheetName val="A4_32"/>
      <sheetName val="DATA_DIST2"/>
      <sheetName val="25__Jakaranatama2"/>
      <sheetName val="CF-Oth__Receipt2"/>
      <sheetName val="HRU_2"/>
      <sheetName val="Pakai_1-31_Jan_052"/>
      <sheetName val="Chart_of_Products2"/>
      <sheetName val="excess_calc2"/>
      <sheetName val="Bi_Promosi2"/>
      <sheetName val="Bi_Majalah2"/>
      <sheetName val="Bi_Service_&amp;_Ban2"/>
      <sheetName val="Bi_Sewa2"/>
      <sheetName val="4-Basic_Price2"/>
      <sheetName val="TBCons_KMB042"/>
      <sheetName val="ADJ_MHD_082"/>
      <sheetName val="Harga_Publish_All2"/>
      <sheetName val="INCOME_TAX_022"/>
      <sheetName val="GEMSE_TOTAL_-_Eqpt2"/>
      <sheetName val="เงินกู้_MGC2"/>
      <sheetName val="GBY_C企2"/>
      <sheetName val="FA_Movement2"/>
      <sheetName val="input_2"/>
      <sheetName val="Daf_Harga-Upah2"/>
      <sheetName val="Customize_Your_Invoice2"/>
      <sheetName val="KKP_(3_1)_Impor2"/>
      <sheetName val="cashflow-in-vs-out_2"/>
      <sheetName val="KPI-Data_Entry2"/>
      <sheetName val="Data_WP3"/>
      <sheetName val="Sandi_laba_rugi4"/>
      <sheetName val="Rekg_94"/>
      <sheetName val="Clarifikasi_3"/>
      <sheetName val="ShareCapital_3"/>
      <sheetName val="SL1006_(IDR)3"/>
      <sheetName val="SL1006_(VLS)3"/>
      <sheetName val="COST_OF_VESSEL3"/>
      <sheetName val="Sales_Parameter3"/>
      <sheetName val="Project_Details3"/>
      <sheetName val="Library_Procedures_3"/>
      <sheetName val="Results_Template3"/>
      <sheetName val="WS_Aug_183"/>
      <sheetName val="M_Peninsula3"/>
      <sheetName val="IAD_3"/>
      <sheetName val="RMS_-_STR3"/>
      <sheetName val="Content_Page3"/>
      <sheetName val="Volatility_Data3"/>
      <sheetName val="Deferred_Rev3"/>
      <sheetName val="PEMAKAIAN_PAKAN_&amp;_OBAT3"/>
      <sheetName val="Drop_Down3"/>
      <sheetName val="ASUMSI_PENJLAN_&amp;_OUTPUT_PROD3"/>
      <sheetName val="E_4_-_Long_Out__Analysis3"/>
      <sheetName val="LAP_JUAL3"/>
      <sheetName val="NIS_KS3"/>
      <sheetName val="PCA_TOTAL3"/>
      <sheetName val="Scenarios_and_Sensitivities3"/>
      <sheetName val="Global_Assumptions3"/>
      <sheetName val="tindak_lanj3"/>
      <sheetName val="Cost_Center3"/>
      <sheetName val="Biaya_Departemen3"/>
      <sheetName val="A4_33"/>
      <sheetName val="DATA_DIST3"/>
      <sheetName val="25__Jakaranatama3"/>
      <sheetName val="CF-Oth__Receipt3"/>
      <sheetName val="HRU_3"/>
      <sheetName val="Pakai_1-31_Jan_053"/>
      <sheetName val="Chart_of_Products3"/>
      <sheetName val="excess_calc3"/>
      <sheetName val="Bi_Promosi3"/>
      <sheetName val="Bi_Majalah3"/>
      <sheetName val="Bi_Service_&amp;_Ban3"/>
      <sheetName val="Bi_Sewa3"/>
      <sheetName val="4-Basic_Price3"/>
      <sheetName val="TBCons_KMB043"/>
      <sheetName val="ADJ_MHD_083"/>
      <sheetName val="Harga_Publish_All3"/>
      <sheetName val="INCOME_TAX_023"/>
      <sheetName val="GEMSE_TOTAL_-_Eqpt3"/>
      <sheetName val="เงินกู้_MGC3"/>
      <sheetName val="GBY_C企3"/>
      <sheetName val="FA_Movement3"/>
      <sheetName val="input_3"/>
      <sheetName val="Daf_Harga-Upah3"/>
      <sheetName val="Customize_Your_Invoice3"/>
      <sheetName val="KKP_(3_1)_Impor3"/>
      <sheetName val="cashflow-in-vs-out_3"/>
      <sheetName val="KPI-Data_Entry3"/>
      <sheetName val="Media2"/>
      <sheetName val="Template"/>
      <sheetName val="rumah tangga"/>
      <sheetName val="RAB"/>
      <sheetName val="ledger02"/>
      <sheetName val="I2"/>
      <sheetName val="REPORT OD BA"/>
      <sheetName val="REPORT OD IA"/>
      <sheetName val="Performance Dashboard Data"/>
      <sheetName val="comp_data"/>
      <sheetName val="Structure"/>
      <sheetName val="Htg Grossup"/>
      <sheetName val="Alloc Account LookUp"/>
      <sheetName val="Pivot Copy for LookUp"/>
      <sheetName val="IMP_TAX"/>
      <sheetName val="表紙"/>
      <sheetName val="4Graphic"/>
      <sheetName val="Graphic"/>
      <sheetName val="LS_TAR"/>
      <sheetName val="SPM_PPN"/>
      <sheetName val="SE-C"/>
      <sheetName val="Jenis Jasa"/>
      <sheetName val="SUMMARY TOTAL"/>
      <sheetName val="주주명부&lt;끝&gt;"/>
      <sheetName val="Vlookup"/>
      <sheetName val="2006"/>
      <sheetName val="Input-Best Case"/>
      <sheetName val="Expense Detail"/>
      <sheetName val="Lhp-1"/>
      <sheetName val="Furniture&amp;Fixture"/>
      <sheetName val="DEP"/>
      <sheetName val="ICEI"/>
      <sheetName val="1997 OF"/>
      <sheetName val="12"/>
      <sheetName val="fisik 94"/>
      <sheetName val="Assumes"/>
      <sheetName val="Variables"/>
      <sheetName val="Buku Bank"/>
      <sheetName val="Buku Kas"/>
      <sheetName val="Interest 30-11-01 not PA 7%"/>
      <sheetName val="x-rate"/>
      <sheetName val="DWP"/>
      <sheetName val="PREMI"/>
      <sheetName val="BeliLokal"/>
      <sheetName val="RETENSI"/>
      <sheetName val="Val_Ind"/>
      <sheetName val="Val_Mean"/>
      <sheetName val="Para_Assumption"/>
      <sheetName val="Mult_Decrement"/>
      <sheetName val="Val_Result"/>
      <sheetName val="Plan_Rules"/>
      <sheetName val="Tickmarks"/>
      <sheetName val="dectbl"/>
      <sheetName val="Currencies"/>
      <sheetName val="1.Rollfwd"/>
      <sheetName val="XREF"/>
      <sheetName val="E4.1d"/>
      <sheetName val="DATA HRG"/>
      <sheetName val="1999"/>
      <sheetName val="FORM INVESTMENT"/>
      <sheetName val="ekuitanak"/>
      <sheetName val="PI"/>
      <sheetName val="WBS KONSOL Sept 30 2011"/>
      <sheetName val="DATA_HRG"/>
      <sheetName val="FORM_INVESTMENT"/>
      <sheetName val="WBS_KONSOL_Sept_30_2011"/>
      <sheetName val="F-3"/>
      <sheetName val="F-2"/>
      <sheetName val="Lam pb-74"/>
      <sheetName val="H.Satuan"/>
      <sheetName val="DBF"/>
      <sheetName val="X_ANGKA"/>
      <sheetName val="Danamon LK"/>
      <sheetName val="Budget_US"/>
      <sheetName val="Company Info"/>
      <sheetName val="CA Comp"/>
      <sheetName val="PL-Srt2"/>
      <sheetName val="D0 Report"/>
      <sheetName val="Sales by Cust "/>
      <sheetName val="sal by prod"/>
      <sheetName val="賃率総括"/>
      <sheetName val="OLDMAP"/>
      <sheetName val="Informatique"/>
      <sheetName val="Sheet6084"/>
      <sheetName val="Sheet2 (2)"/>
      <sheetName val="PL (MONTHLY)"/>
      <sheetName val="Chart"/>
      <sheetName val="FORMAT 3"/>
      <sheetName val="SDAYA"/>
      <sheetName val="#511BkRec"/>
      <sheetName val="#511-SEPT97"/>
      <sheetName val="#511-OCT97"/>
      <sheetName val="#511-NOV97"/>
      <sheetName val="#511-DEC97"/>
      <sheetName val="Eng_Hrs"/>
      <sheetName val="Ranges"/>
      <sheetName val="OLDDATA"/>
      <sheetName val="Lot Tag"/>
      <sheetName val="data_benefit(2)"/>
      <sheetName val="FP_KLR"/>
      <sheetName val="FP_MSK"/>
      <sheetName val="PIK_QUO"/>
      <sheetName val="% Prog"/>
      <sheetName val="Order"/>
      <sheetName val="Schedule"/>
      <sheetName val="Schedule OK Status"/>
      <sheetName val="Monthly (4)"/>
      <sheetName val="R1-CAPEX-03-A"/>
      <sheetName val="9E1.3"/>
      <sheetName val="E-1-1"/>
      <sheetName val="tarjun"/>
      <sheetName val="T2_T5"/>
      <sheetName val="WHC"/>
      <sheetName val="Fill Rate"/>
      <sheetName val="FE-1770_P155"/>
      <sheetName val="FE-1770_P255"/>
      <sheetName val="FI-177O_P155"/>
      <sheetName val="FI-1770_P255"/>
      <sheetName val="Final_Tax55"/>
      <sheetName val="Irregular_Income55"/>
      <sheetName val="Rp_Banten53"/>
      <sheetName val="Permanent_info53"/>
      <sheetName val="RMFE_0452"/>
      <sheetName val="BS_final54"/>
      <sheetName val="B_153"/>
      <sheetName val="3__Neraca_dan_RL54"/>
      <sheetName val="Mine_Assumptions54"/>
      <sheetName val="RENCANA_KERJA54"/>
      <sheetName val="VAT_out54"/>
      <sheetName val="Journal_Template54"/>
      <sheetName val="trf_d-i53"/>
      <sheetName val="K_2_152"/>
      <sheetName val="Forecase_200453"/>
      <sheetName val="Main_Menu53"/>
      <sheetName val="A_u_g53"/>
      <sheetName val="BOQ_price52"/>
      <sheetName val="Details_BS_YTD52"/>
      <sheetName val="Detail_pg252"/>
      <sheetName val="Professionals_Standard52"/>
      <sheetName val="ESG_local52"/>
      <sheetName val="M-2_Adjusted53"/>
      <sheetName val="Internal_order52"/>
      <sheetName val="move_(2)52"/>
      <sheetName val="Table_Array51"/>
      <sheetName val="INV0299_(2)51"/>
      <sheetName val="K_1_1_1_HGU51"/>
      <sheetName val="Exch_rate51"/>
      <sheetName val="HBS_Credit_Detail51"/>
      <sheetName val="DEFECTED_NOV51"/>
      <sheetName val="HBI_NCD51"/>
      <sheetName val="For_Mgmt_fee52"/>
      <sheetName val="For_GSC_charge52"/>
      <sheetName val="For_Training_Svc_fee52"/>
      <sheetName val="For_Mgmt_fee_(PasteValue)52"/>
      <sheetName val="For_GSC_charge_(PasteValue)52"/>
      <sheetName val="Allocation_Base_(GSIN)52"/>
      <sheetName val="To_DCIN52"/>
      <sheetName val="For_Training_Svc_fee_(PasteVa52"/>
      <sheetName val="FOREX_0451"/>
      <sheetName val="FOREX_0351"/>
      <sheetName val="FOREX_04_audited51"/>
      <sheetName val="Data_Input51"/>
      <sheetName val="oblig_Trad&amp;AFS51"/>
      <sheetName val="Bank_Recon_-_IDR51"/>
      <sheetName val="Cost_Input_Sheet51"/>
      <sheetName val="Q120_AP_Aging51"/>
      <sheetName val="Other_Current51"/>
      <sheetName val="Other_YTD51"/>
      <sheetName val="Income_Statement51"/>
      <sheetName val="RWP_3350"/>
      <sheetName val="SUMMARY_50"/>
      <sheetName val="Rekap_Penj50"/>
      <sheetName val="Base_Data50"/>
      <sheetName val="BS-PL_Komersil_and_Fiskal50"/>
      <sheetName val="Investasi_&amp;_depresiasi50"/>
      <sheetName val="TRADING_PROFIT50"/>
      <sheetName val="EB_PDT50"/>
      <sheetName val="Front_Sheet50"/>
      <sheetName val="ID_MENADO50"/>
      <sheetName val="Name_Map50"/>
      <sheetName val="Exc__Rate50"/>
      <sheetName val="TB_IDR_Only50"/>
      <sheetName val="Breakdown_LF603_150"/>
      <sheetName val="Sheet_1_(2)50"/>
      <sheetName val="COA_BM50"/>
      <sheetName val="EYAS_Standar50"/>
      <sheetName val="BAL_SHEET(2)50"/>
      <sheetName val="CUSTOMER_LOOKUP50"/>
      <sheetName val="Sheet1_(19)50"/>
      <sheetName val="Table_150"/>
      <sheetName val="Tax_comp50"/>
      <sheetName val="TWDV_over_NBV50"/>
      <sheetName val="Income_State50"/>
      <sheetName val="229_Accr_Exp50"/>
      <sheetName val="FL_&amp;_IC50"/>
      <sheetName val="Check_Sheet50"/>
      <sheetName val="PLHO_Report50"/>
      <sheetName val="Content_350"/>
      <sheetName val="TRAVEL_PLAN50"/>
      <sheetName val="Product_Requirement50"/>
      <sheetName val="Att_1-5_yr01_(Ind)47"/>
      <sheetName val="Att_1-5_yr0147"/>
      <sheetName val="PPh_22_-_0147"/>
      <sheetName val="PPh_22_-_01_(E)47"/>
      <sheetName val="Depr_for_add_200147"/>
      <sheetName val="Perhit_disp_01_(E)47"/>
      <sheetName val="Perhit_disp_0147"/>
      <sheetName val="Depreciation_DBI_0147"/>
      <sheetName val="Amortisation_DBI_47"/>
      <sheetName val="Sheet1_(3)47"/>
      <sheetName val="Sheet1_(2)47"/>
      <sheetName val="expat_exp47"/>
      <sheetName val="Customer_List47"/>
      <sheetName val="A2_1_CAJE52"/>
      <sheetName val="lab_norge47"/>
      <sheetName val="hutang_DPLK50"/>
      <sheetName val="Access_Radio_NL40050"/>
      <sheetName val="Data_Submission50"/>
      <sheetName val="Lookup_Tables50"/>
      <sheetName val="HWL_(2)49"/>
      <sheetName val="Stock_CIW47"/>
      <sheetName val="Other_charges_(income)47"/>
      <sheetName val="Financial_Statement47"/>
      <sheetName val="99_10_1247"/>
      <sheetName val="LOC_Score45"/>
      <sheetName val="K_6DEPOSIT47"/>
      <sheetName val="New_List45"/>
      <sheetName val="Muebles_y_Enseres45"/>
      <sheetName val="_INCOME_STATEMENT48"/>
      <sheetName val="00_received_in_0145"/>
      <sheetName val="Per_GL_J_a_n45"/>
      <sheetName val="GL_Items_MEI45"/>
      <sheetName val="Lamp_RPT04824"/>
      <sheetName val="Lamp_RPT04024"/>
      <sheetName val="Bgn-Ingg_PLANTATION24"/>
      <sheetName val="L_BA_blok24"/>
      <sheetName val="Sch_45"/>
      <sheetName val="E-9_3(PBC)45"/>
      <sheetName val="hitung_ulang_JEPANG45"/>
      <sheetName val="HO_Use45"/>
      <sheetName val="SAD_Conclusion47"/>
      <sheetName val="SAD_Schedule47"/>
      <sheetName val="BGT_Cashflow45"/>
      <sheetName val="ACT_Cashflow45"/>
      <sheetName val="BGT_Cashflow_45"/>
      <sheetName val="Cruser_Sp7145"/>
      <sheetName val="FE-1771$_P124"/>
      <sheetName val="Laba_Rugi45"/>
      <sheetName val="Pembelian_Aktiva45"/>
      <sheetName val="Beban_Operasi45"/>
      <sheetName val="rincian_DO24"/>
      <sheetName val="L_I_-_ATY24"/>
      <sheetName val="S_e_p24"/>
      <sheetName val="M_a_r24"/>
      <sheetName val="7_245"/>
      <sheetName val="IPO_Proceed9"/>
      <sheetName val="Cap__Structure9"/>
      <sheetName val="Indirects_Actuals9"/>
      <sheetName val="M_a_y9"/>
      <sheetName val="J_u_l9"/>
      <sheetName val="A_p_r9"/>
      <sheetName val="O_c_t9"/>
      <sheetName val="J_u_n9"/>
      <sheetName val="N_o_v9"/>
      <sheetName val="F_e_b9"/>
      <sheetName val="J_a_n9"/>
      <sheetName val="J_1_Deffered_Landright24"/>
      <sheetName val="gg_110"/>
      <sheetName val="DAT_FIS7"/>
      <sheetName val="DAT_KOM7"/>
      <sheetName val="OPNAME_SALES24"/>
      <sheetName val="cons_workpapers7"/>
      <sheetName val="fiscal_depr(E)9"/>
      <sheetName val="I-PPh_Final9"/>
      <sheetName val="Spares_Data7"/>
      <sheetName val="KAS_$7"/>
      <sheetName val="HP_18_th7"/>
      <sheetName val="GB1_PPE_Lead5"/>
      <sheetName val="Notes_to_Accounts5"/>
      <sheetName val="FF402-WIP_movement5"/>
      <sheetName val="FF403-WIP_movement5"/>
      <sheetName val="TAX_COM_MAL'SIA5"/>
      <sheetName val="addl_cost5"/>
      <sheetName val="Bar_SUPP5"/>
      <sheetName val="KPI_RDCs7"/>
      <sheetName val="Company_Consol_(R)9"/>
      <sheetName val="Cockpit_29"/>
      <sheetName val="Cons_I9"/>
      <sheetName val="Cons_II9"/>
      <sheetName val="CONS_OPAT9"/>
      <sheetName val="RONOA_tree9"/>
      <sheetName val="Training_-_Action_List9"/>
      <sheetName val="Listes_de_Sélection9"/>
      <sheetName val="COLLATERAL_CONTROL9"/>
      <sheetName val="GRAND_REKAP9"/>
      <sheetName val="I_7_3_ICAB_(in)7"/>
      <sheetName val="I_7_1_ICAC_(in)7"/>
      <sheetName val="I_7_2_ICAS_(in)7"/>
      <sheetName val="I_7_4_ICAX_(in)7"/>
      <sheetName val="I_7_5_ICRJ_(in)7"/>
      <sheetName val="Input-SAP_data_FI7"/>
      <sheetName val="Mapping_SAP-&gt;sprdsht_via_Oracl7"/>
      <sheetName val="1_17"/>
      <sheetName val="GL_ACC7"/>
      <sheetName val="FISIK_RAB_20007"/>
      <sheetName val="ocean_voyage7"/>
      <sheetName val="General_Info7"/>
      <sheetName val="Comp_equip5"/>
      <sheetName val="CA_Sheet5"/>
      <sheetName val="Input_Areas7"/>
      <sheetName val="UK_GAAP_Adjustments7"/>
      <sheetName val="UK_GAAP_Purchase_Price7"/>
      <sheetName val="List_Price__Implementation_7"/>
      <sheetName val="SPT-1770-BLANK_xls7"/>
      <sheetName val="Name_List7"/>
      <sheetName val="A_4_35"/>
      <sheetName val="DCF_Inputs5"/>
      <sheetName val="(Global_Parameters)7"/>
      <sheetName val="Depreciation__schedule5"/>
      <sheetName val="TAX_LIST5"/>
      <sheetName val="tax_supp_doc5"/>
      <sheetName val="14__Risk_&amp;_Reserve7"/>
      <sheetName val="Email_Instructions7"/>
      <sheetName val="Sale-Leaseback_(2)5"/>
      <sheetName val="List_Price_(Implementation)7"/>
      <sheetName val="InvoEâ_ist5"/>
      <sheetName val="ASSET_REGISTER5"/>
      <sheetName val="Inputing_data5"/>
      <sheetName val="Penyusutan_Kendaraan5"/>
      <sheetName val="budget_idr7"/>
      <sheetName val="UM_Beli-New7"/>
      <sheetName val="A-11_Steel_Str_(2)7"/>
      <sheetName val="NRC-2009_087"/>
      <sheetName val="Harga_DOC5"/>
      <sheetName val="Interco_list5"/>
      <sheetName val="R1_COVER5"/>
      <sheetName val="DH_RI_SI_Exceptions5"/>
      <sheetName val="GL_09_175"/>
      <sheetName val="BIAYA_DIVISI5"/>
      <sheetName val="Setup_Data5"/>
      <sheetName val="CashFlow_Standard_Combined5"/>
      <sheetName val="X_rate5"/>
      <sheetName val="Input-Expected_Case5"/>
      <sheetName val="Input-Worst_Case5"/>
      <sheetName val="Other_Cargill_BU_Synergies5"/>
      <sheetName val="Revenue_Detail5"/>
      <sheetName val="Prod-_TBS5"/>
      <sheetName val="R-16_15"/>
      <sheetName val="R-16_25"/>
      <sheetName val="6B_BLS_Trends5"/>
      <sheetName val="(ABS)_JUN-JUL'075"/>
      <sheetName val="Statutory_Query5"/>
      <sheetName val="rekap_aset1"/>
      <sheetName val="Buku_Besar_11"/>
      <sheetName val="Trans_Alt_-_IRR1"/>
      <sheetName val="Centel_Drivers_(use)1"/>
      <sheetName val="nagai_081"/>
      <sheetName val="K4__F&amp;F1"/>
      <sheetName val="rent_by_month1"/>
      <sheetName val="AR_Drop_Downs1"/>
      <sheetName val="AR_APR'021"/>
      <sheetName val="วงเครดิต_31"/>
      <sheetName val="PPH_GB1"/>
      <sheetName val="TypeSite_AXD155-31"/>
      <sheetName val="INDIRECT_TPN1"/>
      <sheetName val="Capacity_Plan1"/>
      <sheetName val="ACCOUNT_NO"/>
      <sheetName val="BS2_11"/>
      <sheetName val="BS3_51"/>
      <sheetName val="BS2_41"/>
      <sheetName val="BS_41"/>
      <sheetName val="AM_REG1"/>
      <sheetName val="NAMA_DEPT1"/>
      <sheetName val="EB_NetIncomeMthlyTrendAnalysis1"/>
      <sheetName val="PPh21_pegttp1"/>
      <sheetName val="Arus_Kas1"/>
      <sheetName val="Master_Sek_(Per_TW)1"/>
      <sheetName val="Master_Sek1"/>
      <sheetName val="Master_Sek_(V2)_Ok1"/>
      <sheetName val="Perb_Hrg_Prog-RKAP_20151"/>
      <sheetName val="NOTES_1"/>
      <sheetName val="BALANCE_SHEET1"/>
      <sheetName val="Bobot_rev1"/>
      <sheetName val="INDIRECT_DETAIL1"/>
      <sheetName val="DAFTAR_ISI1"/>
      <sheetName val="Analisa_Harga_Satuan1"/>
      <sheetName val="Harga_Material1"/>
      <sheetName val="data_(2)"/>
      <sheetName val="Entry__HTM"/>
      <sheetName val="PPN_terutang"/>
      <sheetName val="Kode_Bantu1"/>
      <sheetName val="Daftar_Akun1"/>
      <sheetName val="trf_multiple1"/>
      <sheetName val="trfakt_sgl1"/>
      <sheetName val="Data_Inv1"/>
      <sheetName val="Data_Pinj1"/>
      <sheetName val="Contoh_lap_keu1"/>
      <sheetName val="NERACA_JUL"/>
      <sheetName val="Building_Your_PAR1"/>
      <sheetName val="Enter_FSA_Data1"/>
      <sheetName val="no_ref"/>
      <sheetName val="input_data_VDR"/>
      <sheetName val="FX_&amp;_Hedge_-_Pacific_Ltd1"/>
      <sheetName val="STOCK_AKHIR1"/>
      <sheetName val="RAG_Eg1"/>
      <sheetName val="1__BQ"/>
      <sheetName val="CTDZ6kv_(gd1)_"/>
      <sheetName val="CTDZ_0_4+cto_(GD1)"/>
      <sheetName val="CTTBA_(gd1)"/>
      <sheetName val="Training___Action_List"/>
      <sheetName val="Jurnal_Koreksi"/>
      <sheetName val="FF-2_(1)"/>
      <sheetName val="Toggles_&amp;_Other"/>
      <sheetName val="Sum_All"/>
      <sheetName val="Prog_Imbalan"/>
      <sheetName val="COA_Infomedia"/>
      <sheetName val="FIXED_FLOAT"/>
      <sheetName val="AFTER_55"/>
      <sheetName val="U2_3"/>
      <sheetName val="A1-B_ASSET"/>
      <sheetName val="A_R_1"/>
      <sheetName val="Record_Operation"/>
      <sheetName val="Unload_Lati_Port"/>
      <sheetName val="LT_Coal"/>
      <sheetName val="LT_OB"/>
      <sheetName val="Data_entry"/>
      <sheetName val="witholding_tax_list_ptp_2001"/>
      <sheetName val="LIST_ANHARSAT"/>
      <sheetName val="T__Cs_Log_P_III"/>
      <sheetName val="rekap_c"/>
      <sheetName val="ar_Comp"/>
      <sheetName val="U1_61"/>
      <sheetName val="U1_21"/>
      <sheetName val="U1_51"/>
      <sheetName val="U1_11"/>
      <sheetName val="U1_31"/>
      <sheetName val="Account_Code2"/>
      <sheetName val="Start_up_Cost_Calc"/>
      <sheetName val="Prediksi_2011"/>
      <sheetName val="Prediksi_HT_2011"/>
      <sheetName val="A_4_2"/>
      <sheetName val="OLI_HEQ"/>
      <sheetName val="SK_HTM"/>
      <sheetName val="TON__per_Jam"/>
      <sheetName val="Lead_Schedule"/>
      <sheetName val="Appendix_&quot;I&quot;"/>
      <sheetName val="Revenue_-_Commit_Group"/>
      <sheetName val="Appendix_9-2"/>
      <sheetName val="TPG_Key_figures1"/>
      <sheetName val="PORTO_19_JUL"/>
      <sheetName val="J-ASII_"/>
      <sheetName val="Down_Payment_Invoice"/>
      <sheetName val="Master_Fault"/>
      <sheetName val="Inventory_Part"/>
      <sheetName val="BS-after_AJE"/>
      <sheetName val="Client_Aje"/>
      <sheetName val="Daftar_Customer"/>
      <sheetName val="Cashflow_(2)"/>
      <sheetName val="REG_TOTAL"/>
      <sheetName val="rab_8_2(swt)"/>
      <sheetName val="1_LeadSchedule"/>
      <sheetName val="Bal_Sheet"/>
      <sheetName val="PL-Invst_Pty1"/>
      <sheetName val="Assumption_&amp;_Result"/>
      <sheetName val="Calendar_(2)"/>
      <sheetName val="RESUME_INTERNAL"/>
      <sheetName val="Performance_Dashboard_Data"/>
      <sheetName val="Loan_Land"/>
      <sheetName val="WP_PASIVA"/>
      <sheetName val="Supplier_Master1"/>
      <sheetName val="IM_price"/>
      <sheetName val="Local_price"/>
      <sheetName val="Master_sheet"/>
      <sheetName val="TRAINING_PUBLIK"/>
      <sheetName val="DAFTAR_REK"/>
      <sheetName val="NR___MTM"/>
      <sheetName val="rekonsiliasi_pph_21"/>
      <sheetName val="Test_Accrue"/>
      <sheetName val="Op_Exp-SAP"/>
      <sheetName val="4_1_Placement_w_o_b"/>
      <sheetName val="Cost_Model"/>
      <sheetName val="Summonth_MP"/>
      <sheetName val="Summonth_SC"/>
      <sheetName val="Ratio_Budget"/>
      <sheetName val="Test_cost_oversea"/>
      <sheetName val="Int__&amp;_Inv__Details"/>
      <sheetName val="U2_5_RM_From_Purhase"/>
      <sheetName val="10_yr_val"/>
      <sheetName val="FE-1770_P156"/>
      <sheetName val="FE-1770_P256"/>
      <sheetName val="FI-177O_P156"/>
      <sheetName val="FI-1770_P256"/>
      <sheetName val="Final_Tax56"/>
      <sheetName val="Irregular_Income56"/>
      <sheetName val="Rp_Banten54"/>
      <sheetName val="Permanent_info54"/>
      <sheetName val="RMFE_0453"/>
      <sheetName val="BS_final55"/>
      <sheetName val="B_154"/>
      <sheetName val="3__Neraca_dan_RL55"/>
      <sheetName val="Mine_Assumptions55"/>
      <sheetName val="RENCANA_KERJA55"/>
      <sheetName val="VAT_out55"/>
      <sheetName val="Journal_Template55"/>
      <sheetName val="trf_d-i54"/>
      <sheetName val="K_2_153"/>
      <sheetName val="Forecase_200454"/>
      <sheetName val="Main_Menu54"/>
      <sheetName val="A_u_g54"/>
      <sheetName val="BOQ_price53"/>
      <sheetName val="Details_BS_YTD53"/>
      <sheetName val="Detail_pg253"/>
      <sheetName val="Professionals_Standard53"/>
      <sheetName val="ESG_local53"/>
      <sheetName val="M-2_Adjusted54"/>
      <sheetName val="Internal_order53"/>
      <sheetName val="move_(2)53"/>
      <sheetName val="Table_Array52"/>
      <sheetName val="INV0299_(2)52"/>
      <sheetName val="K_1_1_1_HGU52"/>
      <sheetName val="Exch_rate52"/>
      <sheetName val="HBS_Credit_Detail52"/>
      <sheetName val="DEFECTED_NOV52"/>
      <sheetName val="HBI_NCD52"/>
      <sheetName val="For_Mgmt_fee53"/>
      <sheetName val="For_GSC_charge53"/>
      <sheetName val="For_Training_Svc_fee53"/>
      <sheetName val="For_Mgmt_fee_(PasteValue)53"/>
      <sheetName val="For_GSC_charge_(PasteValue)53"/>
      <sheetName val="Allocation_Base_(GSIN)53"/>
      <sheetName val="To_DCIN53"/>
      <sheetName val="For_Training_Svc_fee_(PasteVa53"/>
      <sheetName val="FOREX_0452"/>
      <sheetName val="FOREX_0352"/>
      <sheetName val="FOREX_04_audited52"/>
      <sheetName val="Data_Input52"/>
      <sheetName val="oblig_Trad&amp;AFS52"/>
      <sheetName val="Bank_Recon_-_IDR52"/>
      <sheetName val="Cost_Input_Sheet52"/>
      <sheetName val="Q120_AP_Aging52"/>
      <sheetName val="Other_Current52"/>
      <sheetName val="Other_YTD52"/>
      <sheetName val="Income_Statement52"/>
      <sheetName val="RWP_3351"/>
      <sheetName val="SUMMARY_51"/>
      <sheetName val="Rekap_Penj51"/>
      <sheetName val="Base_Data51"/>
      <sheetName val="BS-PL_Komersil_and_Fiskal51"/>
      <sheetName val="Investasi_&amp;_depresiasi51"/>
      <sheetName val="TRADING_PROFIT51"/>
      <sheetName val="EB_PDT51"/>
      <sheetName val="Front_Sheet51"/>
      <sheetName val="ID_MENADO51"/>
      <sheetName val="Name_Map51"/>
      <sheetName val="Exc__Rate51"/>
      <sheetName val="TB_IDR_Only51"/>
      <sheetName val="Breakdown_LF603_151"/>
      <sheetName val="Sheet_1_(2)51"/>
      <sheetName val="COA_BM51"/>
      <sheetName val="EYAS_Standar51"/>
      <sheetName val="BAL_SHEET(2)51"/>
      <sheetName val="CUSTOMER_LOOKUP51"/>
      <sheetName val="Sheet1_(19)51"/>
      <sheetName val="Table_151"/>
      <sheetName val="Tax_comp51"/>
      <sheetName val="TWDV_over_NBV51"/>
      <sheetName val="Income_State51"/>
      <sheetName val="229_Accr_Exp51"/>
      <sheetName val="FL_&amp;_IC51"/>
      <sheetName val="Check_Sheet51"/>
      <sheetName val="PLHO_Report51"/>
      <sheetName val="Content_351"/>
      <sheetName val="TRAVEL_PLAN51"/>
      <sheetName val="Product_Requirement51"/>
      <sheetName val="Att_1-5_yr01_(Ind)48"/>
      <sheetName val="Att_1-5_yr0148"/>
      <sheetName val="PPh_22_-_0148"/>
      <sheetName val="PPh_22_-_01_(E)48"/>
      <sheetName val="Depr_for_add_200148"/>
      <sheetName val="Perhit_disp_01_(E)48"/>
      <sheetName val="Perhit_disp_0148"/>
      <sheetName val="Depreciation_DBI_0148"/>
      <sheetName val="Amortisation_DBI_48"/>
      <sheetName val="Sheet1_(3)48"/>
      <sheetName val="Sheet1_(2)48"/>
      <sheetName val="expat_exp48"/>
      <sheetName val="Customer_List48"/>
      <sheetName val="A2_1_CAJE53"/>
      <sheetName val="lab_norge48"/>
      <sheetName val="hutang_DPLK51"/>
      <sheetName val="Access_Radio_NL40051"/>
      <sheetName val="Data_Submission51"/>
      <sheetName val="Lookup_Tables51"/>
      <sheetName val="HWL_(2)50"/>
      <sheetName val="Stock_CIW48"/>
      <sheetName val="Other_charges_(income)48"/>
      <sheetName val="Financial_Statement48"/>
      <sheetName val="99_10_1248"/>
      <sheetName val="LOC_Score46"/>
      <sheetName val="K_6DEPOSIT48"/>
      <sheetName val="New_List46"/>
      <sheetName val="Muebles_y_Enseres46"/>
      <sheetName val="_INCOME_STATEMENT49"/>
      <sheetName val="00_received_in_0146"/>
      <sheetName val="Per_GL_J_a_n46"/>
      <sheetName val="GL_Items_MEI46"/>
      <sheetName val="Lamp_RPT04825"/>
      <sheetName val="Lamp_RPT04025"/>
      <sheetName val="Bgn-Ingg_PLANTATION25"/>
      <sheetName val="L_BA_blok25"/>
      <sheetName val="Sch_46"/>
      <sheetName val="E-9_3(PBC)46"/>
      <sheetName val="hitung_ulang_JEPANG46"/>
      <sheetName val="HO_Use46"/>
      <sheetName val="SAD_Conclusion48"/>
      <sheetName val="SAD_Schedule48"/>
      <sheetName val="BGT_Cashflow46"/>
      <sheetName val="ACT_Cashflow46"/>
      <sheetName val="BGT_Cashflow_46"/>
      <sheetName val="Cruser_Sp7146"/>
      <sheetName val="FE-1771$_P125"/>
      <sheetName val="Laba_Rugi46"/>
      <sheetName val="Pembelian_Aktiva46"/>
      <sheetName val="Beban_Operasi46"/>
      <sheetName val="rincian_DO25"/>
      <sheetName val="L_I_-_ATY25"/>
      <sheetName val="S_e_p25"/>
      <sheetName val="M_a_r25"/>
      <sheetName val="7_246"/>
      <sheetName val="IPO_Proceed10"/>
      <sheetName val="Cap__Structure10"/>
      <sheetName val="Indirects_Actuals10"/>
      <sheetName val="M_a_y10"/>
      <sheetName val="J_u_l10"/>
      <sheetName val="A_p_r10"/>
      <sheetName val="O_c_t10"/>
      <sheetName val="J_u_n10"/>
      <sheetName val="N_o_v10"/>
      <sheetName val="F_e_b10"/>
      <sheetName val="J_a_n10"/>
      <sheetName val="J_1_Deffered_Landright25"/>
      <sheetName val="gg_111"/>
      <sheetName val="DAT_FIS8"/>
      <sheetName val="DAT_KOM8"/>
      <sheetName val="OPNAME_SALES25"/>
      <sheetName val="cons_workpapers8"/>
      <sheetName val="fiscal_depr(E)10"/>
      <sheetName val="I-PPh_Final10"/>
      <sheetName val="Spares_Data8"/>
      <sheetName val="KAS_$8"/>
      <sheetName val="HP_18_th8"/>
      <sheetName val="GB1_PPE_Lead6"/>
      <sheetName val="Notes_to_Accounts6"/>
      <sheetName val="FF402-WIP_movement6"/>
      <sheetName val="FF403-WIP_movement6"/>
      <sheetName val="TAX_COM_MAL'SIA6"/>
      <sheetName val="addl_cost6"/>
      <sheetName val="Bar_SUPP6"/>
      <sheetName val="KPI_RDCs8"/>
      <sheetName val="Company_Consol_(R)10"/>
      <sheetName val="Cockpit_210"/>
      <sheetName val="Cons_I10"/>
      <sheetName val="Cons_II10"/>
      <sheetName val="CONS_OPAT10"/>
      <sheetName val="RONOA_tree10"/>
      <sheetName val="Training_-_Action_List10"/>
      <sheetName val="Listes_de_Sélection10"/>
      <sheetName val="COLLATERAL_CONTROL10"/>
      <sheetName val="GRAND_REKAP10"/>
      <sheetName val="I_7_3_ICAB_(in)8"/>
      <sheetName val="I_7_1_ICAC_(in)8"/>
      <sheetName val="I_7_2_ICAS_(in)8"/>
      <sheetName val="I_7_4_ICAX_(in)8"/>
      <sheetName val="I_7_5_ICRJ_(in)8"/>
      <sheetName val="Input-SAP_data_FI8"/>
      <sheetName val="Mapping_SAP-&gt;sprdsht_via_Oracl8"/>
      <sheetName val="1_18"/>
      <sheetName val="GL_ACC8"/>
      <sheetName val="FISIK_RAB_20008"/>
      <sheetName val="ocean_voyage8"/>
      <sheetName val="General_Info8"/>
      <sheetName val="Comp_equip6"/>
      <sheetName val="CA_Sheet6"/>
      <sheetName val="Input_Areas8"/>
      <sheetName val="UK_GAAP_Adjustments8"/>
      <sheetName val="UK_GAAP_Purchase_Price8"/>
      <sheetName val="List_Price__Implementation_8"/>
      <sheetName val="SPT-1770-BLANK_xls8"/>
      <sheetName val="Name_List8"/>
      <sheetName val="A_4_36"/>
      <sheetName val="DCF_Inputs6"/>
      <sheetName val="DATA_WP4"/>
      <sheetName val="(Global_Parameters)8"/>
      <sheetName val="Depreciation__schedule6"/>
      <sheetName val="TAX_LIST6"/>
      <sheetName val="tax_supp_doc6"/>
      <sheetName val="14__Risk_&amp;_Reserve8"/>
      <sheetName val="Email_Instructions8"/>
      <sheetName val="Sale-Leaseback_(2)6"/>
      <sheetName val="List_Price_(Implementation)8"/>
      <sheetName val="InvoEâ_ist6"/>
      <sheetName val="ASSET_REGISTER6"/>
      <sheetName val="Inputing_data6"/>
      <sheetName val="Penyusutan_Kendaraan6"/>
      <sheetName val="budget_idr8"/>
      <sheetName val="UM_Beli-New8"/>
      <sheetName val="A-11_Steel_Str_(2)8"/>
      <sheetName val="NRC-2009_088"/>
      <sheetName val="Harga_DOC6"/>
      <sheetName val="Interco_list6"/>
      <sheetName val="R1_COVER6"/>
      <sheetName val="DH_RI_SI_Exceptions6"/>
      <sheetName val="GL_09_176"/>
      <sheetName val="BIAYA_DIVISI6"/>
      <sheetName val="Setup_Data6"/>
      <sheetName val="CashFlow_Standard_Combined6"/>
      <sheetName val="X_rate6"/>
      <sheetName val="Input-Expected_Case6"/>
      <sheetName val="Input-Worst_Case6"/>
      <sheetName val="Other_Cargill_BU_Synergies6"/>
      <sheetName val="Revenue_Detail6"/>
      <sheetName val="Prod-_TBS6"/>
      <sheetName val="R-16_16"/>
      <sheetName val="R-16_26"/>
      <sheetName val="6B_BLS_Trends6"/>
      <sheetName val="(ABS)_JUN-JUL'076"/>
      <sheetName val="Statutory_Query6"/>
      <sheetName val="rekap_aset2"/>
      <sheetName val="Buku_Besar_12"/>
      <sheetName val="Trans_Alt_-_IRR2"/>
      <sheetName val="Centel_Drivers_(use)2"/>
      <sheetName val="nagai_082"/>
      <sheetName val="K4__F&amp;F2"/>
      <sheetName val="rent_by_month2"/>
      <sheetName val="AR_Drop_Downs2"/>
      <sheetName val="AR_APR'022"/>
      <sheetName val="วงเครดิต_32"/>
      <sheetName val="PPH_GB2"/>
      <sheetName val="TypeSite_AXD155-32"/>
      <sheetName val="INDIRECT_TPN2"/>
      <sheetName val="Capacity_Plan2"/>
      <sheetName val="ACCOUNT_NO1"/>
      <sheetName val="BS2_12"/>
      <sheetName val="BS3_52"/>
      <sheetName val="BS2_42"/>
      <sheetName val="BS_42"/>
      <sheetName val="AM_REG2"/>
      <sheetName val="NAMA_DEPT2"/>
      <sheetName val="EB_NetIncomeMthlyTrendAnalysis2"/>
      <sheetName val="PPh21_pegttp2"/>
      <sheetName val="Arus_Kas2"/>
      <sheetName val="Master_Sek_(Per_TW)2"/>
      <sheetName val="Master_Sek2"/>
      <sheetName val="Master_Sek_(V2)_Ok2"/>
      <sheetName val="Perb_Hrg_Prog-RKAP_20152"/>
      <sheetName val="NOTES_2"/>
      <sheetName val="BALANCE_SHEET2"/>
      <sheetName val="Bobot_rev2"/>
      <sheetName val="INDIRECT_DETAIL2"/>
      <sheetName val="DAFTAR_ISI2"/>
      <sheetName val="Analisa_Harga_Satuan2"/>
      <sheetName val="Harga_Material2"/>
      <sheetName val="data_(2)1"/>
      <sheetName val="SPM_PPN1"/>
      <sheetName val="Entry__HTM1"/>
      <sheetName val="PPN_terutang1"/>
      <sheetName val="Kode_Bantu2"/>
      <sheetName val="Daftar_Akun2"/>
      <sheetName val="trf_multiple2"/>
      <sheetName val="trfakt_sgl2"/>
      <sheetName val="Data_Inv2"/>
      <sheetName val="Data_Pinj2"/>
      <sheetName val="Contoh_lap_keu2"/>
      <sheetName val="NERACA_JUL1"/>
      <sheetName val="Building_Your_PAR2"/>
      <sheetName val="Enter_FSA_Data2"/>
      <sheetName val="no_ref1"/>
      <sheetName val="input_data_VDR1"/>
      <sheetName val="FX_&amp;_Hedge_-_Pacific_Ltd2"/>
      <sheetName val="STOCK_AKHIR2"/>
      <sheetName val="RAG_Eg2"/>
      <sheetName val="1__BQ1"/>
      <sheetName val="CTDZ6kv_(gd1)_1"/>
      <sheetName val="CTDZ_0_4+cto_(GD1)1"/>
      <sheetName val="CTTBA_(gd1)1"/>
      <sheetName val="Training___Action_List1"/>
      <sheetName val="Jurnal_Koreksi1"/>
      <sheetName val="FF-2_(1)1"/>
      <sheetName val="Toggles_&amp;_Other1"/>
      <sheetName val="Sum_All1"/>
      <sheetName val="Prog_Imbalan1"/>
      <sheetName val="COA_Infomedia1"/>
      <sheetName val="FIXED_FLOAT1"/>
      <sheetName val="AFTER_551"/>
      <sheetName val="U2_31"/>
      <sheetName val="A1-B_ASSET1"/>
      <sheetName val="A_R_2"/>
      <sheetName val="Record_Operation1"/>
      <sheetName val="Unload_Lati_Port1"/>
      <sheetName val="LT_Coal1"/>
      <sheetName val="LT_OB1"/>
      <sheetName val="Data_entry1"/>
      <sheetName val="witholding_tax_list_ptp_20011"/>
      <sheetName val="LIST_ANHARSAT1"/>
      <sheetName val="T__Cs_Log_P_III1"/>
      <sheetName val="rekap_c1"/>
      <sheetName val="ar_Comp1"/>
      <sheetName val="U1_62"/>
      <sheetName val="U1_22"/>
      <sheetName val="U1_52"/>
      <sheetName val="U1_12"/>
      <sheetName val="U1_32"/>
      <sheetName val="Account_Code3"/>
      <sheetName val="Start_up_Cost_Calc1"/>
      <sheetName val="Prediksi_20111"/>
      <sheetName val="Prediksi_HT_20111"/>
      <sheetName val="A_4_21"/>
      <sheetName val="OLI_HEQ1"/>
      <sheetName val="SK_HTM1"/>
      <sheetName val="TON__per_Jam1"/>
      <sheetName val="Lead_Schedule1"/>
      <sheetName val="Appendix_&quot;I&quot;1"/>
      <sheetName val="Revenue_-_Commit_Group1"/>
      <sheetName val="Appendix_9-21"/>
      <sheetName val="TPG_Key_figures2"/>
      <sheetName val="PORTO_19_JUL1"/>
      <sheetName val="J-ASII_1"/>
      <sheetName val="Down_Payment_Invoice1"/>
      <sheetName val="Master_Fault1"/>
      <sheetName val="IMP_TAX1"/>
      <sheetName val="Inventory_Part1"/>
      <sheetName val="BS-after_AJE1"/>
      <sheetName val="Client_Aje1"/>
      <sheetName val="Daftar_Customer1"/>
      <sheetName val="Cashflow_(2)1"/>
      <sheetName val="REG_TOTAL1"/>
      <sheetName val="rab_8_2(swt)1"/>
      <sheetName val="1_LeadSchedule1"/>
      <sheetName val="Bal_Sheet1"/>
      <sheetName val="PL-Invst_Pty2"/>
      <sheetName val="Assumption_&amp;_Result1"/>
      <sheetName val="Calendar_(2)1"/>
      <sheetName val="RESUME_INTERNAL1"/>
      <sheetName val="Performance_Dashboard_Data1"/>
      <sheetName val="Loan_Land1"/>
      <sheetName val="WP_PASIVA1"/>
      <sheetName val="Supplier_Master2"/>
      <sheetName val="IM_price1"/>
      <sheetName val="Local_price1"/>
      <sheetName val="Master_sheet1"/>
      <sheetName val="TRAINING_PUBLIK1"/>
      <sheetName val="DAFTAR_REK1"/>
      <sheetName val="NR___MTM1"/>
      <sheetName val="rekonsiliasi_pph_211"/>
      <sheetName val="Test_Accrue1"/>
      <sheetName val="Op_Exp-SAP1"/>
      <sheetName val="4_1_Placement_w_o_b1"/>
      <sheetName val="Cost_Model1"/>
      <sheetName val="Summonth_MP1"/>
      <sheetName val="Summonth_SC1"/>
      <sheetName val="Ratio_Budget1"/>
      <sheetName val="Test_cost_oversea1"/>
      <sheetName val="Int__&amp;_Inv__Details1"/>
      <sheetName val="U2_5_RM_From_Purhase1"/>
      <sheetName val="10_yr_val1"/>
      <sheetName val="FE-1770_P157"/>
      <sheetName val="FE-1770_P257"/>
      <sheetName val="FI-177O_P157"/>
      <sheetName val="FI-1770_P257"/>
      <sheetName val="Final_Tax57"/>
      <sheetName val="Irregular_Income57"/>
      <sheetName val="Rp_Banten55"/>
      <sheetName val="Permanent_info55"/>
      <sheetName val="RMFE_0454"/>
      <sheetName val="BS_final56"/>
      <sheetName val="B_155"/>
      <sheetName val="3__Neraca_dan_RL56"/>
      <sheetName val="Mine_Assumptions56"/>
      <sheetName val="RENCANA_KERJA56"/>
      <sheetName val="VAT_out56"/>
      <sheetName val="Journal_Template56"/>
      <sheetName val="trf_d-i55"/>
      <sheetName val="K_2_154"/>
      <sheetName val="Forecase_200455"/>
      <sheetName val="Main_Menu55"/>
      <sheetName val="A_u_g55"/>
      <sheetName val="BOQ_price54"/>
      <sheetName val="Details_BS_YTD54"/>
      <sheetName val="Detail_pg254"/>
      <sheetName val="Professionals_Standard54"/>
      <sheetName val="ESG_local54"/>
      <sheetName val="M-2_Adjusted55"/>
      <sheetName val="Internal_order54"/>
      <sheetName val="move_(2)54"/>
      <sheetName val="Table_Array53"/>
      <sheetName val="INV0299_(2)53"/>
      <sheetName val="K_1_1_1_HGU53"/>
      <sheetName val="Exch_rate53"/>
      <sheetName val="HBS_Credit_Detail53"/>
      <sheetName val="DEFECTED_NOV53"/>
      <sheetName val="HBI_NCD53"/>
      <sheetName val="For_Mgmt_fee54"/>
      <sheetName val="For_GSC_charge54"/>
      <sheetName val="For_Training_Svc_fee54"/>
      <sheetName val="For_Mgmt_fee_(PasteValue)54"/>
      <sheetName val="For_GSC_charge_(PasteValue)54"/>
      <sheetName val="Allocation_Base_(GSIN)54"/>
      <sheetName val="To_DCIN54"/>
      <sheetName val="For_Training_Svc_fee_(PasteVa54"/>
      <sheetName val="FOREX_0453"/>
      <sheetName val="FOREX_0353"/>
      <sheetName val="FOREX_04_audited53"/>
      <sheetName val="Data_Input53"/>
      <sheetName val="oblig_Trad&amp;AFS53"/>
      <sheetName val="Bank_Recon_-_IDR53"/>
      <sheetName val="Cost_Input_Sheet53"/>
      <sheetName val="Q120_AP_Aging53"/>
      <sheetName val="Other_Current53"/>
      <sheetName val="Other_YTD53"/>
      <sheetName val="Income_Statement53"/>
      <sheetName val="RWP_3352"/>
      <sheetName val="SUMMARY_52"/>
      <sheetName val="Rekap_Penj52"/>
      <sheetName val="Base_Data52"/>
      <sheetName val="BS-PL_Komersil_and_Fiskal52"/>
      <sheetName val="Investasi_&amp;_depresiasi52"/>
      <sheetName val="TRADING_PROFIT52"/>
      <sheetName val="EB_PDT52"/>
      <sheetName val="Front_Sheet52"/>
      <sheetName val="ID_MENADO52"/>
      <sheetName val="Name_Map52"/>
      <sheetName val="Exc__Rate52"/>
      <sheetName val="TB_IDR_Only52"/>
      <sheetName val="Breakdown_LF603_152"/>
      <sheetName val="Sheet_1_(2)52"/>
      <sheetName val="COA_BM52"/>
      <sheetName val="EYAS_Standar52"/>
      <sheetName val="BAL_SHEET(2)52"/>
      <sheetName val="CUSTOMER_LOOKUP52"/>
      <sheetName val="Sheet1_(19)52"/>
      <sheetName val="Table_152"/>
      <sheetName val="Tax_comp52"/>
      <sheetName val="TWDV_over_NBV52"/>
      <sheetName val="Income_State52"/>
      <sheetName val="229_Accr_Exp52"/>
      <sheetName val="FL_&amp;_IC52"/>
      <sheetName val="Check_Sheet52"/>
      <sheetName val="PLHO_Report52"/>
      <sheetName val="Content_352"/>
      <sheetName val="TRAVEL_PLAN52"/>
      <sheetName val="Product_Requirement52"/>
      <sheetName val="Att_1-5_yr01_(Ind)49"/>
      <sheetName val="Att_1-5_yr0149"/>
      <sheetName val="PPh_22_-_0149"/>
      <sheetName val="PPh_22_-_01_(E)49"/>
      <sheetName val="Depr_for_add_200149"/>
      <sheetName val="Perhit_disp_01_(E)49"/>
      <sheetName val="Perhit_disp_0149"/>
      <sheetName val="Depreciation_DBI_0149"/>
      <sheetName val="Amortisation_DBI_49"/>
      <sheetName val="Sheet1_(3)49"/>
      <sheetName val="Sheet1_(2)49"/>
      <sheetName val="expat_exp49"/>
      <sheetName val="Customer_List49"/>
      <sheetName val="A2_1_CAJE54"/>
      <sheetName val="lab_norge49"/>
      <sheetName val="hutang_DPLK52"/>
      <sheetName val="Access_Radio_NL40052"/>
      <sheetName val="Data_Submission52"/>
      <sheetName val="Lookup_Tables52"/>
      <sheetName val="HWL_(2)51"/>
      <sheetName val="Stock_CIW49"/>
      <sheetName val="Other_charges_(income)49"/>
      <sheetName val="Financial_Statement49"/>
      <sheetName val="99_10_1249"/>
      <sheetName val="LOC_Score47"/>
      <sheetName val="K_6DEPOSIT49"/>
      <sheetName val="New_List47"/>
      <sheetName val="Muebles_y_Enseres47"/>
      <sheetName val="_INCOME_STATEMENT50"/>
      <sheetName val="00_received_in_0147"/>
      <sheetName val="Per_GL_J_a_n47"/>
      <sheetName val="GL_Items_MEI47"/>
      <sheetName val="Lamp_RPT04826"/>
      <sheetName val="Lamp_RPT04026"/>
      <sheetName val="Bgn-Ingg_PLANTATION26"/>
      <sheetName val="L_BA_blok26"/>
      <sheetName val="Sch_47"/>
      <sheetName val="E-9_3(PBC)47"/>
      <sheetName val="hitung_ulang_JEPANG47"/>
      <sheetName val="HO_Use47"/>
      <sheetName val="SAD_Conclusion49"/>
      <sheetName val="SAD_Schedule49"/>
      <sheetName val="BGT_Cashflow47"/>
      <sheetName val="ACT_Cashflow47"/>
      <sheetName val="BGT_Cashflow_47"/>
      <sheetName val="Cruser_Sp7147"/>
      <sheetName val="FE-1771$_P126"/>
      <sheetName val="Laba_Rugi47"/>
      <sheetName val="Pembelian_Aktiva47"/>
      <sheetName val="Beban_Operasi47"/>
      <sheetName val="rincian_DO26"/>
      <sheetName val="L_I_-_ATY26"/>
      <sheetName val="S_e_p26"/>
      <sheetName val="M_a_r26"/>
      <sheetName val="7_247"/>
      <sheetName val="IPO_Proceed11"/>
      <sheetName val="Cap__Structure11"/>
      <sheetName val="Indirects_Actuals11"/>
      <sheetName val="M_a_y11"/>
      <sheetName val="J_u_l11"/>
      <sheetName val="A_p_r11"/>
      <sheetName val="O_c_t11"/>
      <sheetName val="J_u_n11"/>
      <sheetName val="N_o_v11"/>
      <sheetName val="F_e_b11"/>
      <sheetName val="J_a_n11"/>
      <sheetName val="J_1_Deffered_Landright26"/>
      <sheetName val="gg_112"/>
      <sheetName val="DAT_FIS9"/>
      <sheetName val="DAT_KOM9"/>
      <sheetName val="OPNAME_SALES26"/>
      <sheetName val="cons_workpapers9"/>
      <sheetName val="fiscal_depr(E)11"/>
      <sheetName val="I-PPh_Final11"/>
      <sheetName val="Spares_Data9"/>
      <sheetName val="KAS_$9"/>
      <sheetName val="HP_18_th9"/>
      <sheetName val="Sandi_laba_rugi5"/>
      <sheetName val="Rekg_95"/>
      <sheetName val="GB1_PPE_Lead7"/>
      <sheetName val="Notes_to_Accounts7"/>
      <sheetName val="FF402-WIP_movement7"/>
      <sheetName val="FF403-WIP_movement7"/>
      <sheetName val="TAX_COM_MAL'SIA7"/>
      <sheetName val="addl_cost7"/>
      <sheetName val="Bar_SUPP7"/>
      <sheetName val="KPI_RDCs9"/>
      <sheetName val="Company_Consol_(R)11"/>
      <sheetName val="Cockpit_211"/>
      <sheetName val="Cons_I11"/>
      <sheetName val="Cons_II11"/>
      <sheetName val="CONS_OPAT11"/>
      <sheetName val="RONOA_tree11"/>
      <sheetName val="Training_-_Action_List11"/>
      <sheetName val="Listes_de_Sélection11"/>
      <sheetName val="COLLATERAL_CONTROL11"/>
      <sheetName val="GRAND_REKAP11"/>
      <sheetName val="I_7_3_ICAB_(in)9"/>
      <sheetName val="I_7_1_ICAC_(in)9"/>
      <sheetName val="I_7_2_ICAS_(in)9"/>
      <sheetName val="I_7_4_ICAX_(in)9"/>
      <sheetName val="I_7_5_ICRJ_(in)9"/>
      <sheetName val="Input-SAP_data_FI9"/>
      <sheetName val="Mapping_SAP-&gt;sprdsht_via_Oracl9"/>
      <sheetName val="1_19"/>
      <sheetName val="GL_ACC9"/>
      <sheetName val="FISIK_RAB_20009"/>
      <sheetName val="ocean_voyage9"/>
      <sheetName val="General_Info9"/>
      <sheetName val="Comp_equip7"/>
      <sheetName val="CA_Sheet7"/>
      <sheetName val="Input_Areas9"/>
      <sheetName val="UK_GAAP_Adjustments9"/>
      <sheetName val="UK_GAAP_Purchase_Price9"/>
      <sheetName val="List_Price__Implementation_9"/>
      <sheetName val="SPT-1770-BLANK_xls9"/>
      <sheetName val="Name_List9"/>
      <sheetName val="A_4_37"/>
      <sheetName val="DCF_Inputs7"/>
      <sheetName val="DATA_WP5"/>
      <sheetName val="(Global_Parameters)9"/>
      <sheetName val="Depreciation__schedule7"/>
      <sheetName val="TAX_LIST7"/>
      <sheetName val="tax_supp_doc7"/>
      <sheetName val="14__Risk_&amp;_Reserve9"/>
      <sheetName val="Email_Instructions9"/>
      <sheetName val="Sale-Leaseback_(2)7"/>
      <sheetName val="List_Price_(Implementation)9"/>
      <sheetName val="InvoEâ_ist7"/>
      <sheetName val="COST_OF_VESSEL4"/>
      <sheetName val="ASSET_REGISTER7"/>
      <sheetName val="Inputing_data7"/>
      <sheetName val="Penyusutan_Kendaraan7"/>
      <sheetName val="budget_idr9"/>
      <sheetName val="UM_Beli-New9"/>
      <sheetName val="A-11_Steel_Str_(2)9"/>
      <sheetName val="Sales_Parameter4"/>
      <sheetName val="IAD_4"/>
      <sheetName val="Clarifikasi_4"/>
      <sheetName val="ShareCapital_4"/>
      <sheetName val="SL1006_(IDR)4"/>
      <sheetName val="SL1006_(VLS)4"/>
      <sheetName val="NRC-2009_089"/>
      <sheetName val="Harga_DOC7"/>
      <sheetName val="Interco_list7"/>
      <sheetName val="R1_COVER7"/>
      <sheetName val="DH_RI_SI_Exceptions7"/>
      <sheetName val="GL_09_177"/>
      <sheetName val="BIAYA_DIVISI7"/>
      <sheetName val="Setup_Data7"/>
      <sheetName val="CashFlow_Standard_Combined7"/>
      <sheetName val="X_rate7"/>
      <sheetName val="RMS_-_STR4"/>
      <sheetName val="Library_Procedures_4"/>
      <sheetName val="Results_Template4"/>
      <sheetName val="WS_Aug_184"/>
      <sheetName val="Input-Expected_Case7"/>
      <sheetName val="Input-Worst_Case7"/>
      <sheetName val="Other_Cargill_BU_Synergies7"/>
      <sheetName val="Revenue_Detail7"/>
      <sheetName val="Prod-_TBS7"/>
      <sheetName val="M_Peninsula4"/>
      <sheetName val="Deferred_Rev4"/>
      <sheetName val="PEMAKAIAN_PAKAN_&amp;_OBAT4"/>
      <sheetName val="LAP_JUAL4"/>
      <sheetName val="NIS_KS4"/>
      <sheetName val="R-16_17"/>
      <sheetName val="R-16_27"/>
      <sheetName val="6B_BLS_Trends7"/>
      <sheetName val="Volatility_Data4"/>
      <sheetName val="(ABS)_JUN-JUL'077"/>
      <sheetName val="Statutory_Query7"/>
      <sheetName val="Drop_Down4"/>
      <sheetName val="PCA_TOTAL4"/>
      <sheetName val="rekap_aset3"/>
      <sheetName val="Buku_Besar_13"/>
      <sheetName val="Trans_Alt_-_IRR3"/>
      <sheetName val="Centel_Drivers_(use)3"/>
      <sheetName val="nagai_083"/>
      <sheetName val="K4__F&amp;F3"/>
      <sheetName val="rent_by_month3"/>
      <sheetName val="A4_34"/>
      <sheetName val="Scenarios_and_Sensitivities4"/>
      <sheetName val="Global_Assumptions4"/>
      <sheetName val="AR_Drop_Downs3"/>
      <sheetName val="AR_APR'023"/>
      <sheetName val="วงเครดิต_33"/>
      <sheetName val="PPH_GB3"/>
      <sheetName val="TypeSite_AXD155-33"/>
      <sheetName val="INDIRECT_TPN3"/>
      <sheetName val="Capacity_Plan3"/>
      <sheetName val="ACCOUNT_NO2"/>
      <sheetName val="Bi_Promosi4"/>
      <sheetName val="Bi_Majalah4"/>
      <sheetName val="Bi_Service_&amp;_Ban4"/>
      <sheetName val="Bi_Sewa4"/>
      <sheetName val="BS2_13"/>
      <sheetName val="BS3_53"/>
      <sheetName val="BS2_43"/>
      <sheetName val="BS_43"/>
      <sheetName val="AM_REG3"/>
      <sheetName val="NAMA_DEPT3"/>
      <sheetName val="EB_NetIncomeMthlyTrendAnalysis3"/>
      <sheetName val="PPh21_pegttp3"/>
      <sheetName val="Arus_Kas3"/>
      <sheetName val="Master_Sek_(Per_TW)3"/>
      <sheetName val="Master_Sek3"/>
      <sheetName val="Master_Sek_(V2)_Ok3"/>
      <sheetName val="Perb_Hrg_Prog-RKAP_20153"/>
      <sheetName val="NOTES_3"/>
      <sheetName val="BALANCE_SHEET3"/>
      <sheetName val="Bobot_rev3"/>
      <sheetName val="INDIRECT_DETAIL3"/>
      <sheetName val="DAFTAR_ISI3"/>
      <sheetName val="Analisa_Harga_Satuan3"/>
      <sheetName val="Harga_Material3"/>
      <sheetName val="data_(2)2"/>
      <sheetName val="SPM_PPN2"/>
      <sheetName val="Entry__HTM2"/>
      <sheetName val="PPN_terutang2"/>
      <sheetName val="Kode_Bantu3"/>
      <sheetName val="Daftar_Akun3"/>
      <sheetName val="trf_multiple3"/>
      <sheetName val="trfakt_sgl3"/>
      <sheetName val="Data_Inv3"/>
      <sheetName val="Data_Pinj3"/>
      <sheetName val="Contoh_lap_keu3"/>
      <sheetName val="NERACA_JUL2"/>
      <sheetName val="Building_Your_PAR3"/>
      <sheetName val="Enter_FSA_Data3"/>
      <sheetName val="no_ref2"/>
      <sheetName val="input_data_VDR2"/>
      <sheetName val="FX_&amp;_Hedge_-_Pacific_Ltd3"/>
      <sheetName val="STOCK_AKHIR3"/>
      <sheetName val="RAG_Eg3"/>
      <sheetName val="1__BQ2"/>
      <sheetName val="CTDZ6kv_(gd1)_2"/>
      <sheetName val="CTDZ_0_4+cto_(GD1)2"/>
      <sheetName val="CTTBA_(gd1)2"/>
      <sheetName val="Training___Action_List2"/>
      <sheetName val="Jurnal_Koreksi2"/>
      <sheetName val="FF-2_(1)2"/>
      <sheetName val="Toggles_&amp;_Other2"/>
      <sheetName val="Sum_All2"/>
      <sheetName val="Prog_Imbalan2"/>
      <sheetName val="COA_Infomedia2"/>
      <sheetName val="FIXED_FLOAT2"/>
      <sheetName val="AFTER_552"/>
      <sheetName val="U2_32"/>
      <sheetName val="A1-B_ASSET2"/>
      <sheetName val="A_R_3"/>
      <sheetName val="Record_Operation2"/>
      <sheetName val="Unload_Lati_Port2"/>
      <sheetName val="LT_Coal2"/>
      <sheetName val="LT_OB2"/>
      <sheetName val="Data_entry2"/>
      <sheetName val="witholding_tax_list_ptp_20012"/>
      <sheetName val="LIST_ANHARSAT2"/>
      <sheetName val="T__Cs_Log_P_III2"/>
      <sheetName val="rekap_c2"/>
      <sheetName val="ar_Comp2"/>
      <sheetName val="U1_63"/>
      <sheetName val="U1_23"/>
      <sheetName val="U1_53"/>
      <sheetName val="U1_13"/>
      <sheetName val="U1_33"/>
      <sheetName val="Account_Code4"/>
      <sheetName val="Start_up_Cost_Calc2"/>
      <sheetName val="Prediksi_20112"/>
      <sheetName val="Prediksi_HT_20112"/>
      <sheetName val="A_4_22"/>
      <sheetName val="OLI_HEQ2"/>
      <sheetName val="SK_HTM2"/>
      <sheetName val="TON__per_Jam2"/>
      <sheetName val="Lead_Schedule2"/>
      <sheetName val="Appendix_&quot;I&quot;2"/>
      <sheetName val="Revenue_-_Commit_Group2"/>
      <sheetName val="Appendix_9-22"/>
      <sheetName val="TPG_Key_figures3"/>
      <sheetName val="PORTO_19_JUL2"/>
      <sheetName val="J-ASII_2"/>
      <sheetName val="Down_Payment_Invoice2"/>
      <sheetName val="Master_Fault2"/>
      <sheetName val="IMP_TAX2"/>
      <sheetName val="Inventory_Part2"/>
      <sheetName val="BS-after_AJE2"/>
      <sheetName val="Client_Aje2"/>
      <sheetName val="Daftar_Customer2"/>
      <sheetName val="Cashflow_(2)2"/>
      <sheetName val="REG_TOTAL2"/>
      <sheetName val="rab_8_2(swt)2"/>
      <sheetName val="1_LeadSchedule2"/>
      <sheetName val="Bal_Sheet2"/>
      <sheetName val="PL-Invst_Pty3"/>
      <sheetName val="Assumption_&amp;_Result2"/>
      <sheetName val="Calendar_(2)2"/>
      <sheetName val="RESUME_INTERNAL2"/>
      <sheetName val="Performance_Dashboard_Data2"/>
      <sheetName val="Loan_Land2"/>
      <sheetName val="WP_PASIVA2"/>
      <sheetName val="Supplier_Master3"/>
      <sheetName val="IM_price2"/>
      <sheetName val="Local_price2"/>
      <sheetName val="Master_sheet2"/>
      <sheetName val="TRAINING_PUBLIK2"/>
      <sheetName val="DAFTAR_REK2"/>
      <sheetName val="NR___MTM2"/>
      <sheetName val="rekonsiliasi_pph_212"/>
      <sheetName val="Test_Accrue2"/>
      <sheetName val="Op_Exp-SAP2"/>
      <sheetName val="4_1_Placement_w_o_b2"/>
      <sheetName val="Cost_Model2"/>
      <sheetName val="Summonth_MP2"/>
      <sheetName val="Summonth_SC2"/>
      <sheetName val="Ratio_Budget2"/>
      <sheetName val="Test_cost_oversea2"/>
      <sheetName val="Int__&amp;_Inv__Details2"/>
      <sheetName val="U2_5_RM_From_Purhase2"/>
      <sheetName val="10_yr_val2"/>
      <sheetName val="FE-1770_P158"/>
      <sheetName val="FE-1770_P258"/>
      <sheetName val="FI-177O_P158"/>
      <sheetName val="FI-1770_P258"/>
      <sheetName val="Final_Tax58"/>
      <sheetName val="Irregular_Income58"/>
      <sheetName val="Rp_Banten56"/>
      <sheetName val="Permanent_info56"/>
      <sheetName val="RMFE_0455"/>
      <sheetName val="BS_final57"/>
      <sheetName val="B_156"/>
      <sheetName val="3__Neraca_dan_RL57"/>
      <sheetName val="Mine_Assumptions57"/>
      <sheetName val="RENCANA_KERJA57"/>
      <sheetName val="VAT_out57"/>
      <sheetName val="Journal_Template57"/>
      <sheetName val="trf_d-i56"/>
      <sheetName val="K_2_155"/>
      <sheetName val="Forecase_200456"/>
      <sheetName val="Main_Menu56"/>
      <sheetName val="A_u_g56"/>
      <sheetName val="BOQ_price55"/>
      <sheetName val="Details_BS_YTD55"/>
      <sheetName val="Detail_pg255"/>
      <sheetName val="Professionals_Standard55"/>
      <sheetName val="ESG_local55"/>
      <sheetName val="M-2_Adjusted56"/>
      <sheetName val="Internal_order55"/>
      <sheetName val="move_(2)55"/>
      <sheetName val="Table_Array54"/>
      <sheetName val="INV0299_(2)54"/>
      <sheetName val="K_1_1_1_HGU54"/>
      <sheetName val="Exch_rate54"/>
      <sheetName val="HBS_Credit_Detail54"/>
      <sheetName val="DEFECTED_NOV54"/>
      <sheetName val="HBI_NCD54"/>
      <sheetName val="For_Mgmt_fee55"/>
      <sheetName val="For_GSC_charge55"/>
      <sheetName val="For_Training_Svc_fee55"/>
      <sheetName val="For_Mgmt_fee_(PasteValue)55"/>
      <sheetName val="For_GSC_charge_(PasteValue)55"/>
      <sheetName val="Allocation_Base_(GSIN)55"/>
      <sheetName val="To_DCIN55"/>
      <sheetName val="For_Training_Svc_fee_(PasteVa55"/>
      <sheetName val="FOREX_0454"/>
      <sheetName val="FOREX_0354"/>
      <sheetName val="FOREX_04_audited54"/>
      <sheetName val="Data_Input54"/>
      <sheetName val="oblig_Trad&amp;AFS54"/>
      <sheetName val="Bank_Recon_-_IDR54"/>
      <sheetName val="Cost_Input_Sheet54"/>
      <sheetName val="Q120_AP_Aging54"/>
      <sheetName val="Other_Current54"/>
      <sheetName val="Other_YTD54"/>
      <sheetName val="Income_Statement54"/>
      <sheetName val="RWP_3353"/>
      <sheetName val="SUMMARY_53"/>
      <sheetName val="Rekap_Penj53"/>
      <sheetName val="Base_Data53"/>
      <sheetName val="BS-PL_Komersil_and_Fiskal53"/>
      <sheetName val="Investasi_&amp;_depresiasi53"/>
      <sheetName val="TRADING_PROFIT53"/>
      <sheetName val="EB_PDT53"/>
      <sheetName val="Front_Sheet53"/>
      <sheetName val="ID_MENADO53"/>
      <sheetName val="Name_Map53"/>
      <sheetName val="Exc__Rate53"/>
      <sheetName val="TB_IDR_Only53"/>
      <sheetName val="Breakdown_LF603_153"/>
      <sheetName val="Sheet_1_(2)53"/>
      <sheetName val="COA_BM53"/>
      <sheetName val="EYAS_Standar53"/>
      <sheetName val="BAL_SHEET(2)53"/>
      <sheetName val="CUSTOMER_LOOKUP53"/>
      <sheetName val="Sheet1_(19)53"/>
      <sheetName val="Table_153"/>
      <sheetName val="Tax_comp53"/>
      <sheetName val="TWDV_over_NBV53"/>
      <sheetName val="Income_State53"/>
      <sheetName val="229_Accr_Exp53"/>
      <sheetName val="FL_&amp;_IC53"/>
      <sheetName val="Check_Sheet53"/>
      <sheetName val="PLHO_Report53"/>
      <sheetName val="Content_353"/>
      <sheetName val="TRAVEL_PLAN53"/>
      <sheetName val="Product_Requirement53"/>
      <sheetName val="Att_1-5_yr01_(Ind)50"/>
      <sheetName val="Att_1-5_yr0150"/>
      <sheetName val="PPh_22_-_0150"/>
      <sheetName val="PPh_22_-_01_(E)50"/>
      <sheetName val="Depr_for_add_200150"/>
      <sheetName val="Perhit_disp_01_(E)50"/>
      <sheetName val="Perhit_disp_0150"/>
      <sheetName val="Depreciation_DBI_0150"/>
      <sheetName val="Amortisation_DBI_50"/>
      <sheetName val="Sheet1_(3)50"/>
      <sheetName val="Sheet1_(2)50"/>
      <sheetName val="expat_exp50"/>
      <sheetName val="Customer_List50"/>
      <sheetName val="A2_1_CAJE55"/>
      <sheetName val="lab_norge50"/>
      <sheetName val="hutang_DPLK53"/>
      <sheetName val="Access_Radio_NL40053"/>
      <sheetName val="Data_Submission53"/>
      <sheetName val="Lookup_Tables53"/>
      <sheetName val="HWL_(2)52"/>
      <sheetName val="Stock_CIW50"/>
      <sheetName val="Other_charges_(income)50"/>
      <sheetName val="Financial_Statement50"/>
      <sheetName val="99_10_1250"/>
      <sheetName val="LOC_Score48"/>
      <sheetName val="K_6DEPOSIT50"/>
      <sheetName val="New_List48"/>
      <sheetName val="Muebles_y_Enseres48"/>
      <sheetName val="_INCOME_STATEMENT51"/>
      <sheetName val="00_received_in_0148"/>
      <sheetName val="Per_GL_J_a_n48"/>
      <sheetName val="GL_Items_MEI48"/>
      <sheetName val="Lamp_RPT04827"/>
      <sheetName val="Lamp_RPT04027"/>
      <sheetName val="Bgn-Ingg_PLANTATION27"/>
      <sheetName val="L_BA_blok27"/>
      <sheetName val="Sch_48"/>
      <sheetName val="E-9_3(PBC)48"/>
      <sheetName val="hitung_ulang_JEPANG48"/>
      <sheetName val="HO_Use48"/>
      <sheetName val="SAD_Conclusion50"/>
      <sheetName val="SAD_Schedule50"/>
      <sheetName val="BGT_Cashflow48"/>
      <sheetName val="ACT_Cashflow48"/>
      <sheetName val="BGT_Cashflow_48"/>
      <sheetName val="Cruser_Sp7148"/>
      <sheetName val="FE-1771$_P127"/>
      <sheetName val="Laba_Rugi48"/>
      <sheetName val="Pembelian_Aktiva48"/>
      <sheetName val="Beban_Operasi48"/>
      <sheetName val="rincian_DO27"/>
      <sheetName val="L_I_-_ATY27"/>
      <sheetName val="S_e_p27"/>
      <sheetName val="M_a_r27"/>
      <sheetName val="7_248"/>
      <sheetName val="IPO_Proceed12"/>
      <sheetName val="Cap__Structure12"/>
      <sheetName val="Indirects_Actuals12"/>
      <sheetName val="M_a_y12"/>
      <sheetName val="J_u_l12"/>
      <sheetName val="A_p_r12"/>
      <sheetName val="O_c_t12"/>
      <sheetName val="J_u_n12"/>
      <sheetName val="N_o_v12"/>
      <sheetName val="F_e_b12"/>
      <sheetName val="J_a_n12"/>
      <sheetName val="J_1_Deffered_Landright27"/>
      <sheetName val="gg_113"/>
      <sheetName val="DAT_FIS10"/>
      <sheetName val="DAT_KOM10"/>
      <sheetName val="OPNAME_SALES27"/>
      <sheetName val="cons_workpapers10"/>
      <sheetName val="fiscal_depr(E)12"/>
      <sheetName val="I-PPh_Final12"/>
      <sheetName val="Spares_Data10"/>
      <sheetName val="KAS_$10"/>
      <sheetName val="HP_18_th10"/>
      <sheetName val="Sandi_laba_rugi6"/>
      <sheetName val="Rekg_96"/>
      <sheetName val="GB1_PPE_Lead8"/>
      <sheetName val="Notes_to_Accounts8"/>
      <sheetName val="FF402-WIP_movement8"/>
      <sheetName val="FF403-WIP_movement8"/>
      <sheetName val="TAX_COM_MAL'SIA8"/>
      <sheetName val="addl_cost8"/>
      <sheetName val="Bar_SUPP8"/>
      <sheetName val="KPI_RDCs10"/>
      <sheetName val="Company_Consol_(R)12"/>
      <sheetName val="Cockpit_212"/>
      <sheetName val="Cons_I12"/>
      <sheetName val="Cons_II12"/>
      <sheetName val="CONS_OPAT12"/>
      <sheetName val="RONOA_tree12"/>
      <sheetName val="Training_-_Action_List12"/>
      <sheetName val="Listes_de_Sélection12"/>
      <sheetName val="COLLATERAL_CONTROL12"/>
      <sheetName val="GRAND_REKAP12"/>
      <sheetName val="I_7_3_ICAB_(in)10"/>
      <sheetName val="I_7_1_ICAC_(in)10"/>
      <sheetName val="I_7_2_ICAS_(in)10"/>
      <sheetName val="I_7_4_ICAX_(in)10"/>
      <sheetName val="I_7_5_ICRJ_(in)10"/>
      <sheetName val="Input-SAP_data_FI10"/>
      <sheetName val="Mapping_SAP-&gt;sprdsht_via_Orac10"/>
      <sheetName val="1_110"/>
      <sheetName val="GL_ACC10"/>
      <sheetName val="FISIK_RAB_200010"/>
      <sheetName val="ocean_voyage10"/>
      <sheetName val="General_Info10"/>
      <sheetName val="Comp_equip8"/>
      <sheetName val="CA_Sheet8"/>
      <sheetName val="Input_Areas10"/>
      <sheetName val="UK_GAAP_Adjustments10"/>
      <sheetName val="UK_GAAP_Purchase_Price10"/>
      <sheetName val="List_Price__Implementation_10"/>
      <sheetName val="SPT-1770-BLANK_xls10"/>
      <sheetName val="Name_List10"/>
      <sheetName val="A_4_38"/>
      <sheetName val="DCF_Inputs8"/>
      <sheetName val="DATA_WP6"/>
      <sheetName val="(Global_Parameters)10"/>
      <sheetName val="Depreciation__schedule8"/>
      <sheetName val="TAX_LIST8"/>
      <sheetName val="tax_supp_doc8"/>
      <sheetName val="14__Risk_&amp;_Reserve10"/>
      <sheetName val="Email_Instructions10"/>
      <sheetName val="Sale-Leaseback_(2)8"/>
      <sheetName val="List_Price_(Implementation)10"/>
      <sheetName val="InvoEâ_ist8"/>
      <sheetName val="COST_OF_VESSEL5"/>
      <sheetName val="ASSET_REGISTER8"/>
      <sheetName val="Inputing_data8"/>
      <sheetName val="Penyusutan_Kendaraan8"/>
      <sheetName val="budget_idr10"/>
      <sheetName val="UM_Beli-New10"/>
      <sheetName val="A-11_Steel_Str_(2)10"/>
      <sheetName val="Sales_Parameter5"/>
      <sheetName val="Content_Page4"/>
      <sheetName val="IAD_5"/>
      <sheetName val="Clarifikasi_5"/>
      <sheetName val="ShareCapital_5"/>
      <sheetName val="SL1006_(IDR)5"/>
      <sheetName val="SL1006_(VLS)5"/>
      <sheetName val="NRC-2009_0810"/>
      <sheetName val="Harga_DOC8"/>
      <sheetName val="Interco_list8"/>
      <sheetName val="R1_COVER8"/>
      <sheetName val="DH_RI_SI_Exceptions8"/>
      <sheetName val="GL_09_178"/>
      <sheetName val="BIAYA_DIVISI8"/>
      <sheetName val="Setup_Data8"/>
      <sheetName val="CashFlow_Standard_Combined8"/>
      <sheetName val="X_rate8"/>
      <sheetName val="RMS_-_STR5"/>
      <sheetName val="Library_Procedures_5"/>
      <sheetName val="Results_Template5"/>
      <sheetName val="WS_Aug_185"/>
      <sheetName val="Input-Expected_Case8"/>
      <sheetName val="Input-Worst_Case8"/>
      <sheetName val="Other_Cargill_BU_Synergies8"/>
      <sheetName val="Revenue_Detail8"/>
      <sheetName val="Prod-_TBS8"/>
      <sheetName val="M_Peninsula5"/>
      <sheetName val="E_4_-_Long_Out__Analysis4"/>
      <sheetName val="Deferred_Rev5"/>
      <sheetName val="PEMAKAIAN_PAKAN_&amp;_OBAT5"/>
      <sheetName val="LAP_JUAL5"/>
      <sheetName val="NIS_KS5"/>
      <sheetName val="R-16_18"/>
      <sheetName val="R-16_28"/>
      <sheetName val="6B_BLS_Trends8"/>
      <sheetName val="Volatility_Data5"/>
      <sheetName val="(ABS)_JUN-JUL'078"/>
      <sheetName val="Statutory_Query8"/>
      <sheetName val="Drop_Down5"/>
      <sheetName val="PCA_TOTAL5"/>
      <sheetName val="excess_calc4"/>
      <sheetName val="rekap_aset4"/>
      <sheetName val="Buku_Besar_14"/>
      <sheetName val="Trans_Alt_-_IRR4"/>
      <sheetName val="Centel_Drivers_(use)4"/>
      <sheetName val="nagai_084"/>
      <sheetName val="K4__F&amp;F4"/>
      <sheetName val="Daf_Harga-Upah4"/>
      <sheetName val="ASUMSI_PENJLAN_&amp;_OUTPUT_PROD4"/>
      <sheetName val="rent_by_month4"/>
      <sheetName val="Biaya_Departemen4"/>
      <sheetName val="tindak_lanj4"/>
      <sheetName val="A4_35"/>
      <sheetName val="Scenarios_and_Sensitivities5"/>
      <sheetName val="Global_Assumptions5"/>
      <sheetName val="Chart_of_Products4"/>
      <sheetName val="ADJ_MHD_084"/>
      <sheetName val="HRU_4"/>
      <sheetName val="Cost_Center4"/>
      <sheetName val="เงินกู้_MGC4"/>
      <sheetName val="Harga_Publish_All4"/>
      <sheetName val="INCOME_TAX_024"/>
      <sheetName val="GBY_C企4"/>
      <sheetName val="FA_Movement4"/>
      <sheetName val="DATA_DIST4"/>
      <sheetName val="Project_Details4"/>
      <sheetName val="4-Basic_Price4"/>
      <sheetName val="TBCons_KMB044"/>
      <sheetName val="input_4"/>
      <sheetName val="AR_Drop_Downs4"/>
      <sheetName val="AR_APR'024"/>
      <sheetName val="วงเครดิต_34"/>
      <sheetName val="Customize_Your_Invoice4"/>
      <sheetName val="KKP_(3_1)_Impor4"/>
      <sheetName val="PPH_GB4"/>
      <sheetName val="25__Jakaranatama4"/>
      <sheetName val="TypeSite_AXD155-34"/>
      <sheetName val="INDIRECT_TPN4"/>
      <sheetName val="Capacity_Plan4"/>
      <sheetName val="ACCOUNT_NO3"/>
      <sheetName val="GEMSE_TOTAL_-_Eqpt4"/>
      <sheetName val="Bi_Promosi5"/>
      <sheetName val="Bi_Majalah5"/>
      <sheetName val="Bi_Service_&amp;_Ban5"/>
      <sheetName val="Bi_Sewa5"/>
      <sheetName val="BS2_14"/>
      <sheetName val="BS3_54"/>
      <sheetName val="BS2_44"/>
      <sheetName val="BS_44"/>
      <sheetName val="AM_REG4"/>
      <sheetName val="NAMA_DEPT4"/>
      <sheetName val="EB_NetIncomeMthlyTrendAnalysis4"/>
      <sheetName val="PPh21_pegttp4"/>
      <sheetName val="Arus_Kas4"/>
      <sheetName val="Master_Sek_(Per_TW)4"/>
      <sheetName val="Master_Sek4"/>
      <sheetName val="Master_Sek_(V2)_Ok4"/>
      <sheetName val="Perb_Hrg_Prog-RKAP_20154"/>
      <sheetName val="CF-Oth__Receipt4"/>
      <sheetName val="Pakai_1-31_Jan_054"/>
      <sheetName val="NOTES_4"/>
      <sheetName val="BALANCE_SHEET4"/>
      <sheetName val="Bobot_rev4"/>
      <sheetName val="INDIRECT_DETAIL4"/>
      <sheetName val="DAFTAR_ISI4"/>
      <sheetName val="Analisa_Harga_Satuan4"/>
      <sheetName val="Harga_Material4"/>
      <sheetName val="data_(2)3"/>
      <sheetName val="SPM_PPN3"/>
      <sheetName val="Entry__HTM3"/>
      <sheetName val="PPN_terutang3"/>
      <sheetName val="Kode_Bantu4"/>
      <sheetName val="Daftar_Akun4"/>
      <sheetName val="trf_multiple4"/>
      <sheetName val="trfakt_sgl4"/>
      <sheetName val="Data_Inv4"/>
      <sheetName val="Data_Pinj4"/>
      <sheetName val="Contoh_lap_keu4"/>
      <sheetName val="NERACA_JUL3"/>
      <sheetName val="Building_Your_PAR4"/>
      <sheetName val="Enter_FSA_Data4"/>
      <sheetName val="no_ref3"/>
      <sheetName val="input_data_VDR3"/>
      <sheetName val="FX_&amp;_Hedge_-_Pacific_Ltd4"/>
      <sheetName val="STOCK_AKHIR4"/>
      <sheetName val="RAG_Eg4"/>
      <sheetName val="1__BQ3"/>
      <sheetName val="CTDZ6kv_(gd1)_3"/>
      <sheetName val="CTDZ_0_4+cto_(GD1)3"/>
      <sheetName val="CTTBA_(gd1)3"/>
      <sheetName val="Training___Action_List3"/>
      <sheetName val="Jurnal_Koreksi3"/>
      <sheetName val="FF-2_(1)3"/>
      <sheetName val="Toggles_&amp;_Other3"/>
      <sheetName val="Sum_All3"/>
      <sheetName val="Prog_Imbalan3"/>
      <sheetName val="COA_Infomedia3"/>
      <sheetName val="FIXED_FLOAT3"/>
      <sheetName val="AFTER_553"/>
      <sheetName val="U2_33"/>
      <sheetName val="A1-B_ASSET3"/>
      <sheetName val="A_R_4"/>
      <sheetName val="Record_Operation3"/>
      <sheetName val="Unload_Lati_Port3"/>
      <sheetName val="LT_Coal3"/>
      <sheetName val="LT_OB3"/>
      <sheetName val="Data_entry3"/>
      <sheetName val="witholding_tax_list_ptp_20013"/>
      <sheetName val="LIST_ANHARSAT3"/>
      <sheetName val="T__Cs_Log_P_III3"/>
      <sheetName val="rekap_c3"/>
      <sheetName val="ar_Comp3"/>
      <sheetName val="U1_64"/>
      <sheetName val="U1_24"/>
      <sheetName val="U1_54"/>
      <sheetName val="U1_14"/>
      <sheetName val="U1_34"/>
      <sheetName val="Account_Code5"/>
      <sheetName val="Start_up_Cost_Calc3"/>
      <sheetName val="Prediksi_20113"/>
      <sheetName val="Prediksi_HT_20113"/>
      <sheetName val="A_4_23"/>
      <sheetName val="OLI_HEQ3"/>
      <sheetName val="SK_HTM3"/>
      <sheetName val="TON__per_Jam3"/>
      <sheetName val="Lead_Schedule3"/>
      <sheetName val="Appendix_&quot;I&quot;3"/>
      <sheetName val="Revenue_-_Commit_Group3"/>
      <sheetName val="Appendix_9-23"/>
      <sheetName val="TPG_Key_figures4"/>
      <sheetName val="PORTO_19_JUL3"/>
      <sheetName val="J-ASII_3"/>
      <sheetName val="Down_Payment_Invoice3"/>
      <sheetName val="Master_Fault3"/>
      <sheetName val="IMP_TAX3"/>
      <sheetName val="Inventory_Part3"/>
      <sheetName val="BS-after_AJE3"/>
      <sheetName val="Client_Aje3"/>
      <sheetName val="Daftar_Customer3"/>
      <sheetName val="Cashflow_(2)3"/>
      <sheetName val="REG_TOTAL3"/>
      <sheetName val="rab_8_2(swt)3"/>
      <sheetName val="1_LeadSchedule3"/>
      <sheetName val="Bal_Sheet3"/>
      <sheetName val="PL-Invst_Pty4"/>
      <sheetName val="Assumption_&amp;_Result3"/>
      <sheetName val="Calendar_(2)3"/>
      <sheetName val="RESUME_INTERNAL3"/>
      <sheetName val="Performance_Dashboard_Data3"/>
      <sheetName val="Loan_Land3"/>
      <sheetName val="WP_PASIVA3"/>
      <sheetName val="Supplier_Master4"/>
      <sheetName val="IM_price3"/>
      <sheetName val="Local_price3"/>
      <sheetName val="Master_sheet3"/>
      <sheetName val="TRAINING_PUBLIK3"/>
      <sheetName val="DAFTAR_REK3"/>
      <sheetName val="NR___MTM3"/>
      <sheetName val="rekonsiliasi_pph_213"/>
      <sheetName val="Test_Accrue3"/>
      <sheetName val="Op_Exp-SAP3"/>
      <sheetName val="4_1_Placement_w_o_b3"/>
      <sheetName val="Cost_Model3"/>
      <sheetName val="Summonth_MP3"/>
      <sheetName val="Summonth_SC3"/>
      <sheetName val="Ratio_Budget3"/>
      <sheetName val="Test_cost_oversea3"/>
      <sheetName val="Int__&amp;_Inv__Details3"/>
      <sheetName val="U2_5_RM_From_Purhase3"/>
      <sheetName val="10_yr_val3"/>
      <sheetName val="Budget 2011 - 2014"/>
      <sheetName val="COMPANY"/>
      <sheetName val="Base"/>
      <sheetName val="AR CRIS"/>
      <sheetName val="AR CRIS Disposal"/>
      <sheetName val="rekap mekanikal"/>
      <sheetName val="DAFTAR ACCOUNT"/>
      <sheetName val="Pro_Base"/>
      <sheetName val="W-NAD"/>
      <sheetName val="Grf Pedp Lain2"/>
      <sheetName val="FX_Int"/>
      <sheetName val="perhitungan SHrw"/>
      <sheetName val="kriteria"/>
      <sheetName val="20A.Sum"/>
      <sheetName val="TRADING_PROFI"/>
      <sheetName val="TANAM"/>
      <sheetName val="BYPROD2"/>
      <sheetName val="BYADM"/>
      <sheetName val="511"/>
      <sheetName val="PNL Statement"/>
      <sheetName val="GL_ON"/>
      <sheetName val="Trial Balance"/>
      <sheetName val="7431130"/>
      <sheetName val="FA I HTB 2009"/>
      <sheetName val="acc-pre"/>
      <sheetName val="1st Qtr Monthly P&amp;L"/>
      <sheetName val="2nd Qtr Monthly P&amp;L"/>
      <sheetName val="3rd Qtr Monthly P&amp;L"/>
      <sheetName val="4th Qtr Monthly P&amp;L"/>
      <sheetName val="JAN_99"/>
      <sheetName val="IS_ACT_BUD"/>
      <sheetName val="IS_CUR_PREV"/>
      <sheetName val="TB1998"/>
      <sheetName val="Recruitment"/>
      <sheetName val="Waikiki"/>
      <sheetName val="Class"/>
      <sheetName val="TPOS SECM 3"/>
      <sheetName val="package"/>
      <sheetName val="DbRp"/>
      <sheetName val="LPP"/>
      <sheetName val="R170_OI"/>
    </sheetNames>
    <sheetDataSet>
      <sheetData sheetId="0" refreshError="1">
        <row r="7">
          <cell r="E7" t="str">
            <v>PT. DANONE BISCUITS INDONESIA</v>
          </cell>
        </row>
        <row r="89">
          <cell r="AL89">
            <v>0</v>
          </cell>
        </row>
        <row r="103">
          <cell r="AL10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E7" t="str">
            <v>PT. DANONE BISCUITS INDONESIA</v>
          </cell>
        </row>
        <row r="37">
          <cell r="D37">
            <v>0</v>
          </cell>
        </row>
      </sheetData>
      <sheetData sheetId="14">
        <row r="7">
          <cell r="E7" t="str">
            <v>PT. DANONE BISCUITS INDONESIA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>
        <row r="7">
          <cell r="E7" t="str">
            <v>PT. DANONE BISCUITS INDONESIA</v>
          </cell>
        </row>
      </sheetData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>
        <row r="7">
          <cell r="E7" t="str">
            <v>PT. DANONE BISCUITS INDONESIA</v>
          </cell>
        </row>
      </sheetData>
      <sheetData sheetId="305">
        <row r="7">
          <cell r="E7" t="str">
            <v>PT. DANONE BISCUITS INDONESIA</v>
          </cell>
        </row>
      </sheetData>
      <sheetData sheetId="306">
        <row r="7">
          <cell r="E7" t="str">
            <v>PT. DANONE BISCUITS INDONESIA</v>
          </cell>
        </row>
      </sheetData>
      <sheetData sheetId="307">
        <row r="7">
          <cell r="E7" t="str">
            <v>PT. DANONE BISCUITS INDONESIA</v>
          </cell>
        </row>
      </sheetData>
      <sheetData sheetId="308">
        <row r="7">
          <cell r="E7" t="str">
            <v>PT. DANONE BISCUITS INDONESIA</v>
          </cell>
        </row>
      </sheetData>
      <sheetData sheetId="309">
        <row r="7">
          <cell r="E7" t="str">
            <v>PT. DANONE BISCUITS INDONESIA</v>
          </cell>
        </row>
      </sheetData>
      <sheetData sheetId="310">
        <row r="7">
          <cell r="E7" t="str">
            <v>PT. DANONE BISCUITS INDONESIA</v>
          </cell>
        </row>
      </sheetData>
      <sheetData sheetId="311">
        <row r="7">
          <cell r="E7" t="str">
            <v>PT. DANONE BISCUITS INDONESIA</v>
          </cell>
        </row>
      </sheetData>
      <sheetData sheetId="312">
        <row r="7">
          <cell r="E7" t="str">
            <v>PT. DANONE BISCUITS INDONESIA</v>
          </cell>
        </row>
      </sheetData>
      <sheetData sheetId="313">
        <row r="7">
          <cell r="E7" t="str">
            <v>PT. DANONE BISCUITS INDONESIA</v>
          </cell>
        </row>
      </sheetData>
      <sheetData sheetId="314">
        <row r="7">
          <cell r="E7" t="str">
            <v>PT. DANONE BISCUITS INDONESIA</v>
          </cell>
        </row>
      </sheetData>
      <sheetData sheetId="315">
        <row r="37">
          <cell r="D37">
            <v>0</v>
          </cell>
        </row>
      </sheetData>
      <sheetData sheetId="316">
        <row r="37">
          <cell r="D37">
            <v>0</v>
          </cell>
        </row>
      </sheetData>
      <sheetData sheetId="317">
        <row r="37">
          <cell r="D37">
            <v>0</v>
          </cell>
        </row>
      </sheetData>
      <sheetData sheetId="318">
        <row r="7">
          <cell r="E7" t="str">
            <v>PT. DANONE BISCUITS INDONESIA</v>
          </cell>
        </row>
      </sheetData>
      <sheetData sheetId="319">
        <row r="37">
          <cell r="D37">
            <v>0</v>
          </cell>
        </row>
      </sheetData>
      <sheetData sheetId="320">
        <row r="37">
          <cell r="D37">
            <v>0</v>
          </cell>
        </row>
      </sheetData>
      <sheetData sheetId="321">
        <row r="37">
          <cell r="D37">
            <v>0</v>
          </cell>
        </row>
      </sheetData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>
        <row r="7">
          <cell r="E7" t="str">
            <v>PT. DANONE BISCUITS INDONESIA</v>
          </cell>
        </row>
      </sheetData>
      <sheetData sheetId="336">
        <row r="7">
          <cell r="E7" t="str">
            <v>PT. DANONE BISCUITS INDONESIA</v>
          </cell>
        </row>
      </sheetData>
      <sheetData sheetId="337">
        <row r="7">
          <cell r="E7" t="str">
            <v>PT. DANONE BISCUITS INDONESIA</v>
          </cell>
        </row>
      </sheetData>
      <sheetData sheetId="338">
        <row r="7">
          <cell r="E7" t="str">
            <v>PT. DANONE BISCUITS INDONESIA</v>
          </cell>
        </row>
      </sheetData>
      <sheetData sheetId="339">
        <row r="7">
          <cell r="E7" t="str">
            <v>PT. DANONE BISCUITS INDONESIA</v>
          </cell>
        </row>
      </sheetData>
      <sheetData sheetId="340">
        <row r="7">
          <cell r="E7" t="str">
            <v>PT. DANONE BISCUITS INDONESIA</v>
          </cell>
        </row>
      </sheetData>
      <sheetData sheetId="341">
        <row r="7">
          <cell r="E7" t="str">
            <v>PT. DANONE BISCUITS INDONESIA</v>
          </cell>
        </row>
      </sheetData>
      <sheetData sheetId="342">
        <row r="7">
          <cell r="E7" t="str">
            <v>PT. DANONE BISCUITS INDONESIA</v>
          </cell>
        </row>
      </sheetData>
      <sheetData sheetId="343">
        <row r="7">
          <cell r="E7" t="str">
            <v>PT. DANONE BISCUITS INDONESIA</v>
          </cell>
        </row>
      </sheetData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>
        <row r="37">
          <cell r="D37">
            <v>0</v>
          </cell>
        </row>
      </sheetData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>
        <row r="7">
          <cell r="E7" t="str">
            <v>PT. DANONE BISCUITS INDONESIA</v>
          </cell>
        </row>
      </sheetData>
      <sheetData sheetId="441">
        <row r="7">
          <cell r="E7" t="str">
            <v>PT. DANONE BISCUITS INDONESIA</v>
          </cell>
        </row>
      </sheetData>
      <sheetData sheetId="442">
        <row r="7">
          <cell r="E7" t="str">
            <v>PT. DANONE BISCUITS INDONESIA</v>
          </cell>
        </row>
      </sheetData>
      <sheetData sheetId="443">
        <row r="7">
          <cell r="E7" t="str">
            <v>PT. DANONE BISCUITS INDONESIA</v>
          </cell>
        </row>
      </sheetData>
      <sheetData sheetId="444">
        <row r="7">
          <cell r="E7" t="str">
            <v>PT. DANONE BISCUITS INDONESIA</v>
          </cell>
        </row>
      </sheetData>
      <sheetData sheetId="445">
        <row r="7">
          <cell r="E7" t="str">
            <v>PT. DANONE BISCUITS INDONESIA</v>
          </cell>
        </row>
      </sheetData>
      <sheetData sheetId="446">
        <row r="7">
          <cell r="E7" t="str">
            <v>PT. DANONE BISCUITS INDONESIA</v>
          </cell>
        </row>
      </sheetData>
      <sheetData sheetId="447">
        <row r="7">
          <cell r="E7" t="str">
            <v>PT. DANONE BISCUITS INDONESIA</v>
          </cell>
        </row>
      </sheetData>
      <sheetData sheetId="448">
        <row r="7">
          <cell r="E7" t="str">
            <v>PT. DANONE BISCUITS INDONESIA</v>
          </cell>
        </row>
      </sheetData>
      <sheetData sheetId="449">
        <row r="7">
          <cell r="E7" t="str">
            <v>PT. DANONE BISCUITS INDONESIA</v>
          </cell>
        </row>
      </sheetData>
      <sheetData sheetId="450">
        <row r="7">
          <cell r="E7" t="str">
            <v>PT. DANONE BISCUITS INDONESIA</v>
          </cell>
        </row>
      </sheetData>
      <sheetData sheetId="451">
        <row r="7">
          <cell r="E7" t="str">
            <v>PT. DANONE BISCUITS INDONESIA</v>
          </cell>
        </row>
      </sheetData>
      <sheetData sheetId="452">
        <row r="7">
          <cell r="E7" t="str">
            <v>PT. DANONE BISCUITS INDONESIA</v>
          </cell>
        </row>
      </sheetData>
      <sheetData sheetId="453">
        <row r="7">
          <cell r="E7" t="str">
            <v>PT. DANONE BISCUITS INDONESIA</v>
          </cell>
        </row>
      </sheetData>
      <sheetData sheetId="454">
        <row r="7">
          <cell r="E7" t="str">
            <v>PT. DANONE BISCUITS INDONESIA</v>
          </cell>
        </row>
      </sheetData>
      <sheetData sheetId="455">
        <row r="7">
          <cell r="E7" t="str">
            <v>PT. DANONE BISCUITS INDONESIA</v>
          </cell>
        </row>
      </sheetData>
      <sheetData sheetId="456">
        <row r="7">
          <cell r="E7" t="str">
            <v>PT. DANONE BISCUITS INDONESIA</v>
          </cell>
        </row>
      </sheetData>
      <sheetData sheetId="457">
        <row r="7">
          <cell r="E7" t="str">
            <v>PT. DANONE BISCUITS INDONESIA</v>
          </cell>
        </row>
      </sheetData>
      <sheetData sheetId="458">
        <row r="7">
          <cell r="E7" t="str">
            <v>PT. DANONE BISCUITS INDONESIA</v>
          </cell>
        </row>
      </sheetData>
      <sheetData sheetId="459">
        <row r="7">
          <cell r="E7" t="str">
            <v>PT. DANONE BISCUITS INDONESIA</v>
          </cell>
        </row>
      </sheetData>
      <sheetData sheetId="460">
        <row r="7">
          <cell r="E7" t="str">
            <v>PT. DANONE BISCUITS INDONESIA</v>
          </cell>
        </row>
      </sheetData>
      <sheetData sheetId="461">
        <row r="7">
          <cell r="E7" t="str">
            <v>PT. DANONE BISCUITS INDONESIA</v>
          </cell>
        </row>
      </sheetData>
      <sheetData sheetId="462">
        <row r="7">
          <cell r="E7" t="str">
            <v>PT. DANONE BISCUITS INDONESIA</v>
          </cell>
        </row>
      </sheetData>
      <sheetData sheetId="463">
        <row r="7">
          <cell r="E7" t="str">
            <v>PT. DANONE BISCUITS INDONESIA</v>
          </cell>
        </row>
      </sheetData>
      <sheetData sheetId="464">
        <row r="7">
          <cell r="E7" t="str">
            <v>PT. DANONE BISCUITS INDONESIA</v>
          </cell>
        </row>
      </sheetData>
      <sheetData sheetId="465">
        <row r="7">
          <cell r="E7" t="str">
            <v>PT. DANONE BISCUITS INDONESIA</v>
          </cell>
        </row>
      </sheetData>
      <sheetData sheetId="466">
        <row r="7">
          <cell r="E7" t="str">
            <v>PT. DANONE BISCUITS INDONESIA</v>
          </cell>
        </row>
      </sheetData>
      <sheetData sheetId="467">
        <row r="7">
          <cell r="E7" t="str">
            <v>PT. DANONE BISCUITS INDONESIA</v>
          </cell>
        </row>
      </sheetData>
      <sheetData sheetId="468">
        <row r="7">
          <cell r="E7" t="str">
            <v>PT. DANONE BISCUITS INDONESIA</v>
          </cell>
        </row>
      </sheetData>
      <sheetData sheetId="469">
        <row r="7">
          <cell r="E7" t="str">
            <v>PT. DANONE BISCUITS INDONESIA</v>
          </cell>
        </row>
      </sheetData>
      <sheetData sheetId="470">
        <row r="7">
          <cell r="E7" t="str">
            <v>PT. DANONE BISCUITS INDONESIA</v>
          </cell>
        </row>
      </sheetData>
      <sheetData sheetId="471">
        <row r="7">
          <cell r="E7" t="str">
            <v>PT. DANONE BISCUITS INDONESIA</v>
          </cell>
        </row>
      </sheetData>
      <sheetData sheetId="472">
        <row r="7">
          <cell r="E7" t="str">
            <v>PT. DANONE BISCUITS INDONESIA</v>
          </cell>
        </row>
      </sheetData>
      <sheetData sheetId="473">
        <row r="7">
          <cell r="E7" t="str">
            <v>PT. DANONE BISCUITS INDONESIA</v>
          </cell>
        </row>
      </sheetData>
      <sheetData sheetId="474">
        <row r="7">
          <cell r="E7" t="str">
            <v>PT. DANONE BISCUITS INDONESIA</v>
          </cell>
        </row>
      </sheetData>
      <sheetData sheetId="475">
        <row r="7">
          <cell r="E7" t="str">
            <v>PT. DANONE BISCUITS INDONESIA</v>
          </cell>
        </row>
      </sheetData>
      <sheetData sheetId="476">
        <row r="7">
          <cell r="E7" t="str">
            <v>PT. DANONE BISCUITS INDONESIA</v>
          </cell>
        </row>
      </sheetData>
      <sheetData sheetId="477">
        <row r="7">
          <cell r="E7" t="str">
            <v>PT. DANONE BISCUITS INDONESIA</v>
          </cell>
        </row>
      </sheetData>
      <sheetData sheetId="478">
        <row r="7">
          <cell r="E7" t="str">
            <v>PT. DANONE BISCUITS INDONESIA</v>
          </cell>
        </row>
      </sheetData>
      <sheetData sheetId="479">
        <row r="7">
          <cell r="E7" t="str">
            <v>PT. DANONE BISCUITS INDONESIA</v>
          </cell>
        </row>
      </sheetData>
      <sheetData sheetId="480">
        <row r="7">
          <cell r="E7" t="str">
            <v>PT. DANONE BISCUITS INDONESIA</v>
          </cell>
        </row>
      </sheetData>
      <sheetData sheetId="481">
        <row r="7">
          <cell r="E7" t="str">
            <v>PT. DANONE BISCUITS INDONESIA</v>
          </cell>
        </row>
      </sheetData>
      <sheetData sheetId="482">
        <row r="7">
          <cell r="E7" t="str">
            <v>PT. DANONE BISCUITS INDONESIA</v>
          </cell>
        </row>
      </sheetData>
      <sheetData sheetId="483">
        <row r="7">
          <cell r="E7" t="str">
            <v>PT. DANONE BISCUITS INDONESIA</v>
          </cell>
        </row>
      </sheetData>
      <sheetData sheetId="484">
        <row r="7">
          <cell r="E7" t="str">
            <v>PT. DANONE BISCUITS INDONESIA</v>
          </cell>
        </row>
      </sheetData>
      <sheetData sheetId="485">
        <row r="7">
          <cell r="E7" t="str">
            <v>PT. DANONE BISCUITS INDONESIA</v>
          </cell>
        </row>
      </sheetData>
      <sheetData sheetId="486">
        <row r="7">
          <cell r="E7" t="str">
            <v>PT. DANONE BISCUITS INDONESIA</v>
          </cell>
        </row>
      </sheetData>
      <sheetData sheetId="487">
        <row r="7">
          <cell r="E7" t="str">
            <v>PT. DANONE BISCUITS INDONESIA</v>
          </cell>
        </row>
      </sheetData>
      <sheetData sheetId="488">
        <row r="7">
          <cell r="E7" t="str">
            <v>PT. DANONE BISCUITS INDONESIA</v>
          </cell>
        </row>
      </sheetData>
      <sheetData sheetId="489">
        <row r="7">
          <cell r="E7" t="str">
            <v>PT. DANONE BISCUITS INDONESIA</v>
          </cell>
        </row>
      </sheetData>
      <sheetData sheetId="490">
        <row r="7">
          <cell r="E7" t="str">
            <v>PT. DANONE BISCUITS INDONESIA</v>
          </cell>
        </row>
      </sheetData>
      <sheetData sheetId="491">
        <row r="7">
          <cell r="E7" t="str">
            <v>PT. DANONE BISCUITS INDONESIA</v>
          </cell>
        </row>
      </sheetData>
      <sheetData sheetId="492">
        <row r="7">
          <cell r="E7" t="str">
            <v>PT. DANONE BISCUITS INDONESIA</v>
          </cell>
        </row>
      </sheetData>
      <sheetData sheetId="493">
        <row r="7">
          <cell r="E7" t="str">
            <v>PT. DANONE BISCUITS INDONESIA</v>
          </cell>
        </row>
      </sheetData>
      <sheetData sheetId="494">
        <row r="7">
          <cell r="E7" t="str">
            <v>PT. DANONE BISCUITS INDONESIA</v>
          </cell>
        </row>
      </sheetData>
      <sheetData sheetId="495">
        <row r="7">
          <cell r="E7" t="str">
            <v>PT. DANONE BISCUITS INDONESIA</v>
          </cell>
        </row>
      </sheetData>
      <sheetData sheetId="496">
        <row r="7">
          <cell r="E7" t="str">
            <v>PT. DANONE BISCUITS INDONESIA</v>
          </cell>
        </row>
      </sheetData>
      <sheetData sheetId="497">
        <row r="7">
          <cell r="E7" t="str">
            <v>PT. DANONE BISCUITS INDONESIA</v>
          </cell>
        </row>
      </sheetData>
      <sheetData sheetId="498">
        <row r="7">
          <cell r="E7" t="str">
            <v>PT. DANONE BISCUITS INDONESIA</v>
          </cell>
        </row>
      </sheetData>
      <sheetData sheetId="499">
        <row r="7">
          <cell r="E7" t="str">
            <v>PT. DANONE BISCUITS INDONESIA</v>
          </cell>
        </row>
      </sheetData>
      <sheetData sheetId="500">
        <row r="7">
          <cell r="E7" t="str">
            <v>PT. DANONE BISCUITS INDONESIA</v>
          </cell>
        </row>
      </sheetData>
      <sheetData sheetId="501">
        <row r="7">
          <cell r="E7" t="str">
            <v>PT. DANONE BISCUITS INDONESIA</v>
          </cell>
        </row>
      </sheetData>
      <sheetData sheetId="502">
        <row r="7">
          <cell r="E7" t="str">
            <v>PT. DANONE BISCUITS INDONESIA</v>
          </cell>
        </row>
      </sheetData>
      <sheetData sheetId="503">
        <row r="7">
          <cell r="E7" t="str">
            <v>PT. DANONE BISCUITS INDONESIA</v>
          </cell>
        </row>
      </sheetData>
      <sheetData sheetId="504">
        <row r="7">
          <cell r="E7" t="str">
            <v>PT. DANONE BISCUITS INDONESIA</v>
          </cell>
        </row>
      </sheetData>
      <sheetData sheetId="505">
        <row r="7">
          <cell r="E7" t="str">
            <v>PT. DANONE BISCUITS INDONESIA</v>
          </cell>
        </row>
      </sheetData>
      <sheetData sheetId="506">
        <row r="7">
          <cell r="E7" t="str">
            <v>PT. DANONE BISCUITS INDONESIA</v>
          </cell>
        </row>
      </sheetData>
      <sheetData sheetId="507">
        <row r="7">
          <cell r="E7" t="str">
            <v>PT. DANONE BISCUITS INDONESIA</v>
          </cell>
        </row>
      </sheetData>
      <sheetData sheetId="508">
        <row r="7">
          <cell r="E7" t="str">
            <v>PT. DANONE BISCUITS INDONESIA</v>
          </cell>
        </row>
      </sheetData>
      <sheetData sheetId="509">
        <row r="7">
          <cell r="E7" t="str">
            <v>PT. DANONE BISCUITS INDONESIA</v>
          </cell>
        </row>
      </sheetData>
      <sheetData sheetId="510">
        <row r="7">
          <cell r="E7" t="str">
            <v>PT. DANONE BISCUITS INDONESIA</v>
          </cell>
        </row>
      </sheetData>
      <sheetData sheetId="511">
        <row r="7">
          <cell r="E7" t="str">
            <v>PT. DANONE BISCUITS INDONESIA</v>
          </cell>
        </row>
      </sheetData>
      <sheetData sheetId="512">
        <row r="7">
          <cell r="E7" t="str">
            <v>PT. DANONE BISCUITS INDONESIA</v>
          </cell>
        </row>
      </sheetData>
      <sheetData sheetId="513">
        <row r="7">
          <cell r="E7" t="str">
            <v>PT. DANONE BISCUITS INDONESIA</v>
          </cell>
        </row>
      </sheetData>
      <sheetData sheetId="514">
        <row r="7">
          <cell r="E7" t="str">
            <v>PT. DANONE BISCUITS INDONESIA</v>
          </cell>
        </row>
      </sheetData>
      <sheetData sheetId="515">
        <row r="7">
          <cell r="E7" t="str">
            <v>PT. DANONE BISCUITS INDONESIA</v>
          </cell>
        </row>
      </sheetData>
      <sheetData sheetId="516">
        <row r="7">
          <cell r="E7" t="str">
            <v>PT. DANONE BISCUITS INDONESIA</v>
          </cell>
        </row>
      </sheetData>
      <sheetData sheetId="517">
        <row r="7">
          <cell r="E7" t="str">
            <v>PT. DANONE BISCUITS INDONESIA</v>
          </cell>
        </row>
      </sheetData>
      <sheetData sheetId="518">
        <row r="7">
          <cell r="E7" t="str">
            <v>PT. DANONE BISCUITS INDONESIA</v>
          </cell>
        </row>
      </sheetData>
      <sheetData sheetId="519">
        <row r="7">
          <cell r="E7" t="str">
            <v>PT. DANONE BISCUITS INDONESIA</v>
          </cell>
        </row>
      </sheetData>
      <sheetData sheetId="520">
        <row r="7">
          <cell r="E7" t="str">
            <v>PT. DANONE BISCUITS INDONESIA</v>
          </cell>
        </row>
      </sheetData>
      <sheetData sheetId="521">
        <row r="7">
          <cell r="E7" t="str">
            <v>PT. DANONE BISCUITS INDONESIA</v>
          </cell>
        </row>
      </sheetData>
      <sheetData sheetId="522">
        <row r="7">
          <cell r="E7" t="str">
            <v>PT. DANONE BISCUITS INDONESIA</v>
          </cell>
        </row>
      </sheetData>
      <sheetData sheetId="523">
        <row r="7">
          <cell r="E7" t="str">
            <v>PT. DANONE BISCUITS INDONESIA</v>
          </cell>
        </row>
      </sheetData>
      <sheetData sheetId="524">
        <row r="7">
          <cell r="E7" t="str">
            <v>PT. DANONE BISCUITS INDONESIA</v>
          </cell>
        </row>
      </sheetData>
      <sheetData sheetId="525">
        <row r="7">
          <cell r="E7" t="str">
            <v>PT. DANONE BISCUITS INDONESIA</v>
          </cell>
        </row>
      </sheetData>
      <sheetData sheetId="526">
        <row r="7">
          <cell r="E7" t="str">
            <v>PT. DANONE BISCUITS INDONESIA</v>
          </cell>
        </row>
      </sheetData>
      <sheetData sheetId="527">
        <row r="7">
          <cell r="E7" t="str">
            <v>PT. DANONE BISCUITS INDONESIA</v>
          </cell>
        </row>
      </sheetData>
      <sheetData sheetId="528">
        <row r="7">
          <cell r="E7" t="str">
            <v>PT. DANONE BISCUITS INDONESIA</v>
          </cell>
        </row>
      </sheetData>
      <sheetData sheetId="529">
        <row r="7">
          <cell r="E7" t="str">
            <v>PT. DANONE BISCUITS INDONESIA</v>
          </cell>
        </row>
      </sheetData>
      <sheetData sheetId="530">
        <row r="7">
          <cell r="E7" t="str">
            <v>PT. DANONE BISCUITS INDONESIA</v>
          </cell>
        </row>
      </sheetData>
      <sheetData sheetId="531">
        <row r="7">
          <cell r="E7" t="str">
            <v>PT. DANONE BISCUITS INDONESIA</v>
          </cell>
        </row>
      </sheetData>
      <sheetData sheetId="532">
        <row r="7">
          <cell r="E7" t="str">
            <v>PT. DANONE BISCUITS INDONESIA</v>
          </cell>
        </row>
      </sheetData>
      <sheetData sheetId="533">
        <row r="7">
          <cell r="E7" t="str">
            <v>PT. DANONE BISCUITS INDONESIA</v>
          </cell>
        </row>
      </sheetData>
      <sheetData sheetId="534">
        <row r="7">
          <cell r="E7" t="str">
            <v>PT. DANONE BISCUITS INDONESIA</v>
          </cell>
        </row>
      </sheetData>
      <sheetData sheetId="535">
        <row r="7">
          <cell r="E7" t="str">
            <v>PT. DANONE BISCUITS INDONESIA</v>
          </cell>
        </row>
      </sheetData>
      <sheetData sheetId="536">
        <row r="7">
          <cell r="E7" t="str">
            <v>PT. DANONE BISCUITS INDONESIA</v>
          </cell>
        </row>
      </sheetData>
      <sheetData sheetId="537">
        <row r="7">
          <cell r="E7" t="str">
            <v>PT. DANONE BISCUITS INDONESIA</v>
          </cell>
        </row>
      </sheetData>
      <sheetData sheetId="538">
        <row r="7">
          <cell r="E7" t="str">
            <v>PT. DANONE BISCUITS INDONESIA</v>
          </cell>
        </row>
      </sheetData>
      <sheetData sheetId="539">
        <row r="7">
          <cell r="E7" t="str">
            <v>PT. DANONE BISCUITS INDONESIA</v>
          </cell>
        </row>
      </sheetData>
      <sheetData sheetId="540">
        <row r="7">
          <cell r="E7" t="str">
            <v>PT. DANONE BISCUITS INDONESIA</v>
          </cell>
        </row>
      </sheetData>
      <sheetData sheetId="541">
        <row r="7">
          <cell r="E7" t="str">
            <v>PT. DANONE BISCUITS INDONESIA</v>
          </cell>
        </row>
      </sheetData>
      <sheetData sheetId="542">
        <row r="7">
          <cell r="E7" t="str">
            <v>PT. DANONE BISCUITS INDONESIA</v>
          </cell>
        </row>
      </sheetData>
      <sheetData sheetId="543">
        <row r="7">
          <cell r="E7" t="str">
            <v>PT. DANONE BISCUITS INDONESIA</v>
          </cell>
        </row>
      </sheetData>
      <sheetData sheetId="544">
        <row r="7">
          <cell r="E7" t="str">
            <v>PT. DANONE BISCUITS INDONESIA</v>
          </cell>
        </row>
      </sheetData>
      <sheetData sheetId="545">
        <row r="7">
          <cell r="E7" t="str">
            <v>PT. DANONE BISCUITS INDONESIA</v>
          </cell>
        </row>
      </sheetData>
      <sheetData sheetId="546">
        <row r="7">
          <cell r="E7" t="str">
            <v>PT. DANONE BISCUITS INDONESIA</v>
          </cell>
        </row>
      </sheetData>
      <sheetData sheetId="547">
        <row r="7">
          <cell r="E7" t="str">
            <v>PT. DANONE BISCUITS INDONESIA</v>
          </cell>
        </row>
      </sheetData>
      <sheetData sheetId="548">
        <row r="7">
          <cell r="E7" t="str">
            <v>PT. DANONE BISCUITS INDONESIA</v>
          </cell>
        </row>
      </sheetData>
      <sheetData sheetId="549">
        <row r="7">
          <cell r="E7" t="str">
            <v>PT. DANONE BISCUITS INDONESIA</v>
          </cell>
        </row>
      </sheetData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>
        <row r="7">
          <cell r="E7" t="str">
            <v>PT. DANONE BISCUITS INDONESIA</v>
          </cell>
        </row>
      </sheetData>
      <sheetData sheetId="767">
        <row r="37">
          <cell r="D37">
            <v>0</v>
          </cell>
        </row>
      </sheetData>
      <sheetData sheetId="768">
        <row r="7">
          <cell r="E7" t="str">
            <v>PT. DANONE BISCUITS INDONESIA</v>
          </cell>
        </row>
      </sheetData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>
        <row r="7">
          <cell r="E7" t="str">
            <v>PT. DANONE BISCUITS INDONESIA</v>
          </cell>
        </row>
      </sheetData>
      <sheetData sheetId="793">
        <row r="7">
          <cell r="E7" t="str">
            <v>PT. DANONE BISCUITS INDONESIA</v>
          </cell>
        </row>
      </sheetData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/>
      <sheetData sheetId="814" refreshError="1"/>
      <sheetData sheetId="815" refreshError="1"/>
      <sheetData sheetId="816" refreshError="1"/>
      <sheetData sheetId="817" refreshError="1"/>
      <sheetData sheetId="818">
        <row r="37">
          <cell r="D37">
            <v>0</v>
          </cell>
        </row>
      </sheetData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>
        <row r="7">
          <cell r="E7" t="str">
            <v>PT. DANONE BISCUITS INDONESIA</v>
          </cell>
        </row>
      </sheetData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>
        <row r="7">
          <cell r="E7" t="str">
            <v>PT. DANONE BISCUITS INDONESIA</v>
          </cell>
        </row>
      </sheetData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>
        <row r="7">
          <cell r="E7" t="str">
            <v>PT. DANONE BISCUITS INDONESIA</v>
          </cell>
        </row>
      </sheetData>
      <sheetData sheetId="866">
        <row r="7">
          <cell r="E7" t="str">
            <v>PT. DANONE BISCUITS INDONESIA</v>
          </cell>
        </row>
      </sheetData>
      <sheetData sheetId="867">
        <row r="7">
          <cell r="E7" t="str">
            <v>PT. DANONE BISCUITS INDONESIA</v>
          </cell>
        </row>
      </sheetData>
      <sheetData sheetId="868">
        <row r="7">
          <cell r="E7" t="str">
            <v>PT. DANONE BISCUITS INDONESIA</v>
          </cell>
        </row>
      </sheetData>
      <sheetData sheetId="869">
        <row r="7">
          <cell r="E7" t="str">
            <v>PT. DANONE BISCUITS INDONESIA</v>
          </cell>
        </row>
      </sheetData>
      <sheetData sheetId="870">
        <row r="7">
          <cell r="E7" t="str">
            <v>PT. DANONE BISCUITS INDONESIA</v>
          </cell>
        </row>
      </sheetData>
      <sheetData sheetId="871">
        <row r="7">
          <cell r="E7" t="str">
            <v>PT. DANONE BISCUITS INDONESIA</v>
          </cell>
        </row>
      </sheetData>
      <sheetData sheetId="872">
        <row r="7">
          <cell r="E7" t="str">
            <v>PT. DANONE BISCUITS INDONESIA</v>
          </cell>
        </row>
      </sheetData>
      <sheetData sheetId="873">
        <row r="7">
          <cell r="E7" t="str">
            <v>PT. DANONE BISCUITS INDONESIA</v>
          </cell>
        </row>
      </sheetData>
      <sheetData sheetId="874">
        <row r="7">
          <cell r="E7" t="str">
            <v>PT. DANONE BISCUITS INDONESIA</v>
          </cell>
        </row>
      </sheetData>
      <sheetData sheetId="875">
        <row r="7">
          <cell r="E7" t="str">
            <v>PT. DANONE BISCUITS INDONESIA</v>
          </cell>
        </row>
      </sheetData>
      <sheetData sheetId="876">
        <row r="7">
          <cell r="E7" t="str">
            <v>PT. DANONE BISCUITS INDONESIA</v>
          </cell>
        </row>
      </sheetData>
      <sheetData sheetId="877">
        <row r="7">
          <cell r="E7" t="str">
            <v>PT. DANONE BISCUITS INDONESIA</v>
          </cell>
        </row>
      </sheetData>
      <sheetData sheetId="878">
        <row r="7">
          <cell r="E7" t="str">
            <v>PT. DANONE BISCUITS INDONESIA</v>
          </cell>
        </row>
      </sheetData>
      <sheetData sheetId="879">
        <row r="7">
          <cell r="E7" t="str">
            <v>PT. DANONE BISCUITS INDONESIA</v>
          </cell>
        </row>
      </sheetData>
      <sheetData sheetId="880">
        <row r="7">
          <cell r="E7" t="str">
            <v>PT. DANONE BISCUITS INDONESIA</v>
          </cell>
        </row>
      </sheetData>
      <sheetData sheetId="881">
        <row r="7">
          <cell r="E7" t="str">
            <v>PT. DANONE BISCUITS INDONESIA</v>
          </cell>
        </row>
      </sheetData>
      <sheetData sheetId="882">
        <row r="7">
          <cell r="E7" t="str">
            <v>PT. DANONE BISCUITS INDONESIA</v>
          </cell>
        </row>
      </sheetData>
      <sheetData sheetId="883">
        <row r="7">
          <cell r="E7" t="str">
            <v>PT. DANONE BISCUITS INDONESIA</v>
          </cell>
        </row>
      </sheetData>
      <sheetData sheetId="884">
        <row r="7">
          <cell r="E7" t="str">
            <v>PT. DANONE BISCUITS INDONESIA</v>
          </cell>
        </row>
      </sheetData>
      <sheetData sheetId="885">
        <row r="7">
          <cell r="E7" t="str">
            <v>PT. DANONE BISCUITS INDONESIA</v>
          </cell>
        </row>
      </sheetData>
      <sheetData sheetId="886">
        <row r="7">
          <cell r="E7" t="str">
            <v>PT. DANONE BISCUITS INDONESIA</v>
          </cell>
        </row>
      </sheetData>
      <sheetData sheetId="887">
        <row r="7">
          <cell r="E7" t="str">
            <v>PT. DANONE BISCUITS INDONESIA</v>
          </cell>
        </row>
      </sheetData>
      <sheetData sheetId="888">
        <row r="7">
          <cell r="E7" t="str">
            <v>PT. DANONE BISCUITS INDONESIA</v>
          </cell>
        </row>
      </sheetData>
      <sheetData sheetId="889">
        <row r="7">
          <cell r="E7" t="str">
            <v>PT. DANONE BISCUITS INDONESIA</v>
          </cell>
        </row>
      </sheetData>
      <sheetData sheetId="890">
        <row r="7">
          <cell r="E7" t="str">
            <v>PT. DANONE BISCUITS INDONESIA</v>
          </cell>
        </row>
      </sheetData>
      <sheetData sheetId="891">
        <row r="7">
          <cell r="E7" t="str">
            <v>PT. DANONE BISCUITS INDONESIA</v>
          </cell>
        </row>
      </sheetData>
      <sheetData sheetId="892">
        <row r="7">
          <cell r="E7" t="str">
            <v>PT. DANONE BISCUITS INDONESIA</v>
          </cell>
        </row>
      </sheetData>
      <sheetData sheetId="893">
        <row r="7">
          <cell r="E7" t="str">
            <v>PT. DANONE BISCUITS INDONESIA</v>
          </cell>
        </row>
      </sheetData>
      <sheetData sheetId="894">
        <row r="7">
          <cell r="E7" t="str">
            <v>PT. DANONE BISCUITS INDONESIA</v>
          </cell>
        </row>
      </sheetData>
      <sheetData sheetId="895">
        <row r="7">
          <cell r="E7" t="str">
            <v>PT. DANONE BISCUITS INDONESIA</v>
          </cell>
        </row>
      </sheetData>
      <sheetData sheetId="896">
        <row r="7">
          <cell r="E7" t="str">
            <v>PT. DANONE BISCUITS INDONESIA</v>
          </cell>
        </row>
      </sheetData>
      <sheetData sheetId="897">
        <row r="7">
          <cell r="E7" t="str">
            <v>PT. DANONE BISCUITS INDONESIA</v>
          </cell>
        </row>
      </sheetData>
      <sheetData sheetId="898">
        <row r="7">
          <cell r="E7" t="str">
            <v>PT. DANONE BISCUITS INDONESIA</v>
          </cell>
        </row>
      </sheetData>
      <sheetData sheetId="899">
        <row r="7">
          <cell r="E7" t="str">
            <v>PT. DANONE BISCUITS INDONESIA</v>
          </cell>
        </row>
      </sheetData>
      <sheetData sheetId="900">
        <row r="7">
          <cell r="E7" t="str">
            <v>PT. DANONE BISCUITS INDONESIA</v>
          </cell>
        </row>
      </sheetData>
      <sheetData sheetId="901">
        <row r="7">
          <cell r="E7" t="str">
            <v>PT. DANONE BISCUITS INDONESIA</v>
          </cell>
        </row>
      </sheetData>
      <sheetData sheetId="902">
        <row r="7">
          <cell r="E7" t="str">
            <v>PT. DANONE BISCUITS INDONESIA</v>
          </cell>
        </row>
      </sheetData>
      <sheetData sheetId="903">
        <row r="7">
          <cell r="E7" t="str">
            <v>PT. DANONE BISCUITS INDONESIA</v>
          </cell>
        </row>
      </sheetData>
      <sheetData sheetId="904">
        <row r="7">
          <cell r="E7" t="str">
            <v>PT. DANONE BISCUITS INDONESIA</v>
          </cell>
        </row>
      </sheetData>
      <sheetData sheetId="905">
        <row r="7">
          <cell r="E7" t="str">
            <v>PT. DANONE BISCUITS INDONESIA</v>
          </cell>
        </row>
      </sheetData>
      <sheetData sheetId="906">
        <row r="7">
          <cell r="E7" t="str">
            <v>PT. DANONE BISCUITS INDONESIA</v>
          </cell>
        </row>
      </sheetData>
      <sheetData sheetId="907">
        <row r="7">
          <cell r="E7" t="str">
            <v>PT. DANONE BISCUITS INDONESIA</v>
          </cell>
        </row>
      </sheetData>
      <sheetData sheetId="908">
        <row r="7">
          <cell r="E7" t="str">
            <v>PT. DANONE BISCUITS INDONESIA</v>
          </cell>
        </row>
      </sheetData>
      <sheetData sheetId="909">
        <row r="7">
          <cell r="E7" t="str">
            <v>PT. DANONE BISCUITS INDONESIA</v>
          </cell>
        </row>
      </sheetData>
      <sheetData sheetId="910">
        <row r="7">
          <cell r="E7" t="str">
            <v>PT. DANONE BISCUITS INDONESIA</v>
          </cell>
        </row>
      </sheetData>
      <sheetData sheetId="911">
        <row r="7">
          <cell r="E7" t="str">
            <v>PT. DANONE BISCUITS INDONESIA</v>
          </cell>
        </row>
      </sheetData>
      <sheetData sheetId="912">
        <row r="7">
          <cell r="E7" t="str">
            <v>PT. DANONE BISCUITS INDONESIA</v>
          </cell>
        </row>
      </sheetData>
      <sheetData sheetId="913">
        <row r="7">
          <cell r="E7" t="str">
            <v>PT. DANONE BISCUITS INDONESIA</v>
          </cell>
        </row>
      </sheetData>
      <sheetData sheetId="914">
        <row r="7">
          <cell r="E7" t="str">
            <v>PT. DANONE BISCUITS INDONESIA</v>
          </cell>
        </row>
      </sheetData>
      <sheetData sheetId="915">
        <row r="7">
          <cell r="E7" t="str">
            <v>PT. DANONE BISCUITS INDONESIA</v>
          </cell>
        </row>
      </sheetData>
      <sheetData sheetId="916">
        <row r="7">
          <cell r="E7" t="str">
            <v>PT. DANONE BISCUITS INDONESIA</v>
          </cell>
        </row>
      </sheetData>
      <sheetData sheetId="917">
        <row r="7">
          <cell r="E7" t="str">
            <v>PT. DANONE BISCUITS INDONESIA</v>
          </cell>
        </row>
      </sheetData>
      <sheetData sheetId="918">
        <row r="7">
          <cell r="E7" t="str">
            <v>PT. DANONE BISCUITS INDONESIA</v>
          </cell>
        </row>
      </sheetData>
      <sheetData sheetId="919">
        <row r="7">
          <cell r="E7" t="str">
            <v>PT. DANONE BISCUITS INDONESIA</v>
          </cell>
        </row>
      </sheetData>
      <sheetData sheetId="920">
        <row r="7">
          <cell r="E7" t="str">
            <v>PT. DANONE BISCUITS INDONESIA</v>
          </cell>
        </row>
      </sheetData>
      <sheetData sheetId="921">
        <row r="7">
          <cell r="E7" t="str">
            <v>PT. DANONE BISCUITS INDONESIA</v>
          </cell>
        </row>
      </sheetData>
      <sheetData sheetId="922">
        <row r="7">
          <cell r="E7" t="str">
            <v>PT. DANONE BISCUITS INDONESIA</v>
          </cell>
        </row>
      </sheetData>
      <sheetData sheetId="923">
        <row r="7">
          <cell r="E7" t="str">
            <v>PT. DANONE BISCUITS INDONESIA</v>
          </cell>
        </row>
      </sheetData>
      <sheetData sheetId="924">
        <row r="7">
          <cell r="E7" t="str">
            <v>PT. DANONE BISCUITS INDONESIA</v>
          </cell>
        </row>
      </sheetData>
      <sheetData sheetId="925">
        <row r="7">
          <cell r="E7" t="str">
            <v>PT. DANONE BISCUITS INDONESIA</v>
          </cell>
        </row>
      </sheetData>
      <sheetData sheetId="926">
        <row r="7">
          <cell r="E7" t="str">
            <v>PT. DANONE BISCUITS INDONESIA</v>
          </cell>
        </row>
      </sheetData>
      <sheetData sheetId="927">
        <row r="7">
          <cell r="E7" t="str">
            <v>PT. DANONE BISCUITS INDONESIA</v>
          </cell>
        </row>
      </sheetData>
      <sheetData sheetId="928">
        <row r="7">
          <cell r="E7" t="str">
            <v>PT. DANONE BISCUITS INDONESIA</v>
          </cell>
        </row>
      </sheetData>
      <sheetData sheetId="929">
        <row r="7">
          <cell r="E7" t="str">
            <v>PT. DANONE BISCUITS INDONESIA</v>
          </cell>
        </row>
      </sheetData>
      <sheetData sheetId="930">
        <row r="7">
          <cell r="E7" t="str">
            <v>PT. DANONE BISCUITS INDONESIA</v>
          </cell>
        </row>
      </sheetData>
      <sheetData sheetId="931">
        <row r="7">
          <cell r="E7" t="str">
            <v>PT. DANONE BISCUITS INDONESIA</v>
          </cell>
        </row>
      </sheetData>
      <sheetData sheetId="932">
        <row r="7">
          <cell r="E7" t="str">
            <v>PT. DANONE BISCUITS INDONESIA</v>
          </cell>
        </row>
      </sheetData>
      <sheetData sheetId="933">
        <row r="7">
          <cell r="E7" t="str">
            <v>PT. DANONE BISCUITS INDONESIA</v>
          </cell>
        </row>
      </sheetData>
      <sheetData sheetId="934">
        <row r="7">
          <cell r="E7" t="str">
            <v>PT. DANONE BISCUITS INDONESIA</v>
          </cell>
        </row>
      </sheetData>
      <sheetData sheetId="935">
        <row r="7">
          <cell r="E7" t="str">
            <v>PT. DANONE BISCUITS INDONESIA</v>
          </cell>
        </row>
      </sheetData>
      <sheetData sheetId="936">
        <row r="7">
          <cell r="E7" t="str">
            <v>PT. DANONE BISCUITS INDONESIA</v>
          </cell>
        </row>
      </sheetData>
      <sheetData sheetId="937">
        <row r="7">
          <cell r="E7" t="str">
            <v>PT. DANONE BISCUITS INDONESIA</v>
          </cell>
        </row>
      </sheetData>
      <sheetData sheetId="938">
        <row r="7">
          <cell r="E7" t="str">
            <v>PT. DANONE BISCUITS INDONESIA</v>
          </cell>
        </row>
      </sheetData>
      <sheetData sheetId="939">
        <row r="7">
          <cell r="E7" t="str">
            <v>PT. DANONE BISCUITS INDONESIA</v>
          </cell>
        </row>
      </sheetData>
      <sheetData sheetId="940">
        <row r="7">
          <cell r="E7" t="str">
            <v>PT. DANONE BISCUITS INDONESIA</v>
          </cell>
        </row>
      </sheetData>
      <sheetData sheetId="941">
        <row r="7">
          <cell r="E7" t="str">
            <v>PT. DANONE BISCUITS INDONESIA</v>
          </cell>
        </row>
      </sheetData>
      <sheetData sheetId="942">
        <row r="7">
          <cell r="E7" t="str">
            <v>PT. DANONE BISCUITS INDONESIA</v>
          </cell>
        </row>
      </sheetData>
      <sheetData sheetId="943">
        <row r="7">
          <cell r="E7" t="str">
            <v>PT. DANONE BISCUITS INDONESIA</v>
          </cell>
        </row>
      </sheetData>
      <sheetData sheetId="944">
        <row r="7">
          <cell r="E7" t="str">
            <v>PT. DANONE BISCUITS INDONESIA</v>
          </cell>
        </row>
      </sheetData>
      <sheetData sheetId="945">
        <row r="7">
          <cell r="E7" t="str">
            <v>PT. DANONE BISCUITS INDONESIA</v>
          </cell>
        </row>
      </sheetData>
      <sheetData sheetId="946">
        <row r="7">
          <cell r="E7" t="str">
            <v>PT. DANONE BISCUITS INDONESIA</v>
          </cell>
        </row>
      </sheetData>
      <sheetData sheetId="947">
        <row r="7">
          <cell r="E7" t="str">
            <v>PT. DANONE BISCUITS INDONESIA</v>
          </cell>
        </row>
      </sheetData>
      <sheetData sheetId="948">
        <row r="7">
          <cell r="E7" t="str">
            <v>PT. DANONE BISCUITS INDONESIA</v>
          </cell>
        </row>
      </sheetData>
      <sheetData sheetId="949">
        <row r="7">
          <cell r="E7" t="str">
            <v>PT. DANONE BISCUITS INDONESIA</v>
          </cell>
        </row>
      </sheetData>
      <sheetData sheetId="950">
        <row r="7">
          <cell r="E7" t="str">
            <v>PT. DANONE BISCUITS INDONESIA</v>
          </cell>
        </row>
      </sheetData>
      <sheetData sheetId="951">
        <row r="7">
          <cell r="E7" t="str">
            <v>PT. DANONE BISCUITS INDONESIA</v>
          </cell>
        </row>
      </sheetData>
      <sheetData sheetId="952">
        <row r="7">
          <cell r="E7" t="str">
            <v>PT. DANONE BISCUITS INDONESIA</v>
          </cell>
        </row>
      </sheetData>
      <sheetData sheetId="953">
        <row r="7">
          <cell r="E7" t="str">
            <v>PT. DANONE BISCUITS INDONESIA</v>
          </cell>
        </row>
      </sheetData>
      <sheetData sheetId="954">
        <row r="7">
          <cell r="E7" t="str">
            <v>PT. DANONE BISCUITS INDONESIA</v>
          </cell>
        </row>
      </sheetData>
      <sheetData sheetId="955">
        <row r="7">
          <cell r="E7" t="str">
            <v>PT. DANONE BISCUITS INDONESIA</v>
          </cell>
        </row>
      </sheetData>
      <sheetData sheetId="956">
        <row r="7">
          <cell r="E7" t="str">
            <v>PT. DANONE BISCUITS INDONESIA</v>
          </cell>
        </row>
      </sheetData>
      <sheetData sheetId="957">
        <row r="7">
          <cell r="E7" t="str">
            <v>PT. DANONE BISCUITS INDONESIA</v>
          </cell>
        </row>
      </sheetData>
      <sheetData sheetId="958">
        <row r="7">
          <cell r="E7" t="str">
            <v>PT. DANONE BISCUITS INDONESIA</v>
          </cell>
        </row>
      </sheetData>
      <sheetData sheetId="959">
        <row r="7">
          <cell r="E7" t="str">
            <v>PT. DANONE BISCUITS INDONESIA</v>
          </cell>
        </row>
      </sheetData>
      <sheetData sheetId="960">
        <row r="7">
          <cell r="E7" t="str">
            <v>PT. DANONE BISCUITS INDONESIA</v>
          </cell>
        </row>
      </sheetData>
      <sheetData sheetId="961">
        <row r="7">
          <cell r="E7" t="str">
            <v>PT. DANONE BISCUITS INDONESIA</v>
          </cell>
        </row>
      </sheetData>
      <sheetData sheetId="962">
        <row r="7">
          <cell r="E7" t="str">
            <v>PT. DANONE BISCUITS INDONESIA</v>
          </cell>
        </row>
      </sheetData>
      <sheetData sheetId="963">
        <row r="7">
          <cell r="E7" t="str">
            <v>PT. DANONE BISCUITS INDONESIA</v>
          </cell>
        </row>
      </sheetData>
      <sheetData sheetId="964">
        <row r="7">
          <cell r="E7" t="str">
            <v>PT. DANONE BISCUITS INDONESIA</v>
          </cell>
        </row>
      </sheetData>
      <sheetData sheetId="965">
        <row r="7">
          <cell r="E7" t="str">
            <v>PT. DANONE BISCUITS INDONESIA</v>
          </cell>
        </row>
      </sheetData>
      <sheetData sheetId="966">
        <row r="7">
          <cell r="E7" t="str">
            <v>PT. DANONE BISCUITS INDONESIA</v>
          </cell>
        </row>
      </sheetData>
      <sheetData sheetId="967">
        <row r="7">
          <cell r="E7" t="str">
            <v>PT. DANONE BISCUITS INDONESIA</v>
          </cell>
        </row>
      </sheetData>
      <sheetData sheetId="968">
        <row r="7">
          <cell r="E7" t="str">
            <v>PT. DANONE BISCUITS INDONESIA</v>
          </cell>
        </row>
      </sheetData>
      <sheetData sheetId="969">
        <row r="7">
          <cell r="E7" t="str">
            <v>PT. DANONE BISCUITS INDONESIA</v>
          </cell>
        </row>
      </sheetData>
      <sheetData sheetId="970">
        <row r="7">
          <cell r="E7" t="str">
            <v>PT. DANONE BISCUITS INDONESIA</v>
          </cell>
        </row>
      </sheetData>
      <sheetData sheetId="971">
        <row r="7">
          <cell r="E7" t="str">
            <v>PT. DANONE BISCUITS INDONESIA</v>
          </cell>
        </row>
      </sheetData>
      <sheetData sheetId="972">
        <row r="7">
          <cell r="E7" t="str">
            <v>PT. DANONE BISCUITS INDONESIA</v>
          </cell>
        </row>
      </sheetData>
      <sheetData sheetId="973">
        <row r="7">
          <cell r="E7" t="str">
            <v>PT. DANONE BISCUITS INDONESIA</v>
          </cell>
        </row>
      </sheetData>
      <sheetData sheetId="974">
        <row r="7">
          <cell r="E7" t="str">
            <v>PT. DANONE BISCUITS INDONESIA</v>
          </cell>
        </row>
      </sheetData>
      <sheetData sheetId="975">
        <row r="7">
          <cell r="E7" t="str">
            <v>PT. DANONE BISCUITS INDONESIA</v>
          </cell>
        </row>
      </sheetData>
      <sheetData sheetId="976">
        <row r="7">
          <cell r="E7" t="str">
            <v>PT. DANONE BISCUITS INDONESIA</v>
          </cell>
        </row>
      </sheetData>
      <sheetData sheetId="977">
        <row r="7">
          <cell r="E7" t="str">
            <v>PT. DANONE BISCUITS INDONESIA</v>
          </cell>
        </row>
      </sheetData>
      <sheetData sheetId="978">
        <row r="7">
          <cell r="E7" t="str">
            <v>PT. DANONE BISCUITS INDONESIA</v>
          </cell>
        </row>
      </sheetData>
      <sheetData sheetId="979">
        <row r="7">
          <cell r="E7" t="str">
            <v>PT. DANONE BISCUITS INDONESIA</v>
          </cell>
        </row>
      </sheetData>
      <sheetData sheetId="980">
        <row r="7">
          <cell r="E7" t="str">
            <v>PT. DANONE BISCUITS INDONESIA</v>
          </cell>
        </row>
      </sheetData>
      <sheetData sheetId="981">
        <row r="7">
          <cell r="E7" t="str">
            <v>PT. DANONE BISCUITS INDONESIA</v>
          </cell>
        </row>
      </sheetData>
      <sheetData sheetId="982">
        <row r="7">
          <cell r="E7" t="str">
            <v>PT. DANONE BISCUITS INDONESIA</v>
          </cell>
        </row>
      </sheetData>
      <sheetData sheetId="983">
        <row r="7">
          <cell r="E7" t="str">
            <v>PT. DANONE BISCUITS INDONESIA</v>
          </cell>
        </row>
      </sheetData>
      <sheetData sheetId="984">
        <row r="7">
          <cell r="E7" t="str">
            <v>PT. DANONE BISCUITS INDONESIA</v>
          </cell>
        </row>
      </sheetData>
      <sheetData sheetId="985">
        <row r="7">
          <cell r="E7" t="str">
            <v>PT. DANONE BISCUITS INDONESIA</v>
          </cell>
        </row>
      </sheetData>
      <sheetData sheetId="986">
        <row r="7">
          <cell r="E7" t="str">
            <v>PT. DANONE BISCUITS INDONESIA</v>
          </cell>
        </row>
      </sheetData>
      <sheetData sheetId="987">
        <row r="7">
          <cell r="E7" t="str">
            <v>PT. DANONE BISCUITS INDONESIA</v>
          </cell>
        </row>
      </sheetData>
      <sheetData sheetId="988">
        <row r="7">
          <cell r="E7" t="str">
            <v>PT. DANONE BISCUITS INDONESIA</v>
          </cell>
        </row>
      </sheetData>
      <sheetData sheetId="989">
        <row r="7">
          <cell r="E7" t="str">
            <v>PT. DANONE BISCUITS INDONESIA</v>
          </cell>
        </row>
      </sheetData>
      <sheetData sheetId="990">
        <row r="7">
          <cell r="E7" t="str">
            <v>PT. DANONE BISCUITS INDONESIA</v>
          </cell>
        </row>
      </sheetData>
      <sheetData sheetId="991">
        <row r="7">
          <cell r="E7" t="str">
            <v>PT. DANONE BISCUITS INDONESIA</v>
          </cell>
        </row>
      </sheetData>
      <sheetData sheetId="992">
        <row r="7">
          <cell r="E7" t="str">
            <v>PT. DANONE BISCUITS INDONESIA</v>
          </cell>
        </row>
      </sheetData>
      <sheetData sheetId="993">
        <row r="7">
          <cell r="E7" t="str">
            <v>PT. DANONE BISCUITS INDONESIA</v>
          </cell>
        </row>
      </sheetData>
      <sheetData sheetId="994">
        <row r="7">
          <cell r="E7" t="str">
            <v>PT. DANONE BISCUITS INDONESIA</v>
          </cell>
        </row>
      </sheetData>
      <sheetData sheetId="995">
        <row r="7">
          <cell r="E7" t="str">
            <v>PT. DANONE BISCUITS INDONESIA</v>
          </cell>
        </row>
      </sheetData>
      <sheetData sheetId="996">
        <row r="7">
          <cell r="E7" t="str">
            <v>PT. DANONE BISCUITS INDONESIA</v>
          </cell>
        </row>
      </sheetData>
      <sheetData sheetId="997">
        <row r="7">
          <cell r="E7" t="str">
            <v>PT. DANONE BISCUITS INDONESIA</v>
          </cell>
        </row>
      </sheetData>
      <sheetData sheetId="998">
        <row r="7">
          <cell r="E7" t="str">
            <v>PT. DANONE BISCUITS INDONESIA</v>
          </cell>
        </row>
      </sheetData>
      <sheetData sheetId="999">
        <row r="7">
          <cell r="E7" t="str">
            <v>PT. DANONE BISCUITS INDONESIA</v>
          </cell>
        </row>
      </sheetData>
      <sheetData sheetId="1000">
        <row r="7">
          <cell r="E7" t="str">
            <v>PT. DANONE BISCUITS INDONESIA</v>
          </cell>
        </row>
      </sheetData>
      <sheetData sheetId="1001">
        <row r="7">
          <cell r="E7" t="str">
            <v>PT. DANONE BISCUITS INDONESIA</v>
          </cell>
        </row>
      </sheetData>
      <sheetData sheetId="1002">
        <row r="7">
          <cell r="E7" t="str">
            <v>PT. DANONE BISCUITS INDONESIA</v>
          </cell>
        </row>
      </sheetData>
      <sheetData sheetId="1003">
        <row r="7">
          <cell r="E7" t="str">
            <v>PT. DANONE BISCUITS INDONESIA</v>
          </cell>
        </row>
      </sheetData>
      <sheetData sheetId="1004">
        <row r="7">
          <cell r="E7" t="str">
            <v>PT. DANONE BISCUITS INDONESIA</v>
          </cell>
        </row>
      </sheetData>
      <sheetData sheetId="1005">
        <row r="7">
          <cell r="E7" t="str">
            <v>PT. DANONE BISCUITS INDONESIA</v>
          </cell>
        </row>
      </sheetData>
      <sheetData sheetId="1006">
        <row r="7">
          <cell r="E7" t="str">
            <v>PT. DANONE BISCUITS INDONESIA</v>
          </cell>
        </row>
      </sheetData>
      <sheetData sheetId="1007">
        <row r="7">
          <cell r="E7" t="str">
            <v>PT. DANONE BISCUITS INDONESIA</v>
          </cell>
        </row>
      </sheetData>
      <sheetData sheetId="1008">
        <row r="7">
          <cell r="E7" t="str">
            <v>PT. DANONE BISCUITS INDONESIA</v>
          </cell>
        </row>
      </sheetData>
      <sheetData sheetId="1009">
        <row r="7">
          <cell r="E7" t="str">
            <v>PT. DANONE BISCUITS INDONESIA</v>
          </cell>
        </row>
      </sheetData>
      <sheetData sheetId="1010">
        <row r="7">
          <cell r="E7" t="str">
            <v>PT. DANONE BISCUITS INDONESIA</v>
          </cell>
        </row>
      </sheetData>
      <sheetData sheetId="1011">
        <row r="7">
          <cell r="E7" t="str">
            <v>PT. DANONE BISCUITS INDONESIA</v>
          </cell>
        </row>
      </sheetData>
      <sheetData sheetId="1012">
        <row r="7">
          <cell r="E7" t="str">
            <v>PT. DANONE BISCUITS INDONESIA</v>
          </cell>
        </row>
      </sheetData>
      <sheetData sheetId="1013">
        <row r="7">
          <cell r="E7" t="str">
            <v>PT. DANONE BISCUITS INDONESIA</v>
          </cell>
        </row>
      </sheetData>
      <sheetData sheetId="1014">
        <row r="7">
          <cell r="E7" t="str">
            <v>PT. DANONE BISCUITS INDONESIA</v>
          </cell>
        </row>
      </sheetData>
      <sheetData sheetId="1015">
        <row r="7">
          <cell r="E7" t="str">
            <v>PT. DANONE BISCUITS INDONESIA</v>
          </cell>
        </row>
      </sheetData>
      <sheetData sheetId="1016">
        <row r="7">
          <cell r="E7" t="str">
            <v>PT. DANONE BISCUITS INDONESIA</v>
          </cell>
        </row>
      </sheetData>
      <sheetData sheetId="1017">
        <row r="7">
          <cell r="E7" t="str">
            <v>PT. DANONE BISCUITS INDONESIA</v>
          </cell>
        </row>
      </sheetData>
      <sheetData sheetId="1018">
        <row r="7">
          <cell r="E7" t="str">
            <v>PT. DANONE BISCUITS INDONESIA</v>
          </cell>
        </row>
      </sheetData>
      <sheetData sheetId="1019">
        <row r="7">
          <cell r="E7" t="str">
            <v>PT. DANONE BISCUITS INDONESIA</v>
          </cell>
        </row>
      </sheetData>
      <sheetData sheetId="1020">
        <row r="7">
          <cell r="E7" t="str">
            <v>PT. DANONE BISCUITS INDONESIA</v>
          </cell>
        </row>
      </sheetData>
      <sheetData sheetId="1021">
        <row r="7">
          <cell r="E7" t="str">
            <v>PT. DANONE BISCUITS INDONESIA</v>
          </cell>
        </row>
      </sheetData>
      <sheetData sheetId="1022">
        <row r="7">
          <cell r="E7" t="str">
            <v>PT. DANONE BISCUITS INDONESIA</v>
          </cell>
        </row>
      </sheetData>
      <sheetData sheetId="1023">
        <row r="7">
          <cell r="E7" t="str">
            <v>PT. DANONE BISCUITS INDONESIA</v>
          </cell>
        </row>
      </sheetData>
      <sheetData sheetId="1024">
        <row r="7">
          <cell r="E7" t="str">
            <v>PT. DANONE BISCUITS INDONESIA</v>
          </cell>
        </row>
      </sheetData>
      <sheetData sheetId="1025">
        <row r="7">
          <cell r="E7" t="str">
            <v>PT. DANONE BISCUITS INDONESIA</v>
          </cell>
        </row>
      </sheetData>
      <sheetData sheetId="1026">
        <row r="7">
          <cell r="E7" t="str">
            <v>PT. DANONE BISCUITS INDONESIA</v>
          </cell>
        </row>
      </sheetData>
      <sheetData sheetId="1027">
        <row r="7">
          <cell r="E7" t="str">
            <v>PT. DANONE BISCUITS INDONESIA</v>
          </cell>
        </row>
      </sheetData>
      <sheetData sheetId="1028">
        <row r="7">
          <cell r="E7" t="str">
            <v>PT. DANONE BISCUITS INDONESIA</v>
          </cell>
        </row>
      </sheetData>
      <sheetData sheetId="1029">
        <row r="7">
          <cell r="E7" t="str">
            <v>PT. DANONE BISCUITS INDONESIA</v>
          </cell>
        </row>
      </sheetData>
      <sheetData sheetId="1030">
        <row r="7">
          <cell r="E7" t="str">
            <v>PT. DANONE BISCUITS INDONESIA</v>
          </cell>
        </row>
      </sheetData>
      <sheetData sheetId="1031">
        <row r="7">
          <cell r="E7" t="str">
            <v>PT. DANONE BISCUITS INDONESIA</v>
          </cell>
        </row>
      </sheetData>
      <sheetData sheetId="1032">
        <row r="7">
          <cell r="E7" t="str">
            <v>PT. DANONE BISCUITS INDONESIA</v>
          </cell>
        </row>
      </sheetData>
      <sheetData sheetId="1033">
        <row r="7">
          <cell r="E7" t="str">
            <v>PT. DANONE BISCUITS INDONESIA</v>
          </cell>
        </row>
      </sheetData>
      <sheetData sheetId="1034">
        <row r="7">
          <cell r="E7" t="str">
            <v>PT. DANONE BISCUITS INDONESIA</v>
          </cell>
        </row>
      </sheetData>
      <sheetData sheetId="1035">
        <row r="7">
          <cell r="E7" t="str">
            <v>PT. DANONE BISCUITS INDONESIA</v>
          </cell>
        </row>
      </sheetData>
      <sheetData sheetId="1036">
        <row r="7">
          <cell r="E7" t="str">
            <v>PT. DANONE BISCUITS INDONESIA</v>
          </cell>
        </row>
      </sheetData>
      <sheetData sheetId="1037">
        <row r="7">
          <cell r="E7" t="str">
            <v>PT. DANONE BISCUITS INDONESIA</v>
          </cell>
        </row>
      </sheetData>
      <sheetData sheetId="1038">
        <row r="7">
          <cell r="E7" t="str">
            <v>PT. DANONE BISCUITS INDONESIA</v>
          </cell>
        </row>
      </sheetData>
      <sheetData sheetId="1039">
        <row r="7">
          <cell r="E7" t="str">
            <v>PT. DANONE BISCUITS INDONESIA</v>
          </cell>
        </row>
      </sheetData>
      <sheetData sheetId="1040">
        <row r="7">
          <cell r="E7" t="str">
            <v>PT. DANONE BISCUITS INDONESIA</v>
          </cell>
        </row>
      </sheetData>
      <sheetData sheetId="1041">
        <row r="7">
          <cell r="E7" t="str">
            <v>PT. DANONE BISCUITS INDONESIA</v>
          </cell>
        </row>
      </sheetData>
      <sheetData sheetId="1042">
        <row r="7">
          <cell r="E7" t="str">
            <v>PT. DANONE BISCUITS INDONESIA</v>
          </cell>
        </row>
      </sheetData>
      <sheetData sheetId="1043">
        <row r="7">
          <cell r="E7" t="str">
            <v>PT. DANONE BISCUITS INDONESIA</v>
          </cell>
        </row>
      </sheetData>
      <sheetData sheetId="1044">
        <row r="7">
          <cell r="E7" t="str">
            <v>PT. DANONE BISCUITS INDONESIA</v>
          </cell>
        </row>
      </sheetData>
      <sheetData sheetId="1045">
        <row r="7">
          <cell r="E7" t="str">
            <v>PT. DANONE BISCUITS INDONESIA</v>
          </cell>
        </row>
      </sheetData>
      <sheetData sheetId="1046">
        <row r="7">
          <cell r="E7" t="str">
            <v>PT. DANONE BISCUITS INDONESIA</v>
          </cell>
        </row>
      </sheetData>
      <sheetData sheetId="1047">
        <row r="7">
          <cell r="E7" t="str">
            <v>PT. DANONE BISCUITS INDONESIA</v>
          </cell>
        </row>
      </sheetData>
      <sheetData sheetId="1048">
        <row r="7">
          <cell r="E7" t="str">
            <v>PT. DANONE BISCUITS INDONESIA</v>
          </cell>
        </row>
      </sheetData>
      <sheetData sheetId="1049">
        <row r="7">
          <cell r="E7" t="str">
            <v>PT. DANONE BISCUITS INDONESIA</v>
          </cell>
        </row>
      </sheetData>
      <sheetData sheetId="1050">
        <row r="7">
          <cell r="E7" t="str">
            <v>PT. DANONE BISCUITS INDONESIA</v>
          </cell>
        </row>
      </sheetData>
      <sheetData sheetId="1051">
        <row r="7">
          <cell r="E7" t="str">
            <v>PT. DANONE BISCUITS INDONESIA</v>
          </cell>
        </row>
      </sheetData>
      <sheetData sheetId="1052">
        <row r="7">
          <cell r="E7" t="str">
            <v>PT. DANONE BISCUITS INDONESIA</v>
          </cell>
        </row>
      </sheetData>
      <sheetData sheetId="1053">
        <row r="7">
          <cell r="E7" t="str">
            <v>PT. DANONE BISCUITS INDONESIA</v>
          </cell>
        </row>
      </sheetData>
      <sheetData sheetId="1054">
        <row r="7">
          <cell r="E7" t="str">
            <v>PT. DANONE BISCUITS INDONESIA</v>
          </cell>
        </row>
      </sheetData>
      <sheetData sheetId="1055">
        <row r="7">
          <cell r="E7" t="str">
            <v>PT. DANONE BISCUITS INDONESIA</v>
          </cell>
        </row>
      </sheetData>
      <sheetData sheetId="1056">
        <row r="7">
          <cell r="E7" t="str">
            <v>PT. DANONE BISCUITS INDONESIA</v>
          </cell>
        </row>
      </sheetData>
      <sheetData sheetId="1057">
        <row r="7">
          <cell r="E7" t="str">
            <v>PT. DANONE BISCUITS INDONESIA</v>
          </cell>
        </row>
      </sheetData>
      <sheetData sheetId="1058">
        <row r="7">
          <cell r="E7" t="str">
            <v>PT. DANONE BISCUITS INDONESIA</v>
          </cell>
        </row>
      </sheetData>
      <sheetData sheetId="1059">
        <row r="7">
          <cell r="E7" t="str">
            <v>PT. DANONE BISCUITS INDONESIA</v>
          </cell>
        </row>
      </sheetData>
      <sheetData sheetId="1060">
        <row r="7">
          <cell r="E7" t="str">
            <v>PT. DANONE BISCUITS INDONESIA</v>
          </cell>
        </row>
      </sheetData>
      <sheetData sheetId="1061">
        <row r="7">
          <cell r="E7" t="str">
            <v>PT. DANONE BISCUITS INDONESIA</v>
          </cell>
        </row>
      </sheetData>
      <sheetData sheetId="1062">
        <row r="7">
          <cell r="E7" t="str">
            <v>PT. DANONE BISCUITS INDONESIA</v>
          </cell>
        </row>
      </sheetData>
      <sheetData sheetId="1063">
        <row r="7">
          <cell r="E7" t="str">
            <v>PT. DANONE BISCUITS INDONESIA</v>
          </cell>
        </row>
      </sheetData>
      <sheetData sheetId="1064">
        <row r="7">
          <cell r="E7" t="str">
            <v>PT. DANONE BISCUITS INDONESIA</v>
          </cell>
        </row>
      </sheetData>
      <sheetData sheetId="1065">
        <row r="7">
          <cell r="E7" t="str">
            <v>PT. DANONE BISCUITS INDONESIA</v>
          </cell>
        </row>
      </sheetData>
      <sheetData sheetId="1066">
        <row r="7">
          <cell r="E7" t="str">
            <v>PT. DANONE BISCUITS INDONESIA</v>
          </cell>
        </row>
      </sheetData>
      <sheetData sheetId="1067">
        <row r="7">
          <cell r="E7" t="str">
            <v>PT. DANONE BISCUITS INDONESIA</v>
          </cell>
        </row>
      </sheetData>
      <sheetData sheetId="1068">
        <row r="7">
          <cell r="E7" t="str">
            <v>PT. DANONE BISCUITS INDONESIA</v>
          </cell>
        </row>
      </sheetData>
      <sheetData sheetId="1069">
        <row r="7">
          <cell r="E7" t="str">
            <v>PT. DANONE BISCUITS INDONESIA</v>
          </cell>
        </row>
      </sheetData>
      <sheetData sheetId="1070">
        <row r="7">
          <cell r="E7" t="str">
            <v>PT. DANONE BISCUITS INDONESIA</v>
          </cell>
        </row>
      </sheetData>
      <sheetData sheetId="1071">
        <row r="7">
          <cell r="E7" t="str">
            <v>PT. DANONE BISCUITS INDONESIA</v>
          </cell>
        </row>
      </sheetData>
      <sheetData sheetId="1072">
        <row r="7">
          <cell r="E7" t="str">
            <v>PT. DANONE BISCUITS INDONESIA</v>
          </cell>
        </row>
      </sheetData>
      <sheetData sheetId="1073">
        <row r="7">
          <cell r="E7" t="str">
            <v>PT. DANONE BISCUITS INDONESIA</v>
          </cell>
        </row>
      </sheetData>
      <sheetData sheetId="1074">
        <row r="7">
          <cell r="E7" t="str">
            <v>PT. DANONE BISCUITS INDONESIA</v>
          </cell>
        </row>
      </sheetData>
      <sheetData sheetId="1075">
        <row r="7">
          <cell r="E7" t="str">
            <v>PT. DANONE BISCUITS INDONESIA</v>
          </cell>
        </row>
      </sheetData>
      <sheetData sheetId="1076">
        <row r="7">
          <cell r="E7" t="str">
            <v>PT. DANONE BISCUITS INDONESIA</v>
          </cell>
        </row>
      </sheetData>
      <sheetData sheetId="1077">
        <row r="7">
          <cell r="E7" t="str">
            <v>PT. DANONE BISCUITS INDONESIA</v>
          </cell>
        </row>
      </sheetData>
      <sheetData sheetId="1078">
        <row r="7">
          <cell r="E7" t="str">
            <v>PT. DANONE BISCUITS INDONESIA</v>
          </cell>
        </row>
      </sheetData>
      <sheetData sheetId="1079">
        <row r="7">
          <cell r="E7" t="str">
            <v>PT. DANONE BISCUITS INDONESIA</v>
          </cell>
        </row>
      </sheetData>
      <sheetData sheetId="1080">
        <row r="7">
          <cell r="E7" t="str">
            <v>PT. DANONE BISCUITS INDONESIA</v>
          </cell>
        </row>
      </sheetData>
      <sheetData sheetId="1081" refreshError="1"/>
      <sheetData sheetId="1082" refreshError="1"/>
      <sheetData sheetId="1083" refreshError="1"/>
      <sheetData sheetId="1084">
        <row r="7">
          <cell r="E7" t="str">
            <v>PT. DANONE BISCUITS INDONESIA</v>
          </cell>
        </row>
      </sheetData>
      <sheetData sheetId="1085">
        <row r="7">
          <cell r="E7" t="str">
            <v>PT. DANONE BISCUITS INDONESIA</v>
          </cell>
        </row>
      </sheetData>
      <sheetData sheetId="1086">
        <row r="7">
          <cell r="E7" t="str">
            <v>PT. DANONE BISCUITS INDONESIA</v>
          </cell>
        </row>
      </sheetData>
      <sheetData sheetId="1087">
        <row r="7">
          <cell r="E7" t="str">
            <v>PT. DANONE BISCUITS INDONESIA</v>
          </cell>
        </row>
      </sheetData>
      <sheetData sheetId="1088">
        <row r="7">
          <cell r="E7" t="str">
            <v>PT. DANONE BISCUITS INDONESIA</v>
          </cell>
        </row>
      </sheetData>
      <sheetData sheetId="1089">
        <row r="7">
          <cell r="E7" t="str">
            <v>PT. DANONE BISCUITS INDONESIA</v>
          </cell>
        </row>
      </sheetData>
      <sheetData sheetId="1090">
        <row r="7">
          <cell r="E7" t="str">
            <v>PT. DANONE BISCUITS INDONESIA</v>
          </cell>
        </row>
      </sheetData>
      <sheetData sheetId="1091">
        <row r="7">
          <cell r="E7" t="str">
            <v>PT. DANONE BISCUITS INDONESIA</v>
          </cell>
        </row>
      </sheetData>
      <sheetData sheetId="1092">
        <row r="7">
          <cell r="E7" t="str">
            <v>PT. DANONE BISCUITS INDONESIA</v>
          </cell>
        </row>
      </sheetData>
      <sheetData sheetId="1093">
        <row r="7">
          <cell r="E7" t="str">
            <v>PT. DANONE BISCUITS INDONESIA</v>
          </cell>
        </row>
      </sheetData>
      <sheetData sheetId="1094">
        <row r="7">
          <cell r="E7" t="str">
            <v>PT. DANONE BISCUITS INDONESIA</v>
          </cell>
        </row>
      </sheetData>
      <sheetData sheetId="1095">
        <row r="7">
          <cell r="E7" t="str">
            <v>PT. DANONE BISCUITS INDONESIA</v>
          </cell>
        </row>
      </sheetData>
      <sheetData sheetId="1096">
        <row r="7">
          <cell r="E7" t="str">
            <v>PT. DANONE BISCUITS INDONESIA</v>
          </cell>
        </row>
      </sheetData>
      <sheetData sheetId="1097">
        <row r="7">
          <cell r="E7" t="str">
            <v>PT. DANONE BISCUITS INDONESIA</v>
          </cell>
        </row>
      </sheetData>
      <sheetData sheetId="1098">
        <row r="7">
          <cell r="E7" t="str">
            <v>PT. DANONE BISCUITS INDONESIA</v>
          </cell>
        </row>
      </sheetData>
      <sheetData sheetId="1099">
        <row r="7">
          <cell r="E7" t="str">
            <v>PT. DANONE BISCUITS INDONESIA</v>
          </cell>
        </row>
      </sheetData>
      <sheetData sheetId="1100">
        <row r="7">
          <cell r="E7" t="str">
            <v>PT. DANONE BISCUITS INDONESIA</v>
          </cell>
        </row>
      </sheetData>
      <sheetData sheetId="1101">
        <row r="7">
          <cell r="E7" t="str">
            <v>PT. DANONE BISCUITS INDONESIA</v>
          </cell>
        </row>
      </sheetData>
      <sheetData sheetId="1102">
        <row r="7">
          <cell r="E7" t="str">
            <v>PT. DANONE BISCUITS INDONESIA</v>
          </cell>
        </row>
      </sheetData>
      <sheetData sheetId="1103">
        <row r="7">
          <cell r="E7" t="str">
            <v>PT. DANONE BISCUITS INDONESIA</v>
          </cell>
        </row>
      </sheetData>
      <sheetData sheetId="1104">
        <row r="7">
          <cell r="E7" t="str">
            <v>PT. DANONE BISCUITS INDONESIA</v>
          </cell>
        </row>
      </sheetData>
      <sheetData sheetId="1105">
        <row r="7">
          <cell r="E7" t="str">
            <v>PT. DANONE BISCUITS INDONESIA</v>
          </cell>
        </row>
      </sheetData>
      <sheetData sheetId="1106">
        <row r="7">
          <cell r="E7" t="str">
            <v>PT. DANONE BISCUITS INDONESIA</v>
          </cell>
        </row>
      </sheetData>
      <sheetData sheetId="1107">
        <row r="7">
          <cell r="E7" t="str">
            <v>PT. DANONE BISCUITS INDONESIA</v>
          </cell>
        </row>
      </sheetData>
      <sheetData sheetId="1108">
        <row r="7">
          <cell r="E7" t="str">
            <v>PT. DANONE BISCUITS INDONESIA</v>
          </cell>
        </row>
      </sheetData>
      <sheetData sheetId="1109">
        <row r="7">
          <cell r="E7" t="str">
            <v>PT. DANONE BISCUITS INDONESIA</v>
          </cell>
        </row>
      </sheetData>
      <sheetData sheetId="1110">
        <row r="7">
          <cell r="E7" t="str">
            <v>PT. DANONE BISCUITS INDONESIA</v>
          </cell>
        </row>
      </sheetData>
      <sheetData sheetId="1111">
        <row r="7">
          <cell r="E7" t="str">
            <v>PT. DANONE BISCUITS INDONESIA</v>
          </cell>
        </row>
      </sheetData>
      <sheetData sheetId="1112">
        <row r="7">
          <cell r="E7" t="str">
            <v>PT. DANONE BISCUITS INDONESIA</v>
          </cell>
        </row>
      </sheetData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>
        <row r="7">
          <cell r="E7" t="str">
            <v>PT. DANONE BISCUITS INDONESIA</v>
          </cell>
        </row>
      </sheetData>
      <sheetData sheetId="1178">
        <row r="7">
          <cell r="E7" t="str">
            <v>PT. DANONE BISCUITS INDONESIA</v>
          </cell>
        </row>
      </sheetData>
      <sheetData sheetId="1179">
        <row r="7">
          <cell r="E7" t="str">
            <v>PT. DANONE BISCUITS INDONESIA</v>
          </cell>
        </row>
      </sheetData>
      <sheetData sheetId="1180" refreshError="1"/>
      <sheetData sheetId="1181" refreshError="1"/>
      <sheetData sheetId="1182" refreshError="1"/>
      <sheetData sheetId="1183" refreshError="1"/>
      <sheetData sheetId="1184">
        <row r="7">
          <cell r="E7" t="str">
            <v>PT. DANONE BISCUITS INDONESIA</v>
          </cell>
        </row>
      </sheetData>
      <sheetData sheetId="1185">
        <row r="7">
          <cell r="E7" t="str">
            <v>PT. DANONE BISCUITS INDONESIA</v>
          </cell>
        </row>
      </sheetData>
      <sheetData sheetId="1186">
        <row r="7">
          <cell r="E7" t="str">
            <v>PT. DANONE BISCUITS INDONESIA</v>
          </cell>
        </row>
      </sheetData>
      <sheetData sheetId="1187">
        <row r="7">
          <cell r="E7" t="str">
            <v>PT. DANONE BISCUITS INDONESIA</v>
          </cell>
        </row>
      </sheetData>
      <sheetData sheetId="1188">
        <row r="7">
          <cell r="E7" t="str">
            <v>PT. DANONE BISCUITS INDONESIA</v>
          </cell>
        </row>
      </sheetData>
      <sheetData sheetId="1189">
        <row r="7">
          <cell r="E7" t="str">
            <v>PT. DANONE BISCUITS INDONESIA</v>
          </cell>
        </row>
      </sheetData>
      <sheetData sheetId="1190">
        <row r="7">
          <cell r="E7" t="str">
            <v>PT. DANONE BISCUITS INDONESIA</v>
          </cell>
        </row>
      </sheetData>
      <sheetData sheetId="1191">
        <row r="7">
          <cell r="E7" t="str">
            <v>PT. DANONE BISCUITS INDONESIA</v>
          </cell>
        </row>
      </sheetData>
      <sheetData sheetId="1192">
        <row r="7">
          <cell r="E7" t="str">
            <v>PT. DANONE BISCUITS INDONESIA</v>
          </cell>
        </row>
      </sheetData>
      <sheetData sheetId="1193">
        <row r="7">
          <cell r="E7" t="str">
            <v>PT. DANONE BISCUITS INDONESIA</v>
          </cell>
        </row>
      </sheetData>
      <sheetData sheetId="1194">
        <row r="7">
          <cell r="E7" t="str">
            <v>PT. DANONE BISCUITS INDONESIA</v>
          </cell>
        </row>
      </sheetData>
      <sheetData sheetId="1195">
        <row r="7">
          <cell r="E7" t="str">
            <v>PT. DANONE BISCUITS INDONESIA</v>
          </cell>
        </row>
      </sheetData>
      <sheetData sheetId="1196">
        <row r="7">
          <cell r="E7" t="str">
            <v>PT. DANONE BISCUITS INDONESIA</v>
          </cell>
        </row>
      </sheetData>
      <sheetData sheetId="1197">
        <row r="7">
          <cell r="E7" t="str">
            <v>PT. DANONE BISCUITS INDONESIA</v>
          </cell>
        </row>
      </sheetData>
      <sheetData sheetId="1198">
        <row r="7">
          <cell r="E7" t="str">
            <v>PT. DANONE BISCUITS INDONESIA</v>
          </cell>
        </row>
      </sheetData>
      <sheetData sheetId="1199">
        <row r="7">
          <cell r="E7" t="str">
            <v>PT. DANONE BISCUITS INDONESIA</v>
          </cell>
        </row>
      </sheetData>
      <sheetData sheetId="1200">
        <row r="7">
          <cell r="E7" t="str">
            <v>PT. DANONE BISCUITS INDONESIA</v>
          </cell>
        </row>
      </sheetData>
      <sheetData sheetId="1201">
        <row r="7">
          <cell r="E7" t="str">
            <v>PT. DANONE BISCUITS INDONESIA</v>
          </cell>
        </row>
      </sheetData>
      <sheetData sheetId="1202">
        <row r="7">
          <cell r="E7" t="str">
            <v>PT. DANONE BISCUITS INDONESIA</v>
          </cell>
        </row>
      </sheetData>
      <sheetData sheetId="1203">
        <row r="7">
          <cell r="E7" t="str">
            <v>PT. DANONE BISCUITS INDONESIA</v>
          </cell>
        </row>
      </sheetData>
      <sheetData sheetId="1204">
        <row r="7">
          <cell r="E7" t="str">
            <v>PT. DANONE BISCUITS INDONESIA</v>
          </cell>
        </row>
      </sheetData>
      <sheetData sheetId="1205">
        <row r="7">
          <cell r="E7" t="str">
            <v>PT. DANONE BISCUITS INDONESIA</v>
          </cell>
        </row>
      </sheetData>
      <sheetData sheetId="1206">
        <row r="7">
          <cell r="E7" t="str">
            <v>PT. DANONE BISCUITS INDONESIA</v>
          </cell>
        </row>
      </sheetData>
      <sheetData sheetId="1207">
        <row r="7">
          <cell r="E7" t="str">
            <v>PT. DANONE BISCUITS INDONESIA</v>
          </cell>
        </row>
      </sheetData>
      <sheetData sheetId="1208">
        <row r="7">
          <cell r="E7" t="str">
            <v>PT. DANONE BISCUITS INDONESIA</v>
          </cell>
        </row>
      </sheetData>
      <sheetData sheetId="1209">
        <row r="7">
          <cell r="E7" t="str">
            <v>PT. DANONE BISCUITS INDONESIA</v>
          </cell>
        </row>
      </sheetData>
      <sheetData sheetId="1210">
        <row r="7">
          <cell r="E7" t="str">
            <v>PT. DANONE BISCUITS INDONESIA</v>
          </cell>
        </row>
      </sheetData>
      <sheetData sheetId="1211">
        <row r="7">
          <cell r="E7" t="str">
            <v>PT. DANONE BISCUITS INDONESIA</v>
          </cell>
        </row>
      </sheetData>
      <sheetData sheetId="1212">
        <row r="7">
          <cell r="E7" t="str">
            <v>PT. DANONE BISCUITS INDONESIA</v>
          </cell>
        </row>
      </sheetData>
      <sheetData sheetId="1213">
        <row r="7">
          <cell r="E7" t="str">
            <v>PT. DANONE BISCUITS INDONESIA</v>
          </cell>
        </row>
      </sheetData>
      <sheetData sheetId="1214">
        <row r="7">
          <cell r="E7" t="str">
            <v>PT. DANONE BISCUITS INDONESIA</v>
          </cell>
        </row>
      </sheetData>
      <sheetData sheetId="1215">
        <row r="7">
          <cell r="E7" t="str">
            <v>PT. DANONE BISCUITS INDONESIA</v>
          </cell>
        </row>
      </sheetData>
      <sheetData sheetId="1216">
        <row r="7">
          <cell r="E7" t="str">
            <v>PT. DANONE BISCUITS INDONESIA</v>
          </cell>
        </row>
      </sheetData>
      <sheetData sheetId="1217">
        <row r="7">
          <cell r="E7" t="str">
            <v>PT. DANONE BISCUITS INDONESIA</v>
          </cell>
        </row>
      </sheetData>
      <sheetData sheetId="1218">
        <row r="7">
          <cell r="E7" t="str">
            <v>PT. DANONE BISCUITS INDONESIA</v>
          </cell>
        </row>
      </sheetData>
      <sheetData sheetId="1219">
        <row r="7">
          <cell r="E7" t="str">
            <v>PT. DANONE BISCUITS INDONESIA</v>
          </cell>
        </row>
      </sheetData>
      <sheetData sheetId="1220">
        <row r="7">
          <cell r="E7" t="str">
            <v>PT. DANONE BISCUITS INDONESIA</v>
          </cell>
        </row>
      </sheetData>
      <sheetData sheetId="1221">
        <row r="7">
          <cell r="E7" t="str">
            <v>PT. DANONE BISCUITS INDONESIA</v>
          </cell>
        </row>
      </sheetData>
      <sheetData sheetId="1222">
        <row r="7">
          <cell r="E7" t="str">
            <v>PT. DANONE BISCUITS INDONESIA</v>
          </cell>
        </row>
      </sheetData>
      <sheetData sheetId="1223">
        <row r="7">
          <cell r="E7" t="str">
            <v>PT. DANONE BISCUITS INDONESIA</v>
          </cell>
        </row>
      </sheetData>
      <sheetData sheetId="1224">
        <row r="7">
          <cell r="E7" t="str">
            <v>PT. DANONE BISCUITS INDONESIA</v>
          </cell>
        </row>
      </sheetData>
      <sheetData sheetId="1225">
        <row r="7">
          <cell r="E7" t="str">
            <v>PT. DANONE BISCUITS INDONESIA</v>
          </cell>
        </row>
      </sheetData>
      <sheetData sheetId="1226">
        <row r="7">
          <cell r="E7" t="str">
            <v>PT. DANONE BISCUITS INDONESIA</v>
          </cell>
        </row>
      </sheetData>
      <sheetData sheetId="1227">
        <row r="7">
          <cell r="E7" t="str">
            <v>PT. DANONE BISCUITS INDONESIA</v>
          </cell>
        </row>
      </sheetData>
      <sheetData sheetId="1228">
        <row r="7">
          <cell r="E7" t="str">
            <v>PT. DANONE BISCUITS INDONESIA</v>
          </cell>
        </row>
      </sheetData>
      <sheetData sheetId="1229">
        <row r="7">
          <cell r="E7" t="str">
            <v>PT. DANONE BISCUITS INDONESIA</v>
          </cell>
        </row>
      </sheetData>
      <sheetData sheetId="1230">
        <row r="7">
          <cell r="E7" t="str">
            <v>PT. DANONE BISCUITS INDONESIA</v>
          </cell>
        </row>
      </sheetData>
      <sheetData sheetId="1231">
        <row r="7">
          <cell r="E7" t="str">
            <v>PT. DANONE BISCUITS INDONESIA</v>
          </cell>
        </row>
      </sheetData>
      <sheetData sheetId="1232">
        <row r="7">
          <cell r="E7" t="str">
            <v>PT. DANONE BISCUITS INDONESIA</v>
          </cell>
        </row>
      </sheetData>
      <sheetData sheetId="1233">
        <row r="7">
          <cell r="E7" t="str">
            <v>PT. DANONE BISCUITS INDONESIA</v>
          </cell>
        </row>
      </sheetData>
      <sheetData sheetId="1234">
        <row r="7">
          <cell r="E7" t="str">
            <v>PT. DANONE BISCUITS INDONESIA</v>
          </cell>
        </row>
      </sheetData>
      <sheetData sheetId="1235">
        <row r="7">
          <cell r="E7" t="str">
            <v>PT. DANONE BISCUITS INDONESIA</v>
          </cell>
        </row>
      </sheetData>
      <sheetData sheetId="1236">
        <row r="7">
          <cell r="E7" t="str">
            <v>PT. DANONE BISCUITS INDONESIA</v>
          </cell>
        </row>
      </sheetData>
      <sheetData sheetId="1237">
        <row r="7">
          <cell r="E7" t="str">
            <v>PT. DANONE BISCUITS INDONESIA</v>
          </cell>
        </row>
      </sheetData>
      <sheetData sheetId="1238">
        <row r="7">
          <cell r="E7" t="str">
            <v>PT. DANONE BISCUITS INDONESIA</v>
          </cell>
        </row>
      </sheetData>
      <sheetData sheetId="1239">
        <row r="7">
          <cell r="E7" t="str">
            <v>PT. DANONE BISCUITS INDONESIA</v>
          </cell>
        </row>
      </sheetData>
      <sheetData sheetId="1240">
        <row r="7">
          <cell r="E7" t="str">
            <v>PT. DANONE BISCUITS INDONESIA</v>
          </cell>
        </row>
      </sheetData>
      <sheetData sheetId="1241">
        <row r="7">
          <cell r="E7" t="str">
            <v>PT. DANONE BISCUITS INDONESIA</v>
          </cell>
        </row>
      </sheetData>
      <sheetData sheetId="1242">
        <row r="7">
          <cell r="E7" t="str">
            <v>PT. DANONE BISCUITS INDONESIA</v>
          </cell>
        </row>
      </sheetData>
      <sheetData sheetId="1243">
        <row r="7">
          <cell r="E7" t="str">
            <v>PT. DANONE BISCUITS INDONESIA</v>
          </cell>
        </row>
      </sheetData>
      <sheetData sheetId="1244">
        <row r="7">
          <cell r="E7" t="str">
            <v>PT. DANONE BISCUITS INDONESIA</v>
          </cell>
        </row>
      </sheetData>
      <sheetData sheetId="1245">
        <row r="7">
          <cell r="E7" t="str">
            <v>PT. DANONE BISCUITS INDONESIA</v>
          </cell>
        </row>
      </sheetData>
      <sheetData sheetId="1246">
        <row r="7">
          <cell r="E7" t="str">
            <v>PT. DANONE BISCUITS INDONESIA</v>
          </cell>
        </row>
      </sheetData>
      <sheetData sheetId="1247">
        <row r="7">
          <cell r="E7" t="str">
            <v>PT. DANONE BISCUITS INDONESIA</v>
          </cell>
        </row>
      </sheetData>
      <sheetData sheetId="1248">
        <row r="7">
          <cell r="E7" t="str">
            <v>PT. DANONE BISCUITS INDONESIA</v>
          </cell>
        </row>
      </sheetData>
      <sheetData sheetId="1249">
        <row r="7">
          <cell r="E7" t="str">
            <v>PT. DANONE BISCUITS INDONESIA</v>
          </cell>
        </row>
      </sheetData>
      <sheetData sheetId="1250">
        <row r="7">
          <cell r="E7" t="str">
            <v>PT. DANONE BISCUITS INDONESIA</v>
          </cell>
        </row>
      </sheetData>
      <sheetData sheetId="1251">
        <row r="7">
          <cell r="E7" t="str">
            <v>PT. DANONE BISCUITS INDONESIA</v>
          </cell>
        </row>
      </sheetData>
      <sheetData sheetId="1252">
        <row r="7">
          <cell r="E7" t="str">
            <v>PT. DANONE BISCUITS INDONESIA</v>
          </cell>
        </row>
      </sheetData>
      <sheetData sheetId="1253">
        <row r="7">
          <cell r="E7" t="str">
            <v>PT. DANONE BISCUITS INDONESIA</v>
          </cell>
        </row>
      </sheetData>
      <sheetData sheetId="1254">
        <row r="7">
          <cell r="E7" t="str">
            <v>PT. DANONE BISCUITS INDONESIA</v>
          </cell>
        </row>
      </sheetData>
      <sheetData sheetId="1255">
        <row r="7">
          <cell r="E7" t="str">
            <v>PT. DANONE BISCUITS INDONESIA</v>
          </cell>
        </row>
      </sheetData>
      <sheetData sheetId="1256">
        <row r="7">
          <cell r="E7" t="str">
            <v>PT. DANONE BISCUITS INDONESIA</v>
          </cell>
        </row>
      </sheetData>
      <sheetData sheetId="1257">
        <row r="7">
          <cell r="E7" t="str">
            <v>PT. DANONE BISCUITS INDONESIA</v>
          </cell>
        </row>
      </sheetData>
      <sheetData sheetId="1258">
        <row r="7">
          <cell r="E7" t="str">
            <v>PT. DANONE BISCUITS INDONESIA</v>
          </cell>
        </row>
      </sheetData>
      <sheetData sheetId="1259">
        <row r="7">
          <cell r="E7" t="str">
            <v>PT. DANONE BISCUITS INDONESIA</v>
          </cell>
        </row>
      </sheetData>
      <sheetData sheetId="1260">
        <row r="7">
          <cell r="E7" t="str">
            <v>PT. DANONE BISCUITS INDONESIA</v>
          </cell>
        </row>
      </sheetData>
      <sheetData sheetId="1261">
        <row r="7">
          <cell r="E7" t="str">
            <v>PT. DANONE BISCUITS INDONESIA</v>
          </cell>
        </row>
      </sheetData>
      <sheetData sheetId="1262">
        <row r="7">
          <cell r="E7" t="str">
            <v>PT. DANONE BISCUITS INDONESIA</v>
          </cell>
        </row>
      </sheetData>
      <sheetData sheetId="1263">
        <row r="7">
          <cell r="E7" t="str">
            <v>PT. DANONE BISCUITS INDONESIA</v>
          </cell>
        </row>
      </sheetData>
      <sheetData sheetId="1264">
        <row r="7">
          <cell r="E7" t="str">
            <v>PT. DANONE BISCUITS INDONESIA</v>
          </cell>
        </row>
      </sheetData>
      <sheetData sheetId="1265">
        <row r="7">
          <cell r="E7" t="str">
            <v>PT. DANONE BISCUITS INDONESIA</v>
          </cell>
        </row>
      </sheetData>
      <sheetData sheetId="1266">
        <row r="7">
          <cell r="E7" t="str">
            <v>PT. DANONE BISCUITS INDONESIA</v>
          </cell>
        </row>
      </sheetData>
      <sheetData sheetId="1267">
        <row r="7">
          <cell r="E7" t="str">
            <v>PT. DANONE BISCUITS INDONESIA</v>
          </cell>
        </row>
      </sheetData>
      <sheetData sheetId="1268">
        <row r="7">
          <cell r="E7" t="str">
            <v>PT. DANONE BISCUITS INDONESIA</v>
          </cell>
        </row>
      </sheetData>
      <sheetData sheetId="1269">
        <row r="7">
          <cell r="E7" t="str">
            <v>PT. DANONE BISCUITS INDONESIA</v>
          </cell>
        </row>
      </sheetData>
      <sheetData sheetId="1270">
        <row r="7">
          <cell r="E7" t="str">
            <v>PT. DANONE BISCUITS INDONESIA</v>
          </cell>
        </row>
      </sheetData>
      <sheetData sheetId="1271">
        <row r="7">
          <cell r="E7" t="str">
            <v>PT. DANONE BISCUITS INDONESIA</v>
          </cell>
        </row>
      </sheetData>
      <sheetData sheetId="1272">
        <row r="7">
          <cell r="E7" t="str">
            <v>PT. DANONE BISCUITS INDONESIA</v>
          </cell>
        </row>
      </sheetData>
      <sheetData sheetId="1273">
        <row r="7">
          <cell r="E7" t="str">
            <v>PT. DANONE BISCUITS INDONESIA</v>
          </cell>
        </row>
      </sheetData>
      <sheetData sheetId="1274">
        <row r="7">
          <cell r="E7" t="str">
            <v>PT. DANONE BISCUITS INDONESIA</v>
          </cell>
        </row>
      </sheetData>
      <sheetData sheetId="1275">
        <row r="7">
          <cell r="E7" t="str">
            <v>PT. DANONE BISCUITS INDONESIA</v>
          </cell>
        </row>
      </sheetData>
      <sheetData sheetId="1276">
        <row r="7">
          <cell r="E7" t="str">
            <v>PT. DANONE BISCUITS INDONESIA</v>
          </cell>
        </row>
      </sheetData>
      <sheetData sheetId="1277">
        <row r="7">
          <cell r="E7" t="str">
            <v>PT. DANONE BISCUITS INDONESIA</v>
          </cell>
        </row>
      </sheetData>
      <sheetData sheetId="1278">
        <row r="7">
          <cell r="E7" t="str">
            <v>PT. DANONE BISCUITS INDONESIA</v>
          </cell>
        </row>
      </sheetData>
      <sheetData sheetId="1279">
        <row r="7">
          <cell r="E7" t="str">
            <v>PT. DANONE BISCUITS INDONESIA</v>
          </cell>
        </row>
      </sheetData>
      <sheetData sheetId="1280">
        <row r="7">
          <cell r="E7" t="str">
            <v>PT. DANONE BISCUITS INDONESIA</v>
          </cell>
        </row>
      </sheetData>
      <sheetData sheetId="1281">
        <row r="7">
          <cell r="E7" t="str">
            <v>PT. DANONE BISCUITS INDONESIA</v>
          </cell>
        </row>
      </sheetData>
      <sheetData sheetId="1282">
        <row r="7">
          <cell r="E7" t="str">
            <v>PT. DANONE BISCUITS INDONESIA</v>
          </cell>
        </row>
      </sheetData>
      <sheetData sheetId="1283">
        <row r="7">
          <cell r="E7" t="str">
            <v>PT. DANONE BISCUITS INDONESIA</v>
          </cell>
        </row>
      </sheetData>
      <sheetData sheetId="1284">
        <row r="7">
          <cell r="E7" t="str">
            <v>PT. DANONE BISCUITS INDONESIA</v>
          </cell>
        </row>
      </sheetData>
      <sheetData sheetId="1285">
        <row r="7">
          <cell r="E7" t="str">
            <v>PT. DANONE BISCUITS INDONESIA</v>
          </cell>
        </row>
      </sheetData>
      <sheetData sheetId="1286">
        <row r="7">
          <cell r="E7" t="str">
            <v>PT. DANONE BISCUITS INDONESIA</v>
          </cell>
        </row>
      </sheetData>
      <sheetData sheetId="1287">
        <row r="7">
          <cell r="E7" t="str">
            <v>PT. DANONE BISCUITS INDONESIA</v>
          </cell>
        </row>
      </sheetData>
      <sheetData sheetId="1288">
        <row r="7">
          <cell r="E7" t="str">
            <v>PT. DANONE BISCUITS INDONESIA</v>
          </cell>
        </row>
      </sheetData>
      <sheetData sheetId="1289">
        <row r="7">
          <cell r="E7" t="str">
            <v>PT. DANONE BISCUITS INDONESIA</v>
          </cell>
        </row>
      </sheetData>
      <sheetData sheetId="1290">
        <row r="7">
          <cell r="E7" t="str">
            <v>PT. DANONE BISCUITS INDONESIA</v>
          </cell>
        </row>
      </sheetData>
      <sheetData sheetId="1291">
        <row r="7">
          <cell r="E7" t="str">
            <v>PT. DANONE BISCUITS INDONESIA</v>
          </cell>
        </row>
      </sheetData>
      <sheetData sheetId="1292">
        <row r="7">
          <cell r="E7" t="str">
            <v>PT. DANONE BISCUITS INDONESIA</v>
          </cell>
        </row>
      </sheetData>
      <sheetData sheetId="1293">
        <row r="7">
          <cell r="E7" t="str">
            <v>PT. DANONE BISCUITS INDONESIA</v>
          </cell>
        </row>
      </sheetData>
      <sheetData sheetId="1294">
        <row r="7">
          <cell r="E7" t="str">
            <v>PT. DANONE BISCUITS INDONESIA</v>
          </cell>
        </row>
      </sheetData>
      <sheetData sheetId="1295">
        <row r="7">
          <cell r="E7" t="str">
            <v>PT. DANONE BISCUITS INDONESIA</v>
          </cell>
        </row>
      </sheetData>
      <sheetData sheetId="1296">
        <row r="7">
          <cell r="E7" t="str">
            <v>PT. DANONE BISCUITS INDONESIA</v>
          </cell>
        </row>
      </sheetData>
      <sheetData sheetId="1297">
        <row r="7">
          <cell r="E7" t="str">
            <v>PT. DANONE BISCUITS INDONESIA</v>
          </cell>
        </row>
      </sheetData>
      <sheetData sheetId="1298">
        <row r="7">
          <cell r="E7" t="str">
            <v>PT. DANONE BISCUITS INDONESIA</v>
          </cell>
        </row>
      </sheetData>
      <sheetData sheetId="1299">
        <row r="7">
          <cell r="E7" t="str">
            <v>PT. DANONE BISCUITS INDONESIA</v>
          </cell>
        </row>
      </sheetData>
      <sheetData sheetId="1300">
        <row r="7">
          <cell r="E7" t="str">
            <v>PT. DANONE BISCUITS INDONESIA</v>
          </cell>
        </row>
      </sheetData>
      <sheetData sheetId="1301">
        <row r="7">
          <cell r="E7" t="str">
            <v>PT. DANONE BISCUITS INDONESIA</v>
          </cell>
        </row>
      </sheetData>
      <sheetData sheetId="1302">
        <row r="7">
          <cell r="E7" t="str">
            <v>PT. DANONE BISCUITS INDONESIA</v>
          </cell>
        </row>
      </sheetData>
      <sheetData sheetId="1303">
        <row r="7">
          <cell r="E7" t="str">
            <v>PT. DANONE BISCUITS INDONESIA</v>
          </cell>
        </row>
      </sheetData>
      <sheetData sheetId="1304">
        <row r="7">
          <cell r="E7" t="str">
            <v>PT. DANONE BISCUITS INDONESIA</v>
          </cell>
        </row>
      </sheetData>
      <sheetData sheetId="1305">
        <row r="7">
          <cell r="E7" t="str">
            <v>PT. DANONE BISCUITS INDONESIA</v>
          </cell>
        </row>
      </sheetData>
      <sheetData sheetId="1306">
        <row r="7">
          <cell r="E7" t="str">
            <v>PT. DANONE BISCUITS INDONESIA</v>
          </cell>
        </row>
      </sheetData>
      <sheetData sheetId="1307">
        <row r="7">
          <cell r="E7" t="str">
            <v>PT. DANONE BISCUITS INDONESIA</v>
          </cell>
        </row>
      </sheetData>
      <sheetData sheetId="1308">
        <row r="7">
          <cell r="E7" t="str">
            <v>PT. DANONE BISCUITS INDONESIA</v>
          </cell>
        </row>
      </sheetData>
      <sheetData sheetId="1309">
        <row r="7">
          <cell r="E7" t="str">
            <v>PT. DANONE BISCUITS INDONESIA</v>
          </cell>
        </row>
      </sheetData>
      <sheetData sheetId="1310">
        <row r="7">
          <cell r="E7" t="str">
            <v>PT. DANONE BISCUITS INDONESIA</v>
          </cell>
        </row>
      </sheetData>
      <sheetData sheetId="1311">
        <row r="7">
          <cell r="E7" t="str">
            <v>PT. DANONE BISCUITS INDONESIA</v>
          </cell>
        </row>
      </sheetData>
      <sheetData sheetId="1312">
        <row r="7">
          <cell r="E7" t="str">
            <v>PT. DANONE BISCUITS INDONESIA</v>
          </cell>
        </row>
      </sheetData>
      <sheetData sheetId="1313">
        <row r="7">
          <cell r="E7" t="str">
            <v>PT. DANONE BISCUITS INDONESIA</v>
          </cell>
        </row>
      </sheetData>
      <sheetData sheetId="1314">
        <row r="7">
          <cell r="E7" t="str">
            <v>PT. DANONE BISCUITS INDONESIA</v>
          </cell>
        </row>
      </sheetData>
      <sheetData sheetId="1315">
        <row r="7">
          <cell r="E7" t="str">
            <v>PT. DANONE BISCUITS INDONESIA</v>
          </cell>
        </row>
      </sheetData>
      <sheetData sheetId="1316">
        <row r="7">
          <cell r="E7" t="str">
            <v>PT. DANONE BISCUITS INDONESIA</v>
          </cell>
        </row>
      </sheetData>
      <sheetData sheetId="1317">
        <row r="7">
          <cell r="E7" t="str">
            <v>PT. DANONE BISCUITS INDONESIA</v>
          </cell>
        </row>
      </sheetData>
      <sheetData sheetId="1318">
        <row r="7">
          <cell r="E7" t="str">
            <v>PT. DANONE BISCUITS INDONESIA</v>
          </cell>
        </row>
      </sheetData>
      <sheetData sheetId="1319">
        <row r="7">
          <cell r="E7" t="str">
            <v>PT. DANONE BISCUITS INDONESIA</v>
          </cell>
        </row>
      </sheetData>
      <sheetData sheetId="1320">
        <row r="7">
          <cell r="E7" t="str">
            <v>PT. DANONE BISCUITS INDONESIA</v>
          </cell>
        </row>
      </sheetData>
      <sheetData sheetId="1321">
        <row r="7">
          <cell r="E7" t="str">
            <v>PT. DANONE BISCUITS INDONESIA</v>
          </cell>
        </row>
      </sheetData>
      <sheetData sheetId="1322">
        <row r="7">
          <cell r="E7" t="str">
            <v>PT. DANONE BISCUITS INDONESIA</v>
          </cell>
        </row>
      </sheetData>
      <sheetData sheetId="1323">
        <row r="7">
          <cell r="E7" t="str">
            <v>PT. DANONE BISCUITS INDONESIA</v>
          </cell>
        </row>
      </sheetData>
      <sheetData sheetId="1324">
        <row r="7">
          <cell r="E7" t="str">
            <v>PT. DANONE BISCUITS INDONESIA</v>
          </cell>
        </row>
      </sheetData>
      <sheetData sheetId="1325">
        <row r="7">
          <cell r="E7" t="str">
            <v>PT. DANONE BISCUITS INDONESIA</v>
          </cell>
        </row>
      </sheetData>
      <sheetData sheetId="1326">
        <row r="7">
          <cell r="E7" t="str">
            <v>PT. DANONE BISCUITS INDONESIA</v>
          </cell>
        </row>
      </sheetData>
      <sheetData sheetId="1327">
        <row r="7">
          <cell r="E7" t="str">
            <v>PT. DANONE BISCUITS INDONESIA</v>
          </cell>
        </row>
      </sheetData>
      <sheetData sheetId="1328">
        <row r="7">
          <cell r="E7" t="str">
            <v>PT. DANONE BISCUITS INDONESIA</v>
          </cell>
        </row>
      </sheetData>
      <sheetData sheetId="1329">
        <row r="7">
          <cell r="E7" t="str">
            <v>PT. DANONE BISCUITS INDONESIA</v>
          </cell>
        </row>
      </sheetData>
      <sheetData sheetId="1330">
        <row r="7">
          <cell r="E7" t="str">
            <v>PT. DANONE BISCUITS INDONESIA</v>
          </cell>
        </row>
      </sheetData>
      <sheetData sheetId="1331">
        <row r="7">
          <cell r="E7" t="str">
            <v>PT. DANONE BISCUITS INDONESIA</v>
          </cell>
        </row>
      </sheetData>
      <sheetData sheetId="1332">
        <row r="7">
          <cell r="E7" t="str">
            <v>PT. DANONE BISCUITS INDONESIA</v>
          </cell>
        </row>
      </sheetData>
      <sheetData sheetId="1333">
        <row r="7">
          <cell r="E7" t="str">
            <v>PT. DANONE BISCUITS INDONESIA</v>
          </cell>
        </row>
      </sheetData>
      <sheetData sheetId="1334">
        <row r="7">
          <cell r="E7" t="str">
            <v>PT. DANONE BISCUITS INDONESIA</v>
          </cell>
        </row>
      </sheetData>
      <sheetData sheetId="1335">
        <row r="7">
          <cell r="E7" t="str">
            <v>PT. DANONE BISCUITS INDONESIA</v>
          </cell>
        </row>
      </sheetData>
      <sheetData sheetId="1336">
        <row r="7">
          <cell r="E7" t="str">
            <v>PT. DANONE BISCUITS INDONESIA</v>
          </cell>
        </row>
      </sheetData>
      <sheetData sheetId="1337">
        <row r="7">
          <cell r="E7" t="str">
            <v>PT. DANONE BISCUITS INDONESIA</v>
          </cell>
        </row>
      </sheetData>
      <sheetData sheetId="1338">
        <row r="7">
          <cell r="E7" t="str">
            <v>PT. DANONE BISCUITS INDONESIA</v>
          </cell>
        </row>
      </sheetData>
      <sheetData sheetId="1339">
        <row r="7">
          <cell r="E7" t="str">
            <v>PT. DANONE BISCUITS INDONESIA</v>
          </cell>
        </row>
      </sheetData>
      <sheetData sheetId="1340">
        <row r="7">
          <cell r="E7" t="str">
            <v>PT. DANONE BISCUITS INDONESIA</v>
          </cell>
        </row>
      </sheetData>
      <sheetData sheetId="1341">
        <row r="7">
          <cell r="E7" t="str">
            <v>PT. DANONE BISCUITS INDONESIA</v>
          </cell>
        </row>
      </sheetData>
      <sheetData sheetId="1342">
        <row r="7">
          <cell r="E7" t="str">
            <v>PT. DANONE BISCUITS INDONESIA</v>
          </cell>
        </row>
      </sheetData>
      <sheetData sheetId="1343">
        <row r="7">
          <cell r="E7" t="str">
            <v>PT. DANONE BISCUITS INDONESIA</v>
          </cell>
        </row>
      </sheetData>
      <sheetData sheetId="1344">
        <row r="7">
          <cell r="E7" t="str">
            <v>PT. DANONE BISCUITS INDONESIA</v>
          </cell>
        </row>
      </sheetData>
      <sheetData sheetId="1345">
        <row r="7">
          <cell r="E7" t="str">
            <v>PT. DANONE BISCUITS INDONESIA</v>
          </cell>
        </row>
      </sheetData>
      <sheetData sheetId="1346">
        <row r="7">
          <cell r="E7" t="str">
            <v>PT. DANONE BISCUITS INDONESIA</v>
          </cell>
        </row>
      </sheetData>
      <sheetData sheetId="1347">
        <row r="7">
          <cell r="E7" t="str">
            <v>PT. DANONE BISCUITS INDONESIA</v>
          </cell>
        </row>
      </sheetData>
      <sheetData sheetId="1348">
        <row r="7">
          <cell r="E7" t="str">
            <v>PT. DANONE BISCUITS INDONESIA</v>
          </cell>
        </row>
      </sheetData>
      <sheetData sheetId="1349">
        <row r="7">
          <cell r="E7" t="str">
            <v>PT. DANONE BISCUITS INDONESIA</v>
          </cell>
        </row>
      </sheetData>
      <sheetData sheetId="1350">
        <row r="7">
          <cell r="E7" t="str">
            <v>PT. DANONE BISCUITS INDONESIA</v>
          </cell>
        </row>
      </sheetData>
      <sheetData sheetId="1351">
        <row r="7">
          <cell r="E7" t="str">
            <v>PT. DANONE BISCUITS INDONESIA</v>
          </cell>
        </row>
      </sheetData>
      <sheetData sheetId="1352">
        <row r="7">
          <cell r="E7" t="str">
            <v>PT. DANONE BISCUITS INDONESIA</v>
          </cell>
        </row>
      </sheetData>
      <sheetData sheetId="1353">
        <row r="7">
          <cell r="E7" t="str">
            <v>PT. DANONE BISCUITS INDONESIA</v>
          </cell>
        </row>
      </sheetData>
      <sheetData sheetId="1354">
        <row r="7">
          <cell r="E7" t="str">
            <v>PT. DANONE BISCUITS INDONESIA</v>
          </cell>
        </row>
      </sheetData>
      <sheetData sheetId="1355">
        <row r="7">
          <cell r="E7" t="str">
            <v>PT. DANONE BISCUITS INDONESIA</v>
          </cell>
        </row>
      </sheetData>
      <sheetData sheetId="1356">
        <row r="7">
          <cell r="E7" t="str">
            <v>PT. DANONE BISCUITS INDONESIA</v>
          </cell>
        </row>
      </sheetData>
      <sheetData sheetId="1357">
        <row r="7">
          <cell r="E7" t="str">
            <v>PT. DANONE BISCUITS INDONESIA</v>
          </cell>
        </row>
      </sheetData>
      <sheetData sheetId="1358">
        <row r="7">
          <cell r="E7" t="str">
            <v>PT. DANONE BISCUITS INDONESIA</v>
          </cell>
        </row>
      </sheetData>
      <sheetData sheetId="1359">
        <row r="7">
          <cell r="E7" t="str">
            <v>PT. DANONE BISCUITS INDONESIA</v>
          </cell>
        </row>
      </sheetData>
      <sheetData sheetId="1360">
        <row r="7">
          <cell r="E7" t="str">
            <v>PT. DANONE BISCUITS INDONESIA</v>
          </cell>
        </row>
      </sheetData>
      <sheetData sheetId="1361">
        <row r="7">
          <cell r="E7" t="str">
            <v>PT. DANONE BISCUITS INDONESIA</v>
          </cell>
        </row>
      </sheetData>
      <sheetData sheetId="1362">
        <row r="7">
          <cell r="E7" t="str">
            <v>PT. DANONE BISCUITS INDONESIA</v>
          </cell>
        </row>
      </sheetData>
      <sheetData sheetId="1363">
        <row r="7">
          <cell r="E7" t="str">
            <v>PT. DANONE BISCUITS INDONESIA</v>
          </cell>
        </row>
      </sheetData>
      <sheetData sheetId="1364">
        <row r="7">
          <cell r="E7" t="str">
            <v>PT. DANONE BISCUITS INDONESIA</v>
          </cell>
        </row>
      </sheetData>
      <sheetData sheetId="1365">
        <row r="7">
          <cell r="E7" t="str">
            <v>PT. DANONE BISCUITS INDONESIA</v>
          </cell>
        </row>
      </sheetData>
      <sheetData sheetId="1366">
        <row r="7">
          <cell r="E7" t="str">
            <v>PT. DANONE BISCUITS INDONESIA</v>
          </cell>
        </row>
      </sheetData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>
        <row r="7">
          <cell r="E7" t="str">
            <v>PT. DANONE BISCUITS INDONESIA</v>
          </cell>
        </row>
      </sheetData>
      <sheetData sheetId="1388">
        <row r="7">
          <cell r="E7" t="str">
            <v>PT. DANONE BISCUITS INDONESIA</v>
          </cell>
        </row>
      </sheetData>
      <sheetData sheetId="1389">
        <row r="7">
          <cell r="E7" t="str">
            <v>PT. DANONE BISCUITS INDONESIA</v>
          </cell>
        </row>
      </sheetData>
      <sheetData sheetId="1390">
        <row r="7">
          <cell r="E7" t="str">
            <v>PT. DANONE BISCUITS INDONESIA</v>
          </cell>
        </row>
      </sheetData>
      <sheetData sheetId="1391">
        <row r="7">
          <cell r="E7" t="str">
            <v>PT. DANONE BISCUITS INDONESIA</v>
          </cell>
        </row>
      </sheetData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>
        <row r="7">
          <cell r="E7" t="str">
            <v>PT. DANONE BISCUITS INDONESIA</v>
          </cell>
        </row>
      </sheetData>
      <sheetData sheetId="1564">
        <row r="7">
          <cell r="E7" t="str">
            <v>PT. DANONE BISCUITS INDONESIA</v>
          </cell>
        </row>
      </sheetData>
      <sheetData sheetId="1565">
        <row r="7">
          <cell r="E7" t="str">
            <v>PT. DANONE BISCUITS INDONESIA</v>
          </cell>
        </row>
      </sheetData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>
        <row r="7">
          <cell r="E7" t="str">
            <v>PT. DANONE BISCUITS INDONESIA</v>
          </cell>
        </row>
      </sheetData>
      <sheetData sheetId="1573" refreshError="1"/>
      <sheetData sheetId="1574">
        <row r="7">
          <cell r="E7" t="str">
            <v>PT. DANONE BISCUITS INDONESIA</v>
          </cell>
        </row>
      </sheetData>
      <sheetData sheetId="1575">
        <row r="7">
          <cell r="E7" t="str">
            <v>PT. DANONE BISCUITS INDONESIA</v>
          </cell>
        </row>
      </sheetData>
      <sheetData sheetId="1576">
        <row r="7">
          <cell r="E7" t="str">
            <v>PT. DANONE BISCUITS INDONESIA</v>
          </cell>
        </row>
      </sheetData>
      <sheetData sheetId="1577">
        <row r="7">
          <cell r="E7" t="str">
            <v>PT. DANONE BISCUITS INDONESIA</v>
          </cell>
        </row>
      </sheetData>
      <sheetData sheetId="1578">
        <row r="7">
          <cell r="E7" t="str">
            <v>PT. DANONE BISCUITS INDONESIA</v>
          </cell>
        </row>
      </sheetData>
      <sheetData sheetId="1579">
        <row r="7">
          <cell r="E7" t="str">
            <v>PT. DANONE BISCUITS INDONESIA</v>
          </cell>
        </row>
      </sheetData>
      <sheetData sheetId="1580">
        <row r="7">
          <cell r="E7" t="str">
            <v>PT. DANONE BISCUITS INDONESIA</v>
          </cell>
        </row>
      </sheetData>
      <sheetData sheetId="1581">
        <row r="7">
          <cell r="E7" t="str">
            <v>PT. DANONE BISCUITS INDONESIA</v>
          </cell>
        </row>
      </sheetData>
      <sheetData sheetId="1582">
        <row r="7">
          <cell r="E7" t="str">
            <v>PT. DANONE BISCUITS INDONESIA</v>
          </cell>
        </row>
      </sheetData>
      <sheetData sheetId="1583">
        <row r="7">
          <cell r="E7" t="str">
            <v>PT. DANONE BISCUITS INDONESIA</v>
          </cell>
        </row>
      </sheetData>
      <sheetData sheetId="1584">
        <row r="7">
          <cell r="E7" t="str">
            <v>PT. DANONE BISCUITS INDONESIA</v>
          </cell>
        </row>
      </sheetData>
      <sheetData sheetId="1585">
        <row r="7">
          <cell r="E7" t="str">
            <v>PT. DANONE BISCUITS INDONESIA</v>
          </cell>
        </row>
      </sheetData>
      <sheetData sheetId="1586">
        <row r="7">
          <cell r="E7" t="str">
            <v>PT. DANONE BISCUITS INDONESIA</v>
          </cell>
        </row>
      </sheetData>
      <sheetData sheetId="1587">
        <row r="7">
          <cell r="E7" t="str">
            <v>PT. DANONE BISCUITS INDONESIA</v>
          </cell>
        </row>
      </sheetData>
      <sheetData sheetId="1588">
        <row r="7">
          <cell r="E7" t="str">
            <v>PT. DANONE BISCUITS INDONESIA</v>
          </cell>
        </row>
      </sheetData>
      <sheetData sheetId="1589" refreshError="1"/>
      <sheetData sheetId="1590">
        <row r="7">
          <cell r="E7" t="str">
            <v>PT. DANONE BISCUITS INDONESIA</v>
          </cell>
        </row>
      </sheetData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>
        <row r="7">
          <cell r="E7" t="str">
            <v>PT. DANONE BISCUITS INDONESIA</v>
          </cell>
        </row>
      </sheetData>
      <sheetData sheetId="1647">
        <row r="7">
          <cell r="E7" t="str">
            <v>PT. DANONE BISCUITS INDONESIA</v>
          </cell>
        </row>
      </sheetData>
      <sheetData sheetId="1648">
        <row r="7">
          <cell r="E7" t="str">
            <v>PT. DANONE BISCUITS INDONESIA</v>
          </cell>
        </row>
      </sheetData>
      <sheetData sheetId="1649">
        <row r="7">
          <cell r="E7" t="str">
            <v>PT. DANONE BISCUITS INDONESIA</v>
          </cell>
        </row>
      </sheetData>
      <sheetData sheetId="1650">
        <row r="7">
          <cell r="E7" t="str">
            <v>PT. DANONE BISCUITS INDONESIA</v>
          </cell>
        </row>
      </sheetData>
      <sheetData sheetId="1651">
        <row r="7">
          <cell r="E7" t="str">
            <v>PT. DANONE BISCUITS INDONESIA</v>
          </cell>
        </row>
      </sheetData>
      <sheetData sheetId="1652">
        <row r="7">
          <cell r="E7" t="str">
            <v>PT. DANONE BISCUITS INDONESIA</v>
          </cell>
        </row>
      </sheetData>
      <sheetData sheetId="1653">
        <row r="7">
          <cell r="E7" t="str">
            <v>PT. DANONE BISCUITS INDONESIA</v>
          </cell>
        </row>
      </sheetData>
      <sheetData sheetId="1654">
        <row r="7">
          <cell r="E7" t="str">
            <v>PT. DANONE BISCUITS INDONESIA</v>
          </cell>
        </row>
      </sheetData>
      <sheetData sheetId="1655">
        <row r="7">
          <cell r="E7" t="str">
            <v>PT. DANONE BISCUITS INDONESIA</v>
          </cell>
        </row>
      </sheetData>
      <sheetData sheetId="1656">
        <row r="7">
          <cell r="E7" t="str">
            <v>PT. DANONE BISCUITS INDONESIA</v>
          </cell>
        </row>
      </sheetData>
      <sheetData sheetId="1657">
        <row r="7">
          <cell r="E7" t="str">
            <v>PT. DANONE BISCUITS INDONESIA</v>
          </cell>
        </row>
      </sheetData>
      <sheetData sheetId="1658">
        <row r="7">
          <cell r="E7" t="str">
            <v>PT. DANONE BISCUITS INDONESIA</v>
          </cell>
        </row>
      </sheetData>
      <sheetData sheetId="1659">
        <row r="7">
          <cell r="E7" t="str">
            <v>PT. DANONE BISCUITS INDONESIA</v>
          </cell>
        </row>
      </sheetData>
      <sheetData sheetId="1660">
        <row r="7">
          <cell r="E7" t="str">
            <v>PT. DANONE BISCUITS INDONESIA</v>
          </cell>
        </row>
      </sheetData>
      <sheetData sheetId="1661">
        <row r="7">
          <cell r="E7" t="str">
            <v>PT. DANONE BISCUITS INDONESIA</v>
          </cell>
        </row>
      </sheetData>
      <sheetData sheetId="1662">
        <row r="7">
          <cell r="E7" t="str">
            <v>PT. DANONE BISCUITS INDONESIA</v>
          </cell>
        </row>
      </sheetData>
      <sheetData sheetId="1663">
        <row r="7">
          <cell r="E7" t="str">
            <v>PT. DANONE BISCUITS INDONESIA</v>
          </cell>
        </row>
      </sheetData>
      <sheetData sheetId="1664">
        <row r="7">
          <cell r="E7" t="str">
            <v>PT. DANONE BISCUITS INDONESIA</v>
          </cell>
        </row>
      </sheetData>
      <sheetData sheetId="1665">
        <row r="7">
          <cell r="E7" t="str">
            <v>PT. DANONE BISCUITS INDONESIA</v>
          </cell>
        </row>
      </sheetData>
      <sheetData sheetId="1666">
        <row r="7">
          <cell r="E7" t="str">
            <v>PT. DANONE BISCUITS INDONESIA</v>
          </cell>
        </row>
      </sheetData>
      <sheetData sheetId="1667">
        <row r="7">
          <cell r="E7" t="str">
            <v>PT. DANONE BISCUITS INDONESIA</v>
          </cell>
        </row>
      </sheetData>
      <sheetData sheetId="1668">
        <row r="7">
          <cell r="E7" t="str">
            <v>PT. DANONE BISCUITS INDONESIA</v>
          </cell>
        </row>
      </sheetData>
      <sheetData sheetId="1669">
        <row r="7">
          <cell r="E7" t="str">
            <v>PT. DANONE BISCUITS INDONESIA</v>
          </cell>
        </row>
      </sheetData>
      <sheetData sheetId="1670">
        <row r="7">
          <cell r="E7" t="str">
            <v>PT. DANONE BISCUITS INDONESIA</v>
          </cell>
        </row>
      </sheetData>
      <sheetData sheetId="1671">
        <row r="7">
          <cell r="E7" t="str">
            <v>PT. DANONE BISCUITS INDONESIA</v>
          </cell>
        </row>
      </sheetData>
      <sheetData sheetId="1672">
        <row r="7">
          <cell r="E7" t="str">
            <v>PT. DANONE BISCUITS INDONESIA</v>
          </cell>
        </row>
      </sheetData>
      <sheetData sheetId="1673">
        <row r="7">
          <cell r="E7" t="str">
            <v>PT. DANONE BISCUITS INDONESIA</v>
          </cell>
        </row>
      </sheetData>
      <sheetData sheetId="1674">
        <row r="7">
          <cell r="E7" t="str">
            <v>PT. DANONE BISCUITS INDONESIA</v>
          </cell>
        </row>
      </sheetData>
      <sheetData sheetId="1675">
        <row r="7">
          <cell r="E7" t="str">
            <v>PT. DANONE BISCUITS INDONESIA</v>
          </cell>
        </row>
      </sheetData>
      <sheetData sheetId="1676">
        <row r="7">
          <cell r="E7" t="str">
            <v>PT. DANONE BISCUITS INDONESIA</v>
          </cell>
        </row>
      </sheetData>
      <sheetData sheetId="1677">
        <row r="7">
          <cell r="E7" t="str">
            <v>PT. DANONE BISCUITS INDONESIA</v>
          </cell>
        </row>
      </sheetData>
      <sheetData sheetId="1678">
        <row r="7">
          <cell r="E7" t="str">
            <v>PT. DANONE BISCUITS INDONESIA</v>
          </cell>
        </row>
      </sheetData>
      <sheetData sheetId="1679">
        <row r="7">
          <cell r="E7" t="str">
            <v>PT. DANONE BISCUITS INDONESIA</v>
          </cell>
        </row>
      </sheetData>
      <sheetData sheetId="1680">
        <row r="7">
          <cell r="E7" t="str">
            <v>PT. DANONE BISCUITS INDONESIA</v>
          </cell>
        </row>
      </sheetData>
      <sheetData sheetId="1681">
        <row r="7">
          <cell r="E7" t="str">
            <v>PT. DANONE BISCUITS INDONESIA</v>
          </cell>
        </row>
      </sheetData>
      <sheetData sheetId="1682">
        <row r="7">
          <cell r="E7" t="str">
            <v>PT. DANONE BISCUITS INDONESIA</v>
          </cell>
        </row>
      </sheetData>
      <sheetData sheetId="1683">
        <row r="7">
          <cell r="E7" t="str">
            <v>PT. DANONE BISCUITS INDONESIA</v>
          </cell>
        </row>
      </sheetData>
      <sheetData sheetId="1684">
        <row r="7">
          <cell r="E7" t="str">
            <v>PT. DANONE BISCUITS INDONESIA</v>
          </cell>
        </row>
      </sheetData>
      <sheetData sheetId="1685">
        <row r="7">
          <cell r="E7" t="str">
            <v>PT. DANONE BISCUITS INDONESIA</v>
          </cell>
        </row>
      </sheetData>
      <sheetData sheetId="1686">
        <row r="7">
          <cell r="E7" t="str">
            <v>PT. DANONE BISCUITS INDONESIA</v>
          </cell>
        </row>
      </sheetData>
      <sheetData sheetId="1687">
        <row r="7">
          <cell r="E7" t="str">
            <v>PT. DANONE BISCUITS INDONESIA</v>
          </cell>
        </row>
      </sheetData>
      <sheetData sheetId="1688">
        <row r="7">
          <cell r="E7" t="str">
            <v>PT. DANONE BISCUITS INDONESIA</v>
          </cell>
        </row>
      </sheetData>
      <sheetData sheetId="1689">
        <row r="7">
          <cell r="E7" t="str">
            <v>PT. DANONE BISCUITS INDONESIA</v>
          </cell>
        </row>
      </sheetData>
      <sheetData sheetId="1690">
        <row r="7">
          <cell r="E7" t="str">
            <v>PT. DANONE BISCUITS INDONESIA</v>
          </cell>
        </row>
      </sheetData>
      <sheetData sheetId="1691">
        <row r="7">
          <cell r="E7" t="str">
            <v>PT. DANONE BISCUITS INDONESIA</v>
          </cell>
        </row>
      </sheetData>
      <sheetData sheetId="1692">
        <row r="7">
          <cell r="E7" t="str">
            <v>PT. DANONE BISCUITS INDONESIA</v>
          </cell>
        </row>
      </sheetData>
      <sheetData sheetId="1693">
        <row r="7">
          <cell r="E7" t="str">
            <v>PT. DANONE BISCUITS INDONESIA</v>
          </cell>
        </row>
      </sheetData>
      <sheetData sheetId="1694">
        <row r="7">
          <cell r="E7" t="str">
            <v>PT. DANONE BISCUITS INDONESIA</v>
          </cell>
        </row>
      </sheetData>
      <sheetData sheetId="1695">
        <row r="7">
          <cell r="E7" t="str">
            <v>PT. DANONE BISCUITS INDONESIA</v>
          </cell>
        </row>
      </sheetData>
      <sheetData sheetId="1696">
        <row r="7">
          <cell r="E7" t="str">
            <v>PT. DANONE BISCUITS INDONESIA</v>
          </cell>
        </row>
      </sheetData>
      <sheetData sheetId="1697">
        <row r="7">
          <cell r="E7" t="str">
            <v>PT. DANONE BISCUITS INDONESIA</v>
          </cell>
        </row>
      </sheetData>
      <sheetData sheetId="1698">
        <row r="7">
          <cell r="E7" t="str">
            <v>PT. DANONE BISCUITS INDONESIA</v>
          </cell>
        </row>
      </sheetData>
      <sheetData sheetId="1699">
        <row r="7">
          <cell r="E7" t="str">
            <v>PT. DANONE BISCUITS INDONESIA</v>
          </cell>
        </row>
      </sheetData>
      <sheetData sheetId="1700">
        <row r="7">
          <cell r="E7" t="str">
            <v>PT. DANONE BISCUITS INDONESIA</v>
          </cell>
        </row>
      </sheetData>
      <sheetData sheetId="1701">
        <row r="7">
          <cell r="E7" t="str">
            <v>PT. DANONE BISCUITS INDONESIA</v>
          </cell>
        </row>
      </sheetData>
      <sheetData sheetId="1702">
        <row r="7">
          <cell r="E7" t="str">
            <v>PT. DANONE BISCUITS INDONESIA</v>
          </cell>
        </row>
      </sheetData>
      <sheetData sheetId="1703">
        <row r="7">
          <cell r="E7" t="str">
            <v>PT. DANONE BISCUITS INDONESIA</v>
          </cell>
        </row>
      </sheetData>
      <sheetData sheetId="1704">
        <row r="7">
          <cell r="E7" t="str">
            <v>PT. DANONE BISCUITS INDONESIA</v>
          </cell>
        </row>
      </sheetData>
      <sheetData sheetId="1705">
        <row r="7">
          <cell r="E7" t="str">
            <v>PT. DANONE BISCUITS INDONESIA</v>
          </cell>
        </row>
      </sheetData>
      <sheetData sheetId="1706">
        <row r="7">
          <cell r="E7" t="str">
            <v>PT. DANONE BISCUITS INDONESIA</v>
          </cell>
        </row>
      </sheetData>
      <sheetData sheetId="1707">
        <row r="7">
          <cell r="E7" t="str">
            <v>PT. DANONE BISCUITS INDONESIA</v>
          </cell>
        </row>
      </sheetData>
      <sheetData sheetId="1708">
        <row r="7">
          <cell r="E7" t="str">
            <v>PT. DANONE BISCUITS INDONESIA</v>
          </cell>
        </row>
      </sheetData>
      <sheetData sheetId="1709">
        <row r="7">
          <cell r="E7" t="str">
            <v>PT. DANONE BISCUITS INDONESIA</v>
          </cell>
        </row>
      </sheetData>
      <sheetData sheetId="1710">
        <row r="7">
          <cell r="E7" t="str">
            <v>PT. DANONE BISCUITS INDONESIA</v>
          </cell>
        </row>
      </sheetData>
      <sheetData sheetId="1711">
        <row r="7">
          <cell r="E7" t="str">
            <v>PT. DANONE BISCUITS INDONESIA</v>
          </cell>
        </row>
      </sheetData>
      <sheetData sheetId="1712">
        <row r="7">
          <cell r="E7" t="str">
            <v>PT. DANONE BISCUITS INDONESIA</v>
          </cell>
        </row>
      </sheetData>
      <sheetData sheetId="1713">
        <row r="7">
          <cell r="E7" t="str">
            <v>PT. DANONE BISCUITS INDONESIA</v>
          </cell>
        </row>
      </sheetData>
      <sheetData sheetId="1714">
        <row r="7">
          <cell r="E7" t="str">
            <v>PT. DANONE BISCUITS INDONESIA</v>
          </cell>
        </row>
      </sheetData>
      <sheetData sheetId="1715">
        <row r="7">
          <cell r="E7" t="str">
            <v>PT. DANONE BISCUITS INDONESIA</v>
          </cell>
        </row>
      </sheetData>
      <sheetData sheetId="1716">
        <row r="7">
          <cell r="E7" t="str">
            <v>PT. DANONE BISCUITS INDONESIA</v>
          </cell>
        </row>
      </sheetData>
      <sheetData sheetId="1717">
        <row r="7">
          <cell r="E7" t="str">
            <v>PT. DANONE BISCUITS INDONESIA</v>
          </cell>
        </row>
      </sheetData>
      <sheetData sheetId="1718">
        <row r="7">
          <cell r="E7" t="str">
            <v>PT. DANONE BISCUITS INDONESIA</v>
          </cell>
        </row>
      </sheetData>
      <sheetData sheetId="1719">
        <row r="7">
          <cell r="E7" t="str">
            <v>PT. DANONE BISCUITS INDONESIA</v>
          </cell>
        </row>
      </sheetData>
      <sheetData sheetId="1720">
        <row r="7">
          <cell r="E7" t="str">
            <v>PT. DANONE BISCUITS INDONESIA</v>
          </cell>
        </row>
      </sheetData>
      <sheetData sheetId="1721">
        <row r="7">
          <cell r="E7" t="str">
            <v>PT. DANONE BISCUITS INDONESIA</v>
          </cell>
        </row>
      </sheetData>
      <sheetData sheetId="1722">
        <row r="7">
          <cell r="E7" t="str">
            <v>PT. DANONE BISCUITS INDONESIA</v>
          </cell>
        </row>
      </sheetData>
      <sheetData sheetId="1723">
        <row r="7">
          <cell r="E7" t="str">
            <v>PT. DANONE BISCUITS INDONESIA</v>
          </cell>
        </row>
      </sheetData>
      <sheetData sheetId="1724">
        <row r="7">
          <cell r="E7" t="str">
            <v>PT. DANONE BISCUITS INDONESIA</v>
          </cell>
        </row>
      </sheetData>
      <sheetData sheetId="1725">
        <row r="7">
          <cell r="E7" t="str">
            <v>PT. DANONE BISCUITS INDONESIA</v>
          </cell>
        </row>
      </sheetData>
      <sheetData sheetId="1726">
        <row r="7">
          <cell r="E7" t="str">
            <v>PT. DANONE BISCUITS INDONESIA</v>
          </cell>
        </row>
      </sheetData>
      <sheetData sheetId="1727">
        <row r="7">
          <cell r="E7" t="str">
            <v>PT. DANONE BISCUITS INDONESIA</v>
          </cell>
        </row>
      </sheetData>
      <sheetData sheetId="1728">
        <row r="7">
          <cell r="E7" t="str">
            <v>PT. DANONE BISCUITS INDONESIA</v>
          </cell>
        </row>
      </sheetData>
      <sheetData sheetId="1729">
        <row r="7">
          <cell r="E7" t="str">
            <v>PT. DANONE BISCUITS INDONESIA</v>
          </cell>
        </row>
      </sheetData>
      <sheetData sheetId="1730">
        <row r="7">
          <cell r="E7" t="str">
            <v>PT. DANONE BISCUITS INDONESIA</v>
          </cell>
        </row>
      </sheetData>
      <sheetData sheetId="1731">
        <row r="7">
          <cell r="E7" t="str">
            <v>PT. DANONE BISCUITS INDONESIA</v>
          </cell>
        </row>
      </sheetData>
      <sheetData sheetId="1732">
        <row r="7">
          <cell r="E7" t="str">
            <v>PT. DANONE BISCUITS INDONESIA</v>
          </cell>
        </row>
      </sheetData>
      <sheetData sheetId="1733">
        <row r="7">
          <cell r="E7" t="str">
            <v>PT. DANONE BISCUITS INDONESIA</v>
          </cell>
        </row>
      </sheetData>
      <sheetData sheetId="1734">
        <row r="7">
          <cell r="E7" t="str">
            <v>PT. DANONE BISCUITS INDONESIA</v>
          </cell>
        </row>
      </sheetData>
      <sheetData sheetId="1735">
        <row r="7">
          <cell r="E7" t="str">
            <v>PT. DANONE BISCUITS INDONESIA</v>
          </cell>
        </row>
      </sheetData>
      <sheetData sheetId="1736">
        <row r="7">
          <cell r="E7" t="str">
            <v>PT. DANONE BISCUITS INDONESIA</v>
          </cell>
        </row>
      </sheetData>
      <sheetData sheetId="1737">
        <row r="7">
          <cell r="E7" t="str">
            <v>PT. DANONE BISCUITS INDONESIA</v>
          </cell>
        </row>
      </sheetData>
      <sheetData sheetId="1738">
        <row r="7">
          <cell r="E7" t="str">
            <v>PT. DANONE BISCUITS INDONESIA</v>
          </cell>
        </row>
      </sheetData>
      <sheetData sheetId="1739">
        <row r="7">
          <cell r="E7" t="str">
            <v>PT. DANONE BISCUITS INDONESIA</v>
          </cell>
        </row>
      </sheetData>
      <sheetData sheetId="1740">
        <row r="7">
          <cell r="E7" t="str">
            <v>PT. DANONE BISCUITS INDONESIA</v>
          </cell>
        </row>
      </sheetData>
      <sheetData sheetId="1741">
        <row r="7">
          <cell r="E7" t="str">
            <v>PT. DANONE BISCUITS INDONESIA</v>
          </cell>
        </row>
      </sheetData>
      <sheetData sheetId="1742">
        <row r="7">
          <cell r="E7" t="str">
            <v>PT. DANONE BISCUITS INDONESIA</v>
          </cell>
        </row>
      </sheetData>
      <sheetData sheetId="1743">
        <row r="7">
          <cell r="E7" t="str">
            <v>PT. DANONE BISCUITS INDONESIA</v>
          </cell>
        </row>
      </sheetData>
      <sheetData sheetId="1744">
        <row r="7">
          <cell r="E7" t="str">
            <v>PT. DANONE BISCUITS INDONESIA</v>
          </cell>
        </row>
      </sheetData>
      <sheetData sheetId="1745">
        <row r="7">
          <cell r="E7" t="str">
            <v>PT. DANONE BISCUITS INDONESIA</v>
          </cell>
        </row>
      </sheetData>
      <sheetData sheetId="1746">
        <row r="7">
          <cell r="E7" t="str">
            <v>PT. DANONE BISCUITS INDONESIA</v>
          </cell>
        </row>
      </sheetData>
      <sheetData sheetId="1747">
        <row r="7">
          <cell r="E7" t="str">
            <v>PT. DANONE BISCUITS INDONESIA</v>
          </cell>
        </row>
      </sheetData>
      <sheetData sheetId="1748">
        <row r="7">
          <cell r="E7" t="str">
            <v>PT. DANONE BISCUITS INDONESIA</v>
          </cell>
        </row>
      </sheetData>
      <sheetData sheetId="1749">
        <row r="7">
          <cell r="E7" t="str">
            <v>PT. DANONE BISCUITS INDONESIA</v>
          </cell>
        </row>
      </sheetData>
      <sheetData sheetId="1750">
        <row r="7">
          <cell r="E7" t="str">
            <v>PT. DANONE BISCUITS INDONESIA</v>
          </cell>
        </row>
      </sheetData>
      <sheetData sheetId="1751">
        <row r="7">
          <cell r="E7" t="str">
            <v>PT. DANONE BISCUITS INDONESIA</v>
          </cell>
        </row>
      </sheetData>
      <sheetData sheetId="1752">
        <row r="7">
          <cell r="E7" t="str">
            <v>PT. DANONE BISCUITS INDONESIA</v>
          </cell>
        </row>
      </sheetData>
      <sheetData sheetId="1753">
        <row r="7">
          <cell r="E7" t="str">
            <v>PT. DANONE BISCUITS INDONESIA</v>
          </cell>
        </row>
      </sheetData>
      <sheetData sheetId="1754">
        <row r="7">
          <cell r="E7" t="str">
            <v>PT. DANONE BISCUITS INDONESIA</v>
          </cell>
        </row>
      </sheetData>
      <sheetData sheetId="1755">
        <row r="7">
          <cell r="E7" t="str">
            <v>PT. DANONE BISCUITS INDONESIA</v>
          </cell>
        </row>
      </sheetData>
      <sheetData sheetId="1756">
        <row r="7">
          <cell r="E7" t="str">
            <v>PT. DANONE BISCUITS INDONESIA</v>
          </cell>
        </row>
      </sheetData>
      <sheetData sheetId="1757">
        <row r="7">
          <cell r="E7" t="str">
            <v>PT. DANONE BISCUITS INDONESIA</v>
          </cell>
        </row>
      </sheetData>
      <sheetData sheetId="1758">
        <row r="7">
          <cell r="E7" t="str">
            <v>PT. DANONE BISCUITS INDONESIA</v>
          </cell>
        </row>
      </sheetData>
      <sheetData sheetId="1759">
        <row r="7">
          <cell r="E7" t="str">
            <v>PT. DANONE BISCUITS INDONESIA</v>
          </cell>
        </row>
      </sheetData>
      <sheetData sheetId="1760">
        <row r="7">
          <cell r="E7" t="str">
            <v>PT. DANONE BISCUITS INDONESIA</v>
          </cell>
        </row>
      </sheetData>
      <sheetData sheetId="1761">
        <row r="7">
          <cell r="E7" t="str">
            <v>PT. DANONE BISCUITS INDONESIA</v>
          </cell>
        </row>
      </sheetData>
      <sheetData sheetId="1762">
        <row r="7">
          <cell r="E7" t="str">
            <v>PT. DANONE BISCUITS INDONESIA</v>
          </cell>
        </row>
      </sheetData>
      <sheetData sheetId="1763">
        <row r="7">
          <cell r="E7" t="str">
            <v>PT. DANONE BISCUITS INDONESIA</v>
          </cell>
        </row>
      </sheetData>
      <sheetData sheetId="1764">
        <row r="7">
          <cell r="E7" t="str">
            <v>PT. DANONE BISCUITS INDONESIA</v>
          </cell>
        </row>
      </sheetData>
      <sheetData sheetId="1765">
        <row r="7">
          <cell r="E7" t="str">
            <v>PT. DANONE BISCUITS INDONESIA</v>
          </cell>
        </row>
      </sheetData>
      <sheetData sheetId="1766">
        <row r="7">
          <cell r="E7" t="str">
            <v>PT. DANONE BISCUITS INDONESIA</v>
          </cell>
        </row>
      </sheetData>
      <sheetData sheetId="1767">
        <row r="7">
          <cell r="E7" t="str">
            <v>PT. DANONE BISCUITS INDONESIA</v>
          </cell>
        </row>
      </sheetData>
      <sheetData sheetId="1768">
        <row r="7">
          <cell r="E7" t="str">
            <v>PT. DANONE BISCUITS INDONESIA</v>
          </cell>
        </row>
      </sheetData>
      <sheetData sheetId="1769">
        <row r="7">
          <cell r="E7" t="str">
            <v>PT. DANONE BISCUITS INDONESIA</v>
          </cell>
        </row>
      </sheetData>
      <sheetData sheetId="1770">
        <row r="7">
          <cell r="E7" t="str">
            <v>PT. DANONE BISCUITS INDONESIA</v>
          </cell>
        </row>
      </sheetData>
      <sheetData sheetId="1771">
        <row r="7">
          <cell r="E7" t="str">
            <v>PT. DANONE BISCUITS INDONESIA</v>
          </cell>
        </row>
      </sheetData>
      <sheetData sheetId="1772">
        <row r="7">
          <cell r="E7" t="str">
            <v>PT. DANONE BISCUITS INDONESIA</v>
          </cell>
        </row>
      </sheetData>
      <sheetData sheetId="1773">
        <row r="7">
          <cell r="E7" t="str">
            <v>PT. DANONE BISCUITS INDONESIA</v>
          </cell>
        </row>
      </sheetData>
      <sheetData sheetId="1774">
        <row r="7">
          <cell r="E7" t="str">
            <v>PT. DANONE BISCUITS INDONESIA</v>
          </cell>
        </row>
      </sheetData>
      <sheetData sheetId="1775">
        <row r="7">
          <cell r="E7" t="str">
            <v>PT. DANONE BISCUITS INDONESIA</v>
          </cell>
        </row>
      </sheetData>
      <sheetData sheetId="1776">
        <row r="7">
          <cell r="E7" t="str">
            <v>PT. DANONE BISCUITS INDONESIA</v>
          </cell>
        </row>
      </sheetData>
      <sheetData sheetId="1777">
        <row r="7">
          <cell r="E7" t="str">
            <v>PT. DANONE BISCUITS INDONESIA</v>
          </cell>
        </row>
      </sheetData>
      <sheetData sheetId="1778">
        <row r="7">
          <cell r="E7" t="str">
            <v>PT. DANONE BISCUITS INDONESIA</v>
          </cell>
        </row>
      </sheetData>
      <sheetData sheetId="1779">
        <row r="7">
          <cell r="E7" t="str">
            <v>PT. DANONE BISCUITS INDONESIA</v>
          </cell>
        </row>
      </sheetData>
      <sheetData sheetId="1780">
        <row r="7">
          <cell r="E7" t="str">
            <v>PT. DANONE BISCUITS INDONESIA</v>
          </cell>
        </row>
      </sheetData>
      <sheetData sheetId="1781">
        <row r="7">
          <cell r="E7" t="str">
            <v>PT. DANONE BISCUITS INDONESIA</v>
          </cell>
        </row>
      </sheetData>
      <sheetData sheetId="1782">
        <row r="7">
          <cell r="E7" t="str">
            <v>PT. DANONE BISCUITS INDONESIA</v>
          </cell>
        </row>
      </sheetData>
      <sheetData sheetId="1783">
        <row r="7">
          <cell r="E7" t="str">
            <v>PT. DANONE BISCUITS INDONESIA</v>
          </cell>
        </row>
      </sheetData>
      <sheetData sheetId="1784">
        <row r="7">
          <cell r="E7" t="str">
            <v>PT. DANONE BISCUITS INDONESIA</v>
          </cell>
        </row>
      </sheetData>
      <sheetData sheetId="1785">
        <row r="7">
          <cell r="E7" t="str">
            <v>PT. DANONE BISCUITS INDONESIA</v>
          </cell>
        </row>
      </sheetData>
      <sheetData sheetId="1786">
        <row r="7">
          <cell r="E7" t="str">
            <v>PT. DANONE BISCUITS INDONESIA</v>
          </cell>
        </row>
      </sheetData>
      <sheetData sheetId="1787">
        <row r="7">
          <cell r="E7" t="str">
            <v>PT. DANONE BISCUITS INDONESIA</v>
          </cell>
        </row>
      </sheetData>
      <sheetData sheetId="1788">
        <row r="7">
          <cell r="E7" t="str">
            <v>PT. DANONE BISCUITS INDONESIA</v>
          </cell>
        </row>
      </sheetData>
      <sheetData sheetId="1789">
        <row r="7">
          <cell r="E7" t="str">
            <v>PT. DANONE BISCUITS INDONESIA</v>
          </cell>
        </row>
      </sheetData>
      <sheetData sheetId="1790">
        <row r="7">
          <cell r="E7" t="str">
            <v>PT. DANONE BISCUITS INDONESIA</v>
          </cell>
        </row>
      </sheetData>
      <sheetData sheetId="1791">
        <row r="7">
          <cell r="E7" t="str">
            <v>PT. DANONE BISCUITS INDONESIA</v>
          </cell>
        </row>
      </sheetData>
      <sheetData sheetId="1792">
        <row r="7">
          <cell r="E7" t="str">
            <v>PT. DANONE BISCUITS INDONESIA</v>
          </cell>
        </row>
      </sheetData>
      <sheetData sheetId="1793">
        <row r="7">
          <cell r="E7" t="str">
            <v>PT. DANONE BISCUITS INDONESIA</v>
          </cell>
        </row>
      </sheetData>
      <sheetData sheetId="1794">
        <row r="7">
          <cell r="E7" t="str">
            <v>PT. DANONE BISCUITS INDONESIA</v>
          </cell>
        </row>
      </sheetData>
      <sheetData sheetId="1795">
        <row r="7">
          <cell r="E7" t="str">
            <v>PT. DANONE BISCUITS INDONESIA</v>
          </cell>
        </row>
      </sheetData>
      <sheetData sheetId="1796">
        <row r="7">
          <cell r="E7" t="str">
            <v>PT. DANONE BISCUITS INDONESIA</v>
          </cell>
        </row>
      </sheetData>
      <sheetData sheetId="1797">
        <row r="7">
          <cell r="E7" t="str">
            <v>PT. DANONE BISCUITS INDONESIA</v>
          </cell>
        </row>
      </sheetData>
      <sheetData sheetId="1798">
        <row r="7">
          <cell r="E7" t="str">
            <v>PT. DANONE BISCUITS INDONESIA</v>
          </cell>
        </row>
      </sheetData>
      <sheetData sheetId="1799">
        <row r="7">
          <cell r="E7" t="str">
            <v>PT. DANONE BISCUITS INDONESIA</v>
          </cell>
        </row>
      </sheetData>
      <sheetData sheetId="1800">
        <row r="7">
          <cell r="E7" t="str">
            <v>PT. DANONE BISCUITS INDONESIA</v>
          </cell>
        </row>
      </sheetData>
      <sheetData sheetId="1801">
        <row r="7">
          <cell r="E7" t="str">
            <v>PT. DANONE BISCUITS INDONESIA</v>
          </cell>
        </row>
      </sheetData>
      <sheetData sheetId="1802">
        <row r="7">
          <cell r="E7" t="str">
            <v>PT. DANONE BISCUITS INDONESIA</v>
          </cell>
        </row>
      </sheetData>
      <sheetData sheetId="1803">
        <row r="7">
          <cell r="E7" t="str">
            <v>PT. DANONE BISCUITS INDONESIA</v>
          </cell>
        </row>
      </sheetData>
      <sheetData sheetId="1804">
        <row r="7">
          <cell r="E7" t="str">
            <v>PT. DANONE BISCUITS INDONESIA</v>
          </cell>
        </row>
      </sheetData>
      <sheetData sheetId="1805">
        <row r="7">
          <cell r="E7" t="str">
            <v>PT. DANONE BISCUITS INDONESIA</v>
          </cell>
        </row>
      </sheetData>
      <sheetData sheetId="1806">
        <row r="7">
          <cell r="E7" t="str">
            <v>PT. DANONE BISCUITS INDONESIA</v>
          </cell>
        </row>
      </sheetData>
      <sheetData sheetId="1807">
        <row r="7">
          <cell r="E7" t="str">
            <v>PT. DANONE BISCUITS INDONESIA</v>
          </cell>
        </row>
      </sheetData>
      <sheetData sheetId="1808">
        <row r="7">
          <cell r="E7" t="str">
            <v>PT. DANONE BISCUITS INDONESIA</v>
          </cell>
        </row>
      </sheetData>
      <sheetData sheetId="1809">
        <row r="7">
          <cell r="E7" t="str">
            <v>PT. DANONE BISCUITS INDONESIA</v>
          </cell>
        </row>
      </sheetData>
      <sheetData sheetId="1810">
        <row r="7">
          <cell r="E7" t="str">
            <v>PT. DANONE BISCUITS INDONESIA</v>
          </cell>
        </row>
      </sheetData>
      <sheetData sheetId="1811">
        <row r="7">
          <cell r="E7" t="str">
            <v>PT. DANONE BISCUITS INDONESIA</v>
          </cell>
        </row>
      </sheetData>
      <sheetData sheetId="1812">
        <row r="7">
          <cell r="E7" t="str">
            <v>PT. DANONE BISCUITS INDONESIA</v>
          </cell>
        </row>
      </sheetData>
      <sheetData sheetId="1813">
        <row r="7">
          <cell r="E7" t="str">
            <v>PT. DANONE BISCUITS INDONESIA</v>
          </cell>
        </row>
      </sheetData>
      <sheetData sheetId="1814">
        <row r="7">
          <cell r="E7" t="str">
            <v>PT. DANONE BISCUITS INDONESIA</v>
          </cell>
        </row>
      </sheetData>
      <sheetData sheetId="1815">
        <row r="7">
          <cell r="E7" t="str">
            <v>PT. DANONE BISCUITS INDONESIA</v>
          </cell>
        </row>
      </sheetData>
      <sheetData sheetId="1816">
        <row r="7">
          <cell r="E7" t="str">
            <v>PT. DANONE BISCUITS INDONESIA</v>
          </cell>
        </row>
      </sheetData>
      <sheetData sheetId="1817">
        <row r="7">
          <cell r="E7" t="str">
            <v>PT. DANONE BISCUITS INDONESIA</v>
          </cell>
        </row>
      </sheetData>
      <sheetData sheetId="1818">
        <row r="7">
          <cell r="E7" t="str">
            <v>PT. DANONE BISCUITS INDONESIA</v>
          </cell>
        </row>
      </sheetData>
      <sheetData sheetId="1819">
        <row r="7">
          <cell r="E7" t="str">
            <v>PT. DANONE BISCUITS INDONESIA</v>
          </cell>
        </row>
      </sheetData>
      <sheetData sheetId="1820">
        <row r="7">
          <cell r="E7" t="str">
            <v>PT. DANONE BISCUITS INDONESIA</v>
          </cell>
        </row>
      </sheetData>
      <sheetData sheetId="1821">
        <row r="7">
          <cell r="E7" t="str">
            <v>PT. DANONE BISCUITS INDONESIA</v>
          </cell>
        </row>
      </sheetData>
      <sheetData sheetId="1822">
        <row r="7">
          <cell r="E7" t="str">
            <v>PT. DANONE BISCUITS INDONESIA</v>
          </cell>
        </row>
      </sheetData>
      <sheetData sheetId="1823">
        <row r="7">
          <cell r="E7" t="str">
            <v>PT. DANONE BISCUITS INDONESIA</v>
          </cell>
        </row>
      </sheetData>
      <sheetData sheetId="1824">
        <row r="7">
          <cell r="E7" t="str">
            <v>PT. DANONE BISCUITS INDONESIA</v>
          </cell>
        </row>
      </sheetData>
      <sheetData sheetId="1825">
        <row r="7">
          <cell r="E7" t="str">
            <v>PT. DANONE BISCUITS INDONESIA</v>
          </cell>
        </row>
      </sheetData>
      <sheetData sheetId="1826">
        <row r="7">
          <cell r="E7" t="str">
            <v>PT. DANONE BISCUITS INDONESIA</v>
          </cell>
        </row>
      </sheetData>
      <sheetData sheetId="1827">
        <row r="7">
          <cell r="E7" t="str">
            <v>PT. DANONE BISCUITS INDONESIA</v>
          </cell>
        </row>
      </sheetData>
      <sheetData sheetId="1828">
        <row r="7">
          <cell r="E7" t="str">
            <v>PT. DANONE BISCUITS INDONESIA</v>
          </cell>
        </row>
      </sheetData>
      <sheetData sheetId="1829">
        <row r="7">
          <cell r="E7" t="str">
            <v>PT. DANONE BISCUITS INDONESIA</v>
          </cell>
        </row>
      </sheetData>
      <sheetData sheetId="1830">
        <row r="7">
          <cell r="E7" t="str">
            <v>PT. DANONE BISCUITS INDONESIA</v>
          </cell>
        </row>
      </sheetData>
      <sheetData sheetId="1831">
        <row r="7">
          <cell r="E7" t="str">
            <v>PT. DANONE BISCUITS INDONESIA</v>
          </cell>
        </row>
      </sheetData>
      <sheetData sheetId="1832">
        <row r="7">
          <cell r="E7" t="str">
            <v>PT. DANONE BISCUITS INDONESIA</v>
          </cell>
        </row>
      </sheetData>
      <sheetData sheetId="1833">
        <row r="7">
          <cell r="E7" t="str">
            <v>PT. DANONE BISCUITS INDONESIA</v>
          </cell>
        </row>
      </sheetData>
      <sheetData sheetId="1834">
        <row r="7">
          <cell r="E7" t="str">
            <v>PT. DANONE BISCUITS INDONESIA</v>
          </cell>
        </row>
      </sheetData>
      <sheetData sheetId="1835">
        <row r="7">
          <cell r="E7" t="str">
            <v>PT. DANONE BISCUITS INDONESIA</v>
          </cell>
        </row>
      </sheetData>
      <sheetData sheetId="1836">
        <row r="7">
          <cell r="E7" t="str">
            <v>PT. DANONE BISCUITS INDONESIA</v>
          </cell>
        </row>
      </sheetData>
      <sheetData sheetId="1837">
        <row r="7">
          <cell r="E7" t="str">
            <v>PT. DANONE BISCUITS INDONESIA</v>
          </cell>
        </row>
      </sheetData>
      <sheetData sheetId="1838">
        <row r="7">
          <cell r="E7" t="str">
            <v>PT. DANONE BISCUITS INDONESIA</v>
          </cell>
        </row>
      </sheetData>
      <sheetData sheetId="1839">
        <row r="7">
          <cell r="E7" t="str">
            <v>PT. DANONE BISCUITS INDONESIA</v>
          </cell>
        </row>
      </sheetData>
      <sheetData sheetId="1840">
        <row r="7">
          <cell r="E7" t="str">
            <v>PT. DANONE BISCUITS INDONESIA</v>
          </cell>
        </row>
      </sheetData>
      <sheetData sheetId="1841">
        <row r="7">
          <cell r="E7" t="str">
            <v>PT. DANONE BISCUITS INDONESIA</v>
          </cell>
        </row>
      </sheetData>
      <sheetData sheetId="1842">
        <row r="7">
          <cell r="E7" t="str">
            <v>PT. DANONE BISCUITS INDONESIA</v>
          </cell>
        </row>
      </sheetData>
      <sheetData sheetId="1843">
        <row r="7">
          <cell r="E7" t="str">
            <v>PT. DANONE BISCUITS INDONESIA</v>
          </cell>
        </row>
      </sheetData>
      <sheetData sheetId="1844">
        <row r="7">
          <cell r="E7" t="str">
            <v>PT. DANONE BISCUITS INDONESIA</v>
          </cell>
        </row>
      </sheetData>
      <sheetData sheetId="1845">
        <row r="7">
          <cell r="E7" t="str">
            <v>PT. DANONE BISCUITS INDONESIA</v>
          </cell>
        </row>
      </sheetData>
      <sheetData sheetId="1846">
        <row r="7">
          <cell r="E7" t="str">
            <v>PT. DANONE BISCUITS INDONESIA</v>
          </cell>
        </row>
      </sheetData>
      <sheetData sheetId="1847">
        <row r="7">
          <cell r="E7" t="str">
            <v>PT. DANONE BISCUITS INDONESIA</v>
          </cell>
        </row>
      </sheetData>
      <sheetData sheetId="1848">
        <row r="7">
          <cell r="E7" t="str">
            <v>PT. DANONE BISCUITS INDONESIA</v>
          </cell>
        </row>
      </sheetData>
      <sheetData sheetId="1849">
        <row r="7">
          <cell r="E7" t="str">
            <v>PT. DANONE BISCUITS INDONESIA</v>
          </cell>
        </row>
      </sheetData>
      <sheetData sheetId="1850">
        <row r="7">
          <cell r="E7" t="str">
            <v>PT. DANONE BISCUITS INDONESIA</v>
          </cell>
        </row>
      </sheetData>
      <sheetData sheetId="1851">
        <row r="7">
          <cell r="E7" t="str">
            <v>PT. DANONE BISCUITS INDONESIA</v>
          </cell>
        </row>
      </sheetData>
      <sheetData sheetId="1852">
        <row r="7">
          <cell r="E7" t="str">
            <v>PT. DANONE BISCUITS INDONESIA</v>
          </cell>
        </row>
      </sheetData>
      <sheetData sheetId="1853">
        <row r="7">
          <cell r="E7" t="str">
            <v>PT. DANONE BISCUITS INDONESIA</v>
          </cell>
        </row>
      </sheetData>
      <sheetData sheetId="1854">
        <row r="7">
          <cell r="E7" t="str">
            <v>PT. DANONE BISCUITS INDONESIA</v>
          </cell>
        </row>
      </sheetData>
      <sheetData sheetId="1855">
        <row r="7">
          <cell r="E7" t="str">
            <v>PT. DANONE BISCUITS INDONESIA</v>
          </cell>
        </row>
      </sheetData>
      <sheetData sheetId="1856">
        <row r="7">
          <cell r="E7" t="str">
            <v>PT. DANONE BISCUITS INDONESIA</v>
          </cell>
        </row>
      </sheetData>
      <sheetData sheetId="1857">
        <row r="7">
          <cell r="E7" t="str">
            <v>PT. DANONE BISCUITS INDONESIA</v>
          </cell>
        </row>
      </sheetData>
      <sheetData sheetId="1858">
        <row r="7">
          <cell r="E7" t="str">
            <v>PT. DANONE BISCUITS INDONESIA</v>
          </cell>
        </row>
      </sheetData>
      <sheetData sheetId="1859">
        <row r="7">
          <cell r="E7" t="str">
            <v>PT. DANONE BISCUITS INDONESIA</v>
          </cell>
        </row>
      </sheetData>
      <sheetData sheetId="1860">
        <row r="7">
          <cell r="E7" t="str">
            <v>PT. DANONE BISCUITS INDONESIA</v>
          </cell>
        </row>
      </sheetData>
      <sheetData sheetId="1861">
        <row r="7">
          <cell r="E7" t="str">
            <v>PT. DANONE BISCUITS INDONESIA</v>
          </cell>
        </row>
      </sheetData>
      <sheetData sheetId="1862">
        <row r="7">
          <cell r="E7" t="str">
            <v>PT. DANONE BISCUITS INDONESIA</v>
          </cell>
        </row>
      </sheetData>
      <sheetData sheetId="1863">
        <row r="7">
          <cell r="E7" t="str">
            <v>PT. DANONE BISCUITS INDONESIA</v>
          </cell>
        </row>
      </sheetData>
      <sheetData sheetId="1864">
        <row r="7">
          <cell r="E7" t="str">
            <v>PT. DANONE BISCUITS INDONESIA</v>
          </cell>
        </row>
      </sheetData>
      <sheetData sheetId="1865">
        <row r="7">
          <cell r="E7" t="str">
            <v>PT. DANONE BISCUITS INDONESIA</v>
          </cell>
        </row>
      </sheetData>
      <sheetData sheetId="1866">
        <row r="7">
          <cell r="E7" t="str">
            <v>PT. DANONE BISCUITS INDONESIA</v>
          </cell>
        </row>
      </sheetData>
      <sheetData sheetId="1867">
        <row r="7">
          <cell r="E7" t="str">
            <v>PT. DANONE BISCUITS INDONESIA</v>
          </cell>
        </row>
      </sheetData>
      <sheetData sheetId="1868">
        <row r="7">
          <cell r="E7" t="str">
            <v>PT. DANONE BISCUITS INDONESIA</v>
          </cell>
        </row>
      </sheetData>
      <sheetData sheetId="1869">
        <row r="7">
          <cell r="E7" t="str">
            <v>PT. DANONE BISCUITS INDONESIA</v>
          </cell>
        </row>
      </sheetData>
      <sheetData sheetId="1870">
        <row r="7">
          <cell r="E7" t="str">
            <v>PT. DANONE BISCUITS INDONESIA</v>
          </cell>
        </row>
      </sheetData>
      <sheetData sheetId="1871">
        <row r="7">
          <cell r="E7" t="str">
            <v>PT. DANONE BISCUITS INDONESIA</v>
          </cell>
        </row>
      </sheetData>
      <sheetData sheetId="1872">
        <row r="7">
          <cell r="E7" t="str">
            <v>PT. DANONE BISCUITS INDONESIA</v>
          </cell>
        </row>
      </sheetData>
      <sheetData sheetId="1873">
        <row r="7">
          <cell r="E7" t="str">
            <v>PT. DANONE BISCUITS INDONESIA</v>
          </cell>
        </row>
      </sheetData>
      <sheetData sheetId="1874">
        <row r="7">
          <cell r="E7" t="str">
            <v>PT. DANONE BISCUITS INDONESIA</v>
          </cell>
        </row>
      </sheetData>
      <sheetData sheetId="1875">
        <row r="7">
          <cell r="E7" t="str">
            <v>PT. DANONE BISCUITS INDONESIA</v>
          </cell>
        </row>
      </sheetData>
      <sheetData sheetId="1876">
        <row r="7">
          <cell r="E7" t="str">
            <v>PT. DANONE BISCUITS INDONESIA</v>
          </cell>
        </row>
      </sheetData>
      <sheetData sheetId="1877">
        <row r="7">
          <cell r="E7" t="str">
            <v>PT. DANONE BISCUITS INDONESIA</v>
          </cell>
        </row>
      </sheetData>
      <sheetData sheetId="1878">
        <row r="7">
          <cell r="E7" t="str">
            <v>PT. DANONE BISCUITS INDONESIA</v>
          </cell>
        </row>
      </sheetData>
      <sheetData sheetId="1879">
        <row r="7">
          <cell r="E7" t="str">
            <v>PT. DANONE BISCUITS INDONESIA</v>
          </cell>
        </row>
      </sheetData>
      <sheetData sheetId="1880">
        <row r="7">
          <cell r="E7" t="str">
            <v>PT. DANONE BISCUITS INDONESIA</v>
          </cell>
        </row>
      </sheetData>
      <sheetData sheetId="1881">
        <row r="7">
          <cell r="E7" t="str">
            <v>PT. DANONE BISCUITS INDONESIA</v>
          </cell>
        </row>
      </sheetData>
      <sheetData sheetId="1882">
        <row r="7">
          <cell r="E7" t="str">
            <v>PT. DANONE BISCUITS INDONESIA</v>
          </cell>
        </row>
      </sheetData>
      <sheetData sheetId="1883">
        <row r="7">
          <cell r="E7" t="str">
            <v>PT. DANONE BISCUITS INDONESIA</v>
          </cell>
        </row>
      </sheetData>
      <sheetData sheetId="1884">
        <row r="7">
          <cell r="E7" t="str">
            <v>PT. DANONE BISCUITS INDONESIA</v>
          </cell>
        </row>
      </sheetData>
      <sheetData sheetId="1885">
        <row r="7">
          <cell r="E7" t="str">
            <v>PT. DANONE BISCUITS INDONESIA</v>
          </cell>
        </row>
      </sheetData>
      <sheetData sheetId="1886">
        <row r="7">
          <cell r="E7" t="str">
            <v>PT. DANONE BISCUITS INDONESIA</v>
          </cell>
        </row>
      </sheetData>
      <sheetData sheetId="1887">
        <row r="7">
          <cell r="E7" t="str">
            <v>PT. DANONE BISCUITS INDONESIA</v>
          </cell>
        </row>
      </sheetData>
      <sheetData sheetId="1888">
        <row r="7">
          <cell r="E7" t="str">
            <v>PT. DANONE BISCUITS INDONESIA</v>
          </cell>
        </row>
      </sheetData>
      <sheetData sheetId="1889">
        <row r="7">
          <cell r="E7" t="str">
            <v>PT. DANONE BISCUITS INDONESIA</v>
          </cell>
        </row>
      </sheetData>
      <sheetData sheetId="1890">
        <row r="7">
          <cell r="E7" t="str">
            <v>PT. DANONE BISCUITS INDONESIA</v>
          </cell>
        </row>
      </sheetData>
      <sheetData sheetId="1891">
        <row r="7">
          <cell r="E7" t="str">
            <v>PT. DANONE BISCUITS INDONESIA</v>
          </cell>
        </row>
      </sheetData>
      <sheetData sheetId="1892">
        <row r="7">
          <cell r="E7" t="str">
            <v>PT. DANONE BISCUITS INDONESIA</v>
          </cell>
        </row>
      </sheetData>
      <sheetData sheetId="1893">
        <row r="7">
          <cell r="E7" t="str">
            <v>PT. DANONE BISCUITS INDONESIA</v>
          </cell>
        </row>
      </sheetData>
      <sheetData sheetId="1894">
        <row r="7">
          <cell r="E7" t="str">
            <v>PT. DANONE BISCUITS INDONESIA</v>
          </cell>
        </row>
      </sheetData>
      <sheetData sheetId="1895">
        <row r="7">
          <cell r="E7" t="str">
            <v>PT. DANONE BISCUITS INDONESIA</v>
          </cell>
        </row>
      </sheetData>
      <sheetData sheetId="1896">
        <row r="7">
          <cell r="E7" t="str">
            <v>PT. DANONE BISCUITS INDONESIA</v>
          </cell>
        </row>
      </sheetData>
      <sheetData sheetId="1897">
        <row r="7">
          <cell r="E7" t="str">
            <v>PT. DANONE BISCUITS INDONESIA</v>
          </cell>
        </row>
      </sheetData>
      <sheetData sheetId="1898">
        <row r="7">
          <cell r="E7" t="str">
            <v>PT. DANONE BISCUITS INDONESIA</v>
          </cell>
        </row>
      </sheetData>
      <sheetData sheetId="1899">
        <row r="7">
          <cell r="E7" t="str">
            <v>PT. DANONE BISCUITS INDONESIA</v>
          </cell>
        </row>
      </sheetData>
      <sheetData sheetId="1900">
        <row r="7">
          <cell r="E7" t="str">
            <v>PT. DANONE BISCUITS INDONESIA</v>
          </cell>
        </row>
      </sheetData>
      <sheetData sheetId="1901">
        <row r="7">
          <cell r="E7" t="str">
            <v>PT. DANONE BISCUITS INDONESIA</v>
          </cell>
        </row>
      </sheetData>
      <sheetData sheetId="1902">
        <row r="7">
          <cell r="E7" t="str">
            <v>PT. DANONE BISCUITS INDONESIA</v>
          </cell>
        </row>
      </sheetData>
      <sheetData sheetId="1903">
        <row r="7">
          <cell r="E7" t="str">
            <v>PT. DANONE BISCUITS INDONESIA</v>
          </cell>
        </row>
      </sheetData>
      <sheetData sheetId="1904">
        <row r="7">
          <cell r="E7" t="str">
            <v>PT. DANONE BISCUITS INDONESIA</v>
          </cell>
        </row>
      </sheetData>
      <sheetData sheetId="1905">
        <row r="7">
          <cell r="E7" t="str">
            <v>PT. DANONE BISCUITS INDONESIA</v>
          </cell>
        </row>
      </sheetData>
      <sheetData sheetId="1906">
        <row r="7">
          <cell r="E7" t="str">
            <v>PT. DANONE BISCUITS INDONESIA</v>
          </cell>
        </row>
      </sheetData>
      <sheetData sheetId="1907">
        <row r="7">
          <cell r="E7" t="str">
            <v>PT. DANONE BISCUITS INDONESIA</v>
          </cell>
        </row>
      </sheetData>
      <sheetData sheetId="1908">
        <row r="7">
          <cell r="E7" t="str">
            <v>PT. DANONE BISCUITS INDONESIA</v>
          </cell>
        </row>
      </sheetData>
      <sheetData sheetId="1909">
        <row r="7">
          <cell r="E7" t="str">
            <v>PT. DANONE BISCUITS INDONESIA</v>
          </cell>
        </row>
      </sheetData>
      <sheetData sheetId="1910">
        <row r="7">
          <cell r="E7" t="str">
            <v>PT. DANONE BISCUITS INDONESIA</v>
          </cell>
        </row>
      </sheetData>
      <sheetData sheetId="1911">
        <row r="7">
          <cell r="E7" t="str">
            <v>PT. DANONE BISCUITS INDONESIA</v>
          </cell>
        </row>
      </sheetData>
      <sheetData sheetId="1912">
        <row r="7">
          <cell r="E7" t="str">
            <v>PT. DANONE BISCUITS INDONESIA</v>
          </cell>
        </row>
      </sheetData>
      <sheetData sheetId="1913">
        <row r="7">
          <cell r="E7" t="str">
            <v>PT. DANONE BISCUITS INDONESIA</v>
          </cell>
        </row>
      </sheetData>
      <sheetData sheetId="1914">
        <row r="7">
          <cell r="E7" t="str">
            <v>PT. DANONE BISCUITS INDONESIA</v>
          </cell>
        </row>
      </sheetData>
      <sheetData sheetId="1915">
        <row r="7">
          <cell r="E7" t="str">
            <v>PT. DANONE BISCUITS INDONESIA</v>
          </cell>
        </row>
      </sheetData>
      <sheetData sheetId="1916">
        <row r="7">
          <cell r="E7" t="str">
            <v>PT. DANONE BISCUITS INDONESIA</v>
          </cell>
        </row>
      </sheetData>
      <sheetData sheetId="1917">
        <row r="7">
          <cell r="E7" t="str">
            <v>PT. DANONE BISCUITS INDONESIA</v>
          </cell>
        </row>
      </sheetData>
      <sheetData sheetId="1918">
        <row r="7">
          <cell r="E7" t="str">
            <v>PT. DANONE BISCUITS INDONESIA</v>
          </cell>
        </row>
      </sheetData>
      <sheetData sheetId="1919">
        <row r="7">
          <cell r="E7" t="str">
            <v>PT. DANONE BISCUITS INDONESIA</v>
          </cell>
        </row>
      </sheetData>
      <sheetData sheetId="1920">
        <row r="7">
          <cell r="E7" t="str">
            <v>PT. DANONE BISCUITS INDONESIA</v>
          </cell>
        </row>
      </sheetData>
      <sheetData sheetId="1921">
        <row r="7">
          <cell r="E7" t="str">
            <v>PT. DANONE BISCUITS INDONESIA</v>
          </cell>
        </row>
      </sheetData>
      <sheetData sheetId="1922">
        <row r="7">
          <cell r="E7" t="str">
            <v>PT. DANONE BISCUITS INDONESIA</v>
          </cell>
        </row>
      </sheetData>
      <sheetData sheetId="1923">
        <row r="7">
          <cell r="E7" t="str">
            <v>PT. DANONE BISCUITS INDONESIA</v>
          </cell>
        </row>
      </sheetData>
      <sheetData sheetId="1924">
        <row r="7">
          <cell r="E7" t="str">
            <v>PT. DANONE BISCUITS INDONESIA</v>
          </cell>
        </row>
      </sheetData>
      <sheetData sheetId="1925">
        <row r="7">
          <cell r="E7" t="str">
            <v>PT. DANONE BISCUITS INDONESIA</v>
          </cell>
        </row>
      </sheetData>
      <sheetData sheetId="1926">
        <row r="7">
          <cell r="E7" t="str">
            <v>PT. DANONE BISCUITS INDONESIA</v>
          </cell>
        </row>
      </sheetData>
      <sheetData sheetId="1927">
        <row r="7">
          <cell r="E7" t="str">
            <v>PT. DANONE BISCUITS INDONESIA</v>
          </cell>
        </row>
      </sheetData>
      <sheetData sheetId="1928">
        <row r="7">
          <cell r="E7" t="str">
            <v>PT. DANONE BISCUITS INDONESIA</v>
          </cell>
        </row>
      </sheetData>
      <sheetData sheetId="1929">
        <row r="7">
          <cell r="E7" t="str">
            <v>PT. DANONE BISCUITS INDONESIA</v>
          </cell>
        </row>
      </sheetData>
      <sheetData sheetId="1930">
        <row r="7">
          <cell r="E7" t="str">
            <v>PT. DANONE BISCUITS INDONESIA</v>
          </cell>
        </row>
      </sheetData>
      <sheetData sheetId="1931">
        <row r="7">
          <cell r="E7" t="str">
            <v>PT. DANONE BISCUITS INDONESIA</v>
          </cell>
        </row>
      </sheetData>
      <sheetData sheetId="1932">
        <row r="7">
          <cell r="E7" t="str">
            <v>PT. DANONE BISCUITS INDONESIA</v>
          </cell>
        </row>
      </sheetData>
      <sheetData sheetId="1933">
        <row r="7">
          <cell r="E7" t="str">
            <v>PT. DANONE BISCUITS INDONESIA</v>
          </cell>
        </row>
      </sheetData>
      <sheetData sheetId="1934">
        <row r="7">
          <cell r="E7" t="str">
            <v>PT. DANONE BISCUITS INDONESIA</v>
          </cell>
        </row>
      </sheetData>
      <sheetData sheetId="1935">
        <row r="7">
          <cell r="E7" t="str">
            <v>PT. DANONE BISCUITS INDONESIA</v>
          </cell>
        </row>
      </sheetData>
      <sheetData sheetId="1936">
        <row r="7">
          <cell r="E7" t="str">
            <v>PT. DANONE BISCUITS INDONESIA</v>
          </cell>
        </row>
      </sheetData>
      <sheetData sheetId="1937">
        <row r="7">
          <cell r="E7" t="str">
            <v>PT. DANONE BISCUITS INDONESIA</v>
          </cell>
        </row>
      </sheetData>
      <sheetData sheetId="1938">
        <row r="7">
          <cell r="E7" t="str">
            <v>PT. DANONE BISCUITS INDONESIA</v>
          </cell>
        </row>
      </sheetData>
      <sheetData sheetId="1939">
        <row r="7">
          <cell r="E7" t="str">
            <v>PT. DANONE BISCUITS INDONESIA</v>
          </cell>
        </row>
      </sheetData>
      <sheetData sheetId="1940">
        <row r="7">
          <cell r="E7" t="str">
            <v>PT. DANONE BISCUITS INDONESIA</v>
          </cell>
        </row>
      </sheetData>
      <sheetData sheetId="1941">
        <row r="7">
          <cell r="E7" t="str">
            <v>PT. DANONE BISCUITS INDONESIA</v>
          </cell>
        </row>
      </sheetData>
      <sheetData sheetId="1942">
        <row r="7">
          <cell r="E7" t="str">
            <v>PT. DANONE BISCUITS INDONESIA</v>
          </cell>
        </row>
      </sheetData>
      <sheetData sheetId="1943">
        <row r="7">
          <cell r="E7" t="str">
            <v>PT. DANONE BISCUITS INDONESIA</v>
          </cell>
        </row>
      </sheetData>
      <sheetData sheetId="1944">
        <row r="7">
          <cell r="E7" t="str">
            <v>PT. DANONE BISCUITS INDONESIA</v>
          </cell>
        </row>
      </sheetData>
      <sheetData sheetId="1945">
        <row r="7">
          <cell r="E7" t="str">
            <v>PT. DANONE BISCUITS INDONESIA</v>
          </cell>
        </row>
      </sheetData>
      <sheetData sheetId="1946">
        <row r="7">
          <cell r="E7" t="str">
            <v>PT. DANONE BISCUITS INDONESIA</v>
          </cell>
        </row>
      </sheetData>
      <sheetData sheetId="1947">
        <row r="7">
          <cell r="E7" t="str">
            <v>PT. DANONE BISCUITS INDONESIA</v>
          </cell>
        </row>
      </sheetData>
      <sheetData sheetId="1948">
        <row r="7">
          <cell r="E7" t="str">
            <v>PT. DANONE BISCUITS INDONESIA</v>
          </cell>
        </row>
      </sheetData>
      <sheetData sheetId="1949">
        <row r="7">
          <cell r="E7" t="str">
            <v>PT. DANONE BISCUITS INDONESIA</v>
          </cell>
        </row>
      </sheetData>
      <sheetData sheetId="1950">
        <row r="7">
          <cell r="E7" t="str">
            <v>PT. DANONE BISCUITS INDONESIA</v>
          </cell>
        </row>
      </sheetData>
      <sheetData sheetId="1951">
        <row r="7">
          <cell r="E7" t="str">
            <v>PT. DANONE BISCUITS INDONESIA</v>
          </cell>
        </row>
      </sheetData>
      <sheetData sheetId="1952">
        <row r="7">
          <cell r="E7" t="str">
            <v>PT. DANONE BISCUITS INDONESIA</v>
          </cell>
        </row>
      </sheetData>
      <sheetData sheetId="1953">
        <row r="7">
          <cell r="E7" t="str">
            <v>PT. DANONE BISCUITS INDONESIA</v>
          </cell>
        </row>
      </sheetData>
      <sheetData sheetId="1954">
        <row r="7">
          <cell r="E7" t="str">
            <v>PT. DANONE BISCUITS INDONESIA</v>
          </cell>
        </row>
      </sheetData>
      <sheetData sheetId="1955">
        <row r="7">
          <cell r="E7" t="str">
            <v>PT. DANONE BISCUITS INDONESIA</v>
          </cell>
        </row>
      </sheetData>
      <sheetData sheetId="1956">
        <row r="7">
          <cell r="E7" t="str">
            <v>PT. DANONE BISCUITS INDONESIA</v>
          </cell>
        </row>
      </sheetData>
      <sheetData sheetId="1957">
        <row r="7">
          <cell r="E7" t="str">
            <v>PT. DANONE BISCUITS INDONESIA</v>
          </cell>
        </row>
      </sheetData>
      <sheetData sheetId="1958">
        <row r="7">
          <cell r="E7" t="str">
            <v>PT. DANONE BISCUITS INDONESIA</v>
          </cell>
        </row>
      </sheetData>
      <sheetData sheetId="1959">
        <row r="7">
          <cell r="E7" t="str">
            <v>PT. DANONE BISCUITS INDONESIA</v>
          </cell>
        </row>
      </sheetData>
      <sheetData sheetId="1960">
        <row r="7">
          <cell r="E7" t="str">
            <v>PT. DANONE BISCUITS INDONESIA</v>
          </cell>
        </row>
      </sheetData>
      <sheetData sheetId="1961">
        <row r="7">
          <cell r="E7" t="str">
            <v>PT. DANONE BISCUITS INDONESIA</v>
          </cell>
        </row>
      </sheetData>
      <sheetData sheetId="1962">
        <row r="7">
          <cell r="E7" t="str">
            <v>PT. DANONE BISCUITS INDONESIA</v>
          </cell>
        </row>
      </sheetData>
      <sheetData sheetId="1963">
        <row r="7">
          <cell r="E7" t="str">
            <v>PT. DANONE BISCUITS INDONESIA</v>
          </cell>
        </row>
      </sheetData>
      <sheetData sheetId="1964">
        <row r="7">
          <cell r="E7" t="str">
            <v>PT. DANONE BISCUITS INDONESIA</v>
          </cell>
        </row>
      </sheetData>
      <sheetData sheetId="1965">
        <row r="7">
          <cell r="E7" t="str">
            <v>PT. DANONE BISCUITS INDONESIA</v>
          </cell>
        </row>
      </sheetData>
      <sheetData sheetId="1966">
        <row r="7">
          <cell r="E7" t="str">
            <v>PT. DANONE BISCUITS INDONESIA</v>
          </cell>
        </row>
      </sheetData>
      <sheetData sheetId="1967">
        <row r="7">
          <cell r="E7" t="str">
            <v>PT. DANONE BISCUITS INDONESIA</v>
          </cell>
        </row>
      </sheetData>
      <sheetData sheetId="1968">
        <row r="7">
          <cell r="E7" t="str">
            <v>PT. DANONE BISCUITS INDONESIA</v>
          </cell>
        </row>
      </sheetData>
      <sheetData sheetId="1969">
        <row r="7">
          <cell r="E7" t="str">
            <v>PT. DANONE BISCUITS INDONESIA</v>
          </cell>
        </row>
      </sheetData>
      <sheetData sheetId="1970">
        <row r="7">
          <cell r="E7" t="str">
            <v>PT. DANONE BISCUITS INDONESIA</v>
          </cell>
        </row>
      </sheetData>
      <sheetData sheetId="1971">
        <row r="7">
          <cell r="E7" t="str">
            <v>PT. DANONE BISCUITS INDONESIA</v>
          </cell>
        </row>
      </sheetData>
      <sheetData sheetId="1972">
        <row r="7">
          <cell r="E7" t="str">
            <v>PT. DANONE BISCUITS INDONESIA</v>
          </cell>
        </row>
      </sheetData>
      <sheetData sheetId="1973">
        <row r="7">
          <cell r="E7" t="str">
            <v>PT. DANONE BISCUITS INDONESIA</v>
          </cell>
        </row>
      </sheetData>
      <sheetData sheetId="1974">
        <row r="7">
          <cell r="E7" t="str">
            <v>PT. DANONE BISCUITS INDONESIA</v>
          </cell>
        </row>
      </sheetData>
      <sheetData sheetId="1975">
        <row r="7">
          <cell r="E7" t="str">
            <v>PT. DANONE BISCUITS INDONESIA</v>
          </cell>
        </row>
      </sheetData>
      <sheetData sheetId="1976">
        <row r="7">
          <cell r="E7" t="str">
            <v>PT. DANONE BISCUITS INDONESIA</v>
          </cell>
        </row>
      </sheetData>
      <sheetData sheetId="1977">
        <row r="7">
          <cell r="E7" t="str">
            <v>PT. DANONE BISCUITS INDONESIA</v>
          </cell>
        </row>
      </sheetData>
      <sheetData sheetId="1978">
        <row r="7">
          <cell r="E7" t="str">
            <v>PT. DANONE BISCUITS INDONESIA</v>
          </cell>
        </row>
      </sheetData>
      <sheetData sheetId="1979">
        <row r="7">
          <cell r="E7" t="str">
            <v>PT. DANONE BISCUITS INDONESIA</v>
          </cell>
        </row>
      </sheetData>
      <sheetData sheetId="1980">
        <row r="7">
          <cell r="E7" t="str">
            <v>PT. DANONE BISCUITS INDONESIA</v>
          </cell>
        </row>
      </sheetData>
      <sheetData sheetId="1981">
        <row r="7">
          <cell r="E7" t="str">
            <v>PT. DANONE BISCUITS INDONESIA</v>
          </cell>
        </row>
      </sheetData>
      <sheetData sheetId="1982">
        <row r="7">
          <cell r="E7" t="str">
            <v>PT. DANONE BISCUITS INDONESIA</v>
          </cell>
        </row>
      </sheetData>
      <sheetData sheetId="1983">
        <row r="7">
          <cell r="E7" t="str">
            <v>PT. DANONE BISCUITS INDONESIA</v>
          </cell>
        </row>
      </sheetData>
      <sheetData sheetId="1984">
        <row r="7">
          <cell r="E7" t="str">
            <v>PT. DANONE BISCUITS INDONESIA</v>
          </cell>
        </row>
      </sheetData>
      <sheetData sheetId="1985">
        <row r="7">
          <cell r="E7" t="str">
            <v>PT. DANONE BISCUITS INDONESIA</v>
          </cell>
        </row>
      </sheetData>
      <sheetData sheetId="1986">
        <row r="7">
          <cell r="E7" t="str">
            <v>PT. DANONE BISCUITS INDONESIA</v>
          </cell>
        </row>
      </sheetData>
      <sheetData sheetId="1987">
        <row r="7">
          <cell r="E7" t="str">
            <v>PT. DANONE BISCUITS INDONESIA</v>
          </cell>
        </row>
      </sheetData>
      <sheetData sheetId="1988">
        <row r="7">
          <cell r="E7" t="str">
            <v>PT. DANONE BISCUITS INDONESIA</v>
          </cell>
        </row>
      </sheetData>
      <sheetData sheetId="1989">
        <row r="7">
          <cell r="E7" t="str">
            <v>PT. DANONE BISCUITS INDONESIA</v>
          </cell>
        </row>
      </sheetData>
      <sheetData sheetId="1990">
        <row r="7">
          <cell r="E7" t="str">
            <v>PT. DANONE BISCUITS INDONESIA</v>
          </cell>
        </row>
      </sheetData>
      <sheetData sheetId="1991">
        <row r="7">
          <cell r="E7" t="str">
            <v>PT. DANONE BISCUITS INDONESIA</v>
          </cell>
        </row>
      </sheetData>
      <sheetData sheetId="1992">
        <row r="7">
          <cell r="E7" t="str">
            <v>PT. DANONE BISCUITS INDONESIA</v>
          </cell>
        </row>
      </sheetData>
      <sheetData sheetId="1993">
        <row r="7">
          <cell r="E7" t="str">
            <v>PT. DANONE BISCUITS INDONESIA</v>
          </cell>
        </row>
      </sheetData>
      <sheetData sheetId="1994">
        <row r="7">
          <cell r="E7" t="str">
            <v>PT. DANONE BISCUITS INDONESIA</v>
          </cell>
        </row>
      </sheetData>
      <sheetData sheetId="1995">
        <row r="7">
          <cell r="E7" t="str">
            <v>PT. DANONE BISCUITS INDONESIA</v>
          </cell>
        </row>
      </sheetData>
      <sheetData sheetId="1996">
        <row r="7">
          <cell r="E7" t="str">
            <v>PT. DANONE BISCUITS INDONESIA</v>
          </cell>
        </row>
      </sheetData>
      <sheetData sheetId="1997">
        <row r="7">
          <cell r="E7" t="str">
            <v>PT. DANONE BISCUITS INDONESIA</v>
          </cell>
        </row>
      </sheetData>
      <sheetData sheetId="1998">
        <row r="7">
          <cell r="E7" t="str">
            <v>PT. DANONE BISCUITS INDONESIA</v>
          </cell>
        </row>
      </sheetData>
      <sheetData sheetId="1999">
        <row r="7">
          <cell r="E7" t="str">
            <v>PT. DANONE BISCUITS INDONESIA</v>
          </cell>
        </row>
      </sheetData>
      <sheetData sheetId="2000">
        <row r="7">
          <cell r="E7" t="str">
            <v>PT. DANONE BISCUITS INDONESIA</v>
          </cell>
        </row>
      </sheetData>
      <sheetData sheetId="2001">
        <row r="7">
          <cell r="E7" t="str">
            <v>PT. DANONE BISCUITS INDONESIA</v>
          </cell>
        </row>
      </sheetData>
      <sheetData sheetId="2002">
        <row r="7">
          <cell r="E7" t="str">
            <v>PT. DANONE BISCUITS INDONESIA</v>
          </cell>
        </row>
      </sheetData>
      <sheetData sheetId="2003">
        <row r="7">
          <cell r="E7" t="str">
            <v>PT. DANONE BISCUITS INDONESIA</v>
          </cell>
        </row>
      </sheetData>
      <sheetData sheetId="2004">
        <row r="7">
          <cell r="E7" t="str">
            <v>PT. DANONE BISCUITS INDONESIA</v>
          </cell>
        </row>
      </sheetData>
      <sheetData sheetId="2005">
        <row r="7">
          <cell r="E7" t="str">
            <v>PT. DANONE BISCUITS INDONESIA</v>
          </cell>
        </row>
      </sheetData>
      <sheetData sheetId="2006">
        <row r="7">
          <cell r="E7" t="str">
            <v>PT. DANONE BISCUITS INDONESIA</v>
          </cell>
        </row>
      </sheetData>
      <sheetData sheetId="2007">
        <row r="7">
          <cell r="E7" t="str">
            <v>PT. DANONE BISCUITS INDONESIA</v>
          </cell>
        </row>
      </sheetData>
      <sheetData sheetId="2008">
        <row r="7">
          <cell r="E7" t="str">
            <v>PT. DANONE BISCUITS INDONESIA</v>
          </cell>
        </row>
      </sheetData>
      <sheetData sheetId="2009">
        <row r="7">
          <cell r="E7" t="str">
            <v>PT. DANONE BISCUITS INDONESIA</v>
          </cell>
        </row>
      </sheetData>
      <sheetData sheetId="2010">
        <row r="7">
          <cell r="E7" t="str">
            <v>PT. DANONE BISCUITS INDONESIA</v>
          </cell>
        </row>
      </sheetData>
      <sheetData sheetId="2011">
        <row r="7">
          <cell r="E7" t="str">
            <v>PT. DANONE BISCUITS INDONESIA</v>
          </cell>
        </row>
      </sheetData>
      <sheetData sheetId="2012">
        <row r="7">
          <cell r="E7" t="str">
            <v>PT. DANONE BISCUITS INDONESIA</v>
          </cell>
        </row>
      </sheetData>
      <sheetData sheetId="2013">
        <row r="7">
          <cell r="E7" t="str">
            <v>PT. DANONE BISCUITS INDONESIA</v>
          </cell>
        </row>
      </sheetData>
      <sheetData sheetId="2014">
        <row r="7">
          <cell r="E7" t="str">
            <v>PT. DANONE BISCUITS INDONESIA</v>
          </cell>
        </row>
      </sheetData>
      <sheetData sheetId="2015">
        <row r="7">
          <cell r="E7" t="str">
            <v>PT. DANONE BISCUITS INDONESIA</v>
          </cell>
        </row>
      </sheetData>
      <sheetData sheetId="2016">
        <row r="7">
          <cell r="E7" t="str">
            <v>PT. DANONE BISCUITS INDONESIA</v>
          </cell>
        </row>
      </sheetData>
      <sheetData sheetId="2017">
        <row r="7">
          <cell r="E7" t="str">
            <v>PT. DANONE BISCUITS INDONESIA</v>
          </cell>
        </row>
      </sheetData>
      <sheetData sheetId="2018">
        <row r="7">
          <cell r="E7" t="str">
            <v>PT. DANONE BISCUITS INDONESIA</v>
          </cell>
        </row>
      </sheetData>
      <sheetData sheetId="2019">
        <row r="7">
          <cell r="E7" t="str">
            <v>PT. DANONE BISCUITS INDONESIA</v>
          </cell>
        </row>
      </sheetData>
      <sheetData sheetId="2020">
        <row r="7">
          <cell r="E7" t="str">
            <v>PT. DANONE BISCUITS INDONESIA</v>
          </cell>
        </row>
      </sheetData>
      <sheetData sheetId="2021">
        <row r="7">
          <cell r="E7" t="str">
            <v>PT. DANONE BISCUITS INDONESIA</v>
          </cell>
        </row>
      </sheetData>
      <sheetData sheetId="2022">
        <row r="7">
          <cell r="E7" t="str">
            <v>PT. DANONE BISCUITS INDONESIA</v>
          </cell>
        </row>
      </sheetData>
      <sheetData sheetId="2023">
        <row r="7">
          <cell r="E7" t="str">
            <v>PT. DANONE BISCUITS INDONESIA</v>
          </cell>
        </row>
      </sheetData>
      <sheetData sheetId="2024">
        <row r="7">
          <cell r="E7" t="str">
            <v>PT. DANONE BISCUITS INDONESIA</v>
          </cell>
        </row>
      </sheetData>
      <sheetData sheetId="2025">
        <row r="7">
          <cell r="E7" t="str">
            <v>PT. DANONE BISCUITS INDONESIA</v>
          </cell>
        </row>
      </sheetData>
      <sheetData sheetId="2026">
        <row r="7">
          <cell r="E7" t="str">
            <v>PT. DANONE BISCUITS INDONESIA</v>
          </cell>
        </row>
      </sheetData>
      <sheetData sheetId="2027">
        <row r="7">
          <cell r="E7" t="str">
            <v>PT. DANONE BISCUITS INDONESIA</v>
          </cell>
        </row>
      </sheetData>
      <sheetData sheetId="2028">
        <row r="7">
          <cell r="E7" t="str">
            <v>PT. DANONE BISCUITS INDONESIA</v>
          </cell>
        </row>
      </sheetData>
      <sheetData sheetId="2029">
        <row r="7">
          <cell r="E7" t="str">
            <v>PT. DANONE BISCUITS INDONESIA</v>
          </cell>
        </row>
      </sheetData>
      <sheetData sheetId="2030">
        <row r="7">
          <cell r="E7" t="str">
            <v>PT. DANONE BISCUITS INDONESIA</v>
          </cell>
        </row>
      </sheetData>
      <sheetData sheetId="2031">
        <row r="7">
          <cell r="E7" t="str">
            <v>PT. DANONE BISCUITS INDONESIA</v>
          </cell>
        </row>
      </sheetData>
      <sheetData sheetId="2032">
        <row r="7">
          <cell r="E7" t="str">
            <v>PT. DANONE BISCUITS INDONESIA</v>
          </cell>
        </row>
      </sheetData>
      <sheetData sheetId="2033">
        <row r="7">
          <cell r="E7" t="str">
            <v>PT. DANONE BISCUITS INDONESIA</v>
          </cell>
        </row>
      </sheetData>
      <sheetData sheetId="2034">
        <row r="7">
          <cell r="E7" t="str">
            <v>PT. DANONE BISCUITS INDONESIA</v>
          </cell>
        </row>
      </sheetData>
      <sheetData sheetId="2035">
        <row r="7">
          <cell r="E7" t="str">
            <v>PT. DANONE BISCUITS INDONESIA</v>
          </cell>
        </row>
      </sheetData>
      <sheetData sheetId="2036">
        <row r="7">
          <cell r="E7" t="str">
            <v>PT. DANONE BISCUITS INDONESIA</v>
          </cell>
        </row>
      </sheetData>
      <sheetData sheetId="2037">
        <row r="7">
          <cell r="E7" t="str">
            <v>PT. DANONE BISCUITS INDONESIA</v>
          </cell>
        </row>
      </sheetData>
      <sheetData sheetId="2038">
        <row r="7">
          <cell r="E7" t="str">
            <v>PT. DANONE BISCUITS INDONESIA</v>
          </cell>
        </row>
      </sheetData>
      <sheetData sheetId="2039">
        <row r="7">
          <cell r="E7" t="str">
            <v>PT. DANONE BISCUITS INDONESIA</v>
          </cell>
        </row>
      </sheetData>
      <sheetData sheetId="2040">
        <row r="7">
          <cell r="E7" t="str">
            <v>PT. DANONE BISCUITS INDONESIA</v>
          </cell>
        </row>
      </sheetData>
      <sheetData sheetId="2041">
        <row r="7">
          <cell r="E7" t="str">
            <v>PT. DANONE BISCUITS INDONESIA</v>
          </cell>
        </row>
      </sheetData>
      <sheetData sheetId="2042">
        <row r="7">
          <cell r="E7" t="str">
            <v>PT. DANONE BISCUITS INDONESIA</v>
          </cell>
        </row>
      </sheetData>
      <sheetData sheetId="2043">
        <row r="7">
          <cell r="E7" t="str">
            <v>PT. DANONE BISCUITS INDONESIA</v>
          </cell>
        </row>
      </sheetData>
      <sheetData sheetId="2044">
        <row r="7">
          <cell r="E7" t="str">
            <v>PT. DANONE BISCUITS INDONESIA</v>
          </cell>
        </row>
      </sheetData>
      <sheetData sheetId="2045">
        <row r="7">
          <cell r="E7" t="str">
            <v>PT. DANONE BISCUITS INDONESIA</v>
          </cell>
        </row>
      </sheetData>
      <sheetData sheetId="2046">
        <row r="7">
          <cell r="E7" t="str">
            <v>PT. DANONE BISCUITS INDONESIA</v>
          </cell>
        </row>
      </sheetData>
      <sheetData sheetId="2047">
        <row r="7">
          <cell r="E7" t="str">
            <v>PT. DANONE BISCUITS INDONESIA</v>
          </cell>
        </row>
      </sheetData>
      <sheetData sheetId="2048">
        <row r="7">
          <cell r="E7" t="str">
            <v>PT. DANONE BISCUITS INDONESIA</v>
          </cell>
        </row>
      </sheetData>
      <sheetData sheetId="2049">
        <row r="7">
          <cell r="E7" t="str">
            <v>PT. DANONE BISCUITS INDONESIA</v>
          </cell>
        </row>
      </sheetData>
      <sheetData sheetId="2050">
        <row r="7">
          <cell r="E7" t="str">
            <v>PT. DANONE BISCUITS INDONESIA</v>
          </cell>
        </row>
      </sheetData>
      <sheetData sheetId="2051">
        <row r="7">
          <cell r="E7" t="str">
            <v>PT. DANONE BISCUITS INDONESIA</v>
          </cell>
        </row>
      </sheetData>
      <sheetData sheetId="2052">
        <row r="7">
          <cell r="E7" t="str">
            <v>PT. DANONE BISCUITS INDONESIA</v>
          </cell>
        </row>
      </sheetData>
      <sheetData sheetId="2053">
        <row r="7">
          <cell r="E7" t="str">
            <v>PT. DANONE BISCUITS INDONESIA</v>
          </cell>
        </row>
      </sheetData>
      <sheetData sheetId="2054">
        <row r="7">
          <cell r="E7" t="str">
            <v>PT. DANONE BISCUITS INDONESIA</v>
          </cell>
        </row>
      </sheetData>
      <sheetData sheetId="2055">
        <row r="7">
          <cell r="E7" t="str">
            <v>PT. DANONE BISCUITS INDONESIA</v>
          </cell>
        </row>
      </sheetData>
      <sheetData sheetId="2056">
        <row r="7">
          <cell r="E7" t="str">
            <v>PT. DANONE BISCUITS INDONESIA</v>
          </cell>
        </row>
      </sheetData>
      <sheetData sheetId="2057">
        <row r="7">
          <cell r="E7" t="str">
            <v>PT. DANONE BISCUITS INDONESIA</v>
          </cell>
        </row>
      </sheetData>
      <sheetData sheetId="2058">
        <row r="7">
          <cell r="E7" t="str">
            <v>PT. DANONE BISCUITS INDONESIA</v>
          </cell>
        </row>
      </sheetData>
      <sheetData sheetId="2059">
        <row r="7">
          <cell r="E7" t="str">
            <v>PT. DANONE BISCUITS INDONESIA</v>
          </cell>
        </row>
      </sheetData>
      <sheetData sheetId="2060">
        <row r="7">
          <cell r="E7" t="str">
            <v>PT. DANONE BISCUITS INDONESIA</v>
          </cell>
        </row>
      </sheetData>
      <sheetData sheetId="2061">
        <row r="7">
          <cell r="E7" t="str">
            <v>PT. DANONE BISCUITS INDONESIA</v>
          </cell>
        </row>
      </sheetData>
      <sheetData sheetId="2062">
        <row r="7">
          <cell r="E7" t="str">
            <v>PT. DANONE BISCUITS INDONESIA</v>
          </cell>
        </row>
      </sheetData>
      <sheetData sheetId="2063">
        <row r="7">
          <cell r="E7" t="str">
            <v>PT. DANONE BISCUITS INDONESIA</v>
          </cell>
        </row>
      </sheetData>
      <sheetData sheetId="2064">
        <row r="7">
          <cell r="E7" t="str">
            <v>PT. DANONE BISCUITS INDONESIA</v>
          </cell>
        </row>
      </sheetData>
      <sheetData sheetId="2065">
        <row r="7">
          <cell r="E7" t="str">
            <v>PT. DANONE BISCUITS INDONESIA</v>
          </cell>
        </row>
      </sheetData>
      <sheetData sheetId="2066">
        <row r="7">
          <cell r="E7" t="str">
            <v>PT. DANONE BISCUITS INDONESIA</v>
          </cell>
        </row>
      </sheetData>
      <sheetData sheetId="2067">
        <row r="7">
          <cell r="E7" t="str">
            <v>PT. DANONE BISCUITS INDONESIA</v>
          </cell>
        </row>
      </sheetData>
      <sheetData sheetId="2068">
        <row r="7">
          <cell r="E7" t="str">
            <v>PT. DANONE BISCUITS INDONESIA</v>
          </cell>
        </row>
      </sheetData>
      <sheetData sheetId="2069">
        <row r="7">
          <cell r="E7" t="str">
            <v>PT. DANONE BISCUITS INDONESIA</v>
          </cell>
        </row>
      </sheetData>
      <sheetData sheetId="2070">
        <row r="7">
          <cell r="E7" t="str">
            <v>PT. DANONE BISCUITS INDONESIA</v>
          </cell>
        </row>
      </sheetData>
      <sheetData sheetId="2071">
        <row r="7">
          <cell r="E7" t="str">
            <v>PT. DANONE BISCUITS INDONESIA</v>
          </cell>
        </row>
      </sheetData>
      <sheetData sheetId="2072">
        <row r="7">
          <cell r="E7" t="str">
            <v>PT. DANONE BISCUITS INDONESIA</v>
          </cell>
        </row>
      </sheetData>
      <sheetData sheetId="2073">
        <row r="7">
          <cell r="E7" t="str">
            <v>PT. DANONE BISCUITS INDONESIA</v>
          </cell>
        </row>
      </sheetData>
      <sheetData sheetId="2074">
        <row r="7">
          <cell r="E7" t="str">
            <v>PT. DANONE BISCUITS INDONESIA</v>
          </cell>
        </row>
      </sheetData>
      <sheetData sheetId="2075">
        <row r="7">
          <cell r="E7" t="str">
            <v>PT. DANONE BISCUITS INDONESIA</v>
          </cell>
        </row>
      </sheetData>
      <sheetData sheetId="2076">
        <row r="7">
          <cell r="E7" t="str">
            <v>PT. DANONE BISCUITS INDONESIA</v>
          </cell>
        </row>
      </sheetData>
      <sheetData sheetId="2077">
        <row r="7">
          <cell r="E7" t="str">
            <v>PT. DANONE BISCUITS INDONESIA</v>
          </cell>
        </row>
      </sheetData>
      <sheetData sheetId="2078">
        <row r="7">
          <cell r="E7" t="str">
            <v>PT. DANONE BISCUITS INDONESIA</v>
          </cell>
        </row>
      </sheetData>
      <sheetData sheetId="2079">
        <row r="7">
          <cell r="E7" t="str">
            <v>PT. DANONE BISCUITS INDONESIA</v>
          </cell>
        </row>
      </sheetData>
      <sheetData sheetId="2080">
        <row r="7">
          <cell r="E7" t="str">
            <v>PT. DANONE BISCUITS INDONESIA</v>
          </cell>
        </row>
      </sheetData>
      <sheetData sheetId="2081">
        <row r="7">
          <cell r="E7" t="str">
            <v>PT. DANONE BISCUITS INDONESIA</v>
          </cell>
        </row>
      </sheetData>
      <sheetData sheetId="2082">
        <row r="7">
          <cell r="E7" t="str">
            <v>PT. DANONE BISCUITS INDONESIA</v>
          </cell>
        </row>
      </sheetData>
      <sheetData sheetId="2083">
        <row r="7">
          <cell r="E7" t="str">
            <v>PT. DANONE BISCUITS INDONESIA</v>
          </cell>
        </row>
      </sheetData>
      <sheetData sheetId="2084">
        <row r="7">
          <cell r="E7" t="str">
            <v>PT. DANONE BISCUITS INDONESIA</v>
          </cell>
        </row>
      </sheetData>
      <sheetData sheetId="2085">
        <row r="7">
          <cell r="E7" t="str">
            <v>PT. DANONE BISCUITS INDONESIA</v>
          </cell>
        </row>
      </sheetData>
      <sheetData sheetId="2086">
        <row r="7">
          <cell r="E7" t="str">
            <v>PT. DANONE BISCUITS INDONESIA</v>
          </cell>
        </row>
      </sheetData>
      <sheetData sheetId="2087">
        <row r="7">
          <cell r="E7" t="str">
            <v>PT. DANONE BISCUITS INDONESIA</v>
          </cell>
        </row>
      </sheetData>
      <sheetData sheetId="2088">
        <row r="7">
          <cell r="E7" t="str">
            <v>PT. DANONE BISCUITS INDONESIA</v>
          </cell>
        </row>
      </sheetData>
      <sheetData sheetId="2089">
        <row r="7">
          <cell r="E7" t="str">
            <v>PT. DANONE BISCUITS INDONESIA</v>
          </cell>
        </row>
      </sheetData>
      <sheetData sheetId="2090">
        <row r="7">
          <cell r="E7" t="str">
            <v>PT. DANONE BISCUITS INDONESIA</v>
          </cell>
        </row>
      </sheetData>
      <sheetData sheetId="2091">
        <row r="7">
          <cell r="E7" t="str">
            <v>PT. DANONE BISCUITS INDONESIA</v>
          </cell>
        </row>
      </sheetData>
      <sheetData sheetId="2092">
        <row r="7">
          <cell r="E7" t="str">
            <v>PT. DANONE BISCUITS INDONESIA</v>
          </cell>
        </row>
      </sheetData>
      <sheetData sheetId="2093">
        <row r="7">
          <cell r="E7" t="str">
            <v>PT. DANONE BISCUITS INDONESIA</v>
          </cell>
        </row>
      </sheetData>
      <sheetData sheetId="2094">
        <row r="7">
          <cell r="E7" t="str">
            <v>PT. DANONE BISCUITS INDONESIA</v>
          </cell>
        </row>
      </sheetData>
      <sheetData sheetId="2095">
        <row r="7">
          <cell r="E7" t="str">
            <v>PT. DANONE BISCUITS INDONESIA</v>
          </cell>
        </row>
      </sheetData>
      <sheetData sheetId="2096">
        <row r="7">
          <cell r="E7" t="str">
            <v>PT. DANONE BISCUITS INDONESIA</v>
          </cell>
        </row>
      </sheetData>
      <sheetData sheetId="2097">
        <row r="7">
          <cell r="E7" t="str">
            <v>PT. DANONE BISCUITS INDONESIA</v>
          </cell>
        </row>
      </sheetData>
      <sheetData sheetId="2098">
        <row r="7">
          <cell r="E7" t="str">
            <v>PT. DANONE BISCUITS INDONESIA</v>
          </cell>
        </row>
      </sheetData>
      <sheetData sheetId="2099">
        <row r="7">
          <cell r="E7" t="str">
            <v>PT. DANONE BISCUITS INDONESIA</v>
          </cell>
        </row>
      </sheetData>
      <sheetData sheetId="2100">
        <row r="7">
          <cell r="E7" t="str">
            <v>PT. DANONE BISCUITS INDONESIA</v>
          </cell>
        </row>
      </sheetData>
      <sheetData sheetId="2101">
        <row r="7">
          <cell r="E7" t="str">
            <v>PT. DANONE BISCUITS INDONESIA</v>
          </cell>
        </row>
      </sheetData>
      <sheetData sheetId="2102">
        <row r="7">
          <cell r="E7" t="str">
            <v>PT. DANONE BISCUITS INDONESIA</v>
          </cell>
        </row>
      </sheetData>
      <sheetData sheetId="2103">
        <row r="7">
          <cell r="E7" t="str">
            <v>PT. DANONE BISCUITS INDONESIA</v>
          </cell>
        </row>
      </sheetData>
      <sheetData sheetId="2104">
        <row r="7">
          <cell r="E7" t="str">
            <v>PT. DANONE BISCUITS INDONESIA</v>
          </cell>
        </row>
      </sheetData>
      <sheetData sheetId="2105">
        <row r="7">
          <cell r="E7" t="str">
            <v>PT. DANONE BISCUITS INDONESIA</v>
          </cell>
        </row>
      </sheetData>
      <sheetData sheetId="2106">
        <row r="7">
          <cell r="E7" t="str">
            <v>PT. DANONE BISCUITS INDONESIA</v>
          </cell>
        </row>
      </sheetData>
      <sheetData sheetId="2107">
        <row r="7">
          <cell r="E7" t="str">
            <v>PT. DANONE BISCUITS INDONESIA</v>
          </cell>
        </row>
      </sheetData>
      <sheetData sheetId="2108">
        <row r="7">
          <cell r="E7" t="str">
            <v>PT. DANONE BISCUITS INDONESIA</v>
          </cell>
        </row>
      </sheetData>
      <sheetData sheetId="2109">
        <row r="7">
          <cell r="E7" t="str">
            <v>PT. DANONE BISCUITS INDONESIA</v>
          </cell>
        </row>
      </sheetData>
      <sheetData sheetId="2110">
        <row r="7">
          <cell r="E7" t="str">
            <v>PT. DANONE BISCUITS INDONESIA</v>
          </cell>
        </row>
      </sheetData>
      <sheetData sheetId="2111">
        <row r="7">
          <cell r="E7" t="str">
            <v>PT. DANONE BISCUITS INDONESIA</v>
          </cell>
        </row>
      </sheetData>
      <sheetData sheetId="2112">
        <row r="7">
          <cell r="E7" t="str">
            <v>PT. DANONE BISCUITS INDONESIA</v>
          </cell>
        </row>
      </sheetData>
      <sheetData sheetId="2113">
        <row r="7">
          <cell r="E7" t="str">
            <v>PT. DANONE BISCUITS INDONESIA</v>
          </cell>
        </row>
      </sheetData>
      <sheetData sheetId="2114">
        <row r="7">
          <cell r="E7" t="str">
            <v>PT. DANONE BISCUITS INDONESIA</v>
          </cell>
        </row>
      </sheetData>
      <sheetData sheetId="2115">
        <row r="7">
          <cell r="E7" t="str">
            <v>PT. DANONE BISCUITS INDONESIA</v>
          </cell>
        </row>
      </sheetData>
      <sheetData sheetId="2116">
        <row r="7">
          <cell r="E7" t="str">
            <v>PT. DANONE BISCUITS INDONESIA</v>
          </cell>
        </row>
      </sheetData>
      <sheetData sheetId="2117">
        <row r="7">
          <cell r="E7" t="str">
            <v>PT. DANONE BISCUITS INDONESIA</v>
          </cell>
        </row>
      </sheetData>
      <sheetData sheetId="2118">
        <row r="7">
          <cell r="E7" t="str">
            <v>PT. DANONE BISCUITS INDONESIA</v>
          </cell>
        </row>
      </sheetData>
      <sheetData sheetId="2119">
        <row r="7">
          <cell r="E7" t="str">
            <v>PT. DANONE BISCUITS INDONESIA</v>
          </cell>
        </row>
      </sheetData>
      <sheetData sheetId="2120">
        <row r="7">
          <cell r="E7" t="str">
            <v>PT. DANONE BISCUITS INDONESIA</v>
          </cell>
        </row>
      </sheetData>
      <sheetData sheetId="2121">
        <row r="7">
          <cell r="E7" t="str">
            <v>PT. DANONE BISCUITS INDONESIA</v>
          </cell>
        </row>
      </sheetData>
      <sheetData sheetId="2122">
        <row r="7">
          <cell r="E7" t="str">
            <v>PT. DANONE BISCUITS INDONESIA</v>
          </cell>
        </row>
      </sheetData>
      <sheetData sheetId="2123">
        <row r="7">
          <cell r="E7" t="str">
            <v>PT. DANONE BISCUITS INDONESIA</v>
          </cell>
        </row>
      </sheetData>
      <sheetData sheetId="2124">
        <row r="7">
          <cell r="E7" t="str">
            <v>PT. DANONE BISCUITS INDONESIA</v>
          </cell>
        </row>
      </sheetData>
      <sheetData sheetId="2125">
        <row r="7">
          <cell r="E7" t="str">
            <v>PT. DANONE BISCUITS INDONESIA</v>
          </cell>
        </row>
      </sheetData>
      <sheetData sheetId="2126">
        <row r="7">
          <cell r="E7" t="str">
            <v>PT. DANONE BISCUITS INDONESIA</v>
          </cell>
        </row>
      </sheetData>
      <sheetData sheetId="2127">
        <row r="7">
          <cell r="E7" t="str">
            <v>PT. DANONE BISCUITS INDONESIA</v>
          </cell>
        </row>
      </sheetData>
      <sheetData sheetId="2128">
        <row r="7">
          <cell r="E7" t="str">
            <v>PT. DANONE BISCUITS INDONESIA</v>
          </cell>
        </row>
      </sheetData>
      <sheetData sheetId="2129">
        <row r="7">
          <cell r="E7" t="str">
            <v>PT. DANONE BISCUITS INDONESIA</v>
          </cell>
        </row>
      </sheetData>
      <sheetData sheetId="2130">
        <row r="7">
          <cell r="E7" t="str">
            <v>PT. DANONE BISCUITS INDONESIA</v>
          </cell>
        </row>
      </sheetData>
      <sheetData sheetId="2131">
        <row r="7">
          <cell r="E7" t="str">
            <v>PT. DANONE BISCUITS INDONESIA</v>
          </cell>
        </row>
      </sheetData>
      <sheetData sheetId="2132">
        <row r="7">
          <cell r="E7" t="str">
            <v>PT. DANONE BISCUITS INDONESIA</v>
          </cell>
        </row>
      </sheetData>
      <sheetData sheetId="2133">
        <row r="7">
          <cell r="E7" t="str">
            <v>PT. DANONE BISCUITS INDONESIA</v>
          </cell>
        </row>
      </sheetData>
      <sheetData sheetId="2134">
        <row r="7">
          <cell r="E7" t="str">
            <v>PT. DANONE BISCUITS INDONESIA</v>
          </cell>
        </row>
      </sheetData>
      <sheetData sheetId="2135">
        <row r="7">
          <cell r="E7" t="str">
            <v>PT. DANONE BISCUITS INDONESIA</v>
          </cell>
        </row>
      </sheetData>
      <sheetData sheetId="2136">
        <row r="7">
          <cell r="E7" t="str">
            <v>PT. DANONE BISCUITS INDONESIA</v>
          </cell>
        </row>
      </sheetData>
      <sheetData sheetId="2137">
        <row r="7">
          <cell r="E7" t="str">
            <v>PT. DANONE BISCUITS INDONESIA</v>
          </cell>
        </row>
      </sheetData>
      <sheetData sheetId="2138">
        <row r="7">
          <cell r="E7" t="str">
            <v>PT. DANONE BISCUITS INDONESIA</v>
          </cell>
        </row>
      </sheetData>
      <sheetData sheetId="2139">
        <row r="7">
          <cell r="E7" t="str">
            <v>PT. DANONE BISCUITS INDONESIA</v>
          </cell>
        </row>
      </sheetData>
      <sheetData sheetId="2140">
        <row r="7">
          <cell r="E7" t="str">
            <v>PT. DANONE BISCUITS INDONESIA</v>
          </cell>
        </row>
      </sheetData>
      <sheetData sheetId="2141">
        <row r="7">
          <cell r="E7" t="str">
            <v>PT. DANONE BISCUITS INDONESIA</v>
          </cell>
        </row>
      </sheetData>
      <sheetData sheetId="2142">
        <row r="7">
          <cell r="E7" t="str">
            <v>PT. DANONE BISCUITS INDONESIA</v>
          </cell>
        </row>
      </sheetData>
      <sheetData sheetId="2143">
        <row r="7">
          <cell r="E7" t="str">
            <v>PT. DANONE BISCUITS INDONESIA</v>
          </cell>
        </row>
      </sheetData>
      <sheetData sheetId="2144">
        <row r="7">
          <cell r="E7" t="str">
            <v>PT. DANONE BISCUITS INDONESIA</v>
          </cell>
        </row>
      </sheetData>
      <sheetData sheetId="2145">
        <row r="7">
          <cell r="E7" t="str">
            <v>PT. DANONE BISCUITS INDONESIA</v>
          </cell>
        </row>
      </sheetData>
      <sheetData sheetId="2146">
        <row r="7">
          <cell r="E7" t="str">
            <v>PT. DANONE BISCUITS INDONESIA</v>
          </cell>
        </row>
      </sheetData>
      <sheetData sheetId="2147">
        <row r="7">
          <cell r="E7" t="str">
            <v>PT. DANONE BISCUITS INDONESIA</v>
          </cell>
        </row>
      </sheetData>
      <sheetData sheetId="2148">
        <row r="7">
          <cell r="E7" t="str">
            <v>PT. DANONE BISCUITS INDONESIA</v>
          </cell>
        </row>
      </sheetData>
      <sheetData sheetId="2149">
        <row r="7">
          <cell r="E7" t="str">
            <v>PT. DANONE BISCUITS INDONESIA</v>
          </cell>
        </row>
      </sheetData>
      <sheetData sheetId="2150">
        <row r="7">
          <cell r="E7" t="str">
            <v>PT. DANONE BISCUITS INDONESIA</v>
          </cell>
        </row>
      </sheetData>
      <sheetData sheetId="2151">
        <row r="7">
          <cell r="E7" t="str">
            <v>PT. DANONE BISCUITS INDONESIA</v>
          </cell>
        </row>
      </sheetData>
      <sheetData sheetId="2152">
        <row r="7">
          <cell r="E7" t="str">
            <v>PT. DANONE BISCUITS INDONESIA</v>
          </cell>
        </row>
      </sheetData>
      <sheetData sheetId="2153">
        <row r="7">
          <cell r="E7" t="str">
            <v>PT. DANONE BISCUITS INDONESIA</v>
          </cell>
        </row>
      </sheetData>
      <sheetData sheetId="2154">
        <row r="7">
          <cell r="E7" t="str">
            <v>PT. DANONE BISCUITS INDONESIA</v>
          </cell>
        </row>
      </sheetData>
      <sheetData sheetId="2155">
        <row r="7">
          <cell r="E7" t="str">
            <v>PT. DANONE BISCUITS INDONESIA</v>
          </cell>
        </row>
      </sheetData>
      <sheetData sheetId="2156">
        <row r="7">
          <cell r="E7" t="str">
            <v>PT. DANONE BISCUITS INDONESIA</v>
          </cell>
        </row>
      </sheetData>
      <sheetData sheetId="2157">
        <row r="7">
          <cell r="E7" t="str">
            <v>PT. DANONE BISCUITS INDONESIA</v>
          </cell>
        </row>
      </sheetData>
      <sheetData sheetId="2158">
        <row r="7">
          <cell r="E7" t="str">
            <v>PT. DANONE BISCUITS INDONESIA</v>
          </cell>
        </row>
      </sheetData>
      <sheetData sheetId="2159">
        <row r="7">
          <cell r="E7" t="str">
            <v>PT. DANONE BISCUITS INDONESIA</v>
          </cell>
        </row>
      </sheetData>
      <sheetData sheetId="2160">
        <row r="7">
          <cell r="E7" t="str">
            <v>PT. DANONE BISCUITS INDONESIA</v>
          </cell>
        </row>
      </sheetData>
      <sheetData sheetId="2161">
        <row r="7">
          <cell r="E7" t="str">
            <v>PT. DANONE BISCUITS INDONESIA</v>
          </cell>
        </row>
      </sheetData>
      <sheetData sheetId="2162">
        <row r="7">
          <cell r="E7" t="str">
            <v>PT. DANONE BISCUITS INDONESIA</v>
          </cell>
        </row>
      </sheetData>
      <sheetData sheetId="2163">
        <row r="7">
          <cell r="E7" t="str">
            <v>PT. DANONE BISCUITS INDONESIA</v>
          </cell>
        </row>
      </sheetData>
      <sheetData sheetId="2164">
        <row r="7">
          <cell r="E7" t="str">
            <v>PT. DANONE BISCUITS INDONESIA</v>
          </cell>
        </row>
      </sheetData>
      <sheetData sheetId="2165">
        <row r="7">
          <cell r="E7" t="str">
            <v>PT. DANONE BISCUITS INDONESIA</v>
          </cell>
        </row>
      </sheetData>
      <sheetData sheetId="2166">
        <row r="7">
          <cell r="E7" t="str">
            <v>PT. DANONE BISCUITS INDONESIA</v>
          </cell>
        </row>
      </sheetData>
      <sheetData sheetId="2167">
        <row r="7">
          <cell r="E7" t="str">
            <v>PT. DANONE BISCUITS INDONESIA</v>
          </cell>
        </row>
      </sheetData>
      <sheetData sheetId="2168">
        <row r="7">
          <cell r="E7" t="str">
            <v>PT. DANONE BISCUITS INDONESIA</v>
          </cell>
        </row>
      </sheetData>
      <sheetData sheetId="2169">
        <row r="7">
          <cell r="E7" t="str">
            <v>PT. DANONE BISCUITS INDONESIA</v>
          </cell>
        </row>
      </sheetData>
      <sheetData sheetId="2170">
        <row r="7">
          <cell r="E7" t="str">
            <v>PT. DANONE BISCUITS INDONESIA</v>
          </cell>
        </row>
      </sheetData>
      <sheetData sheetId="2171">
        <row r="7">
          <cell r="E7" t="str">
            <v>PT. DANONE BISCUITS INDONESIA</v>
          </cell>
        </row>
      </sheetData>
      <sheetData sheetId="2172">
        <row r="7">
          <cell r="E7" t="str">
            <v>PT. DANONE BISCUITS INDONESIA</v>
          </cell>
        </row>
      </sheetData>
      <sheetData sheetId="2173">
        <row r="7">
          <cell r="E7" t="str">
            <v>PT. DANONE BISCUITS INDONESIA</v>
          </cell>
        </row>
      </sheetData>
      <sheetData sheetId="2174">
        <row r="7">
          <cell r="E7" t="str">
            <v>PT. DANONE BISCUITS INDONESIA</v>
          </cell>
        </row>
      </sheetData>
      <sheetData sheetId="2175">
        <row r="7">
          <cell r="E7" t="str">
            <v>PT. DANONE BISCUITS INDONESIA</v>
          </cell>
        </row>
      </sheetData>
      <sheetData sheetId="2176">
        <row r="7">
          <cell r="E7" t="str">
            <v>PT. DANONE BISCUITS INDONESIA</v>
          </cell>
        </row>
      </sheetData>
      <sheetData sheetId="2177">
        <row r="7">
          <cell r="E7" t="str">
            <v>PT. DANONE BISCUITS INDONESIA</v>
          </cell>
        </row>
      </sheetData>
      <sheetData sheetId="2178">
        <row r="7">
          <cell r="E7" t="str">
            <v>PT. DANONE BISCUITS INDONESIA</v>
          </cell>
        </row>
      </sheetData>
      <sheetData sheetId="2179">
        <row r="7">
          <cell r="E7" t="str">
            <v>PT. DANONE BISCUITS INDONESIA</v>
          </cell>
        </row>
      </sheetData>
      <sheetData sheetId="2180">
        <row r="7">
          <cell r="E7" t="str">
            <v>PT. DANONE BISCUITS INDONESIA</v>
          </cell>
        </row>
      </sheetData>
      <sheetData sheetId="2181">
        <row r="7">
          <cell r="E7" t="str">
            <v>PT. DANONE BISCUITS INDONESIA</v>
          </cell>
        </row>
      </sheetData>
      <sheetData sheetId="2182">
        <row r="7">
          <cell r="E7" t="str">
            <v>PT. DANONE BISCUITS INDONESIA</v>
          </cell>
        </row>
      </sheetData>
      <sheetData sheetId="2183">
        <row r="7">
          <cell r="E7" t="str">
            <v>PT. DANONE BISCUITS INDONESIA</v>
          </cell>
        </row>
      </sheetData>
      <sheetData sheetId="2184">
        <row r="7">
          <cell r="E7" t="str">
            <v>PT. DANONE BISCUITS INDONESIA</v>
          </cell>
        </row>
      </sheetData>
      <sheetData sheetId="2185">
        <row r="7">
          <cell r="E7" t="str">
            <v>PT. DANONE BISCUITS INDONESIA</v>
          </cell>
        </row>
      </sheetData>
      <sheetData sheetId="2186">
        <row r="7">
          <cell r="E7" t="str">
            <v>PT. DANONE BISCUITS INDONESIA</v>
          </cell>
        </row>
      </sheetData>
      <sheetData sheetId="2187">
        <row r="7">
          <cell r="E7" t="str">
            <v>PT. DANONE BISCUITS INDONESIA</v>
          </cell>
        </row>
      </sheetData>
      <sheetData sheetId="2188">
        <row r="7">
          <cell r="E7" t="str">
            <v>PT. DANONE BISCUITS INDONESIA</v>
          </cell>
        </row>
      </sheetData>
      <sheetData sheetId="2189">
        <row r="7">
          <cell r="E7" t="str">
            <v>PT. DANONE BISCUITS INDONESIA</v>
          </cell>
        </row>
      </sheetData>
      <sheetData sheetId="2190">
        <row r="7">
          <cell r="E7" t="str">
            <v>PT. DANONE BISCUITS INDONESIA</v>
          </cell>
        </row>
      </sheetData>
      <sheetData sheetId="2191">
        <row r="7">
          <cell r="E7" t="str">
            <v>PT. DANONE BISCUITS INDONESIA</v>
          </cell>
        </row>
      </sheetData>
      <sheetData sheetId="2192">
        <row r="7">
          <cell r="E7" t="str">
            <v>PT. DANONE BISCUITS INDONESIA</v>
          </cell>
        </row>
      </sheetData>
      <sheetData sheetId="2193">
        <row r="7">
          <cell r="E7" t="str">
            <v>PT. DANONE BISCUITS INDONESIA</v>
          </cell>
        </row>
      </sheetData>
      <sheetData sheetId="2194">
        <row r="7">
          <cell r="E7" t="str">
            <v>PT. DANONE BISCUITS INDONESIA</v>
          </cell>
        </row>
      </sheetData>
      <sheetData sheetId="2195">
        <row r="7">
          <cell r="E7" t="str">
            <v>PT. DANONE BISCUITS INDONESIA</v>
          </cell>
        </row>
      </sheetData>
      <sheetData sheetId="2196">
        <row r="7">
          <cell r="E7" t="str">
            <v>PT. DANONE BISCUITS INDONESIA</v>
          </cell>
        </row>
      </sheetData>
      <sheetData sheetId="2197">
        <row r="7">
          <cell r="E7" t="str">
            <v>PT. DANONE BISCUITS INDONESIA</v>
          </cell>
        </row>
      </sheetData>
      <sheetData sheetId="2198">
        <row r="7">
          <cell r="E7" t="str">
            <v>PT. DANONE BISCUITS INDONESIA</v>
          </cell>
        </row>
      </sheetData>
      <sheetData sheetId="2199">
        <row r="7">
          <cell r="E7" t="str">
            <v>PT. DANONE BISCUITS INDONESIA</v>
          </cell>
        </row>
      </sheetData>
      <sheetData sheetId="2200">
        <row r="7">
          <cell r="E7" t="str">
            <v>PT. DANONE BISCUITS INDONESIA</v>
          </cell>
        </row>
      </sheetData>
      <sheetData sheetId="2201">
        <row r="7">
          <cell r="E7" t="str">
            <v>PT. DANONE BISCUITS INDONESIA</v>
          </cell>
        </row>
      </sheetData>
      <sheetData sheetId="2202">
        <row r="7">
          <cell r="E7" t="str">
            <v>PT. DANONE BISCUITS INDONESIA</v>
          </cell>
        </row>
      </sheetData>
      <sheetData sheetId="2203">
        <row r="7">
          <cell r="E7" t="str">
            <v>PT. DANONE BISCUITS INDONESIA</v>
          </cell>
        </row>
      </sheetData>
      <sheetData sheetId="2204">
        <row r="7">
          <cell r="E7" t="str">
            <v>PT. DANONE BISCUITS INDONESIA</v>
          </cell>
        </row>
      </sheetData>
      <sheetData sheetId="2205">
        <row r="7">
          <cell r="E7" t="str">
            <v>PT. DANONE BISCUITS INDONESIA</v>
          </cell>
        </row>
      </sheetData>
      <sheetData sheetId="2206">
        <row r="7">
          <cell r="E7" t="str">
            <v>PT. DANONE BISCUITS INDONESIA</v>
          </cell>
        </row>
      </sheetData>
      <sheetData sheetId="2207">
        <row r="7">
          <cell r="E7" t="str">
            <v>PT. DANONE BISCUITS INDONESIA</v>
          </cell>
        </row>
      </sheetData>
      <sheetData sheetId="2208">
        <row r="7">
          <cell r="E7" t="str">
            <v>PT. DANONE BISCUITS INDONESIA</v>
          </cell>
        </row>
      </sheetData>
      <sheetData sheetId="2209">
        <row r="7">
          <cell r="E7" t="str">
            <v>PT. DANONE BISCUITS INDONESIA</v>
          </cell>
        </row>
      </sheetData>
      <sheetData sheetId="2210">
        <row r="7">
          <cell r="E7" t="str">
            <v>PT. DANONE BISCUITS INDONESIA</v>
          </cell>
        </row>
      </sheetData>
      <sheetData sheetId="2211">
        <row r="7">
          <cell r="E7" t="str">
            <v>PT. DANONE BISCUITS INDONESIA</v>
          </cell>
        </row>
      </sheetData>
      <sheetData sheetId="2212">
        <row r="7">
          <cell r="E7" t="str">
            <v>PT. DANONE BISCUITS INDONESIA</v>
          </cell>
        </row>
      </sheetData>
      <sheetData sheetId="2213">
        <row r="7">
          <cell r="E7" t="str">
            <v>PT. DANONE BISCUITS INDONESIA</v>
          </cell>
        </row>
      </sheetData>
      <sheetData sheetId="2214">
        <row r="7">
          <cell r="E7" t="str">
            <v>PT. DANONE BISCUITS INDONESIA</v>
          </cell>
        </row>
      </sheetData>
      <sheetData sheetId="2215">
        <row r="7">
          <cell r="E7" t="str">
            <v>PT. DANONE BISCUITS INDONESIA</v>
          </cell>
        </row>
      </sheetData>
      <sheetData sheetId="2216">
        <row r="7">
          <cell r="E7" t="str">
            <v>PT. DANONE BISCUITS INDONESIA</v>
          </cell>
        </row>
      </sheetData>
      <sheetData sheetId="2217">
        <row r="7">
          <cell r="E7" t="str">
            <v>PT. DANONE BISCUITS INDONESIA</v>
          </cell>
        </row>
      </sheetData>
      <sheetData sheetId="2218">
        <row r="7">
          <cell r="E7" t="str">
            <v>PT. DANONE BISCUITS INDONESIA</v>
          </cell>
        </row>
      </sheetData>
      <sheetData sheetId="2219">
        <row r="7">
          <cell r="E7" t="str">
            <v>PT. DANONE BISCUITS INDONESIA</v>
          </cell>
        </row>
      </sheetData>
      <sheetData sheetId="2220">
        <row r="7">
          <cell r="E7" t="str">
            <v>PT. DANONE BISCUITS INDONESIA</v>
          </cell>
        </row>
      </sheetData>
      <sheetData sheetId="2221">
        <row r="7">
          <cell r="E7" t="str">
            <v>PT. DANONE BISCUITS INDONESIA</v>
          </cell>
        </row>
      </sheetData>
      <sheetData sheetId="2222">
        <row r="7">
          <cell r="E7" t="str">
            <v>PT. DANONE BISCUITS INDONESIA</v>
          </cell>
        </row>
      </sheetData>
      <sheetData sheetId="2223">
        <row r="7">
          <cell r="E7" t="str">
            <v>PT. DANONE BISCUITS INDONESIA</v>
          </cell>
        </row>
      </sheetData>
      <sheetData sheetId="2224">
        <row r="7">
          <cell r="E7" t="str">
            <v>PT. DANONE BISCUITS INDONESIA</v>
          </cell>
        </row>
      </sheetData>
      <sheetData sheetId="2225">
        <row r="7">
          <cell r="E7" t="str">
            <v>PT. DANONE BISCUITS INDONESIA</v>
          </cell>
        </row>
      </sheetData>
      <sheetData sheetId="2226">
        <row r="7">
          <cell r="E7" t="str">
            <v>PT. DANONE BISCUITS INDONESIA</v>
          </cell>
        </row>
      </sheetData>
      <sheetData sheetId="2227">
        <row r="7">
          <cell r="E7" t="str">
            <v>PT. DANONE BISCUITS INDONESIA</v>
          </cell>
        </row>
      </sheetData>
      <sheetData sheetId="2228">
        <row r="7">
          <cell r="E7" t="str">
            <v>PT. DANONE BISCUITS INDONESIA</v>
          </cell>
        </row>
      </sheetData>
      <sheetData sheetId="2229">
        <row r="7">
          <cell r="E7" t="str">
            <v>PT. DANONE BISCUITS INDONESIA</v>
          </cell>
        </row>
      </sheetData>
      <sheetData sheetId="2230">
        <row r="7">
          <cell r="E7" t="str">
            <v>PT. DANONE BISCUITS INDONESIA</v>
          </cell>
        </row>
      </sheetData>
      <sheetData sheetId="2231">
        <row r="7">
          <cell r="E7" t="str">
            <v>PT. DANONE BISCUITS INDONESIA</v>
          </cell>
        </row>
      </sheetData>
      <sheetData sheetId="2232">
        <row r="7">
          <cell r="E7" t="str">
            <v>PT. DANONE BISCUITS INDONESIA</v>
          </cell>
        </row>
      </sheetData>
      <sheetData sheetId="2233">
        <row r="7">
          <cell r="E7" t="str">
            <v>PT. DANONE BISCUITS INDONESIA</v>
          </cell>
        </row>
      </sheetData>
      <sheetData sheetId="2234">
        <row r="7">
          <cell r="E7" t="str">
            <v>PT. DANONE BISCUITS INDONESIA</v>
          </cell>
        </row>
      </sheetData>
      <sheetData sheetId="2235">
        <row r="7">
          <cell r="E7" t="str">
            <v>PT. DANONE BISCUITS INDONESIA</v>
          </cell>
        </row>
      </sheetData>
      <sheetData sheetId="2236">
        <row r="7">
          <cell r="E7" t="str">
            <v>PT. DANONE BISCUITS INDONESIA</v>
          </cell>
        </row>
      </sheetData>
      <sheetData sheetId="2237">
        <row r="7">
          <cell r="E7" t="str">
            <v>PT. DANONE BISCUITS INDONESIA</v>
          </cell>
        </row>
      </sheetData>
      <sheetData sheetId="2238">
        <row r="7">
          <cell r="E7" t="str">
            <v>PT. DANONE BISCUITS INDONESIA</v>
          </cell>
        </row>
      </sheetData>
      <sheetData sheetId="2239">
        <row r="7">
          <cell r="E7" t="str">
            <v>PT. DANONE BISCUITS INDONESIA</v>
          </cell>
        </row>
      </sheetData>
      <sheetData sheetId="2240">
        <row r="7">
          <cell r="E7" t="str">
            <v>PT. DANONE BISCUITS INDONESIA</v>
          </cell>
        </row>
      </sheetData>
      <sheetData sheetId="2241">
        <row r="7">
          <cell r="E7" t="str">
            <v>PT. DANONE BISCUITS INDONESIA</v>
          </cell>
        </row>
      </sheetData>
      <sheetData sheetId="2242">
        <row r="7">
          <cell r="E7" t="str">
            <v>PT. DANONE BISCUITS INDONESIA</v>
          </cell>
        </row>
      </sheetData>
      <sheetData sheetId="2243">
        <row r="7">
          <cell r="E7" t="str">
            <v>PT. DANONE BISCUITS INDONESIA</v>
          </cell>
        </row>
      </sheetData>
      <sheetData sheetId="2244">
        <row r="7">
          <cell r="E7" t="str">
            <v>PT. DANONE BISCUITS INDONESIA</v>
          </cell>
        </row>
      </sheetData>
      <sheetData sheetId="2245">
        <row r="7">
          <cell r="E7" t="str">
            <v>PT. DANONE BISCUITS INDONESIA</v>
          </cell>
        </row>
      </sheetData>
      <sheetData sheetId="2246">
        <row r="7">
          <cell r="E7" t="str">
            <v>PT. DANONE BISCUITS INDONESIA</v>
          </cell>
        </row>
      </sheetData>
      <sheetData sheetId="2247">
        <row r="7">
          <cell r="E7" t="str">
            <v>PT. DANONE BISCUITS INDONESIA</v>
          </cell>
        </row>
      </sheetData>
      <sheetData sheetId="2248">
        <row r="7">
          <cell r="E7" t="str">
            <v>PT. DANONE BISCUITS INDONESIA</v>
          </cell>
        </row>
      </sheetData>
      <sheetData sheetId="2249">
        <row r="7">
          <cell r="E7" t="str">
            <v>PT. DANONE BISCUITS INDONESIA</v>
          </cell>
        </row>
      </sheetData>
      <sheetData sheetId="2250">
        <row r="7">
          <cell r="E7" t="str">
            <v>PT. DANONE BISCUITS INDONESIA</v>
          </cell>
        </row>
      </sheetData>
      <sheetData sheetId="2251">
        <row r="7">
          <cell r="E7" t="str">
            <v>PT. DANONE BISCUITS INDONESIA</v>
          </cell>
        </row>
      </sheetData>
      <sheetData sheetId="2252">
        <row r="7">
          <cell r="E7" t="str">
            <v>PT. DANONE BISCUITS INDONESIA</v>
          </cell>
        </row>
      </sheetData>
      <sheetData sheetId="2253">
        <row r="7">
          <cell r="E7" t="str">
            <v>PT. DANONE BISCUITS INDONESIA</v>
          </cell>
        </row>
      </sheetData>
      <sheetData sheetId="2254">
        <row r="7">
          <cell r="E7" t="str">
            <v>PT. DANONE BISCUITS INDONESIA</v>
          </cell>
        </row>
      </sheetData>
      <sheetData sheetId="2255">
        <row r="7">
          <cell r="E7" t="str">
            <v>PT. DANONE BISCUITS INDONESIA</v>
          </cell>
        </row>
      </sheetData>
      <sheetData sheetId="2256">
        <row r="7">
          <cell r="E7" t="str">
            <v>PT. DANONE BISCUITS INDONESIA</v>
          </cell>
        </row>
      </sheetData>
      <sheetData sheetId="2257">
        <row r="7">
          <cell r="E7" t="str">
            <v>PT. DANONE BISCUITS INDONESIA</v>
          </cell>
        </row>
      </sheetData>
      <sheetData sheetId="2258">
        <row r="7">
          <cell r="E7" t="str">
            <v>PT. DANONE BISCUITS INDONESIA</v>
          </cell>
        </row>
      </sheetData>
      <sheetData sheetId="2259">
        <row r="7">
          <cell r="E7" t="str">
            <v>PT. DANONE BISCUITS INDONESIA</v>
          </cell>
        </row>
      </sheetData>
      <sheetData sheetId="2260">
        <row r="7">
          <cell r="E7" t="str">
            <v>PT. DANONE BISCUITS INDONESIA</v>
          </cell>
        </row>
      </sheetData>
      <sheetData sheetId="2261">
        <row r="7">
          <cell r="E7" t="str">
            <v>PT. DANONE BISCUITS INDONESIA</v>
          </cell>
        </row>
      </sheetData>
      <sheetData sheetId="2262">
        <row r="7">
          <cell r="E7" t="str">
            <v>PT. DANONE BISCUITS INDONESIA</v>
          </cell>
        </row>
      </sheetData>
      <sheetData sheetId="2263">
        <row r="7">
          <cell r="E7" t="str">
            <v>PT. DANONE BISCUITS INDONESIA</v>
          </cell>
        </row>
      </sheetData>
      <sheetData sheetId="2264">
        <row r="7">
          <cell r="E7" t="str">
            <v>PT. DANONE BISCUITS INDONESIA</v>
          </cell>
        </row>
      </sheetData>
      <sheetData sheetId="2265">
        <row r="7">
          <cell r="E7" t="str">
            <v>PT. DANONE BISCUITS INDONESIA</v>
          </cell>
        </row>
      </sheetData>
      <sheetData sheetId="2266">
        <row r="7">
          <cell r="E7" t="str">
            <v>PT. DANONE BISCUITS INDONESIA</v>
          </cell>
        </row>
      </sheetData>
      <sheetData sheetId="2267">
        <row r="7">
          <cell r="E7" t="str">
            <v>PT. DANONE BISCUITS INDONESIA</v>
          </cell>
        </row>
      </sheetData>
      <sheetData sheetId="2268">
        <row r="7">
          <cell r="E7" t="str">
            <v>PT. DANONE BISCUITS INDONESIA</v>
          </cell>
        </row>
      </sheetData>
      <sheetData sheetId="2269">
        <row r="7">
          <cell r="E7" t="str">
            <v>PT. DANONE BISCUITS INDONESIA</v>
          </cell>
        </row>
      </sheetData>
      <sheetData sheetId="2270">
        <row r="7">
          <cell r="E7" t="str">
            <v>PT. DANONE BISCUITS INDONESIA</v>
          </cell>
        </row>
      </sheetData>
      <sheetData sheetId="2271">
        <row r="7">
          <cell r="E7" t="str">
            <v>PT. DANONE BISCUITS INDONESIA</v>
          </cell>
        </row>
      </sheetData>
      <sheetData sheetId="2272">
        <row r="7">
          <cell r="E7" t="str">
            <v>PT. DANONE BISCUITS INDONESIA</v>
          </cell>
        </row>
      </sheetData>
      <sheetData sheetId="2273">
        <row r="7">
          <cell r="E7" t="str">
            <v>PT. DANONE BISCUITS INDONESIA</v>
          </cell>
        </row>
      </sheetData>
      <sheetData sheetId="2274">
        <row r="7">
          <cell r="E7" t="str">
            <v>PT. DANONE BISCUITS INDONESIA</v>
          </cell>
        </row>
      </sheetData>
      <sheetData sheetId="2275">
        <row r="7">
          <cell r="E7" t="str">
            <v>PT. DANONE BISCUITS INDONESIA</v>
          </cell>
        </row>
      </sheetData>
      <sheetData sheetId="2276">
        <row r="7">
          <cell r="E7" t="str">
            <v>PT. DANONE BISCUITS INDONESIA</v>
          </cell>
        </row>
      </sheetData>
      <sheetData sheetId="2277">
        <row r="7">
          <cell r="E7" t="str">
            <v>PT. DANONE BISCUITS INDONESIA</v>
          </cell>
        </row>
      </sheetData>
      <sheetData sheetId="2278">
        <row r="7">
          <cell r="E7" t="str">
            <v>PT. DANONE BISCUITS INDONESIA</v>
          </cell>
        </row>
      </sheetData>
      <sheetData sheetId="2279">
        <row r="7">
          <cell r="E7" t="str">
            <v>PT. DANONE BISCUITS INDONESIA</v>
          </cell>
        </row>
      </sheetData>
      <sheetData sheetId="2280">
        <row r="7">
          <cell r="E7" t="str">
            <v>PT. DANONE BISCUITS INDONESIA</v>
          </cell>
        </row>
      </sheetData>
      <sheetData sheetId="2281">
        <row r="7">
          <cell r="E7" t="str">
            <v>PT. DANONE BISCUITS INDONESIA</v>
          </cell>
        </row>
      </sheetData>
      <sheetData sheetId="2282">
        <row r="7">
          <cell r="E7" t="str">
            <v>PT. DANONE BISCUITS INDONESIA</v>
          </cell>
        </row>
      </sheetData>
      <sheetData sheetId="2283">
        <row r="7">
          <cell r="E7" t="str">
            <v>PT. DANONE BISCUITS INDONESIA</v>
          </cell>
        </row>
      </sheetData>
      <sheetData sheetId="2284">
        <row r="7">
          <cell r="E7" t="str">
            <v>PT. DANONE BISCUITS INDONESIA</v>
          </cell>
        </row>
      </sheetData>
      <sheetData sheetId="2285">
        <row r="7">
          <cell r="E7" t="str">
            <v>PT. DANONE BISCUITS INDONESIA</v>
          </cell>
        </row>
      </sheetData>
      <sheetData sheetId="2286">
        <row r="7">
          <cell r="E7" t="str">
            <v>PT. DANONE BISCUITS INDONESIA</v>
          </cell>
        </row>
      </sheetData>
      <sheetData sheetId="2287">
        <row r="7">
          <cell r="E7" t="str">
            <v>PT. DANONE BISCUITS INDONESIA</v>
          </cell>
        </row>
      </sheetData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>
        <row r="7">
          <cell r="E7" t="str">
            <v>PT. DANONE BISCUITS INDONESIA</v>
          </cell>
        </row>
      </sheetData>
      <sheetData sheetId="2310">
        <row r="7">
          <cell r="E7" t="str">
            <v>PT. DANONE BISCUITS INDONESIA</v>
          </cell>
        </row>
      </sheetData>
      <sheetData sheetId="2311">
        <row r="7">
          <cell r="E7" t="str">
            <v>PT. DANONE BISCUITS INDONESIA</v>
          </cell>
        </row>
      </sheetData>
      <sheetData sheetId="2312">
        <row r="7">
          <cell r="E7" t="str">
            <v>PT. DANONE BISCUITS INDONESIA</v>
          </cell>
        </row>
      </sheetData>
      <sheetData sheetId="2313">
        <row r="7">
          <cell r="E7" t="str">
            <v>PT. DANONE BISCUITS INDONESIA</v>
          </cell>
        </row>
      </sheetData>
      <sheetData sheetId="2314">
        <row r="7">
          <cell r="E7" t="str">
            <v>PT. DANONE BISCUITS INDONESIA</v>
          </cell>
        </row>
      </sheetData>
      <sheetData sheetId="2315">
        <row r="7">
          <cell r="E7" t="str">
            <v>PT. DANONE BISCUITS INDONESIA</v>
          </cell>
        </row>
      </sheetData>
      <sheetData sheetId="2316">
        <row r="7">
          <cell r="E7" t="str">
            <v>PT. DANONE BISCUITS INDONESIA</v>
          </cell>
        </row>
      </sheetData>
      <sheetData sheetId="2317">
        <row r="7">
          <cell r="E7" t="str">
            <v>PT. DANONE BISCUITS INDONESIA</v>
          </cell>
        </row>
      </sheetData>
      <sheetData sheetId="2318">
        <row r="7">
          <cell r="E7" t="str">
            <v>PT. DANONE BISCUITS INDONESIA</v>
          </cell>
        </row>
      </sheetData>
      <sheetData sheetId="2319">
        <row r="7">
          <cell r="E7" t="str">
            <v>PT. DANONE BISCUITS INDONESIA</v>
          </cell>
        </row>
      </sheetData>
      <sheetData sheetId="2320">
        <row r="7">
          <cell r="E7" t="str">
            <v>PT. DANONE BISCUITS INDONESIA</v>
          </cell>
        </row>
      </sheetData>
      <sheetData sheetId="2321">
        <row r="7">
          <cell r="E7" t="str">
            <v>PT. DANONE BISCUITS INDONESIA</v>
          </cell>
        </row>
      </sheetData>
      <sheetData sheetId="2322">
        <row r="7">
          <cell r="E7" t="str">
            <v>PT. DANONE BISCUITS INDONESIA</v>
          </cell>
        </row>
      </sheetData>
      <sheetData sheetId="2323">
        <row r="7">
          <cell r="E7" t="str">
            <v>PT. DANONE BISCUITS INDONESIA</v>
          </cell>
        </row>
      </sheetData>
      <sheetData sheetId="2324">
        <row r="7">
          <cell r="E7" t="str">
            <v>PT. DANONE BISCUITS INDONESIA</v>
          </cell>
        </row>
      </sheetData>
      <sheetData sheetId="2325">
        <row r="7">
          <cell r="E7" t="str">
            <v>PT. DANONE BISCUITS INDONESIA</v>
          </cell>
        </row>
      </sheetData>
      <sheetData sheetId="2326">
        <row r="7">
          <cell r="E7" t="str">
            <v>PT. DANONE BISCUITS INDONESIA</v>
          </cell>
        </row>
      </sheetData>
      <sheetData sheetId="2327">
        <row r="7">
          <cell r="E7" t="str">
            <v>PT. DANONE BISCUITS INDONESIA</v>
          </cell>
        </row>
      </sheetData>
      <sheetData sheetId="2328">
        <row r="7">
          <cell r="E7" t="str">
            <v>PT. DANONE BISCUITS INDONESIA</v>
          </cell>
        </row>
      </sheetData>
      <sheetData sheetId="2329">
        <row r="7">
          <cell r="E7" t="str">
            <v>PT. DANONE BISCUITS INDONESIA</v>
          </cell>
        </row>
      </sheetData>
      <sheetData sheetId="2330">
        <row r="7">
          <cell r="E7" t="str">
            <v>PT. DANONE BISCUITS INDONESIA</v>
          </cell>
        </row>
      </sheetData>
      <sheetData sheetId="2331">
        <row r="7">
          <cell r="E7" t="str">
            <v>PT. DANONE BISCUITS INDONESIA</v>
          </cell>
        </row>
      </sheetData>
      <sheetData sheetId="2332">
        <row r="7">
          <cell r="E7" t="str">
            <v>PT. DANONE BISCUITS INDONESIA</v>
          </cell>
        </row>
      </sheetData>
      <sheetData sheetId="2333">
        <row r="7">
          <cell r="E7" t="str">
            <v>PT. DANONE BISCUITS INDONESIA</v>
          </cell>
        </row>
      </sheetData>
      <sheetData sheetId="2334">
        <row r="7">
          <cell r="E7" t="str">
            <v>PT. DANONE BISCUITS INDONESIA</v>
          </cell>
        </row>
      </sheetData>
      <sheetData sheetId="2335">
        <row r="7">
          <cell r="E7" t="str">
            <v>PT. DANONE BISCUITS INDONESIA</v>
          </cell>
        </row>
      </sheetData>
      <sheetData sheetId="2336">
        <row r="7">
          <cell r="E7" t="str">
            <v>PT. DANONE BISCUITS INDONESIA</v>
          </cell>
        </row>
      </sheetData>
      <sheetData sheetId="2337">
        <row r="7">
          <cell r="E7" t="str">
            <v>PT. DANONE BISCUITS INDONESIA</v>
          </cell>
        </row>
      </sheetData>
      <sheetData sheetId="2338">
        <row r="7">
          <cell r="E7" t="str">
            <v>PT. DANONE BISCUITS INDONESIA</v>
          </cell>
        </row>
      </sheetData>
      <sheetData sheetId="2339">
        <row r="7">
          <cell r="E7" t="str">
            <v>PT. DANONE BISCUITS INDONESIA</v>
          </cell>
        </row>
      </sheetData>
      <sheetData sheetId="2340">
        <row r="7">
          <cell r="E7" t="str">
            <v>PT. DANONE BISCUITS INDONESIA</v>
          </cell>
        </row>
      </sheetData>
      <sheetData sheetId="2341">
        <row r="7">
          <cell r="E7" t="str">
            <v>PT. DANONE BISCUITS INDONESIA</v>
          </cell>
        </row>
      </sheetData>
      <sheetData sheetId="2342">
        <row r="7">
          <cell r="E7" t="str">
            <v>PT. DANONE BISCUITS INDONESIA</v>
          </cell>
        </row>
      </sheetData>
      <sheetData sheetId="2343">
        <row r="7">
          <cell r="E7" t="str">
            <v>PT. DANONE BISCUITS INDONESIA</v>
          </cell>
        </row>
      </sheetData>
      <sheetData sheetId="2344">
        <row r="7">
          <cell r="E7" t="str">
            <v>PT. DANONE BISCUITS INDONESIA</v>
          </cell>
        </row>
      </sheetData>
      <sheetData sheetId="2345">
        <row r="7">
          <cell r="E7" t="str">
            <v>PT. DANONE BISCUITS INDONESIA</v>
          </cell>
        </row>
      </sheetData>
      <sheetData sheetId="2346">
        <row r="7">
          <cell r="E7" t="str">
            <v>PT. DANONE BISCUITS INDONESIA</v>
          </cell>
        </row>
      </sheetData>
      <sheetData sheetId="2347">
        <row r="7">
          <cell r="E7" t="str">
            <v>PT. DANONE BISCUITS INDONESIA</v>
          </cell>
        </row>
      </sheetData>
      <sheetData sheetId="2348">
        <row r="7">
          <cell r="E7" t="str">
            <v>PT. DANONE BISCUITS INDONESIA</v>
          </cell>
        </row>
      </sheetData>
      <sheetData sheetId="2349">
        <row r="7">
          <cell r="E7" t="str">
            <v>PT. DANONE BISCUITS INDONESIA</v>
          </cell>
        </row>
      </sheetData>
      <sheetData sheetId="2350">
        <row r="7">
          <cell r="E7" t="str">
            <v>PT. DANONE BISCUITS INDONESIA</v>
          </cell>
        </row>
      </sheetData>
      <sheetData sheetId="2351">
        <row r="7">
          <cell r="E7" t="str">
            <v>PT. DANONE BISCUITS INDONESIA</v>
          </cell>
        </row>
      </sheetData>
      <sheetData sheetId="2352">
        <row r="7">
          <cell r="E7" t="str">
            <v>PT. DANONE BISCUITS INDONESIA</v>
          </cell>
        </row>
      </sheetData>
      <sheetData sheetId="2353">
        <row r="7">
          <cell r="E7" t="str">
            <v>PT. DANONE BISCUITS INDONESIA</v>
          </cell>
        </row>
      </sheetData>
      <sheetData sheetId="2354">
        <row r="7">
          <cell r="E7" t="str">
            <v>PT. DANONE BISCUITS INDONESIA</v>
          </cell>
        </row>
      </sheetData>
      <sheetData sheetId="2355">
        <row r="7">
          <cell r="E7" t="str">
            <v>PT. DANONE BISCUITS INDONESIA</v>
          </cell>
        </row>
      </sheetData>
      <sheetData sheetId="2356">
        <row r="7">
          <cell r="E7" t="str">
            <v>PT. DANONE BISCUITS INDONESIA</v>
          </cell>
        </row>
      </sheetData>
      <sheetData sheetId="2357">
        <row r="7">
          <cell r="E7" t="str">
            <v>PT. DANONE BISCUITS INDONESIA</v>
          </cell>
        </row>
      </sheetData>
      <sheetData sheetId="2358">
        <row r="7">
          <cell r="E7" t="str">
            <v>PT. DANONE BISCUITS INDONESIA</v>
          </cell>
        </row>
      </sheetData>
      <sheetData sheetId="2359">
        <row r="7">
          <cell r="E7" t="str">
            <v>PT. DANONE BISCUITS INDONESIA</v>
          </cell>
        </row>
      </sheetData>
      <sheetData sheetId="2360">
        <row r="7">
          <cell r="E7" t="str">
            <v>PT. DANONE BISCUITS INDONESIA</v>
          </cell>
        </row>
      </sheetData>
      <sheetData sheetId="2361">
        <row r="7">
          <cell r="E7" t="str">
            <v>PT. DANONE BISCUITS INDONESIA</v>
          </cell>
        </row>
      </sheetData>
      <sheetData sheetId="2362">
        <row r="7">
          <cell r="E7" t="str">
            <v>PT. DANONE BISCUITS INDONESIA</v>
          </cell>
        </row>
      </sheetData>
      <sheetData sheetId="2363">
        <row r="7">
          <cell r="E7" t="str">
            <v>PT. DANONE BISCUITS INDONESIA</v>
          </cell>
        </row>
      </sheetData>
      <sheetData sheetId="2364">
        <row r="7">
          <cell r="E7" t="str">
            <v>PT. DANONE BISCUITS INDONESIA</v>
          </cell>
        </row>
      </sheetData>
      <sheetData sheetId="2365">
        <row r="7">
          <cell r="E7" t="str">
            <v>PT. DANONE BISCUITS INDONESIA</v>
          </cell>
        </row>
      </sheetData>
      <sheetData sheetId="2366">
        <row r="7">
          <cell r="E7" t="str">
            <v>PT. DANONE BISCUITS INDONESIA</v>
          </cell>
        </row>
      </sheetData>
      <sheetData sheetId="2367">
        <row r="7">
          <cell r="E7" t="str">
            <v>PT. DANONE BISCUITS INDONESIA</v>
          </cell>
        </row>
      </sheetData>
      <sheetData sheetId="2368">
        <row r="7">
          <cell r="E7" t="str">
            <v>PT. DANONE BISCUITS INDONESIA</v>
          </cell>
        </row>
      </sheetData>
      <sheetData sheetId="2369">
        <row r="7">
          <cell r="E7" t="str">
            <v>PT. DANONE BISCUITS INDONESIA</v>
          </cell>
        </row>
      </sheetData>
      <sheetData sheetId="2370">
        <row r="7">
          <cell r="E7" t="str">
            <v>PT. DANONE BISCUITS INDONESIA</v>
          </cell>
        </row>
      </sheetData>
      <sheetData sheetId="2371">
        <row r="7">
          <cell r="E7" t="str">
            <v>PT. DANONE BISCUITS INDONESIA</v>
          </cell>
        </row>
      </sheetData>
      <sheetData sheetId="2372">
        <row r="7">
          <cell r="E7" t="str">
            <v>PT. DANONE BISCUITS INDONESIA</v>
          </cell>
        </row>
      </sheetData>
      <sheetData sheetId="2373">
        <row r="7">
          <cell r="E7" t="str">
            <v>PT. DANONE BISCUITS INDONESIA</v>
          </cell>
        </row>
      </sheetData>
      <sheetData sheetId="2374">
        <row r="7">
          <cell r="E7" t="str">
            <v>PT. DANONE BISCUITS INDONESIA</v>
          </cell>
        </row>
      </sheetData>
      <sheetData sheetId="2375">
        <row r="7">
          <cell r="E7" t="str">
            <v>PT. DANONE BISCUITS INDONESIA</v>
          </cell>
        </row>
      </sheetData>
      <sheetData sheetId="2376">
        <row r="7">
          <cell r="E7" t="str">
            <v>PT. DANONE BISCUITS INDONESIA</v>
          </cell>
        </row>
      </sheetData>
      <sheetData sheetId="2377">
        <row r="7">
          <cell r="E7" t="str">
            <v>PT. DANONE BISCUITS INDONESIA</v>
          </cell>
        </row>
      </sheetData>
      <sheetData sheetId="2378">
        <row r="7">
          <cell r="E7" t="str">
            <v>PT. DANONE BISCUITS INDONESIA</v>
          </cell>
        </row>
      </sheetData>
      <sheetData sheetId="2379">
        <row r="7">
          <cell r="E7" t="str">
            <v>PT. DANONE BISCUITS INDONESIA</v>
          </cell>
        </row>
      </sheetData>
      <sheetData sheetId="2380">
        <row r="7">
          <cell r="E7" t="str">
            <v>PT. DANONE BISCUITS INDONESIA</v>
          </cell>
        </row>
      </sheetData>
      <sheetData sheetId="2381">
        <row r="7">
          <cell r="E7" t="str">
            <v>PT. DANONE BISCUITS INDONESIA</v>
          </cell>
        </row>
      </sheetData>
      <sheetData sheetId="2382">
        <row r="7">
          <cell r="E7" t="str">
            <v>PT. DANONE BISCUITS INDONESIA</v>
          </cell>
        </row>
      </sheetData>
      <sheetData sheetId="2383">
        <row r="7">
          <cell r="E7" t="str">
            <v>PT. DANONE BISCUITS INDONESIA</v>
          </cell>
        </row>
      </sheetData>
      <sheetData sheetId="2384">
        <row r="7">
          <cell r="E7" t="str">
            <v>PT. DANONE BISCUITS INDONESIA</v>
          </cell>
        </row>
      </sheetData>
      <sheetData sheetId="2385">
        <row r="7">
          <cell r="E7" t="str">
            <v>PT. DANONE BISCUITS INDONESIA</v>
          </cell>
        </row>
      </sheetData>
      <sheetData sheetId="2386">
        <row r="7">
          <cell r="E7" t="str">
            <v>PT. DANONE BISCUITS INDONESIA</v>
          </cell>
        </row>
      </sheetData>
      <sheetData sheetId="2387">
        <row r="7">
          <cell r="E7" t="str">
            <v>PT. DANONE BISCUITS INDONESIA</v>
          </cell>
        </row>
      </sheetData>
      <sheetData sheetId="2388">
        <row r="7">
          <cell r="E7" t="str">
            <v>PT. DANONE BISCUITS INDONESIA</v>
          </cell>
        </row>
      </sheetData>
      <sheetData sheetId="2389">
        <row r="7">
          <cell r="E7" t="str">
            <v>PT. DANONE BISCUITS INDONESIA</v>
          </cell>
        </row>
      </sheetData>
      <sheetData sheetId="2390">
        <row r="7">
          <cell r="E7" t="str">
            <v>PT. DANONE BISCUITS INDONESIA</v>
          </cell>
        </row>
      </sheetData>
      <sheetData sheetId="2391">
        <row r="7">
          <cell r="E7" t="str">
            <v>PT. DANONE BISCUITS INDONESIA</v>
          </cell>
        </row>
      </sheetData>
      <sheetData sheetId="2392">
        <row r="7">
          <cell r="E7" t="str">
            <v>PT. DANONE BISCUITS INDONESIA</v>
          </cell>
        </row>
      </sheetData>
      <sheetData sheetId="2393">
        <row r="7">
          <cell r="E7" t="str">
            <v>PT. DANONE BISCUITS INDONESIA</v>
          </cell>
        </row>
      </sheetData>
      <sheetData sheetId="2394">
        <row r="7">
          <cell r="E7" t="str">
            <v>PT. DANONE BISCUITS INDONESIA</v>
          </cell>
        </row>
      </sheetData>
      <sheetData sheetId="2395">
        <row r="7">
          <cell r="E7" t="str">
            <v>PT. DANONE BISCUITS INDONESIA</v>
          </cell>
        </row>
      </sheetData>
      <sheetData sheetId="2396">
        <row r="7">
          <cell r="E7" t="str">
            <v>PT. DANONE BISCUITS INDONESIA</v>
          </cell>
        </row>
      </sheetData>
      <sheetData sheetId="2397">
        <row r="7">
          <cell r="E7" t="str">
            <v>PT. DANONE BISCUITS INDONESIA</v>
          </cell>
        </row>
      </sheetData>
      <sheetData sheetId="2398">
        <row r="7">
          <cell r="E7" t="str">
            <v>PT. DANONE BISCUITS INDONESIA</v>
          </cell>
        </row>
      </sheetData>
      <sheetData sheetId="2399">
        <row r="7">
          <cell r="E7" t="str">
            <v>PT. DANONE BISCUITS INDONESIA</v>
          </cell>
        </row>
      </sheetData>
      <sheetData sheetId="2400">
        <row r="7">
          <cell r="E7" t="str">
            <v>PT. DANONE BISCUITS INDONESIA</v>
          </cell>
        </row>
      </sheetData>
      <sheetData sheetId="2401">
        <row r="7">
          <cell r="E7" t="str">
            <v>PT. DANONE BISCUITS INDONESIA</v>
          </cell>
        </row>
      </sheetData>
      <sheetData sheetId="2402">
        <row r="7">
          <cell r="E7" t="str">
            <v>PT. DANONE BISCUITS INDONESIA</v>
          </cell>
        </row>
      </sheetData>
      <sheetData sheetId="2403">
        <row r="7">
          <cell r="E7" t="str">
            <v>PT. DANONE BISCUITS INDONESIA</v>
          </cell>
        </row>
      </sheetData>
      <sheetData sheetId="2404">
        <row r="7">
          <cell r="E7" t="str">
            <v>PT. DANONE BISCUITS INDONESIA</v>
          </cell>
        </row>
      </sheetData>
      <sheetData sheetId="2405">
        <row r="7">
          <cell r="E7" t="str">
            <v>PT. DANONE BISCUITS INDONESIA</v>
          </cell>
        </row>
      </sheetData>
      <sheetData sheetId="2406">
        <row r="7">
          <cell r="E7" t="str">
            <v>PT. DANONE BISCUITS INDONESIA</v>
          </cell>
        </row>
      </sheetData>
      <sheetData sheetId="2407">
        <row r="7">
          <cell r="E7" t="str">
            <v>PT. DANONE BISCUITS INDONESIA</v>
          </cell>
        </row>
      </sheetData>
      <sheetData sheetId="2408">
        <row r="7">
          <cell r="E7" t="str">
            <v>PT. DANONE BISCUITS INDONESIA</v>
          </cell>
        </row>
      </sheetData>
      <sheetData sheetId="2409">
        <row r="7">
          <cell r="E7" t="str">
            <v>PT. DANONE BISCUITS INDONESIA</v>
          </cell>
        </row>
      </sheetData>
      <sheetData sheetId="2410">
        <row r="7">
          <cell r="E7" t="str">
            <v>PT. DANONE BISCUITS INDONESIA</v>
          </cell>
        </row>
      </sheetData>
      <sheetData sheetId="2411">
        <row r="7">
          <cell r="E7" t="str">
            <v>PT. DANONE BISCUITS INDONESIA</v>
          </cell>
        </row>
      </sheetData>
      <sheetData sheetId="2412">
        <row r="7">
          <cell r="E7" t="str">
            <v>PT. DANONE BISCUITS INDONESIA</v>
          </cell>
        </row>
      </sheetData>
      <sheetData sheetId="2413">
        <row r="7">
          <cell r="E7" t="str">
            <v>PT. DANONE BISCUITS INDONESIA</v>
          </cell>
        </row>
      </sheetData>
      <sheetData sheetId="2414">
        <row r="7">
          <cell r="E7" t="str">
            <v>PT. DANONE BISCUITS INDONESIA</v>
          </cell>
        </row>
      </sheetData>
      <sheetData sheetId="2415">
        <row r="7">
          <cell r="E7" t="str">
            <v>PT. DANONE BISCUITS INDONESIA</v>
          </cell>
        </row>
      </sheetData>
      <sheetData sheetId="2416">
        <row r="7">
          <cell r="E7" t="str">
            <v>PT. DANONE BISCUITS INDONESIA</v>
          </cell>
        </row>
      </sheetData>
      <sheetData sheetId="2417">
        <row r="7">
          <cell r="E7" t="str">
            <v>PT. DANONE BISCUITS INDONESIA</v>
          </cell>
        </row>
      </sheetData>
      <sheetData sheetId="2418">
        <row r="7">
          <cell r="E7" t="str">
            <v>PT. DANONE BISCUITS INDONESIA</v>
          </cell>
        </row>
      </sheetData>
      <sheetData sheetId="2419">
        <row r="7">
          <cell r="E7" t="str">
            <v>PT. DANONE BISCUITS INDONESIA</v>
          </cell>
        </row>
      </sheetData>
      <sheetData sheetId="2420">
        <row r="7">
          <cell r="E7" t="str">
            <v>PT. DANONE BISCUITS INDONESIA</v>
          </cell>
        </row>
      </sheetData>
      <sheetData sheetId="2421">
        <row r="7">
          <cell r="E7" t="str">
            <v>PT. DANONE BISCUITS INDONESIA</v>
          </cell>
        </row>
      </sheetData>
      <sheetData sheetId="2422">
        <row r="7">
          <cell r="E7" t="str">
            <v>PT. DANONE BISCUITS INDONESIA</v>
          </cell>
        </row>
      </sheetData>
      <sheetData sheetId="2423">
        <row r="7">
          <cell r="E7" t="str">
            <v>PT. DANONE BISCUITS INDONESIA</v>
          </cell>
        </row>
      </sheetData>
      <sheetData sheetId="2424">
        <row r="7">
          <cell r="E7" t="str">
            <v>PT. DANONE BISCUITS INDONESIA</v>
          </cell>
        </row>
      </sheetData>
      <sheetData sheetId="2425">
        <row r="7">
          <cell r="E7" t="str">
            <v>PT. DANONE BISCUITS INDONESIA</v>
          </cell>
        </row>
      </sheetData>
      <sheetData sheetId="2426">
        <row r="7">
          <cell r="E7" t="str">
            <v>PT. DANONE BISCUITS INDONESIA</v>
          </cell>
        </row>
      </sheetData>
      <sheetData sheetId="2427">
        <row r="7">
          <cell r="E7" t="str">
            <v>PT. DANONE BISCUITS INDONESIA</v>
          </cell>
        </row>
      </sheetData>
      <sheetData sheetId="2428">
        <row r="7">
          <cell r="E7" t="str">
            <v>PT. DANONE BISCUITS INDONESIA</v>
          </cell>
        </row>
      </sheetData>
      <sheetData sheetId="2429">
        <row r="7">
          <cell r="E7" t="str">
            <v>PT. DANONE BISCUITS INDONESIA</v>
          </cell>
        </row>
      </sheetData>
      <sheetData sheetId="2430">
        <row r="7">
          <cell r="E7" t="str">
            <v>PT. DANONE BISCUITS INDONESIA</v>
          </cell>
        </row>
      </sheetData>
      <sheetData sheetId="2431">
        <row r="7">
          <cell r="E7" t="str">
            <v>PT. DANONE BISCUITS INDONESIA</v>
          </cell>
        </row>
      </sheetData>
      <sheetData sheetId="2432">
        <row r="7">
          <cell r="E7" t="str">
            <v>PT. DANONE BISCUITS INDONESIA</v>
          </cell>
        </row>
      </sheetData>
      <sheetData sheetId="2433">
        <row r="7">
          <cell r="E7" t="str">
            <v>PT. DANONE BISCUITS INDONESIA</v>
          </cell>
        </row>
      </sheetData>
      <sheetData sheetId="2434">
        <row r="7">
          <cell r="E7" t="str">
            <v>PT. DANONE BISCUITS INDONESIA</v>
          </cell>
        </row>
      </sheetData>
      <sheetData sheetId="2435">
        <row r="7">
          <cell r="E7" t="str">
            <v>PT. DANONE BISCUITS INDONESIA</v>
          </cell>
        </row>
      </sheetData>
      <sheetData sheetId="2436">
        <row r="7">
          <cell r="E7" t="str">
            <v>PT. DANONE BISCUITS INDONESIA</v>
          </cell>
        </row>
      </sheetData>
      <sheetData sheetId="2437">
        <row r="7">
          <cell r="E7" t="str">
            <v>PT. DANONE BISCUITS INDONESIA</v>
          </cell>
        </row>
      </sheetData>
      <sheetData sheetId="2438">
        <row r="7">
          <cell r="E7" t="str">
            <v>PT. DANONE BISCUITS INDONESIA</v>
          </cell>
        </row>
      </sheetData>
      <sheetData sheetId="2439">
        <row r="7">
          <cell r="E7" t="str">
            <v>PT. DANONE BISCUITS INDONESIA</v>
          </cell>
        </row>
      </sheetData>
      <sheetData sheetId="2440">
        <row r="7">
          <cell r="E7" t="str">
            <v>PT. DANONE BISCUITS INDONESIA</v>
          </cell>
        </row>
      </sheetData>
      <sheetData sheetId="2441">
        <row r="7">
          <cell r="E7" t="str">
            <v>PT. DANONE BISCUITS INDONESIA</v>
          </cell>
        </row>
      </sheetData>
      <sheetData sheetId="2442">
        <row r="7">
          <cell r="E7" t="str">
            <v>PT. DANONE BISCUITS INDONESIA</v>
          </cell>
        </row>
      </sheetData>
      <sheetData sheetId="2443">
        <row r="7">
          <cell r="E7" t="str">
            <v>PT. DANONE BISCUITS INDONESIA</v>
          </cell>
        </row>
      </sheetData>
      <sheetData sheetId="2444">
        <row r="7">
          <cell r="E7" t="str">
            <v>PT. DANONE BISCUITS INDONESIA</v>
          </cell>
        </row>
      </sheetData>
      <sheetData sheetId="2445">
        <row r="7">
          <cell r="E7" t="str">
            <v>PT. DANONE BISCUITS INDONESIA</v>
          </cell>
        </row>
      </sheetData>
      <sheetData sheetId="2446">
        <row r="7">
          <cell r="E7" t="str">
            <v>PT. DANONE BISCUITS INDONESIA</v>
          </cell>
        </row>
      </sheetData>
      <sheetData sheetId="2447">
        <row r="7">
          <cell r="E7" t="str">
            <v>PT. DANONE BISCUITS INDONESIA</v>
          </cell>
        </row>
      </sheetData>
      <sheetData sheetId="2448">
        <row r="7">
          <cell r="E7" t="str">
            <v>PT. DANONE BISCUITS INDONESIA</v>
          </cell>
        </row>
      </sheetData>
      <sheetData sheetId="2449">
        <row r="7">
          <cell r="E7" t="str">
            <v>PT. DANONE BISCUITS INDONESIA</v>
          </cell>
        </row>
      </sheetData>
      <sheetData sheetId="2450">
        <row r="7">
          <cell r="E7" t="str">
            <v>PT. DANONE BISCUITS INDONESIA</v>
          </cell>
        </row>
      </sheetData>
      <sheetData sheetId="2451">
        <row r="7">
          <cell r="E7" t="str">
            <v>PT. DANONE BISCUITS INDONESIA</v>
          </cell>
        </row>
      </sheetData>
      <sheetData sheetId="2452">
        <row r="7">
          <cell r="E7" t="str">
            <v>PT. DANONE BISCUITS INDONESIA</v>
          </cell>
        </row>
      </sheetData>
      <sheetData sheetId="2453">
        <row r="7">
          <cell r="E7" t="str">
            <v>PT. DANONE BISCUITS INDONESIA</v>
          </cell>
        </row>
      </sheetData>
      <sheetData sheetId="2454">
        <row r="7">
          <cell r="E7" t="str">
            <v>PT. DANONE BISCUITS INDONESIA</v>
          </cell>
        </row>
      </sheetData>
      <sheetData sheetId="2455">
        <row r="7">
          <cell r="E7" t="str">
            <v>PT. DANONE BISCUITS INDONESIA</v>
          </cell>
        </row>
      </sheetData>
      <sheetData sheetId="2456">
        <row r="7">
          <cell r="E7" t="str">
            <v>PT. DANONE BISCUITS INDONESIA</v>
          </cell>
        </row>
      </sheetData>
      <sheetData sheetId="2457">
        <row r="7">
          <cell r="E7" t="str">
            <v>PT. DANONE BISCUITS INDONESIA</v>
          </cell>
        </row>
      </sheetData>
      <sheetData sheetId="2458">
        <row r="7">
          <cell r="E7" t="str">
            <v>PT. DANONE BISCUITS INDONESIA</v>
          </cell>
        </row>
      </sheetData>
      <sheetData sheetId="2459">
        <row r="7">
          <cell r="E7" t="str">
            <v>PT. DANONE BISCUITS INDONESIA</v>
          </cell>
        </row>
      </sheetData>
      <sheetData sheetId="2460">
        <row r="7">
          <cell r="E7" t="str">
            <v>PT. DANONE BISCUITS INDONESIA</v>
          </cell>
        </row>
      </sheetData>
      <sheetData sheetId="2461">
        <row r="7">
          <cell r="E7" t="str">
            <v>PT. DANONE BISCUITS INDONESIA</v>
          </cell>
        </row>
      </sheetData>
      <sheetData sheetId="2462">
        <row r="7">
          <cell r="E7" t="str">
            <v>PT. DANONE BISCUITS INDONESIA</v>
          </cell>
        </row>
      </sheetData>
      <sheetData sheetId="2463">
        <row r="7">
          <cell r="E7" t="str">
            <v>PT. DANONE BISCUITS INDONESIA</v>
          </cell>
        </row>
      </sheetData>
      <sheetData sheetId="2464">
        <row r="7">
          <cell r="E7" t="str">
            <v>PT. DANONE BISCUITS INDONESIA</v>
          </cell>
        </row>
      </sheetData>
      <sheetData sheetId="2465">
        <row r="7">
          <cell r="E7" t="str">
            <v>PT. DANONE BISCUITS INDONESIA</v>
          </cell>
        </row>
      </sheetData>
      <sheetData sheetId="2466">
        <row r="7">
          <cell r="E7" t="str">
            <v>PT. DANONE BISCUITS INDONESIA</v>
          </cell>
        </row>
      </sheetData>
      <sheetData sheetId="2467">
        <row r="7">
          <cell r="E7" t="str">
            <v>PT. DANONE BISCUITS INDONESIA</v>
          </cell>
        </row>
      </sheetData>
      <sheetData sheetId="2468">
        <row r="7">
          <cell r="E7" t="str">
            <v>PT. DANONE BISCUITS INDONESIA</v>
          </cell>
        </row>
      </sheetData>
      <sheetData sheetId="2469">
        <row r="7">
          <cell r="E7" t="str">
            <v>PT. DANONE BISCUITS INDONESIA</v>
          </cell>
        </row>
      </sheetData>
      <sheetData sheetId="2470">
        <row r="7">
          <cell r="E7" t="str">
            <v>PT. DANONE BISCUITS INDONESIA</v>
          </cell>
        </row>
      </sheetData>
      <sheetData sheetId="2471">
        <row r="7">
          <cell r="E7" t="str">
            <v>PT. DANONE BISCUITS INDONESIA</v>
          </cell>
        </row>
      </sheetData>
      <sheetData sheetId="2472">
        <row r="7">
          <cell r="E7" t="str">
            <v>PT. DANONE BISCUITS INDONESIA</v>
          </cell>
        </row>
      </sheetData>
      <sheetData sheetId="2473">
        <row r="7">
          <cell r="E7" t="str">
            <v>PT. DANONE BISCUITS INDONESIA</v>
          </cell>
        </row>
      </sheetData>
      <sheetData sheetId="2474">
        <row r="7">
          <cell r="E7" t="str">
            <v>PT. DANONE BISCUITS INDONESIA</v>
          </cell>
        </row>
      </sheetData>
      <sheetData sheetId="2475">
        <row r="7">
          <cell r="E7" t="str">
            <v>PT. DANONE BISCUITS INDONESIA</v>
          </cell>
        </row>
      </sheetData>
      <sheetData sheetId="2476">
        <row r="7">
          <cell r="E7" t="str">
            <v>PT. DANONE BISCUITS INDONESIA</v>
          </cell>
        </row>
      </sheetData>
      <sheetData sheetId="2477">
        <row r="7">
          <cell r="E7" t="str">
            <v>PT. DANONE BISCUITS INDONESIA</v>
          </cell>
        </row>
      </sheetData>
      <sheetData sheetId="2478">
        <row r="7">
          <cell r="E7" t="str">
            <v>PT. DANONE BISCUITS INDONESIA</v>
          </cell>
        </row>
      </sheetData>
      <sheetData sheetId="2479">
        <row r="7">
          <cell r="E7" t="str">
            <v>PT. DANONE BISCUITS INDONESIA</v>
          </cell>
        </row>
      </sheetData>
      <sheetData sheetId="2480">
        <row r="7">
          <cell r="E7" t="str">
            <v>PT. DANONE BISCUITS INDONESIA</v>
          </cell>
        </row>
      </sheetData>
      <sheetData sheetId="2481">
        <row r="7">
          <cell r="E7" t="str">
            <v>PT. DANONE BISCUITS INDONESIA</v>
          </cell>
        </row>
      </sheetData>
      <sheetData sheetId="2482">
        <row r="7">
          <cell r="E7" t="str">
            <v>PT. DANONE BISCUITS INDONESIA</v>
          </cell>
        </row>
      </sheetData>
      <sheetData sheetId="2483">
        <row r="7">
          <cell r="E7" t="str">
            <v>PT. DANONE BISCUITS INDONESIA</v>
          </cell>
        </row>
      </sheetData>
      <sheetData sheetId="2484">
        <row r="7">
          <cell r="E7" t="str">
            <v>PT. DANONE BISCUITS INDONESIA</v>
          </cell>
        </row>
      </sheetData>
      <sheetData sheetId="2485">
        <row r="7">
          <cell r="E7" t="str">
            <v>PT. DANONE BISCUITS INDONESIA</v>
          </cell>
        </row>
      </sheetData>
      <sheetData sheetId="2486">
        <row r="7">
          <cell r="E7" t="str">
            <v>PT. DANONE BISCUITS INDONESIA</v>
          </cell>
        </row>
      </sheetData>
      <sheetData sheetId="2487">
        <row r="7">
          <cell r="E7" t="str">
            <v>PT. DANONE BISCUITS INDONESIA</v>
          </cell>
        </row>
      </sheetData>
      <sheetData sheetId="2488">
        <row r="7">
          <cell r="E7" t="str">
            <v>PT. DANONE BISCUITS INDONESIA</v>
          </cell>
        </row>
      </sheetData>
      <sheetData sheetId="2489">
        <row r="7">
          <cell r="E7" t="str">
            <v>PT. DANONE BISCUITS INDONESIA</v>
          </cell>
        </row>
      </sheetData>
      <sheetData sheetId="2490">
        <row r="7">
          <cell r="E7" t="str">
            <v>PT. DANONE BISCUITS INDONESIA</v>
          </cell>
        </row>
      </sheetData>
      <sheetData sheetId="2491">
        <row r="7">
          <cell r="E7" t="str">
            <v>PT. DANONE BISCUITS INDONESIA</v>
          </cell>
        </row>
      </sheetData>
      <sheetData sheetId="2492">
        <row r="7">
          <cell r="E7" t="str">
            <v>PT. DANONE BISCUITS INDONESIA</v>
          </cell>
        </row>
      </sheetData>
      <sheetData sheetId="2493">
        <row r="7">
          <cell r="E7" t="str">
            <v>PT. DANONE BISCUITS INDONESIA</v>
          </cell>
        </row>
      </sheetData>
      <sheetData sheetId="2494">
        <row r="7">
          <cell r="E7" t="str">
            <v>PT. DANONE BISCUITS INDONESIA</v>
          </cell>
        </row>
      </sheetData>
      <sheetData sheetId="2495">
        <row r="7">
          <cell r="E7" t="str">
            <v>PT. DANONE BISCUITS INDONESIA</v>
          </cell>
        </row>
      </sheetData>
      <sheetData sheetId="2496">
        <row r="7">
          <cell r="E7" t="str">
            <v>PT. DANONE BISCUITS INDONESIA</v>
          </cell>
        </row>
      </sheetData>
      <sheetData sheetId="2497">
        <row r="7">
          <cell r="E7" t="str">
            <v>PT. DANONE BISCUITS INDONESIA</v>
          </cell>
        </row>
      </sheetData>
      <sheetData sheetId="2498">
        <row r="7">
          <cell r="E7" t="str">
            <v>PT. DANONE BISCUITS INDONESIA</v>
          </cell>
        </row>
      </sheetData>
      <sheetData sheetId="2499">
        <row r="7">
          <cell r="E7" t="str">
            <v>PT. DANONE BISCUITS INDONESIA</v>
          </cell>
        </row>
      </sheetData>
      <sheetData sheetId="2500">
        <row r="7">
          <cell r="E7" t="str">
            <v>PT. DANONE BISCUITS INDONESIA</v>
          </cell>
        </row>
      </sheetData>
      <sheetData sheetId="2501">
        <row r="7">
          <cell r="E7" t="str">
            <v>PT. DANONE BISCUITS INDONESIA</v>
          </cell>
        </row>
      </sheetData>
      <sheetData sheetId="2502">
        <row r="7">
          <cell r="E7" t="str">
            <v>PT. DANONE BISCUITS INDONESIA</v>
          </cell>
        </row>
      </sheetData>
      <sheetData sheetId="2503">
        <row r="7">
          <cell r="E7" t="str">
            <v>PT. DANONE BISCUITS INDONESIA</v>
          </cell>
        </row>
      </sheetData>
      <sheetData sheetId="2504">
        <row r="7">
          <cell r="E7" t="str">
            <v>PT. DANONE BISCUITS INDONESIA</v>
          </cell>
        </row>
      </sheetData>
      <sheetData sheetId="2505">
        <row r="7">
          <cell r="E7" t="str">
            <v>PT. DANONE BISCUITS INDONESIA</v>
          </cell>
        </row>
      </sheetData>
      <sheetData sheetId="2506">
        <row r="7">
          <cell r="E7" t="str">
            <v>PT. DANONE BISCUITS INDONESIA</v>
          </cell>
        </row>
      </sheetData>
      <sheetData sheetId="2507">
        <row r="7">
          <cell r="E7" t="str">
            <v>PT. DANONE BISCUITS INDONESIA</v>
          </cell>
        </row>
      </sheetData>
      <sheetData sheetId="2508">
        <row r="7">
          <cell r="E7" t="str">
            <v>PT. DANONE BISCUITS INDONESIA</v>
          </cell>
        </row>
      </sheetData>
      <sheetData sheetId="2509">
        <row r="7">
          <cell r="E7" t="str">
            <v>PT. DANONE BISCUITS INDONESIA</v>
          </cell>
        </row>
      </sheetData>
      <sheetData sheetId="2510">
        <row r="7">
          <cell r="E7" t="str">
            <v>PT. DANONE BISCUITS INDONESIA</v>
          </cell>
        </row>
      </sheetData>
      <sheetData sheetId="2511">
        <row r="7">
          <cell r="E7" t="str">
            <v>PT. DANONE BISCUITS INDONESIA</v>
          </cell>
        </row>
      </sheetData>
      <sheetData sheetId="2512">
        <row r="7">
          <cell r="E7" t="str">
            <v>PT. DANONE BISCUITS INDONESIA</v>
          </cell>
        </row>
      </sheetData>
      <sheetData sheetId="2513">
        <row r="7">
          <cell r="E7" t="str">
            <v>PT. DANONE BISCUITS INDONESIA</v>
          </cell>
        </row>
      </sheetData>
      <sheetData sheetId="2514">
        <row r="7">
          <cell r="E7" t="str">
            <v>PT. DANONE BISCUITS INDONESIA</v>
          </cell>
        </row>
      </sheetData>
      <sheetData sheetId="2515">
        <row r="7">
          <cell r="E7" t="str">
            <v>PT. DANONE BISCUITS INDONESIA</v>
          </cell>
        </row>
      </sheetData>
      <sheetData sheetId="2516">
        <row r="7">
          <cell r="E7" t="str">
            <v>PT. DANONE BISCUITS INDONESIA</v>
          </cell>
        </row>
      </sheetData>
      <sheetData sheetId="2517">
        <row r="7">
          <cell r="E7" t="str">
            <v>PT. DANONE BISCUITS INDONESIA</v>
          </cell>
        </row>
      </sheetData>
      <sheetData sheetId="2518">
        <row r="7">
          <cell r="E7" t="str">
            <v>PT. DANONE BISCUITS INDONESIA</v>
          </cell>
        </row>
      </sheetData>
      <sheetData sheetId="2519">
        <row r="7">
          <cell r="E7" t="str">
            <v>PT. DANONE BISCUITS INDONESIA</v>
          </cell>
        </row>
      </sheetData>
      <sheetData sheetId="2520">
        <row r="7">
          <cell r="E7" t="str">
            <v>PT. DANONE BISCUITS INDONESIA</v>
          </cell>
        </row>
      </sheetData>
      <sheetData sheetId="2521">
        <row r="7">
          <cell r="E7" t="str">
            <v>PT. DANONE BISCUITS INDONESIA</v>
          </cell>
        </row>
      </sheetData>
      <sheetData sheetId="2522">
        <row r="7">
          <cell r="E7" t="str">
            <v>PT. DANONE BISCUITS INDONESIA</v>
          </cell>
        </row>
      </sheetData>
      <sheetData sheetId="2523">
        <row r="7">
          <cell r="E7" t="str">
            <v>PT. DANONE BISCUITS INDONESIA</v>
          </cell>
        </row>
      </sheetData>
      <sheetData sheetId="2524">
        <row r="7">
          <cell r="E7" t="str">
            <v>PT. DANONE BISCUITS INDONESIA</v>
          </cell>
        </row>
      </sheetData>
      <sheetData sheetId="2525">
        <row r="7">
          <cell r="E7" t="str">
            <v>PT. DANONE BISCUITS INDONESIA</v>
          </cell>
        </row>
      </sheetData>
      <sheetData sheetId="2526">
        <row r="7">
          <cell r="E7" t="str">
            <v>PT. DANONE BISCUITS INDONESIA</v>
          </cell>
        </row>
      </sheetData>
      <sheetData sheetId="2527">
        <row r="7">
          <cell r="E7" t="str">
            <v>PT. DANONE BISCUITS INDONESIA</v>
          </cell>
        </row>
      </sheetData>
      <sheetData sheetId="2528">
        <row r="7">
          <cell r="E7" t="str">
            <v>PT. DANONE BISCUITS INDONESIA</v>
          </cell>
        </row>
      </sheetData>
      <sheetData sheetId="2529">
        <row r="7">
          <cell r="E7" t="str">
            <v>PT. DANONE BISCUITS INDONESIA</v>
          </cell>
        </row>
      </sheetData>
      <sheetData sheetId="2530">
        <row r="7">
          <cell r="E7" t="str">
            <v>PT. DANONE BISCUITS INDONESIA</v>
          </cell>
        </row>
      </sheetData>
      <sheetData sheetId="2531">
        <row r="7">
          <cell r="E7" t="str">
            <v>PT. DANONE BISCUITS INDONESIA</v>
          </cell>
        </row>
      </sheetData>
      <sheetData sheetId="2532">
        <row r="7">
          <cell r="E7" t="str">
            <v>PT. DANONE BISCUITS INDONESIA</v>
          </cell>
        </row>
      </sheetData>
      <sheetData sheetId="2533">
        <row r="7">
          <cell r="E7" t="str">
            <v>PT. DANONE BISCUITS INDONESIA</v>
          </cell>
        </row>
      </sheetData>
      <sheetData sheetId="2534">
        <row r="7">
          <cell r="E7" t="str">
            <v>PT. DANONE BISCUITS INDONESIA</v>
          </cell>
        </row>
      </sheetData>
      <sheetData sheetId="2535">
        <row r="7">
          <cell r="E7" t="str">
            <v>PT. DANONE BISCUITS INDONESIA</v>
          </cell>
        </row>
      </sheetData>
      <sheetData sheetId="2536">
        <row r="7">
          <cell r="E7" t="str">
            <v>PT. DANONE BISCUITS INDONESIA</v>
          </cell>
        </row>
      </sheetData>
      <sheetData sheetId="2537">
        <row r="7">
          <cell r="E7" t="str">
            <v>PT. DANONE BISCUITS INDONESIA</v>
          </cell>
        </row>
      </sheetData>
      <sheetData sheetId="2538">
        <row r="7">
          <cell r="E7" t="str">
            <v>PT. DANONE BISCUITS INDONESIA</v>
          </cell>
        </row>
      </sheetData>
      <sheetData sheetId="2539">
        <row r="7">
          <cell r="E7" t="str">
            <v>PT. DANONE BISCUITS INDONESIA</v>
          </cell>
        </row>
      </sheetData>
      <sheetData sheetId="2540">
        <row r="7">
          <cell r="E7" t="str">
            <v>PT. DANONE BISCUITS INDONESIA</v>
          </cell>
        </row>
      </sheetData>
      <sheetData sheetId="2541">
        <row r="7">
          <cell r="E7" t="str">
            <v>PT. DANONE BISCUITS INDONESIA</v>
          </cell>
        </row>
      </sheetData>
      <sheetData sheetId="2542">
        <row r="7">
          <cell r="E7" t="str">
            <v>PT. DANONE BISCUITS INDONESIA</v>
          </cell>
        </row>
      </sheetData>
      <sheetData sheetId="2543">
        <row r="7">
          <cell r="E7" t="str">
            <v>PT. DANONE BISCUITS INDONESIA</v>
          </cell>
        </row>
      </sheetData>
      <sheetData sheetId="2544">
        <row r="7">
          <cell r="E7" t="str">
            <v>PT. DANONE BISCUITS INDONESIA</v>
          </cell>
        </row>
      </sheetData>
      <sheetData sheetId="2545">
        <row r="7">
          <cell r="E7" t="str">
            <v>PT. DANONE BISCUITS INDONESIA</v>
          </cell>
        </row>
      </sheetData>
      <sheetData sheetId="2546">
        <row r="7">
          <cell r="E7" t="str">
            <v>PT. DANONE BISCUITS INDONESIA</v>
          </cell>
        </row>
      </sheetData>
      <sheetData sheetId="2547">
        <row r="7">
          <cell r="E7" t="str">
            <v>PT. DANONE BISCUITS INDONESIA</v>
          </cell>
        </row>
      </sheetData>
      <sheetData sheetId="2548">
        <row r="7">
          <cell r="E7" t="str">
            <v>PT. DANONE BISCUITS INDONESIA</v>
          </cell>
        </row>
      </sheetData>
      <sheetData sheetId="2549">
        <row r="7">
          <cell r="E7" t="str">
            <v>PT. DANONE BISCUITS INDONESIA</v>
          </cell>
        </row>
      </sheetData>
      <sheetData sheetId="2550">
        <row r="7">
          <cell r="E7" t="str">
            <v>PT. DANONE BISCUITS INDONESIA</v>
          </cell>
        </row>
      </sheetData>
      <sheetData sheetId="2551">
        <row r="7">
          <cell r="E7" t="str">
            <v>PT. DANONE BISCUITS INDONESIA</v>
          </cell>
        </row>
      </sheetData>
      <sheetData sheetId="2552">
        <row r="7">
          <cell r="E7" t="str">
            <v>PT. DANONE BISCUITS INDONESIA</v>
          </cell>
        </row>
      </sheetData>
      <sheetData sheetId="2553">
        <row r="7">
          <cell r="E7" t="str">
            <v>PT. DANONE BISCUITS INDONESIA</v>
          </cell>
        </row>
      </sheetData>
      <sheetData sheetId="2554">
        <row r="7">
          <cell r="E7" t="str">
            <v>PT. DANONE BISCUITS INDONESIA</v>
          </cell>
        </row>
      </sheetData>
      <sheetData sheetId="2555">
        <row r="7">
          <cell r="E7" t="str">
            <v>PT. DANONE BISCUITS INDONESIA</v>
          </cell>
        </row>
      </sheetData>
      <sheetData sheetId="2556">
        <row r="7">
          <cell r="E7" t="str">
            <v>PT. DANONE BISCUITS INDONESIA</v>
          </cell>
        </row>
      </sheetData>
      <sheetData sheetId="2557">
        <row r="7">
          <cell r="E7" t="str">
            <v>PT. DANONE BISCUITS INDONESIA</v>
          </cell>
        </row>
      </sheetData>
      <sheetData sheetId="2558">
        <row r="7">
          <cell r="E7" t="str">
            <v>PT. DANONE BISCUITS INDONESIA</v>
          </cell>
        </row>
      </sheetData>
      <sheetData sheetId="2559">
        <row r="7">
          <cell r="E7" t="str">
            <v>PT. DANONE BISCUITS INDONESIA</v>
          </cell>
        </row>
      </sheetData>
      <sheetData sheetId="2560">
        <row r="7">
          <cell r="E7" t="str">
            <v>PT. DANONE BISCUITS INDONESIA</v>
          </cell>
        </row>
      </sheetData>
      <sheetData sheetId="2561">
        <row r="7">
          <cell r="E7" t="str">
            <v>PT. DANONE BISCUITS INDONESIA</v>
          </cell>
        </row>
      </sheetData>
      <sheetData sheetId="2562">
        <row r="7">
          <cell r="E7" t="str">
            <v>PT. DANONE BISCUITS INDONESIA</v>
          </cell>
        </row>
      </sheetData>
      <sheetData sheetId="2563">
        <row r="7">
          <cell r="E7" t="str">
            <v>PT. DANONE BISCUITS INDONESIA</v>
          </cell>
        </row>
      </sheetData>
      <sheetData sheetId="2564">
        <row r="7">
          <cell r="E7" t="str">
            <v>PT. DANONE BISCUITS INDONESIA</v>
          </cell>
        </row>
      </sheetData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>
        <row r="7">
          <cell r="E7" t="str">
            <v>PT. DANONE BISCUITS INDONESIA</v>
          </cell>
        </row>
      </sheetData>
      <sheetData sheetId="2699">
        <row r="7">
          <cell r="E7" t="str">
            <v>PT. DANONE BISCUITS INDONESIA</v>
          </cell>
        </row>
      </sheetData>
      <sheetData sheetId="2700">
        <row r="7">
          <cell r="E7" t="str">
            <v>PT. DANONE BISCUITS INDONESIA</v>
          </cell>
        </row>
      </sheetData>
      <sheetData sheetId="2701">
        <row r="7">
          <cell r="E7" t="str">
            <v>PT. DANONE BISCUITS INDONESIA</v>
          </cell>
        </row>
      </sheetData>
      <sheetData sheetId="2702">
        <row r="7">
          <cell r="E7" t="str">
            <v>PT. DANONE BISCUITS INDONESIA</v>
          </cell>
        </row>
      </sheetData>
      <sheetData sheetId="2703">
        <row r="7">
          <cell r="E7" t="str">
            <v>PT. DANONE BISCUITS INDONESIA</v>
          </cell>
        </row>
      </sheetData>
      <sheetData sheetId="2704">
        <row r="7">
          <cell r="E7" t="str">
            <v>PT. DANONE BISCUITS INDONESIA</v>
          </cell>
        </row>
      </sheetData>
      <sheetData sheetId="2705">
        <row r="7">
          <cell r="E7" t="str">
            <v>PT. DANONE BISCUITS INDONESIA</v>
          </cell>
        </row>
      </sheetData>
      <sheetData sheetId="2706">
        <row r="7">
          <cell r="E7" t="str">
            <v>PT. DANONE BISCUITS INDONESIA</v>
          </cell>
        </row>
      </sheetData>
      <sheetData sheetId="2707">
        <row r="7">
          <cell r="E7" t="str">
            <v>PT. DANONE BISCUITS INDONESIA</v>
          </cell>
        </row>
      </sheetData>
      <sheetData sheetId="2708">
        <row r="7">
          <cell r="E7" t="str">
            <v>PT. DANONE BISCUITS INDONESIA</v>
          </cell>
        </row>
      </sheetData>
      <sheetData sheetId="2709">
        <row r="7">
          <cell r="E7" t="str">
            <v>PT. DANONE BISCUITS INDONESIA</v>
          </cell>
        </row>
      </sheetData>
      <sheetData sheetId="2710">
        <row r="7">
          <cell r="E7" t="str">
            <v>PT. DANONE BISCUITS INDONESIA</v>
          </cell>
        </row>
      </sheetData>
      <sheetData sheetId="2711">
        <row r="7">
          <cell r="E7" t="str">
            <v>PT. DANONE BISCUITS INDONESIA</v>
          </cell>
        </row>
      </sheetData>
      <sheetData sheetId="2712">
        <row r="7">
          <cell r="E7" t="str">
            <v>PT. DANONE BISCUITS INDONESIA</v>
          </cell>
        </row>
      </sheetData>
      <sheetData sheetId="2713">
        <row r="7">
          <cell r="E7" t="str">
            <v>PT. DANONE BISCUITS INDONESIA</v>
          </cell>
        </row>
      </sheetData>
      <sheetData sheetId="2714">
        <row r="7">
          <cell r="E7" t="str">
            <v>PT. DANONE BISCUITS INDONESIA</v>
          </cell>
        </row>
      </sheetData>
      <sheetData sheetId="2715">
        <row r="7">
          <cell r="E7" t="str">
            <v>PT. DANONE BISCUITS INDONESIA</v>
          </cell>
        </row>
      </sheetData>
      <sheetData sheetId="2716">
        <row r="7">
          <cell r="E7" t="str">
            <v>PT. DANONE BISCUITS INDONESIA</v>
          </cell>
        </row>
      </sheetData>
      <sheetData sheetId="2717">
        <row r="7">
          <cell r="E7" t="str">
            <v>PT. DANONE BISCUITS INDONESIA</v>
          </cell>
        </row>
      </sheetData>
      <sheetData sheetId="2718">
        <row r="7">
          <cell r="E7" t="str">
            <v>PT. DANONE BISCUITS INDONESIA</v>
          </cell>
        </row>
      </sheetData>
      <sheetData sheetId="2719">
        <row r="7">
          <cell r="E7" t="str">
            <v>PT. DANONE BISCUITS INDONESIA</v>
          </cell>
        </row>
      </sheetData>
      <sheetData sheetId="2720">
        <row r="7">
          <cell r="E7" t="str">
            <v>PT. DANONE BISCUITS INDONESIA</v>
          </cell>
        </row>
      </sheetData>
      <sheetData sheetId="2721">
        <row r="7">
          <cell r="E7" t="str">
            <v>PT. DANONE BISCUITS INDONESIA</v>
          </cell>
        </row>
      </sheetData>
      <sheetData sheetId="2722">
        <row r="7">
          <cell r="E7" t="str">
            <v>PT. DANONE BISCUITS INDONESIA</v>
          </cell>
        </row>
      </sheetData>
      <sheetData sheetId="2723">
        <row r="7">
          <cell r="E7" t="str">
            <v>PT. DANONE BISCUITS INDONESIA</v>
          </cell>
        </row>
      </sheetData>
      <sheetData sheetId="2724">
        <row r="7">
          <cell r="E7" t="str">
            <v>PT. DANONE BISCUITS INDONESIA</v>
          </cell>
        </row>
      </sheetData>
      <sheetData sheetId="2725">
        <row r="7">
          <cell r="E7" t="str">
            <v>PT. DANONE BISCUITS INDONESIA</v>
          </cell>
        </row>
      </sheetData>
      <sheetData sheetId="2726">
        <row r="7">
          <cell r="E7" t="str">
            <v>PT. DANONE BISCUITS INDONESIA</v>
          </cell>
        </row>
      </sheetData>
      <sheetData sheetId="2727">
        <row r="7">
          <cell r="E7" t="str">
            <v>PT. DANONE BISCUITS INDONESIA</v>
          </cell>
        </row>
      </sheetData>
      <sheetData sheetId="2728">
        <row r="7">
          <cell r="E7" t="str">
            <v>PT. DANONE BISCUITS INDONESIA</v>
          </cell>
        </row>
      </sheetData>
      <sheetData sheetId="2729">
        <row r="7">
          <cell r="E7" t="str">
            <v>PT. DANONE BISCUITS INDONESIA</v>
          </cell>
        </row>
      </sheetData>
      <sheetData sheetId="2730">
        <row r="7">
          <cell r="E7" t="str">
            <v>PT. DANONE BISCUITS INDONESIA</v>
          </cell>
        </row>
      </sheetData>
      <sheetData sheetId="2731">
        <row r="7">
          <cell r="E7" t="str">
            <v>PT. DANONE BISCUITS INDONESIA</v>
          </cell>
        </row>
      </sheetData>
      <sheetData sheetId="2732">
        <row r="7">
          <cell r="E7" t="str">
            <v>PT. DANONE BISCUITS INDONESIA</v>
          </cell>
        </row>
      </sheetData>
      <sheetData sheetId="2733">
        <row r="7">
          <cell r="E7" t="str">
            <v>PT. DANONE BISCUITS INDONESIA</v>
          </cell>
        </row>
      </sheetData>
      <sheetData sheetId="2734">
        <row r="7">
          <cell r="E7" t="str">
            <v>PT. DANONE BISCUITS INDONESIA</v>
          </cell>
        </row>
      </sheetData>
      <sheetData sheetId="2735">
        <row r="7">
          <cell r="E7" t="str">
            <v>PT. DANONE BISCUITS INDONESIA</v>
          </cell>
        </row>
      </sheetData>
      <sheetData sheetId="2736">
        <row r="7">
          <cell r="E7" t="str">
            <v>PT. DANONE BISCUITS INDONESIA</v>
          </cell>
        </row>
      </sheetData>
      <sheetData sheetId="2737">
        <row r="7">
          <cell r="E7" t="str">
            <v>PT. DANONE BISCUITS INDONESIA</v>
          </cell>
        </row>
      </sheetData>
      <sheetData sheetId="2738">
        <row r="7">
          <cell r="E7" t="str">
            <v>PT. DANONE BISCUITS INDONESIA</v>
          </cell>
        </row>
      </sheetData>
      <sheetData sheetId="2739">
        <row r="7">
          <cell r="E7" t="str">
            <v>PT. DANONE BISCUITS INDONESIA</v>
          </cell>
        </row>
      </sheetData>
      <sheetData sheetId="2740">
        <row r="7">
          <cell r="E7" t="str">
            <v>PT. DANONE BISCUITS INDONESIA</v>
          </cell>
        </row>
      </sheetData>
      <sheetData sheetId="2741">
        <row r="7">
          <cell r="E7" t="str">
            <v>PT. DANONE BISCUITS INDONESIA</v>
          </cell>
        </row>
      </sheetData>
      <sheetData sheetId="2742">
        <row r="7">
          <cell r="E7" t="str">
            <v>PT. DANONE BISCUITS INDONESIA</v>
          </cell>
        </row>
      </sheetData>
      <sheetData sheetId="2743">
        <row r="7">
          <cell r="E7" t="str">
            <v>PT. DANONE BISCUITS INDONESIA</v>
          </cell>
        </row>
      </sheetData>
      <sheetData sheetId="2744">
        <row r="7">
          <cell r="E7" t="str">
            <v>PT. DANONE BISCUITS INDONESIA</v>
          </cell>
        </row>
      </sheetData>
      <sheetData sheetId="2745">
        <row r="7">
          <cell r="E7" t="str">
            <v>PT. DANONE BISCUITS INDONESIA</v>
          </cell>
        </row>
      </sheetData>
      <sheetData sheetId="2746">
        <row r="7">
          <cell r="E7" t="str">
            <v>PT. DANONE BISCUITS INDONESIA</v>
          </cell>
        </row>
      </sheetData>
      <sheetData sheetId="2747">
        <row r="7">
          <cell r="E7" t="str">
            <v>PT. DANONE BISCUITS INDONESIA</v>
          </cell>
        </row>
      </sheetData>
      <sheetData sheetId="2748">
        <row r="7">
          <cell r="E7" t="str">
            <v>PT. DANONE BISCUITS INDONESIA</v>
          </cell>
        </row>
      </sheetData>
      <sheetData sheetId="2749">
        <row r="7">
          <cell r="E7" t="str">
            <v>PT. DANONE BISCUITS INDONESIA</v>
          </cell>
        </row>
      </sheetData>
      <sheetData sheetId="2750">
        <row r="7">
          <cell r="E7" t="str">
            <v>PT. DANONE BISCUITS INDONESIA</v>
          </cell>
        </row>
      </sheetData>
      <sheetData sheetId="2751">
        <row r="7">
          <cell r="E7" t="str">
            <v>PT. DANONE BISCUITS INDONESIA</v>
          </cell>
        </row>
      </sheetData>
      <sheetData sheetId="2752">
        <row r="7">
          <cell r="E7" t="str">
            <v>PT. DANONE BISCUITS INDONESIA</v>
          </cell>
        </row>
      </sheetData>
      <sheetData sheetId="2753">
        <row r="7">
          <cell r="E7" t="str">
            <v>PT. DANONE BISCUITS INDONESIA</v>
          </cell>
        </row>
      </sheetData>
      <sheetData sheetId="2754">
        <row r="7">
          <cell r="E7" t="str">
            <v>PT. DANONE BISCUITS INDONESIA</v>
          </cell>
        </row>
      </sheetData>
      <sheetData sheetId="2755">
        <row r="7">
          <cell r="E7" t="str">
            <v>PT. DANONE BISCUITS INDONESIA</v>
          </cell>
        </row>
      </sheetData>
      <sheetData sheetId="2756">
        <row r="7">
          <cell r="E7" t="str">
            <v>PT. DANONE BISCUITS INDONESIA</v>
          </cell>
        </row>
      </sheetData>
      <sheetData sheetId="2757">
        <row r="7">
          <cell r="E7" t="str">
            <v>PT. DANONE BISCUITS INDONESIA</v>
          </cell>
        </row>
      </sheetData>
      <sheetData sheetId="2758">
        <row r="7">
          <cell r="E7" t="str">
            <v>PT. DANONE BISCUITS INDONESIA</v>
          </cell>
        </row>
      </sheetData>
      <sheetData sheetId="2759">
        <row r="7">
          <cell r="E7" t="str">
            <v>PT. DANONE BISCUITS INDONESIA</v>
          </cell>
        </row>
      </sheetData>
      <sheetData sheetId="2760">
        <row r="7">
          <cell r="E7" t="str">
            <v>PT. DANONE BISCUITS INDONESIA</v>
          </cell>
        </row>
      </sheetData>
      <sheetData sheetId="2761">
        <row r="7">
          <cell r="E7" t="str">
            <v>PT. DANONE BISCUITS INDONESIA</v>
          </cell>
        </row>
      </sheetData>
      <sheetData sheetId="2762">
        <row r="7">
          <cell r="E7" t="str">
            <v>PT. DANONE BISCUITS INDONESIA</v>
          </cell>
        </row>
      </sheetData>
      <sheetData sheetId="2763">
        <row r="7">
          <cell r="E7" t="str">
            <v>PT. DANONE BISCUITS INDONESIA</v>
          </cell>
        </row>
      </sheetData>
      <sheetData sheetId="2764">
        <row r="7">
          <cell r="E7" t="str">
            <v>PT. DANONE BISCUITS INDONESIA</v>
          </cell>
        </row>
      </sheetData>
      <sheetData sheetId="2765">
        <row r="7">
          <cell r="E7" t="str">
            <v>PT. DANONE BISCUITS INDONESIA</v>
          </cell>
        </row>
      </sheetData>
      <sheetData sheetId="2766">
        <row r="7">
          <cell r="E7" t="str">
            <v>PT. DANONE BISCUITS INDONESIA</v>
          </cell>
        </row>
      </sheetData>
      <sheetData sheetId="2767">
        <row r="7">
          <cell r="E7" t="str">
            <v>PT. DANONE BISCUITS INDONESIA</v>
          </cell>
        </row>
      </sheetData>
      <sheetData sheetId="2768">
        <row r="7">
          <cell r="E7" t="str">
            <v>PT. DANONE BISCUITS INDONESIA</v>
          </cell>
        </row>
      </sheetData>
      <sheetData sheetId="2769">
        <row r="7">
          <cell r="E7" t="str">
            <v>PT. DANONE BISCUITS INDONESIA</v>
          </cell>
        </row>
      </sheetData>
      <sheetData sheetId="2770">
        <row r="7">
          <cell r="E7" t="str">
            <v>PT. DANONE BISCUITS INDONESIA</v>
          </cell>
        </row>
      </sheetData>
      <sheetData sheetId="2771">
        <row r="7">
          <cell r="E7" t="str">
            <v>PT. DANONE BISCUITS INDONESIA</v>
          </cell>
        </row>
      </sheetData>
      <sheetData sheetId="2772">
        <row r="7">
          <cell r="E7" t="str">
            <v>PT. DANONE BISCUITS INDONESIA</v>
          </cell>
        </row>
      </sheetData>
      <sheetData sheetId="2773">
        <row r="7">
          <cell r="E7" t="str">
            <v>PT. DANONE BISCUITS INDONESIA</v>
          </cell>
        </row>
      </sheetData>
      <sheetData sheetId="2774">
        <row r="7">
          <cell r="E7" t="str">
            <v>PT. DANONE BISCUITS INDONESIA</v>
          </cell>
        </row>
      </sheetData>
      <sheetData sheetId="2775">
        <row r="7">
          <cell r="E7" t="str">
            <v>PT. DANONE BISCUITS INDONESIA</v>
          </cell>
        </row>
      </sheetData>
      <sheetData sheetId="2776">
        <row r="7">
          <cell r="E7" t="str">
            <v>PT. DANONE BISCUITS INDONESIA</v>
          </cell>
        </row>
      </sheetData>
      <sheetData sheetId="2777">
        <row r="7">
          <cell r="E7" t="str">
            <v>PT. DANONE BISCUITS INDONESIA</v>
          </cell>
        </row>
      </sheetData>
      <sheetData sheetId="2778">
        <row r="7">
          <cell r="E7" t="str">
            <v>PT. DANONE BISCUITS INDONESIA</v>
          </cell>
        </row>
      </sheetData>
      <sheetData sheetId="2779">
        <row r="7">
          <cell r="E7" t="str">
            <v>PT. DANONE BISCUITS INDONESIA</v>
          </cell>
        </row>
      </sheetData>
      <sheetData sheetId="2780">
        <row r="7">
          <cell r="E7" t="str">
            <v>PT. DANONE BISCUITS INDONESIA</v>
          </cell>
        </row>
      </sheetData>
      <sheetData sheetId="2781">
        <row r="7">
          <cell r="E7" t="str">
            <v>PT. DANONE BISCUITS INDONESIA</v>
          </cell>
        </row>
      </sheetData>
      <sheetData sheetId="2782">
        <row r="7">
          <cell r="E7" t="str">
            <v>PT. DANONE BISCUITS INDONESIA</v>
          </cell>
        </row>
      </sheetData>
      <sheetData sheetId="2783">
        <row r="7">
          <cell r="E7" t="str">
            <v>PT. DANONE BISCUITS INDONESIA</v>
          </cell>
        </row>
      </sheetData>
      <sheetData sheetId="2784">
        <row r="7">
          <cell r="E7" t="str">
            <v>PT. DANONE BISCUITS INDONESIA</v>
          </cell>
        </row>
      </sheetData>
      <sheetData sheetId="2785">
        <row r="7">
          <cell r="E7" t="str">
            <v>PT. DANONE BISCUITS INDONESIA</v>
          </cell>
        </row>
      </sheetData>
      <sheetData sheetId="2786">
        <row r="7">
          <cell r="E7" t="str">
            <v>PT. DANONE BISCUITS INDONESIA</v>
          </cell>
        </row>
      </sheetData>
      <sheetData sheetId="2787">
        <row r="7">
          <cell r="E7" t="str">
            <v>PT. DANONE BISCUITS INDONESIA</v>
          </cell>
        </row>
      </sheetData>
      <sheetData sheetId="2788">
        <row r="7">
          <cell r="E7" t="str">
            <v>PT. DANONE BISCUITS INDONESIA</v>
          </cell>
        </row>
      </sheetData>
      <sheetData sheetId="2789">
        <row r="7">
          <cell r="E7" t="str">
            <v>PT. DANONE BISCUITS INDONESIA</v>
          </cell>
        </row>
      </sheetData>
      <sheetData sheetId="2790">
        <row r="7">
          <cell r="E7" t="str">
            <v>PT. DANONE BISCUITS INDONESIA</v>
          </cell>
        </row>
      </sheetData>
      <sheetData sheetId="2791">
        <row r="7">
          <cell r="E7" t="str">
            <v>PT. DANONE BISCUITS INDONESIA</v>
          </cell>
        </row>
      </sheetData>
      <sheetData sheetId="2792">
        <row r="7">
          <cell r="E7" t="str">
            <v>PT. DANONE BISCUITS INDONESIA</v>
          </cell>
        </row>
      </sheetData>
      <sheetData sheetId="2793">
        <row r="7">
          <cell r="E7" t="str">
            <v>PT. DANONE BISCUITS INDONESIA</v>
          </cell>
        </row>
      </sheetData>
      <sheetData sheetId="2794">
        <row r="7">
          <cell r="E7" t="str">
            <v>PT. DANONE BISCUITS INDONESIA</v>
          </cell>
        </row>
      </sheetData>
      <sheetData sheetId="2795">
        <row r="7">
          <cell r="E7" t="str">
            <v>PT. DANONE BISCUITS INDONESIA</v>
          </cell>
        </row>
      </sheetData>
      <sheetData sheetId="2796">
        <row r="7">
          <cell r="E7" t="str">
            <v>PT. DANONE BISCUITS INDONESIA</v>
          </cell>
        </row>
      </sheetData>
      <sheetData sheetId="2797">
        <row r="7">
          <cell r="E7" t="str">
            <v>PT. DANONE BISCUITS INDONESIA</v>
          </cell>
        </row>
      </sheetData>
      <sheetData sheetId="2798">
        <row r="7">
          <cell r="E7" t="str">
            <v>PT. DANONE BISCUITS INDONESIA</v>
          </cell>
        </row>
      </sheetData>
      <sheetData sheetId="2799">
        <row r="7">
          <cell r="E7" t="str">
            <v>PT. DANONE BISCUITS INDONESIA</v>
          </cell>
        </row>
      </sheetData>
      <sheetData sheetId="2800">
        <row r="7">
          <cell r="E7" t="str">
            <v>PT. DANONE BISCUITS INDONESIA</v>
          </cell>
        </row>
      </sheetData>
      <sheetData sheetId="2801">
        <row r="7">
          <cell r="E7" t="str">
            <v>PT. DANONE BISCUITS INDONESIA</v>
          </cell>
        </row>
      </sheetData>
      <sheetData sheetId="2802">
        <row r="7">
          <cell r="E7" t="str">
            <v>PT. DANONE BISCUITS INDONESIA</v>
          </cell>
        </row>
      </sheetData>
      <sheetData sheetId="2803">
        <row r="7">
          <cell r="E7" t="str">
            <v>PT. DANONE BISCUITS INDONESIA</v>
          </cell>
        </row>
      </sheetData>
      <sheetData sheetId="2804">
        <row r="7">
          <cell r="E7" t="str">
            <v>PT. DANONE BISCUITS INDONESIA</v>
          </cell>
        </row>
      </sheetData>
      <sheetData sheetId="2805">
        <row r="7">
          <cell r="E7" t="str">
            <v>PT. DANONE BISCUITS INDONESIA</v>
          </cell>
        </row>
      </sheetData>
      <sheetData sheetId="2806">
        <row r="7">
          <cell r="E7" t="str">
            <v>PT. DANONE BISCUITS INDONESIA</v>
          </cell>
        </row>
      </sheetData>
      <sheetData sheetId="2807">
        <row r="7">
          <cell r="E7" t="str">
            <v>PT. DANONE BISCUITS INDONESIA</v>
          </cell>
        </row>
      </sheetData>
      <sheetData sheetId="2808">
        <row r="7">
          <cell r="E7" t="str">
            <v>PT. DANONE BISCUITS INDONESIA</v>
          </cell>
        </row>
      </sheetData>
      <sheetData sheetId="2809">
        <row r="7">
          <cell r="E7" t="str">
            <v>PT. DANONE BISCUITS INDONESIA</v>
          </cell>
        </row>
      </sheetData>
      <sheetData sheetId="2810">
        <row r="7">
          <cell r="E7" t="str">
            <v>PT. DANONE BISCUITS INDONESIA</v>
          </cell>
        </row>
      </sheetData>
      <sheetData sheetId="2811">
        <row r="7">
          <cell r="E7" t="str">
            <v>PT. DANONE BISCUITS INDONESIA</v>
          </cell>
        </row>
      </sheetData>
      <sheetData sheetId="2812">
        <row r="7">
          <cell r="E7" t="str">
            <v>PT. DANONE BISCUITS INDONESIA</v>
          </cell>
        </row>
      </sheetData>
      <sheetData sheetId="2813">
        <row r="7">
          <cell r="E7" t="str">
            <v>PT. DANONE BISCUITS INDONESIA</v>
          </cell>
        </row>
      </sheetData>
      <sheetData sheetId="2814">
        <row r="7">
          <cell r="E7" t="str">
            <v>PT. DANONE BISCUITS INDONESIA</v>
          </cell>
        </row>
      </sheetData>
      <sheetData sheetId="2815">
        <row r="7">
          <cell r="E7" t="str">
            <v>PT. DANONE BISCUITS INDONESIA</v>
          </cell>
        </row>
      </sheetData>
      <sheetData sheetId="2816">
        <row r="7">
          <cell r="E7" t="str">
            <v>PT. DANONE BISCUITS INDONESIA</v>
          </cell>
        </row>
      </sheetData>
      <sheetData sheetId="2817">
        <row r="7">
          <cell r="E7" t="str">
            <v>PT. DANONE BISCUITS INDONESIA</v>
          </cell>
        </row>
      </sheetData>
      <sheetData sheetId="2818">
        <row r="7">
          <cell r="E7" t="str">
            <v>PT. DANONE BISCUITS INDONESIA</v>
          </cell>
        </row>
      </sheetData>
      <sheetData sheetId="2819">
        <row r="7">
          <cell r="E7" t="str">
            <v>PT. DANONE BISCUITS INDONESIA</v>
          </cell>
        </row>
      </sheetData>
      <sheetData sheetId="2820">
        <row r="7">
          <cell r="E7" t="str">
            <v>PT. DANONE BISCUITS INDONESIA</v>
          </cell>
        </row>
      </sheetData>
      <sheetData sheetId="2821">
        <row r="7">
          <cell r="E7" t="str">
            <v>PT. DANONE BISCUITS INDONESIA</v>
          </cell>
        </row>
      </sheetData>
      <sheetData sheetId="2822">
        <row r="7">
          <cell r="E7" t="str">
            <v>PT. DANONE BISCUITS INDONESIA</v>
          </cell>
        </row>
      </sheetData>
      <sheetData sheetId="2823">
        <row r="7">
          <cell r="E7" t="str">
            <v>PT. DANONE BISCUITS INDONESIA</v>
          </cell>
        </row>
      </sheetData>
      <sheetData sheetId="2824">
        <row r="7">
          <cell r="E7" t="str">
            <v>PT. DANONE BISCUITS INDONESIA</v>
          </cell>
        </row>
      </sheetData>
      <sheetData sheetId="2825">
        <row r="7">
          <cell r="E7" t="str">
            <v>PT. DANONE BISCUITS INDONESIA</v>
          </cell>
        </row>
      </sheetData>
      <sheetData sheetId="2826">
        <row r="7">
          <cell r="E7" t="str">
            <v>PT. DANONE BISCUITS INDONESIA</v>
          </cell>
        </row>
      </sheetData>
      <sheetData sheetId="2827">
        <row r="7">
          <cell r="E7" t="str">
            <v>PT. DANONE BISCUITS INDONESIA</v>
          </cell>
        </row>
      </sheetData>
      <sheetData sheetId="2828">
        <row r="7">
          <cell r="E7" t="str">
            <v>PT. DANONE BISCUITS INDONESIA</v>
          </cell>
        </row>
      </sheetData>
      <sheetData sheetId="2829">
        <row r="7">
          <cell r="E7" t="str">
            <v>PT. DANONE BISCUITS INDONESIA</v>
          </cell>
        </row>
      </sheetData>
      <sheetData sheetId="2830">
        <row r="7">
          <cell r="E7" t="str">
            <v>PT. DANONE BISCUITS INDONESIA</v>
          </cell>
        </row>
      </sheetData>
      <sheetData sheetId="2831">
        <row r="7">
          <cell r="E7" t="str">
            <v>PT. DANONE BISCUITS INDONESIA</v>
          </cell>
        </row>
      </sheetData>
      <sheetData sheetId="2832">
        <row r="7">
          <cell r="E7" t="str">
            <v>PT. DANONE BISCUITS INDONESIA</v>
          </cell>
        </row>
      </sheetData>
      <sheetData sheetId="2833">
        <row r="7">
          <cell r="E7" t="str">
            <v>PT. DANONE BISCUITS INDONESIA</v>
          </cell>
        </row>
      </sheetData>
      <sheetData sheetId="2834">
        <row r="7">
          <cell r="E7" t="str">
            <v>PT. DANONE BISCUITS INDONESIA</v>
          </cell>
        </row>
      </sheetData>
      <sheetData sheetId="2835">
        <row r="7">
          <cell r="E7" t="str">
            <v>PT. DANONE BISCUITS INDONESIA</v>
          </cell>
        </row>
      </sheetData>
      <sheetData sheetId="2836">
        <row r="7">
          <cell r="E7" t="str">
            <v>PT. DANONE BISCUITS INDONESIA</v>
          </cell>
        </row>
      </sheetData>
      <sheetData sheetId="2837">
        <row r="7">
          <cell r="E7" t="str">
            <v>PT. DANONE BISCUITS INDONESIA</v>
          </cell>
        </row>
      </sheetData>
      <sheetData sheetId="2838">
        <row r="7">
          <cell r="E7" t="str">
            <v>PT. DANONE BISCUITS INDONESIA</v>
          </cell>
        </row>
      </sheetData>
      <sheetData sheetId="2839">
        <row r="7">
          <cell r="E7" t="str">
            <v>PT. DANONE BISCUITS INDONESIA</v>
          </cell>
        </row>
      </sheetData>
      <sheetData sheetId="2840">
        <row r="7">
          <cell r="E7" t="str">
            <v>PT. DANONE BISCUITS INDONESIA</v>
          </cell>
        </row>
      </sheetData>
      <sheetData sheetId="2841">
        <row r="7">
          <cell r="E7" t="str">
            <v>PT. DANONE BISCUITS INDONESIA</v>
          </cell>
        </row>
      </sheetData>
      <sheetData sheetId="2842">
        <row r="7">
          <cell r="E7" t="str">
            <v>PT. DANONE BISCUITS INDONESIA</v>
          </cell>
        </row>
      </sheetData>
      <sheetData sheetId="2843">
        <row r="7">
          <cell r="E7" t="str">
            <v>PT. DANONE BISCUITS INDONESIA</v>
          </cell>
        </row>
      </sheetData>
      <sheetData sheetId="2844">
        <row r="7">
          <cell r="E7" t="str">
            <v>PT. DANONE BISCUITS INDONESIA</v>
          </cell>
        </row>
      </sheetData>
      <sheetData sheetId="2845">
        <row r="7">
          <cell r="E7" t="str">
            <v>PT. DANONE BISCUITS INDONESIA</v>
          </cell>
        </row>
      </sheetData>
      <sheetData sheetId="2846">
        <row r="7">
          <cell r="E7" t="str">
            <v>PT. DANONE BISCUITS INDONESIA</v>
          </cell>
        </row>
      </sheetData>
      <sheetData sheetId="2847">
        <row r="7">
          <cell r="E7" t="str">
            <v>PT. DANONE BISCUITS INDONESIA</v>
          </cell>
        </row>
      </sheetData>
      <sheetData sheetId="2848">
        <row r="7">
          <cell r="E7" t="str">
            <v>PT. DANONE BISCUITS INDONESIA</v>
          </cell>
        </row>
      </sheetData>
      <sheetData sheetId="2849">
        <row r="7">
          <cell r="E7" t="str">
            <v>PT. DANONE BISCUITS INDONESIA</v>
          </cell>
        </row>
      </sheetData>
      <sheetData sheetId="2850">
        <row r="7">
          <cell r="E7" t="str">
            <v>PT. DANONE BISCUITS INDONESIA</v>
          </cell>
        </row>
      </sheetData>
      <sheetData sheetId="2851">
        <row r="7">
          <cell r="E7" t="str">
            <v>PT. DANONE BISCUITS INDONESIA</v>
          </cell>
        </row>
      </sheetData>
      <sheetData sheetId="2852">
        <row r="7">
          <cell r="E7" t="str">
            <v>PT. DANONE BISCUITS INDONESIA</v>
          </cell>
        </row>
      </sheetData>
      <sheetData sheetId="2853">
        <row r="7">
          <cell r="E7" t="str">
            <v>PT. DANONE BISCUITS INDONESIA</v>
          </cell>
        </row>
      </sheetData>
      <sheetData sheetId="2854">
        <row r="7">
          <cell r="E7" t="str">
            <v>PT. DANONE BISCUITS INDONESIA</v>
          </cell>
        </row>
      </sheetData>
      <sheetData sheetId="2855">
        <row r="7">
          <cell r="E7" t="str">
            <v>PT. DANONE BISCUITS INDONESIA</v>
          </cell>
        </row>
      </sheetData>
      <sheetData sheetId="2856">
        <row r="7">
          <cell r="E7" t="str">
            <v>PT. DANONE BISCUITS INDONESIA</v>
          </cell>
        </row>
      </sheetData>
      <sheetData sheetId="2857">
        <row r="7">
          <cell r="E7" t="str">
            <v>PT. DANONE BISCUITS INDONESIA</v>
          </cell>
        </row>
      </sheetData>
      <sheetData sheetId="2858">
        <row r="7">
          <cell r="E7" t="str">
            <v>PT. DANONE BISCUITS INDONESIA</v>
          </cell>
        </row>
      </sheetData>
      <sheetData sheetId="2859">
        <row r="7">
          <cell r="E7" t="str">
            <v>PT. DANONE BISCUITS INDONESIA</v>
          </cell>
        </row>
      </sheetData>
      <sheetData sheetId="2860">
        <row r="7">
          <cell r="E7" t="str">
            <v>PT. DANONE BISCUITS INDONESIA</v>
          </cell>
        </row>
      </sheetData>
      <sheetData sheetId="2861">
        <row r="7">
          <cell r="E7" t="str">
            <v>PT. DANONE BISCUITS INDONESIA</v>
          </cell>
        </row>
      </sheetData>
      <sheetData sheetId="2862">
        <row r="7">
          <cell r="E7" t="str">
            <v>PT. DANONE BISCUITS INDONESIA</v>
          </cell>
        </row>
      </sheetData>
      <sheetData sheetId="2863">
        <row r="7">
          <cell r="E7" t="str">
            <v>PT. DANONE BISCUITS INDONESIA</v>
          </cell>
        </row>
      </sheetData>
      <sheetData sheetId="2864">
        <row r="7">
          <cell r="E7" t="str">
            <v>PT. DANONE BISCUITS INDONESIA</v>
          </cell>
        </row>
      </sheetData>
      <sheetData sheetId="2865">
        <row r="7">
          <cell r="E7" t="str">
            <v>PT. DANONE BISCUITS INDONESIA</v>
          </cell>
        </row>
      </sheetData>
      <sheetData sheetId="2866">
        <row r="7">
          <cell r="E7" t="str">
            <v>PT. DANONE BISCUITS INDONESIA</v>
          </cell>
        </row>
      </sheetData>
      <sheetData sheetId="2867">
        <row r="7">
          <cell r="E7" t="str">
            <v>PT. DANONE BISCUITS INDONESIA</v>
          </cell>
        </row>
      </sheetData>
      <sheetData sheetId="2868">
        <row r="7">
          <cell r="E7" t="str">
            <v>PT. DANONE BISCUITS INDONESIA</v>
          </cell>
        </row>
      </sheetData>
      <sheetData sheetId="2869">
        <row r="7">
          <cell r="E7" t="str">
            <v>PT. DANONE BISCUITS INDONESIA</v>
          </cell>
        </row>
      </sheetData>
      <sheetData sheetId="2870">
        <row r="7">
          <cell r="E7" t="str">
            <v>PT. DANONE BISCUITS INDONESIA</v>
          </cell>
        </row>
      </sheetData>
      <sheetData sheetId="2871">
        <row r="7">
          <cell r="E7" t="str">
            <v>PT. DANONE BISCUITS INDONESIA</v>
          </cell>
        </row>
      </sheetData>
      <sheetData sheetId="2872">
        <row r="7">
          <cell r="E7" t="str">
            <v>PT. DANONE BISCUITS INDONESIA</v>
          </cell>
        </row>
      </sheetData>
      <sheetData sheetId="2873">
        <row r="7">
          <cell r="E7" t="str">
            <v>PT. DANONE BISCUITS INDONESIA</v>
          </cell>
        </row>
      </sheetData>
      <sheetData sheetId="2874">
        <row r="7">
          <cell r="E7" t="str">
            <v>PT. DANONE BISCUITS INDONESIA</v>
          </cell>
        </row>
      </sheetData>
      <sheetData sheetId="2875">
        <row r="7">
          <cell r="E7" t="str">
            <v>PT. DANONE BISCUITS INDONESIA</v>
          </cell>
        </row>
      </sheetData>
      <sheetData sheetId="2876">
        <row r="7">
          <cell r="E7" t="str">
            <v>PT. DANONE BISCUITS INDONESIA</v>
          </cell>
        </row>
      </sheetData>
      <sheetData sheetId="2877">
        <row r="7">
          <cell r="E7" t="str">
            <v>PT. DANONE BISCUITS INDONESIA</v>
          </cell>
        </row>
      </sheetData>
      <sheetData sheetId="2878">
        <row r="7">
          <cell r="E7" t="str">
            <v>PT. DANONE BISCUITS INDONESIA</v>
          </cell>
        </row>
      </sheetData>
      <sheetData sheetId="2879">
        <row r="7">
          <cell r="E7" t="str">
            <v>PT. DANONE BISCUITS INDONESIA</v>
          </cell>
        </row>
      </sheetData>
      <sheetData sheetId="2880">
        <row r="7">
          <cell r="E7" t="str">
            <v>PT. DANONE BISCUITS INDONESIA</v>
          </cell>
        </row>
      </sheetData>
      <sheetData sheetId="2881">
        <row r="7">
          <cell r="E7" t="str">
            <v>PT. DANONE BISCUITS INDONESIA</v>
          </cell>
        </row>
      </sheetData>
      <sheetData sheetId="2882">
        <row r="7">
          <cell r="E7" t="str">
            <v>PT. DANONE BISCUITS INDONESIA</v>
          </cell>
        </row>
      </sheetData>
      <sheetData sheetId="2883">
        <row r="7">
          <cell r="E7" t="str">
            <v>PT. DANONE BISCUITS INDONESIA</v>
          </cell>
        </row>
      </sheetData>
      <sheetData sheetId="2884">
        <row r="7">
          <cell r="E7" t="str">
            <v>PT. DANONE BISCUITS INDONESIA</v>
          </cell>
        </row>
      </sheetData>
      <sheetData sheetId="2885">
        <row r="7">
          <cell r="E7" t="str">
            <v>PT. DANONE BISCUITS INDONESIA</v>
          </cell>
        </row>
      </sheetData>
      <sheetData sheetId="2886">
        <row r="7">
          <cell r="E7" t="str">
            <v>PT. DANONE BISCUITS INDONESIA</v>
          </cell>
        </row>
      </sheetData>
      <sheetData sheetId="2887">
        <row r="7">
          <cell r="E7" t="str">
            <v>PT. DANONE BISCUITS INDONESIA</v>
          </cell>
        </row>
      </sheetData>
      <sheetData sheetId="2888">
        <row r="7">
          <cell r="E7" t="str">
            <v>PT. DANONE BISCUITS INDONESIA</v>
          </cell>
        </row>
      </sheetData>
      <sheetData sheetId="2889">
        <row r="7">
          <cell r="E7" t="str">
            <v>PT. DANONE BISCUITS INDONESIA</v>
          </cell>
        </row>
      </sheetData>
      <sheetData sheetId="2890">
        <row r="7">
          <cell r="E7" t="str">
            <v>PT. DANONE BISCUITS INDONESIA</v>
          </cell>
        </row>
      </sheetData>
      <sheetData sheetId="2891">
        <row r="7">
          <cell r="E7" t="str">
            <v>PT. DANONE BISCUITS INDONESIA</v>
          </cell>
        </row>
      </sheetData>
      <sheetData sheetId="2892">
        <row r="7">
          <cell r="E7" t="str">
            <v>PT. DANONE BISCUITS INDONESIA</v>
          </cell>
        </row>
      </sheetData>
      <sheetData sheetId="2893">
        <row r="7">
          <cell r="E7" t="str">
            <v>PT. DANONE BISCUITS INDONESIA</v>
          </cell>
        </row>
      </sheetData>
      <sheetData sheetId="2894">
        <row r="7">
          <cell r="E7" t="str">
            <v>PT. DANONE BISCUITS INDONESIA</v>
          </cell>
        </row>
      </sheetData>
      <sheetData sheetId="2895">
        <row r="7">
          <cell r="E7" t="str">
            <v>PT. DANONE BISCUITS INDONESIA</v>
          </cell>
        </row>
      </sheetData>
      <sheetData sheetId="2896">
        <row r="7">
          <cell r="E7" t="str">
            <v>PT. DANONE BISCUITS INDONESIA</v>
          </cell>
        </row>
      </sheetData>
      <sheetData sheetId="2897">
        <row r="7">
          <cell r="E7" t="str">
            <v>PT. DANONE BISCUITS INDONESIA</v>
          </cell>
        </row>
      </sheetData>
      <sheetData sheetId="2898">
        <row r="7">
          <cell r="E7" t="str">
            <v>PT. DANONE BISCUITS INDONESIA</v>
          </cell>
        </row>
      </sheetData>
      <sheetData sheetId="2899">
        <row r="7">
          <cell r="E7" t="str">
            <v>PT. DANONE BISCUITS INDONESIA</v>
          </cell>
        </row>
      </sheetData>
      <sheetData sheetId="2900">
        <row r="7">
          <cell r="E7" t="str">
            <v>PT. DANONE BISCUITS INDONESIA</v>
          </cell>
        </row>
      </sheetData>
      <sheetData sheetId="2901">
        <row r="7">
          <cell r="E7" t="str">
            <v>PT. DANONE BISCUITS INDONESIA</v>
          </cell>
        </row>
      </sheetData>
      <sheetData sheetId="2902">
        <row r="7">
          <cell r="E7" t="str">
            <v>PT. DANONE BISCUITS INDONESIA</v>
          </cell>
        </row>
      </sheetData>
      <sheetData sheetId="2903">
        <row r="7">
          <cell r="E7" t="str">
            <v>PT. DANONE BISCUITS INDONESIA</v>
          </cell>
        </row>
      </sheetData>
      <sheetData sheetId="2904">
        <row r="7">
          <cell r="E7" t="str">
            <v>PT. DANONE BISCUITS INDONESIA</v>
          </cell>
        </row>
      </sheetData>
      <sheetData sheetId="2905">
        <row r="7">
          <cell r="E7" t="str">
            <v>PT. DANONE BISCUITS INDONESIA</v>
          </cell>
        </row>
      </sheetData>
      <sheetData sheetId="2906">
        <row r="7">
          <cell r="E7" t="str">
            <v>PT. DANONE BISCUITS INDONESIA</v>
          </cell>
        </row>
      </sheetData>
      <sheetData sheetId="2907">
        <row r="7">
          <cell r="E7" t="str">
            <v>PT. DANONE BISCUITS INDONESIA</v>
          </cell>
        </row>
      </sheetData>
      <sheetData sheetId="2908">
        <row r="7">
          <cell r="E7" t="str">
            <v>PT. DANONE BISCUITS INDONESIA</v>
          </cell>
        </row>
      </sheetData>
      <sheetData sheetId="2909">
        <row r="7">
          <cell r="E7" t="str">
            <v>PT. DANONE BISCUITS INDONESIA</v>
          </cell>
        </row>
      </sheetData>
      <sheetData sheetId="2910">
        <row r="7">
          <cell r="E7" t="str">
            <v>PT. DANONE BISCUITS INDONESIA</v>
          </cell>
        </row>
      </sheetData>
      <sheetData sheetId="2911">
        <row r="7">
          <cell r="E7" t="str">
            <v>PT. DANONE BISCUITS INDONESIA</v>
          </cell>
        </row>
      </sheetData>
      <sheetData sheetId="2912">
        <row r="7">
          <cell r="E7" t="str">
            <v>PT. DANONE BISCUITS INDONESIA</v>
          </cell>
        </row>
      </sheetData>
      <sheetData sheetId="2913">
        <row r="7">
          <cell r="E7" t="str">
            <v>PT. DANONE BISCUITS INDONESIA</v>
          </cell>
        </row>
      </sheetData>
      <sheetData sheetId="2914">
        <row r="7">
          <cell r="E7" t="str">
            <v>PT. DANONE BISCUITS INDONESIA</v>
          </cell>
        </row>
      </sheetData>
      <sheetData sheetId="2915">
        <row r="7">
          <cell r="E7" t="str">
            <v>PT. DANONE BISCUITS INDONESIA</v>
          </cell>
        </row>
      </sheetData>
      <sheetData sheetId="2916">
        <row r="7">
          <cell r="E7" t="str">
            <v>PT. DANONE BISCUITS INDONESIA</v>
          </cell>
        </row>
      </sheetData>
      <sheetData sheetId="2917">
        <row r="7">
          <cell r="E7" t="str">
            <v>PT. DANONE BISCUITS INDONESIA</v>
          </cell>
        </row>
      </sheetData>
      <sheetData sheetId="2918">
        <row r="7">
          <cell r="E7" t="str">
            <v>PT. DANONE BISCUITS INDONESIA</v>
          </cell>
        </row>
      </sheetData>
      <sheetData sheetId="2919">
        <row r="7">
          <cell r="E7" t="str">
            <v>PT. DANONE BISCUITS INDONESIA</v>
          </cell>
        </row>
      </sheetData>
      <sheetData sheetId="2920">
        <row r="7">
          <cell r="E7" t="str">
            <v>PT. DANONE BISCUITS INDONESIA</v>
          </cell>
        </row>
      </sheetData>
      <sheetData sheetId="2921">
        <row r="7">
          <cell r="E7" t="str">
            <v>PT. DANONE BISCUITS INDONESIA</v>
          </cell>
        </row>
      </sheetData>
      <sheetData sheetId="2922">
        <row r="7">
          <cell r="E7" t="str">
            <v>PT. DANONE BISCUITS INDONESIA</v>
          </cell>
        </row>
      </sheetData>
      <sheetData sheetId="2923">
        <row r="7">
          <cell r="E7" t="str">
            <v>PT. DANONE BISCUITS INDONESIA</v>
          </cell>
        </row>
      </sheetData>
      <sheetData sheetId="2924">
        <row r="7">
          <cell r="E7" t="str">
            <v>PT. DANONE BISCUITS INDONESIA</v>
          </cell>
        </row>
      </sheetData>
      <sheetData sheetId="2925">
        <row r="7">
          <cell r="E7" t="str">
            <v>PT. DANONE BISCUITS INDONESIA</v>
          </cell>
        </row>
      </sheetData>
      <sheetData sheetId="2926">
        <row r="7">
          <cell r="E7" t="str">
            <v>PT. DANONE BISCUITS INDONESIA</v>
          </cell>
        </row>
      </sheetData>
      <sheetData sheetId="2927">
        <row r="7">
          <cell r="E7" t="str">
            <v>PT. DANONE BISCUITS INDONESIA</v>
          </cell>
        </row>
      </sheetData>
      <sheetData sheetId="2928">
        <row r="7">
          <cell r="E7" t="str">
            <v>PT. DANONE BISCUITS INDONESIA</v>
          </cell>
        </row>
      </sheetData>
      <sheetData sheetId="2929">
        <row r="7">
          <cell r="E7" t="str">
            <v>PT. DANONE BISCUITS INDONESIA</v>
          </cell>
        </row>
      </sheetData>
      <sheetData sheetId="2930">
        <row r="7">
          <cell r="E7" t="str">
            <v>PT. DANONE BISCUITS INDONESIA</v>
          </cell>
        </row>
      </sheetData>
      <sheetData sheetId="2931">
        <row r="7">
          <cell r="E7" t="str">
            <v>PT. DANONE BISCUITS INDONESIA</v>
          </cell>
        </row>
      </sheetData>
      <sheetData sheetId="2932">
        <row r="7">
          <cell r="E7" t="str">
            <v>PT. DANONE BISCUITS INDONESIA</v>
          </cell>
        </row>
      </sheetData>
      <sheetData sheetId="2933">
        <row r="7">
          <cell r="E7" t="str">
            <v>PT. DANONE BISCUITS INDONESIA</v>
          </cell>
        </row>
      </sheetData>
      <sheetData sheetId="2934">
        <row r="7">
          <cell r="E7" t="str">
            <v>PT. DANONE BISCUITS INDONESIA</v>
          </cell>
        </row>
      </sheetData>
      <sheetData sheetId="2935">
        <row r="7">
          <cell r="E7" t="str">
            <v>PT. DANONE BISCUITS INDONESIA</v>
          </cell>
        </row>
      </sheetData>
      <sheetData sheetId="2936">
        <row r="7">
          <cell r="E7" t="str">
            <v>PT. DANONE BISCUITS INDONESIA</v>
          </cell>
        </row>
      </sheetData>
      <sheetData sheetId="2937">
        <row r="7">
          <cell r="E7" t="str">
            <v>PT. DANONE BISCUITS INDONESIA</v>
          </cell>
        </row>
      </sheetData>
      <sheetData sheetId="2938">
        <row r="7">
          <cell r="E7" t="str">
            <v>PT. DANONE BISCUITS INDONESIA</v>
          </cell>
        </row>
      </sheetData>
      <sheetData sheetId="2939">
        <row r="7">
          <cell r="E7" t="str">
            <v>PT. DANONE BISCUITS INDONESIA</v>
          </cell>
        </row>
      </sheetData>
      <sheetData sheetId="2940">
        <row r="7">
          <cell r="E7" t="str">
            <v>PT. DANONE BISCUITS INDONESIA</v>
          </cell>
        </row>
      </sheetData>
      <sheetData sheetId="2941">
        <row r="7">
          <cell r="E7" t="str">
            <v>PT. DANONE BISCUITS INDONESIA</v>
          </cell>
        </row>
      </sheetData>
      <sheetData sheetId="2942">
        <row r="7">
          <cell r="E7" t="str">
            <v>PT. DANONE BISCUITS INDONESIA</v>
          </cell>
        </row>
      </sheetData>
      <sheetData sheetId="2943">
        <row r="7">
          <cell r="E7" t="str">
            <v>PT. DANONE BISCUITS INDONESIA</v>
          </cell>
        </row>
      </sheetData>
      <sheetData sheetId="2944">
        <row r="7">
          <cell r="E7" t="str">
            <v>PT. DANONE BISCUITS INDONESIA</v>
          </cell>
        </row>
      </sheetData>
      <sheetData sheetId="2945">
        <row r="7">
          <cell r="E7" t="str">
            <v>PT. DANONE BISCUITS INDONESIA</v>
          </cell>
        </row>
      </sheetData>
      <sheetData sheetId="2946">
        <row r="7">
          <cell r="E7" t="str">
            <v>PT. DANONE BISCUITS INDONESIA</v>
          </cell>
        </row>
      </sheetData>
      <sheetData sheetId="2947">
        <row r="7">
          <cell r="E7" t="str">
            <v>PT. DANONE BISCUITS INDONESIA</v>
          </cell>
        </row>
      </sheetData>
      <sheetData sheetId="2948">
        <row r="7">
          <cell r="E7" t="str">
            <v>PT. DANONE BISCUITS INDONESIA</v>
          </cell>
        </row>
      </sheetData>
      <sheetData sheetId="2949">
        <row r="7">
          <cell r="E7" t="str">
            <v>PT. DANONE BISCUITS INDONESIA</v>
          </cell>
        </row>
      </sheetData>
      <sheetData sheetId="2950">
        <row r="7">
          <cell r="E7" t="str">
            <v>PT. DANONE BISCUITS INDONESIA</v>
          </cell>
        </row>
      </sheetData>
      <sheetData sheetId="2951">
        <row r="7">
          <cell r="E7" t="str">
            <v>PT. DANONE BISCUITS INDONESIA</v>
          </cell>
        </row>
      </sheetData>
      <sheetData sheetId="2952">
        <row r="7">
          <cell r="E7" t="str">
            <v>PT. DANONE BISCUITS INDONESIA</v>
          </cell>
        </row>
      </sheetData>
      <sheetData sheetId="2953">
        <row r="7">
          <cell r="E7" t="str">
            <v>PT. DANONE BISCUITS INDONESIA</v>
          </cell>
        </row>
      </sheetData>
      <sheetData sheetId="2954">
        <row r="7">
          <cell r="E7" t="str">
            <v>PT. DANONE BISCUITS INDONESIA</v>
          </cell>
        </row>
      </sheetData>
      <sheetData sheetId="2955">
        <row r="7">
          <cell r="E7" t="str">
            <v>PT. DANONE BISCUITS INDONESIA</v>
          </cell>
        </row>
      </sheetData>
      <sheetData sheetId="2956">
        <row r="7">
          <cell r="E7" t="str">
            <v>PT. DANONE BISCUITS INDONESIA</v>
          </cell>
        </row>
      </sheetData>
      <sheetData sheetId="2957">
        <row r="7">
          <cell r="E7" t="str">
            <v>PT. DANONE BISCUITS INDONESIA</v>
          </cell>
        </row>
      </sheetData>
      <sheetData sheetId="2958">
        <row r="7">
          <cell r="E7" t="str">
            <v>PT. DANONE BISCUITS INDONESIA</v>
          </cell>
        </row>
      </sheetData>
      <sheetData sheetId="2959">
        <row r="7">
          <cell r="E7" t="str">
            <v>PT. DANONE BISCUITS INDONESIA</v>
          </cell>
        </row>
      </sheetData>
      <sheetData sheetId="2960">
        <row r="7">
          <cell r="E7" t="str">
            <v>PT. DANONE BISCUITS INDONESIA</v>
          </cell>
        </row>
      </sheetData>
      <sheetData sheetId="2961">
        <row r="7">
          <cell r="E7" t="str">
            <v>PT. DANONE BISCUITS INDONESIA</v>
          </cell>
        </row>
      </sheetData>
      <sheetData sheetId="2962">
        <row r="7">
          <cell r="E7" t="str">
            <v>PT. DANONE BISCUITS INDONESIA</v>
          </cell>
        </row>
      </sheetData>
      <sheetData sheetId="2963">
        <row r="7">
          <cell r="E7" t="str">
            <v>PT. DANONE BISCUITS INDONESIA</v>
          </cell>
        </row>
      </sheetData>
      <sheetData sheetId="2964">
        <row r="7">
          <cell r="E7" t="str">
            <v>PT. DANONE BISCUITS INDONESIA</v>
          </cell>
        </row>
      </sheetData>
      <sheetData sheetId="2965">
        <row r="7">
          <cell r="E7" t="str">
            <v>PT. DANONE BISCUITS INDONESIA</v>
          </cell>
        </row>
      </sheetData>
      <sheetData sheetId="2966">
        <row r="7">
          <cell r="E7" t="str">
            <v>PT. DANONE BISCUITS INDONESIA</v>
          </cell>
        </row>
      </sheetData>
      <sheetData sheetId="2967">
        <row r="7">
          <cell r="E7" t="str">
            <v>PT. DANONE BISCUITS INDONESIA</v>
          </cell>
        </row>
      </sheetData>
      <sheetData sheetId="2968">
        <row r="7">
          <cell r="E7" t="str">
            <v>PT. DANONE BISCUITS INDONESIA</v>
          </cell>
        </row>
      </sheetData>
      <sheetData sheetId="2969">
        <row r="7">
          <cell r="E7" t="str">
            <v>PT. DANONE BISCUITS INDONESIA</v>
          </cell>
        </row>
      </sheetData>
      <sheetData sheetId="2970">
        <row r="7">
          <cell r="E7" t="str">
            <v>PT. DANONE BISCUITS INDONESIA</v>
          </cell>
        </row>
      </sheetData>
      <sheetData sheetId="2971">
        <row r="7">
          <cell r="E7" t="str">
            <v>PT. DANONE BISCUITS INDONESIA</v>
          </cell>
        </row>
      </sheetData>
      <sheetData sheetId="2972">
        <row r="7">
          <cell r="E7" t="str">
            <v>PT. DANONE BISCUITS INDONESIA</v>
          </cell>
        </row>
      </sheetData>
      <sheetData sheetId="2973">
        <row r="7">
          <cell r="E7" t="str">
            <v>PT. DANONE BISCUITS INDONESIA</v>
          </cell>
        </row>
      </sheetData>
      <sheetData sheetId="2974">
        <row r="7">
          <cell r="E7" t="str">
            <v>PT. DANONE BISCUITS INDONESIA</v>
          </cell>
        </row>
      </sheetData>
      <sheetData sheetId="2975">
        <row r="7">
          <cell r="E7" t="str">
            <v>PT. DANONE BISCUITS INDONESIA</v>
          </cell>
        </row>
      </sheetData>
      <sheetData sheetId="2976">
        <row r="7">
          <cell r="E7" t="str">
            <v>PT. DANONE BISCUITS INDONESIA</v>
          </cell>
        </row>
      </sheetData>
      <sheetData sheetId="2977">
        <row r="7">
          <cell r="E7" t="str">
            <v>PT. DANONE BISCUITS INDONESIA</v>
          </cell>
        </row>
      </sheetData>
      <sheetData sheetId="2978">
        <row r="7">
          <cell r="E7" t="str">
            <v>PT. DANONE BISCUITS INDONESIA</v>
          </cell>
        </row>
      </sheetData>
      <sheetData sheetId="2979">
        <row r="7">
          <cell r="E7" t="str">
            <v>PT. DANONE BISCUITS INDONESIA</v>
          </cell>
        </row>
      </sheetData>
      <sheetData sheetId="2980">
        <row r="7">
          <cell r="E7" t="str">
            <v>PT. DANONE BISCUITS INDONESIA</v>
          </cell>
        </row>
      </sheetData>
      <sheetData sheetId="2981">
        <row r="7">
          <cell r="E7" t="str">
            <v>PT. DANONE BISCUITS INDONESIA</v>
          </cell>
        </row>
      </sheetData>
      <sheetData sheetId="2982">
        <row r="7">
          <cell r="E7" t="str">
            <v>PT. DANONE BISCUITS INDONESIA</v>
          </cell>
        </row>
      </sheetData>
      <sheetData sheetId="2983">
        <row r="7">
          <cell r="E7" t="str">
            <v>PT. DANONE BISCUITS INDONESIA</v>
          </cell>
        </row>
      </sheetData>
      <sheetData sheetId="2984">
        <row r="7">
          <cell r="E7" t="str">
            <v>PT. DANONE BISCUITS INDONESIA</v>
          </cell>
        </row>
      </sheetData>
      <sheetData sheetId="2985">
        <row r="7">
          <cell r="E7" t="str">
            <v>PT. DANONE BISCUITS INDONESIA</v>
          </cell>
        </row>
      </sheetData>
      <sheetData sheetId="2986">
        <row r="7">
          <cell r="E7" t="str">
            <v>PT. DANONE BISCUITS INDONESIA</v>
          </cell>
        </row>
      </sheetData>
      <sheetData sheetId="2987">
        <row r="7">
          <cell r="E7" t="str">
            <v>PT. DANONE BISCUITS INDONESIA</v>
          </cell>
        </row>
      </sheetData>
      <sheetData sheetId="2988">
        <row r="7">
          <cell r="E7" t="str">
            <v>PT. DANONE BISCUITS INDONESIA</v>
          </cell>
        </row>
      </sheetData>
      <sheetData sheetId="2989">
        <row r="7">
          <cell r="E7" t="str">
            <v>PT. DANONE BISCUITS INDONESIA</v>
          </cell>
        </row>
      </sheetData>
      <sheetData sheetId="2990">
        <row r="7">
          <cell r="E7" t="str">
            <v>PT. DANONE BISCUITS INDONESIA</v>
          </cell>
        </row>
      </sheetData>
      <sheetData sheetId="2991">
        <row r="7">
          <cell r="E7" t="str">
            <v>PT. DANONE BISCUITS INDONESIA</v>
          </cell>
        </row>
      </sheetData>
      <sheetData sheetId="2992">
        <row r="7">
          <cell r="E7" t="str">
            <v>PT. DANONE BISCUITS INDONESIA</v>
          </cell>
        </row>
      </sheetData>
      <sheetData sheetId="2993">
        <row r="7">
          <cell r="E7" t="str">
            <v>PT. DANONE BISCUITS INDONESIA</v>
          </cell>
        </row>
      </sheetData>
      <sheetData sheetId="2994">
        <row r="7">
          <cell r="E7" t="str">
            <v>PT. DANONE BISCUITS INDONESIA</v>
          </cell>
        </row>
      </sheetData>
      <sheetData sheetId="2995">
        <row r="7">
          <cell r="E7" t="str">
            <v>PT. DANONE BISCUITS INDONESIA</v>
          </cell>
        </row>
      </sheetData>
      <sheetData sheetId="2996">
        <row r="7">
          <cell r="E7" t="str">
            <v>PT. DANONE BISCUITS INDONESIA</v>
          </cell>
        </row>
      </sheetData>
      <sheetData sheetId="2997">
        <row r="7">
          <cell r="E7" t="str">
            <v>PT. DANONE BISCUITS INDONESIA</v>
          </cell>
        </row>
      </sheetData>
      <sheetData sheetId="2998">
        <row r="7">
          <cell r="E7" t="str">
            <v>PT. DANONE BISCUITS INDONESIA</v>
          </cell>
        </row>
      </sheetData>
      <sheetData sheetId="2999">
        <row r="7">
          <cell r="E7" t="str">
            <v>PT. DANONE BISCUITS INDONESIA</v>
          </cell>
        </row>
      </sheetData>
      <sheetData sheetId="3000">
        <row r="7">
          <cell r="E7" t="str">
            <v>PT. DANONE BISCUITS INDONESIA</v>
          </cell>
        </row>
      </sheetData>
      <sheetData sheetId="3001">
        <row r="7">
          <cell r="E7" t="str">
            <v>PT. DANONE BISCUITS INDONESIA</v>
          </cell>
        </row>
      </sheetData>
      <sheetData sheetId="3002">
        <row r="7">
          <cell r="E7" t="str">
            <v>PT. DANONE BISCUITS INDONESIA</v>
          </cell>
        </row>
      </sheetData>
      <sheetData sheetId="3003">
        <row r="7">
          <cell r="E7" t="str">
            <v>PT. DANONE BISCUITS INDONESIA</v>
          </cell>
        </row>
      </sheetData>
      <sheetData sheetId="3004">
        <row r="7">
          <cell r="E7" t="str">
            <v>PT. DANONE BISCUITS INDONESIA</v>
          </cell>
        </row>
      </sheetData>
      <sheetData sheetId="3005">
        <row r="7">
          <cell r="E7" t="str">
            <v>PT. DANONE BISCUITS INDONESIA</v>
          </cell>
        </row>
      </sheetData>
      <sheetData sheetId="3006">
        <row r="7">
          <cell r="E7" t="str">
            <v>PT. DANONE BISCUITS INDONESIA</v>
          </cell>
        </row>
      </sheetData>
      <sheetData sheetId="3007">
        <row r="7">
          <cell r="E7" t="str">
            <v>PT. DANONE BISCUITS INDONESIA</v>
          </cell>
        </row>
      </sheetData>
      <sheetData sheetId="3008">
        <row r="7">
          <cell r="E7" t="str">
            <v>PT. DANONE BISCUITS INDONESIA</v>
          </cell>
        </row>
      </sheetData>
      <sheetData sheetId="3009">
        <row r="7">
          <cell r="E7" t="str">
            <v>PT. DANONE BISCUITS INDONESIA</v>
          </cell>
        </row>
      </sheetData>
      <sheetData sheetId="3010">
        <row r="7">
          <cell r="E7" t="str">
            <v>PT. DANONE BISCUITS INDONESIA</v>
          </cell>
        </row>
      </sheetData>
      <sheetData sheetId="3011">
        <row r="7">
          <cell r="E7" t="str">
            <v>PT. DANONE BISCUITS INDONESIA</v>
          </cell>
        </row>
      </sheetData>
      <sheetData sheetId="3012">
        <row r="7">
          <cell r="E7" t="str">
            <v>PT. DANONE BISCUITS INDONESIA</v>
          </cell>
        </row>
      </sheetData>
      <sheetData sheetId="3013">
        <row r="7">
          <cell r="E7" t="str">
            <v>PT. DANONE BISCUITS INDONESIA</v>
          </cell>
        </row>
      </sheetData>
      <sheetData sheetId="3014">
        <row r="7">
          <cell r="E7" t="str">
            <v>PT. DANONE BISCUITS INDONESIA</v>
          </cell>
        </row>
      </sheetData>
      <sheetData sheetId="3015">
        <row r="7">
          <cell r="E7" t="str">
            <v>PT. DANONE BISCUITS INDONESIA</v>
          </cell>
        </row>
      </sheetData>
      <sheetData sheetId="3016">
        <row r="7">
          <cell r="E7" t="str">
            <v>PT. DANONE BISCUITS INDONESIA</v>
          </cell>
        </row>
      </sheetData>
      <sheetData sheetId="3017">
        <row r="7">
          <cell r="E7" t="str">
            <v>PT. DANONE BISCUITS INDONESIA</v>
          </cell>
        </row>
      </sheetData>
      <sheetData sheetId="3018">
        <row r="7">
          <cell r="E7" t="str">
            <v>PT. DANONE BISCUITS INDONESIA</v>
          </cell>
        </row>
      </sheetData>
      <sheetData sheetId="3019">
        <row r="7">
          <cell r="E7" t="str">
            <v>PT. DANONE BISCUITS INDONESIA</v>
          </cell>
        </row>
      </sheetData>
      <sheetData sheetId="3020">
        <row r="7">
          <cell r="E7" t="str">
            <v>PT. DANONE BISCUITS INDONESIA</v>
          </cell>
        </row>
      </sheetData>
      <sheetData sheetId="3021">
        <row r="7">
          <cell r="E7" t="str">
            <v>PT. DANONE BISCUITS INDONESIA</v>
          </cell>
        </row>
      </sheetData>
      <sheetData sheetId="3022">
        <row r="7">
          <cell r="E7" t="str">
            <v>PT. DANONE BISCUITS INDONESIA</v>
          </cell>
        </row>
      </sheetData>
      <sheetData sheetId="3023">
        <row r="7">
          <cell r="E7" t="str">
            <v>PT. DANONE BISCUITS INDONESIA</v>
          </cell>
        </row>
      </sheetData>
      <sheetData sheetId="3024">
        <row r="7">
          <cell r="E7" t="str">
            <v>PT. DANONE BISCUITS INDONESIA</v>
          </cell>
        </row>
      </sheetData>
      <sheetData sheetId="3025">
        <row r="7">
          <cell r="E7" t="str">
            <v>PT. DANONE BISCUITS INDONESIA</v>
          </cell>
        </row>
      </sheetData>
      <sheetData sheetId="3026">
        <row r="7">
          <cell r="E7" t="str">
            <v>PT. DANONE BISCUITS INDONESIA</v>
          </cell>
        </row>
      </sheetData>
      <sheetData sheetId="3027">
        <row r="7">
          <cell r="E7" t="str">
            <v>PT. DANONE BISCUITS INDONESIA</v>
          </cell>
        </row>
      </sheetData>
      <sheetData sheetId="3028">
        <row r="7">
          <cell r="E7" t="str">
            <v>PT. DANONE BISCUITS INDONESIA</v>
          </cell>
        </row>
      </sheetData>
      <sheetData sheetId="3029">
        <row r="7">
          <cell r="E7" t="str">
            <v>PT. DANONE BISCUITS INDONESIA</v>
          </cell>
        </row>
      </sheetData>
      <sheetData sheetId="3030">
        <row r="7">
          <cell r="E7" t="str">
            <v>PT. DANONE BISCUITS INDONESIA</v>
          </cell>
        </row>
      </sheetData>
      <sheetData sheetId="3031">
        <row r="7">
          <cell r="E7" t="str">
            <v>PT. DANONE BISCUITS INDONESIA</v>
          </cell>
        </row>
      </sheetData>
      <sheetData sheetId="3032">
        <row r="7">
          <cell r="E7" t="str">
            <v>PT. DANONE BISCUITS INDONESIA</v>
          </cell>
        </row>
      </sheetData>
      <sheetData sheetId="3033">
        <row r="7">
          <cell r="E7" t="str">
            <v>PT. DANONE BISCUITS INDONESIA</v>
          </cell>
        </row>
      </sheetData>
      <sheetData sheetId="3034">
        <row r="7">
          <cell r="E7" t="str">
            <v>PT. DANONE BISCUITS INDONESIA</v>
          </cell>
        </row>
      </sheetData>
      <sheetData sheetId="3035">
        <row r="7">
          <cell r="E7" t="str">
            <v>PT. DANONE BISCUITS INDONESIA</v>
          </cell>
        </row>
      </sheetData>
      <sheetData sheetId="3036">
        <row r="7">
          <cell r="E7" t="str">
            <v>PT. DANONE BISCUITS INDONESIA</v>
          </cell>
        </row>
      </sheetData>
      <sheetData sheetId="3037">
        <row r="7">
          <cell r="E7" t="str">
            <v>PT. DANONE BISCUITS INDONESIA</v>
          </cell>
        </row>
      </sheetData>
      <sheetData sheetId="3038">
        <row r="7">
          <cell r="E7" t="str">
            <v>PT. DANONE BISCUITS INDONESIA</v>
          </cell>
        </row>
      </sheetData>
      <sheetData sheetId="3039">
        <row r="7">
          <cell r="E7" t="str">
            <v>PT. DANONE BISCUITS INDONESIA</v>
          </cell>
        </row>
      </sheetData>
      <sheetData sheetId="3040">
        <row r="7">
          <cell r="E7" t="str">
            <v>PT. DANONE BISCUITS INDONESIA</v>
          </cell>
        </row>
      </sheetData>
      <sheetData sheetId="3041">
        <row r="7">
          <cell r="E7" t="str">
            <v>PT. DANONE BISCUITS INDONESIA</v>
          </cell>
        </row>
      </sheetData>
      <sheetData sheetId="3042">
        <row r="7">
          <cell r="E7" t="str">
            <v>PT. DANONE BISCUITS INDONESIA</v>
          </cell>
        </row>
      </sheetData>
      <sheetData sheetId="3043">
        <row r="7">
          <cell r="E7" t="str">
            <v>PT. DANONE BISCUITS INDONESIA</v>
          </cell>
        </row>
      </sheetData>
      <sheetData sheetId="3044">
        <row r="7">
          <cell r="E7" t="str">
            <v>PT. DANONE BISCUITS INDONESIA</v>
          </cell>
        </row>
      </sheetData>
      <sheetData sheetId="3045">
        <row r="7">
          <cell r="E7" t="str">
            <v>PT. DANONE BISCUITS INDONESIA</v>
          </cell>
        </row>
      </sheetData>
      <sheetData sheetId="3046">
        <row r="7">
          <cell r="E7" t="str">
            <v>PT. DANONE BISCUITS INDONESIA</v>
          </cell>
        </row>
      </sheetData>
      <sheetData sheetId="3047">
        <row r="7">
          <cell r="E7" t="str">
            <v>PT. DANONE BISCUITS INDONESIA</v>
          </cell>
        </row>
      </sheetData>
      <sheetData sheetId="3048">
        <row r="7">
          <cell r="E7" t="str">
            <v>PT. DANONE BISCUITS INDONESIA</v>
          </cell>
        </row>
      </sheetData>
      <sheetData sheetId="3049">
        <row r="7">
          <cell r="E7" t="str">
            <v>PT. DANONE BISCUITS INDONESIA</v>
          </cell>
        </row>
      </sheetData>
      <sheetData sheetId="3050">
        <row r="7">
          <cell r="E7" t="str">
            <v>PT. DANONE BISCUITS INDONESIA</v>
          </cell>
        </row>
      </sheetData>
      <sheetData sheetId="3051">
        <row r="7">
          <cell r="E7" t="str">
            <v>PT. DANONE BISCUITS INDONESIA</v>
          </cell>
        </row>
      </sheetData>
      <sheetData sheetId="3052">
        <row r="7">
          <cell r="E7" t="str">
            <v>PT. DANONE BISCUITS INDONESIA</v>
          </cell>
        </row>
      </sheetData>
      <sheetData sheetId="3053">
        <row r="7">
          <cell r="E7" t="str">
            <v>PT. DANONE BISCUITS INDONESIA</v>
          </cell>
        </row>
      </sheetData>
      <sheetData sheetId="3054">
        <row r="7">
          <cell r="E7" t="str">
            <v>PT. DANONE BISCUITS INDONESIA</v>
          </cell>
        </row>
      </sheetData>
      <sheetData sheetId="3055">
        <row r="7">
          <cell r="E7" t="str">
            <v>PT. DANONE BISCUITS INDONESIA</v>
          </cell>
        </row>
      </sheetData>
      <sheetData sheetId="3056">
        <row r="7">
          <cell r="E7" t="str">
            <v>PT. DANONE BISCUITS INDONESIA</v>
          </cell>
        </row>
      </sheetData>
      <sheetData sheetId="3057">
        <row r="7">
          <cell r="E7" t="str">
            <v>PT. DANONE BISCUITS INDONESIA</v>
          </cell>
        </row>
      </sheetData>
      <sheetData sheetId="3058">
        <row r="7">
          <cell r="E7" t="str">
            <v>PT. DANONE BISCUITS INDONESIA</v>
          </cell>
        </row>
      </sheetData>
      <sheetData sheetId="3059">
        <row r="7">
          <cell r="E7" t="str">
            <v>PT. DANONE BISCUITS INDONESIA</v>
          </cell>
        </row>
      </sheetData>
      <sheetData sheetId="3060">
        <row r="7">
          <cell r="E7" t="str">
            <v>PT. DANONE BISCUITS INDONESIA</v>
          </cell>
        </row>
      </sheetData>
      <sheetData sheetId="3061">
        <row r="7">
          <cell r="E7" t="str">
            <v>PT. DANONE BISCUITS INDONESIA</v>
          </cell>
        </row>
      </sheetData>
      <sheetData sheetId="3062">
        <row r="7">
          <cell r="E7" t="str">
            <v>PT. DANONE BISCUITS INDONESIA</v>
          </cell>
        </row>
      </sheetData>
      <sheetData sheetId="3063">
        <row r="7">
          <cell r="E7" t="str">
            <v>PT. DANONE BISCUITS INDONESIA</v>
          </cell>
        </row>
      </sheetData>
      <sheetData sheetId="3064">
        <row r="7">
          <cell r="E7" t="str">
            <v>PT. DANONE BISCUITS INDONESIA</v>
          </cell>
        </row>
      </sheetData>
      <sheetData sheetId="3065">
        <row r="7">
          <cell r="E7" t="str">
            <v>PT. DANONE BISCUITS INDONESIA</v>
          </cell>
        </row>
      </sheetData>
      <sheetData sheetId="3066">
        <row r="7">
          <cell r="E7" t="str">
            <v>PT. DANONE BISCUITS INDONESIA</v>
          </cell>
        </row>
      </sheetData>
      <sheetData sheetId="3067">
        <row r="7">
          <cell r="E7" t="str">
            <v>PT. DANONE BISCUITS INDONESIA</v>
          </cell>
        </row>
      </sheetData>
      <sheetData sheetId="3068">
        <row r="7">
          <cell r="E7" t="str">
            <v>PT. DANONE BISCUITS INDONESIA</v>
          </cell>
        </row>
      </sheetData>
      <sheetData sheetId="3069">
        <row r="7">
          <cell r="E7" t="str">
            <v>PT. DANONE BISCUITS INDONESIA</v>
          </cell>
        </row>
      </sheetData>
      <sheetData sheetId="3070">
        <row r="7">
          <cell r="E7" t="str">
            <v>PT. DANONE BISCUITS INDONESIA</v>
          </cell>
        </row>
      </sheetData>
      <sheetData sheetId="3071">
        <row r="7">
          <cell r="E7" t="str">
            <v>PT. DANONE BISCUITS INDONESIA</v>
          </cell>
        </row>
      </sheetData>
      <sheetData sheetId="3072">
        <row r="7">
          <cell r="E7" t="str">
            <v>PT. DANONE BISCUITS INDONESIA</v>
          </cell>
        </row>
      </sheetData>
      <sheetData sheetId="3073">
        <row r="7">
          <cell r="E7" t="str">
            <v>PT. DANONE BISCUITS INDONESIA</v>
          </cell>
        </row>
      </sheetData>
      <sheetData sheetId="3074">
        <row r="7">
          <cell r="E7" t="str">
            <v>PT. DANONE BISCUITS INDONESIA</v>
          </cell>
        </row>
      </sheetData>
      <sheetData sheetId="3075">
        <row r="7">
          <cell r="E7" t="str">
            <v>PT. DANONE BISCUITS INDONESIA</v>
          </cell>
        </row>
      </sheetData>
      <sheetData sheetId="3076">
        <row r="7">
          <cell r="E7" t="str">
            <v>PT. DANONE BISCUITS INDONESIA</v>
          </cell>
        </row>
      </sheetData>
      <sheetData sheetId="3077">
        <row r="7">
          <cell r="E7" t="str">
            <v>PT. DANONE BISCUITS INDONESIA</v>
          </cell>
        </row>
      </sheetData>
      <sheetData sheetId="3078">
        <row r="7">
          <cell r="E7" t="str">
            <v>PT. DANONE BISCUITS INDONESIA</v>
          </cell>
        </row>
      </sheetData>
      <sheetData sheetId="3079">
        <row r="7">
          <cell r="E7" t="str">
            <v>PT. DANONE BISCUITS INDONESIA</v>
          </cell>
        </row>
      </sheetData>
      <sheetData sheetId="3080">
        <row r="7">
          <cell r="E7" t="str">
            <v>PT. DANONE BISCUITS INDONESIA</v>
          </cell>
        </row>
      </sheetData>
      <sheetData sheetId="3081">
        <row r="7">
          <cell r="E7" t="str">
            <v>PT. DANONE BISCUITS INDONESIA</v>
          </cell>
        </row>
      </sheetData>
      <sheetData sheetId="3082">
        <row r="7">
          <cell r="E7" t="str">
            <v>PT. DANONE BISCUITS INDONESIA</v>
          </cell>
        </row>
      </sheetData>
      <sheetData sheetId="3083">
        <row r="7">
          <cell r="E7" t="str">
            <v>PT. DANONE BISCUITS INDONESIA</v>
          </cell>
        </row>
      </sheetData>
      <sheetData sheetId="3084">
        <row r="7">
          <cell r="E7" t="str">
            <v>PT. DANONE BISCUITS INDONESIA</v>
          </cell>
        </row>
      </sheetData>
      <sheetData sheetId="3085">
        <row r="7">
          <cell r="E7" t="str">
            <v>PT. DANONE BISCUITS INDONESIA</v>
          </cell>
        </row>
      </sheetData>
      <sheetData sheetId="3086">
        <row r="7">
          <cell r="E7" t="str">
            <v>PT. DANONE BISCUITS INDONESIA</v>
          </cell>
        </row>
      </sheetData>
      <sheetData sheetId="3087">
        <row r="7">
          <cell r="E7" t="str">
            <v>PT. DANONE BISCUITS INDONESIA</v>
          </cell>
        </row>
      </sheetData>
      <sheetData sheetId="3088">
        <row r="7">
          <cell r="E7" t="str">
            <v>PT. DANONE BISCUITS INDONESIA</v>
          </cell>
        </row>
      </sheetData>
      <sheetData sheetId="3089">
        <row r="7">
          <cell r="E7" t="str">
            <v>PT. DANONE BISCUITS INDONESIA</v>
          </cell>
        </row>
      </sheetData>
      <sheetData sheetId="3090">
        <row r="7">
          <cell r="E7" t="str">
            <v>PT. DANONE BISCUITS INDONESIA</v>
          </cell>
        </row>
      </sheetData>
      <sheetData sheetId="3091">
        <row r="7">
          <cell r="E7" t="str">
            <v>PT. DANONE BISCUITS INDONESIA</v>
          </cell>
        </row>
      </sheetData>
      <sheetData sheetId="3092">
        <row r="7">
          <cell r="E7" t="str">
            <v>PT. DANONE BISCUITS INDONESIA</v>
          </cell>
        </row>
      </sheetData>
      <sheetData sheetId="3093">
        <row r="7">
          <cell r="E7" t="str">
            <v>PT. DANONE BISCUITS INDONESIA</v>
          </cell>
        </row>
      </sheetData>
      <sheetData sheetId="3094">
        <row r="7">
          <cell r="E7" t="str">
            <v>PT. DANONE BISCUITS INDONESIA</v>
          </cell>
        </row>
      </sheetData>
      <sheetData sheetId="3095">
        <row r="7">
          <cell r="E7" t="str">
            <v>PT. DANONE BISCUITS INDONESIA</v>
          </cell>
        </row>
      </sheetData>
      <sheetData sheetId="3096">
        <row r="7">
          <cell r="E7" t="str">
            <v>PT. DANONE BISCUITS INDONESIA</v>
          </cell>
        </row>
      </sheetData>
      <sheetData sheetId="3097">
        <row r="7">
          <cell r="E7" t="str">
            <v>PT. DANONE BISCUITS INDONESIA</v>
          </cell>
        </row>
      </sheetData>
      <sheetData sheetId="3098">
        <row r="7">
          <cell r="E7" t="str">
            <v>PT. DANONE BISCUITS INDONESIA</v>
          </cell>
        </row>
      </sheetData>
      <sheetData sheetId="3099">
        <row r="7">
          <cell r="E7" t="str">
            <v>PT. DANONE BISCUITS INDONESIA</v>
          </cell>
        </row>
      </sheetData>
      <sheetData sheetId="3100">
        <row r="7">
          <cell r="E7" t="str">
            <v>PT. DANONE BISCUITS INDONESIA</v>
          </cell>
        </row>
      </sheetData>
      <sheetData sheetId="3101">
        <row r="7">
          <cell r="E7" t="str">
            <v>PT. DANONE BISCUITS INDONESIA</v>
          </cell>
        </row>
      </sheetData>
      <sheetData sheetId="3102">
        <row r="7">
          <cell r="E7" t="str">
            <v>PT. DANONE BISCUITS INDONESIA</v>
          </cell>
        </row>
      </sheetData>
      <sheetData sheetId="3103">
        <row r="7">
          <cell r="E7" t="str">
            <v>PT. DANONE BISCUITS INDONESIA</v>
          </cell>
        </row>
      </sheetData>
      <sheetData sheetId="3104">
        <row r="7">
          <cell r="E7" t="str">
            <v>PT. DANONE BISCUITS INDONESIA</v>
          </cell>
        </row>
      </sheetData>
      <sheetData sheetId="3105">
        <row r="7">
          <cell r="E7" t="str">
            <v>PT. DANONE BISCUITS INDONESIA</v>
          </cell>
        </row>
      </sheetData>
      <sheetData sheetId="3106">
        <row r="7">
          <cell r="E7" t="str">
            <v>PT. DANONE BISCUITS INDONESIA</v>
          </cell>
        </row>
      </sheetData>
      <sheetData sheetId="3107">
        <row r="7">
          <cell r="E7" t="str">
            <v>PT. DANONE BISCUITS INDONESIA</v>
          </cell>
        </row>
      </sheetData>
      <sheetData sheetId="3108">
        <row r="7">
          <cell r="E7" t="str">
            <v>PT. DANONE BISCUITS INDONESIA</v>
          </cell>
        </row>
      </sheetData>
      <sheetData sheetId="3109">
        <row r="7">
          <cell r="E7" t="str">
            <v>PT. DANONE BISCUITS INDONESIA</v>
          </cell>
        </row>
      </sheetData>
      <sheetData sheetId="3110">
        <row r="7">
          <cell r="E7" t="str">
            <v>PT. DANONE BISCUITS INDONESIA</v>
          </cell>
        </row>
      </sheetData>
      <sheetData sheetId="3111">
        <row r="7">
          <cell r="E7" t="str">
            <v>PT. DANONE BISCUITS INDONESIA</v>
          </cell>
        </row>
      </sheetData>
      <sheetData sheetId="3112">
        <row r="7">
          <cell r="E7" t="str">
            <v>PT. DANONE BISCUITS INDONESIA</v>
          </cell>
        </row>
      </sheetData>
      <sheetData sheetId="3113">
        <row r="7">
          <cell r="E7" t="str">
            <v>PT. DANONE BISCUITS INDONESIA</v>
          </cell>
        </row>
      </sheetData>
      <sheetData sheetId="3114">
        <row r="7">
          <cell r="E7" t="str">
            <v>PT. DANONE BISCUITS INDONESIA</v>
          </cell>
        </row>
      </sheetData>
      <sheetData sheetId="3115">
        <row r="7">
          <cell r="E7" t="str">
            <v>PT. DANONE BISCUITS INDONESIA</v>
          </cell>
        </row>
      </sheetData>
      <sheetData sheetId="3116">
        <row r="7">
          <cell r="E7" t="str">
            <v>PT. DANONE BISCUITS INDONESIA</v>
          </cell>
        </row>
      </sheetData>
      <sheetData sheetId="3117">
        <row r="7">
          <cell r="E7" t="str">
            <v>PT. DANONE BISCUITS INDONESIA</v>
          </cell>
        </row>
      </sheetData>
      <sheetData sheetId="3118">
        <row r="7">
          <cell r="E7" t="str">
            <v>PT. DANONE BISCUITS INDONESIA</v>
          </cell>
        </row>
      </sheetData>
      <sheetData sheetId="3119">
        <row r="7">
          <cell r="E7" t="str">
            <v>PT. DANONE BISCUITS INDONESIA</v>
          </cell>
        </row>
      </sheetData>
      <sheetData sheetId="3120">
        <row r="7">
          <cell r="E7" t="str">
            <v>PT. DANONE BISCUITS INDONESIA</v>
          </cell>
        </row>
      </sheetData>
      <sheetData sheetId="3121">
        <row r="7">
          <cell r="E7" t="str">
            <v>PT. DANONE BISCUITS INDONESIA</v>
          </cell>
        </row>
      </sheetData>
      <sheetData sheetId="3122">
        <row r="7">
          <cell r="E7" t="str">
            <v>PT. DANONE BISCUITS INDONESIA</v>
          </cell>
        </row>
      </sheetData>
      <sheetData sheetId="3123">
        <row r="7">
          <cell r="E7" t="str">
            <v>PT. DANONE BISCUITS INDONESIA</v>
          </cell>
        </row>
      </sheetData>
      <sheetData sheetId="3124">
        <row r="7">
          <cell r="E7" t="str">
            <v>PT. DANONE BISCUITS INDONESIA</v>
          </cell>
        </row>
      </sheetData>
      <sheetData sheetId="3125">
        <row r="7">
          <cell r="E7" t="str">
            <v>PT. DANONE BISCUITS INDONESIA</v>
          </cell>
        </row>
      </sheetData>
      <sheetData sheetId="3126">
        <row r="7">
          <cell r="E7" t="str">
            <v>PT. DANONE BISCUITS INDONESIA</v>
          </cell>
        </row>
      </sheetData>
      <sheetData sheetId="3127">
        <row r="7">
          <cell r="E7" t="str">
            <v>PT. DANONE BISCUITS INDONESIA</v>
          </cell>
        </row>
      </sheetData>
      <sheetData sheetId="3128">
        <row r="7">
          <cell r="E7" t="str">
            <v>PT. DANONE BISCUITS INDONESIA</v>
          </cell>
        </row>
      </sheetData>
      <sheetData sheetId="3129">
        <row r="7">
          <cell r="E7" t="str">
            <v>PT. DANONE BISCUITS INDONESIA</v>
          </cell>
        </row>
      </sheetData>
      <sheetData sheetId="3130">
        <row r="7">
          <cell r="E7" t="str">
            <v>PT. DANONE BISCUITS INDONESIA</v>
          </cell>
        </row>
      </sheetData>
      <sheetData sheetId="3131">
        <row r="7">
          <cell r="E7" t="str">
            <v>PT. DANONE BISCUITS INDONESIA</v>
          </cell>
        </row>
      </sheetData>
      <sheetData sheetId="3132">
        <row r="7">
          <cell r="E7" t="str">
            <v>PT. DANONE BISCUITS INDONESIA</v>
          </cell>
        </row>
      </sheetData>
      <sheetData sheetId="3133">
        <row r="7">
          <cell r="E7" t="str">
            <v>PT. DANONE BISCUITS INDONESIA</v>
          </cell>
        </row>
      </sheetData>
      <sheetData sheetId="3134">
        <row r="7">
          <cell r="E7" t="str">
            <v>PT. DANONE BISCUITS INDONESIA</v>
          </cell>
        </row>
      </sheetData>
      <sheetData sheetId="3135">
        <row r="7">
          <cell r="E7" t="str">
            <v>PT. DANONE BISCUITS INDONESIA</v>
          </cell>
        </row>
      </sheetData>
      <sheetData sheetId="3136">
        <row r="7">
          <cell r="E7" t="str">
            <v>PT. DANONE BISCUITS INDONESIA</v>
          </cell>
        </row>
      </sheetData>
      <sheetData sheetId="3137">
        <row r="7">
          <cell r="E7" t="str">
            <v>PT. DANONE BISCUITS INDONESIA</v>
          </cell>
        </row>
      </sheetData>
      <sheetData sheetId="3138">
        <row r="7">
          <cell r="E7" t="str">
            <v>PT. DANONE BISCUITS INDONESIA</v>
          </cell>
        </row>
      </sheetData>
      <sheetData sheetId="3139">
        <row r="7">
          <cell r="E7" t="str">
            <v>PT. DANONE BISCUITS INDONESIA</v>
          </cell>
        </row>
      </sheetData>
      <sheetData sheetId="3140">
        <row r="7">
          <cell r="E7" t="str">
            <v>PT. DANONE BISCUITS INDONESIA</v>
          </cell>
        </row>
      </sheetData>
      <sheetData sheetId="3141">
        <row r="7">
          <cell r="E7" t="str">
            <v>PT. DANONE BISCUITS INDONESIA</v>
          </cell>
        </row>
      </sheetData>
      <sheetData sheetId="3142">
        <row r="7">
          <cell r="E7" t="str">
            <v>PT. DANONE BISCUITS INDONESIA</v>
          </cell>
        </row>
      </sheetData>
      <sheetData sheetId="3143">
        <row r="7">
          <cell r="E7" t="str">
            <v>PT. DANONE BISCUITS INDONESIA</v>
          </cell>
        </row>
      </sheetData>
      <sheetData sheetId="3144">
        <row r="7">
          <cell r="E7" t="str">
            <v>PT. DANONE BISCUITS INDONESIA</v>
          </cell>
        </row>
      </sheetData>
      <sheetData sheetId="3145">
        <row r="7">
          <cell r="E7" t="str">
            <v>PT. DANONE BISCUITS INDONESIA</v>
          </cell>
        </row>
      </sheetData>
      <sheetData sheetId="3146">
        <row r="7">
          <cell r="E7" t="str">
            <v>PT. DANONE BISCUITS INDONESIA</v>
          </cell>
        </row>
      </sheetData>
      <sheetData sheetId="3147">
        <row r="7">
          <cell r="E7" t="str">
            <v>PT. DANONE BISCUITS INDONESIA</v>
          </cell>
        </row>
      </sheetData>
      <sheetData sheetId="3148">
        <row r="7">
          <cell r="E7" t="str">
            <v>PT. DANONE BISCUITS INDONESIA</v>
          </cell>
        </row>
      </sheetData>
      <sheetData sheetId="3149">
        <row r="7">
          <cell r="E7" t="str">
            <v>PT. DANONE BISCUITS INDONESIA</v>
          </cell>
        </row>
      </sheetData>
      <sheetData sheetId="3150">
        <row r="7">
          <cell r="E7" t="str">
            <v>PT. DANONE BISCUITS INDONESIA</v>
          </cell>
        </row>
      </sheetData>
      <sheetData sheetId="3151">
        <row r="7">
          <cell r="E7" t="str">
            <v>PT. DANONE BISCUITS INDONESIA</v>
          </cell>
        </row>
      </sheetData>
      <sheetData sheetId="3152">
        <row r="7">
          <cell r="E7" t="str">
            <v>PT. DANONE BISCUITS INDONESIA</v>
          </cell>
        </row>
      </sheetData>
      <sheetData sheetId="3153">
        <row r="7">
          <cell r="E7" t="str">
            <v>PT. DANONE BISCUITS INDONESIA</v>
          </cell>
        </row>
      </sheetData>
      <sheetData sheetId="3154">
        <row r="7">
          <cell r="E7" t="str">
            <v>PT. DANONE BISCUITS INDONESIA</v>
          </cell>
        </row>
      </sheetData>
      <sheetData sheetId="3155">
        <row r="7">
          <cell r="E7" t="str">
            <v>PT. DANONE BISCUITS INDONESIA</v>
          </cell>
        </row>
      </sheetData>
      <sheetData sheetId="3156">
        <row r="7">
          <cell r="E7" t="str">
            <v>PT. DANONE BISCUITS INDONESIA</v>
          </cell>
        </row>
      </sheetData>
      <sheetData sheetId="3157">
        <row r="7">
          <cell r="E7" t="str">
            <v>PT. DANONE BISCUITS INDONESIA</v>
          </cell>
        </row>
      </sheetData>
      <sheetData sheetId="3158">
        <row r="7">
          <cell r="E7" t="str">
            <v>PT. DANONE BISCUITS INDONESIA</v>
          </cell>
        </row>
      </sheetData>
      <sheetData sheetId="3159">
        <row r="7">
          <cell r="E7" t="str">
            <v>PT. DANONE BISCUITS INDONESIA</v>
          </cell>
        </row>
      </sheetData>
      <sheetData sheetId="3160">
        <row r="7">
          <cell r="E7" t="str">
            <v>PT. DANONE BISCUITS INDONESIA</v>
          </cell>
        </row>
      </sheetData>
      <sheetData sheetId="3161">
        <row r="7">
          <cell r="E7" t="str">
            <v>PT. DANONE BISCUITS INDONESIA</v>
          </cell>
        </row>
      </sheetData>
      <sheetData sheetId="3162">
        <row r="7">
          <cell r="E7" t="str">
            <v>PT. DANONE BISCUITS INDONESIA</v>
          </cell>
        </row>
      </sheetData>
      <sheetData sheetId="3163">
        <row r="7">
          <cell r="E7" t="str">
            <v>PT. DANONE BISCUITS INDONESIA</v>
          </cell>
        </row>
      </sheetData>
      <sheetData sheetId="3164">
        <row r="7">
          <cell r="E7" t="str">
            <v>PT. DANONE BISCUITS INDONESIA</v>
          </cell>
        </row>
      </sheetData>
      <sheetData sheetId="3165">
        <row r="7">
          <cell r="E7" t="str">
            <v>PT. DANONE BISCUITS INDONESIA</v>
          </cell>
        </row>
      </sheetData>
      <sheetData sheetId="3166">
        <row r="7">
          <cell r="E7" t="str">
            <v>PT. DANONE BISCUITS INDONESIA</v>
          </cell>
        </row>
      </sheetData>
      <sheetData sheetId="3167">
        <row r="7">
          <cell r="E7" t="str">
            <v>PT. DANONE BISCUITS INDONESIA</v>
          </cell>
        </row>
      </sheetData>
      <sheetData sheetId="3168">
        <row r="7">
          <cell r="E7" t="str">
            <v>PT. DANONE BISCUITS INDONESIA</v>
          </cell>
        </row>
      </sheetData>
      <sheetData sheetId="3169">
        <row r="7">
          <cell r="E7" t="str">
            <v>PT. DANONE BISCUITS INDONESIA</v>
          </cell>
        </row>
      </sheetData>
      <sheetData sheetId="3170">
        <row r="7">
          <cell r="E7" t="str">
            <v>PT. DANONE BISCUITS INDONESIA</v>
          </cell>
        </row>
      </sheetData>
      <sheetData sheetId="3171">
        <row r="7">
          <cell r="E7" t="str">
            <v>PT. DANONE BISCUITS INDONESIA</v>
          </cell>
        </row>
      </sheetData>
      <sheetData sheetId="3172">
        <row r="7">
          <cell r="E7" t="str">
            <v>PT. DANONE BISCUITS INDONESIA</v>
          </cell>
        </row>
      </sheetData>
      <sheetData sheetId="3173">
        <row r="7">
          <cell r="E7" t="str">
            <v>PT. DANONE BISCUITS INDONESIA</v>
          </cell>
        </row>
      </sheetData>
      <sheetData sheetId="3174">
        <row r="7">
          <cell r="E7" t="str">
            <v>PT. DANONE BISCUITS INDONESIA</v>
          </cell>
        </row>
      </sheetData>
      <sheetData sheetId="3175">
        <row r="7">
          <cell r="E7" t="str">
            <v>PT. DANONE BISCUITS INDONESIA</v>
          </cell>
        </row>
      </sheetData>
      <sheetData sheetId="3176">
        <row r="7">
          <cell r="E7" t="str">
            <v>PT. DANONE BISCUITS INDONESIA</v>
          </cell>
        </row>
      </sheetData>
      <sheetData sheetId="3177">
        <row r="7">
          <cell r="E7" t="str">
            <v>PT. DANONE BISCUITS INDONESIA</v>
          </cell>
        </row>
      </sheetData>
      <sheetData sheetId="3178">
        <row r="7">
          <cell r="E7" t="str">
            <v>PT. DANONE BISCUITS INDONESIA</v>
          </cell>
        </row>
      </sheetData>
      <sheetData sheetId="3179">
        <row r="7">
          <cell r="E7" t="str">
            <v>PT. DANONE BISCUITS INDONESIA</v>
          </cell>
        </row>
      </sheetData>
      <sheetData sheetId="3180">
        <row r="7">
          <cell r="E7" t="str">
            <v>PT. DANONE BISCUITS INDONESIA</v>
          </cell>
        </row>
      </sheetData>
      <sheetData sheetId="3181">
        <row r="7">
          <cell r="E7" t="str">
            <v>PT. DANONE BISCUITS INDONESIA</v>
          </cell>
        </row>
      </sheetData>
      <sheetData sheetId="3182">
        <row r="7">
          <cell r="E7" t="str">
            <v>PT. DANONE BISCUITS INDONESIA</v>
          </cell>
        </row>
      </sheetData>
      <sheetData sheetId="3183">
        <row r="7">
          <cell r="E7" t="str">
            <v>PT. DANONE BISCUITS INDONESIA</v>
          </cell>
        </row>
      </sheetData>
      <sheetData sheetId="3184">
        <row r="7">
          <cell r="E7" t="str">
            <v>PT. DANONE BISCUITS INDONESIA</v>
          </cell>
        </row>
      </sheetData>
      <sheetData sheetId="3185">
        <row r="7">
          <cell r="E7" t="str">
            <v>PT. DANONE BISCUITS INDONESIA</v>
          </cell>
        </row>
      </sheetData>
      <sheetData sheetId="3186">
        <row r="7">
          <cell r="E7" t="str">
            <v>PT. DANONE BISCUITS INDONESIA</v>
          </cell>
        </row>
      </sheetData>
      <sheetData sheetId="3187">
        <row r="7">
          <cell r="E7" t="str">
            <v>PT. DANONE BISCUITS INDONESIA</v>
          </cell>
        </row>
      </sheetData>
      <sheetData sheetId="3188">
        <row r="7">
          <cell r="E7" t="str">
            <v>PT. DANONE BISCUITS INDONESIA</v>
          </cell>
        </row>
      </sheetData>
      <sheetData sheetId="3189">
        <row r="7">
          <cell r="E7" t="str">
            <v>PT. DANONE BISCUITS INDONESIA</v>
          </cell>
        </row>
      </sheetData>
      <sheetData sheetId="3190">
        <row r="7">
          <cell r="E7" t="str">
            <v>PT. DANONE BISCUITS INDONESIA</v>
          </cell>
        </row>
      </sheetData>
      <sheetData sheetId="3191">
        <row r="7">
          <cell r="E7" t="str">
            <v>PT. DANONE BISCUITS INDONESIA</v>
          </cell>
        </row>
      </sheetData>
      <sheetData sheetId="3192">
        <row r="7">
          <cell r="E7" t="str">
            <v>PT. DANONE BISCUITS INDONESIA</v>
          </cell>
        </row>
      </sheetData>
      <sheetData sheetId="3193">
        <row r="7">
          <cell r="E7" t="str">
            <v>PT. DANONE BISCUITS INDONESIA</v>
          </cell>
        </row>
      </sheetData>
      <sheetData sheetId="3194">
        <row r="7">
          <cell r="E7" t="str">
            <v>PT. DANONE BISCUITS INDONESIA</v>
          </cell>
        </row>
      </sheetData>
      <sheetData sheetId="3195">
        <row r="7">
          <cell r="E7" t="str">
            <v>PT. DANONE BISCUITS INDONESIA</v>
          </cell>
        </row>
      </sheetData>
      <sheetData sheetId="3196">
        <row r="7">
          <cell r="E7" t="str">
            <v>PT. DANONE BISCUITS INDONESIA</v>
          </cell>
        </row>
      </sheetData>
      <sheetData sheetId="3197">
        <row r="7">
          <cell r="E7" t="str">
            <v>PT. DANONE BISCUITS INDONESIA</v>
          </cell>
        </row>
      </sheetData>
      <sheetData sheetId="3198">
        <row r="7">
          <cell r="E7" t="str">
            <v>PT. DANONE BISCUITS INDONESIA</v>
          </cell>
        </row>
      </sheetData>
      <sheetData sheetId="3199">
        <row r="7">
          <cell r="E7" t="str">
            <v>PT. DANONE BISCUITS INDONESIA</v>
          </cell>
        </row>
      </sheetData>
      <sheetData sheetId="3200">
        <row r="7">
          <cell r="E7" t="str">
            <v>PT. DANONE BISCUITS INDONESIA</v>
          </cell>
        </row>
      </sheetData>
      <sheetData sheetId="3201">
        <row r="7">
          <cell r="E7" t="str">
            <v>PT. DANONE BISCUITS INDONESIA</v>
          </cell>
        </row>
      </sheetData>
      <sheetData sheetId="3202">
        <row r="7">
          <cell r="E7" t="str">
            <v>PT. DANONE BISCUITS INDONESIA</v>
          </cell>
        </row>
      </sheetData>
      <sheetData sheetId="3203">
        <row r="7">
          <cell r="E7" t="str">
            <v>PT. DANONE BISCUITS INDONESIA</v>
          </cell>
        </row>
      </sheetData>
      <sheetData sheetId="3204">
        <row r="7">
          <cell r="E7" t="str">
            <v>PT. DANONE BISCUITS INDONESIA</v>
          </cell>
        </row>
      </sheetData>
      <sheetData sheetId="3205">
        <row r="7">
          <cell r="E7" t="str">
            <v>PT. DANONE BISCUITS INDONESIA</v>
          </cell>
        </row>
      </sheetData>
      <sheetData sheetId="3206">
        <row r="7">
          <cell r="E7" t="str">
            <v>PT. DANONE BISCUITS INDONESIA</v>
          </cell>
        </row>
      </sheetData>
      <sheetData sheetId="3207">
        <row r="7">
          <cell r="E7" t="str">
            <v>PT. DANONE BISCUITS INDONESIA</v>
          </cell>
        </row>
      </sheetData>
      <sheetData sheetId="3208">
        <row r="7">
          <cell r="E7" t="str">
            <v>PT. DANONE BISCUITS INDONESIA</v>
          </cell>
        </row>
      </sheetData>
      <sheetData sheetId="3209">
        <row r="7">
          <cell r="E7" t="str">
            <v>PT. DANONE BISCUITS INDONESIA</v>
          </cell>
        </row>
      </sheetData>
      <sheetData sheetId="3210">
        <row r="7">
          <cell r="E7" t="str">
            <v>PT. DANONE BISCUITS INDONESIA</v>
          </cell>
        </row>
      </sheetData>
      <sheetData sheetId="3211">
        <row r="7">
          <cell r="E7" t="str">
            <v>PT. DANONE BISCUITS INDONESIA</v>
          </cell>
        </row>
      </sheetData>
      <sheetData sheetId="3212">
        <row r="7">
          <cell r="E7" t="str">
            <v>PT. DANONE BISCUITS INDONESIA</v>
          </cell>
        </row>
      </sheetData>
      <sheetData sheetId="3213">
        <row r="7">
          <cell r="E7" t="str">
            <v>PT. DANONE BISCUITS INDONESIA</v>
          </cell>
        </row>
      </sheetData>
      <sheetData sheetId="3214">
        <row r="7">
          <cell r="E7" t="str">
            <v>PT. DANONE BISCUITS INDONESIA</v>
          </cell>
        </row>
      </sheetData>
      <sheetData sheetId="3215">
        <row r="7">
          <cell r="E7" t="str">
            <v>PT. DANONE BISCUITS INDONESIA</v>
          </cell>
        </row>
      </sheetData>
      <sheetData sheetId="3216">
        <row r="7">
          <cell r="E7" t="str">
            <v>PT. DANONE BISCUITS INDONESIA</v>
          </cell>
        </row>
      </sheetData>
      <sheetData sheetId="3217">
        <row r="7">
          <cell r="E7" t="str">
            <v>PT. DANONE BISCUITS INDONESIA</v>
          </cell>
        </row>
      </sheetData>
      <sheetData sheetId="3218">
        <row r="7">
          <cell r="E7" t="str">
            <v>PT. DANONE BISCUITS INDONESIA</v>
          </cell>
        </row>
      </sheetData>
      <sheetData sheetId="3219">
        <row r="7">
          <cell r="E7" t="str">
            <v>PT. DANONE BISCUITS INDONESIA</v>
          </cell>
        </row>
      </sheetData>
      <sheetData sheetId="3220">
        <row r="7">
          <cell r="E7" t="str">
            <v>PT. DANONE BISCUITS INDONESIA</v>
          </cell>
        </row>
      </sheetData>
      <sheetData sheetId="3221">
        <row r="7">
          <cell r="E7" t="str">
            <v>PT. DANONE BISCUITS INDONESIA</v>
          </cell>
        </row>
      </sheetData>
      <sheetData sheetId="3222">
        <row r="7">
          <cell r="E7" t="str">
            <v>PT. DANONE BISCUITS INDONESIA</v>
          </cell>
        </row>
      </sheetData>
      <sheetData sheetId="3223">
        <row r="7">
          <cell r="E7" t="str">
            <v>PT. DANONE BISCUITS INDONESIA</v>
          </cell>
        </row>
      </sheetData>
      <sheetData sheetId="3224">
        <row r="7">
          <cell r="E7" t="str">
            <v>PT. DANONE BISCUITS INDONESIA</v>
          </cell>
        </row>
      </sheetData>
      <sheetData sheetId="3225">
        <row r="7">
          <cell r="E7" t="str">
            <v>PT. DANONE BISCUITS INDONESIA</v>
          </cell>
        </row>
      </sheetData>
      <sheetData sheetId="3226">
        <row r="7">
          <cell r="E7" t="str">
            <v>PT. DANONE BISCUITS INDONESIA</v>
          </cell>
        </row>
      </sheetData>
      <sheetData sheetId="3227">
        <row r="7">
          <cell r="E7" t="str">
            <v>PT. DANONE BISCUITS INDONESIA</v>
          </cell>
        </row>
      </sheetData>
      <sheetData sheetId="3228">
        <row r="7">
          <cell r="E7" t="str">
            <v>PT. DANONE BISCUITS INDONESIA</v>
          </cell>
        </row>
      </sheetData>
      <sheetData sheetId="3229">
        <row r="7">
          <cell r="E7" t="str">
            <v>PT. DANONE BISCUITS INDONESIA</v>
          </cell>
        </row>
      </sheetData>
      <sheetData sheetId="3230">
        <row r="7">
          <cell r="E7" t="str">
            <v>PT. DANONE BISCUITS INDONESIA</v>
          </cell>
        </row>
      </sheetData>
      <sheetData sheetId="3231">
        <row r="7">
          <cell r="E7" t="str">
            <v>PT. DANONE BISCUITS INDONESIA</v>
          </cell>
        </row>
      </sheetData>
      <sheetData sheetId="3232">
        <row r="7">
          <cell r="E7" t="str">
            <v>PT. DANONE BISCUITS INDONESIA</v>
          </cell>
        </row>
      </sheetData>
      <sheetData sheetId="3233">
        <row r="7">
          <cell r="E7" t="str">
            <v>PT. DANONE BISCUITS INDONESIA</v>
          </cell>
        </row>
      </sheetData>
      <sheetData sheetId="3234">
        <row r="7">
          <cell r="E7" t="str">
            <v>PT. DANONE BISCUITS INDONESIA</v>
          </cell>
        </row>
      </sheetData>
      <sheetData sheetId="3235">
        <row r="7">
          <cell r="E7" t="str">
            <v>PT. DANONE BISCUITS INDONESIA</v>
          </cell>
        </row>
      </sheetData>
      <sheetData sheetId="3236">
        <row r="7">
          <cell r="E7" t="str">
            <v>PT. DANONE BISCUITS INDONESIA</v>
          </cell>
        </row>
      </sheetData>
      <sheetData sheetId="3237">
        <row r="7">
          <cell r="E7" t="str">
            <v>PT. DANONE BISCUITS INDONESIA</v>
          </cell>
        </row>
      </sheetData>
      <sheetData sheetId="3238">
        <row r="7">
          <cell r="E7" t="str">
            <v>PT. DANONE BISCUITS INDONESIA</v>
          </cell>
        </row>
      </sheetData>
      <sheetData sheetId="3239">
        <row r="7">
          <cell r="E7" t="str">
            <v>PT. DANONE BISCUITS INDONESIA</v>
          </cell>
        </row>
      </sheetData>
      <sheetData sheetId="3240">
        <row r="7">
          <cell r="E7" t="str">
            <v>PT. DANONE BISCUITS INDONESIA</v>
          </cell>
        </row>
      </sheetData>
      <sheetData sheetId="3241">
        <row r="7">
          <cell r="E7" t="str">
            <v>PT. DANONE BISCUITS INDONESIA</v>
          </cell>
        </row>
      </sheetData>
      <sheetData sheetId="3242">
        <row r="7">
          <cell r="E7" t="str">
            <v>PT. DANONE BISCUITS INDONESIA</v>
          </cell>
        </row>
      </sheetData>
      <sheetData sheetId="3243">
        <row r="7">
          <cell r="E7" t="str">
            <v>PT. DANONE BISCUITS INDONESIA</v>
          </cell>
        </row>
      </sheetData>
      <sheetData sheetId="3244">
        <row r="7">
          <cell r="E7" t="str">
            <v>PT. DANONE BISCUITS INDONESIA</v>
          </cell>
        </row>
      </sheetData>
      <sheetData sheetId="3245">
        <row r="7">
          <cell r="E7" t="str">
            <v>PT. DANONE BISCUITS INDONESIA</v>
          </cell>
        </row>
      </sheetData>
      <sheetData sheetId="3246">
        <row r="7">
          <cell r="E7" t="str">
            <v>PT. DANONE BISCUITS INDONESIA</v>
          </cell>
        </row>
      </sheetData>
      <sheetData sheetId="3247">
        <row r="7">
          <cell r="E7" t="str">
            <v>PT. DANONE BISCUITS INDONESIA</v>
          </cell>
        </row>
      </sheetData>
      <sheetData sheetId="3248">
        <row r="7">
          <cell r="E7" t="str">
            <v>PT. DANONE BISCUITS INDONESIA</v>
          </cell>
        </row>
      </sheetData>
      <sheetData sheetId="3249">
        <row r="7">
          <cell r="E7" t="str">
            <v>PT. DANONE BISCUITS INDONESIA</v>
          </cell>
        </row>
      </sheetData>
      <sheetData sheetId="3250">
        <row r="7">
          <cell r="E7" t="str">
            <v>PT. DANONE BISCUITS INDONESIA</v>
          </cell>
        </row>
      </sheetData>
      <sheetData sheetId="3251">
        <row r="7">
          <cell r="E7" t="str">
            <v>PT. DANONE BISCUITS INDONESIA</v>
          </cell>
        </row>
      </sheetData>
      <sheetData sheetId="3252">
        <row r="7">
          <cell r="E7" t="str">
            <v>PT. DANONE BISCUITS INDONESIA</v>
          </cell>
        </row>
      </sheetData>
      <sheetData sheetId="3253">
        <row r="7">
          <cell r="E7" t="str">
            <v>PT. DANONE BISCUITS INDONESIA</v>
          </cell>
        </row>
      </sheetData>
      <sheetData sheetId="3254">
        <row r="7">
          <cell r="E7" t="str">
            <v>PT. DANONE BISCUITS INDONESIA</v>
          </cell>
        </row>
      </sheetData>
      <sheetData sheetId="3255">
        <row r="7">
          <cell r="E7" t="str">
            <v>PT. DANONE BISCUITS INDONESIA</v>
          </cell>
        </row>
      </sheetData>
      <sheetData sheetId="3256">
        <row r="7">
          <cell r="E7" t="str">
            <v>PT. DANONE BISCUITS INDONESIA</v>
          </cell>
        </row>
      </sheetData>
      <sheetData sheetId="3257">
        <row r="7">
          <cell r="E7" t="str">
            <v>PT. DANONE BISCUITS INDONESIA</v>
          </cell>
        </row>
      </sheetData>
      <sheetData sheetId="3258">
        <row r="7">
          <cell r="E7" t="str">
            <v>PT. DANONE BISCUITS INDONESIA</v>
          </cell>
        </row>
      </sheetData>
      <sheetData sheetId="3259">
        <row r="7">
          <cell r="E7" t="str">
            <v>PT. DANONE BISCUITS INDONESIA</v>
          </cell>
        </row>
      </sheetData>
      <sheetData sheetId="3260">
        <row r="7">
          <cell r="E7" t="str">
            <v>PT. DANONE BISCUITS INDONESIA</v>
          </cell>
        </row>
      </sheetData>
      <sheetData sheetId="3261">
        <row r="7">
          <cell r="E7" t="str">
            <v>PT. DANONE BISCUITS INDONESIA</v>
          </cell>
        </row>
      </sheetData>
      <sheetData sheetId="3262">
        <row r="7">
          <cell r="E7" t="str">
            <v>PT. DANONE BISCUITS INDONESIA</v>
          </cell>
        </row>
      </sheetData>
      <sheetData sheetId="3263">
        <row r="7">
          <cell r="E7" t="str">
            <v>PT. DANONE BISCUITS INDONESIA</v>
          </cell>
        </row>
      </sheetData>
      <sheetData sheetId="3264">
        <row r="7">
          <cell r="E7" t="str">
            <v>PT. DANONE BISCUITS INDONESIA</v>
          </cell>
        </row>
      </sheetData>
      <sheetData sheetId="3265">
        <row r="7">
          <cell r="E7" t="str">
            <v>PT. DANONE BISCUITS INDONESIA</v>
          </cell>
        </row>
      </sheetData>
      <sheetData sheetId="3266">
        <row r="7">
          <cell r="E7" t="str">
            <v>PT. DANONE BISCUITS INDONESIA</v>
          </cell>
        </row>
      </sheetData>
      <sheetData sheetId="3267">
        <row r="7">
          <cell r="E7" t="str">
            <v>PT. DANONE BISCUITS INDONESIA</v>
          </cell>
        </row>
      </sheetData>
      <sheetData sheetId="3268">
        <row r="7">
          <cell r="E7" t="str">
            <v>PT. DANONE BISCUITS INDONESIA</v>
          </cell>
        </row>
      </sheetData>
      <sheetData sheetId="3269">
        <row r="7">
          <cell r="E7" t="str">
            <v>PT. DANONE BISCUITS INDONESIA</v>
          </cell>
        </row>
      </sheetData>
      <sheetData sheetId="3270">
        <row r="7">
          <cell r="E7" t="str">
            <v>PT. DANONE BISCUITS INDONESIA</v>
          </cell>
        </row>
      </sheetData>
      <sheetData sheetId="3271">
        <row r="7">
          <cell r="E7" t="str">
            <v>PT. DANONE BISCUITS INDONESIA</v>
          </cell>
        </row>
      </sheetData>
      <sheetData sheetId="3272">
        <row r="7">
          <cell r="E7" t="str">
            <v>PT. DANONE BISCUITS INDONESIA</v>
          </cell>
        </row>
      </sheetData>
      <sheetData sheetId="3273">
        <row r="7">
          <cell r="E7" t="str">
            <v>PT. DANONE BISCUITS INDONESIA</v>
          </cell>
        </row>
      </sheetData>
      <sheetData sheetId="3274">
        <row r="7">
          <cell r="E7" t="str">
            <v>PT. DANONE BISCUITS INDONESIA</v>
          </cell>
        </row>
      </sheetData>
      <sheetData sheetId="3275">
        <row r="7">
          <cell r="E7" t="str">
            <v>PT. DANONE BISCUITS INDONESIA</v>
          </cell>
        </row>
      </sheetData>
      <sheetData sheetId="3276">
        <row r="7">
          <cell r="E7" t="str">
            <v>PT. DANONE BISCUITS INDONESIA</v>
          </cell>
        </row>
      </sheetData>
      <sheetData sheetId="3277">
        <row r="7">
          <cell r="E7" t="str">
            <v>PT. DANONE BISCUITS INDONESIA</v>
          </cell>
        </row>
      </sheetData>
      <sheetData sheetId="3278">
        <row r="7">
          <cell r="E7" t="str">
            <v>PT. DANONE BISCUITS INDONESIA</v>
          </cell>
        </row>
      </sheetData>
      <sheetData sheetId="3279">
        <row r="7">
          <cell r="E7" t="str">
            <v>PT. DANONE BISCUITS INDONESIA</v>
          </cell>
        </row>
      </sheetData>
      <sheetData sheetId="3280">
        <row r="7">
          <cell r="E7" t="str">
            <v>PT. DANONE BISCUITS INDONESIA</v>
          </cell>
        </row>
      </sheetData>
      <sheetData sheetId="3281">
        <row r="7">
          <cell r="E7" t="str">
            <v>PT. DANONE BISCUITS INDONESIA</v>
          </cell>
        </row>
      </sheetData>
      <sheetData sheetId="3282">
        <row r="7">
          <cell r="E7" t="str">
            <v>PT. DANONE BISCUITS INDONESIA</v>
          </cell>
        </row>
      </sheetData>
      <sheetData sheetId="3283">
        <row r="7">
          <cell r="E7" t="str">
            <v>PT. DANONE BISCUITS INDONESIA</v>
          </cell>
        </row>
      </sheetData>
      <sheetData sheetId="3284">
        <row r="7">
          <cell r="E7" t="str">
            <v>PT. DANONE BISCUITS INDONESIA</v>
          </cell>
        </row>
      </sheetData>
      <sheetData sheetId="3285">
        <row r="7">
          <cell r="E7" t="str">
            <v>PT. DANONE BISCUITS INDONESIA</v>
          </cell>
        </row>
      </sheetData>
      <sheetData sheetId="3286">
        <row r="7">
          <cell r="E7" t="str">
            <v>PT. DANONE BISCUITS INDONESIA</v>
          </cell>
        </row>
      </sheetData>
      <sheetData sheetId="3287">
        <row r="7">
          <cell r="E7" t="str">
            <v>PT. DANONE BISCUITS INDONESIA</v>
          </cell>
        </row>
      </sheetData>
      <sheetData sheetId="3288">
        <row r="7">
          <cell r="E7" t="str">
            <v>PT. DANONE BISCUITS INDONESIA</v>
          </cell>
        </row>
      </sheetData>
      <sheetData sheetId="3289">
        <row r="7">
          <cell r="E7" t="str">
            <v>PT. DANONE BISCUITS INDONESIA</v>
          </cell>
        </row>
      </sheetData>
      <sheetData sheetId="3290">
        <row r="7">
          <cell r="E7" t="str">
            <v>PT. DANONE BISCUITS INDONESIA</v>
          </cell>
        </row>
      </sheetData>
      <sheetData sheetId="3291">
        <row r="7">
          <cell r="E7" t="str">
            <v>PT. DANONE BISCUITS INDONESIA</v>
          </cell>
        </row>
      </sheetData>
      <sheetData sheetId="3292">
        <row r="7">
          <cell r="E7" t="str">
            <v>PT. DANONE BISCUITS INDONESIA</v>
          </cell>
        </row>
      </sheetData>
      <sheetData sheetId="3293">
        <row r="7">
          <cell r="E7" t="str">
            <v>PT. DANONE BISCUITS INDONESIA</v>
          </cell>
        </row>
      </sheetData>
      <sheetData sheetId="3294">
        <row r="7">
          <cell r="E7" t="str">
            <v>PT. DANONE BISCUITS INDONESIA</v>
          </cell>
        </row>
      </sheetData>
      <sheetData sheetId="3295">
        <row r="7">
          <cell r="E7" t="str">
            <v>PT. DANONE BISCUITS INDONESIA</v>
          </cell>
        </row>
      </sheetData>
      <sheetData sheetId="3296">
        <row r="7">
          <cell r="E7" t="str">
            <v>PT. DANONE BISCUITS INDONESIA</v>
          </cell>
        </row>
      </sheetData>
      <sheetData sheetId="3297">
        <row r="7">
          <cell r="E7" t="str">
            <v>PT. DANONE BISCUITS INDONESIA</v>
          </cell>
        </row>
      </sheetData>
      <sheetData sheetId="3298">
        <row r="7">
          <cell r="E7" t="str">
            <v>PT. DANONE BISCUITS INDONESIA</v>
          </cell>
        </row>
      </sheetData>
      <sheetData sheetId="3299">
        <row r="7">
          <cell r="E7" t="str">
            <v>PT. DANONE BISCUITS INDONESIA</v>
          </cell>
        </row>
      </sheetData>
      <sheetData sheetId="3300">
        <row r="7">
          <cell r="E7" t="str">
            <v>PT. DANONE BISCUITS INDONESIA</v>
          </cell>
        </row>
      </sheetData>
      <sheetData sheetId="3301">
        <row r="7">
          <cell r="E7" t="str">
            <v>PT. DANONE BISCUITS INDONESIA</v>
          </cell>
        </row>
      </sheetData>
      <sheetData sheetId="3302">
        <row r="7">
          <cell r="E7" t="str">
            <v>PT. DANONE BISCUITS INDONESIA</v>
          </cell>
        </row>
      </sheetData>
      <sheetData sheetId="3303">
        <row r="7">
          <cell r="E7" t="str">
            <v>PT. DANONE BISCUITS INDONESIA</v>
          </cell>
        </row>
      </sheetData>
      <sheetData sheetId="3304">
        <row r="7">
          <cell r="E7" t="str">
            <v>PT. DANONE BISCUITS INDONESIA</v>
          </cell>
        </row>
      </sheetData>
      <sheetData sheetId="3305">
        <row r="7">
          <cell r="E7" t="str">
            <v>PT. DANONE BISCUITS INDONESIA</v>
          </cell>
        </row>
      </sheetData>
      <sheetData sheetId="3306">
        <row r="7">
          <cell r="E7" t="str">
            <v>PT. DANONE BISCUITS INDONESIA</v>
          </cell>
        </row>
      </sheetData>
      <sheetData sheetId="3307">
        <row r="7">
          <cell r="E7" t="str">
            <v>PT. DANONE BISCUITS INDONESIA</v>
          </cell>
        </row>
      </sheetData>
      <sheetData sheetId="3308">
        <row r="7">
          <cell r="E7" t="str">
            <v>PT. DANONE BISCUITS INDONESIA</v>
          </cell>
        </row>
      </sheetData>
      <sheetData sheetId="3309">
        <row r="7">
          <cell r="E7" t="str">
            <v>PT. DANONE BISCUITS INDONESIA</v>
          </cell>
        </row>
      </sheetData>
      <sheetData sheetId="3310">
        <row r="7">
          <cell r="E7" t="str">
            <v>PT. DANONE BISCUITS INDONESIA</v>
          </cell>
        </row>
      </sheetData>
      <sheetData sheetId="3311">
        <row r="7">
          <cell r="E7" t="str">
            <v>PT. DANONE BISCUITS INDONESIA</v>
          </cell>
        </row>
      </sheetData>
      <sheetData sheetId="3312">
        <row r="7">
          <cell r="E7" t="str">
            <v>PT. DANONE BISCUITS INDONESIA</v>
          </cell>
        </row>
      </sheetData>
      <sheetData sheetId="3313">
        <row r="7">
          <cell r="E7" t="str">
            <v>PT. DANONE BISCUITS INDONESIA</v>
          </cell>
        </row>
      </sheetData>
      <sheetData sheetId="3314">
        <row r="7">
          <cell r="E7" t="str">
            <v>PT. DANONE BISCUITS INDONESIA</v>
          </cell>
        </row>
      </sheetData>
      <sheetData sheetId="3315">
        <row r="7">
          <cell r="E7" t="str">
            <v>PT. DANONE BISCUITS INDONESIA</v>
          </cell>
        </row>
      </sheetData>
      <sheetData sheetId="3316">
        <row r="7">
          <cell r="E7" t="str">
            <v>PT. DANONE BISCUITS INDONESIA</v>
          </cell>
        </row>
      </sheetData>
      <sheetData sheetId="3317">
        <row r="7">
          <cell r="E7" t="str">
            <v>PT. DANONE BISCUITS INDONESIA</v>
          </cell>
        </row>
      </sheetData>
      <sheetData sheetId="3318">
        <row r="7">
          <cell r="E7" t="str">
            <v>PT. DANONE BISCUITS INDONESIA</v>
          </cell>
        </row>
      </sheetData>
      <sheetData sheetId="3319">
        <row r="7">
          <cell r="E7" t="str">
            <v>PT. DANONE BISCUITS INDONESIA</v>
          </cell>
        </row>
      </sheetData>
      <sheetData sheetId="3320">
        <row r="7">
          <cell r="E7" t="str">
            <v>PT. DANONE BISCUITS INDONESIA</v>
          </cell>
        </row>
      </sheetData>
      <sheetData sheetId="3321">
        <row r="7">
          <cell r="E7" t="str">
            <v>PT. DANONE BISCUITS INDONESIA</v>
          </cell>
        </row>
      </sheetData>
      <sheetData sheetId="3322">
        <row r="7">
          <cell r="E7" t="str">
            <v>PT. DANONE BISCUITS INDONESIA</v>
          </cell>
        </row>
      </sheetData>
      <sheetData sheetId="3323">
        <row r="7">
          <cell r="E7" t="str">
            <v>PT. DANONE BISCUITS INDONESIA</v>
          </cell>
        </row>
      </sheetData>
      <sheetData sheetId="3324">
        <row r="7">
          <cell r="E7" t="str">
            <v>PT. DANONE BISCUITS INDONESIA</v>
          </cell>
        </row>
      </sheetData>
      <sheetData sheetId="3325">
        <row r="7">
          <cell r="E7" t="str">
            <v>PT. DANONE BISCUITS INDONESIA</v>
          </cell>
        </row>
      </sheetData>
      <sheetData sheetId="3326">
        <row r="7">
          <cell r="E7" t="str">
            <v>PT. DANONE BISCUITS INDONESIA</v>
          </cell>
        </row>
      </sheetData>
      <sheetData sheetId="3327">
        <row r="7">
          <cell r="E7" t="str">
            <v>PT. DANONE BISCUITS INDONESIA</v>
          </cell>
        </row>
      </sheetData>
      <sheetData sheetId="3328">
        <row r="7">
          <cell r="E7" t="str">
            <v>PT. DANONE BISCUITS INDONESIA</v>
          </cell>
        </row>
      </sheetData>
      <sheetData sheetId="3329">
        <row r="7">
          <cell r="E7" t="str">
            <v>PT. DANONE BISCUITS INDONESIA</v>
          </cell>
        </row>
      </sheetData>
      <sheetData sheetId="3330">
        <row r="7">
          <cell r="E7" t="str">
            <v>PT. DANONE BISCUITS INDONESIA</v>
          </cell>
        </row>
      </sheetData>
      <sheetData sheetId="3331">
        <row r="7">
          <cell r="E7" t="str">
            <v>PT. DANONE BISCUITS INDONESIA</v>
          </cell>
        </row>
      </sheetData>
      <sheetData sheetId="3332">
        <row r="7">
          <cell r="E7" t="str">
            <v>PT. DANONE BISCUITS INDONESIA</v>
          </cell>
        </row>
      </sheetData>
      <sheetData sheetId="3333">
        <row r="7">
          <cell r="E7" t="str">
            <v>PT. DANONE BISCUITS INDONESIA</v>
          </cell>
        </row>
      </sheetData>
      <sheetData sheetId="3334">
        <row r="7">
          <cell r="E7" t="str">
            <v>PT. DANONE BISCUITS INDONESIA</v>
          </cell>
        </row>
      </sheetData>
      <sheetData sheetId="3335">
        <row r="7">
          <cell r="E7" t="str">
            <v>PT. DANONE BISCUITS INDONESIA</v>
          </cell>
        </row>
      </sheetData>
      <sheetData sheetId="3336">
        <row r="7">
          <cell r="E7" t="str">
            <v>PT. DANONE BISCUITS INDONESIA</v>
          </cell>
        </row>
      </sheetData>
      <sheetData sheetId="3337">
        <row r="7">
          <cell r="E7" t="str">
            <v>PT. DANONE BISCUITS INDONESIA</v>
          </cell>
        </row>
      </sheetData>
      <sheetData sheetId="3338">
        <row r="7">
          <cell r="E7" t="str">
            <v>PT. DANONE BISCUITS INDONESIA</v>
          </cell>
        </row>
      </sheetData>
      <sheetData sheetId="3339">
        <row r="7">
          <cell r="E7" t="str">
            <v>PT. DANONE BISCUITS INDONESIA</v>
          </cell>
        </row>
      </sheetData>
      <sheetData sheetId="3340">
        <row r="7">
          <cell r="E7" t="str">
            <v>PT. DANONE BISCUITS INDONESIA</v>
          </cell>
        </row>
      </sheetData>
      <sheetData sheetId="3341">
        <row r="7">
          <cell r="E7" t="str">
            <v>PT. DANONE BISCUITS INDONESIA</v>
          </cell>
        </row>
      </sheetData>
      <sheetData sheetId="3342">
        <row r="7">
          <cell r="E7" t="str">
            <v>PT. DANONE BISCUITS INDONESIA</v>
          </cell>
        </row>
      </sheetData>
      <sheetData sheetId="3343">
        <row r="7">
          <cell r="E7" t="str">
            <v>PT. DANONE BISCUITS INDONESIA</v>
          </cell>
        </row>
      </sheetData>
      <sheetData sheetId="3344">
        <row r="7">
          <cell r="E7" t="str">
            <v>PT. DANONE BISCUITS INDONESIA</v>
          </cell>
        </row>
      </sheetData>
      <sheetData sheetId="3345">
        <row r="7">
          <cell r="E7" t="str">
            <v>PT. DANONE BISCUITS INDONESIA</v>
          </cell>
        </row>
      </sheetData>
      <sheetData sheetId="3346">
        <row r="7">
          <cell r="E7" t="str">
            <v>PT. DANONE BISCUITS INDONESIA</v>
          </cell>
        </row>
      </sheetData>
      <sheetData sheetId="3347">
        <row r="7">
          <cell r="E7" t="str">
            <v>PT. DANONE BISCUITS INDONESIA</v>
          </cell>
        </row>
      </sheetData>
      <sheetData sheetId="3348">
        <row r="7">
          <cell r="E7" t="str">
            <v>PT. DANONE BISCUITS INDONESIA</v>
          </cell>
        </row>
      </sheetData>
      <sheetData sheetId="3349">
        <row r="7">
          <cell r="E7" t="str">
            <v>PT. DANONE BISCUITS INDONESIA</v>
          </cell>
        </row>
      </sheetData>
      <sheetData sheetId="3350">
        <row r="7">
          <cell r="E7" t="str">
            <v>PT. DANONE BISCUITS INDONESIA</v>
          </cell>
        </row>
      </sheetData>
      <sheetData sheetId="3351">
        <row r="7">
          <cell r="E7" t="str">
            <v>PT. DANONE BISCUITS INDONESIA</v>
          </cell>
        </row>
      </sheetData>
      <sheetData sheetId="3352">
        <row r="7">
          <cell r="E7" t="str">
            <v>PT. DANONE BISCUITS INDONESIA</v>
          </cell>
        </row>
      </sheetData>
      <sheetData sheetId="3353">
        <row r="7">
          <cell r="E7" t="str">
            <v>PT. DANONE BISCUITS INDONESIA</v>
          </cell>
        </row>
      </sheetData>
      <sheetData sheetId="3354">
        <row r="7">
          <cell r="E7" t="str">
            <v>PT. DANONE BISCUITS INDONESIA</v>
          </cell>
        </row>
      </sheetData>
      <sheetData sheetId="3355">
        <row r="7">
          <cell r="E7" t="str">
            <v>PT. DANONE BISCUITS INDONESIA</v>
          </cell>
        </row>
      </sheetData>
      <sheetData sheetId="3356">
        <row r="7">
          <cell r="E7" t="str">
            <v>PT. DANONE BISCUITS INDONESIA</v>
          </cell>
        </row>
      </sheetData>
      <sheetData sheetId="3357">
        <row r="7">
          <cell r="E7" t="str">
            <v>PT. DANONE BISCUITS INDONESIA</v>
          </cell>
        </row>
      </sheetData>
      <sheetData sheetId="3358">
        <row r="7">
          <cell r="E7" t="str">
            <v>PT. DANONE BISCUITS INDONESIA</v>
          </cell>
        </row>
      </sheetData>
      <sheetData sheetId="3359">
        <row r="7">
          <cell r="E7" t="str">
            <v>PT. DANONE BISCUITS INDONESIA</v>
          </cell>
        </row>
      </sheetData>
      <sheetData sheetId="3360">
        <row r="7">
          <cell r="E7" t="str">
            <v>PT. DANONE BISCUITS INDONESIA</v>
          </cell>
        </row>
      </sheetData>
      <sheetData sheetId="3361">
        <row r="7">
          <cell r="E7" t="str">
            <v>PT. DANONE BISCUITS INDONESIA</v>
          </cell>
        </row>
      </sheetData>
      <sheetData sheetId="3362">
        <row r="7">
          <cell r="E7" t="str">
            <v>PT. DANONE BISCUITS INDONESIA</v>
          </cell>
        </row>
      </sheetData>
      <sheetData sheetId="3363">
        <row r="7">
          <cell r="E7" t="str">
            <v>PT. DANONE BISCUITS INDONESIA</v>
          </cell>
        </row>
      </sheetData>
      <sheetData sheetId="3364">
        <row r="7">
          <cell r="E7" t="str">
            <v>PT. DANONE BISCUITS INDONESIA</v>
          </cell>
        </row>
      </sheetData>
      <sheetData sheetId="3365">
        <row r="7">
          <cell r="E7" t="str">
            <v>PT. DANONE BISCUITS INDONESIA</v>
          </cell>
        </row>
      </sheetData>
      <sheetData sheetId="3366">
        <row r="7">
          <cell r="E7" t="str">
            <v>PT. DANONE BISCUITS INDONESIA</v>
          </cell>
        </row>
      </sheetData>
      <sheetData sheetId="3367">
        <row r="7">
          <cell r="E7" t="str">
            <v>PT. DANONE BISCUITS INDONESIA</v>
          </cell>
        </row>
      </sheetData>
      <sheetData sheetId="3368">
        <row r="7">
          <cell r="E7" t="str">
            <v>PT. DANONE BISCUITS INDONESIA</v>
          </cell>
        </row>
      </sheetData>
      <sheetData sheetId="3369">
        <row r="7">
          <cell r="E7" t="str">
            <v>PT. DANONE BISCUITS INDONESIA</v>
          </cell>
        </row>
      </sheetData>
      <sheetData sheetId="3370">
        <row r="7">
          <cell r="E7" t="str">
            <v>PT. DANONE BISCUITS INDONESIA</v>
          </cell>
        </row>
      </sheetData>
      <sheetData sheetId="3371">
        <row r="7">
          <cell r="E7" t="str">
            <v>PT. DANONE BISCUITS INDONESIA</v>
          </cell>
        </row>
      </sheetData>
      <sheetData sheetId="3372">
        <row r="7">
          <cell r="E7" t="str">
            <v>PT. DANONE BISCUITS INDONESIA</v>
          </cell>
        </row>
      </sheetData>
      <sheetData sheetId="3373">
        <row r="7">
          <cell r="E7" t="str">
            <v>PT. DANONE BISCUITS INDONESIA</v>
          </cell>
        </row>
      </sheetData>
      <sheetData sheetId="3374">
        <row r="7">
          <cell r="E7" t="str">
            <v>PT. DANONE BISCUITS INDONESIA</v>
          </cell>
        </row>
      </sheetData>
      <sheetData sheetId="3375">
        <row r="7">
          <cell r="E7" t="str">
            <v>PT. DANONE BISCUITS INDONESIA</v>
          </cell>
        </row>
      </sheetData>
      <sheetData sheetId="3376">
        <row r="7">
          <cell r="E7" t="str">
            <v>PT. DANONE BISCUITS INDONESIA</v>
          </cell>
        </row>
      </sheetData>
      <sheetData sheetId="3377">
        <row r="7">
          <cell r="E7" t="str">
            <v>PT. DANONE BISCUITS INDONESIA</v>
          </cell>
        </row>
      </sheetData>
      <sheetData sheetId="3378">
        <row r="7">
          <cell r="E7" t="str">
            <v>PT. DANONE BISCUITS INDONESIA</v>
          </cell>
        </row>
      </sheetData>
      <sheetData sheetId="3379">
        <row r="7">
          <cell r="E7" t="str">
            <v>PT. DANONE BISCUITS INDONESIA</v>
          </cell>
        </row>
      </sheetData>
      <sheetData sheetId="3380">
        <row r="7">
          <cell r="E7" t="str">
            <v>PT. DANONE BISCUITS INDONESIA</v>
          </cell>
        </row>
      </sheetData>
      <sheetData sheetId="3381">
        <row r="7">
          <cell r="E7" t="str">
            <v>PT. DANONE BISCUITS INDONESIA</v>
          </cell>
        </row>
      </sheetData>
      <sheetData sheetId="3382">
        <row r="7">
          <cell r="E7" t="str">
            <v>PT. DANONE BISCUITS INDONESIA</v>
          </cell>
        </row>
      </sheetData>
      <sheetData sheetId="3383">
        <row r="7">
          <cell r="E7" t="str">
            <v>PT. DANONE BISCUITS INDONESIA</v>
          </cell>
        </row>
      </sheetData>
      <sheetData sheetId="3384">
        <row r="7">
          <cell r="E7" t="str">
            <v>PT. DANONE BISCUITS INDONESIA</v>
          </cell>
        </row>
      </sheetData>
      <sheetData sheetId="3385">
        <row r="7">
          <cell r="E7" t="str">
            <v>PT. DANONE BISCUITS INDONESIA</v>
          </cell>
        </row>
      </sheetData>
      <sheetData sheetId="3386">
        <row r="7">
          <cell r="E7" t="str">
            <v>PT. DANONE BISCUITS INDONESIA</v>
          </cell>
        </row>
      </sheetData>
      <sheetData sheetId="3387">
        <row r="7">
          <cell r="E7" t="str">
            <v>PT. DANONE BISCUITS INDONESIA</v>
          </cell>
        </row>
      </sheetData>
      <sheetData sheetId="3388">
        <row r="7">
          <cell r="E7" t="str">
            <v>PT. DANONE BISCUITS INDONESIA</v>
          </cell>
        </row>
      </sheetData>
      <sheetData sheetId="3389">
        <row r="7">
          <cell r="E7" t="str">
            <v>PT. DANONE BISCUITS INDONESIA</v>
          </cell>
        </row>
      </sheetData>
      <sheetData sheetId="3390">
        <row r="7">
          <cell r="E7" t="str">
            <v>PT. DANONE BISCUITS INDONESIA</v>
          </cell>
        </row>
      </sheetData>
      <sheetData sheetId="3391">
        <row r="7">
          <cell r="E7" t="str">
            <v>PT. DANONE BISCUITS INDONESIA</v>
          </cell>
        </row>
      </sheetData>
      <sheetData sheetId="3392">
        <row r="7">
          <cell r="E7" t="str">
            <v>PT. DANONE BISCUITS INDONESIA</v>
          </cell>
        </row>
      </sheetData>
      <sheetData sheetId="3393">
        <row r="7">
          <cell r="E7" t="str">
            <v>PT. DANONE BISCUITS INDONESIA</v>
          </cell>
        </row>
      </sheetData>
      <sheetData sheetId="3394">
        <row r="7">
          <cell r="E7" t="str">
            <v>PT. DANONE BISCUITS INDONESIA</v>
          </cell>
        </row>
      </sheetData>
      <sheetData sheetId="3395">
        <row r="7">
          <cell r="E7" t="str">
            <v>PT. DANONE BISCUITS INDONESIA</v>
          </cell>
        </row>
      </sheetData>
      <sheetData sheetId="3396">
        <row r="7">
          <cell r="E7" t="str">
            <v>PT. DANONE BISCUITS INDONESIA</v>
          </cell>
        </row>
      </sheetData>
      <sheetData sheetId="3397">
        <row r="7">
          <cell r="E7" t="str">
            <v>PT. DANONE BISCUITS INDONESIA</v>
          </cell>
        </row>
      </sheetData>
      <sheetData sheetId="3398">
        <row r="7">
          <cell r="E7" t="str">
            <v>PT. DANONE BISCUITS INDONESIA</v>
          </cell>
        </row>
      </sheetData>
      <sheetData sheetId="3399">
        <row r="7">
          <cell r="E7" t="str">
            <v>PT. DANONE BISCUITS INDONESIA</v>
          </cell>
        </row>
      </sheetData>
      <sheetData sheetId="3400">
        <row r="7">
          <cell r="E7" t="str">
            <v>PT. DANONE BISCUITS INDONESIA</v>
          </cell>
        </row>
      </sheetData>
      <sheetData sheetId="3401">
        <row r="7">
          <cell r="E7" t="str">
            <v>PT. DANONE BISCUITS INDONESIA</v>
          </cell>
        </row>
      </sheetData>
      <sheetData sheetId="3402">
        <row r="7">
          <cell r="E7" t="str">
            <v>PT. DANONE BISCUITS INDONESIA</v>
          </cell>
        </row>
      </sheetData>
      <sheetData sheetId="3403">
        <row r="7">
          <cell r="E7" t="str">
            <v>PT. DANONE BISCUITS INDONESIA</v>
          </cell>
        </row>
      </sheetData>
      <sheetData sheetId="3404">
        <row r="7">
          <cell r="E7" t="str">
            <v>PT. DANONE BISCUITS INDONESIA</v>
          </cell>
        </row>
      </sheetData>
      <sheetData sheetId="3405">
        <row r="7">
          <cell r="E7" t="str">
            <v>PT. DANONE BISCUITS INDONESIA</v>
          </cell>
        </row>
      </sheetData>
      <sheetData sheetId="3406">
        <row r="7">
          <cell r="E7" t="str">
            <v>PT. DANONE BISCUITS INDONESIA</v>
          </cell>
        </row>
      </sheetData>
      <sheetData sheetId="3407">
        <row r="7">
          <cell r="E7" t="str">
            <v>PT. DANONE BISCUITS INDONESIA</v>
          </cell>
        </row>
      </sheetData>
      <sheetData sheetId="3408">
        <row r="7">
          <cell r="E7" t="str">
            <v>PT. DANONE BISCUITS INDONESIA</v>
          </cell>
        </row>
      </sheetData>
      <sheetData sheetId="3409">
        <row r="7">
          <cell r="E7" t="str">
            <v>PT. DANONE BISCUITS INDONESIA</v>
          </cell>
        </row>
      </sheetData>
      <sheetData sheetId="3410">
        <row r="7">
          <cell r="E7" t="str">
            <v>PT. DANONE BISCUITS INDONESIA</v>
          </cell>
        </row>
      </sheetData>
      <sheetData sheetId="3411">
        <row r="7">
          <cell r="E7" t="str">
            <v>PT. DANONE BISCUITS INDONESIA</v>
          </cell>
        </row>
      </sheetData>
      <sheetData sheetId="3412">
        <row r="7">
          <cell r="E7" t="str">
            <v>PT. DANONE BISCUITS INDONESIA</v>
          </cell>
        </row>
      </sheetData>
      <sheetData sheetId="3413">
        <row r="7">
          <cell r="E7" t="str">
            <v>PT. DANONE BISCUITS INDONESIA</v>
          </cell>
        </row>
      </sheetData>
      <sheetData sheetId="3414">
        <row r="7">
          <cell r="E7" t="str">
            <v>PT. DANONE BISCUITS INDONESIA</v>
          </cell>
        </row>
      </sheetData>
      <sheetData sheetId="3415">
        <row r="7">
          <cell r="E7" t="str">
            <v>PT. DANONE BISCUITS INDONESIA</v>
          </cell>
        </row>
      </sheetData>
      <sheetData sheetId="3416">
        <row r="7">
          <cell r="E7" t="str">
            <v>PT. DANONE BISCUITS INDONESIA</v>
          </cell>
        </row>
      </sheetData>
      <sheetData sheetId="3417">
        <row r="7">
          <cell r="E7" t="str">
            <v>PT. DANONE BISCUITS INDONESIA</v>
          </cell>
        </row>
      </sheetData>
      <sheetData sheetId="3418">
        <row r="7">
          <cell r="E7" t="str">
            <v>PT. DANONE BISCUITS INDONESIA</v>
          </cell>
        </row>
      </sheetData>
      <sheetData sheetId="3419">
        <row r="7">
          <cell r="E7" t="str">
            <v>PT. DANONE BISCUITS INDONESIA</v>
          </cell>
        </row>
      </sheetData>
      <sheetData sheetId="3420">
        <row r="7">
          <cell r="E7" t="str">
            <v>PT. DANONE BISCUITS INDONESIA</v>
          </cell>
        </row>
      </sheetData>
      <sheetData sheetId="3421">
        <row r="7">
          <cell r="E7" t="str">
            <v>PT. DANONE BISCUITS INDONESIA</v>
          </cell>
        </row>
      </sheetData>
      <sheetData sheetId="3422">
        <row r="7">
          <cell r="E7" t="str">
            <v>PT. DANONE BISCUITS INDONESIA</v>
          </cell>
        </row>
      </sheetData>
      <sheetData sheetId="3423">
        <row r="7">
          <cell r="E7" t="str">
            <v>PT. DANONE BISCUITS INDONESIA</v>
          </cell>
        </row>
      </sheetData>
      <sheetData sheetId="3424">
        <row r="7">
          <cell r="E7" t="str">
            <v>PT. DANONE BISCUITS INDONESIA</v>
          </cell>
        </row>
      </sheetData>
      <sheetData sheetId="3425">
        <row r="7">
          <cell r="E7" t="str">
            <v>PT. DANONE BISCUITS INDONESIA</v>
          </cell>
        </row>
      </sheetData>
      <sheetData sheetId="3426">
        <row r="7">
          <cell r="E7" t="str">
            <v>PT. DANONE BISCUITS INDONESIA</v>
          </cell>
        </row>
      </sheetData>
      <sheetData sheetId="3427">
        <row r="7">
          <cell r="E7" t="str">
            <v>PT. DANONE BISCUITS INDONESIA</v>
          </cell>
        </row>
      </sheetData>
      <sheetData sheetId="3428">
        <row r="7">
          <cell r="E7" t="str">
            <v>PT. DANONE BISCUITS INDONESIA</v>
          </cell>
        </row>
      </sheetData>
      <sheetData sheetId="3429">
        <row r="7">
          <cell r="E7" t="str">
            <v>PT. DANONE BISCUITS INDONESIA</v>
          </cell>
        </row>
      </sheetData>
      <sheetData sheetId="3430">
        <row r="7">
          <cell r="E7" t="str">
            <v>PT. DANONE BISCUITS INDONESIA</v>
          </cell>
        </row>
      </sheetData>
      <sheetData sheetId="3431">
        <row r="7">
          <cell r="E7" t="str">
            <v>PT. DANONE BISCUITS INDONESIA</v>
          </cell>
        </row>
      </sheetData>
      <sheetData sheetId="3432">
        <row r="7">
          <cell r="E7" t="str">
            <v>PT. DANONE BISCUITS INDONESIA</v>
          </cell>
        </row>
      </sheetData>
      <sheetData sheetId="3433">
        <row r="7">
          <cell r="E7" t="str">
            <v>PT. DANONE BISCUITS INDONESIA</v>
          </cell>
        </row>
      </sheetData>
      <sheetData sheetId="3434">
        <row r="7">
          <cell r="E7" t="str">
            <v>PT. DANONE BISCUITS INDONESIA</v>
          </cell>
        </row>
      </sheetData>
      <sheetData sheetId="3435">
        <row r="7">
          <cell r="E7" t="str">
            <v>PT. DANONE BISCUITS INDONESIA</v>
          </cell>
        </row>
      </sheetData>
      <sheetData sheetId="3436">
        <row r="7">
          <cell r="E7" t="str">
            <v>PT. DANONE BISCUITS INDONESIA</v>
          </cell>
        </row>
      </sheetData>
      <sheetData sheetId="3437">
        <row r="7">
          <cell r="E7" t="str">
            <v>PT. DANONE BISCUITS INDONESIA</v>
          </cell>
        </row>
      </sheetData>
      <sheetData sheetId="3438">
        <row r="7">
          <cell r="E7" t="str">
            <v>PT. DANONE BISCUITS INDONESIA</v>
          </cell>
        </row>
      </sheetData>
      <sheetData sheetId="3439">
        <row r="7">
          <cell r="E7" t="str">
            <v>PT. DANONE BISCUITS INDONESIA</v>
          </cell>
        </row>
      </sheetData>
      <sheetData sheetId="3440">
        <row r="7">
          <cell r="E7" t="str">
            <v>PT. DANONE BISCUITS INDONESIA</v>
          </cell>
        </row>
      </sheetData>
      <sheetData sheetId="3441">
        <row r="7">
          <cell r="E7" t="str">
            <v>PT. DANONE BISCUITS INDONESIA</v>
          </cell>
        </row>
      </sheetData>
      <sheetData sheetId="3442">
        <row r="7">
          <cell r="E7" t="str">
            <v>PT. DANONE BISCUITS INDONESIA</v>
          </cell>
        </row>
      </sheetData>
      <sheetData sheetId="3443">
        <row r="7">
          <cell r="E7" t="str">
            <v>PT. DANONE BISCUITS INDONESIA</v>
          </cell>
        </row>
      </sheetData>
      <sheetData sheetId="3444">
        <row r="7">
          <cell r="E7" t="str">
            <v>PT. DANONE BISCUITS INDONESIA</v>
          </cell>
        </row>
      </sheetData>
      <sheetData sheetId="3445">
        <row r="7">
          <cell r="E7" t="str">
            <v>PT. DANONE BISCUITS INDONESIA</v>
          </cell>
        </row>
      </sheetData>
      <sheetData sheetId="3446">
        <row r="7">
          <cell r="E7" t="str">
            <v>PT. DANONE BISCUITS INDONESIA</v>
          </cell>
        </row>
      </sheetData>
      <sheetData sheetId="3447">
        <row r="7">
          <cell r="E7" t="str">
            <v>PT. DANONE BISCUITS INDONESIA</v>
          </cell>
        </row>
      </sheetData>
      <sheetData sheetId="3448">
        <row r="7">
          <cell r="E7" t="str">
            <v>PT. DANONE BISCUITS INDONESIA</v>
          </cell>
        </row>
      </sheetData>
      <sheetData sheetId="3449">
        <row r="7">
          <cell r="E7" t="str">
            <v>PT. DANONE BISCUITS INDONESIA</v>
          </cell>
        </row>
      </sheetData>
      <sheetData sheetId="3450">
        <row r="7">
          <cell r="E7" t="str">
            <v>PT. DANONE BISCUITS INDONESIA</v>
          </cell>
        </row>
      </sheetData>
      <sheetData sheetId="3451">
        <row r="7">
          <cell r="E7" t="str">
            <v>PT. DANONE BISCUITS INDONESIA</v>
          </cell>
        </row>
      </sheetData>
      <sheetData sheetId="3452">
        <row r="7">
          <cell r="E7" t="str">
            <v>PT. DANONE BISCUITS INDONESIA</v>
          </cell>
        </row>
      </sheetData>
      <sheetData sheetId="3453">
        <row r="7">
          <cell r="E7" t="str">
            <v>PT. DANONE BISCUITS INDONESIA</v>
          </cell>
        </row>
      </sheetData>
      <sheetData sheetId="3454">
        <row r="7">
          <cell r="E7" t="str">
            <v>PT. DANONE BISCUITS INDONESIA</v>
          </cell>
        </row>
      </sheetData>
      <sheetData sheetId="3455">
        <row r="7">
          <cell r="E7" t="str">
            <v>PT. DANONE BISCUITS INDONESIA</v>
          </cell>
        </row>
      </sheetData>
      <sheetData sheetId="3456">
        <row r="7">
          <cell r="E7" t="str">
            <v>PT. DANONE BISCUITS INDONESIA</v>
          </cell>
        </row>
      </sheetData>
      <sheetData sheetId="3457">
        <row r="7">
          <cell r="E7" t="str">
            <v>PT. DANONE BISCUITS INDONESIA</v>
          </cell>
        </row>
      </sheetData>
      <sheetData sheetId="3458">
        <row r="7">
          <cell r="E7" t="str">
            <v>PT. DANONE BISCUITS INDONESIA</v>
          </cell>
        </row>
      </sheetData>
      <sheetData sheetId="3459">
        <row r="7">
          <cell r="E7" t="str">
            <v>PT. DANONE BISCUITS INDONESIA</v>
          </cell>
        </row>
      </sheetData>
      <sheetData sheetId="3460">
        <row r="7">
          <cell r="E7" t="str">
            <v>PT. DANONE BISCUITS INDONESIA</v>
          </cell>
        </row>
      </sheetData>
      <sheetData sheetId="3461">
        <row r="7">
          <cell r="E7" t="str">
            <v>PT. DANONE BISCUITS INDONESIA</v>
          </cell>
        </row>
      </sheetData>
      <sheetData sheetId="3462">
        <row r="7">
          <cell r="E7" t="str">
            <v>PT. DANONE BISCUITS INDONESIA</v>
          </cell>
        </row>
      </sheetData>
      <sheetData sheetId="3463">
        <row r="7">
          <cell r="E7" t="str">
            <v>PT. DANONE BISCUITS INDONESIA</v>
          </cell>
        </row>
      </sheetData>
      <sheetData sheetId="3464">
        <row r="7">
          <cell r="E7" t="str">
            <v>PT. DANONE BISCUITS INDONESIA</v>
          </cell>
        </row>
      </sheetData>
      <sheetData sheetId="3465">
        <row r="7">
          <cell r="E7" t="str">
            <v>PT. DANONE BISCUITS INDONESIA</v>
          </cell>
        </row>
      </sheetData>
      <sheetData sheetId="3466">
        <row r="7">
          <cell r="E7" t="str">
            <v>PT. DANONE BISCUITS INDONESIA</v>
          </cell>
        </row>
      </sheetData>
      <sheetData sheetId="3467">
        <row r="7">
          <cell r="E7" t="str">
            <v>PT. DANONE BISCUITS INDONESIA</v>
          </cell>
        </row>
      </sheetData>
      <sheetData sheetId="3468">
        <row r="7">
          <cell r="E7" t="str">
            <v>PT. DANONE BISCUITS INDONESIA</v>
          </cell>
        </row>
      </sheetData>
      <sheetData sheetId="3469">
        <row r="7">
          <cell r="E7" t="str">
            <v>PT. DANONE BISCUITS INDONESIA</v>
          </cell>
        </row>
      </sheetData>
      <sheetData sheetId="3470">
        <row r="7">
          <cell r="E7" t="str">
            <v>PT. DANONE BISCUITS INDONESIA</v>
          </cell>
        </row>
      </sheetData>
      <sheetData sheetId="3471">
        <row r="7">
          <cell r="E7" t="str">
            <v>PT. DANONE BISCUITS INDONESIA</v>
          </cell>
        </row>
      </sheetData>
      <sheetData sheetId="3472">
        <row r="7">
          <cell r="E7" t="str">
            <v>PT. DANONE BISCUITS INDONESIA</v>
          </cell>
        </row>
      </sheetData>
      <sheetData sheetId="3473">
        <row r="7">
          <cell r="E7" t="str">
            <v>PT. DANONE BISCUITS INDONESIA</v>
          </cell>
        </row>
      </sheetData>
      <sheetData sheetId="3474">
        <row r="7">
          <cell r="E7" t="str">
            <v>PT. DANONE BISCUITS INDONESIA</v>
          </cell>
        </row>
      </sheetData>
      <sheetData sheetId="3475">
        <row r="7">
          <cell r="E7" t="str">
            <v>PT. DANONE BISCUITS INDONESIA</v>
          </cell>
        </row>
      </sheetData>
      <sheetData sheetId="3476">
        <row r="7">
          <cell r="E7" t="str">
            <v>PT. DANONE BISCUITS INDONESIA</v>
          </cell>
        </row>
      </sheetData>
      <sheetData sheetId="3477">
        <row r="7">
          <cell r="E7" t="str">
            <v>PT. DANONE BISCUITS INDONESIA</v>
          </cell>
        </row>
      </sheetData>
      <sheetData sheetId="3478">
        <row r="7">
          <cell r="E7" t="str">
            <v>PT. DANONE BISCUITS INDONESIA</v>
          </cell>
        </row>
      </sheetData>
      <sheetData sheetId="3479">
        <row r="7">
          <cell r="E7" t="str">
            <v>PT. DANONE BISCUITS INDONESIA</v>
          </cell>
        </row>
      </sheetData>
      <sheetData sheetId="3480">
        <row r="7">
          <cell r="E7" t="str">
            <v>PT. DANONE BISCUITS INDONESIA</v>
          </cell>
        </row>
      </sheetData>
      <sheetData sheetId="3481">
        <row r="7">
          <cell r="E7" t="str">
            <v>PT. DANONE BISCUITS INDONESIA</v>
          </cell>
        </row>
      </sheetData>
      <sheetData sheetId="3482">
        <row r="7">
          <cell r="E7" t="str">
            <v>PT. DANONE BISCUITS INDONESIA</v>
          </cell>
        </row>
      </sheetData>
      <sheetData sheetId="3483">
        <row r="7">
          <cell r="E7" t="str">
            <v>PT. DANONE BISCUITS INDONESIA</v>
          </cell>
        </row>
      </sheetData>
      <sheetData sheetId="3484">
        <row r="7">
          <cell r="E7" t="str">
            <v>PT. DANONE BISCUITS INDONESIA</v>
          </cell>
        </row>
      </sheetData>
      <sheetData sheetId="3485">
        <row r="7">
          <cell r="E7" t="str">
            <v>PT. DANONE BISCUITS INDONESIA</v>
          </cell>
        </row>
      </sheetData>
      <sheetData sheetId="3486">
        <row r="7">
          <cell r="E7" t="str">
            <v>PT. DANONE BISCUITS INDONESIA</v>
          </cell>
        </row>
      </sheetData>
      <sheetData sheetId="3487">
        <row r="7">
          <cell r="E7" t="str">
            <v>PT. DANONE BISCUITS INDONESIA</v>
          </cell>
        </row>
      </sheetData>
      <sheetData sheetId="3488">
        <row r="7">
          <cell r="E7" t="str">
            <v>PT. DANONE BISCUITS INDONESIA</v>
          </cell>
        </row>
      </sheetData>
      <sheetData sheetId="3489">
        <row r="7">
          <cell r="E7" t="str">
            <v>PT. DANONE BISCUITS INDONESIA</v>
          </cell>
        </row>
      </sheetData>
      <sheetData sheetId="3490">
        <row r="7">
          <cell r="E7" t="str">
            <v>PT. DANONE BISCUITS INDONESIA</v>
          </cell>
        </row>
      </sheetData>
      <sheetData sheetId="3491">
        <row r="7">
          <cell r="E7" t="str">
            <v>PT. DANONE BISCUITS INDONESIA</v>
          </cell>
        </row>
      </sheetData>
      <sheetData sheetId="3492">
        <row r="7">
          <cell r="E7" t="str">
            <v>PT. DANONE BISCUITS INDONESIA</v>
          </cell>
        </row>
      </sheetData>
      <sheetData sheetId="3493">
        <row r="7">
          <cell r="E7" t="str">
            <v>PT. DANONE BISCUITS INDONESIA</v>
          </cell>
        </row>
      </sheetData>
      <sheetData sheetId="3494">
        <row r="7">
          <cell r="E7" t="str">
            <v>PT. DANONE BISCUITS INDONESIA</v>
          </cell>
        </row>
      </sheetData>
      <sheetData sheetId="3495">
        <row r="7">
          <cell r="E7" t="str">
            <v>PT. DANONE BISCUITS INDONESIA</v>
          </cell>
        </row>
      </sheetData>
      <sheetData sheetId="3496">
        <row r="7">
          <cell r="E7" t="str">
            <v>PT. DANONE BISCUITS INDONESIA</v>
          </cell>
        </row>
      </sheetData>
      <sheetData sheetId="3497">
        <row r="7">
          <cell r="E7" t="str">
            <v>PT. DANONE BISCUITS INDONESIA</v>
          </cell>
        </row>
      </sheetData>
      <sheetData sheetId="3498">
        <row r="7">
          <cell r="E7" t="str">
            <v>PT. DANONE BISCUITS INDONESIA</v>
          </cell>
        </row>
      </sheetData>
      <sheetData sheetId="3499">
        <row r="7">
          <cell r="E7" t="str">
            <v>PT. DANONE BISCUITS INDONESIA</v>
          </cell>
        </row>
      </sheetData>
      <sheetData sheetId="3500">
        <row r="7">
          <cell r="E7" t="str">
            <v>PT. DANONE BISCUITS INDONESIA</v>
          </cell>
        </row>
      </sheetData>
      <sheetData sheetId="3501">
        <row r="7">
          <cell r="E7" t="str">
            <v>PT. DANONE BISCUITS INDONESIA</v>
          </cell>
        </row>
      </sheetData>
      <sheetData sheetId="3502">
        <row r="7">
          <cell r="E7" t="str">
            <v>PT. DANONE BISCUITS INDONESIA</v>
          </cell>
        </row>
      </sheetData>
      <sheetData sheetId="3503">
        <row r="7">
          <cell r="E7" t="str">
            <v>PT. DANONE BISCUITS INDONESIA</v>
          </cell>
        </row>
      </sheetData>
      <sheetData sheetId="3504">
        <row r="7">
          <cell r="E7" t="str">
            <v>PT. DANONE BISCUITS INDONESIA</v>
          </cell>
        </row>
      </sheetData>
      <sheetData sheetId="3505">
        <row r="7">
          <cell r="E7" t="str">
            <v>PT. DANONE BISCUITS INDONESIA</v>
          </cell>
        </row>
      </sheetData>
      <sheetData sheetId="3506">
        <row r="7">
          <cell r="E7" t="str">
            <v>PT. DANONE BISCUITS INDONESIA</v>
          </cell>
        </row>
      </sheetData>
      <sheetData sheetId="3507">
        <row r="7">
          <cell r="E7" t="str">
            <v>PT. DANONE BISCUITS INDONESIA</v>
          </cell>
        </row>
      </sheetData>
      <sheetData sheetId="3508">
        <row r="7">
          <cell r="E7" t="str">
            <v>PT. DANONE BISCUITS INDONESIA</v>
          </cell>
        </row>
      </sheetData>
      <sheetData sheetId="3509">
        <row r="7">
          <cell r="E7" t="str">
            <v>PT. DANONE BISCUITS INDONESIA</v>
          </cell>
        </row>
      </sheetData>
      <sheetData sheetId="3510">
        <row r="7">
          <cell r="E7" t="str">
            <v>PT. DANONE BISCUITS INDONESIA</v>
          </cell>
        </row>
      </sheetData>
      <sheetData sheetId="3511">
        <row r="7">
          <cell r="E7" t="str">
            <v>PT. DANONE BISCUITS INDONESIA</v>
          </cell>
        </row>
      </sheetData>
      <sheetData sheetId="3512">
        <row r="7">
          <cell r="E7" t="str">
            <v>PT. DANONE BISCUITS INDONESIA</v>
          </cell>
        </row>
      </sheetData>
      <sheetData sheetId="3513">
        <row r="7">
          <cell r="E7" t="str">
            <v>PT. DANONE BISCUITS INDONESIA</v>
          </cell>
        </row>
      </sheetData>
      <sheetData sheetId="3514">
        <row r="7">
          <cell r="E7" t="str">
            <v>PT. DANONE BISCUITS INDONESIA</v>
          </cell>
        </row>
      </sheetData>
      <sheetData sheetId="3515">
        <row r="7">
          <cell r="E7" t="str">
            <v>PT. DANONE BISCUITS INDONESIA</v>
          </cell>
        </row>
      </sheetData>
      <sheetData sheetId="3516">
        <row r="7">
          <cell r="E7" t="str">
            <v>PT. DANONE BISCUITS INDONESIA</v>
          </cell>
        </row>
      </sheetData>
      <sheetData sheetId="3517">
        <row r="7">
          <cell r="E7" t="str">
            <v>PT. DANONE BISCUITS INDONESIA</v>
          </cell>
        </row>
      </sheetData>
      <sheetData sheetId="3518">
        <row r="7">
          <cell r="E7" t="str">
            <v>PT. DANONE BISCUITS INDONESIA</v>
          </cell>
        </row>
      </sheetData>
      <sheetData sheetId="3519">
        <row r="7">
          <cell r="E7" t="str">
            <v>PT. DANONE BISCUITS INDONESIA</v>
          </cell>
        </row>
      </sheetData>
      <sheetData sheetId="3520">
        <row r="7">
          <cell r="E7" t="str">
            <v>PT. DANONE BISCUITS INDONESIA</v>
          </cell>
        </row>
      </sheetData>
      <sheetData sheetId="3521">
        <row r="7">
          <cell r="E7" t="str">
            <v>PT. DANONE BISCUITS INDONESIA</v>
          </cell>
        </row>
      </sheetData>
      <sheetData sheetId="3522">
        <row r="7">
          <cell r="E7" t="str">
            <v>PT. DANONE BISCUITS INDONESIA</v>
          </cell>
        </row>
      </sheetData>
      <sheetData sheetId="3523">
        <row r="7">
          <cell r="E7" t="str">
            <v>PT. DANONE BISCUITS INDONESIA</v>
          </cell>
        </row>
      </sheetData>
      <sheetData sheetId="3524">
        <row r="7">
          <cell r="E7" t="str">
            <v>PT. DANONE BISCUITS INDONESIA</v>
          </cell>
        </row>
      </sheetData>
      <sheetData sheetId="3525">
        <row r="7">
          <cell r="E7" t="str">
            <v>PT. DANONE BISCUITS INDONESIA</v>
          </cell>
        </row>
      </sheetData>
      <sheetData sheetId="3526">
        <row r="7">
          <cell r="E7" t="str">
            <v>PT. DANONE BISCUITS INDONESIA</v>
          </cell>
        </row>
      </sheetData>
      <sheetData sheetId="3527">
        <row r="7">
          <cell r="E7" t="str">
            <v>PT. DANONE BISCUITS INDONESIA</v>
          </cell>
        </row>
      </sheetData>
      <sheetData sheetId="3528">
        <row r="7">
          <cell r="E7" t="str">
            <v>PT. DANONE BISCUITS INDONESIA</v>
          </cell>
        </row>
      </sheetData>
      <sheetData sheetId="3529">
        <row r="7">
          <cell r="E7" t="str">
            <v>PT. DANONE BISCUITS INDONESIA</v>
          </cell>
        </row>
      </sheetData>
      <sheetData sheetId="3530">
        <row r="7">
          <cell r="E7" t="str">
            <v>PT. DANONE BISCUITS INDONESIA</v>
          </cell>
        </row>
      </sheetData>
      <sheetData sheetId="3531">
        <row r="7">
          <cell r="E7" t="str">
            <v>PT. DANONE BISCUITS INDONESIA</v>
          </cell>
        </row>
      </sheetData>
      <sheetData sheetId="3532">
        <row r="7">
          <cell r="E7" t="str">
            <v>PT. DANONE BISCUITS INDONESIA</v>
          </cell>
        </row>
      </sheetData>
      <sheetData sheetId="3533">
        <row r="7">
          <cell r="E7" t="str">
            <v>PT. DANONE BISCUITS INDONESIA</v>
          </cell>
        </row>
      </sheetData>
      <sheetData sheetId="3534">
        <row r="7">
          <cell r="E7" t="str">
            <v>PT. DANONE BISCUITS INDONESIA</v>
          </cell>
        </row>
      </sheetData>
      <sheetData sheetId="3535">
        <row r="7">
          <cell r="E7" t="str">
            <v>PT. DANONE BISCUITS INDONESIA</v>
          </cell>
        </row>
      </sheetData>
      <sheetData sheetId="3536">
        <row r="7">
          <cell r="E7" t="str">
            <v>PT. DANONE BISCUITS INDONESIA</v>
          </cell>
        </row>
      </sheetData>
      <sheetData sheetId="3537">
        <row r="7">
          <cell r="E7" t="str">
            <v>PT. DANONE BISCUITS INDONESIA</v>
          </cell>
        </row>
      </sheetData>
      <sheetData sheetId="3538">
        <row r="7">
          <cell r="E7" t="str">
            <v>PT. DANONE BISCUITS INDONESIA</v>
          </cell>
        </row>
      </sheetData>
      <sheetData sheetId="3539">
        <row r="7">
          <cell r="E7" t="str">
            <v>PT. DANONE BISCUITS INDONESIA</v>
          </cell>
        </row>
      </sheetData>
      <sheetData sheetId="3540">
        <row r="7">
          <cell r="E7" t="str">
            <v>PT. DANONE BISCUITS INDONESIA</v>
          </cell>
        </row>
      </sheetData>
      <sheetData sheetId="3541">
        <row r="7">
          <cell r="E7" t="str">
            <v>PT. DANONE BISCUITS INDONESIA</v>
          </cell>
        </row>
      </sheetData>
      <sheetData sheetId="3542">
        <row r="7">
          <cell r="E7" t="str">
            <v>PT. DANONE BISCUITS INDONESIA</v>
          </cell>
        </row>
      </sheetData>
      <sheetData sheetId="3543">
        <row r="7">
          <cell r="E7" t="str">
            <v>PT. DANONE BISCUITS INDONESIA</v>
          </cell>
        </row>
      </sheetData>
      <sheetData sheetId="3544">
        <row r="7">
          <cell r="E7" t="str">
            <v>PT. DANONE BISCUITS INDONESIA</v>
          </cell>
        </row>
      </sheetData>
      <sheetData sheetId="3545">
        <row r="7">
          <cell r="E7" t="str">
            <v>PT. DANONE BISCUITS INDONESIA</v>
          </cell>
        </row>
      </sheetData>
      <sheetData sheetId="3546">
        <row r="7">
          <cell r="E7" t="str">
            <v>PT. DANONE BISCUITS INDONESIA</v>
          </cell>
        </row>
      </sheetData>
      <sheetData sheetId="3547">
        <row r="7">
          <cell r="E7" t="str">
            <v>PT. DANONE BISCUITS INDONESIA</v>
          </cell>
        </row>
      </sheetData>
      <sheetData sheetId="3548">
        <row r="7">
          <cell r="E7" t="str">
            <v>PT. DANONE BISCUITS INDONESIA</v>
          </cell>
        </row>
      </sheetData>
      <sheetData sheetId="3549">
        <row r="7">
          <cell r="E7" t="str">
            <v>PT. DANONE BISCUITS INDONESIA</v>
          </cell>
        </row>
      </sheetData>
      <sheetData sheetId="3550">
        <row r="7">
          <cell r="E7" t="str">
            <v>PT. DANONE BISCUITS INDONESIA</v>
          </cell>
        </row>
      </sheetData>
      <sheetData sheetId="3551">
        <row r="7">
          <cell r="E7" t="str">
            <v>PT. DANONE BISCUITS INDONESIA</v>
          </cell>
        </row>
      </sheetData>
      <sheetData sheetId="3552">
        <row r="7">
          <cell r="E7" t="str">
            <v>PT. DANONE BISCUITS INDONESIA</v>
          </cell>
        </row>
      </sheetData>
      <sheetData sheetId="3553">
        <row r="7">
          <cell r="E7" t="str">
            <v>PT. DANONE BISCUITS INDONESIA</v>
          </cell>
        </row>
      </sheetData>
      <sheetData sheetId="3554">
        <row r="7">
          <cell r="E7" t="str">
            <v>PT. DANONE BISCUITS INDONESIA</v>
          </cell>
        </row>
      </sheetData>
      <sheetData sheetId="3555">
        <row r="7">
          <cell r="E7" t="str">
            <v>PT. DANONE BISCUITS INDONESIA</v>
          </cell>
        </row>
      </sheetData>
      <sheetData sheetId="3556">
        <row r="7">
          <cell r="E7" t="str">
            <v>PT. DANONE BISCUITS INDONESIA</v>
          </cell>
        </row>
      </sheetData>
      <sheetData sheetId="3557">
        <row r="7">
          <cell r="E7" t="str">
            <v>PT. DANONE BISCUITS INDONESIA</v>
          </cell>
        </row>
      </sheetData>
      <sheetData sheetId="3558">
        <row r="7">
          <cell r="E7" t="str">
            <v>PT. DANONE BISCUITS INDONESIA</v>
          </cell>
        </row>
      </sheetData>
      <sheetData sheetId="3559">
        <row r="7">
          <cell r="E7" t="str">
            <v>PT. DANONE BISCUITS INDONESIA</v>
          </cell>
        </row>
      </sheetData>
      <sheetData sheetId="3560">
        <row r="7">
          <cell r="E7" t="str">
            <v>PT. DANONE BISCUITS INDONESIA</v>
          </cell>
        </row>
      </sheetData>
      <sheetData sheetId="3561">
        <row r="7">
          <cell r="E7" t="str">
            <v>PT. DANONE BISCUITS INDONESIA</v>
          </cell>
        </row>
      </sheetData>
      <sheetData sheetId="3562">
        <row r="7">
          <cell r="E7" t="str">
            <v>PT. DANONE BISCUITS INDONESIA</v>
          </cell>
        </row>
      </sheetData>
      <sheetData sheetId="3563">
        <row r="7">
          <cell r="E7" t="str">
            <v>PT. DANONE BISCUITS INDONESIA</v>
          </cell>
        </row>
      </sheetData>
      <sheetData sheetId="3564">
        <row r="7">
          <cell r="E7" t="str">
            <v>PT. DANONE BISCUITS INDONESIA</v>
          </cell>
        </row>
      </sheetData>
      <sheetData sheetId="3565">
        <row r="7">
          <cell r="E7" t="str">
            <v>PT. DANONE BISCUITS INDONESIA</v>
          </cell>
        </row>
      </sheetData>
      <sheetData sheetId="3566">
        <row r="7">
          <cell r="E7" t="str">
            <v>PT. DANONE BISCUITS INDONESIA</v>
          </cell>
        </row>
      </sheetData>
      <sheetData sheetId="3567">
        <row r="7">
          <cell r="E7" t="str">
            <v>PT. DANONE BISCUITS INDONESIA</v>
          </cell>
        </row>
      </sheetData>
      <sheetData sheetId="3568">
        <row r="7">
          <cell r="E7" t="str">
            <v>PT. DANONE BISCUITS INDONESIA</v>
          </cell>
        </row>
      </sheetData>
      <sheetData sheetId="3569">
        <row r="7">
          <cell r="E7" t="str">
            <v>PT. DANONE BISCUITS INDONESIA</v>
          </cell>
        </row>
      </sheetData>
      <sheetData sheetId="3570">
        <row r="7">
          <cell r="E7" t="str">
            <v>PT. DANONE BISCUITS INDONESIA</v>
          </cell>
        </row>
      </sheetData>
      <sheetData sheetId="3571">
        <row r="7">
          <cell r="E7" t="str">
            <v>PT. DANONE BISCUITS INDONESIA</v>
          </cell>
        </row>
      </sheetData>
      <sheetData sheetId="3572">
        <row r="7">
          <cell r="E7" t="str">
            <v>PT. DANONE BISCUITS INDONESIA</v>
          </cell>
        </row>
      </sheetData>
      <sheetData sheetId="3573">
        <row r="7">
          <cell r="E7" t="str">
            <v>PT. DANONE BISCUITS INDONESIA</v>
          </cell>
        </row>
      </sheetData>
      <sheetData sheetId="3574">
        <row r="7">
          <cell r="E7" t="str">
            <v>PT. DANONE BISCUITS INDONESIA</v>
          </cell>
        </row>
      </sheetData>
      <sheetData sheetId="3575">
        <row r="7">
          <cell r="E7" t="str">
            <v>PT. DANONE BISCUITS INDONESIA</v>
          </cell>
        </row>
      </sheetData>
      <sheetData sheetId="3576">
        <row r="7">
          <cell r="E7" t="str">
            <v>PT. DANONE BISCUITS INDONESIA</v>
          </cell>
        </row>
      </sheetData>
      <sheetData sheetId="3577">
        <row r="7">
          <cell r="E7" t="str">
            <v>PT. DANONE BISCUITS INDONESIA</v>
          </cell>
        </row>
      </sheetData>
      <sheetData sheetId="3578">
        <row r="7">
          <cell r="E7" t="str">
            <v>PT. DANONE BISCUITS INDONESIA</v>
          </cell>
        </row>
      </sheetData>
      <sheetData sheetId="3579">
        <row r="7">
          <cell r="E7" t="str">
            <v>PT. DANONE BISCUITS INDONESIA</v>
          </cell>
        </row>
      </sheetData>
      <sheetData sheetId="3580">
        <row r="7">
          <cell r="E7" t="str">
            <v>PT. DANONE BISCUITS INDONESIA</v>
          </cell>
        </row>
      </sheetData>
      <sheetData sheetId="3581">
        <row r="7">
          <cell r="E7" t="str">
            <v>PT. DANONE BISCUITS INDONESIA</v>
          </cell>
        </row>
      </sheetData>
      <sheetData sheetId="3582">
        <row r="7">
          <cell r="E7" t="str">
            <v>PT. DANONE BISCUITS INDONESIA</v>
          </cell>
        </row>
      </sheetData>
      <sheetData sheetId="3583">
        <row r="7">
          <cell r="E7" t="str">
            <v>PT. DANONE BISCUITS INDONESIA</v>
          </cell>
        </row>
      </sheetData>
      <sheetData sheetId="3584">
        <row r="7">
          <cell r="E7" t="str">
            <v>PT. DANONE BISCUITS INDONESIA</v>
          </cell>
        </row>
      </sheetData>
      <sheetData sheetId="3585">
        <row r="7">
          <cell r="E7" t="str">
            <v>PT. DANONE BISCUITS INDONESIA</v>
          </cell>
        </row>
      </sheetData>
      <sheetData sheetId="3586">
        <row r="7">
          <cell r="E7" t="str">
            <v>PT. DANONE BISCUITS INDONESIA</v>
          </cell>
        </row>
      </sheetData>
      <sheetData sheetId="3587">
        <row r="7">
          <cell r="E7" t="str">
            <v>PT. DANONE BISCUITS INDONESIA</v>
          </cell>
        </row>
      </sheetData>
      <sheetData sheetId="3588">
        <row r="7">
          <cell r="E7" t="str">
            <v>PT. DANONE BISCUITS INDONESIA</v>
          </cell>
        </row>
      </sheetData>
      <sheetData sheetId="3589">
        <row r="7">
          <cell r="E7" t="str">
            <v>PT. DANONE BISCUITS INDONESIA</v>
          </cell>
        </row>
      </sheetData>
      <sheetData sheetId="3590">
        <row r="7">
          <cell r="E7" t="str">
            <v>PT. DANONE BISCUITS INDONESIA</v>
          </cell>
        </row>
      </sheetData>
      <sheetData sheetId="3591">
        <row r="7">
          <cell r="E7" t="str">
            <v>PT. DANONE BISCUITS INDONESIA</v>
          </cell>
        </row>
      </sheetData>
      <sheetData sheetId="3592">
        <row r="7">
          <cell r="E7" t="str">
            <v>PT. DANONE BISCUITS INDONESIA</v>
          </cell>
        </row>
      </sheetData>
      <sheetData sheetId="3593">
        <row r="7">
          <cell r="E7" t="str">
            <v>PT. DANONE BISCUITS INDONESIA</v>
          </cell>
        </row>
      </sheetData>
      <sheetData sheetId="3594">
        <row r="7">
          <cell r="E7" t="str">
            <v>PT. DANONE BISCUITS INDONESIA</v>
          </cell>
        </row>
      </sheetData>
      <sheetData sheetId="3595">
        <row r="7">
          <cell r="E7" t="str">
            <v>PT. DANONE BISCUITS INDONESIA</v>
          </cell>
        </row>
      </sheetData>
      <sheetData sheetId="3596">
        <row r="7">
          <cell r="E7" t="str">
            <v>PT. DANONE BISCUITS INDONESIA</v>
          </cell>
        </row>
      </sheetData>
      <sheetData sheetId="3597">
        <row r="7">
          <cell r="E7" t="str">
            <v>PT. DANONE BISCUITS INDONESIA</v>
          </cell>
        </row>
      </sheetData>
      <sheetData sheetId="3598">
        <row r="7">
          <cell r="E7" t="str">
            <v>PT. DANONE BISCUITS INDONESIA</v>
          </cell>
        </row>
      </sheetData>
      <sheetData sheetId="3599">
        <row r="7">
          <cell r="E7" t="str">
            <v>PT. DANONE BISCUITS INDONESIA</v>
          </cell>
        </row>
      </sheetData>
      <sheetData sheetId="3600">
        <row r="7">
          <cell r="E7" t="str">
            <v>PT. DANONE BISCUITS INDONESIA</v>
          </cell>
        </row>
      </sheetData>
      <sheetData sheetId="3601">
        <row r="7">
          <cell r="E7" t="str">
            <v>PT. DANONE BISCUITS INDONESIA</v>
          </cell>
        </row>
      </sheetData>
      <sheetData sheetId="3602">
        <row r="7">
          <cell r="E7" t="str">
            <v>PT. DANONE BISCUITS INDONESIA</v>
          </cell>
        </row>
      </sheetData>
      <sheetData sheetId="3603">
        <row r="7">
          <cell r="E7" t="str">
            <v>PT. DANONE BISCUITS INDONESIA</v>
          </cell>
        </row>
      </sheetData>
      <sheetData sheetId="3604">
        <row r="7">
          <cell r="E7" t="str">
            <v>PT. DANONE BISCUITS INDONESIA</v>
          </cell>
        </row>
      </sheetData>
      <sheetData sheetId="3605">
        <row r="7">
          <cell r="E7" t="str">
            <v>PT. DANONE BISCUITS INDONESIA</v>
          </cell>
        </row>
      </sheetData>
      <sheetData sheetId="3606">
        <row r="7">
          <cell r="E7" t="str">
            <v>PT. DANONE BISCUITS INDONESIA</v>
          </cell>
        </row>
      </sheetData>
      <sheetData sheetId="3607">
        <row r="7">
          <cell r="E7" t="str">
            <v>PT. DANONE BISCUITS INDONESIA</v>
          </cell>
        </row>
      </sheetData>
      <sheetData sheetId="3608">
        <row r="7">
          <cell r="E7" t="str">
            <v>PT. DANONE BISCUITS INDONESIA</v>
          </cell>
        </row>
      </sheetData>
      <sheetData sheetId="3609">
        <row r="7">
          <cell r="E7" t="str">
            <v>PT. DANONE BISCUITS INDONESIA</v>
          </cell>
        </row>
      </sheetData>
      <sheetData sheetId="3610">
        <row r="7">
          <cell r="E7" t="str">
            <v>PT. DANONE BISCUITS INDONESIA</v>
          </cell>
        </row>
      </sheetData>
      <sheetData sheetId="3611">
        <row r="7">
          <cell r="E7" t="str">
            <v>PT. DANONE BISCUITS INDONESIA</v>
          </cell>
        </row>
      </sheetData>
      <sheetData sheetId="3612">
        <row r="7">
          <cell r="E7" t="str">
            <v>PT. DANONE BISCUITS INDONESIA</v>
          </cell>
        </row>
      </sheetData>
      <sheetData sheetId="3613">
        <row r="7">
          <cell r="E7" t="str">
            <v>PT. DANONE BISCUITS INDONESIA</v>
          </cell>
        </row>
      </sheetData>
      <sheetData sheetId="3614">
        <row r="7">
          <cell r="E7" t="str">
            <v>PT. DANONE BISCUITS INDONESIA</v>
          </cell>
        </row>
      </sheetData>
      <sheetData sheetId="3615">
        <row r="7">
          <cell r="E7" t="str">
            <v>PT. DANONE BISCUITS INDONESIA</v>
          </cell>
        </row>
      </sheetData>
      <sheetData sheetId="3616">
        <row r="7">
          <cell r="E7" t="str">
            <v>PT. DANONE BISCUITS INDONESIA</v>
          </cell>
        </row>
      </sheetData>
      <sheetData sheetId="3617">
        <row r="7">
          <cell r="E7" t="str">
            <v>PT. DANONE BISCUITS INDONESIA</v>
          </cell>
        </row>
      </sheetData>
      <sheetData sheetId="3618">
        <row r="7">
          <cell r="E7" t="str">
            <v>PT. DANONE BISCUITS INDONESIA</v>
          </cell>
        </row>
      </sheetData>
      <sheetData sheetId="3619">
        <row r="7">
          <cell r="E7" t="str">
            <v>PT. DANONE BISCUITS INDONESIA</v>
          </cell>
        </row>
      </sheetData>
      <sheetData sheetId="3620">
        <row r="7">
          <cell r="E7" t="str">
            <v>PT. DANONE BISCUITS INDONESIA</v>
          </cell>
        </row>
      </sheetData>
      <sheetData sheetId="3621">
        <row r="7">
          <cell r="E7" t="str">
            <v>PT. DANONE BISCUITS INDONESIA</v>
          </cell>
        </row>
      </sheetData>
      <sheetData sheetId="3622">
        <row r="7">
          <cell r="E7" t="str">
            <v>PT. DANONE BISCUITS INDONESIA</v>
          </cell>
        </row>
      </sheetData>
      <sheetData sheetId="3623">
        <row r="7">
          <cell r="E7" t="str">
            <v>PT. DANONE BISCUITS INDONESIA</v>
          </cell>
        </row>
      </sheetData>
      <sheetData sheetId="3624">
        <row r="7">
          <cell r="E7" t="str">
            <v>PT. DANONE BISCUITS INDONESIA</v>
          </cell>
        </row>
      </sheetData>
      <sheetData sheetId="3625">
        <row r="7">
          <cell r="E7" t="str">
            <v>PT. DANONE BISCUITS INDONESIA</v>
          </cell>
        </row>
      </sheetData>
      <sheetData sheetId="3626">
        <row r="7">
          <cell r="E7" t="str">
            <v>PT. DANONE BISCUITS INDONESIA</v>
          </cell>
        </row>
      </sheetData>
      <sheetData sheetId="3627">
        <row r="7">
          <cell r="E7" t="str">
            <v>PT. DANONE BISCUITS INDONESIA</v>
          </cell>
        </row>
      </sheetData>
      <sheetData sheetId="3628">
        <row r="7">
          <cell r="E7" t="str">
            <v>PT. DANONE BISCUITS INDONESIA</v>
          </cell>
        </row>
      </sheetData>
      <sheetData sheetId="3629">
        <row r="7">
          <cell r="E7" t="str">
            <v>PT. DANONE BISCUITS INDONESIA</v>
          </cell>
        </row>
      </sheetData>
      <sheetData sheetId="3630">
        <row r="7">
          <cell r="E7" t="str">
            <v>PT. DANONE BISCUITS INDONESIA</v>
          </cell>
        </row>
      </sheetData>
      <sheetData sheetId="3631">
        <row r="7">
          <cell r="E7" t="str">
            <v>PT. DANONE BISCUITS INDONESIA</v>
          </cell>
        </row>
      </sheetData>
      <sheetData sheetId="3632">
        <row r="7">
          <cell r="E7" t="str">
            <v>PT. DANONE BISCUITS INDONESIA</v>
          </cell>
        </row>
      </sheetData>
      <sheetData sheetId="3633">
        <row r="7">
          <cell r="E7" t="str">
            <v>PT. DANONE BISCUITS INDONESIA</v>
          </cell>
        </row>
      </sheetData>
      <sheetData sheetId="3634">
        <row r="7">
          <cell r="E7" t="str">
            <v>PT. DANONE BISCUITS INDONESIA</v>
          </cell>
        </row>
      </sheetData>
      <sheetData sheetId="3635">
        <row r="7">
          <cell r="E7" t="str">
            <v>PT. DANONE BISCUITS INDONESIA</v>
          </cell>
        </row>
      </sheetData>
      <sheetData sheetId="3636">
        <row r="7">
          <cell r="E7" t="str">
            <v>PT. DANONE BISCUITS INDONESIA</v>
          </cell>
        </row>
      </sheetData>
      <sheetData sheetId="3637">
        <row r="7">
          <cell r="E7" t="str">
            <v>PT. DANONE BISCUITS INDONESIA</v>
          </cell>
        </row>
      </sheetData>
      <sheetData sheetId="3638">
        <row r="7">
          <cell r="E7" t="str">
            <v>PT. DANONE BISCUITS INDONESIA</v>
          </cell>
        </row>
      </sheetData>
      <sheetData sheetId="3639">
        <row r="7">
          <cell r="E7" t="str">
            <v>PT. DANONE BISCUITS INDONESIA</v>
          </cell>
        </row>
      </sheetData>
      <sheetData sheetId="3640">
        <row r="7">
          <cell r="E7" t="str">
            <v>PT. DANONE BISCUITS INDONESIA</v>
          </cell>
        </row>
      </sheetData>
      <sheetData sheetId="3641">
        <row r="7">
          <cell r="E7" t="str">
            <v>PT. DANONE BISCUITS INDONESIA</v>
          </cell>
        </row>
      </sheetData>
      <sheetData sheetId="3642">
        <row r="7">
          <cell r="E7" t="str">
            <v>PT. DANONE BISCUITS INDONESIA</v>
          </cell>
        </row>
      </sheetData>
      <sheetData sheetId="3643">
        <row r="7">
          <cell r="E7" t="str">
            <v>PT. DANONE BISCUITS INDONESIA</v>
          </cell>
        </row>
      </sheetData>
      <sheetData sheetId="3644">
        <row r="7">
          <cell r="E7" t="str">
            <v>PT. DANONE BISCUITS INDONESIA</v>
          </cell>
        </row>
      </sheetData>
      <sheetData sheetId="3645">
        <row r="7">
          <cell r="E7" t="str">
            <v>PT. DANONE BISCUITS INDONESIA</v>
          </cell>
        </row>
      </sheetData>
      <sheetData sheetId="3646">
        <row r="7">
          <cell r="E7" t="str">
            <v>PT. DANONE BISCUITS INDONESIA</v>
          </cell>
        </row>
      </sheetData>
      <sheetData sheetId="3647">
        <row r="7">
          <cell r="E7" t="str">
            <v>PT. DANONE BISCUITS INDONESIA</v>
          </cell>
        </row>
      </sheetData>
      <sheetData sheetId="3648">
        <row r="7">
          <cell r="E7" t="str">
            <v>PT. DANONE BISCUITS INDONESIA</v>
          </cell>
        </row>
      </sheetData>
      <sheetData sheetId="3649">
        <row r="7">
          <cell r="E7" t="str">
            <v>PT. DANONE BISCUITS INDONESIA</v>
          </cell>
        </row>
      </sheetData>
      <sheetData sheetId="3650">
        <row r="7">
          <cell r="E7" t="str">
            <v>PT. DANONE BISCUITS INDONESIA</v>
          </cell>
        </row>
      </sheetData>
      <sheetData sheetId="3651">
        <row r="7">
          <cell r="E7" t="str">
            <v>PT. DANONE BISCUITS INDONESIA</v>
          </cell>
        </row>
      </sheetData>
      <sheetData sheetId="3652">
        <row r="7">
          <cell r="E7" t="str">
            <v>PT. DANONE BISCUITS INDONESIA</v>
          </cell>
        </row>
      </sheetData>
      <sheetData sheetId="3653">
        <row r="7">
          <cell r="E7" t="str">
            <v>PT. DANONE BISCUITS INDONESIA</v>
          </cell>
        </row>
      </sheetData>
      <sheetData sheetId="3654">
        <row r="7">
          <cell r="E7" t="str">
            <v>PT. DANONE BISCUITS INDONESIA</v>
          </cell>
        </row>
      </sheetData>
      <sheetData sheetId="3655">
        <row r="7">
          <cell r="E7" t="str">
            <v>PT. DANONE BISCUITS INDONESIA</v>
          </cell>
        </row>
      </sheetData>
      <sheetData sheetId="3656">
        <row r="7">
          <cell r="E7" t="str">
            <v>PT. DANONE BISCUITS INDONESIA</v>
          </cell>
        </row>
      </sheetData>
      <sheetData sheetId="3657">
        <row r="7">
          <cell r="E7" t="str">
            <v>PT. DANONE BISCUITS INDONESIA</v>
          </cell>
        </row>
      </sheetData>
      <sheetData sheetId="3658">
        <row r="7">
          <cell r="E7" t="str">
            <v>PT. DANONE BISCUITS INDONESIA</v>
          </cell>
        </row>
      </sheetData>
      <sheetData sheetId="3659">
        <row r="7">
          <cell r="E7" t="str">
            <v>PT. DANONE BISCUITS INDONESIA</v>
          </cell>
        </row>
      </sheetData>
      <sheetData sheetId="3660">
        <row r="7">
          <cell r="E7" t="str">
            <v>PT. DANONE BISCUITS INDONESIA</v>
          </cell>
        </row>
      </sheetData>
      <sheetData sheetId="3661">
        <row r="7">
          <cell r="E7" t="str">
            <v>PT. DANONE BISCUITS INDONESIA</v>
          </cell>
        </row>
      </sheetData>
      <sheetData sheetId="3662">
        <row r="7">
          <cell r="E7" t="str">
            <v>PT. DANONE BISCUITS INDONESIA</v>
          </cell>
        </row>
      </sheetData>
      <sheetData sheetId="3663">
        <row r="7">
          <cell r="E7" t="str">
            <v>PT. DANONE BISCUITS INDONESIA</v>
          </cell>
        </row>
      </sheetData>
      <sheetData sheetId="3664">
        <row r="7">
          <cell r="E7" t="str">
            <v>PT. DANONE BISCUITS INDONESIA</v>
          </cell>
        </row>
      </sheetData>
      <sheetData sheetId="3665">
        <row r="7">
          <cell r="E7" t="str">
            <v>PT. DANONE BISCUITS INDONESIA</v>
          </cell>
        </row>
      </sheetData>
      <sheetData sheetId="3666">
        <row r="7">
          <cell r="E7" t="str">
            <v>PT. DANONE BISCUITS INDONESIA</v>
          </cell>
        </row>
      </sheetData>
      <sheetData sheetId="3667">
        <row r="7">
          <cell r="E7" t="str">
            <v>PT. DANONE BISCUITS INDONESIA</v>
          </cell>
        </row>
      </sheetData>
      <sheetData sheetId="3668">
        <row r="7">
          <cell r="E7" t="str">
            <v>PT. DANONE BISCUITS INDONESIA</v>
          </cell>
        </row>
      </sheetData>
      <sheetData sheetId="3669">
        <row r="7">
          <cell r="E7" t="str">
            <v>PT. DANONE BISCUITS INDONESIA</v>
          </cell>
        </row>
      </sheetData>
      <sheetData sheetId="3670">
        <row r="7">
          <cell r="E7" t="str">
            <v>PT. DANONE BISCUITS INDONESIA</v>
          </cell>
        </row>
      </sheetData>
      <sheetData sheetId="3671">
        <row r="7">
          <cell r="E7" t="str">
            <v>PT. DANONE BISCUITS INDONESIA</v>
          </cell>
        </row>
      </sheetData>
      <sheetData sheetId="3672">
        <row r="7">
          <cell r="E7" t="str">
            <v>PT. DANONE BISCUITS INDONESIA</v>
          </cell>
        </row>
      </sheetData>
      <sheetData sheetId="3673">
        <row r="7">
          <cell r="E7" t="str">
            <v>PT. DANONE BISCUITS INDONESIA</v>
          </cell>
        </row>
      </sheetData>
      <sheetData sheetId="3674">
        <row r="7">
          <cell r="E7" t="str">
            <v>PT. DANONE BISCUITS INDONESIA</v>
          </cell>
        </row>
      </sheetData>
      <sheetData sheetId="3675">
        <row r="7">
          <cell r="E7" t="str">
            <v>PT. DANONE BISCUITS INDONESIA</v>
          </cell>
        </row>
      </sheetData>
      <sheetData sheetId="3676">
        <row r="7">
          <cell r="E7" t="str">
            <v>PT. DANONE BISCUITS INDONESIA</v>
          </cell>
        </row>
      </sheetData>
      <sheetData sheetId="3677">
        <row r="7">
          <cell r="E7" t="str">
            <v>PT. DANONE BISCUITS INDONESIA</v>
          </cell>
        </row>
      </sheetData>
      <sheetData sheetId="3678">
        <row r="7">
          <cell r="E7" t="str">
            <v>PT. DANONE BISCUITS INDONESIA</v>
          </cell>
        </row>
      </sheetData>
      <sheetData sheetId="3679">
        <row r="7">
          <cell r="E7" t="str">
            <v>PT. DANONE BISCUITS INDONESIA</v>
          </cell>
        </row>
      </sheetData>
      <sheetData sheetId="3680">
        <row r="7">
          <cell r="E7" t="str">
            <v>PT. DANONE BISCUITS INDONESIA</v>
          </cell>
        </row>
      </sheetData>
      <sheetData sheetId="3681">
        <row r="7">
          <cell r="E7" t="str">
            <v>PT. DANONE BISCUITS INDONESIA</v>
          </cell>
        </row>
      </sheetData>
      <sheetData sheetId="3682">
        <row r="7">
          <cell r="E7" t="str">
            <v>PT. DANONE BISCUITS INDONESIA</v>
          </cell>
        </row>
      </sheetData>
      <sheetData sheetId="3683">
        <row r="7">
          <cell r="E7" t="str">
            <v>PT. DANONE BISCUITS INDONESIA</v>
          </cell>
        </row>
      </sheetData>
      <sheetData sheetId="3684">
        <row r="7">
          <cell r="E7" t="str">
            <v>PT. DANONE BISCUITS INDONESIA</v>
          </cell>
        </row>
      </sheetData>
      <sheetData sheetId="3685">
        <row r="7">
          <cell r="E7" t="str">
            <v>PT. DANONE BISCUITS INDONESIA</v>
          </cell>
        </row>
      </sheetData>
      <sheetData sheetId="3686">
        <row r="7">
          <cell r="E7" t="str">
            <v>PT. DANONE BISCUITS INDONESIA</v>
          </cell>
        </row>
      </sheetData>
      <sheetData sheetId="3687">
        <row r="7">
          <cell r="E7" t="str">
            <v>PT. DANONE BISCUITS INDONESIA</v>
          </cell>
        </row>
      </sheetData>
      <sheetData sheetId="3688">
        <row r="7">
          <cell r="E7" t="str">
            <v>PT. DANONE BISCUITS INDONESIA</v>
          </cell>
        </row>
      </sheetData>
      <sheetData sheetId="3689">
        <row r="7">
          <cell r="E7" t="str">
            <v>PT. DANONE BISCUITS INDONESIA</v>
          </cell>
        </row>
      </sheetData>
      <sheetData sheetId="3690">
        <row r="7">
          <cell r="E7" t="str">
            <v>PT. DANONE BISCUITS INDONESIA</v>
          </cell>
        </row>
      </sheetData>
      <sheetData sheetId="3691">
        <row r="7">
          <cell r="E7" t="str">
            <v>PT. DANONE BISCUITS INDONESIA</v>
          </cell>
        </row>
      </sheetData>
      <sheetData sheetId="3692">
        <row r="7">
          <cell r="E7" t="str">
            <v>PT. DANONE BISCUITS INDONESIA</v>
          </cell>
        </row>
      </sheetData>
      <sheetData sheetId="3693">
        <row r="7">
          <cell r="E7" t="str">
            <v>PT. DANONE BISCUITS INDONESIA</v>
          </cell>
        </row>
      </sheetData>
      <sheetData sheetId="3694">
        <row r="7">
          <cell r="E7" t="str">
            <v>PT. DANONE BISCUITS INDONESIA</v>
          </cell>
        </row>
      </sheetData>
      <sheetData sheetId="3695">
        <row r="7">
          <cell r="E7" t="str">
            <v>PT. DANONE BISCUITS INDONESIA</v>
          </cell>
        </row>
      </sheetData>
      <sheetData sheetId="3696">
        <row r="7">
          <cell r="E7" t="str">
            <v>PT. DANONE BISCUITS INDONESIA</v>
          </cell>
        </row>
      </sheetData>
      <sheetData sheetId="3697">
        <row r="7">
          <cell r="E7" t="str">
            <v>PT. DANONE BISCUITS INDONESIA</v>
          </cell>
        </row>
      </sheetData>
      <sheetData sheetId="3698">
        <row r="7">
          <cell r="E7" t="str">
            <v>PT. DANONE BISCUITS INDONESIA</v>
          </cell>
        </row>
      </sheetData>
      <sheetData sheetId="3699">
        <row r="7">
          <cell r="E7" t="str">
            <v>PT. DANONE BISCUITS INDONESIA</v>
          </cell>
        </row>
      </sheetData>
      <sheetData sheetId="3700">
        <row r="7">
          <cell r="E7" t="str">
            <v>PT. DANONE BISCUITS INDONESIA</v>
          </cell>
        </row>
      </sheetData>
      <sheetData sheetId="3701">
        <row r="7">
          <cell r="E7" t="str">
            <v>PT. DANONE BISCUITS INDONESIA</v>
          </cell>
        </row>
      </sheetData>
      <sheetData sheetId="3702">
        <row r="7">
          <cell r="E7" t="str">
            <v>PT. DANONE BISCUITS INDONESIA</v>
          </cell>
        </row>
      </sheetData>
      <sheetData sheetId="3703">
        <row r="7">
          <cell r="E7" t="str">
            <v>PT. DANONE BISCUITS INDONESIA</v>
          </cell>
        </row>
      </sheetData>
      <sheetData sheetId="3704">
        <row r="7">
          <cell r="E7" t="str">
            <v>PT. DANONE BISCUITS INDONESIA</v>
          </cell>
        </row>
      </sheetData>
      <sheetData sheetId="3705">
        <row r="7">
          <cell r="E7" t="str">
            <v>PT. DANONE BISCUITS INDONESIA</v>
          </cell>
        </row>
      </sheetData>
      <sheetData sheetId="3706">
        <row r="7">
          <cell r="E7" t="str">
            <v>PT. DANONE BISCUITS INDONESIA</v>
          </cell>
        </row>
      </sheetData>
      <sheetData sheetId="3707">
        <row r="7">
          <cell r="E7" t="str">
            <v>PT. DANONE BISCUITS INDONESIA</v>
          </cell>
        </row>
      </sheetData>
      <sheetData sheetId="3708">
        <row r="7">
          <cell r="E7" t="str">
            <v>PT. DANONE BISCUITS INDONESIA</v>
          </cell>
        </row>
      </sheetData>
      <sheetData sheetId="3709">
        <row r="7">
          <cell r="E7" t="str">
            <v>PT. DANONE BISCUITS INDONESIA</v>
          </cell>
        </row>
      </sheetData>
      <sheetData sheetId="3710">
        <row r="7">
          <cell r="E7" t="str">
            <v>PT. DANONE BISCUITS INDONESIA</v>
          </cell>
        </row>
      </sheetData>
      <sheetData sheetId="3711">
        <row r="7">
          <cell r="E7" t="str">
            <v>PT. DANONE BISCUITS INDONESIA</v>
          </cell>
        </row>
      </sheetData>
      <sheetData sheetId="3712">
        <row r="7">
          <cell r="E7" t="str">
            <v>PT. DANONE BISCUITS INDONESIA</v>
          </cell>
        </row>
      </sheetData>
      <sheetData sheetId="3713">
        <row r="7">
          <cell r="E7" t="str">
            <v>PT. DANONE BISCUITS INDONESIA</v>
          </cell>
        </row>
      </sheetData>
      <sheetData sheetId="3714">
        <row r="7">
          <cell r="E7" t="str">
            <v>PT. DANONE BISCUITS INDONESIA</v>
          </cell>
        </row>
      </sheetData>
      <sheetData sheetId="3715">
        <row r="7">
          <cell r="E7" t="str">
            <v>PT. DANONE BISCUITS INDONESIA</v>
          </cell>
        </row>
      </sheetData>
      <sheetData sheetId="3716">
        <row r="7">
          <cell r="E7" t="str">
            <v>PT. DANONE BISCUITS INDONESIA</v>
          </cell>
        </row>
      </sheetData>
      <sheetData sheetId="3717">
        <row r="7">
          <cell r="E7" t="str">
            <v>PT. DANONE BISCUITS INDONESIA</v>
          </cell>
        </row>
      </sheetData>
      <sheetData sheetId="3718">
        <row r="7">
          <cell r="E7" t="str">
            <v>PT. DANONE BISCUITS INDONESIA</v>
          </cell>
        </row>
      </sheetData>
      <sheetData sheetId="3719">
        <row r="7">
          <cell r="E7" t="str">
            <v>PT. DANONE BISCUITS INDONESIA</v>
          </cell>
        </row>
      </sheetData>
      <sheetData sheetId="3720">
        <row r="7">
          <cell r="E7" t="str">
            <v>PT. DANONE BISCUITS INDONESIA</v>
          </cell>
        </row>
      </sheetData>
      <sheetData sheetId="3721">
        <row r="7">
          <cell r="E7" t="str">
            <v>PT. DANONE BISCUITS INDONESIA</v>
          </cell>
        </row>
      </sheetData>
      <sheetData sheetId="3722">
        <row r="7">
          <cell r="E7" t="str">
            <v>PT. DANONE BISCUITS INDONESIA</v>
          </cell>
        </row>
      </sheetData>
      <sheetData sheetId="3723">
        <row r="7">
          <cell r="E7" t="str">
            <v>PT. DANONE BISCUITS INDONESIA</v>
          </cell>
        </row>
      </sheetData>
      <sheetData sheetId="3724">
        <row r="7">
          <cell r="E7" t="str">
            <v>PT. DANONE BISCUITS INDONESIA</v>
          </cell>
        </row>
      </sheetData>
      <sheetData sheetId="3725">
        <row r="7">
          <cell r="E7" t="str">
            <v>PT. DANONE BISCUITS INDONESIA</v>
          </cell>
        </row>
      </sheetData>
      <sheetData sheetId="3726">
        <row r="7">
          <cell r="E7" t="str">
            <v>PT. DANONE BISCUITS INDONESIA</v>
          </cell>
        </row>
      </sheetData>
      <sheetData sheetId="3727">
        <row r="7">
          <cell r="E7" t="str">
            <v>PT. DANONE BISCUITS INDONESIA</v>
          </cell>
        </row>
      </sheetData>
      <sheetData sheetId="3728">
        <row r="7">
          <cell r="E7" t="str">
            <v>PT. DANONE BISCUITS INDONESIA</v>
          </cell>
        </row>
      </sheetData>
      <sheetData sheetId="3729">
        <row r="7">
          <cell r="E7" t="str">
            <v>PT. DANONE BISCUITS INDONESIA</v>
          </cell>
        </row>
      </sheetData>
      <sheetData sheetId="3730">
        <row r="7">
          <cell r="E7" t="str">
            <v>PT. DANONE BISCUITS INDONESIA</v>
          </cell>
        </row>
      </sheetData>
      <sheetData sheetId="3731">
        <row r="7">
          <cell r="E7" t="str">
            <v>PT. DANONE BISCUITS INDONESIA</v>
          </cell>
        </row>
      </sheetData>
      <sheetData sheetId="3732">
        <row r="7">
          <cell r="E7" t="str">
            <v>PT. DANONE BISCUITS INDONESIA</v>
          </cell>
        </row>
      </sheetData>
      <sheetData sheetId="3733">
        <row r="7">
          <cell r="E7" t="str">
            <v>PT. DANONE BISCUITS INDONESIA</v>
          </cell>
        </row>
      </sheetData>
      <sheetData sheetId="3734">
        <row r="7">
          <cell r="E7" t="str">
            <v>PT. DANONE BISCUITS INDONESIA</v>
          </cell>
        </row>
      </sheetData>
      <sheetData sheetId="3735">
        <row r="7">
          <cell r="E7" t="str">
            <v>PT. DANONE BISCUITS INDONESIA</v>
          </cell>
        </row>
      </sheetData>
      <sheetData sheetId="3736">
        <row r="7">
          <cell r="E7" t="str">
            <v>PT. DANONE BISCUITS INDONESIA</v>
          </cell>
        </row>
      </sheetData>
      <sheetData sheetId="3737">
        <row r="7">
          <cell r="E7" t="str">
            <v>PT. DANONE BISCUITS INDONESIA</v>
          </cell>
        </row>
      </sheetData>
      <sheetData sheetId="3738">
        <row r="7">
          <cell r="E7" t="str">
            <v>PT. DANONE BISCUITS INDONESIA</v>
          </cell>
        </row>
      </sheetData>
      <sheetData sheetId="3739">
        <row r="7">
          <cell r="E7" t="str">
            <v>PT. DANONE BISCUITS INDONESIA</v>
          </cell>
        </row>
      </sheetData>
      <sheetData sheetId="3740">
        <row r="7">
          <cell r="E7" t="str">
            <v>PT. DANONE BISCUITS INDONESIA</v>
          </cell>
        </row>
      </sheetData>
      <sheetData sheetId="3741">
        <row r="7">
          <cell r="E7" t="str">
            <v>PT. DANONE BISCUITS INDONESIA</v>
          </cell>
        </row>
      </sheetData>
      <sheetData sheetId="3742">
        <row r="7">
          <cell r="E7" t="str">
            <v>PT. DANONE BISCUITS INDONESIA</v>
          </cell>
        </row>
      </sheetData>
      <sheetData sheetId="3743">
        <row r="7">
          <cell r="E7" t="str">
            <v>PT. DANONE BISCUITS INDONESIA</v>
          </cell>
        </row>
      </sheetData>
      <sheetData sheetId="3744">
        <row r="7">
          <cell r="E7" t="str">
            <v>PT. DANONE BISCUITS INDONESIA</v>
          </cell>
        </row>
      </sheetData>
      <sheetData sheetId="3745">
        <row r="7">
          <cell r="E7" t="str">
            <v>PT. DANONE BISCUITS INDONESIA</v>
          </cell>
        </row>
      </sheetData>
      <sheetData sheetId="3746">
        <row r="7">
          <cell r="E7" t="str">
            <v>PT. DANONE BISCUITS INDONESIA</v>
          </cell>
        </row>
      </sheetData>
      <sheetData sheetId="3747">
        <row r="7">
          <cell r="E7" t="str">
            <v>PT. DANONE BISCUITS INDONESIA</v>
          </cell>
        </row>
      </sheetData>
      <sheetData sheetId="3748">
        <row r="7">
          <cell r="E7" t="str">
            <v>PT. DANONE BISCUITS INDONESIA</v>
          </cell>
        </row>
      </sheetData>
      <sheetData sheetId="3749">
        <row r="7">
          <cell r="E7" t="str">
            <v>PT. DANONE BISCUITS INDONESIA</v>
          </cell>
        </row>
      </sheetData>
      <sheetData sheetId="3750">
        <row r="7">
          <cell r="E7" t="str">
            <v>PT. DANONE BISCUITS INDONESIA</v>
          </cell>
        </row>
      </sheetData>
      <sheetData sheetId="3751">
        <row r="7">
          <cell r="E7" t="str">
            <v>PT. DANONE BISCUITS INDONESIA</v>
          </cell>
        </row>
      </sheetData>
      <sheetData sheetId="3752">
        <row r="7">
          <cell r="E7" t="str">
            <v>PT. DANONE BISCUITS INDONESIA</v>
          </cell>
        </row>
      </sheetData>
      <sheetData sheetId="3753">
        <row r="7">
          <cell r="E7" t="str">
            <v>PT. DANONE BISCUITS INDONESIA</v>
          </cell>
        </row>
      </sheetData>
      <sheetData sheetId="3754">
        <row r="7">
          <cell r="E7" t="str">
            <v>PT. DANONE BISCUITS INDONESIA</v>
          </cell>
        </row>
      </sheetData>
      <sheetData sheetId="3755">
        <row r="7">
          <cell r="E7" t="str">
            <v>PT. DANONE BISCUITS INDONESIA</v>
          </cell>
        </row>
      </sheetData>
      <sheetData sheetId="3756">
        <row r="7">
          <cell r="E7" t="str">
            <v>PT. DANONE BISCUITS INDONESIA</v>
          </cell>
        </row>
      </sheetData>
      <sheetData sheetId="3757">
        <row r="7">
          <cell r="E7" t="str">
            <v>PT. DANONE BISCUITS INDONESIA</v>
          </cell>
        </row>
      </sheetData>
      <sheetData sheetId="3758">
        <row r="7">
          <cell r="E7" t="str">
            <v>PT. DANONE BISCUITS INDONESIA</v>
          </cell>
        </row>
      </sheetData>
      <sheetData sheetId="3759">
        <row r="7">
          <cell r="E7" t="str">
            <v>PT. DANONE BISCUITS INDONESIA</v>
          </cell>
        </row>
      </sheetData>
      <sheetData sheetId="3760">
        <row r="7">
          <cell r="E7" t="str">
            <v>PT. DANONE BISCUITS INDONESIA</v>
          </cell>
        </row>
      </sheetData>
      <sheetData sheetId="3761">
        <row r="7">
          <cell r="E7" t="str">
            <v>PT. DANONE BISCUITS INDONESIA</v>
          </cell>
        </row>
      </sheetData>
      <sheetData sheetId="3762">
        <row r="7">
          <cell r="E7" t="str">
            <v>PT. DANONE BISCUITS INDONESIA</v>
          </cell>
        </row>
      </sheetData>
      <sheetData sheetId="3763">
        <row r="7">
          <cell r="E7" t="str">
            <v>PT. DANONE BISCUITS INDONESIA</v>
          </cell>
        </row>
      </sheetData>
      <sheetData sheetId="3764">
        <row r="7">
          <cell r="E7" t="str">
            <v>PT. DANONE BISCUITS INDONESIA</v>
          </cell>
        </row>
      </sheetData>
      <sheetData sheetId="3765">
        <row r="7">
          <cell r="E7" t="str">
            <v>PT. DANONE BISCUITS INDONESIA</v>
          </cell>
        </row>
      </sheetData>
      <sheetData sheetId="3766">
        <row r="7">
          <cell r="E7" t="str">
            <v>PT. DANONE BISCUITS INDONESIA</v>
          </cell>
        </row>
      </sheetData>
      <sheetData sheetId="3767">
        <row r="7">
          <cell r="E7" t="str">
            <v>PT. DANONE BISCUITS INDONESIA</v>
          </cell>
        </row>
      </sheetData>
      <sheetData sheetId="3768">
        <row r="7">
          <cell r="E7" t="str">
            <v>PT. DANONE BISCUITS INDONESIA</v>
          </cell>
        </row>
      </sheetData>
      <sheetData sheetId="3769">
        <row r="7">
          <cell r="E7" t="str">
            <v>PT. DANONE BISCUITS INDONESIA</v>
          </cell>
        </row>
      </sheetData>
      <sheetData sheetId="3770">
        <row r="7">
          <cell r="E7" t="str">
            <v>PT. DANONE BISCUITS INDONESIA</v>
          </cell>
        </row>
      </sheetData>
      <sheetData sheetId="3771">
        <row r="7">
          <cell r="E7" t="str">
            <v>PT. DANONE BISCUITS INDONESIA</v>
          </cell>
        </row>
      </sheetData>
      <sheetData sheetId="3772">
        <row r="7">
          <cell r="E7" t="str">
            <v>PT. DANONE BISCUITS INDONESIA</v>
          </cell>
        </row>
      </sheetData>
      <sheetData sheetId="3773">
        <row r="7">
          <cell r="E7" t="str">
            <v>PT. DANONE BISCUITS INDONESIA</v>
          </cell>
        </row>
      </sheetData>
      <sheetData sheetId="3774">
        <row r="7">
          <cell r="E7" t="str">
            <v>PT. DANONE BISCUITS INDONESIA</v>
          </cell>
        </row>
      </sheetData>
      <sheetData sheetId="3775">
        <row r="7">
          <cell r="E7" t="str">
            <v>PT. DANONE BISCUITS INDONESIA</v>
          </cell>
        </row>
      </sheetData>
      <sheetData sheetId="3776">
        <row r="7">
          <cell r="E7" t="str">
            <v>PT. DANONE BISCUITS INDONESIA</v>
          </cell>
        </row>
      </sheetData>
      <sheetData sheetId="3777">
        <row r="7">
          <cell r="E7" t="str">
            <v>PT. DANONE BISCUITS INDONESIA</v>
          </cell>
        </row>
      </sheetData>
      <sheetData sheetId="3778">
        <row r="7">
          <cell r="E7" t="str">
            <v>PT. DANONE BISCUITS INDONESIA</v>
          </cell>
        </row>
      </sheetData>
      <sheetData sheetId="3779">
        <row r="7">
          <cell r="E7" t="str">
            <v>PT. DANONE BISCUITS INDONESIA</v>
          </cell>
        </row>
      </sheetData>
      <sheetData sheetId="3780">
        <row r="7">
          <cell r="E7" t="str">
            <v>PT. DANONE BISCUITS INDONESIA</v>
          </cell>
        </row>
      </sheetData>
      <sheetData sheetId="3781">
        <row r="7">
          <cell r="E7" t="str">
            <v>PT. DANONE BISCUITS INDONESIA</v>
          </cell>
        </row>
      </sheetData>
      <sheetData sheetId="3782">
        <row r="7">
          <cell r="E7" t="str">
            <v>PT. DANONE BISCUITS INDONESIA</v>
          </cell>
        </row>
      </sheetData>
      <sheetData sheetId="3783">
        <row r="7">
          <cell r="E7" t="str">
            <v>PT. DANONE BISCUITS INDONESIA</v>
          </cell>
        </row>
      </sheetData>
      <sheetData sheetId="3784">
        <row r="7">
          <cell r="E7" t="str">
            <v>PT. DANONE BISCUITS INDONESIA</v>
          </cell>
        </row>
      </sheetData>
      <sheetData sheetId="3785">
        <row r="7">
          <cell r="E7" t="str">
            <v>PT. DANONE BISCUITS INDONESIA</v>
          </cell>
        </row>
      </sheetData>
      <sheetData sheetId="3786">
        <row r="7">
          <cell r="E7" t="str">
            <v>PT. DANONE BISCUITS INDONESIA</v>
          </cell>
        </row>
      </sheetData>
      <sheetData sheetId="3787">
        <row r="7">
          <cell r="E7" t="str">
            <v>PT. DANONE BISCUITS INDONESIA</v>
          </cell>
        </row>
      </sheetData>
      <sheetData sheetId="3788">
        <row r="7">
          <cell r="E7" t="str">
            <v>PT. DANONE BISCUITS INDONESIA</v>
          </cell>
        </row>
      </sheetData>
      <sheetData sheetId="3789">
        <row r="7">
          <cell r="E7" t="str">
            <v>PT. DANONE BISCUITS INDONESIA</v>
          </cell>
        </row>
      </sheetData>
      <sheetData sheetId="3790">
        <row r="7">
          <cell r="E7" t="str">
            <v>PT. DANONE BISCUITS INDONESIA</v>
          </cell>
        </row>
      </sheetData>
      <sheetData sheetId="3791">
        <row r="7">
          <cell r="E7" t="str">
            <v>PT. DANONE BISCUITS INDONESIA</v>
          </cell>
        </row>
      </sheetData>
      <sheetData sheetId="3792">
        <row r="7">
          <cell r="E7" t="str">
            <v>PT. DANONE BISCUITS INDONESIA</v>
          </cell>
        </row>
      </sheetData>
      <sheetData sheetId="3793">
        <row r="7">
          <cell r="E7" t="str">
            <v>PT. DANONE BISCUITS INDONESIA</v>
          </cell>
        </row>
      </sheetData>
      <sheetData sheetId="3794">
        <row r="7">
          <cell r="E7" t="str">
            <v>PT. DANONE BISCUITS INDONESIA</v>
          </cell>
        </row>
      </sheetData>
      <sheetData sheetId="3795">
        <row r="7">
          <cell r="E7" t="str">
            <v>PT. DANONE BISCUITS INDONESIA</v>
          </cell>
        </row>
      </sheetData>
      <sheetData sheetId="3796">
        <row r="7">
          <cell r="E7" t="str">
            <v>PT. DANONE BISCUITS INDONESIA</v>
          </cell>
        </row>
      </sheetData>
      <sheetData sheetId="3797">
        <row r="7">
          <cell r="E7" t="str">
            <v>PT. DANONE BISCUITS INDONESIA</v>
          </cell>
        </row>
      </sheetData>
      <sheetData sheetId="3798">
        <row r="7">
          <cell r="E7" t="str">
            <v>PT. DANONE BISCUITS INDONESIA</v>
          </cell>
        </row>
      </sheetData>
      <sheetData sheetId="3799">
        <row r="7">
          <cell r="E7" t="str">
            <v>PT. DANONE BISCUITS INDONESIA</v>
          </cell>
        </row>
      </sheetData>
      <sheetData sheetId="3800">
        <row r="7">
          <cell r="E7" t="str">
            <v>PT. DANONE BISCUITS INDONESIA</v>
          </cell>
        </row>
      </sheetData>
      <sheetData sheetId="3801">
        <row r="7">
          <cell r="E7" t="str">
            <v>PT. DANONE BISCUITS INDONESIA</v>
          </cell>
        </row>
      </sheetData>
      <sheetData sheetId="3802">
        <row r="7">
          <cell r="E7" t="str">
            <v>PT. DANONE BISCUITS INDONESIA</v>
          </cell>
        </row>
      </sheetData>
      <sheetData sheetId="3803">
        <row r="7">
          <cell r="E7" t="str">
            <v>PT. DANONE BISCUITS INDONESIA</v>
          </cell>
        </row>
      </sheetData>
      <sheetData sheetId="3804">
        <row r="7">
          <cell r="E7" t="str">
            <v>PT. DANONE BISCUITS INDONESIA</v>
          </cell>
        </row>
      </sheetData>
      <sheetData sheetId="3805">
        <row r="7">
          <cell r="E7" t="str">
            <v>PT. DANONE BISCUITS INDONESIA</v>
          </cell>
        </row>
      </sheetData>
      <sheetData sheetId="3806">
        <row r="7">
          <cell r="E7" t="str">
            <v>PT. DANONE BISCUITS INDONESIA</v>
          </cell>
        </row>
      </sheetData>
      <sheetData sheetId="3807">
        <row r="7">
          <cell r="E7" t="str">
            <v>PT. DANONE BISCUITS INDONESIA</v>
          </cell>
        </row>
      </sheetData>
      <sheetData sheetId="3808">
        <row r="7">
          <cell r="E7" t="str">
            <v>PT. DANONE BISCUITS INDONESIA</v>
          </cell>
        </row>
      </sheetData>
      <sheetData sheetId="3809">
        <row r="7">
          <cell r="E7" t="str">
            <v>PT. DANONE BISCUITS INDONESIA</v>
          </cell>
        </row>
      </sheetData>
      <sheetData sheetId="3810">
        <row r="7">
          <cell r="E7" t="str">
            <v>PT. DANONE BISCUITS INDONESIA</v>
          </cell>
        </row>
      </sheetData>
      <sheetData sheetId="3811">
        <row r="7">
          <cell r="E7" t="str">
            <v>PT. DANONE BISCUITS INDONESIA</v>
          </cell>
        </row>
      </sheetData>
      <sheetData sheetId="3812">
        <row r="7">
          <cell r="E7" t="str">
            <v>PT. DANONE BISCUITS INDONESIA</v>
          </cell>
        </row>
      </sheetData>
      <sheetData sheetId="3813">
        <row r="7">
          <cell r="E7" t="str">
            <v>PT. DANONE BISCUITS INDONESIA</v>
          </cell>
        </row>
      </sheetData>
      <sheetData sheetId="3814">
        <row r="7">
          <cell r="E7" t="str">
            <v>PT. DANONE BISCUITS INDONESIA</v>
          </cell>
        </row>
      </sheetData>
      <sheetData sheetId="3815">
        <row r="7">
          <cell r="E7" t="str">
            <v>PT. DANONE BISCUITS INDONESIA</v>
          </cell>
        </row>
      </sheetData>
      <sheetData sheetId="3816">
        <row r="7">
          <cell r="E7" t="str">
            <v>PT. DANONE BISCUITS INDONESIA</v>
          </cell>
        </row>
      </sheetData>
      <sheetData sheetId="3817">
        <row r="7">
          <cell r="E7" t="str">
            <v>PT. DANONE BISCUITS INDONESIA</v>
          </cell>
        </row>
      </sheetData>
      <sheetData sheetId="3818">
        <row r="7">
          <cell r="E7" t="str">
            <v>PT. DANONE BISCUITS INDONESIA</v>
          </cell>
        </row>
      </sheetData>
      <sheetData sheetId="3819">
        <row r="7">
          <cell r="E7" t="str">
            <v>PT. DANONE BISCUITS INDONESIA</v>
          </cell>
        </row>
      </sheetData>
      <sheetData sheetId="3820">
        <row r="7">
          <cell r="E7" t="str">
            <v>PT. DANONE BISCUITS INDONESIA</v>
          </cell>
        </row>
      </sheetData>
      <sheetData sheetId="3821">
        <row r="7">
          <cell r="E7" t="str">
            <v>PT. DANONE BISCUITS INDONESIA</v>
          </cell>
        </row>
      </sheetData>
      <sheetData sheetId="3822">
        <row r="7">
          <cell r="E7" t="str">
            <v>PT. DANONE BISCUITS INDONESIA</v>
          </cell>
        </row>
      </sheetData>
      <sheetData sheetId="3823">
        <row r="7">
          <cell r="E7" t="str">
            <v>PT. DANONE BISCUITS INDONESIA</v>
          </cell>
        </row>
      </sheetData>
      <sheetData sheetId="3824">
        <row r="7">
          <cell r="E7" t="str">
            <v>PT. DANONE BISCUITS INDONESIA</v>
          </cell>
        </row>
      </sheetData>
      <sheetData sheetId="3825">
        <row r="7">
          <cell r="E7" t="str">
            <v>PT. DANONE BISCUITS INDONESIA</v>
          </cell>
        </row>
      </sheetData>
      <sheetData sheetId="3826">
        <row r="7">
          <cell r="E7" t="str">
            <v>PT. DANONE BISCUITS INDONESIA</v>
          </cell>
        </row>
      </sheetData>
      <sheetData sheetId="3827">
        <row r="7">
          <cell r="E7" t="str">
            <v>PT. DANONE BISCUITS INDONESIA</v>
          </cell>
        </row>
      </sheetData>
      <sheetData sheetId="3828">
        <row r="7">
          <cell r="E7" t="str">
            <v>PT. DANONE BISCUITS INDONESIA</v>
          </cell>
        </row>
      </sheetData>
      <sheetData sheetId="3829">
        <row r="7">
          <cell r="E7" t="str">
            <v>PT. DANONE BISCUITS INDONESIA</v>
          </cell>
        </row>
      </sheetData>
      <sheetData sheetId="3830">
        <row r="7">
          <cell r="E7" t="str">
            <v>PT. DANONE BISCUITS INDONESIA</v>
          </cell>
        </row>
      </sheetData>
      <sheetData sheetId="3831">
        <row r="7">
          <cell r="E7" t="str">
            <v>PT. DANONE BISCUITS INDONESIA</v>
          </cell>
        </row>
      </sheetData>
      <sheetData sheetId="3832">
        <row r="7">
          <cell r="E7" t="str">
            <v>PT. DANONE BISCUITS INDONESIA</v>
          </cell>
        </row>
      </sheetData>
      <sheetData sheetId="3833">
        <row r="7">
          <cell r="E7" t="str">
            <v>PT. DANONE BISCUITS INDONESIA</v>
          </cell>
        </row>
      </sheetData>
      <sheetData sheetId="3834">
        <row r="7">
          <cell r="E7" t="str">
            <v>PT. DANONE BISCUITS INDONESIA</v>
          </cell>
        </row>
      </sheetData>
      <sheetData sheetId="3835">
        <row r="7">
          <cell r="E7" t="str">
            <v>PT. DANONE BISCUITS INDONESIA</v>
          </cell>
        </row>
      </sheetData>
      <sheetData sheetId="3836">
        <row r="7">
          <cell r="E7" t="str">
            <v>PT. DANONE BISCUITS INDONESIA</v>
          </cell>
        </row>
      </sheetData>
      <sheetData sheetId="3837">
        <row r="7">
          <cell r="E7" t="str">
            <v>PT. DANONE BISCUITS INDONESIA</v>
          </cell>
        </row>
      </sheetData>
      <sheetData sheetId="3838">
        <row r="7">
          <cell r="E7" t="str">
            <v>PT. DANONE BISCUITS INDONESIA</v>
          </cell>
        </row>
      </sheetData>
      <sheetData sheetId="3839">
        <row r="7">
          <cell r="E7" t="str">
            <v>PT. DANONE BISCUITS INDONESIA</v>
          </cell>
        </row>
      </sheetData>
      <sheetData sheetId="3840">
        <row r="7">
          <cell r="E7" t="str">
            <v>PT. DANONE BISCUITS INDONESIA</v>
          </cell>
        </row>
      </sheetData>
      <sheetData sheetId="3841">
        <row r="7">
          <cell r="E7" t="str">
            <v>PT. DANONE BISCUITS INDONESIA</v>
          </cell>
        </row>
      </sheetData>
      <sheetData sheetId="3842">
        <row r="7">
          <cell r="E7" t="str">
            <v>PT. DANONE BISCUITS INDONESIA</v>
          </cell>
        </row>
      </sheetData>
      <sheetData sheetId="3843">
        <row r="7">
          <cell r="E7" t="str">
            <v>PT. DANONE BISCUITS INDONESIA</v>
          </cell>
        </row>
      </sheetData>
      <sheetData sheetId="3844">
        <row r="7">
          <cell r="E7" t="str">
            <v>PT. DANONE BISCUITS INDONESIA</v>
          </cell>
        </row>
      </sheetData>
      <sheetData sheetId="3845">
        <row r="7">
          <cell r="E7" t="str">
            <v>PT. DANONE BISCUITS INDONESIA</v>
          </cell>
        </row>
      </sheetData>
      <sheetData sheetId="3846">
        <row r="7">
          <cell r="E7" t="str">
            <v>PT. DANONE BISCUITS INDONESIA</v>
          </cell>
        </row>
      </sheetData>
      <sheetData sheetId="3847">
        <row r="7">
          <cell r="E7" t="str">
            <v>PT. DANONE BISCUITS INDONESIA</v>
          </cell>
        </row>
      </sheetData>
      <sheetData sheetId="3848">
        <row r="7">
          <cell r="E7" t="str">
            <v>PT. DANONE BISCUITS INDONESIA</v>
          </cell>
        </row>
      </sheetData>
      <sheetData sheetId="3849">
        <row r="7">
          <cell r="E7" t="str">
            <v>PT. DANONE BISCUITS INDONESIA</v>
          </cell>
        </row>
      </sheetData>
      <sheetData sheetId="3850">
        <row r="7">
          <cell r="E7" t="str">
            <v>PT. DANONE BISCUITS INDONESIA</v>
          </cell>
        </row>
      </sheetData>
      <sheetData sheetId="3851">
        <row r="7">
          <cell r="E7" t="str">
            <v>PT. DANONE BISCUITS INDONESIA</v>
          </cell>
        </row>
      </sheetData>
      <sheetData sheetId="3852">
        <row r="7">
          <cell r="E7" t="str">
            <v>PT. DANONE BISCUITS INDONESIA</v>
          </cell>
        </row>
      </sheetData>
      <sheetData sheetId="3853">
        <row r="7">
          <cell r="E7" t="str">
            <v>PT. DANONE BISCUITS INDONESIA</v>
          </cell>
        </row>
      </sheetData>
      <sheetData sheetId="3854">
        <row r="7">
          <cell r="E7" t="str">
            <v>PT. DANONE BISCUITS INDONESIA</v>
          </cell>
        </row>
      </sheetData>
      <sheetData sheetId="3855">
        <row r="7">
          <cell r="E7" t="str">
            <v>PT. DANONE BISCUITS INDONESIA</v>
          </cell>
        </row>
      </sheetData>
      <sheetData sheetId="3856">
        <row r="7">
          <cell r="E7" t="str">
            <v>PT. DANONE BISCUITS INDONESIA</v>
          </cell>
        </row>
      </sheetData>
      <sheetData sheetId="3857">
        <row r="7">
          <cell r="E7" t="str">
            <v>PT. DANONE BISCUITS INDONESIA</v>
          </cell>
        </row>
      </sheetData>
      <sheetData sheetId="3858">
        <row r="7">
          <cell r="E7" t="str">
            <v>PT. DANONE BISCUITS INDONESIA</v>
          </cell>
        </row>
      </sheetData>
      <sheetData sheetId="3859">
        <row r="7">
          <cell r="E7" t="str">
            <v>PT. DANONE BISCUITS INDONESIA</v>
          </cell>
        </row>
      </sheetData>
      <sheetData sheetId="3860">
        <row r="7">
          <cell r="E7" t="str">
            <v>PT. DANONE BISCUITS INDONESIA</v>
          </cell>
        </row>
      </sheetData>
      <sheetData sheetId="3861">
        <row r="7">
          <cell r="E7" t="str">
            <v>PT. DANONE BISCUITS INDONESIA</v>
          </cell>
        </row>
      </sheetData>
      <sheetData sheetId="3862">
        <row r="7">
          <cell r="E7" t="str">
            <v>PT. DANONE BISCUITS INDONESIA</v>
          </cell>
        </row>
      </sheetData>
      <sheetData sheetId="3863">
        <row r="7">
          <cell r="E7" t="str">
            <v>PT. DANONE BISCUITS INDONESIA</v>
          </cell>
        </row>
      </sheetData>
      <sheetData sheetId="3864">
        <row r="7">
          <cell r="E7" t="str">
            <v>PT. DANONE BISCUITS INDONESIA</v>
          </cell>
        </row>
      </sheetData>
      <sheetData sheetId="3865">
        <row r="7">
          <cell r="E7" t="str">
            <v>PT. DANONE BISCUITS INDONESIA</v>
          </cell>
        </row>
      </sheetData>
      <sheetData sheetId="3866">
        <row r="7">
          <cell r="E7" t="str">
            <v>PT. DANONE BISCUITS INDONESIA</v>
          </cell>
        </row>
      </sheetData>
      <sheetData sheetId="3867">
        <row r="7">
          <cell r="E7" t="str">
            <v>PT. DANONE BISCUITS INDONESIA</v>
          </cell>
        </row>
      </sheetData>
      <sheetData sheetId="3868">
        <row r="7">
          <cell r="E7" t="str">
            <v>PT. DANONE BISCUITS INDONESIA</v>
          </cell>
        </row>
      </sheetData>
      <sheetData sheetId="3869">
        <row r="7">
          <cell r="E7" t="str">
            <v>PT. DANONE BISCUITS INDONESIA</v>
          </cell>
        </row>
      </sheetData>
      <sheetData sheetId="3870">
        <row r="7">
          <cell r="E7" t="str">
            <v>PT. DANONE BISCUITS INDONESIA</v>
          </cell>
        </row>
      </sheetData>
      <sheetData sheetId="3871">
        <row r="7">
          <cell r="E7" t="str">
            <v>PT. DANONE BISCUITS INDONESIA</v>
          </cell>
        </row>
      </sheetData>
      <sheetData sheetId="3872">
        <row r="7">
          <cell r="E7" t="str">
            <v>PT. DANONE BISCUITS INDONESIA</v>
          </cell>
        </row>
      </sheetData>
      <sheetData sheetId="3873">
        <row r="7">
          <cell r="E7" t="str">
            <v>PT. DANONE BISCUITS INDONESIA</v>
          </cell>
        </row>
      </sheetData>
      <sheetData sheetId="3874">
        <row r="7">
          <cell r="E7" t="str">
            <v>PT. DANONE BISCUITS INDONESIA</v>
          </cell>
        </row>
      </sheetData>
      <sheetData sheetId="3875">
        <row r="7">
          <cell r="E7" t="str">
            <v>PT. DANONE BISCUITS INDONESIA</v>
          </cell>
        </row>
      </sheetData>
      <sheetData sheetId="3876">
        <row r="7">
          <cell r="E7" t="str">
            <v>PT. DANONE BISCUITS INDONESIA</v>
          </cell>
        </row>
      </sheetData>
      <sheetData sheetId="3877">
        <row r="7">
          <cell r="E7" t="str">
            <v>PT. DANONE BISCUITS INDONESIA</v>
          </cell>
        </row>
      </sheetData>
      <sheetData sheetId="3878">
        <row r="7">
          <cell r="E7" t="str">
            <v>PT. DANONE BISCUITS INDONESIA</v>
          </cell>
        </row>
      </sheetData>
      <sheetData sheetId="3879">
        <row r="7">
          <cell r="E7" t="str">
            <v>PT. DANONE BISCUITS INDONESIA</v>
          </cell>
        </row>
      </sheetData>
      <sheetData sheetId="3880">
        <row r="7">
          <cell r="E7" t="str">
            <v>PT. DANONE BISCUITS INDONESIA</v>
          </cell>
        </row>
      </sheetData>
      <sheetData sheetId="3881">
        <row r="7">
          <cell r="E7" t="str">
            <v>PT. DANONE BISCUITS INDONESIA</v>
          </cell>
        </row>
      </sheetData>
      <sheetData sheetId="3882">
        <row r="7">
          <cell r="E7" t="str">
            <v>PT. DANONE BISCUITS INDONESIA</v>
          </cell>
        </row>
      </sheetData>
      <sheetData sheetId="3883">
        <row r="7">
          <cell r="E7" t="str">
            <v>PT. DANONE BISCUITS INDONESIA</v>
          </cell>
        </row>
      </sheetData>
      <sheetData sheetId="3884">
        <row r="7">
          <cell r="E7" t="str">
            <v>PT. DANONE BISCUITS INDONESIA</v>
          </cell>
        </row>
      </sheetData>
      <sheetData sheetId="3885">
        <row r="7">
          <cell r="E7" t="str">
            <v>PT. DANONE BISCUITS INDONESIA</v>
          </cell>
        </row>
      </sheetData>
      <sheetData sheetId="3886">
        <row r="7">
          <cell r="E7" t="str">
            <v>PT. DANONE BISCUITS INDONESIA</v>
          </cell>
        </row>
      </sheetData>
      <sheetData sheetId="3887">
        <row r="7">
          <cell r="E7" t="str">
            <v>PT. DANONE BISCUITS INDONESIA</v>
          </cell>
        </row>
      </sheetData>
      <sheetData sheetId="3888">
        <row r="7">
          <cell r="E7" t="str">
            <v>PT. DANONE BISCUITS INDONESIA</v>
          </cell>
        </row>
      </sheetData>
      <sheetData sheetId="3889">
        <row r="7">
          <cell r="E7" t="str">
            <v>PT. DANONE BISCUITS INDONESIA</v>
          </cell>
        </row>
      </sheetData>
      <sheetData sheetId="3890">
        <row r="7">
          <cell r="E7" t="str">
            <v>PT. DANONE BISCUITS INDONESIA</v>
          </cell>
        </row>
      </sheetData>
      <sheetData sheetId="3891">
        <row r="7">
          <cell r="E7" t="str">
            <v>PT. DANONE BISCUITS INDONESIA</v>
          </cell>
        </row>
      </sheetData>
      <sheetData sheetId="3892">
        <row r="7">
          <cell r="E7" t="str">
            <v>PT. DANONE BISCUITS INDONESIA</v>
          </cell>
        </row>
      </sheetData>
      <sheetData sheetId="3893">
        <row r="7">
          <cell r="E7" t="str">
            <v>PT. DANONE BISCUITS INDONESIA</v>
          </cell>
        </row>
      </sheetData>
      <sheetData sheetId="3894">
        <row r="7">
          <cell r="E7" t="str">
            <v>PT. DANONE BISCUITS INDONESIA</v>
          </cell>
        </row>
      </sheetData>
      <sheetData sheetId="3895">
        <row r="7">
          <cell r="E7" t="str">
            <v>PT. DANONE BISCUITS INDONESIA</v>
          </cell>
        </row>
      </sheetData>
      <sheetData sheetId="3896">
        <row r="7">
          <cell r="E7" t="str">
            <v>PT. DANONE BISCUITS INDONESIA</v>
          </cell>
        </row>
      </sheetData>
      <sheetData sheetId="3897">
        <row r="7">
          <cell r="E7" t="str">
            <v>PT. DANONE BISCUITS INDONESIA</v>
          </cell>
        </row>
      </sheetData>
      <sheetData sheetId="3898">
        <row r="7">
          <cell r="E7" t="str">
            <v>PT. DANONE BISCUITS INDONESIA</v>
          </cell>
        </row>
      </sheetData>
      <sheetData sheetId="3899">
        <row r="7">
          <cell r="E7" t="str">
            <v>PT. DANONE BISCUITS INDONESIA</v>
          </cell>
        </row>
      </sheetData>
      <sheetData sheetId="3900">
        <row r="7">
          <cell r="E7" t="str">
            <v>PT. DANONE BISCUITS INDONESIA</v>
          </cell>
        </row>
      </sheetData>
      <sheetData sheetId="3901">
        <row r="7">
          <cell r="E7" t="str">
            <v>PT. DANONE BISCUITS INDONESIA</v>
          </cell>
        </row>
      </sheetData>
      <sheetData sheetId="3902">
        <row r="7">
          <cell r="E7" t="str">
            <v>PT. DANONE BISCUITS INDONESIA</v>
          </cell>
        </row>
      </sheetData>
      <sheetData sheetId="3903">
        <row r="7">
          <cell r="E7" t="str">
            <v>PT. DANONE BISCUITS INDONESIA</v>
          </cell>
        </row>
      </sheetData>
      <sheetData sheetId="3904">
        <row r="7">
          <cell r="E7" t="str">
            <v>PT. DANONE BISCUITS INDONESIA</v>
          </cell>
        </row>
      </sheetData>
      <sheetData sheetId="3905">
        <row r="7">
          <cell r="E7" t="str">
            <v>PT. DANONE BISCUITS INDONESIA</v>
          </cell>
        </row>
      </sheetData>
      <sheetData sheetId="3906">
        <row r="7">
          <cell r="E7" t="str">
            <v>PT. DANONE BISCUITS INDONESIA</v>
          </cell>
        </row>
      </sheetData>
      <sheetData sheetId="3907">
        <row r="7">
          <cell r="E7" t="str">
            <v>PT. DANONE BISCUITS INDONESIA</v>
          </cell>
        </row>
      </sheetData>
      <sheetData sheetId="3908">
        <row r="7">
          <cell r="E7" t="str">
            <v>PT. DANONE BISCUITS INDONESIA</v>
          </cell>
        </row>
      </sheetData>
      <sheetData sheetId="3909">
        <row r="7">
          <cell r="E7" t="str">
            <v>PT. DANONE BISCUITS INDONESIA</v>
          </cell>
        </row>
      </sheetData>
      <sheetData sheetId="3910">
        <row r="7">
          <cell r="E7" t="str">
            <v>PT. DANONE BISCUITS INDONESIA</v>
          </cell>
        </row>
      </sheetData>
      <sheetData sheetId="3911">
        <row r="7">
          <cell r="E7" t="str">
            <v>PT. DANONE BISCUITS INDONESIA</v>
          </cell>
        </row>
      </sheetData>
      <sheetData sheetId="3912">
        <row r="7">
          <cell r="E7" t="str">
            <v>PT. DANONE BISCUITS INDONESIA</v>
          </cell>
        </row>
      </sheetData>
      <sheetData sheetId="3913">
        <row r="7">
          <cell r="E7" t="str">
            <v>PT. DANONE BISCUITS INDONESIA</v>
          </cell>
        </row>
      </sheetData>
      <sheetData sheetId="3914">
        <row r="7">
          <cell r="E7" t="str">
            <v>PT. DANONE BISCUITS INDONESIA</v>
          </cell>
        </row>
      </sheetData>
      <sheetData sheetId="3915">
        <row r="7">
          <cell r="E7" t="str">
            <v>PT. DANONE BISCUITS INDONESIA</v>
          </cell>
        </row>
      </sheetData>
      <sheetData sheetId="3916">
        <row r="7">
          <cell r="E7" t="str">
            <v>PT. DANONE BISCUITS INDONESIA</v>
          </cell>
        </row>
      </sheetData>
      <sheetData sheetId="3917">
        <row r="7">
          <cell r="E7" t="str">
            <v>PT. DANONE BISCUITS INDONESIA</v>
          </cell>
        </row>
      </sheetData>
      <sheetData sheetId="3918">
        <row r="7">
          <cell r="E7" t="str">
            <v>PT. DANONE BISCUITS INDONESIA</v>
          </cell>
        </row>
      </sheetData>
      <sheetData sheetId="3919">
        <row r="7">
          <cell r="E7" t="str">
            <v>PT. DANONE BISCUITS INDONESIA</v>
          </cell>
        </row>
      </sheetData>
      <sheetData sheetId="3920">
        <row r="7">
          <cell r="E7" t="str">
            <v>PT. DANONE BISCUITS INDONESIA</v>
          </cell>
        </row>
      </sheetData>
      <sheetData sheetId="3921">
        <row r="7">
          <cell r="E7" t="str">
            <v>PT. DANONE BISCUITS INDONESIA</v>
          </cell>
        </row>
      </sheetData>
      <sheetData sheetId="3922">
        <row r="7">
          <cell r="E7" t="str">
            <v>PT. DANONE BISCUITS INDONESIA</v>
          </cell>
        </row>
      </sheetData>
      <sheetData sheetId="3923">
        <row r="7">
          <cell r="E7" t="str">
            <v>PT. DANONE BISCUITS INDONESIA</v>
          </cell>
        </row>
      </sheetData>
      <sheetData sheetId="3924">
        <row r="7">
          <cell r="E7" t="str">
            <v>PT. DANONE BISCUITS INDONESIA</v>
          </cell>
        </row>
      </sheetData>
      <sheetData sheetId="3925">
        <row r="7">
          <cell r="E7" t="str">
            <v>PT. DANONE BISCUITS INDONESIA</v>
          </cell>
        </row>
      </sheetData>
      <sheetData sheetId="3926">
        <row r="7">
          <cell r="E7" t="str">
            <v>PT. DANONE BISCUITS INDONESIA</v>
          </cell>
        </row>
      </sheetData>
      <sheetData sheetId="3927">
        <row r="7">
          <cell r="E7" t="str">
            <v>PT. DANONE BISCUITS INDONESIA</v>
          </cell>
        </row>
      </sheetData>
      <sheetData sheetId="3928">
        <row r="7">
          <cell r="E7" t="str">
            <v>PT. DANONE BISCUITS INDONESIA</v>
          </cell>
        </row>
      </sheetData>
      <sheetData sheetId="3929">
        <row r="7">
          <cell r="E7" t="str">
            <v>PT. DANONE BISCUITS INDONESIA</v>
          </cell>
        </row>
      </sheetData>
      <sheetData sheetId="3930">
        <row r="7">
          <cell r="E7" t="str">
            <v>PT. DANONE BISCUITS INDONESIA</v>
          </cell>
        </row>
      </sheetData>
      <sheetData sheetId="3931">
        <row r="7">
          <cell r="E7" t="str">
            <v>PT. DANONE BISCUITS INDONESIA</v>
          </cell>
        </row>
      </sheetData>
      <sheetData sheetId="3932">
        <row r="7">
          <cell r="E7" t="str">
            <v>PT. DANONE BISCUITS INDONESIA</v>
          </cell>
        </row>
      </sheetData>
      <sheetData sheetId="3933">
        <row r="7">
          <cell r="E7" t="str">
            <v>PT. DANONE BISCUITS INDONESIA</v>
          </cell>
        </row>
      </sheetData>
      <sheetData sheetId="3934">
        <row r="7">
          <cell r="E7" t="str">
            <v>PT. DANONE BISCUITS INDONESIA</v>
          </cell>
        </row>
      </sheetData>
      <sheetData sheetId="3935">
        <row r="7">
          <cell r="E7" t="str">
            <v>PT. DANONE BISCUITS INDONESIA</v>
          </cell>
        </row>
      </sheetData>
      <sheetData sheetId="3936">
        <row r="7">
          <cell r="E7" t="str">
            <v>PT. DANONE BISCUITS INDONESIA</v>
          </cell>
        </row>
      </sheetData>
      <sheetData sheetId="3937">
        <row r="7">
          <cell r="E7" t="str">
            <v>PT. DANONE BISCUITS INDONESIA</v>
          </cell>
        </row>
      </sheetData>
      <sheetData sheetId="3938">
        <row r="7">
          <cell r="E7" t="str">
            <v>PT. DANONE BISCUITS INDONESIA</v>
          </cell>
        </row>
      </sheetData>
      <sheetData sheetId="3939">
        <row r="7">
          <cell r="E7" t="str">
            <v>PT. DANONE BISCUITS INDONESIA</v>
          </cell>
        </row>
      </sheetData>
      <sheetData sheetId="3940">
        <row r="7">
          <cell r="E7" t="str">
            <v>PT. DANONE BISCUITS INDONESIA</v>
          </cell>
        </row>
      </sheetData>
      <sheetData sheetId="3941">
        <row r="7">
          <cell r="E7" t="str">
            <v>PT. DANONE BISCUITS INDONESIA</v>
          </cell>
        </row>
      </sheetData>
      <sheetData sheetId="3942">
        <row r="7">
          <cell r="E7" t="str">
            <v>PT. DANONE BISCUITS INDONESIA</v>
          </cell>
        </row>
      </sheetData>
      <sheetData sheetId="3943">
        <row r="7">
          <cell r="E7" t="str">
            <v>PT. DANONE BISCUITS INDONESIA</v>
          </cell>
        </row>
      </sheetData>
      <sheetData sheetId="3944">
        <row r="7">
          <cell r="E7" t="str">
            <v>PT. DANONE BISCUITS INDONESIA</v>
          </cell>
        </row>
      </sheetData>
      <sheetData sheetId="3945">
        <row r="7">
          <cell r="E7" t="str">
            <v>PT. DANONE BISCUITS INDONESIA</v>
          </cell>
        </row>
      </sheetData>
      <sheetData sheetId="3946">
        <row r="7">
          <cell r="E7" t="str">
            <v>PT. DANONE BISCUITS INDONESIA</v>
          </cell>
        </row>
      </sheetData>
      <sheetData sheetId="3947">
        <row r="7">
          <cell r="E7" t="str">
            <v>PT. DANONE BISCUITS INDONESIA</v>
          </cell>
        </row>
      </sheetData>
      <sheetData sheetId="3948">
        <row r="7">
          <cell r="E7" t="str">
            <v>PT. DANONE BISCUITS INDONESIA</v>
          </cell>
        </row>
      </sheetData>
      <sheetData sheetId="3949">
        <row r="7">
          <cell r="E7" t="str">
            <v>PT. DANONE BISCUITS INDONESIA</v>
          </cell>
        </row>
      </sheetData>
      <sheetData sheetId="3950">
        <row r="7">
          <cell r="E7" t="str">
            <v>PT. DANONE BISCUITS INDONESIA</v>
          </cell>
        </row>
      </sheetData>
      <sheetData sheetId="3951">
        <row r="7">
          <cell r="E7" t="str">
            <v>PT. DANONE BISCUITS INDONESIA</v>
          </cell>
        </row>
      </sheetData>
      <sheetData sheetId="3952">
        <row r="7">
          <cell r="E7" t="str">
            <v>PT. DANONE BISCUITS INDONESIA</v>
          </cell>
        </row>
      </sheetData>
      <sheetData sheetId="3953">
        <row r="7">
          <cell r="E7" t="str">
            <v>PT. DANONE BISCUITS INDONESIA</v>
          </cell>
        </row>
      </sheetData>
      <sheetData sheetId="3954">
        <row r="7">
          <cell r="E7" t="str">
            <v>PT. DANONE BISCUITS INDONESIA</v>
          </cell>
        </row>
      </sheetData>
      <sheetData sheetId="3955">
        <row r="7">
          <cell r="E7" t="str">
            <v>PT. DANONE BISCUITS INDONESIA</v>
          </cell>
        </row>
      </sheetData>
      <sheetData sheetId="3956">
        <row r="7">
          <cell r="E7" t="str">
            <v>PT. DANONE BISCUITS INDONESIA</v>
          </cell>
        </row>
      </sheetData>
      <sheetData sheetId="3957">
        <row r="7">
          <cell r="E7" t="str">
            <v>PT. DANONE BISCUITS INDONESIA</v>
          </cell>
        </row>
      </sheetData>
      <sheetData sheetId="3958">
        <row r="7">
          <cell r="E7" t="str">
            <v>PT. DANONE BISCUITS INDONESIA</v>
          </cell>
        </row>
      </sheetData>
      <sheetData sheetId="3959">
        <row r="7">
          <cell r="E7" t="str">
            <v>PT. DANONE BISCUITS INDONESIA</v>
          </cell>
        </row>
      </sheetData>
      <sheetData sheetId="3960">
        <row r="7">
          <cell r="E7" t="str">
            <v>PT. DANONE BISCUITS INDONESIA</v>
          </cell>
        </row>
      </sheetData>
      <sheetData sheetId="3961">
        <row r="7">
          <cell r="E7" t="str">
            <v>PT. DANONE BISCUITS INDONESIA</v>
          </cell>
        </row>
      </sheetData>
      <sheetData sheetId="3962">
        <row r="7">
          <cell r="E7" t="str">
            <v>PT. DANONE BISCUITS INDONESIA</v>
          </cell>
        </row>
      </sheetData>
      <sheetData sheetId="3963">
        <row r="7">
          <cell r="E7" t="str">
            <v>PT. DANONE BISCUITS INDONESIA</v>
          </cell>
        </row>
      </sheetData>
      <sheetData sheetId="3964">
        <row r="7">
          <cell r="E7" t="str">
            <v>PT. DANONE BISCUITS INDONESIA</v>
          </cell>
        </row>
      </sheetData>
      <sheetData sheetId="3965">
        <row r="7">
          <cell r="E7" t="str">
            <v>PT. DANONE BISCUITS INDONESIA</v>
          </cell>
        </row>
      </sheetData>
      <sheetData sheetId="3966">
        <row r="7">
          <cell r="E7" t="str">
            <v>PT. DANONE BISCUITS INDONESIA</v>
          </cell>
        </row>
      </sheetData>
      <sheetData sheetId="3967">
        <row r="7">
          <cell r="E7" t="str">
            <v>PT. DANONE BISCUITS INDONESIA</v>
          </cell>
        </row>
      </sheetData>
      <sheetData sheetId="3968">
        <row r="7">
          <cell r="E7" t="str">
            <v>PT. DANONE BISCUITS INDONESIA</v>
          </cell>
        </row>
      </sheetData>
      <sheetData sheetId="3969">
        <row r="7">
          <cell r="E7" t="str">
            <v>PT. DANONE BISCUITS INDONESIA</v>
          </cell>
        </row>
      </sheetData>
      <sheetData sheetId="3970">
        <row r="7">
          <cell r="E7" t="str">
            <v>PT. DANONE BISCUITS INDONESIA</v>
          </cell>
        </row>
      </sheetData>
      <sheetData sheetId="3971">
        <row r="7">
          <cell r="E7" t="str">
            <v>PT. DANONE BISCUITS INDONESIA</v>
          </cell>
        </row>
      </sheetData>
      <sheetData sheetId="3972">
        <row r="7">
          <cell r="E7" t="str">
            <v>PT. DANONE BISCUITS INDONESIA</v>
          </cell>
        </row>
      </sheetData>
      <sheetData sheetId="3973">
        <row r="7">
          <cell r="E7" t="str">
            <v>PT. DANONE BISCUITS INDONESIA</v>
          </cell>
        </row>
      </sheetData>
      <sheetData sheetId="3974">
        <row r="7">
          <cell r="E7" t="str">
            <v>PT. DANONE BISCUITS INDONESIA</v>
          </cell>
        </row>
      </sheetData>
      <sheetData sheetId="3975">
        <row r="7">
          <cell r="E7" t="str">
            <v>PT. DANONE BISCUITS INDONESIA</v>
          </cell>
        </row>
      </sheetData>
      <sheetData sheetId="3976">
        <row r="7">
          <cell r="E7" t="str">
            <v>PT. DANONE BISCUITS INDONESIA</v>
          </cell>
        </row>
      </sheetData>
      <sheetData sheetId="3977">
        <row r="7">
          <cell r="E7" t="str">
            <v>PT. DANONE BISCUITS INDONESIA</v>
          </cell>
        </row>
      </sheetData>
      <sheetData sheetId="3978">
        <row r="7">
          <cell r="E7" t="str">
            <v>PT. DANONE BISCUITS INDONESIA</v>
          </cell>
        </row>
      </sheetData>
      <sheetData sheetId="3979">
        <row r="7">
          <cell r="E7" t="str">
            <v>PT. DANONE BISCUITS INDONESIA</v>
          </cell>
        </row>
      </sheetData>
      <sheetData sheetId="3980">
        <row r="7">
          <cell r="E7" t="str">
            <v>PT. DANONE BISCUITS INDONESIA</v>
          </cell>
        </row>
      </sheetData>
      <sheetData sheetId="3981">
        <row r="7">
          <cell r="E7" t="str">
            <v>PT. DANONE BISCUITS INDONESIA</v>
          </cell>
        </row>
      </sheetData>
      <sheetData sheetId="3982" refreshError="1"/>
      <sheetData sheetId="3983" refreshError="1"/>
      <sheetData sheetId="3984" refreshError="1"/>
      <sheetData sheetId="3985" refreshError="1"/>
      <sheetData sheetId="3986">
        <row r="7">
          <cell r="E7" t="str">
            <v>PT. DANONE BISCUITS INDONESIA</v>
          </cell>
        </row>
      </sheetData>
      <sheetData sheetId="3987">
        <row r="7">
          <cell r="E7" t="str">
            <v>PT. DANONE BISCUITS INDONESIA</v>
          </cell>
        </row>
      </sheetData>
      <sheetData sheetId="3988">
        <row r="7">
          <cell r="E7" t="str">
            <v>PT. DANONE BISCUITS INDONESIA</v>
          </cell>
        </row>
      </sheetData>
      <sheetData sheetId="3989">
        <row r="7">
          <cell r="E7" t="str">
            <v>PT. DANONE BISCUITS INDONESIA</v>
          </cell>
        </row>
      </sheetData>
      <sheetData sheetId="3990">
        <row r="7">
          <cell r="E7" t="str">
            <v>PT. DANONE BISCUITS INDONESIA</v>
          </cell>
        </row>
      </sheetData>
      <sheetData sheetId="3991">
        <row r="7">
          <cell r="E7" t="str">
            <v>PT. DANONE BISCUITS INDONESIA</v>
          </cell>
        </row>
      </sheetData>
      <sheetData sheetId="3992">
        <row r="7">
          <cell r="E7" t="str">
            <v>PT. DANONE BISCUITS INDONESIA</v>
          </cell>
        </row>
      </sheetData>
      <sheetData sheetId="3993">
        <row r="7">
          <cell r="E7" t="str">
            <v>PT. DANONE BISCUITS INDONESIA</v>
          </cell>
        </row>
      </sheetData>
      <sheetData sheetId="3994">
        <row r="7">
          <cell r="E7" t="str">
            <v>PT. DANONE BISCUITS INDONESIA</v>
          </cell>
        </row>
      </sheetData>
      <sheetData sheetId="3995">
        <row r="7">
          <cell r="E7" t="str">
            <v>PT. DANONE BISCUITS INDONESIA</v>
          </cell>
        </row>
      </sheetData>
      <sheetData sheetId="3996">
        <row r="7">
          <cell r="E7" t="str">
            <v>PT. DANONE BISCUITS INDONESIA</v>
          </cell>
        </row>
      </sheetData>
      <sheetData sheetId="3997">
        <row r="7">
          <cell r="E7" t="str">
            <v>PT. DANONE BISCUITS INDONESIA</v>
          </cell>
        </row>
      </sheetData>
      <sheetData sheetId="3998">
        <row r="7">
          <cell r="E7" t="str">
            <v>PT. DANONE BISCUITS INDONESIA</v>
          </cell>
        </row>
      </sheetData>
      <sheetData sheetId="3999">
        <row r="7">
          <cell r="E7" t="str">
            <v>PT. DANONE BISCUITS INDONESIA</v>
          </cell>
        </row>
      </sheetData>
      <sheetData sheetId="4000">
        <row r="7">
          <cell r="E7" t="str">
            <v>PT. DANONE BISCUITS INDONESIA</v>
          </cell>
        </row>
      </sheetData>
      <sheetData sheetId="4001">
        <row r="7">
          <cell r="E7" t="str">
            <v>PT. DANONE BISCUITS INDONESIA</v>
          </cell>
        </row>
      </sheetData>
      <sheetData sheetId="4002">
        <row r="7">
          <cell r="E7" t="str">
            <v>PT. DANONE BISCUITS INDONESIA</v>
          </cell>
        </row>
      </sheetData>
      <sheetData sheetId="4003">
        <row r="7">
          <cell r="E7" t="str">
            <v>PT. DANONE BISCUITS INDONESIA</v>
          </cell>
        </row>
      </sheetData>
      <sheetData sheetId="4004">
        <row r="7">
          <cell r="E7" t="str">
            <v>PT. DANONE BISCUITS INDONESIA</v>
          </cell>
        </row>
      </sheetData>
      <sheetData sheetId="4005">
        <row r="7">
          <cell r="E7" t="str">
            <v>PT. DANONE BISCUITS INDONESIA</v>
          </cell>
        </row>
      </sheetData>
      <sheetData sheetId="4006">
        <row r="7">
          <cell r="E7" t="str">
            <v>PT. DANONE BISCUITS INDONESIA</v>
          </cell>
        </row>
      </sheetData>
      <sheetData sheetId="4007">
        <row r="7">
          <cell r="E7" t="str">
            <v>PT. DANONE BISCUITS INDONESIA</v>
          </cell>
        </row>
      </sheetData>
      <sheetData sheetId="4008">
        <row r="7">
          <cell r="E7" t="str">
            <v>PT. DANONE BISCUITS INDONESIA</v>
          </cell>
        </row>
      </sheetData>
      <sheetData sheetId="4009">
        <row r="7">
          <cell r="E7" t="str">
            <v>PT. DANONE BISCUITS INDONESIA</v>
          </cell>
        </row>
      </sheetData>
      <sheetData sheetId="4010">
        <row r="7">
          <cell r="E7" t="str">
            <v>PT. DANONE BISCUITS INDONESIA</v>
          </cell>
        </row>
      </sheetData>
      <sheetData sheetId="4011">
        <row r="7">
          <cell r="E7" t="str">
            <v>PT. DANONE BISCUITS INDONESIA</v>
          </cell>
        </row>
      </sheetData>
      <sheetData sheetId="4012">
        <row r="7">
          <cell r="E7" t="str">
            <v>PT. DANONE BISCUITS INDONESIA</v>
          </cell>
        </row>
      </sheetData>
      <sheetData sheetId="4013">
        <row r="7">
          <cell r="E7" t="str">
            <v>PT. DANONE BISCUITS INDONESIA</v>
          </cell>
        </row>
      </sheetData>
      <sheetData sheetId="4014">
        <row r="7">
          <cell r="E7" t="str">
            <v>PT. DANONE BISCUITS INDONESIA</v>
          </cell>
        </row>
      </sheetData>
      <sheetData sheetId="4015">
        <row r="7">
          <cell r="E7" t="str">
            <v>PT. DANONE BISCUITS INDONESIA</v>
          </cell>
        </row>
      </sheetData>
      <sheetData sheetId="4016">
        <row r="7">
          <cell r="E7" t="str">
            <v>PT. DANONE BISCUITS INDONESIA</v>
          </cell>
        </row>
      </sheetData>
      <sheetData sheetId="4017">
        <row r="7">
          <cell r="E7" t="str">
            <v>PT. DANONE BISCUITS INDONESIA</v>
          </cell>
        </row>
      </sheetData>
      <sheetData sheetId="4018">
        <row r="7">
          <cell r="E7" t="str">
            <v>PT. DANONE BISCUITS INDONESIA</v>
          </cell>
        </row>
      </sheetData>
      <sheetData sheetId="4019">
        <row r="7">
          <cell r="E7" t="str">
            <v>PT. DANONE BISCUITS INDONESIA</v>
          </cell>
        </row>
      </sheetData>
      <sheetData sheetId="4020">
        <row r="7">
          <cell r="E7" t="str">
            <v>PT. DANONE BISCUITS INDONESIA</v>
          </cell>
        </row>
      </sheetData>
      <sheetData sheetId="4021">
        <row r="7">
          <cell r="E7" t="str">
            <v>PT. DANONE BISCUITS INDONESIA</v>
          </cell>
        </row>
      </sheetData>
      <sheetData sheetId="4022">
        <row r="7">
          <cell r="E7" t="str">
            <v>PT. DANONE BISCUITS INDONESIA</v>
          </cell>
        </row>
      </sheetData>
      <sheetData sheetId="4023">
        <row r="7">
          <cell r="E7" t="str">
            <v>PT. DANONE BISCUITS INDONESIA</v>
          </cell>
        </row>
      </sheetData>
      <sheetData sheetId="4024">
        <row r="7">
          <cell r="E7" t="str">
            <v>PT. DANONE BISCUITS INDONESIA</v>
          </cell>
        </row>
      </sheetData>
      <sheetData sheetId="4025">
        <row r="7">
          <cell r="E7" t="str">
            <v>PT. DANONE BISCUITS INDONESIA</v>
          </cell>
        </row>
      </sheetData>
      <sheetData sheetId="4026">
        <row r="7">
          <cell r="E7" t="str">
            <v>PT. DANONE BISCUITS INDONESIA</v>
          </cell>
        </row>
      </sheetData>
      <sheetData sheetId="4027">
        <row r="7">
          <cell r="E7" t="str">
            <v>PT. DANONE BISCUITS INDONESIA</v>
          </cell>
        </row>
      </sheetData>
      <sheetData sheetId="4028">
        <row r="7">
          <cell r="E7" t="str">
            <v>PT. DANONE BISCUITS INDONESIA</v>
          </cell>
        </row>
      </sheetData>
      <sheetData sheetId="4029">
        <row r="7">
          <cell r="E7" t="str">
            <v>PT. DANONE BISCUITS INDONESIA</v>
          </cell>
        </row>
      </sheetData>
      <sheetData sheetId="4030">
        <row r="7">
          <cell r="E7" t="str">
            <v>PT. DANONE BISCUITS INDONESIA</v>
          </cell>
        </row>
      </sheetData>
      <sheetData sheetId="4031">
        <row r="7">
          <cell r="E7" t="str">
            <v>PT. DANONE BISCUITS INDONESIA</v>
          </cell>
        </row>
      </sheetData>
      <sheetData sheetId="4032">
        <row r="7">
          <cell r="E7" t="str">
            <v>PT. DANONE BISCUITS INDONESIA</v>
          </cell>
        </row>
      </sheetData>
      <sheetData sheetId="4033">
        <row r="7">
          <cell r="E7" t="str">
            <v>PT. DANONE BISCUITS INDONESIA</v>
          </cell>
        </row>
      </sheetData>
      <sheetData sheetId="4034">
        <row r="7">
          <cell r="E7" t="str">
            <v>PT. DANONE BISCUITS INDONESIA</v>
          </cell>
        </row>
      </sheetData>
      <sheetData sheetId="4035">
        <row r="7">
          <cell r="E7" t="str">
            <v>PT. DANONE BISCUITS INDONESIA</v>
          </cell>
        </row>
      </sheetData>
      <sheetData sheetId="4036">
        <row r="7">
          <cell r="E7" t="str">
            <v>PT. DANONE BISCUITS INDONESIA</v>
          </cell>
        </row>
      </sheetData>
      <sheetData sheetId="4037">
        <row r="7">
          <cell r="E7" t="str">
            <v>PT. DANONE BISCUITS INDONESIA</v>
          </cell>
        </row>
      </sheetData>
      <sheetData sheetId="4038">
        <row r="7">
          <cell r="E7" t="str">
            <v>PT. DANONE BISCUITS INDONESIA</v>
          </cell>
        </row>
      </sheetData>
      <sheetData sheetId="4039">
        <row r="7">
          <cell r="E7" t="str">
            <v>PT. DANONE BISCUITS INDONESIA</v>
          </cell>
        </row>
      </sheetData>
      <sheetData sheetId="4040">
        <row r="7">
          <cell r="E7" t="str">
            <v>PT. DANONE BISCUITS INDONESIA</v>
          </cell>
        </row>
      </sheetData>
      <sheetData sheetId="4041">
        <row r="7">
          <cell r="E7" t="str">
            <v>PT. DANONE BISCUITS INDONESIA</v>
          </cell>
        </row>
      </sheetData>
      <sheetData sheetId="4042">
        <row r="7">
          <cell r="E7" t="str">
            <v>PT. DANONE BISCUITS INDONESIA</v>
          </cell>
        </row>
      </sheetData>
      <sheetData sheetId="4043">
        <row r="7">
          <cell r="E7" t="str">
            <v>PT. DANONE BISCUITS INDONESIA</v>
          </cell>
        </row>
      </sheetData>
      <sheetData sheetId="4044">
        <row r="7">
          <cell r="E7" t="str">
            <v>PT. DANONE BISCUITS INDONESIA</v>
          </cell>
        </row>
      </sheetData>
      <sheetData sheetId="4045">
        <row r="7">
          <cell r="E7" t="str">
            <v>PT. DANONE BISCUITS INDONESIA</v>
          </cell>
        </row>
      </sheetData>
      <sheetData sheetId="4046">
        <row r="7">
          <cell r="E7" t="str">
            <v>PT. DANONE BISCUITS INDONESIA</v>
          </cell>
        </row>
      </sheetData>
      <sheetData sheetId="4047">
        <row r="7">
          <cell r="E7" t="str">
            <v>PT. DANONE BISCUITS INDONESIA</v>
          </cell>
        </row>
      </sheetData>
      <sheetData sheetId="4048">
        <row r="7">
          <cell r="E7" t="str">
            <v>PT. DANONE BISCUITS INDONESIA</v>
          </cell>
        </row>
      </sheetData>
      <sheetData sheetId="4049">
        <row r="7">
          <cell r="E7" t="str">
            <v>PT. DANONE BISCUITS INDONESIA</v>
          </cell>
        </row>
      </sheetData>
      <sheetData sheetId="4050">
        <row r="7">
          <cell r="E7" t="str">
            <v>PT. DANONE BISCUITS INDONESIA</v>
          </cell>
        </row>
      </sheetData>
      <sheetData sheetId="4051">
        <row r="7">
          <cell r="E7" t="str">
            <v>PT. DANONE BISCUITS INDONESIA</v>
          </cell>
        </row>
      </sheetData>
      <sheetData sheetId="4052">
        <row r="7">
          <cell r="E7" t="str">
            <v>PT. DANONE BISCUITS INDONESIA</v>
          </cell>
        </row>
      </sheetData>
      <sheetData sheetId="4053">
        <row r="7">
          <cell r="E7" t="str">
            <v>PT. DANONE BISCUITS INDONESIA</v>
          </cell>
        </row>
      </sheetData>
      <sheetData sheetId="4054">
        <row r="7">
          <cell r="E7" t="str">
            <v>PT. DANONE BISCUITS INDONESIA</v>
          </cell>
        </row>
      </sheetData>
      <sheetData sheetId="4055">
        <row r="7">
          <cell r="E7" t="str">
            <v>PT. DANONE BISCUITS INDONESIA</v>
          </cell>
        </row>
      </sheetData>
      <sheetData sheetId="4056">
        <row r="7">
          <cell r="E7" t="str">
            <v>PT. DANONE BISCUITS INDONESIA</v>
          </cell>
        </row>
      </sheetData>
      <sheetData sheetId="4057">
        <row r="7">
          <cell r="E7" t="str">
            <v>PT. DANONE BISCUITS INDONESIA</v>
          </cell>
        </row>
      </sheetData>
      <sheetData sheetId="4058">
        <row r="7">
          <cell r="E7" t="str">
            <v>PT. DANONE BISCUITS INDONESIA</v>
          </cell>
        </row>
      </sheetData>
      <sheetData sheetId="4059">
        <row r="7">
          <cell r="E7" t="str">
            <v>PT. DANONE BISCUITS INDONESIA</v>
          </cell>
        </row>
      </sheetData>
      <sheetData sheetId="4060">
        <row r="7">
          <cell r="E7" t="str">
            <v>PT. DANONE BISCUITS INDONESIA</v>
          </cell>
        </row>
      </sheetData>
      <sheetData sheetId="4061">
        <row r="7">
          <cell r="E7" t="str">
            <v>PT. DANONE BISCUITS INDONESIA</v>
          </cell>
        </row>
      </sheetData>
      <sheetData sheetId="4062">
        <row r="7">
          <cell r="E7" t="str">
            <v>PT. DANONE BISCUITS INDONESIA</v>
          </cell>
        </row>
      </sheetData>
      <sheetData sheetId="4063">
        <row r="7">
          <cell r="E7" t="str">
            <v>PT. DANONE BISCUITS INDONESIA</v>
          </cell>
        </row>
      </sheetData>
      <sheetData sheetId="4064">
        <row r="7">
          <cell r="E7" t="str">
            <v>PT. DANONE BISCUITS INDONESIA</v>
          </cell>
        </row>
      </sheetData>
      <sheetData sheetId="4065">
        <row r="7">
          <cell r="E7" t="str">
            <v>PT. DANONE BISCUITS INDONESIA</v>
          </cell>
        </row>
      </sheetData>
      <sheetData sheetId="4066">
        <row r="7">
          <cell r="E7" t="str">
            <v>PT. DANONE BISCUITS INDONESIA</v>
          </cell>
        </row>
      </sheetData>
      <sheetData sheetId="4067">
        <row r="7">
          <cell r="E7" t="str">
            <v>PT. DANONE BISCUITS INDONESIA</v>
          </cell>
        </row>
      </sheetData>
      <sheetData sheetId="4068">
        <row r="7">
          <cell r="E7" t="str">
            <v>PT. DANONE BISCUITS INDONESIA</v>
          </cell>
        </row>
      </sheetData>
      <sheetData sheetId="4069">
        <row r="7">
          <cell r="E7" t="str">
            <v>PT. DANONE BISCUITS INDONESIA</v>
          </cell>
        </row>
      </sheetData>
      <sheetData sheetId="4070">
        <row r="7">
          <cell r="E7" t="str">
            <v>PT. DANONE BISCUITS INDONESIA</v>
          </cell>
        </row>
      </sheetData>
      <sheetData sheetId="4071">
        <row r="7">
          <cell r="E7" t="str">
            <v>PT. DANONE BISCUITS INDONESIA</v>
          </cell>
        </row>
      </sheetData>
      <sheetData sheetId="4072">
        <row r="7">
          <cell r="E7" t="str">
            <v>PT. DANONE BISCUITS INDONESIA</v>
          </cell>
        </row>
      </sheetData>
      <sheetData sheetId="4073">
        <row r="7">
          <cell r="E7" t="str">
            <v>PT. DANONE BISCUITS INDONESIA</v>
          </cell>
        </row>
      </sheetData>
      <sheetData sheetId="4074">
        <row r="7">
          <cell r="E7" t="str">
            <v>PT. DANONE BISCUITS INDONESIA</v>
          </cell>
        </row>
      </sheetData>
      <sheetData sheetId="4075">
        <row r="7">
          <cell r="E7" t="str">
            <v>PT. DANONE BISCUITS INDONESIA</v>
          </cell>
        </row>
      </sheetData>
      <sheetData sheetId="4076">
        <row r="7">
          <cell r="E7" t="str">
            <v>PT. DANONE BISCUITS INDONESIA</v>
          </cell>
        </row>
      </sheetData>
      <sheetData sheetId="4077">
        <row r="7">
          <cell r="E7" t="str">
            <v>PT. DANONE BISCUITS INDONESIA</v>
          </cell>
        </row>
      </sheetData>
      <sheetData sheetId="4078">
        <row r="7">
          <cell r="E7" t="str">
            <v>PT. DANONE BISCUITS INDONESIA</v>
          </cell>
        </row>
      </sheetData>
      <sheetData sheetId="4079">
        <row r="7">
          <cell r="E7" t="str">
            <v>PT. DANONE BISCUITS INDONESIA</v>
          </cell>
        </row>
      </sheetData>
      <sheetData sheetId="4080">
        <row r="7">
          <cell r="E7" t="str">
            <v>PT. DANONE BISCUITS INDONESIA</v>
          </cell>
        </row>
      </sheetData>
      <sheetData sheetId="4081">
        <row r="7">
          <cell r="E7" t="str">
            <v>PT. DANONE BISCUITS INDONESIA</v>
          </cell>
        </row>
      </sheetData>
      <sheetData sheetId="4082">
        <row r="7">
          <cell r="E7" t="str">
            <v>PT. DANONE BISCUITS INDONESIA</v>
          </cell>
        </row>
      </sheetData>
      <sheetData sheetId="4083">
        <row r="7">
          <cell r="E7" t="str">
            <v>PT. DANONE BISCUITS INDONESIA</v>
          </cell>
        </row>
      </sheetData>
      <sheetData sheetId="4084">
        <row r="7">
          <cell r="E7" t="str">
            <v>PT. DANONE BISCUITS INDONESIA</v>
          </cell>
        </row>
      </sheetData>
      <sheetData sheetId="4085">
        <row r="7">
          <cell r="E7" t="str">
            <v>PT. DANONE BISCUITS INDONESIA</v>
          </cell>
        </row>
      </sheetData>
      <sheetData sheetId="4086">
        <row r="7">
          <cell r="E7" t="str">
            <v>PT. DANONE BISCUITS INDONESIA</v>
          </cell>
        </row>
      </sheetData>
      <sheetData sheetId="4087">
        <row r="7">
          <cell r="E7" t="str">
            <v>PT. DANONE BISCUITS INDONESIA</v>
          </cell>
        </row>
      </sheetData>
      <sheetData sheetId="4088">
        <row r="7">
          <cell r="E7" t="str">
            <v>PT. DANONE BISCUITS INDONESIA</v>
          </cell>
        </row>
      </sheetData>
      <sheetData sheetId="4089">
        <row r="7">
          <cell r="E7" t="str">
            <v>PT. DANONE BISCUITS INDONESIA</v>
          </cell>
        </row>
      </sheetData>
      <sheetData sheetId="4090">
        <row r="7">
          <cell r="E7" t="str">
            <v>PT. DANONE BISCUITS INDONESIA</v>
          </cell>
        </row>
      </sheetData>
      <sheetData sheetId="4091">
        <row r="7">
          <cell r="E7" t="str">
            <v>PT. DANONE BISCUITS INDONESIA</v>
          </cell>
        </row>
      </sheetData>
      <sheetData sheetId="4092">
        <row r="7">
          <cell r="E7" t="str">
            <v>PT. DANONE BISCUITS INDONESIA</v>
          </cell>
        </row>
      </sheetData>
      <sheetData sheetId="4093">
        <row r="7">
          <cell r="E7" t="str">
            <v>PT. DANONE BISCUITS INDONESIA</v>
          </cell>
        </row>
      </sheetData>
      <sheetData sheetId="4094">
        <row r="7">
          <cell r="E7" t="str">
            <v>PT. DANONE BISCUITS INDONESIA</v>
          </cell>
        </row>
      </sheetData>
      <sheetData sheetId="4095">
        <row r="7">
          <cell r="E7" t="str">
            <v>PT. DANONE BISCUITS INDONESIA</v>
          </cell>
        </row>
      </sheetData>
      <sheetData sheetId="4096">
        <row r="7">
          <cell r="E7" t="str">
            <v>PT. DANONE BISCUITS INDONESIA</v>
          </cell>
        </row>
      </sheetData>
      <sheetData sheetId="4097">
        <row r="7">
          <cell r="E7" t="str">
            <v>PT. DANONE BISCUITS INDONESIA</v>
          </cell>
        </row>
      </sheetData>
      <sheetData sheetId="4098">
        <row r="7">
          <cell r="E7" t="str">
            <v>PT. DANONE BISCUITS INDONESIA</v>
          </cell>
        </row>
      </sheetData>
      <sheetData sheetId="4099">
        <row r="7">
          <cell r="E7" t="str">
            <v>PT. DANONE BISCUITS INDONESIA</v>
          </cell>
        </row>
      </sheetData>
      <sheetData sheetId="4100">
        <row r="7">
          <cell r="E7" t="str">
            <v>PT. DANONE BISCUITS INDONESIA</v>
          </cell>
        </row>
      </sheetData>
      <sheetData sheetId="4101">
        <row r="7">
          <cell r="E7" t="str">
            <v>PT. DANONE BISCUITS INDONESIA</v>
          </cell>
        </row>
      </sheetData>
      <sheetData sheetId="4102">
        <row r="7">
          <cell r="E7" t="str">
            <v>PT. DANONE BISCUITS INDONESIA</v>
          </cell>
        </row>
      </sheetData>
      <sheetData sheetId="4103">
        <row r="7">
          <cell r="E7" t="str">
            <v>PT. DANONE BISCUITS INDONESIA</v>
          </cell>
        </row>
      </sheetData>
      <sheetData sheetId="4104">
        <row r="7">
          <cell r="E7" t="str">
            <v>PT. DANONE BISCUITS INDONESIA</v>
          </cell>
        </row>
      </sheetData>
      <sheetData sheetId="4105">
        <row r="7">
          <cell r="E7" t="str">
            <v>PT. DANONE BISCUITS INDONESIA</v>
          </cell>
        </row>
      </sheetData>
      <sheetData sheetId="4106">
        <row r="7">
          <cell r="E7" t="str">
            <v>PT. DANONE BISCUITS INDONESIA</v>
          </cell>
        </row>
      </sheetData>
      <sheetData sheetId="4107">
        <row r="7">
          <cell r="E7" t="str">
            <v>PT. DANONE BISCUITS INDONESIA</v>
          </cell>
        </row>
      </sheetData>
      <sheetData sheetId="4108">
        <row r="7">
          <cell r="E7" t="str">
            <v>PT. DANONE BISCUITS INDONESIA</v>
          </cell>
        </row>
      </sheetData>
      <sheetData sheetId="4109">
        <row r="7">
          <cell r="E7" t="str">
            <v>PT. DANONE BISCUITS INDONESIA</v>
          </cell>
        </row>
      </sheetData>
      <sheetData sheetId="4110">
        <row r="7">
          <cell r="E7" t="str">
            <v>PT. DANONE BISCUITS INDONESIA</v>
          </cell>
        </row>
      </sheetData>
      <sheetData sheetId="4111">
        <row r="7">
          <cell r="E7" t="str">
            <v>PT. DANONE BISCUITS INDONESIA</v>
          </cell>
        </row>
      </sheetData>
      <sheetData sheetId="4112">
        <row r="7">
          <cell r="E7" t="str">
            <v>PT. DANONE BISCUITS INDONESIA</v>
          </cell>
        </row>
      </sheetData>
      <sheetData sheetId="4113">
        <row r="7">
          <cell r="E7" t="str">
            <v>PT. DANONE BISCUITS INDONESIA</v>
          </cell>
        </row>
      </sheetData>
      <sheetData sheetId="4114">
        <row r="7">
          <cell r="E7" t="str">
            <v>PT. DANONE BISCUITS INDONESIA</v>
          </cell>
        </row>
      </sheetData>
      <sheetData sheetId="4115">
        <row r="7">
          <cell r="E7" t="str">
            <v>PT. DANONE BISCUITS INDONESIA</v>
          </cell>
        </row>
      </sheetData>
      <sheetData sheetId="4116">
        <row r="7">
          <cell r="E7" t="str">
            <v>PT. DANONE BISCUITS INDONESIA</v>
          </cell>
        </row>
      </sheetData>
      <sheetData sheetId="4117">
        <row r="7">
          <cell r="E7" t="str">
            <v>PT. DANONE BISCUITS INDONESIA</v>
          </cell>
        </row>
      </sheetData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>
        <row r="7">
          <cell r="E7" t="str">
            <v>PT. DANONE BISCUITS INDONESIA</v>
          </cell>
        </row>
      </sheetData>
      <sheetData sheetId="4130">
        <row r="7">
          <cell r="E7" t="str">
            <v>PT. DANONE BISCUITS INDONESIA</v>
          </cell>
        </row>
      </sheetData>
      <sheetData sheetId="4131">
        <row r="7">
          <cell r="E7" t="str">
            <v>PT. DANONE BISCUITS INDONESIA</v>
          </cell>
        </row>
      </sheetData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>
        <row r="7">
          <cell r="E7" t="str">
            <v>PT. DANONE BISCUITS INDONESIA</v>
          </cell>
        </row>
      </sheetData>
      <sheetData sheetId="4146">
        <row r="7">
          <cell r="E7" t="str">
            <v>PT. DANONE BISCUITS INDONESIA</v>
          </cell>
        </row>
      </sheetData>
      <sheetData sheetId="4147">
        <row r="7">
          <cell r="E7" t="str">
            <v>PT. DANONE BISCUITS INDONESIA</v>
          </cell>
        </row>
      </sheetData>
      <sheetData sheetId="4148">
        <row r="7">
          <cell r="E7" t="str">
            <v>PT. DANONE BISCUITS INDONESIA</v>
          </cell>
        </row>
      </sheetData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>
        <row r="7">
          <cell r="E7" t="str">
            <v>PT. DANONE BISCUITS INDONESIA</v>
          </cell>
        </row>
      </sheetData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>
        <row r="7">
          <cell r="E7" t="str">
            <v>PT. DANONE BISCUITS INDONESIA</v>
          </cell>
        </row>
      </sheetData>
      <sheetData sheetId="4326">
        <row r="7">
          <cell r="E7" t="str">
            <v>PT. DANONE BISCUITS INDONESIA</v>
          </cell>
        </row>
      </sheetData>
      <sheetData sheetId="4327">
        <row r="7">
          <cell r="E7" t="str">
            <v>PT. DANONE BISCUITS INDONESIA</v>
          </cell>
        </row>
      </sheetData>
      <sheetData sheetId="4328">
        <row r="7">
          <cell r="E7" t="str">
            <v>PT. DANONE BISCUITS INDONESIA</v>
          </cell>
        </row>
      </sheetData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>
        <row r="7">
          <cell r="E7" t="str">
            <v>PT. DANONE BISCUITS INDONESIA</v>
          </cell>
        </row>
      </sheetData>
      <sheetData sheetId="4351">
        <row r="7">
          <cell r="E7" t="str">
            <v>PT. DANONE BISCUITS INDONESIA</v>
          </cell>
        </row>
      </sheetData>
      <sheetData sheetId="4352">
        <row r="7">
          <cell r="E7" t="str">
            <v>PT. DANONE BISCUITS INDONESIA</v>
          </cell>
        </row>
      </sheetData>
      <sheetData sheetId="4353">
        <row r="7">
          <cell r="E7" t="str">
            <v>PT. DANONE BISCUITS INDONESIA</v>
          </cell>
        </row>
      </sheetData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>
        <row r="7">
          <cell r="E7" t="str">
            <v>PT. DANONE BISCUITS INDONESIA</v>
          </cell>
        </row>
      </sheetData>
      <sheetData sheetId="4377">
        <row r="7">
          <cell r="E7" t="str">
            <v>PT. DANONE BISCUITS INDONESIA</v>
          </cell>
        </row>
      </sheetData>
      <sheetData sheetId="4378">
        <row r="7">
          <cell r="E7" t="str">
            <v>PT. DANONE BISCUITS INDONESIA</v>
          </cell>
        </row>
      </sheetData>
      <sheetData sheetId="4379">
        <row r="7">
          <cell r="E7" t="str">
            <v>PT. DANONE BISCUITS INDONESIA</v>
          </cell>
        </row>
      </sheetData>
      <sheetData sheetId="4380">
        <row r="7">
          <cell r="E7" t="str">
            <v>PT. DANONE BISCUITS INDONESIA</v>
          </cell>
        </row>
      </sheetData>
      <sheetData sheetId="4381">
        <row r="7">
          <cell r="E7" t="str">
            <v>PT. DANONE BISCUITS INDONESIA</v>
          </cell>
        </row>
      </sheetData>
      <sheetData sheetId="4382">
        <row r="7">
          <cell r="E7" t="str">
            <v>PT. DANONE BISCUITS INDONESIA</v>
          </cell>
        </row>
      </sheetData>
      <sheetData sheetId="4383">
        <row r="7">
          <cell r="E7" t="str">
            <v>PT. DANONE BISCUITS INDONESIA</v>
          </cell>
        </row>
      </sheetData>
      <sheetData sheetId="4384">
        <row r="7">
          <cell r="E7" t="str">
            <v>PT. DANONE BISCUITS INDONESIA</v>
          </cell>
        </row>
      </sheetData>
      <sheetData sheetId="4385">
        <row r="7">
          <cell r="E7" t="str">
            <v>PT. DANONE BISCUITS INDONESIA</v>
          </cell>
        </row>
      </sheetData>
      <sheetData sheetId="4386">
        <row r="7">
          <cell r="E7" t="str">
            <v>PT. DANONE BISCUITS INDONESIA</v>
          </cell>
        </row>
      </sheetData>
      <sheetData sheetId="4387">
        <row r="7">
          <cell r="E7" t="str">
            <v>PT. DANONE BISCUITS INDONESIA</v>
          </cell>
        </row>
      </sheetData>
      <sheetData sheetId="4388">
        <row r="7">
          <cell r="E7" t="str">
            <v>PT. DANONE BISCUITS INDONESIA</v>
          </cell>
        </row>
      </sheetData>
      <sheetData sheetId="4389">
        <row r="7">
          <cell r="E7" t="str">
            <v>PT. DANONE BISCUITS INDONESIA</v>
          </cell>
        </row>
      </sheetData>
      <sheetData sheetId="4390">
        <row r="7">
          <cell r="E7" t="str">
            <v>PT. DANONE BISCUITS INDONESIA</v>
          </cell>
        </row>
      </sheetData>
      <sheetData sheetId="4391">
        <row r="7">
          <cell r="E7" t="str">
            <v>PT. DANONE BISCUITS INDONESIA</v>
          </cell>
        </row>
      </sheetData>
      <sheetData sheetId="4392">
        <row r="7">
          <cell r="E7" t="str">
            <v>PT. DANONE BISCUITS INDONESIA</v>
          </cell>
        </row>
      </sheetData>
      <sheetData sheetId="4393">
        <row r="7">
          <cell r="E7" t="str">
            <v>PT. DANONE BISCUITS INDONESIA</v>
          </cell>
        </row>
      </sheetData>
      <sheetData sheetId="4394">
        <row r="7">
          <cell r="E7" t="str">
            <v>PT. DANONE BISCUITS INDONESIA</v>
          </cell>
        </row>
      </sheetData>
      <sheetData sheetId="4395">
        <row r="7">
          <cell r="E7" t="str">
            <v>PT. DANONE BISCUITS INDONESIA</v>
          </cell>
        </row>
      </sheetData>
      <sheetData sheetId="4396">
        <row r="7">
          <cell r="E7" t="str">
            <v>PT. DANONE BISCUITS INDONESIA</v>
          </cell>
        </row>
      </sheetData>
      <sheetData sheetId="4397">
        <row r="7">
          <cell r="E7" t="str">
            <v>PT. DANONE BISCUITS INDONESIA</v>
          </cell>
        </row>
      </sheetData>
      <sheetData sheetId="4398">
        <row r="7">
          <cell r="E7" t="str">
            <v>PT. DANONE BISCUITS INDONESIA</v>
          </cell>
        </row>
      </sheetData>
      <sheetData sheetId="4399">
        <row r="7">
          <cell r="E7" t="str">
            <v>PT. DANONE BISCUITS INDONESIA</v>
          </cell>
        </row>
      </sheetData>
      <sheetData sheetId="4400">
        <row r="7">
          <cell r="E7" t="str">
            <v>PT. DANONE BISCUITS INDONESIA</v>
          </cell>
        </row>
      </sheetData>
      <sheetData sheetId="4401">
        <row r="7">
          <cell r="E7" t="str">
            <v>PT. DANONE BISCUITS INDONESIA</v>
          </cell>
        </row>
      </sheetData>
      <sheetData sheetId="4402">
        <row r="7">
          <cell r="E7" t="str">
            <v>PT. DANONE BISCUITS INDONESIA</v>
          </cell>
        </row>
      </sheetData>
      <sheetData sheetId="4403">
        <row r="7">
          <cell r="E7" t="str">
            <v>PT. DANONE BISCUITS INDONESIA</v>
          </cell>
        </row>
      </sheetData>
      <sheetData sheetId="4404">
        <row r="7">
          <cell r="E7" t="str">
            <v>PT. DANONE BISCUITS INDONESIA</v>
          </cell>
        </row>
      </sheetData>
      <sheetData sheetId="4405">
        <row r="7">
          <cell r="E7" t="str">
            <v>PT. DANONE BISCUITS INDONESIA</v>
          </cell>
        </row>
      </sheetData>
      <sheetData sheetId="4406">
        <row r="7">
          <cell r="E7" t="str">
            <v>PT. DANONE BISCUITS INDONESIA</v>
          </cell>
        </row>
      </sheetData>
      <sheetData sheetId="4407">
        <row r="7">
          <cell r="E7" t="str">
            <v>PT. DANONE BISCUITS INDONESIA</v>
          </cell>
        </row>
      </sheetData>
      <sheetData sheetId="4408">
        <row r="7">
          <cell r="E7" t="str">
            <v>PT. DANONE BISCUITS INDONESIA</v>
          </cell>
        </row>
      </sheetData>
      <sheetData sheetId="4409">
        <row r="7">
          <cell r="E7" t="str">
            <v>PT. DANONE BISCUITS INDONESIA</v>
          </cell>
        </row>
      </sheetData>
      <sheetData sheetId="4410">
        <row r="7">
          <cell r="E7" t="str">
            <v>PT. DANONE BISCUITS INDONESIA</v>
          </cell>
        </row>
      </sheetData>
      <sheetData sheetId="4411">
        <row r="7">
          <cell r="E7" t="str">
            <v>PT. DANONE BISCUITS INDONESIA</v>
          </cell>
        </row>
      </sheetData>
      <sheetData sheetId="4412">
        <row r="7">
          <cell r="E7" t="str">
            <v>PT. DANONE BISCUITS INDONESIA</v>
          </cell>
        </row>
      </sheetData>
      <sheetData sheetId="4413">
        <row r="7">
          <cell r="E7" t="str">
            <v>PT. DANONE BISCUITS INDONESIA</v>
          </cell>
        </row>
      </sheetData>
      <sheetData sheetId="4414">
        <row r="7">
          <cell r="E7" t="str">
            <v>PT. DANONE BISCUITS INDONESIA</v>
          </cell>
        </row>
      </sheetData>
      <sheetData sheetId="4415">
        <row r="7">
          <cell r="E7" t="str">
            <v>PT. DANONE BISCUITS INDONESIA</v>
          </cell>
        </row>
      </sheetData>
      <sheetData sheetId="4416">
        <row r="7">
          <cell r="E7" t="str">
            <v>PT. DANONE BISCUITS INDONESIA</v>
          </cell>
        </row>
      </sheetData>
      <sheetData sheetId="4417">
        <row r="7">
          <cell r="E7" t="str">
            <v>PT. DANONE BISCUITS INDONESIA</v>
          </cell>
        </row>
      </sheetData>
      <sheetData sheetId="4418">
        <row r="7">
          <cell r="E7" t="str">
            <v>PT. DANONE BISCUITS INDONESIA</v>
          </cell>
        </row>
      </sheetData>
      <sheetData sheetId="4419">
        <row r="7">
          <cell r="E7" t="str">
            <v>PT. DANONE BISCUITS INDONESIA</v>
          </cell>
        </row>
      </sheetData>
      <sheetData sheetId="4420">
        <row r="7">
          <cell r="E7" t="str">
            <v>PT. DANONE BISCUITS INDONESIA</v>
          </cell>
        </row>
      </sheetData>
      <sheetData sheetId="4421">
        <row r="7">
          <cell r="E7" t="str">
            <v>PT. DANONE BISCUITS INDONESIA</v>
          </cell>
        </row>
      </sheetData>
      <sheetData sheetId="4422">
        <row r="7">
          <cell r="E7" t="str">
            <v>PT. DANONE BISCUITS INDONESIA</v>
          </cell>
        </row>
      </sheetData>
      <sheetData sheetId="4423">
        <row r="7">
          <cell r="E7" t="str">
            <v>PT. DANONE BISCUITS INDONESIA</v>
          </cell>
        </row>
      </sheetData>
      <sheetData sheetId="4424">
        <row r="7">
          <cell r="E7" t="str">
            <v>PT. DANONE BISCUITS INDONESIA</v>
          </cell>
        </row>
      </sheetData>
      <sheetData sheetId="4425">
        <row r="7">
          <cell r="E7" t="str">
            <v>PT. DANONE BISCUITS INDONESIA</v>
          </cell>
        </row>
      </sheetData>
      <sheetData sheetId="4426">
        <row r="7">
          <cell r="E7" t="str">
            <v>PT. DANONE BISCUITS INDONESIA</v>
          </cell>
        </row>
      </sheetData>
      <sheetData sheetId="4427">
        <row r="7">
          <cell r="E7" t="str">
            <v>PT. DANONE BISCUITS INDONESIA</v>
          </cell>
        </row>
      </sheetData>
      <sheetData sheetId="4428">
        <row r="7">
          <cell r="E7" t="str">
            <v>PT. DANONE BISCUITS INDONESIA</v>
          </cell>
        </row>
      </sheetData>
      <sheetData sheetId="4429">
        <row r="7">
          <cell r="E7" t="str">
            <v>PT. DANONE BISCUITS INDONESIA</v>
          </cell>
        </row>
      </sheetData>
      <sheetData sheetId="4430">
        <row r="7">
          <cell r="E7" t="str">
            <v>PT. DANONE BISCUITS INDONESIA</v>
          </cell>
        </row>
      </sheetData>
      <sheetData sheetId="4431">
        <row r="7">
          <cell r="E7" t="str">
            <v>PT. DANONE BISCUITS INDONESIA</v>
          </cell>
        </row>
      </sheetData>
      <sheetData sheetId="4432">
        <row r="7">
          <cell r="E7" t="str">
            <v>PT. DANONE BISCUITS INDONESIA</v>
          </cell>
        </row>
      </sheetData>
      <sheetData sheetId="4433">
        <row r="7">
          <cell r="E7" t="str">
            <v>PT. DANONE BISCUITS INDONESIA</v>
          </cell>
        </row>
      </sheetData>
      <sheetData sheetId="4434">
        <row r="7">
          <cell r="E7" t="str">
            <v>PT. DANONE BISCUITS INDONESIA</v>
          </cell>
        </row>
      </sheetData>
      <sheetData sheetId="4435">
        <row r="7">
          <cell r="E7" t="str">
            <v>PT. DANONE BISCUITS INDONESIA</v>
          </cell>
        </row>
      </sheetData>
      <sheetData sheetId="4436">
        <row r="7">
          <cell r="E7" t="str">
            <v>PT. DANONE BISCUITS INDONESIA</v>
          </cell>
        </row>
      </sheetData>
      <sheetData sheetId="4437">
        <row r="7">
          <cell r="E7" t="str">
            <v>PT. DANONE BISCUITS INDONESIA</v>
          </cell>
        </row>
      </sheetData>
      <sheetData sheetId="4438">
        <row r="7">
          <cell r="E7" t="str">
            <v>PT. DANONE BISCUITS INDONESIA</v>
          </cell>
        </row>
      </sheetData>
      <sheetData sheetId="4439">
        <row r="7">
          <cell r="E7" t="str">
            <v>PT. DANONE BISCUITS INDONESIA</v>
          </cell>
        </row>
      </sheetData>
      <sheetData sheetId="4440">
        <row r="7">
          <cell r="E7" t="str">
            <v>PT. DANONE BISCUITS INDONESIA</v>
          </cell>
        </row>
      </sheetData>
      <sheetData sheetId="4441">
        <row r="7">
          <cell r="E7" t="str">
            <v>PT. DANONE BISCUITS INDONESIA</v>
          </cell>
        </row>
      </sheetData>
      <sheetData sheetId="4442">
        <row r="7">
          <cell r="E7" t="str">
            <v>PT. DANONE BISCUITS INDONESIA</v>
          </cell>
        </row>
      </sheetData>
      <sheetData sheetId="4443">
        <row r="7">
          <cell r="E7" t="str">
            <v>PT. DANONE BISCUITS INDONESIA</v>
          </cell>
        </row>
      </sheetData>
      <sheetData sheetId="4444">
        <row r="7">
          <cell r="E7" t="str">
            <v>PT. DANONE BISCUITS INDONESIA</v>
          </cell>
        </row>
      </sheetData>
      <sheetData sheetId="4445">
        <row r="7">
          <cell r="E7" t="str">
            <v>PT. DANONE BISCUITS INDONESIA</v>
          </cell>
        </row>
      </sheetData>
      <sheetData sheetId="4446">
        <row r="7">
          <cell r="E7" t="str">
            <v>PT. DANONE BISCUITS INDONESIA</v>
          </cell>
        </row>
      </sheetData>
      <sheetData sheetId="4447">
        <row r="7">
          <cell r="E7" t="str">
            <v>PT. DANONE BISCUITS INDONESIA</v>
          </cell>
        </row>
      </sheetData>
      <sheetData sheetId="4448">
        <row r="7">
          <cell r="E7" t="str">
            <v>PT. DANONE BISCUITS INDONESIA</v>
          </cell>
        </row>
      </sheetData>
      <sheetData sheetId="4449">
        <row r="7">
          <cell r="E7" t="str">
            <v>PT. DANONE BISCUITS INDONESIA</v>
          </cell>
        </row>
      </sheetData>
      <sheetData sheetId="4450">
        <row r="7">
          <cell r="E7" t="str">
            <v>PT. DANONE BISCUITS INDONESIA</v>
          </cell>
        </row>
      </sheetData>
      <sheetData sheetId="4451">
        <row r="7">
          <cell r="E7" t="str">
            <v>PT. DANONE BISCUITS INDONESIA</v>
          </cell>
        </row>
      </sheetData>
      <sheetData sheetId="4452">
        <row r="7">
          <cell r="E7" t="str">
            <v>PT. DANONE BISCUITS INDONESIA</v>
          </cell>
        </row>
      </sheetData>
      <sheetData sheetId="4453">
        <row r="7">
          <cell r="E7" t="str">
            <v>PT. DANONE BISCUITS INDONESIA</v>
          </cell>
        </row>
      </sheetData>
      <sheetData sheetId="4454">
        <row r="7">
          <cell r="E7" t="str">
            <v>PT. DANONE BISCUITS INDONESIA</v>
          </cell>
        </row>
      </sheetData>
      <sheetData sheetId="4455">
        <row r="7">
          <cell r="E7" t="str">
            <v>PT. DANONE BISCUITS INDONESIA</v>
          </cell>
        </row>
      </sheetData>
      <sheetData sheetId="4456">
        <row r="7">
          <cell r="E7" t="str">
            <v>PT. DANONE BISCUITS INDONESIA</v>
          </cell>
        </row>
      </sheetData>
      <sheetData sheetId="4457">
        <row r="7">
          <cell r="E7" t="str">
            <v>PT. DANONE BISCUITS INDONESIA</v>
          </cell>
        </row>
      </sheetData>
      <sheetData sheetId="4458">
        <row r="7">
          <cell r="E7" t="str">
            <v>PT. DANONE BISCUITS INDONESIA</v>
          </cell>
        </row>
      </sheetData>
      <sheetData sheetId="4459">
        <row r="7">
          <cell r="E7" t="str">
            <v>PT. DANONE BISCUITS INDONESIA</v>
          </cell>
        </row>
      </sheetData>
      <sheetData sheetId="4460">
        <row r="7">
          <cell r="E7" t="str">
            <v>PT. DANONE BISCUITS INDONESIA</v>
          </cell>
        </row>
      </sheetData>
      <sheetData sheetId="4461">
        <row r="7">
          <cell r="E7" t="str">
            <v>PT. DANONE BISCUITS INDONESIA</v>
          </cell>
        </row>
      </sheetData>
      <sheetData sheetId="4462">
        <row r="7">
          <cell r="E7" t="str">
            <v>PT. DANONE BISCUITS INDONESIA</v>
          </cell>
        </row>
      </sheetData>
      <sheetData sheetId="4463">
        <row r="7">
          <cell r="E7" t="str">
            <v>PT. DANONE BISCUITS INDONESIA</v>
          </cell>
        </row>
      </sheetData>
      <sheetData sheetId="4464">
        <row r="7">
          <cell r="E7" t="str">
            <v>PT. DANONE BISCUITS INDONESIA</v>
          </cell>
        </row>
      </sheetData>
      <sheetData sheetId="4465">
        <row r="7">
          <cell r="E7" t="str">
            <v>PT. DANONE BISCUITS INDONESIA</v>
          </cell>
        </row>
      </sheetData>
      <sheetData sheetId="4466">
        <row r="7">
          <cell r="E7" t="str">
            <v>PT. DANONE BISCUITS INDONESIA</v>
          </cell>
        </row>
      </sheetData>
      <sheetData sheetId="4467">
        <row r="7">
          <cell r="E7" t="str">
            <v>PT. DANONE BISCUITS INDONESIA</v>
          </cell>
        </row>
      </sheetData>
      <sheetData sheetId="4468">
        <row r="7">
          <cell r="E7" t="str">
            <v>PT. DANONE BISCUITS INDONESIA</v>
          </cell>
        </row>
      </sheetData>
      <sheetData sheetId="4469">
        <row r="7">
          <cell r="E7" t="str">
            <v>PT. DANONE BISCUITS INDONESIA</v>
          </cell>
        </row>
      </sheetData>
      <sheetData sheetId="4470">
        <row r="7">
          <cell r="E7" t="str">
            <v>PT. DANONE BISCUITS INDONESIA</v>
          </cell>
        </row>
      </sheetData>
      <sheetData sheetId="4471">
        <row r="7">
          <cell r="E7" t="str">
            <v>PT. DANONE BISCUITS INDONESIA</v>
          </cell>
        </row>
      </sheetData>
      <sheetData sheetId="4472">
        <row r="7">
          <cell r="E7" t="str">
            <v>PT. DANONE BISCUITS INDONESIA</v>
          </cell>
        </row>
      </sheetData>
      <sheetData sheetId="4473">
        <row r="7">
          <cell r="E7" t="str">
            <v>PT. DANONE BISCUITS INDONESIA</v>
          </cell>
        </row>
      </sheetData>
      <sheetData sheetId="4474">
        <row r="7">
          <cell r="E7" t="str">
            <v>PT. DANONE BISCUITS INDONESIA</v>
          </cell>
        </row>
      </sheetData>
      <sheetData sheetId="4475">
        <row r="7">
          <cell r="E7" t="str">
            <v>PT. DANONE BISCUITS INDONESIA</v>
          </cell>
        </row>
      </sheetData>
      <sheetData sheetId="4476">
        <row r="7">
          <cell r="E7" t="str">
            <v>PT. DANONE BISCUITS INDONESIA</v>
          </cell>
        </row>
      </sheetData>
      <sheetData sheetId="4477">
        <row r="7">
          <cell r="E7" t="str">
            <v>PT. DANONE BISCUITS INDONESIA</v>
          </cell>
        </row>
      </sheetData>
      <sheetData sheetId="4478">
        <row r="7">
          <cell r="E7" t="str">
            <v>PT. DANONE BISCUITS INDONESIA</v>
          </cell>
        </row>
      </sheetData>
      <sheetData sheetId="4479">
        <row r="7">
          <cell r="E7" t="str">
            <v>PT. DANONE BISCUITS INDONESIA</v>
          </cell>
        </row>
      </sheetData>
      <sheetData sheetId="4480">
        <row r="7">
          <cell r="E7" t="str">
            <v>PT. DANONE BISCUITS INDONESIA</v>
          </cell>
        </row>
      </sheetData>
      <sheetData sheetId="4481">
        <row r="7">
          <cell r="E7" t="str">
            <v>PT. DANONE BISCUITS INDONESIA</v>
          </cell>
        </row>
      </sheetData>
      <sheetData sheetId="4482">
        <row r="7">
          <cell r="E7" t="str">
            <v>PT. DANONE BISCUITS INDONESIA</v>
          </cell>
        </row>
      </sheetData>
      <sheetData sheetId="4483">
        <row r="7">
          <cell r="E7" t="str">
            <v>PT. DANONE BISCUITS INDONESIA</v>
          </cell>
        </row>
      </sheetData>
      <sheetData sheetId="4484">
        <row r="7">
          <cell r="E7" t="str">
            <v>PT. DANONE BISCUITS INDONESIA</v>
          </cell>
        </row>
      </sheetData>
      <sheetData sheetId="4485">
        <row r="7">
          <cell r="E7" t="str">
            <v>PT. DANONE BISCUITS INDONESIA</v>
          </cell>
        </row>
      </sheetData>
      <sheetData sheetId="4486">
        <row r="7">
          <cell r="E7" t="str">
            <v>PT. DANONE BISCUITS INDONESIA</v>
          </cell>
        </row>
      </sheetData>
      <sheetData sheetId="4487">
        <row r="7">
          <cell r="E7" t="str">
            <v>PT. DANONE BISCUITS INDONESIA</v>
          </cell>
        </row>
      </sheetData>
      <sheetData sheetId="4488">
        <row r="7">
          <cell r="E7" t="str">
            <v>PT. DANONE BISCUITS INDONESIA</v>
          </cell>
        </row>
      </sheetData>
      <sheetData sheetId="4489">
        <row r="7">
          <cell r="E7" t="str">
            <v>PT. DANONE BISCUITS INDONESIA</v>
          </cell>
        </row>
      </sheetData>
      <sheetData sheetId="4490">
        <row r="7">
          <cell r="E7" t="str">
            <v>PT. DANONE BISCUITS INDONESIA</v>
          </cell>
        </row>
      </sheetData>
      <sheetData sheetId="4491">
        <row r="7">
          <cell r="E7" t="str">
            <v>PT. DANONE BISCUITS INDONESIA</v>
          </cell>
        </row>
      </sheetData>
      <sheetData sheetId="4492">
        <row r="7">
          <cell r="E7" t="str">
            <v>PT. DANONE BISCUITS INDONESIA</v>
          </cell>
        </row>
      </sheetData>
      <sheetData sheetId="4493">
        <row r="7">
          <cell r="E7" t="str">
            <v>PT. DANONE BISCUITS INDONESIA</v>
          </cell>
        </row>
      </sheetData>
      <sheetData sheetId="4494">
        <row r="7">
          <cell r="E7" t="str">
            <v>PT. DANONE BISCUITS INDONESIA</v>
          </cell>
        </row>
      </sheetData>
      <sheetData sheetId="4495">
        <row r="7">
          <cell r="E7" t="str">
            <v>PT. DANONE BISCUITS INDONESIA</v>
          </cell>
        </row>
      </sheetData>
      <sheetData sheetId="4496">
        <row r="7">
          <cell r="E7" t="str">
            <v>PT. DANONE BISCUITS INDONESIA</v>
          </cell>
        </row>
      </sheetData>
      <sheetData sheetId="4497">
        <row r="7">
          <cell r="E7" t="str">
            <v>PT. DANONE BISCUITS INDONESIA</v>
          </cell>
        </row>
      </sheetData>
      <sheetData sheetId="4498">
        <row r="7">
          <cell r="E7" t="str">
            <v>PT. DANONE BISCUITS INDONESIA</v>
          </cell>
        </row>
      </sheetData>
      <sheetData sheetId="4499">
        <row r="7">
          <cell r="E7" t="str">
            <v>PT. DANONE BISCUITS INDONESIA</v>
          </cell>
        </row>
      </sheetData>
      <sheetData sheetId="4500">
        <row r="7">
          <cell r="E7" t="str">
            <v>PT. DANONE BISCUITS INDONESIA</v>
          </cell>
        </row>
      </sheetData>
      <sheetData sheetId="4501">
        <row r="7">
          <cell r="E7" t="str">
            <v>PT. DANONE BISCUITS INDONESIA</v>
          </cell>
        </row>
      </sheetData>
      <sheetData sheetId="4502">
        <row r="7">
          <cell r="E7" t="str">
            <v>PT. DANONE BISCUITS INDONESIA</v>
          </cell>
        </row>
      </sheetData>
      <sheetData sheetId="4503">
        <row r="7">
          <cell r="E7" t="str">
            <v>PT. DANONE BISCUITS INDONESIA</v>
          </cell>
        </row>
      </sheetData>
      <sheetData sheetId="4504">
        <row r="7">
          <cell r="E7" t="str">
            <v>PT. DANONE BISCUITS INDONESIA</v>
          </cell>
        </row>
      </sheetData>
      <sheetData sheetId="4505">
        <row r="7">
          <cell r="E7" t="str">
            <v>PT. DANONE BISCUITS INDONESIA</v>
          </cell>
        </row>
      </sheetData>
      <sheetData sheetId="4506">
        <row r="7">
          <cell r="E7" t="str">
            <v>PT. DANONE BISCUITS INDONESIA</v>
          </cell>
        </row>
      </sheetData>
      <sheetData sheetId="4507">
        <row r="7">
          <cell r="E7" t="str">
            <v>PT. DANONE BISCUITS INDONESIA</v>
          </cell>
        </row>
      </sheetData>
      <sheetData sheetId="4508">
        <row r="7">
          <cell r="E7" t="str">
            <v>PT. DANONE BISCUITS INDONESIA</v>
          </cell>
        </row>
      </sheetData>
      <sheetData sheetId="4509">
        <row r="7">
          <cell r="E7" t="str">
            <v>PT. DANONE BISCUITS INDONESIA</v>
          </cell>
        </row>
      </sheetData>
      <sheetData sheetId="4510">
        <row r="7">
          <cell r="E7" t="str">
            <v>PT. DANONE BISCUITS INDONESIA</v>
          </cell>
        </row>
      </sheetData>
      <sheetData sheetId="4511">
        <row r="7">
          <cell r="E7" t="str">
            <v>PT. DANONE BISCUITS INDONESIA</v>
          </cell>
        </row>
      </sheetData>
      <sheetData sheetId="4512">
        <row r="7">
          <cell r="E7" t="str">
            <v>PT. DANONE BISCUITS INDONESIA</v>
          </cell>
        </row>
      </sheetData>
      <sheetData sheetId="4513">
        <row r="7">
          <cell r="E7" t="str">
            <v>PT. DANONE BISCUITS INDONESIA</v>
          </cell>
        </row>
      </sheetData>
      <sheetData sheetId="4514">
        <row r="7">
          <cell r="E7" t="str">
            <v>PT. DANONE BISCUITS INDONESIA</v>
          </cell>
        </row>
      </sheetData>
      <sheetData sheetId="4515">
        <row r="7">
          <cell r="E7" t="str">
            <v>PT. DANONE BISCUITS INDONESIA</v>
          </cell>
        </row>
      </sheetData>
      <sheetData sheetId="4516">
        <row r="7">
          <cell r="E7" t="str">
            <v>PT. DANONE BISCUITS INDONESIA</v>
          </cell>
        </row>
      </sheetData>
      <sheetData sheetId="4517">
        <row r="7">
          <cell r="E7" t="str">
            <v>PT. DANONE BISCUITS INDONESIA</v>
          </cell>
        </row>
      </sheetData>
      <sheetData sheetId="4518">
        <row r="7">
          <cell r="E7" t="str">
            <v>PT. DANONE BISCUITS INDONESIA</v>
          </cell>
        </row>
      </sheetData>
      <sheetData sheetId="4519">
        <row r="7">
          <cell r="E7" t="str">
            <v>PT. DANONE BISCUITS INDONESIA</v>
          </cell>
        </row>
      </sheetData>
      <sheetData sheetId="4520">
        <row r="7">
          <cell r="E7" t="str">
            <v>PT. DANONE BISCUITS INDONESIA</v>
          </cell>
        </row>
      </sheetData>
      <sheetData sheetId="4521">
        <row r="7">
          <cell r="E7" t="str">
            <v>PT. DANONE BISCUITS INDONESIA</v>
          </cell>
        </row>
      </sheetData>
      <sheetData sheetId="4522">
        <row r="7">
          <cell r="E7" t="str">
            <v>PT. DANONE BISCUITS INDONESIA</v>
          </cell>
        </row>
      </sheetData>
      <sheetData sheetId="4523">
        <row r="7">
          <cell r="E7" t="str">
            <v>PT. DANONE BISCUITS INDONESIA</v>
          </cell>
        </row>
      </sheetData>
      <sheetData sheetId="4524">
        <row r="7">
          <cell r="E7" t="str">
            <v>PT. DANONE BISCUITS INDONESIA</v>
          </cell>
        </row>
      </sheetData>
      <sheetData sheetId="4525">
        <row r="7">
          <cell r="E7" t="str">
            <v>PT. DANONE BISCUITS INDONESIA</v>
          </cell>
        </row>
      </sheetData>
      <sheetData sheetId="4526">
        <row r="7">
          <cell r="E7" t="str">
            <v>PT. DANONE BISCUITS INDONESIA</v>
          </cell>
        </row>
      </sheetData>
      <sheetData sheetId="4527">
        <row r="7">
          <cell r="E7" t="str">
            <v>PT. DANONE BISCUITS INDONESIA</v>
          </cell>
        </row>
      </sheetData>
      <sheetData sheetId="4528">
        <row r="7">
          <cell r="E7" t="str">
            <v>PT. DANONE BISCUITS INDONESIA</v>
          </cell>
        </row>
      </sheetData>
      <sheetData sheetId="4529">
        <row r="7">
          <cell r="E7" t="str">
            <v>PT. DANONE BISCUITS INDONESIA</v>
          </cell>
        </row>
      </sheetData>
      <sheetData sheetId="4530">
        <row r="7">
          <cell r="E7" t="str">
            <v>PT. DANONE BISCUITS INDONESIA</v>
          </cell>
        </row>
      </sheetData>
      <sheetData sheetId="4531">
        <row r="7">
          <cell r="E7" t="str">
            <v>PT. DANONE BISCUITS INDONESIA</v>
          </cell>
        </row>
      </sheetData>
      <sheetData sheetId="4532">
        <row r="7">
          <cell r="E7" t="str">
            <v>PT. DANONE BISCUITS INDONESIA</v>
          </cell>
        </row>
      </sheetData>
      <sheetData sheetId="4533">
        <row r="7">
          <cell r="E7" t="str">
            <v>PT. DANONE BISCUITS INDONESIA</v>
          </cell>
        </row>
      </sheetData>
      <sheetData sheetId="4534">
        <row r="7">
          <cell r="E7" t="str">
            <v>PT. DANONE BISCUITS INDONESIA</v>
          </cell>
        </row>
      </sheetData>
      <sheetData sheetId="4535">
        <row r="7">
          <cell r="E7" t="str">
            <v>PT. DANONE BISCUITS INDONESIA</v>
          </cell>
        </row>
      </sheetData>
      <sheetData sheetId="4536">
        <row r="7">
          <cell r="E7" t="str">
            <v>PT. DANONE BISCUITS INDONESIA</v>
          </cell>
        </row>
      </sheetData>
      <sheetData sheetId="4537">
        <row r="7">
          <cell r="E7" t="str">
            <v>PT. DANONE BISCUITS INDONESIA</v>
          </cell>
        </row>
      </sheetData>
      <sheetData sheetId="4538">
        <row r="7">
          <cell r="E7" t="str">
            <v>PT. DANONE BISCUITS INDONESIA</v>
          </cell>
        </row>
      </sheetData>
      <sheetData sheetId="4539">
        <row r="7">
          <cell r="E7" t="str">
            <v>PT. DANONE BISCUITS INDONESIA</v>
          </cell>
        </row>
      </sheetData>
      <sheetData sheetId="4540">
        <row r="7">
          <cell r="E7" t="str">
            <v>PT. DANONE BISCUITS INDONESIA</v>
          </cell>
        </row>
      </sheetData>
      <sheetData sheetId="4541">
        <row r="7">
          <cell r="E7" t="str">
            <v>PT. DANONE BISCUITS INDONESIA</v>
          </cell>
        </row>
      </sheetData>
      <sheetData sheetId="4542">
        <row r="7">
          <cell r="E7" t="str">
            <v>PT. DANONE BISCUITS INDONESIA</v>
          </cell>
        </row>
      </sheetData>
      <sheetData sheetId="4543">
        <row r="7">
          <cell r="E7" t="str">
            <v>PT. DANONE BISCUITS INDONESIA</v>
          </cell>
        </row>
      </sheetData>
      <sheetData sheetId="4544">
        <row r="7">
          <cell r="E7" t="str">
            <v>PT. DANONE BISCUITS INDONESIA</v>
          </cell>
        </row>
      </sheetData>
      <sheetData sheetId="4545">
        <row r="7">
          <cell r="E7" t="str">
            <v>PT. DANONE BISCUITS INDONESIA</v>
          </cell>
        </row>
      </sheetData>
      <sheetData sheetId="4546">
        <row r="7">
          <cell r="E7" t="str">
            <v>PT. DANONE BISCUITS INDONESIA</v>
          </cell>
        </row>
      </sheetData>
      <sheetData sheetId="4547">
        <row r="7">
          <cell r="E7" t="str">
            <v>PT. DANONE BISCUITS INDONESIA</v>
          </cell>
        </row>
      </sheetData>
      <sheetData sheetId="4548">
        <row r="7">
          <cell r="E7" t="str">
            <v>PT. DANONE BISCUITS INDONESIA</v>
          </cell>
        </row>
      </sheetData>
      <sheetData sheetId="4549">
        <row r="7">
          <cell r="E7" t="str">
            <v>PT. DANONE BISCUITS INDONESIA</v>
          </cell>
        </row>
      </sheetData>
      <sheetData sheetId="4550">
        <row r="7">
          <cell r="E7" t="str">
            <v>PT. DANONE BISCUITS INDONESIA</v>
          </cell>
        </row>
      </sheetData>
      <sheetData sheetId="4551">
        <row r="7">
          <cell r="E7" t="str">
            <v>PT. DANONE BISCUITS INDONESIA</v>
          </cell>
        </row>
      </sheetData>
      <sheetData sheetId="4552">
        <row r="7">
          <cell r="E7" t="str">
            <v>PT. DANONE BISCUITS INDONESIA</v>
          </cell>
        </row>
      </sheetData>
      <sheetData sheetId="4553">
        <row r="7">
          <cell r="E7" t="str">
            <v>PT. DANONE BISCUITS INDONESIA</v>
          </cell>
        </row>
      </sheetData>
      <sheetData sheetId="4554">
        <row r="7">
          <cell r="E7" t="str">
            <v>PT. DANONE BISCUITS INDONESIA</v>
          </cell>
        </row>
      </sheetData>
      <sheetData sheetId="4555">
        <row r="7">
          <cell r="E7" t="str">
            <v>PT. DANONE BISCUITS INDONESIA</v>
          </cell>
        </row>
      </sheetData>
      <sheetData sheetId="4556">
        <row r="7">
          <cell r="E7" t="str">
            <v>PT. DANONE BISCUITS INDONESIA</v>
          </cell>
        </row>
      </sheetData>
      <sheetData sheetId="4557">
        <row r="7">
          <cell r="E7" t="str">
            <v>PT. DANONE BISCUITS INDONESIA</v>
          </cell>
        </row>
      </sheetData>
      <sheetData sheetId="4558">
        <row r="7">
          <cell r="E7" t="str">
            <v>PT. DANONE BISCUITS INDONESIA</v>
          </cell>
        </row>
      </sheetData>
      <sheetData sheetId="4559">
        <row r="7">
          <cell r="E7" t="str">
            <v>PT. DANONE BISCUITS INDONESIA</v>
          </cell>
        </row>
      </sheetData>
      <sheetData sheetId="4560">
        <row r="7">
          <cell r="E7" t="str">
            <v>PT. DANONE BISCUITS INDONESIA</v>
          </cell>
        </row>
      </sheetData>
      <sheetData sheetId="4561">
        <row r="7">
          <cell r="E7" t="str">
            <v>PT. DANONE BISCUITS INDONESIA</v>
          </cell>
        </row>
      </sheetData>
      <sheetData sheetId="4562">
        <row r="7">
          <cell r="E7" t="str">
            <v>PT. DANONE BISCUITS INDONESIA</v>
          </cell>
        </row>
      </sheetData>
      <sheetData sheetId="4563">
        <row r="7">
          <cell r="E7" t="str">
            <v>PT. DANONE BISCUITS INDONESIA</v>
          </cell>
        </row>
      </sheetData>
      <sheetData sheetId="4564">
        <row r="7">
          <cell r="E7" t="str">
            <v>PT. DANONE BISCUITS INDONESIA</v>
          </cell>
        </row>
      </sheetData>
      <sheetData sheetId="4565">
        <row r="7">
          <cell r="E7" t="str">
            <v>PT. DANONE BISCUITS INDONESIA</v>
          </cell>
        </row>
      </sheetData>
      <sheetData sheetId="4566">
        <row r="7">
          <cell r="E7" t="str">
            <v>PT. DANONE BISCUITS INDONESIA</v>
          </cell>
        </row>
      </sheetData>
      <sheetData sheetId="4567">
        <row r="7">
          <cell r="E7" t="str">
            <v>PT. DANONE BISCUITS INDONESIA</v>
          </cell>
        </row>
      </sheetData>
      <sheetData sheetId="4568">
        <row r="7">
          <cell r="E7" t="str">
            <v>PT. DANONE BISCUITS INDONESIA</v>
          </cell>
        </row>
      </sheetData>
      <sheetData sheetId="4569">
        <row r="7">
          <cell r="E7" t="str">
            <v>PT. DANONE BISCUITS INDONESIA</v>
          </cell>
        </row>
      </sheetData>
      <sheetData sheetId="4570">
        <row r="7">
          <cell r="E7" t="str">
            <v>PT. DANONE BISCUITS INDONESIA</v>
          </cell>
        </row>
      </sheetData>
      <sheetData sheetId="4571">
        <row r="7">
          <cell r="E7" t="str">
            <v>PT. DANONE BISCUITS INDONESIA</v>
          </cell>
        </row>
      </sheetData>
      <sheetData sheetId="4572">
        <row r="7">
          <cell r="E7" t="str">
            <v>PT. DANONE BISCUITS INDONESIA</v>
          </cell>
        </row>
      </sheetData>
      <sheetData sheetId="4573">
        <row r="7">
          <cell r="E7" t="str">
            <v>PT. DANONE BISCUITS INDONESIA</v>
          </cell>
        </row>
      </sheetData>
      <sheetData sheetId="4574">
        <row r="7">
          <cell r="E7" t="str">
            <v>PT. DANONE BISCUITS INDONESIA</v>
          </cell>
        </row>
      </sheetData>
      <sheetData sheetId="4575">
        <row r="7">
          <cell r="E7" t="str">
            <v>PT. DANONE BISCUITS INDONESIA</v>
          </cell>
        </row>
      </sheetData>
      <sheetData sheetId="4576">
        <row r="7">
          <cell r="E7" t="str">
            <v>PT. DANONE BISCUITS INDONESIA</v>
          </cell>
        </row>
      </sheetData>
      <sheetData sheetId="4577">
        <row r="7">
          <cell r="E7" t="str">
            <v>PT. DANONE BISCUITS INDONESIA</v>
          </cell>
        </row>
      </sheetData>
      <sheetData sheetId="4578">
        <row r="7">
          <cell r="E7" t="str">
            <v>PT. DANONE BISCUITS INDONESIA</v>
          </cell>
        </row>
      </sheetData>
      <sheetData sheetId="4579">
        <row r="7">
          <cell r="E7" t="str">
            <v>PT. DANONE BISCUITS INDONESIA</v>
          </cell>
        </row>
      </sheetData>
      <sheetData sheetId="4580">
        <row r="7">
          <cell r="E7" t="str">
            <v>PT. DANONE BISCUITS INDONESIA</v>
          </cell>
        </row>
      </sheetData>
      <sheetData sheetId="4581">
        <row r="7">
          <cell r="E7" t="str">
            <v>PT. DANONE BISCUITS INDONESIA</v>
          </cell>
        </row>
      </sheetData>
      <sheetData sheetId="4582">
        <row r="7">
          <cell r="E7" t="str">
            <v>PT. DANONE BISCUITS INDONESIA</v>
          </cell>
        </row>
      </sheetData>
      <sheetData sheetId="4583">
        <row r="7">
          <cell r="E7" t="str">
            <v>PT. DANONE BISCUITS INDONESIA</v>
          </cell>
        </row>
      </sheetData>
      <sheetData sheetId="4584">
        <row r="7">
          <cell r="E7" t="str">
            <v>PT. DANONE BISCUITS INDONESIA</v>
          </cell>
        </row>
      </sheetData>
      <sheetData sheetId="4585">
        <row r="7">
          <cell r="E7" t="str">
            <v>PT. DANONE BISCUITS INDONESIA</v>
          </cell>
        </row>
      </sheetData>
      <sheetData sheetId="4586">
        <row r="7">
          <cell r="E7" t="str">
            <v>PT. DANONE BISCUITS INDONESIA</v>
          </cell>
        </row>
      </sheetData>
      <sheetData sheetId="4587">
        <row r="7">
          <cell r="E7" t="str">
            <v>PT. DANONE BISCUITS INDONESIA</v>
          </cell>
        </row>
      </sheetData>
      <sheetData sheetId="4588">
        <row r="7">
          <cell r="E7" t="str">
            <v>PT. DANONE BISCUITS INDONESIA</v>
          </cell>
        </row>
      </sheetData>
      <sheetData sheetId="4589">
        <row r="7">
          <cell r="E7" t="str">
            <v>PT. DANONE BISCUITS INDONESIA</v>
          </cell>
        </row>
      </sheetData>
      <sheetData sheetId="4590">
        <row r="7">
          <cell r="E7" t="str">
            <v>PT. DANONE BISCUITS INDONESIA</v>
          </cell>
        </row>
      </sheetData>
      <sheetData sheetId="4591">
        <row r="7">
          <cell r="E7" t="str">
            <v>PT. DANONE BISCUITS INDONESIA</v>
          </cell>
        </row>
      </sheetData>
      <sheetData sheetId="4592">
        <row r="7">
          <cell r="E7" t="str">
            <v>PT. DANONE BISCUITS INDONESIA</v>
          </cell>
        </row>
      </sheetData>
      <sheetData sheetId="4593">
        <row r="7">
          <cell r="E7" t="str">
            <v>PT. DANONE BISCUITS INDONESIA</v>
          </cell>
        </row>
      </sheetData>
      <sheetData sheetId="4594">
        <row r="7">
          <cell r="E7" t="str">
            <v>PT. DANONE BISCUITS INDONESIA</v>
          </cell>
        </row>
      </sheetData>
      <sheetData sheetId="4595">
        <row r="7">
          <cell r="E7" t="str">
            <v>PT. DANONE BISCUITS INDONESIA</v>
          </cell>
        </row>
      </sheetData>
      <sheetData sheetId="4596">
        <row r="7">
          <cell r="E7" t="str">
            <v>PT. DANONE BISCUITS INDONESIA</v>
          </cell>
        </row>
      </sheetData>
      <sheetData sheetId="4597">
        <row r="7">
          <cell r="E7" t="str">
            <v>PT. DANONE BISCUITS INDONESIA</v>
          </cell>
        </row>
      </sheetData>
      <sheetData sheetId="4598">
        <row r="7">
          <cell r="E7" t="str">
            <v>PT. DANONE BISCUITS INDONESIA</v>
          </cell>
        </row>
      </sheetData>
      <sheetData sheetId="4599">
        <row r="7">
          <cell r="E7" t="str">
            <v>PT. DANONE BISCUITS INDONESIA</v>
          </cell>
        </row>
      </sheetData>
      <sheetData sheetId="4600">
        <row r="7">
          <cell r="E7" t="str">
            <v>PT. DANONE BISCUITS INDONESIA</v>
          </cell>
        </row>
      </sheetData>
      <sheetData sheetId="4601">
        <row r="7">
          <cell r="E7" t="str">
            <v>PT. DANONE BISCUITS INDONESIA</v>
          </cell>
        </row>
      </sheetData>
      <sheetData sheetId="4602">
        <row r="7">
          <cell r="E7" t="str">
            <v>PT. DANONE BISCUITS INDONESIA</v>
          </cell>
        </row>
      </sheetData>
      <sheetData sheetId="4603">
        <row r="7">
          <cell r="E7" t="str">
            <v>PT. DANONE BISCUITS INDONESIA</v>
          </cell>
        </row>
      </sheetData>
      <sheetData sheetId="4604">
        <row r="7">
          <cell r="E7" t="str">
            <v>PT. DANONE BISCUITS INDONESIA</v>
          </cell>
        </row>
      </sheetData>
      <sheetData sheetId="4605">
        <row r="7">
          <cell r="E7" t="str">
            <v>PT. DANONE BISCUITS INDONESIA</v>
          </cell>
        </row>
      </sheetData>
      <sheetData sheetId="4606">
        <row r="7">
          <cell r="E7" t="str">
            <v>PT. DANONE BISCUITS INDONESIA</v>
          </cell>
        </row>
      </sheetData>
      <sheetData sheetId="4607">
        <row r="7">
          <cell r="E7" t="str">
            <v>PT. DANONE BISCUITS INDONESIA</v>
          </cell>
        </row>
      </sheetData>
      <sheetData sheetId="4608">
        <row r="7">
          <cell r="E7" t="str">
            <v>PT. DANONE BISCUITS INDONESIA</v>
          </cell>
        </row>
      </sheetData>
      <sheetData sheetId="4609">
        <row r="7">
          <cell r="E7" t="str">
            <v>PT. DANONE BISCUITS INDONESIA</v>
          </cell>
        </row>
      </sheetData>
      <sheetData sheetId="4610">
        <row r="7">
          <cell r="E7" t="str">
            <v>PT. DANONE BISCUITS INDONESIA</v>
          </cell>
        </row>
      </sheetData>
      <sheetData sheetId="4611">
        <row r="7">
          <cell r="E7" t="str">
            <v>PT. DANONE BISCUITS INDONESIA</v>
          </cell>
        </row>
      </sheetData>
      <sheetData sheetId="4612">
        <row r="7">
          <cell r="E7" t="str">
            <v>PT. DANONE BISCUITS INDONESIA</v>
          </cell>
        </row>
      </sheetData>
      <sheetData sheetId="4613">
        <row r="7">
          <cell r="E7" t="str">
            <v>PT. DANONE BISCUITS INDONESIA</v>
          </cell>
        </row>
      </sheetData>
      <sheetData sheetId="4614">
        <row r="7">
          <cell r="E7" t="str">
            <v>PT. DANONE BISCUITS INDONESIA</v>
          </cell>
        </row>
      </sheetData>
      <sheetData sheetId="4615">
        <row r="7">
          <cell r="E7" t="str">
            <v>PT. DANONE BISCUITS INDONESIA</v>
          </cell>
        </row>
      </sheetData>
      <sheetData sheetId="4616">
        <row r="7">
          <cell r="E7" t="str">
            <v>PT. DANONE BISCUITS INDONESIA</v>
          </cell>
        </row>
      </sheetData>
      <sheetData sheetId="4617">
        <row r="7">
          <cell r="E7" t="str">
            <v>PT. DANONE BISCUITS INDONESIA</v>
          </cell>
        </row>
      </sheetData>
      <sheetData sheetId="4618">
        <row r="7">
          <cell r="E7" t="str">
            <v>PT. DANONE BISCUITS INDONESIA</v>
          </cell>
        </row>
      </sheetData>
      <sheetData sheetId="4619">
        <row r="7">
          <cell r="E7" t="str">
            <v>PT. DANONE BISCUITS INDONESIA</v>
          </cell>
        </row>
      </sheetData>
      <sheetData sheetId="4620">
        <row r="7">
          <cell r="E7" t="str">
            <v>PT. DANONE BISCUITS INDONESIA</v>
          </cell>
        </row>
      </sheetData>
      <sheetData sheetId="4621">
        <row r="7">
          <cell r="E7" t="str">
            <v>PT. DANONE BISCUITS INDONESIA</v>
          </cell>
        </row>
      </sheetData>
      <sheetData sheetId="4622">
        <row r="7">
          <cell r="E7" t="str">
            <v>PT. DANONE BISCUITS INDONESIA</v>
          </cell>
        </row>
      </sheetData>
      <sheetData sheetId="4623">
        <row r="7">
          <cell r="E7" t="str">
            <v>PT. DANONE BISCUITS INDONESIA</v>
          </cell>
        </row>
      </sheetData>
      <sheetData sheetId="4624">
        <row r="7">
          <cell r="E7" t="str">
            <v>PT. DANONE BISCUITS INDONESIA</v>
          </cell>
        </row>
      </sheetData>
      <sheetData sheetId="4625">
        <row r="7">
          <cell r="E7" t="str">
            <v>PT. DANONE BISCUITS INDONESIA</v>
          </cell>
        </row>
      </sheetData>
      <sheetData sheetId="4626">
        <row r="7">
          <cell r="E7" t="str">
            <v>PT. DANONE BISCUITS INDONESIA</v>
          </cell>
        </row>
      </sheetData>
      <sheetData sheetId="4627">
        <row r="7">
          <cell r="E7" t="str">
            <v>PT. DANONE BISCUITS INDONESIA</v>
          </cell>
        </row>
      </sheetData>
      <sheetData sheetId="4628">
        <row r="7">
          <cell r="E7" t="str">
            <v>PT. DANONE BISCUITS INDONESIA</v>
          </cell>
        </row>
      </sheetData>
      <sheetData sheetId="4629">
        <row r="7">
          <cell r="E7" t="str">
            <v>PT. DANONE BISCUITS INDONESIA</v>
          </cell>
        </row>
      </sheetData>
      <sheetData sheetId="4630">
        <row r="7">
          <cell r="E7" t="str">
            <v>PT. DANONE BISCUITS INDONESIA</v>
          </cell>
        </row>
      </sheetData>
      <sheetData sheetId="4631">
        <row r="7">
          <cell r="E7" t="str">
            <v>PT. DANONE BISCUITS INDONESIA</v>
          </cell>
        </row>
      </sheetData>
      <sheetData sheetId="4632">
        <row r="7">
          <cell r="E7" t="str">
            <v>PT. DANONE BISCUITS INDONESIA</v>
          </cell>
        </row>
      </sheetData>
      <sheetData sheetId="4633">
        <row r="7">
          <cell r="E7" t="str">
            <v>PT. DANONE BISCUITS INDONESIA</v>
          </cell>
        </row>
      </sheetData>
      <sheetData sheetId="4634">
        <row r="7">
          <cell r="E7" t="str">
            <v>PT. DANONE BISCUITS INDONESIA</v>
          </cell>
        </row>
      </sheetData>
      <sheetData sheetId="4635">
        <row r="7">
          <cell r="E7" t="str">
            <v>PT. DANONE BISCUITS INDONESIA</v>
          </cell>
        </row>
      </sheetData>
      <sheetData sheetId="4636">
        <row r="7">
          <cell r="E7" t="str">
            <v>PT. DANONE BISCUITS INDONESIA</v>
          </cell>
        </row>
      </sheetData>
      <sheetData sheetId="4637">
        <row r="7">
          <cell r="E7" t="str">
            <v>PT. DANONE BISCUITS INDONESIA</v>
          </cell>
        </row>
      </sheetData>
      <sheetData sheetId="4638">
        <row r="7">
          <cell r="E7" t="str">
            <v>PT. DANONE BISCUITS INDONESIA</v>
          </cell>
        </row>
      </sheetData>
      <sheetData sheetId="4639">
        <row r="7">
          <cell r="E7" t="str">
            <v>PT. DANONE BISCUITS INDONESIA</v>
          </cell>
        </row>
      </sheetData>
      <sheetData sheetId="4640">
        <row r="7">
          <cell r="E7" t="str">
            <v>PT. DANONE BISCUITS INDONESIA</v>
          </cell>
        </row>
      </sheetData>
      <sheetData sheetId="4641">
        <row r="7">
          <cell r="E7" t="str">
            <v>PT. DANONE BISCUITS INDONESIA</v>
          </cell>
        </row>
      </sheetData>
      <sheetData sheetId="4642">
        <row r="7">
          <cell r="E7" t="str">
            <v>PT. DANONE BISCUITS INDONESIA</v>
          </cell>
        </row>
      </sheetData>
      <sheetData sheetId="4643">
        <row r="7">
          <cell r="E7" t="str">
            <v>PT. DANONE BISCUITS INDONESIA</v>
          </cell>
        </row>
      </sheetData>
      <sheetData sheetId="4644">
        <row r="7">
          <cell r="E7" t="str">
            <v>PT. DANONE BISCUITS INDONESIA</v>
          </cell>
        </row>
      </sheetData>
      <sheetData sheetId="4645">
        <row r="7">
          <cell r="E7" t="str">
            <v>PT. DANONE BISCUITS INDONESIA</v>
          </cell>
        </row>
      </sheetData>
      <sheetData sheetId="4646">
        <row r="7">
          <cell r="E7" t="str">
            <v>PT. DANONE BISCUITS INDONESIA</v>
          </cell>
        </row>
      </sheetData>
      <sheetData sheetId="4647">
        <row r="7">
          <cell r="E7" t="str">
            <v>PT. DANONE BISCUITS INDONESIA</v>
          </cell>
        </row>
      </sheetData>
      <sheetData sheetId="4648">
        <row r="7">
          <cell r="E7" t="str">
            <v>PT. DANONE BISCUITS INDONESIA</v>
          </cell>
        </row>
      </sheetData>
      <sheetData sheetId="4649">
        <row r="7">
          <cell r="E7" t="str">
            <v>PT. DANONE BISCUITS INDONESIA</v>
          </cell>
        </row>
      </sheetData>
      <sheetData sheetId="4650">
        <row r="7">
          <cell r="E7" t="str">
            <v>PT. DANONE BISCUITS INDONESIA</v>
          </cell>
        </row>
      </sheetData>
      <sheetData sheetId="4651">
        <row r="7">
          <cell r="E7" t="str">
            <v>PT. DANONE BISCUITS INDONESIA</v>
          </cell>
        </row>
      </sheetData>
      <sheetData sheetId="4652">
        <row r="7">
          <cell r="E7" t="str">
            <v>PT. DANONE BISCUITS INDONESIA</v>
          </cell>
        </row>
      </sheetData>
      <sheetData sheetId="4653">
        <row r="7">
          <cell r="E7" t="str">
            <v>PT. DANONE BISCUITS INDONESIA</v>
          </cell>
        </row>
      </sheetData>
      <sheetData sheetId="4654">
        <row r="7">
          <cell r="E7" t="str">
            <v>PT. DANONE BISCUITS INDONESIA</v>
          </cell>
        </row>
      </sheetData>
      <sheetData sheetId="4655">
        <row r="7">
          <cell r="E7" t="str">
            <v>PT. DANONE BISCUITS INDONESIA</v>
          </cell>
        </row>
      </sheetData>
      <sheetData sheetId="4656">
        <row r="7">
          <cell r="E7" t="str">
            <v>PT. DANONE BISCUITS INDONESIA</v>
          </cell>
        </row>
      </sheetData>
      <sheetData sheetId="4657">
        <row r="7">
          <cell r="E7" t="str">
            <v>PT. DANONE BISCUITS INDONESIA</v>
          </cell>
        </row>
      </sheetData>
      <sheetData sheetId="4658">
        <row r="7">
          <cell r="E7" t="str">
            <v>PT. DANONE BISCUITS INDONESIA</v>
          </cell>
        </row>
      </sheetData>
      <sheetData sheetId="4659">
        <row r="7">
          <cell r="E7" t="str">
            <v>PT. DANONE BISCUITS INDONESIA</v>
          </cell>
        </row>
      </sheetData>
      <sheetData sheetId="4660">
        <row r="7">
          <cell r="E7" t="str">
            <v>PT. DANONE BISCUITS INDONESIA</v>
          </cell>
        </row>
      </sheetData>
      <sheetData sheetId="4661">
        <row r="7">
          <cell r="E7" t="str">
            <v>PT. DANONE BISCUITS INDONESIA</v>
          </cell>
        </row>
      </sheetData>
      <sheetData sheetId="4662">
        <row r="7">
          <cell r="E7" t="str">
            <v>PT. DANONE BISCUITS INDONESIA</v>
          </cell>
        </row>
      </sheetData>
      <sheetData sheetId="4663">
        <row r="7">
          <cell r="E7" t="str">
            <v>PT. DANONE BISCUITS INDONESIA</v>
          </cell>
        </row>
      </sheetData>
      <sheetData sheetId="4664">
        <row r="7">
          <cell r="E7" t="str">
            <v>PT. DANONE BISCUITS INDONESIA</v>
          </cell>
        </row>
      </sheetData>
      <sheetData sheetId="4665">
        <row r="7">
          <cell r="E7" t="str">
            <v>PT. DANONE BISCUITS INDONESIA</v>
          </cell>
        </row>
      </sheetData>
      <sheetData sheetId="4666">
        <row r="7">
          <cell r="E7" t="str">
            <v>PT. DANONE BISCUITS INDONESIA</v>
          </cell>
        </row>
      </sheetData>
      <sheetData sheetId="4667">
        <row r="7">
          <cell r="E7" t="str">
            <v>PT. DANONE BISCUITS INDONESIA</v>
          </cell>
        </row>
      </sheetData>
      <sheetData sheetId="4668">
        <row r="7">
          <cell r="E7" t="str">
            <v>PT. DANONE BISCUITS INDONESIA</v>
          </cell>
        </row>
      </sheetData>
      <sheetData sheetId="4669">
        <row r="7">
          <cell r="E7" t="str">
            <v>PT. DANONE BISCUITS INDONESIA</v>
          </cell>
        </row>
      </sheetData>
      <sheetData sheetId="4670">
        <row r="7">
          <cell r="E7" t="str">
            <v>PT. DANONE BISCUITS INDONESIA</v>
          </cell>
        </row>
      </sheetData>
      <sheetData sheetId="4671">
        <row r="7">
          <cell r="E7" t="str">
            <v>PT. DANONE BISCUITS INDONESIA</v>
          </cell>
        </row>
      </sheetData>
      <sheetData sheetId="4672">
        <row r="7">
          <cell r="E7" t="str">
            <v>PT. DANONE BISCUITS INDONESIA</v>
          </cell>
        </row>
      </sheetData>
      <sheetData sheetId="4673">
        <row r="7">
          <cell r="E7" t="str">
            <v>PT. DANONE BISCUITS INDONESIA</v>
          </cell>
        </row>
      </sheetData>
      <sheetData sheetId="4674">
        <row r="7">
          <cell r="E7" t="str">
            <v>PT. DANONE BISCUITS INDONESIA</v>
          </cell>
        </row>
      </sheetData>
      <sheetData sheetId="4675">
        <row r="7">
          <cell r="E7" t="str">
            <v>PT. DANONE BISCUITS INDONESIA</v>
          </cell>
        </row>
      </sheetData>
      <sheetData sheetId="4676">
        <row r="7">
          <cell r="E7" t="str">
            <v>PT. DANONE BISCUITS INDONESIA</v>
          </cell>
        </row>
      </sheetData>
      <sheetData sheetId="4677">
        <row r="7">
          <cell r="E7" t="str">
            <v>PT. DANONE BISCUITS INDONESIA</v>
          </cell>
        </row>
      </sheetData>
      <sheetData sheetId="4678">
        <row r="7">
          <cell r="E7" t="str">
            <v>PT. DANONE BISCUITS INDONESIA</v>
          </cell>
        </row>
      </sheetData>
      <sheetData sheetId="4679">
        <row r="7">
          <cell r="E7" t="str">
            <v>PT. DANONE BISCUITS INDONESIA</v>
          </cell>
        </row>
      </sheetData>
      <sheetData sheetId="4680">
        <row r="7">
          <cell r="E7" t="str">
            <v>PT. DANONE BISCUITS INDONESIA</v>
          </cell>
        </row>
      </sheetData>
      <sheetData sheetId="4681">
        <row r="7">
          <cell r="E7" t="str">
            <v>PT. DANONE BISCUITS INDONESIA</v>
          </cell>
        </row>
      </sheetData>
      <sheetData sheetId="4682">
        <row r="7">
          <cell r="E7" t="str">
            <v>PT. DANONE BISCUITS INDONESIA</v>
          </cell>
        </row>
      </sheetData>
      <sheetData sheetId="4683">
        <row r="7">
          <cell r="E7" t="str">
            <v>PT. DANONE BISCUITS INDONESIA</v>
          </cell>
        </row>
      </sheetData>
      <sheetData sheetId="4684">
        <row r="7">
          <cell r="E7" t="str">
            <v>PT. DANONE BISCUITS INDONESIA</v>
          </cell>
        </row>
      </sheetData>
      <sheetData sheetId="4685">
        <row r="7">
          <cell r="E7" t="str">
            <v>PT. DANONE BISCUITS INDONESIA</v>
          </cell>
        </row>
      </sheetData>
      <sheetData sheetId="4686">
        <row r="7">
          <cell r="E7" t="str">
            <v>PT. DANONE BISCUITS INDONESIA</v>
          </cell>
        </row>
      </sheetData>
      <sheetData sheetId="4687">
        <row r="7">
          <cell r="E7" t="str">
            <v>PT. DANONE BISCUITS INDONESIA</v>
          </cell>
        </row>
      </sheetData>
      <sheetData sheetId="4688">
        <row r="7">
          <cell r="E7" t="str">
            <v>PT. DANONE BISCUITS INDONESIA</v>
          </cell>
        </row>
      </sheetData>
      <sheetData sheetId="4689">
        <row r="7">
          <cell r="E7" t="str">
            <v>PT. DANONE BISCUITS INDONESIA</v>
          </cell>
        </row>
      </sheetData>
      <sheetData sheetId="4690">
        <row r="7">
          <cell r="E7" t="str">
            <v>PT. DANONE BISCUITS INDONESIA</v>
          </cell>
        </row>
      </sheetData>
      <sheetData sheetId="4691">
        <row r="7">
          <cell r="E7" t="str">
            <v>PT. DANONE BISCUITS INDONESIA</v>
          </cell>
        </row>
      </sheetData>
      <sheetData sheetId="4692">
        <row r="7">
          <cell r="E7" t="str">
            <v>PT. DANONE BISCUITS INDONESIA</v>
          </cell>
        </row>
      </sheetData>
      <sheetData sheetId="4693">
        <row r="7">
          <cell r="E7" t="str">
            <v>PT. DANONE BISCUITS INDONESIA</v>
          </cell>
        </row>
      </sheetData>
      <sheetData sheetId="4694">
        <row r="7">
          <cell r="E7" t="str">
            <v>PT. DANONE BISCUITS INDONESIA</v>
          </cell>
        </row>
      </sheetData>
      <sheetData sheetId="4695">
        <row r="7">
          <cell r="E7" t="str">
            <v>PT. DANONE BISCUITS INDONESIA</v>
          </cell>
        </row>
      </sheetData>
      <sheetData sheetId="4696">
        <row r="7">
          <cell r="E7" t="str">
            <v>PT. DANONE BISCUITS INDONESIA</v>
          </cell>
        </row>
      </sheetData>
      <sheetData sheetId="4697">
        <row r="7">
          <cell r="E7" t="str">
            <v>PT. DANONE BISCUITS INDONESIA</v>
          </cell>
        </row>
      </sheetData>
      <sheetData sheetId="4698">
        <row r="7">
          <cell r="E7" t="str">
            <v>PT. DANONE BISCUITS INDONESIA</v>
          </cell>
        </row>
      </sheetData>
      <sheetData sheetId="4699">
        <row r="7">
          <cell r="E7" t="str">
            <v>PT. DANONE BISCUITS INDONESIA</v>
          </cell>
        </row>
      </sheetData>
      <sheetData sheetId="4700">
        <row r="7">
          <cell r="E7" t="str">
            <v>PT. DANONE BISCUITS INDONESIA</v>
          </cell>
        </row>
      </sheetData>
      <sheetData sheetId="4701">
        <row r="7">
          <cell r="E7" t="str">
            <v>PT. DANONE BISCUITS INDONESIA</v>
          </cell>
        </row>
      </sheetData>
      <sheetData sheetId="4702">
        <row r="7">
          <cell r="E7" t="str">
            <v>PT. DANONE BISCUITS INDONESIA</v>
          </cell>
        </row>
      </sheetData>
      <sheetData sheetId="4703">
        <row r="7">
          <cell r="E7" t="str">
            <v>PT. DANONE BISCUITS INDONESIA</v>
          </cell>
        </row>
      </sheetData>
      <sheetData sheetId="4704">
        <row r="7">
          <cell r="E7" t="str">
            <v>PT. DANONE BISCUITS INDONESIA</v>
          </cell>
        </row>
      </sheetData>
      <sheetData sheetId="4705">
        <row r="7">
          <cell r="E7" t="str">
            <v>PT. DANONE BISCUITS INDONESIA</v>
          </cell>
        </row>
      </sheetData>
      <sheetData sheetId="4706">
        <row r="7">
          <cell r="E7" t="str">
            <v>PT. DANONE BISCUITS INDONESIA</v>
          </cell>
        </row>
      </sheetData>
      <sheetData sheetId="4707">
        <row r="7">
          <cell r="E7" t="str">
            <v>PT. DANONE BISCUITS INDONESIA</v>
          </cell>
        </row>
      </sheetData>
      <sheetData sheetId="4708">
        <row r="7">
          <cell r="E7" t="str">
            <v>PT. DANONE BISCUITS INDONESIA</v>
          </cell>
        </row>
      </sheetData>
      <sheetData sheetId="4709">
        <row r="7">
          <cell r="E7" t="str">
            <v>PT. DANONE BISCUITS INDONESIA</v>
          </cell>
        </row>
      </sheetData>
      <sheetData sheetId="4710">
        <row r="7">
          <cell r="E7" t="str">
            <v>PT. DANONE BISCUITS INDONESIA</v>
          </cell>
        </row>
      </sheetData>
      <sheetData sheetId="4711">
        <row r="7">
          <cell r="E7" t="str">
            <v>PT. DANONE BISCUITS INDONESIA</v>
          </cell>
        </row>
      </sheetData>
      <sheetData sheetId="4712">
        <row r="7">
          <cell r="E7" t="str">
            <v>PT. DANONE BISCUITS INDONESIA</v>
          </cell>
        </row>
      </sheetData>
      <sheetData sheetId="4713">
        <row r="7">
          <cell r="E7" t="str">
            <v>PT. DANONE BISCUITS INDONESIA</v>
          </cell>
        </row>
      </sheetData>
      <sheetData sheetId="4714">
        <row r="7">
          <cell r="E7" t="str">
            <v>PT. DANONE BISCUITS INDONESIA</v>
          </cell>
        </row>
      </sheetData>
      <sheetData sheetId="4715">
        <row r="7">
          <cell r="E7" t="str">
            <v>PT. DANONE BISCUITS INDONESIA</v>
          </cell>
        </row>
      </sheetData>
      <sheetData sheetId="4716">
        <row r="7">
          <cell r="E7" t="str">
            <v>PT. DANONE BISCUITS INDONESIA</v>
          </cell>
        </row>
      </sheetData>
      <sheetData sheetId="4717">
        <row r="7">
          <cell r="E7" t="str">
            <v>PT. DANONE BISCUITS INDONESIA</v>
          </cell>
        </row>
      </sheetData>
      <sheetData sheetId="4718">
        <row r="7">
          <cell r="E7" t="str">
            <v>PT. DANONE BISCUITS INDONESIA</v>
          </cell>
        </row>
      </sheetData>
      <sheetData sheetId="4719">
        <row r="7">
          <cell r="E7" t="str">
            <v>PT. DANONE BISCUITS INDONESIA</v>
          </cell>
        </row>
      </sheetData>
      <sheetData sheetId="4720">
        <row r="7">
          <cell r="E7" t="str">
            <v>PT. DANONE BISCUITS INDONESIA</v>
          </cell>
        </row>
      </sheetData>
      <sheetData sheetId="4721">
        <row r="7">
          <cell r="E7" t="str">
            <v>PT. DANONE BISCUITS INDONESIA</v>
          </cell>
        </row>
      </sheetData>
      <sheetData sheetId="4722">
        <row r="7">
          <cell r="E7" t="str">
            <v>PT. DANONE BISCUITS INDONESIA</v>
          </cell>
        </row>
      </sheetData>
      <sheetData sheetId="4723">
        <row r="7">
          <cell r="E7" t="str">
            <v>PT. DANONE BISCUITS INDONESIA</v>
          </cell>
        </row>
      </sheetData>
      <sheetData sheetId="4724">
        <row r="7">
          <cell r="E7" t="str">
            <v>PT. DANONE BISCUITS INDONESIA</v>
          </cell>
        </row>
      </sheetData>
      <sheetData sheetId="4725">
        <row r="7">
          <cell r="E7" t="str">
            <v>PT. DANONE BISCUITS INDONESIA</v>
          </cell>
        </row>
      </sheetData>
      <sheetData sheetId="4726">
        <row r="7">
          <cell r="E7" t="str">
            <v>PT. DANONE BISCUITS INDONESIA</v>
          </cell>
        </row>
      </sheetData>
      <sheetData sheetId="4727">
        <row r="7">
          <cell r="E7" t="str">
            <v>PT. DANONE BISCUITS INDONESIA</v>
          </cell>
        </row>
      </sheetData>
      <sheetData sheetId="4728">
        <row r="7">
          <cell r="E7" t="str">
            <v>PT. DANONE BISCUITS INDONESIA</v>
          </cell>
        </row>
      </sheetData>
      <sheetData sheetId="4729">
        <row r="7">
          <cell r="E7" t="str">
            <v>PT. DANONE BISCUITS INDONESIA</v>
          </cell>
        </row>
      </sheetData>
      <sheetData sheetId="4730">
        <row r="7">
          <cell r="E7" t="str">
            <v>PT. DANONE BISCUITS INDONESIA</v>
          </cell>
        </row>
      </sheetData>
      <sheetData sheetId="4731">
        <row r="7">
          <cell r="E7" t="str">
            <v>PT. DANONE BISCUITS INDONESIA</v>
          </cell>
        </row>
      </sheetData>
      <sheetData sheetId="4732">
        <row r="7">
          <cell r="E7" t="str">
            <v>PT. DANONE BISCUITS INDONESIA</v>
          </cell>
        </row>
      </sheetData>
      <sheetData sheetId="4733">
        <row r="7">
          <cell r="E7" t="str">
            <v>PT. DANONE BISCUITS INDONESIA</v>
          </cell>
        </row>
      </sheetData>
      <sheetData sheetId="4734">
        <row r="7">
          <cell r="E7" t="str">
            <v>PT. DANONE BISCUITS INDONESIA</v>
          </cell>
        </row>
      </sheetData>
      <sheetData sheetId="4735">
        <row r="7">
          <cell r="E7" t="str">
            <v>PT. DANONE BISCUITS INDONESIA</v>
          </cell>
        </row>
      </sheetData>
      <sheetData sheetId="4736">
        <row r="7">
          <cell r="E7" t="str">
            <v>PT. DANONE BISCUITS INDONESIA</v>
          </cell>
        </row>
      </sheetData>
      <sheetData sheetId="4737">
        <row r="7">
          <cell r="E7" t="str">
            <v>PT. DANONE BISCUITS INDONESIA</v>
          </cell>
        </row>
      </sheetData>
      <sheetData sheetId="4738">
        <row r="7">
          <cell r="E7" t="str">
            <v>PT. DANONE BISCUITS INDONESIA</v>
          </cell>
        </row>
      </sheetData>
      <sheetData sheetId="4739">
        <row r="7">
          <cell r="E7" t="str">
            <v>PT. DANONE BISCUITS INDONESIA</v>
          </cell>
        </row>
      </sheetData>
      <sheetData sheetId="4740">
        <row r="7">
          <cell r="E7" t="str">
            <v>PT. DANONE BISCUITS INDONESIA</v>
          </cell>
        </row>
      </sheetData>
      <sheetData sheetId="4741">
        <row r="7">
          <cell r="E7" t="str">
            <v>PT. DANONE BISCUITS INDONESIA</v>
          </cell>
        </row>
      </sheetData>
      <sheetData sheetId="4742">
        <row r="7">
          <cell r="E7" t="str">
            <v>PT. DANONE BISCUITS INDONESIA</v>
          </cell>
        </row>
      </sheetData>
      <sheetData sheetId="4743">
        <row r="7">
          <cell r="E7" t="str">
            <v>PT. DANONE BISCUITS INDONESIA</v>
          </cell>
        </row>
      </sheetData>
      <sheetData sheetId="4744">
        <row r="7">
          <cell r="E7" t="str">
            <v>PT. DANONE BISCUITS INDONESIA</v>
          </cell>
        </row>
      </sheetData>
      <sheetData sheetId="4745">
        <row r="7">
          <cell r="E7" t="str">
            <v>PT. DANONE BISCUITS INDONESIA</v>
          </cell>
        </row>
      </sheetData>
      <sheetData sheetId="4746">
        <row r="7">
          <cell r="E7" t="str">
            <v>PT. DANONE BISCUITS INDONESIA</v>
          </cell>
        </row>
      </sheetData>
      <sheetData sheetId="4747">
        <row r="7">
          <cell r="E7" t="str">
            <v>PT. DANONE BISCUITS INDONESIA</v>
          </cell>
        </row>
      </sheetData>
      <sheetData sheetId="4748">
        <row r="7">
          <cell r="E7" t="str">
            <v>PT. DANONE BISCUITS INDONESIA</v>
          </cell>
        </row>
      </sheetData>
      <sheetData sheetId="4749">
        <row r="7">
          <cell r="E7" t="str">
            <v>PT. DANONE BISCUITS INDONESIA</v>
          </cell>
        </row>
      </sheetData>
      <sheetData sheetId="4750">
        <row r="7">
          <cell r="E7" t="str">
            <v>PT. DANONE BISCUITS INDONESIA</v>
          </cell>
        </row>
      </sheetData>
      <sheetData sheetId="4751">
        <row r="7">
          <cell r="E7" t="str">
            <v>PT. DANONE BISCUITS INDONESIA</v>
          </cell>
        </row>
      </sheetData>
      <sheetData sheetId="4752">
        <row r="7">
          <cell r="E7" t="str">
            <v>PT. DANONE BISCUITS INDONESIA</v>
          </cell>
        </row>
      </sheetData>
      <sheetData sheetId="4753">
        <row r="7">
          <cell r="E7" t="str">
            <v>PT. DANONE BISCUITS INDONESIA</v>
          </cell>
        </row>
      </sheetData>
      <sheetData sheetId="4754">
        <row r="7">
          <cell r="E7" t="str">
            <v>PT. DANONE BISCUITS INDONESIA</v>
          </cell>
        </row>
      </sheetData>
      <sheetData sheetId="4755">
        <row r="7">
          <cell r="E7" t="str">
            <v>PT. DANONE BISCUITS INDONESIA</v>
          </cell>
        </row>
      </sheetData>
      <sheetData sheetId="4756">
        <row r="7">
          <cell r="E7" t="str">
            <v>PT. DANONE BISCUITS INDONESIA</v>
          </cell>
        </row>
      </sheetData>
      <sheetData sheetId="4757">
        <row r="7">
          <cell r="E7" t="str">
            <v>PT. DANONE BISCUITS INDONESIA</v>
          </cell>
        </row>
      </sheetData>
      <sheetData sheetId="4758">
        <row r="7">
          <cell r="E7" t="str">
            <v>PT. DANONE BISCUITS INDONESIA</v>
          </cell>
        </row>
      </sheetData>
      <sheetData sheetId="4759">
        <row r="7">
          <cell r="E7" t="str">
            <v>PT. DANONE BISCUITS INDONESIA</v>
          </cell>
        </row>
      </sheetData>
      <sheetData sheetId="4760">
        <row r="7">
          <cell r="E7" t="str">
            <v>PT. DANONE BISCUITS INDONESIA</v>
          </cell>
        </row>
      </sheetData>
      <sheetData sheetId="4761">
        <row r="7">
          <cell r="E7" t="str">
            <v>PT. DANONE BISCUITS INDONESIA</v>
          </cell>
        </row>
      </sheetData>
      <sheetData sheetId="4762">
        <row r="7">
          <cell r="E7" t="str">
            <v>PT. DANONE BISCUITS INDONESIA</v>
          </cell>
        </row>
      </sheetData>
      <sheetData sheetId="4763">
        <row r="7">
          <cell r="E7" t="str">
            <v>PT. DANONE BISCUITS INDONESIA</v>
          </cell>
        </row>
      </sheetData>
      <sheetData sheetId="4764">
        <row r="7">
          <cell r="E7" t="str">
            <v>PT. DANONE BISCUITS INDONESIA</v>
          </cell>
        </row>
      </sheetData>
      <sheetData sheetId="4765">
        <row r="7">
          <cell r="E7" t="str">
            <v>PT. DANONE BISCUITS INDONESIA</v>
          </cell>
        </row>
      </sheetData>
      <sheetData sheetId="4766">
        <row r="7">
          <cell r="E7" t="str">
            <v>PT. DANONE BISCUITS INDONESIA</v>
          </cell>
        </row>
      </sheetData>
      <sheetData sheetId="4767">
        <row r="7">
          <cell r="E7" t="str">
            <v>PT. DANONE BISCUITS INDONESIA</v>
          </cell>
        </row>
      </sheetData>
      <sheetData sheetId="4768">
        <row r="7">
          <cell r="E7" t="str">
            <v>PT. DANONE BISCUITS INDONESIA</v>
          </cell>
        </row>
      </sheetData>
      <sheetData sheetId="4769">
        <row r="7">
          <cell r="E7" t="str">
            <v>PT. DANONE BISCUITS INDONESIA</v>
          </cell>
        </row>
      </sheetData>
      <sheetData sheetId="4770">
        <row r="7">
          <cell r="E7" t="str">
            <v>PT. DANONE BISCUITS INDONESIA</v>
          </cell>
        </row>
      </sheetData>
      <sheetData sheetId="4771">
        <row r="7">
          <cell r="E7" t="str">
            <v>PT. DANONE BISCUITS INDONESIA</v>
          </cell>
        </row>
      </sheetData>
      <sheetData sheetId="4772">
        <row r="7">
          <cell r="E7" t="str">
            <v>PT. DANONE BISCUITS INDONESIA</v>
          </cell>
        </row>
      </sheetData>
      <sheetData sheetId="4773">
        <row r="7">
          <cell r="E7" t="str">
            <v>PT. DANONE BISCUITS INDONESIA</v>
          </cell>
        </row>
      </sheetData>
      <sheetData sheetId="4774">
        <row r="7">
          <cell r="E7" t="str">
            <v>PT. DANONE BISCUITS INDONESIA</v>
          </cell>
        </row>
      </sheetData>
      <sheetData sheetId="4775">
        <row r="7">
          <cell r="E7" t="str">
            <v>PT. DANONE BISCUITS INDONESIA</v>
          </cell>
        </row>
      </sheetData>
      <sheetData sheetId="4776">
        <row r="7">
          <cell r="E7" t="str">
            <v>PT. DANONE BISCUITS INDONESIA</v>
          </cell>
        </row>
      </sheetData>
      <sheetData sheetId="4777">
        <row r="7">
          <cell r="E7" t="str">
            <v>PT. DANONE BISCUITS INDONESIA</v>
          </cell>
        </row>
      </sheetData>
      <sheetData sheetId="4778">
        <row r="7">
          <cell r="E7" t="str">
            <v>PT. DANONE BISCUITS INDONESIA</v>
          </cell>
        </row>
      </sheetData>
      <sheetData sheetId="4779">
        <row r="7">
          <cell r="E7" t="str">
            <v>PT. DANONE BISCUITS INDONESIA</v>
          </cell>
        </row>
      </sheetData>
      <sheetData sheetId="4780">
        <row r="7">
          <cell r="E7" t="str">
            <v>PT. DANONE BISCUITS INDONESIA</v>
          </cell>
        </row>
      </sheetData>
      <sheetData sheetId="4781">
        <row r="7">
          <cell r="E7" t="str">
            <v>PT. DANONE BISCUITS INDONESIA</v>
          </cell>
        </row>
      </sheetData>
      <sheetData sheetId="4782">
        <row r="7">
          <cell r="E7" t="str">
            <v>PT. DANONE BISCUITS INDONESIA</v>
          </cell>
        </row>
      </sheetData>
      <sheetData sheetId="4783">
        <row r="7">
          <cell r="E7" t="str">
            <v>PT. DANONE BISCUITS INDONESIA</v>
          </cell>
        </row>
      </sheetData>
      <sheetData sheetId="4784">
        <row r="7">
          <cell r="E7" t="str">
            <v>PT. DANONE BISCUITS INDONESIA</v>
          </cell>
        </row>
      </sheetData>
      <sheetData sheetId="4785">
        <row r="7">
          <cell r="E7" t="str">
            <v>PT. DANONE BISCUITS INDONESIA</v>
          </cell>
        </row>
      </sheetData>
      <sheetData sheetId="4786">
        <row r="7">
          <cell r="E7" t="str">
            <v>PT. DANONE BISCUITS INDONESIA</v>
          </cell>
        </row>
      </sheetData>
      <sheetData sheetId="4787">
        <row r="7">
          <cell r="E7" t="str">
            <v>PT. DANONE BISCUITS INDONESIA</v>
          </cell>
        </row>
      </sheetData>
      <sheetData sheetId="4788">
        <row r="7">
          <cell r="E7" t="str">
            <v>PT. DANONE BISCUITS INDONESIA</v>
          </cell>
        </row>
      </sheetData>
      <sheetData sheetId="4789">
        <row r="7">
          <cell r="E7" t="str">
            <v>PT. DANONE BISCUITS INDONESIA</v>
          </cell>
        </row>
      </sheetData>
      <sheetData sheetId="4790">
        <row r="7">
          <cell r="E7" t="str">
            <v>PT. DANONE BISCUITS INDONESIA</v>
          </cell>
        </row>
      </sheetData>
      <sheetData sheetId="4791">
        <row r="7">
          <cell r="E7" t="str">
            <v>PT. DANONE BISCUITS INDONESIA</v>
          </cell>
        </row>
      </sheetData>
      <sheetData sheetId="4792">
        <row r="7">
          <cell r="E7" t="str">
            <v>PT. DANONE BISCUITS INDONESIA</v>
          </cell>
        </row>
      </sheetData>
      <sheetData sheetId="4793">
        <row r="7">
          <cell r="E7" t="str">
            <v>PT. DANONE BISCUITS INDONESIA</v>
          </cell>
        </row>
      </sheetData>
      <sheetData sheetId="4794">
        <row r="7">
          <cell r="E7" t="str">
            <v>PT. DANONE BISCUITS INDONESIA</v>
          </cell>
        </row>
      </sheetData>
      <sheetData sheetId="4795">
        <row r="7">
          <cell r="E7" t="str">
            <v>PT. DANONE BISCUITS INDONESIA</v>
          </cell>
        </row>
      </sheetData>
      <sheetData sheetId="4796">
        <row r="7">
          <cell r="E7" t="str">
            <v>PT. DANONE BISCUITS INDONESIA</v>
          </cell>
        </row>
      </sheetData>
      <sheetData sheetId="4797">
        <row r="7">
          <cell r="E7" t="str">
            <v>PT. DANONE BISCUITS INDONESIA</v>
          </cell>
        </row>
      </sheetData>
      <sheetData sheetId="4798">
        <row r="7">
          <cell r="E7" t="str">
            <v>PT. DANONE BISCUITS INDONESIA</v>
          </cell>
        </row>
      </sheetData>
      <sheetData sheetId="4799">
        <row r="7">
          <cell r="E7" t="str">
            <v>PT. DANONE BISCUITS INDONESIA</v>
          </cell>
        </row>
      </sheetData>
      <sheetData sheetId="4800">
        <row r="7">
          <cell r="E7" t="str">
            <v>PT. DANONE BISCUITS INDONESIA</v>
          </cell>
        </row>
      </sheetData>
      <sheetData sheetId="4801">
        <row r="7">
          <cell r="E7" t="str">
            <v>PT. DANONE BISCUITS INDONESIA</v>
          </cell>
        </row>
      </sheetData>
      <sheetData sheetId="4802">
        <row r="7">
          <cell r="E7" t="str">
            <v>PT. DANONE BISCUITS INDONESIA</v>
          </cell>
        </row>
      </sheetData>
      <sheetData sheetId="4803">
        <row r="7">
          <cell r="E7" t="str">
            <v>PT. DANONE BISCUITS INDONESIA</v>
          </cell>
        </row>
      </sheetData>
      <sheetData sheetId="4804">
        <row r="7">
          <cell r="E7" t="str">
            <v>PT. DANONE BISCUITS INDONESIA</v>
          </cell>
        </row>
      </sheetData>
      <sheetData sheetId="4805">
        <row r="7">
          <cell r="E7" t="str">
            <v>PT. DANONE BISCUITS INDONESIA</v>
          </cell>
        </row>
      </sheetData>
      <sheetData sheetId="4806">
        <row r="7">
          <cell r="E7" t="str">
            <v>PT. DANONE BISCUITS INDONESIA</v>
          </cell>
        </row>
      </sheetData>
      <sheetData sheetId="4807">
        <row r="7">
          <cell r="E7" t="str">
            <v>PT. DANONE BISCUITS INDONESIA</v>
          </cell>
        </row>
      </sheetData>
      <sheetData sheetId="4808">
        <row r="7">
          <cell r="E7" t="str">
            <v>PT. DANONE BISCUITS INDONESIA</v>
          </cell>
        </row>
      </sheetData>
      <sheetData sheetId="4809">
        <row r="7">
          <cell r="E7" t="str">
            <v>PT. DANONE BISCUITS INDONESIA</v>
          </cell>
        </row>
      </sheetData>
      <sheetData sheetId="4810">
        <row r="7">
          <cell r="E7" t="str">
            <v>PT. DANONE BISCUITS INDONESIA</v>
          </cell>
        </row>
      </sheetData>
      <sheetData sheetId="4811">
        <row r="7">
          <cell r="E7" t="str">
            <v>PT. DANONE BISCUITS INDONESIA</v>
          </cell>
        </row>
      </sheetData>
      <sheetData sheetId="4812">
        <row r="7">
          <cell r="E7" t="str">
            <v>PT. DANONE BISCUITS INDONESIA</v>
          </cell>
        </row>
      </sheetData>
      <sheetData sheetId="4813">
        <row r="7">
          <cell r="E7" t="str">
            <v>PT. DANONE BISCUITS INDONESIA</v>
          </cell>
        </row>
      </sheetData>
      <sheetData sheetId="4814">
        <row r="7">
          <cell r="E7" t="str">
            <v>PT. DANONE BISCUITS INDONESIA</v>
          </cell>
        </row>
      </sheetData>
      <sheetData sheetId="4815">
        <row r="7">
          <cell r="E7" t="str">
            <v>PT. DANONE BISCUITS INDONESIA</v>
          </cell>
        </row>
      </sheetData>
      <sheetData sheetId="4816">
        <row r="7">
          <cell r="E7" t="str">
            <v>PT. DANONE BISCUITS INDONESIA</v>
          </cell>
        </row>
      </sheetData>
      <sheetData sheetId="4817">
        <row r="7">
          <cell r="E7" t="str">
            <v>PT. DANONE BISCUITS INDONESIA</v>
          </cell>
        </row>
      </sheetData>
      <sheetData sheetId="4818">
        <row r="7">
          <cell r="E7" t="str">
            <v>PT. DANONE BISCUITS INDONESIA</v>
          </cell>
        </row>
      </sheetData>
      <sheetData sheetId="4819">
        <row r="7">
          <cell r="E7" t="str">
            <v>PT. DANONE BISCUITS INDONESIA</v>
          </cell>
        </row>
      </sheetData>
      <sheetData sheetId="4820">
        <row r="7">
          <cell r="E7" t="str">
            <v>PT. DANONE BISCUITS INDONESIA</v>
          </cell>
        </row>
      </sheetData>
      <sheetData sheetId="4821">
        <row r="7">
          <cell r="E7" t="str">
            <v>PT. DANONE BISCUITS INDONESIA</v>
          </cell>
        </row>
      </sheetData>
      <sheetData sheetId="4822">
        <row r="7">
          <cell r="E7" t="str">
            <v>PT. DANONE BISCUITS INDONESIA</v>
          </cell>
        </row>
      </sheetData>
      <sheetData sheetId="4823">
        <row r="7">
          <cell r="E7" t="str">
            <v>PT. DANONE BISCUITS INDONESIA</v>
          </cell>
        </row>
      </sheetData>
      <sheetData sheetId="4824">
        <row r="7">
          <cell r="E7" t="str">
            <v>PT. DANONE BISCUITS INDONESIA</v>
          </cell>
        </row>
      </sheetData>
      <sheetData sheetId="4825">
        <row r="7">
          <cell r="E7" t="str">
            <v>PT. DANONE BISCUITS INDONESIA</v>
          </cell>
        </row>
      </sheetData>
      <sheetData sheetId="4826">
        <row r="7">
          <cell r="E7" t="str">
            <v>PT. DANONE BISCUITS INDONESIA</v>
          </cell>
        </row>
      </sheetData>
      <sheetData sheetId="4827">
        <row r="7">
          <cell r="E7" t="str">
            <v>PT. DANONE BISCUITS INDONESIA</v>
          </cell>
        </row>
      </sheetData>
      <sheetData sheetId="4828">
        <row r="7">
          <cell r="E7" t="str">
            <v>PT. DANONE BISCUITS INDONESIA</v>
          </cell>
        </row>
      </sheetData>
      <sheetData sheetId="4829">
        <row r="7">
          <cell r="E7" t="str">
            <v>PT. DANONE BISCUITS INDONESIA</v>
          </cell>
        </row>
      </sheetData>
      <sheetData sheetId="4830">
        <row r="7">
          <cell r="E7" t="str">
            <v>PT. DANONE BISCUITS INDONESIA</v>
          </cell>
        </row>
      </sheetData>
      <sheetData sheetId="4831">
        <row r="7">
          <cell r="E7" t="str">
            <v>PT. DANONE BISCUITS INDONESIA</v>
          </cell>
        </row>
      </sheetData>
      <sheetData sheetId="4832">
        <row r="7">
          <cell r="E7" t="str">
            <v>PT. DANONE BISCUITS INDONESIA</v>
          </cell>
        </row>
      </sheetData>
      <sheetData sheetId="4833">
        <row r="7">
          <cell r="E7" t="str">
            <v>PT. DANONE BISCUITS INDONESIA</v>
          </cell>
        </row>
      </sheetData>
      <sheetData sheetId="4834">
        <row r="7">
          <cell r="E7" t="str">
            <v>PT. DANONE BISCUITS INDONESIA</v>
          </cell>
        </row>
      </sheetData>
      <sheetData sheetId="4835">
        <row r="7">
          <cell r="E7" t="str">
            <v>PT. DANONE BISCUITS INDONESIA</v>
          </cell>
        </row>
      </sheetData>
      <sheetData sheetId="4836">
        <row r="7">
          <cell r="E7" t="str">
            <v>PT. DANONE BISCUITS INDONESIA</v>
          </cell>
        </row>
      </sheetData>
      <sheetData sheetId="4837">
        <row r="7">
          <cell r="E7" t="str">
            <v>PT. DANONE BISCUITS INDONESIA</v>
          </cell>
        </row>
      </sheetData>
      <sheetData sheetId="4838">
        <row r="7">
          <cell r="E7" t="str">
            <v>PT. DANONE BISCUITS INDONESIA</v>
          </cell>
        </row>
      </sheetData>
      <sheetData sheetId="4839">
        <row r="7">
          <cell r="E7" t="str">
            <v>PT. DANONE BISCUITS INDONESIA</v>
          </cell>
        </row>
      </sheetData>
      <sheetData sheetId="4840">
        <row r="7">
          <cell r="E7" t="str">
            <v>PT. DANONE BISCUITS INDONESIA</v>
          </cell>
        </row>
      </sheetData>
      <sheetData sheetId="4841">
        <row r="7">
          <cell r="E7" t="str">
            <v>PT. DANONE BISCUITS INDONESIA</v>
          </cell>
        </row>
      </sheetData>
      <sheetData sheetId="4842">
        <row r="7">
          <cell r="E7" t="str">
            <v>PT. DANONE BISCUITS INDONESIA</v>
          </cell>
        </row>
      </sheetData>
      <sheetData sheetId="4843">
        <row r="7">
          <cell r="E7" t="str">
            <v>PT. DANONE BISCUITS INDONESIA</v>
          </cell>
        </row>
      </sheetData>
      <sheetData sheetId="4844">
        <row r="7">
          <cell r="E7" t="str">
            <v>PT. DANONE BISCUITS INDONESIA</v>
          </cell>
        </row>
      </sheetData>
      <sheetData sheetId="4845">
        <row r="7">
          <cell r="E7" t="str">
            <v>PT. DANONE BISCUITS INDONESIA</v>
          </cell>
        </row>
      </sheetData>
      <sheetData sheetId="4846">
        <row r="7">
          <cell r="E7" t="str">
            <v>PT. DANONE BISCUITS INDONESIA</v>
          </cell>
        </row>
      </sheetData>
      <sheetData sheetId="4847">
        <row r="7">
          <cell r="E7" t="str">
            <v>PT. DANONE BISCUITS INDONESIA</v>
          </cell>
        </row>
      </sheetData>
      <sheetData sheetId="4848">
        <row r="7">
          <cell r="E7" t="str">
            <v>PT. DANONE BISCUITS INDONESIA</v>
          </cell>
        </row>
      </sheetData>
      <sheetData sheetId="4849">
        <row r="7">
          <cell r="E7" t="str">
            <v>PT. DANONE BISCUITS INDONESIA</v>
          </cell>
        </row>
      </sheetData>
      <sheetData sheetId="4850">
        <row r="7">
          <cell r="E7" t="str">
            <v>PT. DANONE BISCUITS INDONESIA</v>
          </cell>
        </row>
      </sheetData>
      <sheetData sheetId="4851">
        <row r="7">
          <cell r="E7" t="str">
            <v>PT. DANONE BISCUITS INDONESIA</v>
          </cell>
        </row>
      </sheetData>
      <sheetData sheetId="4852">
        <row r="7">
          <cell r="E7" t="str">
            <v>PT. DANONE BISCUITS INDONESIA</v>
          </cell>
        </row>
      </sheetData>
      <sheetData sheetId="4853">
        <row r="7">
          <cell r="E7" t="str">
            <v>PT. DANONE BISCUITS INDONESIA</v>
          </cell>
        </row>
      </sheetData>
      <sheetData sheetId="4854">
        <row r="7">
          <cell r="E7" t="str">
            <v>PT. DANONE BISCUITS INDONESIA</v>
          </cell>
        </row>
      </sheetData>
      <sheetData sheetId="4855">
        <row r="7">
          <cell r="E7" t="str">
            <v>PT. DANONE BISCUITS INDONESIA</v>
          </cell>
        </row>
      </sheetData>
      <sheetData sheetId="4856">
        <row r="7">
          <cell r="E7" t="str">
            <v>PT. DANONE BISCUITS INDONESIA</v>
          </cell>
        </row>
      </sheetData>
      <sheetData sheetId="4857">
        <row r="7">
          <cell r="E7" t="str">
            <v>PT. DANONE BISCUITS INDONESIA</v>
          </cell>
        </row>
      </sheetData>
      <sheetData sheetId="4858">
        <row r="7">
          <cell r="E7" t="str">
            <v>PT. DANONE BISCUITS INDONESIA</v>
          </cell>
        </row>
      </sheetData>
      <sheetData sheetId="4859">
        <row r="7">
          <cell r="E7" t="str">
            <v>PT. DANONE BISCUITS INDONESIA</v>
          </cell>
        </row>
      </sheetData>
      <sheetData sheetId="4860">
        <row r="7">
          <cell r="E7" t="str">
            <v>PT. DANONE BISCUITS INDONESIA</v>
          </cell>
        </row>
      </sheetData>
      <sheetData sheetId="4861">
        <row r="7">
          <cell r="E7" t="str">
            <v>PT. DANONE BISCUITS INDONESIA</v>
          </cell>
        </row>
      </sheetData>
      <sheetData sheetId="4862">
        <row r="7">
          <cell r="E7" t="str">
            <v>PT. DANONE BISCUITS INDONESIA</v>
          </cell>
        </row>
      </sheetData>
      <sheetData sheetId="4863">
        <row r="7">
          <cell r="E7" t="str">
            <v>PT. DANONE BISCUITS INDONESIA</v>
          </cell>
        </row>
      </sheetData>
      <sheetData sheetId="4864">
        <row r="7">
          <cell r="E7" t="str">
            <v>PT. DANONE BISCUITS INDONESIA</v>
          </cell>
        </row>
      </sheetData>
      <sheetData sheetId="4865">
        <row r="7">
          <cell r="E7" t="str">
            <v>PT. DANONE BISCUITS INDONESIA</v>
          </cell>
        </row>
      </sheetData>
      <sheetData sheetId="4866">
        <row r="7">
          <cell r="E7" t="str">
            <v>PT. DANONE BISCUITS INDONESIA</v>
          </cell>
        </row>
      </sheetData>
      <sheetData sheetId="4867">
        <row r="7">
          <cell r="E7" t="str">
            <v>PT. DANONE BISCUITS INDONESIA</v>
          </cell>
        </row>
      </sheetData>
      <sheetData sheetId="4868">
        <row r="7">
          <cell r="E7" t="str">
            <v>PT. DANONE BISCUITS INDONESIA</v>
          </cell>
        </row>
      </sheetData>
      <sheetData sheetId="4869">
        <row r="7">
          <cell r="E7" t="str">
            <v>PT. DANONE BISCUITS INDONESIA</v>
          </cell>
        </row>
      </sheetData>
      <sheetData sheetId="4870">
        <row r="7">
          <cell r="E7" t="str">
            <v>PT. DANONE BISCUITS INDONESIA</v>
          </cell>
        </row>
      </sheetData>
      <sheetData sheetId="4871">
        <row r="7">
          <cell r="E7" t="str">
            <v>PT. DANONE BISCUITS INDONESIA</v>
          </cell>
        </row>
      </sheetData>
      <sheetData sheetId="4872">
        <row r="7">
          <cell r="E7" t="str">
            <v>PT. DANONE BISCUITS INDONESIA</v>
          </cell>
        </row>
      </sheetData>
      <sheetData sheetId="4873">
        <row r="7">
          <cell r="E7" t="str">
            <v>PT. DANONE BISCUITS INDONESIA</v>
          </cell>
        </row>
      </sheetData>
      <sheetData sheetId="4874">
        <row r="7">
          <cell r="E7" t="str">
            <v>PT. DANONE BISCUITS INDONESIA</v>
          </cell>
        </row>
      </sheetData>
      <sheetData sheetId="4875">
        <row r="7">
          <cell r="E7" t="str">
            <v>PT. DANONE BISCUITS INDONESIA</v>
          </cell>
        </row>
      </sheetData>
      <sheetData sheetId="4876">
        <row r="7">
          <cell r="E7" t="str">
            <v>PT. DANONE BISCUITS INDONESIA</v>
          </cell>
        </row>
      </sheetData>
      <sheetData sheetId="4877">
        <row r="7">
          <cell r="E7" t="str">
            <v>PT. DANONE BISCUITS INDONESIA</v>
          </cell>
        </row>
      </sheetData>
      <sheetData sheetId="4878">
        <row r="7">
          <cell r="E7" t="str">
            <v>PT. DANONE BISCUITS INDONESIA</v>
          </cell>
        </row>
      </sheetData>
      <sheetData sheetId="4879">
        <row r="7">
          <cell r="E7" t="str">
            <v>PT. DANONE BISCUITS INDONESIA</v>
          </cell>
        </row>
      </sheetData>
      <sheetData sheetId="4880">
        <row r="7">
          <cell r="E7" t="str">
            <v>PT. DANONE BISCUITS INDONESIA</v>
          </cell>
        </row>
      </sheetData>
      <sheetData sheetId="4881">
        <row r="7">
          <cell r="E7" t="str">
            <v>PT. DANONE BISCUITS INDONESIA</v>
          </cell>
        </row>
      </sheetData>
      <sheetData sheetId="4882">
        <row r="7">
          <cell r="E7" t="str">
            <v>PT. DANONE BISCUITS INDONESIA</v>
          </cell>
        </row>
      </sheetData>
      <sheetData sheetId="4883">
        <row r="7">
          <cell r="E7" t="str">
            <v>PT. DANONE BISCUITS INDONESIA</v>
          </cell>
        </row>
      </sheetData>
      <sheetData sheetId="4884">
        <row r="7">
          <cell r="E7" t="str">
            <v>PT. DANONE BISCUITS INDONESIA</v>
          </cell>
        </row>
      </sheetData>
      <sheetData sheetId="4885">
        <row r="7">
          <cell r="E7" t="str">
            <v>PT. DANONE BISCUITS INDONESIA</v>
          </cell>
        </row>
      </sheetData>
      <sheetData sheetId="4886">
        <row r="7">
          <cell r="E7" t="str">
            <v>PT. DANONE BISCUITS INDONESIA</v>
          </cell>
        </row>
      </sheetData>
      <sheetData sheetId="4887">
        <row r="7">
          <cell r="E7" t="str">
            <v>PT. DANONE BISCUITS INDONESIA</v>
          </cell>
        </row>
      </sheetData>
      <sheetData sheetId="4888">
        <row r="7">
          <cell r="E7" t="str">
            <v>PT. DANONE BISCUITS INDONESIA</v>
          </cell>
        </row>
      </sheetData>
      <sheetData sheetId="4889">
        <row r="7">
          <cell r="E7" t="str">
            <v>PT. DANONE BISCUITS INDONESIA</v>
          </cell>
        </row>
      </sheetData>
      <sheetData sheetId="4890">
        <row r="7">
          <cell r="E7" t="str">
            <v>PT. DANONE BISCUITS INDONESIA</v>
          </cell>
        </row>
      </sheetData>
      <sheetData sheetId="4891">
        <row r="7">
          <cell r="E7" t="str">
            <v>PT. DANONE BISCUITS INDONESIA</v>
          </cell>
        </row>
      </sheetData>
      <sheetData sheetId="4892">
        <row r="7">
          <cell r="E7" t="str">
            <v>PT. DANONE BISCUITS INDONESIA</v>
          </cell>
        </row>
      </sheetData>
      <sheetData sheetId="4893">
        <row r="7">
          <cell r="E7" t="str">
            <v>PT. DANONE BISCUITS INDONESIA</v>
          </cell>
        </row>
      </sheetData>
      <sheetData sheetId="4894">
        <row r="7">
          <cell r="E7" t="str">
            <v>PT. DANONE BISCUITS INDONESIA</v>
          </cell>
        </row>
      </sheetData>
      <sheetData sheetId="4895">
        <row r="7">
          <cell r="E7" t="str">
            <v>PT. DANONE BISCUITS INDONESIA</v>
          </cell>
        </row>
      </sheetData>
      <sheetData sheetId="4896">
        <row r="7">
          <cell r="E7" t="str">
            <v>PT. DANONE BISCUITS INDONESIA</v>
          </cell>
        </row>
      </sheetData>
      <sheetData sheetId="4897">
        <row r="7">
          <cell r="E7" t="str">
            <v>PT. DANONE BISCUITS INDONESIA</v>
          </cell>
        </row>
      </sheetData>
      <sheetData sheetId="4898">
        <row r="7">
          <cell r="E7" t="str">
            <v>PT. DANONE BISCUITS INDONESIA</v>
          </cell>
        </row>
      </sheetData>
      <sheetData sheetId="4899">
        <row r="7">
          <cell r="E7" t="str">
            <v>PT. DANONE BISCUITS INDONESIA</v>
          </cell>
        </row>
      </sheetData>
      <sheetData sheetId="4900">
        <row r="7">
          <cell r="E7" t="str">
            <v>PT. DANONE BISCUITS INDONESIA</v>
          </cell>
        </row>
      </sheetData>
      <sheetData sheetId="4901">
        <row r="7">
          <cell r="E7" t="str">
            <v>PT. DANONE BISCUITS INDONESIA</v>
          </cell>
        </row>
      </sheetData>
      <sheetData sheetId="4902">
        <row r="7">
          <cell r="E7" t="str">
            <v>PT. DANONE BISCUITS INDONESIA</v>
          </cell>
        </row>
      </sheetData>
      <sheetData sheetId="4903">
        <row r="7">
          <cell r="E7" t="str">
            <v>PT. DANONE BISCUITS INDONESIA</v>
          </cell>
        </row>
      </sheetData>
      <sheetData sheetId="4904">
        <row r="7">
          <cell r="E7" t="str">
            <v>PT. DANONE BISCUITS INDONESIA</v>
          </cell>
        </row>
      </sheetData>
      <sheetData sheetId="4905">
        <row r="7">
          <cell r="E7" t="str">
            <v>PT. DANONE BISCUITS INDONESIA</v>
          </cell>
        </row>
      </sheetData>
      <sheetData sheetId="4906">
        <row r="7">
          <cell r="E7" t="str">
            <v>PT. DANONE BISCUITS INDONESIA</v>
          </cell>
        </row>
      </sheetData>
      <sheetData sheetId="4907">
        <row r="7">
          <cell r="E7" t="str">
            <v>PT. DANONE BISCUITS INDONESIA</v>
          </cell>
        </row>
      </sheetData>
      <sheetData sheetId="4908">
        <row r="7">
          <cell r="E7" t="str">
            <v>PT. DANONE BISCUITS INDONESIA</v>
          </cell>
        </row>
      </sheetData>
      <sheetData sheetId="4909">
        <row r="7">
          <cell r="E7" t="str">
            <v>PT. DANONE BISCUITS INDONESIA</v>
          </cell>
        </row>
      </sheetData>
      <sheetData sheetId="4910">
        <row r="7">
          <cell r="E7" t="str">
            <v>PT. DANONE BISCUITS INDONESIA</v>
          </cell>
        </row>
      </sheetData>
      <sheetData sheetId="4911">
        <row r="7">
          <cell r="E7" t="str">
            <v>PT. DANONE BISCUITS INDONESIA</v>
          </cell>
        </row>
      </sheetData>
      <sheetData sheetId="4912">
        <row r="7">
          <cell r="E7" t="str">
            <v>PT. DANONE BISCUITS INDONESIA</v>
          </cell>
        </row>
      </sheetData>
      <sheetData sheetId="4913">
        <row r="7">
          <cell r="E7" t="str">
            <v>PT. DANONE BISCUITS INDONESIA</v>
          </cell>
        </row>
      </sheetData>
      <sheetData sheetId="4914">
        <row r="7">
          <cell r="E7" t="str">
            <v>PT. DANONE BISCUITS INDONESIA</v>
          </cell>
        </row>
      </sheetData>
      <sheetData sheetId="4915">
        <row r="7">
          <cell r="E7" t="str">
            <v>PT. DANONE BISCUITS INDONESIA</v>
          </cell>
        </row>
      </sheetData>
      <sheetData sheetId="4916">
        <row r="7">
          <cell r="E7" t="str">
            <v>PT. DANONE BISCUITS INDONESIA</v>
          </cell>
        </row>
      </sheetData>
      <sheetData sheetId="4917">
        <row r="7">
          <cell r="E7" t="str">
            <v>PT. DANONE BISCUITS INDONESIA</v>
          </cell>
        </row>
      </sheetData>
      <sheetData sheetId="4918">
        <row r="7">
          <cell r="E7" t="str">
            <v>PT. DANONE BISCUITS INDONESIA</v>
          </cell>
        </row>
      </sheetData>
      <sheetData sheetId="4919">
        <row r="7">
          <cell r="E7" t="str">
            <v>PT. DANONE BISCUITS INDONESIA</v>
          </cell>
        </row>
      </sheetData>
      <sheetData sheetId="4920">
        <row r="7">
          <cell r="E7" t="str">
            <v>PT. DANONE BISCUITS INDONESIA</v>
          </cell>
        </row>
      </sheetData>
      <sheetData sheetId="4921">
        <row r="7">
          <cell r="E7" t="str">
            <v>PT. DANONE BISCUITS INDONESIA</v>
          </cell>
        </row>
      </sheetData>
      <sheetData sheetId="4922">
        <row r="7">
          <cell r="E7" t="str">
            <v>PT. DANONE BISCUITS INDONESIA</v>
          </cell>
        </row>
      </sheetData>
      <sheetData sheetId="4923">
        <row r="7">
          <cell r="E7" t="str">
            <v>PT. DANONE BISCUITS INDONESIA</v>
          </cell>
        </row>
      </sheetData>
      <sheetData sheetId="4924">
        <row r="7">
          <cell r="E7" t="str">
            <v>PT. DANONE BISCUITS INDONESIA</v>
          </cell>
        </row>
      </sheetData>
      <sheetData sheetId="4925">
        <row r="7">
          <cell r="E7" t="str">
            <v>PT. DANONE BISCUITS INDONESIA</v>
          </cell>
        </row>
      </sheetData>
      <sheetData sheetId="4926">
        <row r="7">
          <cell r="E7" t="str">
            <v>PT. DANONE BISCUITS INDONESIA</v>
          </cell>
        </row>
      </sheetData>
      <sheetData sheetId="4927">
        <row r="7">
          <cell r="E7" t="str">
            <v>PT. DANONE BISCUITS INDONESIA</v>
          </cell>
        </row>
      </sheetData>
      <sheetData sheetId="4928">
        <row r="7">
          <cell r="E7" t="str">
            <v>PT. DANONE BISCUITS INDONESIA</v>
          </cell>
        </row>
      </sheetData>
      <sheetData sheetId="4929">
        <row r="7">
          <cell r="E7" t="str">
            <v>PT. DANONE BISCUITS INDONESIA</v>
          </cell>
        </row>
      </sheetData>
      <sheetData sheetId="4930">
        <row r="7">
          <cell r="E7" t="str">
            <v>PT. DANONE BISCUITS INDONESIA</v>
          </cell>
        </row>
      </sheetData>
      <sheetData sheetId="4931">
        <row r="7">
          <cell r="E7" t="str">
            <v>PT. DANONE BISCUITS INDONESIA</v>
          </cell>
        </row>
      </sheetData>
      <sheetData sheetId="4932">
        <row r="7">
          <cell r="E7" t="str">
            <v>PT. DANONE BISCUITS INDONESIA</v>
          </cell>
        </row>
      </sheetData>
      <sheetData sheetId="4933">
        <row r="7">
          <cell r="E7" t="str">
            <v>PT. DANONE BISCUITS INDONESIA</v>
          </cell>
        </row>
      </sheetData>
      <sheetData sheetId="4934">
        <row r="7">
          <cell r="E7" t="str">
            <v>PT. DANONE BISCUITS INDONESIA</v>
          </cell>
        </row>
      </sheetData>
      <sheetData sheetId="4935">
        <row r="7">
          <cell r="E7" t="str">
            <v>PT. DANONE BISCUITS INDONESIA</v>
          </cell>
        </row>
      </sheetData>
      <sheetData sheetId="4936">
        <row r="7">
          <cell r="E7" t="str">
            <v>PT. DANONE BISCUITS INDONESIA</v>
          </cell>
        </row>
      </sheetData>
      <sheetData sheetId="4937">
        <row r="7">
          <cell r="E7" t="str">
            <v>PT. DANONE BISCUITS INDONESIA</v>
          </cell>
        </row>
      </sheetData>
      <sheetData sheetId="4938">
        <row r="7">
          <cell r="E7" t="str">
            <v>PT. DANONE BISCUITS INDONESIA</v>
          </cell>
        </row>
      </sheetData>
      <sheetData sheetId="4939">
        <row r="7">
          <cell r="E7" t="str">
            <v>PT. DANONE BISCUITS INDONESIA</v>
          </cell>
        </row>
      </sheetData>
      <sheetData sheetId="4940">
        <row r="7">
          <cell r="E7" t="str">
            <v>PT. DANONE BISCUITS INDONESIA</v>
          </cell>
        </row>
      </sheetData>
      <sheetData sheetId="4941">
        <row r="7">
          <cell r="E7" t="str">
            <v>PT. DANONE BISCUITS INDONESIA</v>
          </cell>
        </row>
      </sheetData>
      <sheetData sheetId="4942">
        <row r="7">
          <cell r="E7" t="str">
            <v>PT. DANONE BISCUITS INDONESIA</v>
          </cell>
        </row>
      </sheetData>
      <sheetData sheetId="4943">
        <row r="7">
          <cell r="E7" t="str">
            <v>PT. DANONE BISCUITS INDONESIA</v>
          </cell>
        </row>
      </sheetData>
      <sheetData sheetId="4944">
        <row r="7">
          <cell r="E7" t="str">
            <v>PT. DANONE BISCUITS INDONESIA</v>
          </cell>
        </row>
      </sheetData>
      <sheetData sheetId="4945">
        <row r="7">
          <cell r="E7" t="str">
            <v>PT. DANONE BISCUITS INDONESIA</v>
          </cell>
        </row>
      </sheetData>
      <sheetData sheetId="4946">
        <row r="7">
          <cell r="E7" t="str">
            <v>PT. DANONE BISCUITS INDONESIA</v>
          </cell>
        </row>
      </sheetData>
      <sheetData sheetId="4947">
        <row r="7">
          <cell r="E7" t="str">
            <v>PT. DANONE BISCUITS INDONESIA</v>
          </cell>
        </row>
      </sheetData>
      <sheetData sheetId="4948">
        <row r="7">
          <cell r="E7" t="str">
            <v>PT. DANONE BISCUITS INDONESIA</v>
          </cell>
        </row>
      </sheetData>
      <sheetData sheetId="4949">
        <row r="7">
          <cell r="E7" t="str">
            <v>PT. DANONE BISCUITS INDONESIA</v>
          </cell>
        </row>
      </sheetData>
      <sheetData sheetId="4950">
        <row r="7">
          <cell r="E7" t="str">
            <v>PT. DANONE BISCUITS INDONESIA</v>
          </cell>
        </row>
      </sheetData>
      <sheetData sheetId="4951">
        <row r="7">
          <cell r="E7" t="str">
            <v>PT. DANONE BISCUITS INDONESIA</v>
          </cell>
        </row>
      </sheetData>
      <sheetData sheetId="4952">
        <row r="7">
          <cell r="E7" t="str">
            <v>PT. DANONE BISCUITS INDONESIA</v>
          </cell>
        </row>
      </sheetData>
      <sheetData sheetId="4953">
        <row r="7">
          <cell r="E7" t="str">
            <v>PT. DANONE BISCUITS INDONESIA</v>
          </cell>
        </row>
      </sheetData>
      <sheetData sheetId="4954">
        <row r="7">
          <cell r="E7" t="str">
            <v>PT. DANONE BISCUITS INDONESIA</v>
          </cell>
        </row>
      </sheetData>
      <sheetData sheetId="4955">
        <row r="7">
          <cell r="E7" t="str">
            <v>PT. DANONE BISCUITS INDONESIA</v>
          </cell>
        </row>
      </sheetData>
      <sheetData sheetId="4956">
        <row r="7">
          <cell r="E7" t="str">
            <v>PT. DANONE BISCUITS INDONESIA</v>
          </cell>
        </row>
      </sheetData>
      <sheetData sheetId="4957">
        <row r="7">
          <cell r="E7" t="str">
            <v>PT. DANONE BISCUITS INDONESIA</v>
          </cell>
        </row>
      </sheetData>
      <sheetData sheetId="4958">
        <row r="7">
          <cell r="E7" t="str">
            <v>PT. DANONE BISCUITS INDONESIA</v>
          </cell>
        </row>
      </sheetData>
      <sheetData sheetId="4959">
        <row r="7">
          <cell r="E7" t="str">
            <v>PT. DANONE BISCUITS INDONESIA</v>
          </cell>
        </row>
      </sheetData>
      <sheetData sheetId="4960">
        <row r="7">
          <cell r="E7" t="str">
            <v>PT. DANONE BISCUITS INDONESIA</v>
          </cell>
        </row>
      </sheetData>
      <sheetData sheetId="4961">
        <row r="7">
          <cell r="E7" t="str">
            <v>PT. DANONE BISCUITS INDONESIA</v>
          </cell>
        </row>
      </sheetData>
      <sheetData sheetId="4962">
        <row r="7">
          <cell r="E7" t="str">
            <v>PT. DANONE BISCUITS INDONESIA</v>
          </cell>
        </row>
      </sheetData>
      <sheetData sheetId="4963">
        <row r="7">
          <cell r="E7" t="str">
            <v>PT. DANONE BISCUITS INDONESIA</v>
          </cell>
        </row>
      </sheetData>
      <sheetData sheetId="4964">
        <row r="7">
          <cell r="E7" t="str">
            <v>PT. DANONE BISCUITS INDONESIA</v>
          </cell>
        </row>
      </sheetData>
      <sheetData sheetId="4965">
        <row r="7">
          <cell r="E7" t="str">
            <v>PT. DANONE BISCUITS INDONESIA</v>
          </cell>
        </row>
      </sheetData>
      <sheetData sheetId="4966">
        <row r="7">
          <cell r="E7" t="str">
            <v>PT. DANONE BISCUITS INDONESIA</v>
          </cell>
        </row>
      </sheetData>
      <sheetData sheetId="4967">
        <row r="7">
          <cell r="E7" t="str">
            <v>PT. DANONE BISCUITS INDONESIA</v>
          </cell>
        </row>
      </sheetData>
      <sheetData sheetId="4968">
        <row r="7">
          <cell r="E7" t="str">
            <v>PT. DANONE BISCUITS INDONESIA</v>
          </cell>
        </row>
      </sheetData>
      <sheetData sheetId="4969">
        <row r="7">
          <cell r="E7" t="str">
            <v>PT. DANONE BISCUITS INDONESIA</v>
          </cell>
        </row>
      </sheetData>
      <sheetData sheetId="4970">
        <row r="7">
          <cell r="E7" t="str">
            <v>PT. DANONE BISCUITS INDONESIA</v>
          </cell>
        </row>
      </sheetData>
      <sheetData sheetId="4971">
        <row r="7">
          <cell r="E7" t="str">
            <v>PT. DANONE BISCUITS INDONESIA</v>
          </cell>
        </row>
      </sheetData>
      <sheetData sheetId="4972">
        <row r="7">
          <cell r="E7" t="str">
            <v>PT. DANONE BISCUITS INDONESIA</v>
          </cell>
        </row>
      </sheetData>
      <sheetData sheetId="4973">
        <row r="7">
          <cell r="E7" t="str">
            <v>PT. DANONE BISCUITS INDONESIA</v>
          </cell>
        </row>
      </sheetData>
      <sheetData sheetId="4974">
        <row r="7">
          <cell r="E7" t="str">
            <v>PT. DANONE BISCUITS INDONESIA</v>
          </cell>
        </row>
      </sheetData>
      <sheetData sheetId="4975">
        <row r="7">
          <cell r="E7" t="str">
            <v>PT. DANONE BISCUITS INDONESIA</v>
          </cell>
        </row>
      </sheetData>
      <sheetData sheetId="4976">
        <row r="7">
          <cell r="E7" t="str">
            <v>PT. DANONE BISCUITS INDONESIA</v>
          </cell>
        </row>
      </sheetData>
      <sheetData sheetId="4977">
        <row r="7">
          <cell r="E7" t="str">
            <v>PT. DANONE BISCUITS INDONESIA</v>
          </cell>
        </row>
      </sheetData>
      <sheetData sheetId="4978">
        <row r="7">
          <cell r="E7" t="str">
            <v>PT. DANONE BISCUITS INDONESIA</v>
          </cell>
        </row>
      </sheetData>
      <sheetData sheetId="4979">
        <row r="7">
          <cell r="E7" t="str">
            <v>PT. DANONE BISCUITS INDONESIA</v>
          </cell>
        </row>
      </sheetData>
      <sheetData sheetId="4980">
        <row r="7">
          <cell r="E7" t="str">
            <v>PT. DANONE BISCUITS INDONESIA</v>
          </cell>
        </row>
      </sheetData>
      <sheetData sheetId="4981">
        <row r="7">
          <cell r="E7" t="str">
            <v>PT. DANONE BISCUITS INDONESIA</v>
          </cell>
        </row>
      </sheetData>
      <sheetData sheetId="4982">
        <row r="7">
          <cell r="E7" t="str">
            <v>PT. DANONE BISCUITS INDONESIA</v>
          </cell>
        </row>
      </sheetData>
      <sheetData sheetId="4983">
        <row r="7">
          <cell r="E7" t="str">
            <v>PT. DANONE BISCUITS INDONESIA</v>
          </cell>
        </row>
      </sheetData>
      <sheetData sheetId="4984">
        <row r="7">
          <cell r="E7" t="str">
            <v>PT. DANONE BISCUITS INDONESIA</v>
          </cell>
        </row>
      </sheetData>
      <sheetData sheetId="4985">
        <row r="7">
          <cell r="E7" t="str">
            <v>PT. DANONE BISCUITS INDONESIA</v>
          </cell>
        </row>
      </sheetData>
      <sheetData sheetId="4986">
        <row r="7">
          <cell r="E7" t="str">
            <v>PT. DANONE BISCUITS INDONESIA</v>
          </cell>
        </row>
      </sheetData>
      <sheetData sheetId="4987">
        <row r="7">
          <cell r="E7" t="str">
            <v>PT. DANONE BISCUITS INDONESIA</v>
          </cell>
        </row>
      </sheetData>
      <sheetData sheetId="4988">
        <row r="7">
          <cell r="E7" t="str">
            <v>PT. DANONE BISCUITS INDONESIA</v>
          </cell>
        </row>
      </sheetData>
      <sheetData sheetId="4989">
        <row r="7">
          <cell r="E7" t="str">
            <v>PT. DANONE BISCUITS INDONESIA</v>
          </cell>
        </row>
      </sheetData>
      <sheetData sheetId="4990">
        <row r="7">
          <cell r="E7" t="str">
            <v>PT. DANONE BISCUITS INDONESIA</v>
          </cell>
        </row>
      </sheetData>
      <sheetData sheetId="4991">
        <row r="7">
          <cell r="E7" t="str">
            <v>PT. DANONE BISCUITS INDONESIA</v>
          </cell>
        </row>
      </sheetData>
      <sheetData sheetId="4992">
        <row r="7">
          <cell r="E7" t="str">
            <v>PT. DANONE BISCUITS INDONESIA</v>
          </cell>
        </row>
      </sheetData>
      <sheetData sheetId="4993">
        <row r="7">
          <cell r="E7" t="str">
            <v>PT. DANONE BISCUITS INDONESIA</v>
          </cell>
        </row>
      </sheetData>
      <sheetData sheetId="4994">
        <row r="7">
          <cell r="E7" t="str">
            <v>PT. DANONE BISCUITS INDONESIA</v>
          </cell>
        </row>
      </sheetData>
      <sheetData sheetId="4995">
        <row r="7">
          <cell r="E7" t="str">
            <v>PT. DANONE BISCUITS INDONESIA</v>
          </cell>
        </row>
      </sheetData>
      <sheetData sheetId="4996">
        <row r="7">
          <cell r="E7" t="str">
            <v>PT. DANONE BISCUITS INDONESIA</v>
          </cell>
        </row>
      </sheetData>
      <sheetData sheetId="4997">
        <row r="7">
          <cell r="E7" t="str">
            <v>PT. DANONE BISCUITS INDONESIA</v>
          </cell>
        </row>
      </sheetData>
      <sheetData sheetId="4998">
        <row r="7">
          <cell r="E7" t="str">
            <v>PT. DANONE BISCUITS INDONESIA</v>
          </cell>
        </row>
      </sheetData>
      <sheetData sheetId="4999">
        <row r="7">
          <cell r="E7" t="str">
            <v>PT. DANONE BISCUITS INDONESIA</v>
          </cell>
        </row>
      </sheetData>
      <sheetData sheetId="5000">
        <row r="7">
          <cell r="E7" t="str">
            <v>PT. DANONE BISCUITS INDONESIA</v>
          </cell>
        </row>
      </sheetData>
      <sheetData sheetId="5001">
        <row r="7">
          <cell r="E7" t="str">
            <v>PT. DANONE BISCUITS INDONESIA</v>
          </cell>
        </row>
      </sheetData>
      <sheetData sheetId="5002">
        <row r="7">
          <cell r="E7" t="str">
            <v>PT. DANONE BISCUITS INDONESIA</v>
          </cell>
        </row>
      </sheetData>
      <sheetData sheetId="5003">
        <row r="7">
          <cell r="E7" t="str">
            <v>PT. DANONE BISCUITS INDONESIA</v>
          </cell>
        </row>
      </sheetData>
      <sheetData sheetId="5004">
        <row r="7">
          <cell r="E7" t="str">
            <v>PT. DANONE BISCUITS INDONESIA</v>
          </cell>
        </row>
      </sheetData>
      <sheetData sheetId="5005">
        <row r="7">
          <cell r="E7" t="str">
            <v>PT. DANONE BISCUITS INDONESIA</v>
          </cell>
        </row>
      </sheetData>
      <sheetData sheetId="5006">
        <row r="7">
          <cell r="E7" t="str">
            <v>PT. DANONE BISCUITS INDONESIA</v>
          </cell>
        </row>
      </sheetData>
      <sheetData sheetId="5007">
        <row r="7">
          <cell r="E7" t="str">
            <v>PT. DANONE BISCUITS INDONESIA</v>
          </cell>
        </row>
      </sheetData>
      <sheetData sheetId="5008">
        <row r="7">
          <cell r="E7" t="str">
            <v>PT. DANONE BISCUITS INDONESIA</v>
          </cell>
        </row>
      </sheetData>
      <sheetData sheetId="5009">
        <row r="7">
          <cell r="E7" t="str">
            <v>PT. DANONE BISCUITS INDONESIA</v>
          </cell>
        </row>
      </sheetData>
      <sheetData sheetId="5010">
        <row r="7">
          <cell r="E7" t="str">
            <v>PT. DANONE BISCUITS INDONESIA</v>
          </cell>
        </row>
      </sheetData>
      <sheetData sheetId="5011">
        <row r="7">
          <cell r="E7" t="str">
            <v>PT. DANONE BISCUITS INDONESIA</v>
          </cell>
        </row>
      </sheetData>
      <sheetData sheetId="5012">
        <row r="7">
          <cell r="E7" t="str">
            <v>PT. DANONE BISCUITS INDONESIA</v>
          </cell>
        </row>
      </sheetData>
      <sheetData sheetId="5013">
        <row r="7">
          <cell r="E7" t="str">
            <v>PT. DANONE BISCUITS INDONESIA</v>
          </cell>
        </row>
      </sheetData>
      <sheetData sheetId="5014">
        <row r="7">
          <cell r="E7" t="str">
            <v>PT. DANONE BISCUITS INDONESIA</v>
          </cell>
        </row>
      </sheetData>
      <sheetData sheetId="5015">
        <row r="7">
          <cell r="E7" t="str">
            <v>PT. DANONE BISCUITS INDONESIA</v>
          </cell>
        </row>
      </sheetData>
      <sheetData sheetId="5016">
        <row r="7">
          <cell r="E7" t="str">
            <v>PT. DANONE BISCUITS INDONESIA</v>
          </cell>
        </row>
      </sheetData>
      <sheetData sheetId="5017">
        <row r="7">
          <cell r="E7" t="str">
            <v>PT. DANONE BISCUITS INDONESIA</v>
          </cell>
        </row>
      </sheetData>
      <sheetData sheetId="5018">
        <row r="7">
          <cell r="E7" t="str">
            <v>PT. DANONE BISCUITS INDONESIA</v>
          </cell>
        </row>
      </sheetData>
      <sheetData sheetId="5019">
        <row r="7">
          <cell r="E7" t="str">
            <v>PT. DANONE BISCUITS INDONESIA</v>
          </cell>
        </row>
      </sheetData>
      <sheetData sheetId="5020">
        <row r="7">
          <cell r="E7" t="str">
            <v>PT. DANONE BISCUITS INDONESIA</v>
          </cell>
        </row>
      </sheetData>
      <sheetData sheetId="5021">
        <row r="7">
          <cell r="E7" t="str">
            <v>PT. DANONE BISCUITS INDONESIA</v>
          </cell>
        </row>
      </sheetData>
      <sheetData sheetId="5022">
        <row r="7">
          <cell r="E7" t="str">
            <v>PT. DANONE BISCUITS INDONESIA</v>
          </cell>
        </row>
      </sheetData>
      <sheetData sheetId="5023">
        <row r="7">
          <cell r="E7" t="str">
            <v>PT. DANONE BISCUITS INDONESIA</v>
          </cell>
        </row>
      </sheetData>
      <sheetData sheetId="5024">
        <row r="7">
          <cell r="E7" t="str">
            <v>PT. DANONE BISCUITS INDONESIA</v>
          </cell>
        </row>
      </sheetData>
      <sheetData sheetId="5025">
        <row r="7">
          <cell r="E7" t="str">
            <v>PT. DANONE BISCUITS INDONESIA</v>
          </cell>
        </row>
      </sheetData>
      <sheetData sheetId="5026">
        <row r="7">
          <cell r="E7" t="str">
            <v>PT. DANONE BISCUITS INDONESIA</v>
          </cell>
        </row>
      </sheetData>
      <sheetData sheetId="5027">
        <row r="7">
          <cell r="E7" t="str">
            <v>PT. DANONE BISCUITS INDONESIA</v>
          </cell>
        </row>
      </sheetData>
      <sheetData sheetId="5028">
        <row r="7">
          <cell r="E7" t="str">
            <v>PT. DANONE BISCUITS INDONESIA</v>
          </cell>
        </row>
      </sheetData>
      <sheetData sheetId="5029">
        <row r="7">
          <cell r="E7" t="str">
            <v>PT. DANONE BISCUITS INDONESIA</v>
          </cell>
        </row>
      </sheetData>
      <sheetData sheetId="5030">
        <row r="7">
          <cell r="E7" t="str">
            <v>PT. DANONE BISCUITS INDONESIA</v>
          </cell>
        </row>
      </sheetData>
      <sheetData sheetId="5031">
        <row r="7">
          <cell r="E7" t="str">
            <v>PT. DANONE BISCUITS INDONESIA</v>
          </cell>
        </row>
      </sheetData>
      <sheetData sheetId="5032">
        <row r="7">
          <cell r="E7" t="str">
            <v>PT. DANONE BISCUITS INDONESIA</v>
          </cell>
        </row>
      </sheetData>
      <sheetData sheetId="5033">
        <row r="7">
          <cell r="E7" t="str">
            <v>PT. DANONE BISCUITS INDONESIA</v>
          </cell>
        </row>
      </sheetData>
      <sheetData sheetId="5034">
        <row r="7">
          <cell r="E7" t="str">
            <v>PT. DANONE BISCUITS INDONESIA</v>
          </cell>
        </row>
      </sheetData>
      <sheetData sheetId="5035">
        <row r="7">
          <cell r="E7" t="str">
            <v>PT. DANONE BISCUITS INDONESIA</v>
          </cell>
        </row>
      </sheetData>
      <sheetData sheetId="5036">
        <row r="7">
          <cell r="E7" t="str">
            <v>PT. DANONE BISCUITS INDONESIA</v>
          </cell>
        </row>
      </sheetData>
      <sheetData sheetId="5037">
        <row r="7">
          <cell r="E7" t="str">
            <v>PT. DANONE BISCUITS INDONESIA</v>
          </cell>
        </row>
      </sheetData>
      <sheetData sheetId="5038">
        <row r="7">
          <cell r="E7" t="str">
            <v>PT. DANONE BISCUITS INDONESIA</v>
          </cell>
        </row>
      </sheetData>
      <sheetData sheetId="5039">
        <row r="7">
          <cell r="E7" t="str">
            <v>PT. DANONE BISCUITS INDONESIA</v>
          </cell>
        </row>
      </sheetData>
      <sheetData sheetId="5040">
        <row r="7">
          <cell r="E7" t="str">
            <v>PT. DANONE BISCUITS INDONESIA</v>
          </cell>
        </row>
      </sheetData>
      <sheetData sheetId="5041">
        <row r="7">
          <cell r="E7" t="str">
            <v>PT. DANONE BISCUITS INDONESIA</v>
          </cell>
        </row>
      </sheetData>
      <sheetData sheetId="5042">
        <row r="7">
          <cell r="E7" t="str">
            <v>PT. DANONE BISCUITS INDONESIA</v>
          </cell>
        </row>
      </sheetData>
      <sheetData sheetId="5043">
        <row r="7">
          <cell r="E7" t="str">
            <v>PT. DANONE BISCUITS INDONESIA</v>
          </cell>
        </row>
      </sheetData>
      <sheetData sheetId="5044">
        <row r="7">
          <cell r="E7" t="str">
            <v>PT. DANONE BISCUITS INDONESIA</v>
          </cell>
        </row>
      </sheetData>
      <sheetData sheetId="5045">
        <row r="7">
          <cell r="E7" t="str">
            <v>PT. DANONE BISCUITS INDONESIA</v>
          </cell>
        </row>
      </sheetData>
      <sheetData sheetId="5046">
        <row r="7">
          <cell r="E7" t="str">
            <v>PT. DANONE BISCUITS INDONESIA</v>
          </cell>
        </row>
      </sheetData>
      <sheetData sheetId="5047">
        <row r="7">
          <cell r="E7" t="str">
            <v>PT. DANONE BISCUITS INDONESIA</v>
          </cell>
        </row>
      </sheetData>
      <sheetData sheetId="5048">
        <row r="7">
          <cell r="E7" t="str">
            <v>PT. DANONE BISCUITS INDONESIA</v>
          </cell>
        </row>
      </sheetData>
      <sheetData sheetId="5049">
        <row r="7">
          <cell r="E7" t="str">
            <v>PT. DANONE BISCUITS INDONESIA</v>
          </cell>
        </row>
      </sheetData>
      <sheetData sheetId="5050">
        <row r="7">
          <cell r="E7" t="str">
            <v>PT. DANONE BISCUITS INDONESIA</v>
          </cell>
        </row>
      </sheetData>
      <sheetData sheetId="5051">
        <row r="7">
          <cell r="E7" t="str">
            <v>PT. DANONE BISCUITS INDONESIA</v>
          </cell>
        </row>
      </sheetData>
      <sheetData sheetId="5052">
        <row r="7">
          <cell r="E7" t="str">
            <v>PT. DANONE BISCUITS INDONESIA</v>
          </cell>
        </row>
      </sheetData>
      <sheetData sheetId="5053">
        <row r="7">
          <cell r="E7" t="str">
            <v>PT. DANONE BISCUITS INDONESIA</v>
          </cell>
        </row>
      </sheetData>
      <sheetData sheetId="5054">
        <row r="7">
          <cell r="E7" t="str">
            <v>PT. DANONE BISCUITS INDONESIA</v>
          </cell>
        </row>
      </sheetData>
      <sheetData sheetId="5055">
        <row r="7">
          <cell r="E7" t="str">
            <v>PT. DANONE BISCUITS INDONESIA</v>
          </cell>
        </row>
      </sheetData>
      <sheetData sheetId="5056">
        <row r="7">
          <cell r="E7" t="str">
            <v>PT. DANONE BISCUITS INDONESIA</v>
          </cell>
        </row>
      </sheetData>
      <sheetData sheetId="5057">
        <row r="7">
          <cell r="E7" t="str">
            <v>PT. DANONE BISCUITS INDONESIA</v>
          </cell>
        </row>
      </sheetData>
      <sheetData sheetId="5058">
        <row r="7">
          <cell r="E7" t="str">
            <v>PT. DANONE BISCUITS INDONESIA</v>
          </cell>
        </row>
      </sheetData>
      <sheetData sheetId="5059">
        <row r="7">
          <cell r="E7" t="str">
            <v>PT. DANONE BISCUITS INDONESIA</v>
          </cell>
        </row>
      </sheetData>
      <sheetData sheetId="5060">
        <row r="7">
          <cell r="E7" t="str">
            <v>PT. DANONE BISCUITS INDONESIA</v>
          </cell>
        </row>
      </sheetData>
      <sheetData sheetId="5061">
        <row r="7">
          <cell r="E7" t="str">
            <v>PT. DANONE BISCUITS INDONESIA</v>
          </cell>
        </row>
      </sheetData>
      <sheetData sheetId="5062">
        <row r="7">
          <cell r="E7" t="str">
            <v>PT. DANONE BISCUITS INDONESIA</v>
          </cell>
        </row>
      </sheetData>
      <sheetData sheetId="5063">
        <row r="7">
          <cell r="E7" t="str">
            <v>PT. DANONE BISCUITS INDONESIA</v>
          </cell>
        </row>
      </sheetData>
      <sheetData sheetId="5064">
        <row r="7">
          <cell r="E7" t="str">
            <v>PT. DANONE BISCUITS INDONESIA</v>
          </cell>
        </row>
      </sheetData>
      <sheetData sheetId="5065">
        <row r="7">
          <cell r="E7" t="str">
            <v>PT. DANONE BISCUITS INDONESIA</v>
          </cell>
        </row>
      </sheetData>
      <sheetData sheetId="5066">
        <row r="7">
          <cell r="E7" t="str">
            <v>PT. DANONE BISCUITS INDONESIA</v>
          </cell>
        </row>
      </sheetData>
      <sheetData sheetId="5067">
        <row r="7">
          <cell r="E7" t="str">
            <v>PT. DANONE BISCUITS INDONESIA</v>
          </cell>
        </row>
      </sheetData>
      <sheetData sheetId="5068">
        <row r="7">
          <cell r="E7" t="str">
            <v>PT. DANONE BISCUITS INDONESIA</v>
          </cell>
        </row>
      </sheetData>
      <sheetData sheetId="5069">
        <row r="7">
          <cell r="E7" t="str">
            <v>PT. DANONE BISCUITS INDONESIA</v>
          </cell>
        </row>
      </sheetData>
      <sheetData sheetId="5070">
        <row r="7">
          <cell r="E7" t="str">
            <v>PT. DANONE BISCUITS INDONESIA</v>
          </cell>
        </row>
      </sheetData>
      <sheetData sheetId="5071">
        <row r="7">
          <cell r="E7" t="str">
            <v>PT. DANONE BISCUITS INDONESIA</v>
          </cell>
        </row>
      </sheetData>
      <sheetData sheetId="5072">
        <row r="7">
          <cell r="E7" t="str">
            <v>PT. DANONE BISCUITS INDONESIA</v>
          </cell>
        </row>
      </sheetData>
      <sheetData sheetId="5073">
        <row r="7">
          <cell r="E7" t="str">
            <v>PT. DANONE BISCUITS INDONESIA</v>
          </cell>
        </row>
      </sheetData>
      <sheetData sheetId="5074">
        <row r="7">
          <cell r="E7" t="str">
            <v>PT. DANONE BISCUITS INDONESIA</v>
          </cell>
        </row>
      </sheetData>
      <sheetData sheetId="5075">
        <row r="7">
          <cell r="E7" t="str">
            <v>PT. DANONE BISCUITS INDONESIA</v>
          </cell>
        </row>
      </sheetData>
      <sheetData sheetId="5076">
        <row r="7">
          <cell r="E7" t="str">
            <v>PT. DANONE BISCUITS INDONESIA</v>
          </cell>
        </row>
      </sheetData>
      <sheetData sheetId="5077">
        <row r="7">
          <cell r="E7" t="str">
            <v>PT. DANONE BISCUITS INDONESIA</v>
          </cell>
        </row>
      </sheetData>
      <sheetData sheetId="5078">
        <row r="7">
          <cell r="E7" t="str">
            <v>PT. DANONE BISCUITS INDONESIA</v>
          </cell>
        </row>
      </sheetData>
      <sheetData sheetId="5079">
        <row r="7">
          <cell r="E7" t="str">
            <v>PT. DANONE BISCUITS INDONESIA</v>
          </cell>
        </row>
      </sheetData>
      <sheetData sheetId="5080">
        <row r="7">
          <cell r="E7" t="str">
            <v>PT. DANONE BISCUITS INDONESIA</v>
          </cell>
        </row>
      </sheetData>
      <sheetData sheetId="5081">
        <row r="7">
          <cell r="E7" t="str">
            <v>PT. DANONE BISCUITS INDONESIA</v>
          </cell>
        </row>
      </sheetData>
      <sheetData sheetId="5082">
        <row r="7">
          <cell r="E7" t="str">
            <v>PT. DANONE BISCUITS INDONESIA</v>
          </cell>
        </row>
      </sheetData>
      <sheetData sheetId="5083">
        <row r="7">
          <cell r="E7" t="str">
            <v>PT. DANONE BISCUITS INDONESIA</v>
          </cell>
        </row>
      </sheetData>
      <sheetData sheetId="5084">
        <row r="7">
          <cell r="E7" t="str">
            <v>PT. DANONE BISCUITS INDONESIA</v>
          </cell>
        </row>
      </sheetData>
      <sheetData sheetId="5085">
        <row r="7">
          <cell r="E7" t="str">
            <v>PT. DANONE BISCUITS INDONESIA</v>
          </cell>
        </row>
      </sheetData>
      <sheetData sheetId="5086">
        <row r="7">
          <cell r="E7" t="str">
            <v>PT. DANONE BISCUITS INDONESIA</v>
          </cell>
        </row>
      </sheetData>
      <sheetData sheetId="5087">
        <row r="7">
          <cell r="E7" t="str">
            <v>PT. DANONE BISCUITS INDONESIA</v>
          </cell>
        </row>
      </sheetData>
      <sheetData sheetId="5088">
        <row r="7">
          <cell r="E7" t="str">
            <v>PT. DANONE BISCUITS INDONESIA</v>
          </cell>
        </row>
      </sheetData>
      <sheetData sheetId="5089">
        <row r="7">
          <cell r="E7" t="str">
            <v>PT. DANONE BISCUITS INDONESIA</v>
          </cell>
        </row>
      </sheetData>
      <sheetData sheetId="5090">
        <row r="7">
          <cell r="E7" t="str">
            <v>PT. DANONE BISCUITS INDONESIA</v>
          </cell>
        </row>
      </sheetData>
      <sheetData sheetId="5091">
        <row r="7">
          <cell r="E7" t="str">
            <v>PT. DANONE BISCUITS INDONESIA</v>
          </cell>
        </row>
      </sheetData>
      <sheetData sheetId="5092">
        <row r="7">
          <cell r="E7" t="str">
            <v>PT. DANONE BISCUITS INDONESIA</v>
          </cell>
        </row>
      </sheetData>
      <sheetData sheetId="5093">
        <row r="7">
          <cell r="E7" t="str">
            <v>PT. DANONE BISCUITS INDONESIA</v>
          </cell>
        </row>
      </sheetData>
      <sheetData sheetId="5094">
        <row r="7">
          <cell r="E7" t="str">
            <v>PT. DANONE BISCUITS INDONESIA</v>
          </cell>
        </row>
      </sheetData>
      <sheetData sheetId="5095">
        <row r="7">
          <cell r="E7" t="str">
            <v>PT. DANONE BISCUITS INDONESIA</v>
          </cell>
        </row>
      </sheetData>
      <sheetData sheetId="5096">
        <row r="7">
          <cell r="E7" t="str">
            <v>PT. DANONE BISCUITS INDONESIA</v>
          </cell>
        </row>
      </sheetData>
      <sheetData sheetId="5097">
        <row r="7">
          <cell r="E7" t="str">
            <v>PT. DANONE BISCUITS INDONESIA</v>
          </cell>
        </row>
      </sheetData>
      <sheetData sheetId="5098">
        <row r="7">
          <cell r="E7" t="str">
            <v>PT. DANONE BISCUITS INDONESIA</v>
          </cell>
        </row>
      </sheetData>
      <sheetData sheetId="5099">
        <row r="7">
          <cell r="E7" t="str">
            <v>PT. DANONE BISCUITS INDONESIA</v>
          </cell>
        </row>
      </sheetData>
      <sheetData sheetId="5100">
        <row r="7">
          <cell r="E7" t="str">
            <v>PT. DANONE BISCUITS INDONESIA</v>
          </cell>
        </row>
      </sheetData>
      <sheetData sheetId="5101">
        <row r="7">
          <cell r="E7" t="str">
            <v>PT. DANONE BISCUITS INDONESIA</v>
          </cell>
        </row>
      </sheetData>
      <sheetData sheetId="5102">
        <row r="7">
          <cell r="E7" t="str">
            <v>PT. DANONE BISCUITS INDONESIA</v>
          </cell>
        </row>
      </sheetData>
      <sheetData sheetId="5103">
        <row r="7">
          <cell r="E7" t="str">
            <v>PT. DANONE BISCUITS INDONESIA</v>
          </cell>
        </row>
      </sheetData>
      <sheetData sheetId="5104">
        <row r="7">
          <cell r="E7" t="str">
            <v>PT. DANONE BISCUITS INDONESIA</v>
          </cell>
        </row>
      </sheetData>
      <sheetData sheetId="5105">
        <row r="7">
          <cell r="E7" t="str">
            <v>PT. DANONE BISCUITS INDONESIA</v>
          </cell>
        </row>
      </sheetData>
      <sheetData sheetId="5106">
        <row r="7">
          <cell r="E7" t="str">
            <v>PT. DANONE BISCUITS INDONESIA</v>
          </cell>
        </row>
      </sheetData>
      <sheetData sheetId="5107">
        <row r="7">
          <cell r="E7" t="str">
            <v>PT. DANONE BISCUITS INDONESIA</v>
          </cell>
        </row>
      </sheetData>
      <sheetData sheetId="5108">
        <row r="7">
          <cell r="E7" t="str">
            <v>PT. DANONE BISCUITS INDONESIA</v>
          </cell>
        </row>
      </sheetData>
      <sheetData sheetId="5109">
        <row r="7">
          <cell r="E7" t="str">
            <v>PT. DANONE BISCUITS INDONESIA</v>
          </cell>
        </row>
      </sheetData>
      <sheetData sheetId="5110">
        <row r="7">
          <cell r="E7" t="str">
            <v>PT. DANONE BISCUITS INDONESIA</v>
          </cell>
        </row>
      </sheetData>
      <sheetData sheetId="5111">
        <row r="7">
          <cell r="E7" t="str">
            <v>PT. DANONE BISCUITS INDONESIA</v>
          </cell>
        </row>
      </sheetData>
      <sheetData sheetId="5112">
        <row r="7">
          <cell r="E7" t="str">
            <v>PT. DANONE BISCUITS INDONESIA</v>
          </cell>
        </row>
      </sheetData>
      <sheetData sheetId="5113">
        <row r="7">
          <cell r="E7" t="str">
            <v>PT. DANONE BISCUITS INDONESIA</v>
          </cell>
        </row>
      </sheetData>
      <sheetData sheetId="5114">
        <row r="7">
          <cell r="E7" t="str">
            <v>PT. DANONE BISCUITS INDONESIA</v>
          </cell>
        </row>
      </sheetData>
      <sheetData sheetId="5115">
        <row r="7">
          <cell r="E7" t="str">
            <v>PT. DANONE BISCUITS INDONESIA</v>
          </cell>
        </row>
      </sheetData>
      <sheetData sheetId="5116">
        <row r="7">
          <cell r="E7" t="str">
            <v>PT. DANONE BISCUITS INDONESIA</v>
          </cell>
        </row>
      </sheetData>
      <sheetData sheetId="5117">
        <row r="7">
          <cell r="E7" t="str">
            <v>PT. DANONE BISCUITS INDONESIA</v>
          </cell>
        </row>
      </sheetData>
      <sheetData sheetId="5118">
        <row r="7">
          <cell r="E7" t="str">
            <v>PT. DANONE BISCUITS INDONESIA</v>
          </cell>
        </row>
      </sheetData>
      <sheetData sheetId="5119">
        <row r="7">
          <cell r="E7" t="str">
            <v>PT. DANONE BISCUITS INDONESIA</v>
          </cell>
        </row>
      </sheetData>
      <sheetData sheetId="5120">
        <row r="7">
          <cell r="E7" t="str">
            <v>PT. DANONE BISCUITS INDONESIA</v>
          </cell>
        </row>
      </sheetData>
      <sheetData sheetId="5121">
        <row r="7">
          <cell r="E7" t="str">
            <v>PT. DANONE BISCUITS INDONESIA</v>
          </cell>
        </row>
      </sheetData>
      <sheetData sheetId="5122">
        <row r="7">
          <cell r="E7" t="str">
            <v>PT. DANONE BISCUITS INDONESIA</v>
          </cell>
        </row>
      </sheetData>
      <sheetData sheetId="5123">
        <row r="7">
          <cell r="E7" t="str">
            <v>PT. DANONE BISCUITS INDONESIA</v>
          </cell>
        </row>
      </sheetData>
      <sheetData sheetId="5124">
        <row r="7">
          <cell r="E7" t="str">
            <v>PT. DANONE BISCUITS INDONESIA</v>
          </cell>
        </row>
      </sheetData>
      <sheetData sheetId="5125">
        <row r="7">
          <cell r="E7" t="str">
            <v>PT. DANONE BISCUITS INDONESIA</v>
          </cell>
        </row>
      </sheetData>
      <sheetData sheetId="5126">
        <row r="7">
          <cell r="E7" t="str">
            <v>PT. DANONE BISCUITS INDONESIA</v>
          </cell>
        </row>
      </sheetData>
      <sheetData sheetId="5127">
        <row r="7">
          <cell r="E7" t="str">
            <v>PT. DANONE BISCUITS INDONESIA</v>
          </cell>
        </row>
      </sheetData>
      <sheetData sheetId="5128">
        <row r="7">
          <cell r="E7" t="str">
            <v>PT. DANONE BISCUITS INDONESIA</v>
          </cell>
        </row>
      </sheetData>
      <sheetData sheetId="5129">
        <row r="7">
          <cell r="E7" t="str">
            <v>PT. DANONE BISCUITS INDONESIA</v>
          </cell>
        </row>
      </sheetData>
      <sheetData sheetId="5130">
        <row r="7">
          <cell r="E7" t="str">
            <v>PT. DANONE BISCUITS INDONESIA</v>
          </cell>
        </row>
      </sheetData>
      <sheetData sheetId="5131">
        <row r="7">
          <cell r="E7" t="str">
            <v>PT. DANONE BISCUITS INDONESIA</v>
          </cell>
        </row>
      </sheetData>
      <sheetData sheetId="5132">
        <row r="7">
          <cell r="E7" t="str">
            <v>PT. DANONE BISCUITS INDONESIA</v>
          </cell>
        </row>
      </sheetData>
      <sheetData sheetId="5133">
        <row r="7">
          <cell r="E7" t="str">
            <v>PT. DANONE BISCUITS INDONESIA</v>
          </cell>
        </row>
      </sheetData>
      <sheetData sheetId="5134">
        <row r="7">
          <cell r="E7" t="str">
            <v>PT. DANONE BISCUITS INDONESIA</v>
          </cell>
        </row>
      </sheetData>
      <sheetData sheetId="5135">
        <row r="7">
          <cell r="E7" t="str">
            <v>PT. DANONE BISCUITS INDONESIA</v>
          </cell>
        </row>
      </sheetData>
      <sheetData sheetId="5136">
        <row r="7">
          <cell r="E7" t="str">
            <v>PT. DANONE BISCUITS INDONESIA</v>
          </cell>
        </row>
      </sheetData>
      <sheetData sheetId="5137">
        <row r="7">
          <cell r="E7" t="str">
            <v>PT. DANONE BISCUITS INDONESIA</v>
          </cell>
        </row>
      </sheetData>
      <sheetData sheetId="5138">
        <row r="7">
          <cell r="E7" t="str">
            <v>PT. DANONE BISCUITS INDONESIA</v>
          </cell>
        </row>
      </sheetData>
      <sheetData sheetId="5139">
        <row r="7">
          <cell r="E7" t="str">
            <v>PT. DANONE BISCUITS INDONESIA</v>
          </cell>
        </row>
      </sheetData>
      <sheetData sheetId="5140">
        <row r="7">
          <cell r="E7" t="str">
            <v>PT. DANONE BISCUITS INDONESIA</v>
          </cell>
        </row>
      </sheetData>
      <sheetData sheetId="5141">
        <row r="7">
          <cell r="E7" t="str">
            <v>PT. DANONE BISCUITS INDONESIA</v>
          </cell>
        </row>
      </sheetData>
      <sheetData sheetId="5142">
        <row r="7">
          <cell r="E7" t="str">
            <v>PT. DANONE BISCUITS INDONESIA</v>
          </cell>
        </row>
      </sheetData>
      <sheetData sheetId="5143">
        <row r="7">
          <cell r="E7" t="str">
            <v>PT. DANONE BISCUITS INDONESIA</v>
          </cell>
        </row>
      </sheetData>
      <sheetData sheetId="5144">
        <row r="7">
          <cell r="E7" t="str">
            <v>PT. DANONE BISCUITS INDONESIA</v>
          </cell>
        </row>
      </sheetData>
      <sheetData sheetId="5145">
        <row r="7">
          <cell r="E7" t="str">
            <v>PT. DANONE BISCUITS INDONESIA</v>
          </cell>
        </row>
      </sheetData>
      <sheetData sheetId="5146">
        <row r="7">
          <cell r="E7" t="str">
            <v>PT. DANONE BISCUITS INDONESIA</v>
          </cell>
        </row>
      </sheetData>
      <sheetData sheetId="5147">
        <row r="7">
          <cell r="E7" t="str">
            <v>PT. DANONE BISCUITS INDONESIA</v>
          </cell>
        </row>
      </sheetData>
      <sheetData sheetId="5148">
        <row r="7">
          <cell r="E7" t="str">
            <v>PT. DANONE BISCUITS INDONESIA</v>
          </cell>
        </row>
      </sheetData>
      <sheetData sheetId="5149">
        <row r="7">
          <cell r="E7" t="str">
            <v>PT. DANONE BISCUITS INDONESIA</v>
          </cell>
        </row>
      </sheetData>
      <sheetData sheetId="5150">
        <row r="7">
          <cell r="E7" t="str">
            <v>PT. DANONE BISCUITS INDONESIA</v>
          </cell>
        </row>
      </sheetData>
      <sheetData sheetId="5151">
        <row r="7">
          <cell r="E7" t="str">
            <v>PT. DANONE BISCUITS INDONESIA</v>
          </cell>
        </row>
      </sheetData>
      <sheetData sheetId="5152">
        <row r="7">
          <cell r="E7" t="str">
            <v>PT. DANONE BISCUITS INDONESIA</v>
          </cell>
        </row>
      </sheetData>
      <sheetData sheetId="5153">
        <row r="7">
          <cell r="E7" t="str">
            <v>PT. DANONE BISCUITS INDONESIA</v>
          </cell>
        </row>
      </sheetData>
      <sheetData sheetId="5154">
        <row r="7">
          <cell r="E7" t="str">
            <v>PT. DANONE BISCUITS INDONESIA</v>
          </cell>
        </row>
      </sheetData>
      <sheetData sheetId="5155">
        <row r="7">
          <cell r="E7" t="str">
            <v>PT. DANONE BISCUITS INDONESIA</v>
          </cell>
        </row>
      </sheetData>
      <sheetData sheetId="5156">
        <row r="7">
          <cell r="E7" t="str">
            <v>PT. DANONE BISCUITS INDONESIA</v>
          </cell>
        </row>
      </sheetData>
      <sheetData sheetId="5157">
        <row r="7">
          <cell r="E7" t="str">
            <v>PT. DANONE BISCUITS INDONESIA</v>
          </cell>
        </row>
      </sheetData>
      <sheetData sheetId="5158">
        <row r="7">
          <cell r="E7" t="str">
            <v>PT. DANONE BISCUITS INDONESIA</v>
          </cell>
        </row>
      </sheetData>
      <sheetData sheetId="5159">
        <row r="7">
          <cell r="E7" t="str">
            <v>PT. DANONE BISCUITS INDONESIA</v>
          </cell>
        </row>
      </sheetData>
      <sheetData sheetId="5160">
        <row r="7">
          <cell r="E7" t="str">
            <v>PT. DANONE BISCUITS INDONESIA</v>
          </cell>
        </row>
      </sheetData>
      <sheetData sheetId="5161">
        <row r="7">
          <cell r="E7" t="str">
            <v>PT. DANONE BISCUITS INDONESIA</v>
          </cell>
        </row>
      </sheetData>
      <sheetData sheetId="5162">
        <row r="7">
          <cell r="E7" t="str">
            <v>PT. DANONE BISCUITS INDONESIA</v>
          </cell>
        </row>
      </sheetData>
      <sheetData sheetId="5163">
        <row r="7">
          <cell r="E7" t="str">
            <v>PT. DANONE BISCUITS INDONESIA</v>
          </cell>
        </row>
      </sheetData>
      <sheetData sheetId="5164">
        <row r="7">
          <cell r="E7" t="str">
            <v>PT. DANONE BISCUITS INDONESIA</v>
          </cell>
        </row>
      </sheetData>
      <sheetData sheetId="5165">
        <row r="7">
          <cell r="E7" t="str">
            <v>PT. DANONE BISCUITS INDONESIA</v>
          </cell>
        </row>
      </sheetData>
      <sheetData sheetId="5166">
        <row r="7">
          <cell r="E7" t="str">
            <v>PT. DANONE BISCUITS INDONESIA</v>
          </cell>
        </row>
      </sheetData>
      <sheetData sheetId="5167">
        <row r="7">
          <cell r="E7" t="str">
            <v>PT. DANONE BISCUITS INDONESIA</v>
          </cell>
        </row>
      </sheetData>
      <sheetData sheetId="5168">
        <row r="7">
          <cell r="E7" t="str">
            <v>PT. DANONE BISCUITS INDONESIA</v>
          </cell>
        </row>
      </sheetData>
      <sheetData sheetId="5169">
        <row r="7">
          <cell r="E7" t="str">
            <v>PT. DANONE BISCUITS INDONESIA</v>
          </cell>
        </row>
      </sheetData>
      <sheetData sheetId="5170">
        <row r="7">
          <cell r="E7" t="str">
            <v>PT. DANONE BISCUITS INDONESIA</v>
          </cell>
        </row>
      </sheetData>
      <sheetData sheetId="5171">
        <row r="7">
          <cell r="E7" t="str">
            <v>PT. DANONE BISCUITS INDONESIA</v>
          </cell>
        </row>
      </sheetData>
      <sheetData sheetId="5172">
        <row r="7">
          <cell r="E7" t="str">
            <v>PT. DANONE BISCUITS INDONESIA</v>
          </cell>
        </row>
      </sheetData>
      <sheetData sheetId="5173">
        <row r="7">
          <cell r="E7" t="str">
            <v>PT. DANONE BISCUITS INDONESIA</v>
          </cell>
        </row>
      </sheetData>
      <sheetData sheetId="5174">
        <row r="7">
          <cell r="E7" t="str">
            <v>PT. DANONE BISCUITS INDONESIA</v>
          </cell>
        </row>
      </sheetData>
      <sheetData sheetId="5175">
        <row r="7">
          <cell r="E7" t="str">
            <v>PT. DANONE BISCUITS INDONESIA</v>
          </cell>
        </row>
      </sheetData>
      <sheetData sheetId="5176">
        <row r="7">
          <cell r="E7" t="str">
            <v>PT. DANONE BISCUITS INDONESIA</v>
          </cell>
        </row>
      </sheetData>
      <sheetData sheetId="5177">
        <row r="7">
          <cell r="E7" t="str">
            <v>PT. DANONE BISCUITS INDONESIA</v>
          </cell>
        </row>
      </sheetData>
      <sheetData sheetId="5178">
        <row r="7">
          <cell r="E7" t="str">
            <v>PT. DANONE BISCUITS INDONESIA</v>
          </cell>
        </row>
      </sheetData>
      <sheetData sheetId="5179">
        <row r="7">
          <cell r="E7" t="str">
            <v>PT. DANONE BISCUITS INDONESIA</v>
          </cell>
        </row>
      </sheetData>
      <sheetData sheetId="5180">
        <row r="7">
          <cell r="E7" t="str">
            <v>PT. DANONE BISCUITS INDONESIA</v>
          </cell>
        </row>
      </sheetData>
      <sheetData sheetId="5181">
        <row r="7">
          <cell r="E7" t="str">
            <v>PT. DANONE BISCUITS INDONESIA</v>
          </cell>
        </row>
      </sheetData>
      <sheetData sheetId="5182">
        <row r="7">
          <cell r="E7" t="str">
            <v>PT. DANONE BISCUITS INDONESIA</v>
          </cell>
        </row>
      </sheetData>
      <sheetData sheetId="5183">
        <row r="7">
          <cell r="E7" t="str">
            <v>PT. DANONE BISCUITS INDONESIA</v>
          </cell>
        </row>
      </sheetData>
      <sheetData sheetId="5184">
        <row r="7">
          <cell r="E7" t="str">
            <v>PT. DANONE BISCUITS INDONESIA</v>
          </cell>
        </row>
      </sheetData>
      <sheetData sheetId="5185">
        <row r="7">
          <cell r="E7" t="str">
            <v>PT. DANONE BISCUITS INDONESIA</v>
          </cell>
        </row>
      </sheetData>
      <sheetData sheetId="5186">
        <row r="7">
          <cell r="E7" t="str">
            <v>PT. DANONE BISCUITS INDONESIA</v>
          </cell>
        </row>
      </sheetData>
      <sheetData sheetId="5187">
        <row r="7">
          <cell r="E7" t="str">
            <v>PT. DANONE BISCUITS INDONESIA</v>
          </cell>
        </row>
      </sheetData>
      <sheetData sheetId="5188">
        <row r="7">
          <cell r="E7" t="str">
            <v>PT. DANONE BISCUITS INDONESIA</v>
          </cell>
        </row>
      </sheetData>
      <sheetData sheetId="5189">
        <row r="7">
          <cell r="E7" t="str">
            <v>PT. DANONE BISCUITS INDONESIA</v>
          </cell>
        </row>
      </sheetData>
      <sheetData sheetId="5190">
        <row r="7">
          <cell r="E7" t="str">
            <v>PT. DANONE BISCUITS INDONESIA</v>
          </cell>
        </row>
      </sheetData>
      <sheetData sheetId="5191">
        <row r="7">
          <cell r="E7" t="str">
            <v>PT. DANONE BISCUITS INDONESIA</v>
          </cell>
        </row>
      </sheetData>
      <sheetData sheetId="5192">
        <row r="7">
          <cell r="E7" t="str">
            <v>PT. DANONE BISCUITS INDONESIA</v>
          </cell>
        </row>
      </sheetData>
      <sheetData sheetId="5193">
        <row r="7">
          <cell r="E7" t="str">
            <v>PT. DANONE BISCUITS INDONESIA</v>
          </cell>
        </row>
      </sheetData>
      <sheetData sheetId="5194">
        <row r="7">
          <cell r="E7" t="str">
            <v>PT. DANONE BISCUITS INDONESIA</v>
          </cell>
        </row>
      </sheetData>
      <sheetData sheetId="5195">
        <row r="7">
          <cell r="E7" t="str">
            <v>PT. DANONE BISCUITS INDONESIA</v>
          </cell>
        </row>
      </sheetData>
      <sheetData sheetId="5196">
        <row r="7">
          <cell r="E7" t="str">
            <v>PT. DANONE BISCUITS INDONESIA</v>
          </cell>
        </row>
      </sheetData>
      <sheetData sheetId="5197">
        <row r="7">
          <cell r="E7" t="str">
            <v>PT. DANONE BISCUITS INDONESIA</v>
          </cell>
        </row>
      </sheetData>
      <sheetData sheetId="5198">
        <row r="7">
          <cell r="E7" t="str">
            <v>PT. DANONE BISCUITS INDONESIA</v>
          </cell>
        </row>
      </sheetData>
      <sheetData sheetId="5199">
        <row r="7">
          <cell r="E7" t="str">
            <v>PT. DANONE BISCUITS INDONESIA</v>
          </cell>
        </row>
      </sheetData>
      <sheetData sheetId="5200">
        <row r="7">
          <cell r="E7" t="str">
            <v>PT. DANONE BISCUITS INDONESIA</v>
          </cell>
        </row>
      </sheetData>
      <sheetData sheetId="5201">
        <row r="7">
          <cell r="E7" t="str">
            <v>PT. DANONE BISCUITS INDONESIA</v>
          </cell>
        </row>
      </sheetData>
      <sheetData sheetId="5202">
        <row r="7">
          <cell r="E7" t="str">
            <v>PT. DANONE BISCUITS INDONESIA</v>
          </cell>
        </row>
      </sheetData>
      <sheetData sheetId="5203">
        <row r="7">
          <cell r="E7" t="str">
            <v>PT. DANONE BISCUITS INDONESIA</v>
          </cell>
        </row>
      </sheetData>
      <sheetData sheetId="5204">
        <row r="7">
          <cell r="E7" t="str">
            <v>PT. DANONE BISCUITS INDONESIA</v>
          </cell>
        </row>
      </sheetData>
      <sheetData sheetId="5205">
        <row r="7">
          <cell r="E7" t="str">
            <v>PT. DANONE BISCUITS INDONESIA</v>
          </cell>
        </row>
      </sheetData>
      <sheetData sheetId="5206">
        <row r="7">
          <cell r="E7" t="str">
            <v>PT. DANONE BISCUITS INDONESIA</v>
          </cell>
        </row>
      </sheetData>
      <sheetData sheetId="5207">
        <row r="7">
          <cell r="E7" t="str">
            <v>PT. DANONE BISCUITS INDONESIA</v>
          </cell>
        </row>
      </sheetData>
      <sheetData sheetId="5208">
        <row r="7">
          <cell r="E7" t="str">
            <v>PT. DANONE BISCUITS INDONESIA</v>
          </cell>
        </row>
      </sheetData>
      <sheetData sheetId="5209">
        <row r="7">
          <cell r="E7" t="str">
            <v>PT. DANONE BISCUITS INDONESIA</v>
          </cell>
        </row>
      </sheetData>
      <sheetData sheetId="5210">
        <row r="7">
          <cell r="E7" t="str">
            <v>PT. DANONE BISCUITS INDONESIA</v>
          </cell>
        </row>
      </sheetData>
      <sheetData sheetId="5211">
        <row r="7">
          <cell r="E7" t="str">
            <v>PT. DANONE BISCUITS INDONESIA</v>
          </cell>
        </row>
      </sheetData>
      <sheetData sheetId="5212">
        <row r="7">
          <cell r="E7" t="str">
            <v>PT. DANONE BISCUITS INDONESIA</v>
          </cell>
        </row>
      </sheetData>
      <sheetData sheetId="5213">
        <row r="7">
          <cell r="E7" t="str">
            <v>PT. DANONE BISCUITS INDONESIA</v>
          </cell>
        </row>
      </sheetData>
      <sheetData sheetId="5214">
        <row r="7">
          <cell r="E7" t="str">
            <v>PT. DANONE BISCUITS INDONESIA</v>
          </cell>
        </row>
      </sheetData>
      <sheetData sheetId="5215">
        <row r="7">
          <cell r="E7" t="str">
            <v>PT. DANONE BISCUITS INDONESIA</v>
          </cell>
        </row>
      </sheetData>
      <sheetData sheetId="5216">
        <row r="7">
          <cell r="E7" t="str">
            <v>PT. DANONE BISCUITS INDONESIA</v>
          </cell>
        </row>
      </sheetData>
      <sheetData sheetId="5217">
        <row r="7">
          <cell r="E7" t="str">
            <v>PT. DANONE BISCUITS INDONESIA</v>
          </cell>
        </row>
      </sheetData>
      <sheetData sheetId="5218">
        <row r="7">
          <cell r="E7" t="str">
            <v>PT. DANONE BISCUITS INDONESIA</v>
          </cell>
        </row>
      </sheetData>
      <sheetData sheetId="5219">
        <row r="7">
          <cell r="E7" t="str">
            <v>PT. DANONE BISCUITS INDONESIA</v>
          </cell>
        </row>
      </sheetData>
      <sheetData sheetId="5220">
        <row r="7">
          <cell r="E7" t="str">
            <v>PT. DANONE BISCUITS INDONESIA</v>
          </cell>
        </row>
      </sheetData>
      <sheetData sheetId="5221">
        <row r="7">
          <cell r="E7" t="str">
            <v>PT. DANONE BISCUITS INDONESIA</v>
          </cell>
        </row>
      </sheetData>
      <sheetData sheetId="5222">
        <row r="7">
          <cell r="E7" t="str">
            <v>PT. DANONE BISCUITS INDONESIA</v>
          </cell>
        </row>
      </sheetData>
      <sheetData sheetId="5223">
        <row r="7">
          <cell r="E7" t="str">
            <v>PT. DANONE BISCUITS INDONESIA</v>
          </cell>
        </row>
      </sheetData>
      <sheetData sheetId="5224">
        <row r="7">
          <cell r="E7" t="str">
            <v>PT. DANONE BISCUITS INDONESIA</v>
          </cell>
        </row>
      </sheetData>
      <sheetData sheetId="5225">
        <row r="7">
          <cell r="E7" t="str">
            <v>PT. DANONE BISCUITS INDONESIA</v>
          </cell>
        </row>
      </sheetData>
      <sheetData sheetId="5226">
        <row r="7">
          <cell r="E7" t="str">
            <v>PT. DANONE BISCUITS INDONESIA</v>
          </cell>
        </row>
      </sheetData>
      <sheetData sheetId="5227">
        <row r="7">
          <cell r="E7" t="str">
            <v>PT. DANONE BISCUITS INDONESIA</v>
          </cell>
        </row>
      </sheetData>
      <sheetData sheetId="5228">
        <row r="7">
          <cell r="E7" t="str">
            <v>PT. DANONE BISCUITS INDONESIA</v>
          </cell>
        </row>
      </sheetData>
      <sheetData sheetId="5229">
        <row r="7">
          <cell r="E7" t="str">
            <v>PT. DANONE BISCUITS INDONESIA</v>
          </cell>
        </row>
      </sheetData>
      <sheetData sheetId="5230">
        <row r="7">
          <cell r="E7" t="str">
            <v>PT. DANONE BISCUITS INDONESIA</v>
          </cell>
        </row>
      </sheetData>
      <sheetData sheetId="5231">
        <row r="7">
          <cell r="E7" t="str">
            <v>PT. DANONE BISCUITS INDONESIA</v>
          </cell>
        </row>
      </sheetData>
      <sheetData sheetId="5232">
        <row r="7">
          <cell r="E7" t="str">
            <v>PT. DANONE BISCUITS INDONESIA</v>
          </cell>
        </row>
      </sheetData>
      <sheetData sheetId="5233">
        <row r="7">
          <cell r="E7" t="str">
            <v>PT. DANONE BISCUITS INDONESIA</v>
          </cell>
        </row>
      </sheetData>
      <sheetData sheetId="5234">
        <row r="7">
          <cell r="E7" t="str">
            <v>PT. DANONE BISCUITS INDONESIA</v>
          </cell>
        </row>
      </sheetData>
      <sheetData sheetId="5235">
        <row r="7">
          <cell r="E7" t="str">
            <v>PT. DANONE BISCUITS INDONESIA</v>
          </cell>
        </row>
      </sheetData>
      <sheetData sheetId="5236">
        <row r="7">
          <cell r="E7" t="str">
            <v>PT. DANONE BISCUITS INDONESIA</v>
          </cell>
        </row>
      </sheetData>
      <sheetData sheetId="5237">
        <row r="7">
          <cell r="E7" t="str">
            <v>PT. DANONE BISCUITS INDONESIA</v>
          </cell>
        </row>
      </sheetData>
      <sheetData sheetId="5238">
        <row r="7">
          <cell r="E7" t="str">
            <v>PT. DANONE BISCUITS INDONESIA</v>
          </cell>
        </row>
      </sheetData>
      <sheetData sheetId="5239">
        <row r="7">
          <cell r="E7" t="str">
            <v>PT. DANONE BISCUITS INDONESIA</v>
          </cell>
        </row>
      </sheetData>
      <sheetData sheetId="5240">
        <row r="7">
          <cell r="E7" t="str">
            <v>PT. DANONE BISCUITS INDONESIA</v>
          </cell>
        </row>
      </sheetData>
      <sheetData sheetId="5241">
        <row r="7">
          <cell r="E7" t="str">
            <v>PT. DANONE BISCUITS INDONESIA</v>
          </cell>
        </row>
      </sheetData>
      <sheetData sheetId="5242">
        <row r="7">
          <cell r="E7" t="str">
            <v>PT. DANONE BISCUITS INDONESIA</v>
          </cell>
        </row>
      </sheetData>
      <sheetData sheetId="5243">
        <row r="7">
          <cell r="E7" t="str">
            <v>PT. DANONE BISCUITS INDONESIA</v>
          </cell>
        </row>
      </sheetData>
      <sheetData sheetId="5244">
        <row r="7">
          <cell r="E7" t="str">
            <v>PT. DANONE BISCUITS INDONESIA</v>
          </cell>
        </row>
      </sheetData>
      <sheetData sheetId="5245">
        <row r="7">
          <cell r="E7" t="str">
            <v>PT. DANONE BISCUITS INDONESIA</v>
          </cell>
        </row>
      </sheetData>
      <sheetData sheetId="5246">
        <row r="7">
          <cell r="E7" t="str">
            <v>PT. DANONE BISCUITS INDONESIA</v>
          </cell>
        </row>
      </sheetData>
      <sheetData sheetId="5247">
        <row r="7">
          <cell r="E7" t="str">
            <v>PT. DANONE BISCUITS INDONESIA</v>
          </cell>
        </row>
      </sheetData>
      <sheetData sheetId="5248">
        <row r="7">
          <cell r="E7" t="str">
            <v>PT. DANONE BISCUITS INDONESIA</v>
          </cell>
        </row>
      </sheetData>
      <sheetData sheetId="5249">
        <row r="7">
          <cell r="E7" t="str">
            <v>PT. DANONE BISCUITS INDONESIA</v>
          </cell>
        </row>
      </sheetData>
      <sheetData sheetId="5250">
        <row r="7">
          <cell r="E7" t="str">
            <v>PT. DANONE BISCUITS INDONESIA</v>
          </cell>
        </row>
      </sheetData>
      <sheetData sheetId="5251">
        <row r="7">
          <cell r="E7" t="str">
            <v>PT. DANONE BISCUITS INDONESIA</v>
          </cell>
        </row>
      </sheetData>
      <sheetData sheetId="5252">
        <row r="7">
          <cell r="E7" t="str">
            <v>PT. DANONE BISCUITS INDONESIA</v>
          </cell>
        </row>
      </sheetData>
      <sheetData sheetId="5253">
        <row r="7">
          <cell r="E7" t="str">
            <v>PT. DANONE BISCUITS INDONESIA</v>
          </cell>
        </row>
      </sheetData>
      <sheetData sheetId="5254">
        <row r="7">
          <cell r="E7" t="str">
            <v>PT. DANONE BISCUITS INDONESIA</v>
          </cell>
        </row>
      </sheetData>
      <sheetData sheetId="5255">
        <row r="7">
          <cell r="E7" t="str">
            <v>PT. DANONE BISCUITS INDONESIA</v>
          </cell>
        </row>
      </sheetData>
      <sheetData sheetId="5256">
        <row r="7">
          <cell r="E7" t="str">
            <v>PT. DANONE BISCUITS INDONESIA</v>
          </cell>
        </row>
      </sheetData>
      <sheetData sheetId="5257">
        <row r="7">
          <cell r="E7" t="str">
            <v>PT. DANONE BISCUITS INDONESIA</v>
          </cell>
        </row>
      </sheetData>
      <sheetData sheetId="5258">
        <row r="7">
          <cell r="E7" t="str">
            <v>PT. DANONE BISCUITS INDONESIA</v>
          </cell>
        </row>
      </sheetData>
      <sheetData sheetId="5259">
        <row r="7">
          <cell r="E7" t="str">
            <v>PT. DANONE BISCUITS INDONESIA</v>
          </cell>
        </row>
      </sheetData>
      <sheetData sheetId="5260">
        <row r="7">
          <cell r="E7" t="str">
            <v>PT. DANONE BISCUITS INDONESIA</v>
          </cell>
        </row>
      </sheetData>
      <sheetData sheetId="5261">
        <row r="7">
          <cell r="E7" t="str">
            <v>PT. DANONE BISCUITS INDONESIA</v>
          </cell>
        </row>
      </sheetData>
      <sheetData sheetId="5262">
        <row r="7">
          <cell r="E7" t="str">
            <v>PT. DANONE BISCUITS INDONESIA</v>
          </cell>
        </row>
      </sheetData>
      <sheetData sheetId="5263">
        <row r="7">
          <cell r="E7" t="str">
            <v>PT. DANONE BISCUITS INDONESIA</v>
          </cell>
        </row>
      </sheetData>
      <sheetData sheetId="5264">
        <row r="7">
          <cell r="E7" t="str">
            <v>PT. DANONE BISCUITS INDONESIA</v>
          </cell>
        </row>
      </sheetData>
      <sheetData sheetId="5265">
        <row r="7">
          <cell r="E7" t="str">
            <v>PT. DANONE BISCUITS INDONESIA</v>
          </cell>
        </row>
      </sheetData>
      <sheetData sheetId="5266">
        <row r="7">
          <cell r="E7" t="str">
            <v>PT. DANONE BISCUITS INDONESIA</v>
          </cell>
        </row>
      </sheetData>
      <sheetData sheetId="5267">
        <row r="7">
          <cell r="E7" t="str">
            <v>PT. DANONE BISCUITS INDONESIA</v>
          </cell>
        </row>
      </sheetData>
      <sheetData sheetId="5268">
        <row r="7">
          <cell r="E7" t="str">
            <v>PT. DANONE BISCUITS INDONESIA</v>
          </cell>
        </row>
      </sheetData>
      <sheetData sheetId="5269">
        <row r="7">
          <cell r="E7" t="str">
            <v>PT. DANONE BISCUITS INDONESIA</v>
          </cell>
        </row>
      </sheetData>
      <sheetData sheetId="5270">
        <row r="7">
          <cell r="E7" t="str">
            <v>PT. DANONE BISCUITS INDONESIA</v>
          </cell>
        </row>
      </sheetData>
      <sheetData sheetId="5271">
        <row r="7">
          <cell r="E7" t="str">
            <v>PT. DANONE BISCUITS INDONESIA</v>
          </cell>
        </row>
      </sheetData>
      <sheetData sheetId="5272">
        <row r="7">
          <cell r="E7" t="str">
            <v>PT. DANONE BISCUITS INDONESIA</v>
          </cell>
        </row>
      </sheetData>
      <sheetData sheetId="5273">
        <row r="7">
          <cell r="E7" t="str">
            <v>PT. DANONE BISCUITS INDONESIA</v>
          </cell>
        </row>
      </sheetData>
      <sheetData sheetId="5274">
        <row r="7">
          <cell r="E7" t="str">
            <v>PT. DANONE BISCUITS INDONESIA</v>
          </cell>
        </row>
      </sheetData>
      <sheetData sheetId="5275">
        <row r="7">
          <cell r="E7" t="str">
            <v>PT. DANONE BISCUITS INDONESIA</v>
          </cell>
        </row>
      </sheetData>
      <sheetData sheetId="5276">
        <row r="7">
          <cell r="E7" t="str">
            <v>PT. DANONE BISCUITS INDONESIA</v>
          </cell>
        </row>
      </sheetData>
      <sheetData sheetId="5277">
        <row r="7">
          <cell r="E7" t="str">
            <v>PT. DANONE BISCUITS INDONESIA</v>
          </cell>
        </row>
      </sheetData>
      <sheetData sheetId="5278">
        <row r="7">
          <cell r="E7" t="str">
            <v>PT. DANONE BISCUITS INDONESIA</v>
          </cell>
        </row>
      </sheetData>
      <sheetData sheetId="5279">
        <row r="7">
          <cell r="E7" t="str">
            <v>PT. DANONE BISCUITS INDONESIA</v>
          </cell>
        </row>
      </sheetData>
      <sheetData sheetId="5280">
        <row r="7">
          <cell r="E7" t="str">
            <v>PT. DANONE BISCUITS INDONESIA</v>
          </cell>
        </row>
      </sheetData>
      <sheetData sheetId="5281">
        <row r="7">
          <cell r="E7" t="str">
            <v>PT. DANONE BISCUITS INDONESIA</v>
          </cell>
        </row>
      </sheetData>
      <sheetData sheetId="5282">
        <row r="7">
          <cell r="E7" t="str">
            <v>PT. DANONE BISCUITS INDONESIA</v>
          </cell>
        </row>
      </sheetData>
      <sheetData sheetId="5283">
        <row r="7">
          <cell r="E7" t="str">
            <v>PT. DANONE BISCUITS INDONESIA</v>
          </cell>
        </row>
      </sheetData>
      <sheetData sheetId="5284">
        <row r="7">
          <cell r="E7" t="str">
            <v>PT. DANONE BISCUITS INDONESIA</v>
          </cell>
        </row>
      </sheetData>
      <sheetData sheetId="5285">
        <row r="7">
          <cell r="E7" t="str">
            <v>PT. DANONE BISCUITS INDONESIA</v>
          </cell>
        </row>
      </sheetData>
      <sheetData sheetId="5286">
        <row r="7">
          <cell r="E7" t="str">
            <v>PT. DANONE BISCUITS INDONESIA</v>
          </cell>
        </row>
      </sheetData>
      <sheetData sheetId="5287">
        <row r="7">
          <cell r="E7" t="str">
            <v>PT. DANONE BISCUITS INDONESIA</v>
          </cell>
        </row>
      </sheetData>
      <sheetData sheetId="5288">
        <row r="7">
          <cell r="E7" t="str">
            <v>PT. DANONE BISCUITS INDONESIA</v>
          </cell>
        </row>
      </sheetData>
      <sheetData sheetId="5289">
        <row r="7">
          <cell r="E7" t="str">
            <v>PT. DANONE BISCUITS INDONESIA</v>
          </cell>
        </row>
      </sheetData>
      <sheetData sheetId="5290">
        <row r="7">
          <cell r="E7" t="str">
            <v>PT. DANONE BISCUITS INDONESIA</v>
          </cell>
        </row>
      </sheetData>
      <sheetData sheetId="5291">
        <row r="7">
          <cell r="E7" t="str">
            <v>PT. DANONE BISCUITS INDONESIA</v>
          </cell>
        </row>
      </sheetData>
      <sheetData sheetId="5292">
        <row r="7">
          <cell r="E7" t="str">
            <v>PT. DANONE BISCUITS INDONESIA</v>
          </cell>
        </row>
      </sheetData>
      <sheetData sheetId="5293">
        <row r="7">
          <cell r="E7" t="str">
            <v>PT. DANONE BISCUITS INDONESIA</v>
          </cell>
        </row>
      </sheetData>
      <sheetData sheetId="5294">
        <row r="7">
          <cell r="E7" t="str">
            <v>PT. DANONE BISCUITS INDONESIA</v>
          </cell>
        </row>
      </sheetData>
      <sheetData sheetId="5295">
        <row r="7">
          <cell r="E7" t="str">
            <v>PT. DANONE BISCUITS INDONESIA</v>
          </cell>
        </row>
      </sheetData>
      <sheetData sheetId="5296">
        <row r="7">
          <cell r="E7" t="str">
            <v>PT. DANONE BISCUITS INDONESIA</v>
          </cell>
        </row>
      </sheetData>
      <sheetData sheetId="5297">
        <row r="7">
          <cell r="E7" t="str">
            <v>PT. DANONE BISCUITS INDONESIA</v>
          </cell>
        </row>
      </sheetData>
      <sheetData sheetId="5298">
        <row r="7">
          <cell r="E7" t="str">
            <v>PT. DANONE BISCUITS INDONESIA</v>
          </cell>
        </row>
      </sheetData>
      <sheetData sheetId="5299">
        <row r="7">
          <cell r="E7" t="str">
            <v>PT. DANONE BISCUITS INDONESIA</v>
          </cell>
        </row>
      </sheetData>
      <sheetData sheetId="5300">
        <row r="7">
          <cell r="E7" t="str">
            <v>PT. DANONE BISCUITS INDONESIA</v>
          </cell>
        </row>
      </sheetData>
      <sheetData sheetId="5301">
        <row r="7">
          <cell r="E7" t="str">
            <v>PT. DANONE BISCUITS INDONESIA</v>
          </cell>
        </row>
      </sheetData>
      <sheetData sheetId="5302">
        <row r="7">
          <cell r="E7" t="str">
            <v>PT. DANONE BISCUITS INDONESIA</v>
          </cell>
        </row>
      </sheetData>
      <sheetData sheetId="5303">
        <row r="7">
          <cell r="E7" t="str">
            <v>PT. DANONE BISCUITS INDONESIA</v>
          </cell>
        </row>
      </sheetData>
      <sheetData sheetId="5304">
        <row r="7">
          <cell r="E7" t="str">
            <v>PT. DANONE BISCUITS INDONESIA</v>
          </cell>
        </row>
      </sheetData>
      <sheetData sheetId="5305">
        <row r="7">
          <cell r="E7" t="str">
            <v>PT. DANONE BISCUITS INDONESIA</v>
          </cell>
        </row>
      </sheetData>
      <sheetData sheetId="5306">
        <row r="7">
          <cell r="E7" t="str">
            <v>PT. DANONE BISCUITS INDONESIA</v>
          </cell>
        </row>
      </sheetData>
      <sheetData sheetId="5307">
        <row r="7">
          <cell r="E7" t="str">
            <v>PT. DANONE BISCUITS INDONESIA</v>
          </cell>
        </row>
      </sheetData>
      <sheetData sheetId="5308">
        <row r="7">
          <cell r="E7" t="str">
            <v>PT. DANONE BISCUITS INDONESIA</v>
          </cell>
        </row>
      </sheetData>
      <sheetData sheetId="5309">
        <row r="7">
          <cell r="E7" t="str">
            <v>PT. DANONE BISCUITS INDONESIA</v>
          </cell>
        </row>
      </sheetData>
      <sheetData sheetId="5310">
        <row r="7">
          <cell r="E7" t="str">
            <v>PT. DANONE BISCUITS INDONESIA</v>
          </cell>
        </row>
      </sheetData>
      <sheetData sheetId="5311">
        <row r="7">
          <cell r="E7" t="str">
            <v>PT. DANONE BISCUITS INDONESIA</v>
          </cell>
        </row>
      </sheetData>
      <sheetData sheetId="5312">
        <row r="7">
          <cell r="E7" t="str">
            <v>PT. DANONE BISCUITS INDONESIA</v>
          </cell>
        </row>
      </sheetData>
      <sheetData sheetId="5313">
        <row r="7">
          <cell r="E7" t="str">
            <v>PT. DANONE BISCUITS INDONESIA</v>
          </cell>
        </row>
      </sheetData>
      <sheetData sheetId="5314">
        <row r="7">
          <cell r="E7" t="str">
            <v>PT. DANONE BISCUITS INDONESIA</v>
          </cell>
        </row>
      </sheetData>
      <sheetData sheetId="5315">
        <row r="7">
          <cell r="E7" t="str">
            <v>PT. DANONE BISCUITS INDONESIA</v>
          </cell>
        </row>
      </sheetData>
      <sheetData sheetId="5316">
        <row r="7">
          <cell r="E7" t="str">
            <v>PT. DANONE BISCUITS INDONESIA</v>
          </cell>
        </row>
      </sheetData>
      <sheetData sheetId="5317">
        <row r="7">
          <cell r="E7" t="str">
            <v>PT. DANONE BISCUITS INDONESIA</v>
          </cell>
        </row>
      </sheetData>
      <sheetData sheetId="5318">
        <row r="7">
          <cell r="E7" t="str">
            <v>PT. DANONE BISCUITS INDONESIA</v>
          </cell>
        </row>
      </sheetData>
      <sheetData sheetId="5319">
        <row r="7">
          <cell r="E7" t="str">
            <v>PT. DANONE BISCUITS INDONESIA</v>
          </cell>
        </row>
      </sheetData>
      <sheetData sheetId="5320">
        <row r="7">
          <cell r="E7" t="str">
            <v>PT. DANONE BISCUITS INDONESIA</v>
          </cell>
        </row>
      </sheetData>
      <sheetData sheetId="5321">
        <row r="7">
          <cell r="E7" t="str">
            <v>PT. DANONE BISCUITS INDONESIA</v>
          </cell>
        </row>
      </sheetData>
      <sheetData sheetId="5322">
        <row r="7">
          <cell r="E7" t="str">
            <v>PT. DANONE BISCUITS INDONESIA</v>
          </cell>
        </row>
      </sheetData>
      <sheetData sheetId="5323">
        <row r="7">
          <cell r="E7" t="str">
            <v>PT. DANONE BISCUITS INDONESIA</v>
          </cell>
        </row>
      </sheetData>
      <sheetData sheetId="5324">
        <row r="7">
          <cell r="E7" t="str">
            <v>PT. DANONE BISCUITS INDONESIA</v>
          </cell>
        </row>
      </sheetData>
      <sheetData sheetId="5325">
        <row r="7">
          <cell r="E7" t="str">
            <v>PT. DANONE BISCUITS INDONESIA</v>
          </cell>
        </row>
      </sheetData>
      <sheetData sheetId="5326">
        <row r="7">
          <cell r="E7" t="str">
            <v>PT. DANONE BISCUITS INDONESIA</v>
          </cell>
        </row>
      </sheetData>
      <sheetData sheetId="5327">
        <row r="7">
          <cell r="E7" t="str">
            <v>PT. DANONE BISCUITS INDONESIA</v>
          </cell>
        </row>
      </sheetData>
      <sheetData sheetId="5328">
        <row r="7">
          <cell r="E7" t="str">
            <v>PT. DANONE BISCUITS INDONESIA</v>
          </cell>
        </row>
      </sheetData>
      <sheetData sheetId="5329">
        <row r="7">
          <cell r="E7" t="str">
            <v>PT. DANONE BISCUITS INDONESIA</v>
          </cell>
        </row>
      </sheetData>
      <sheetData sheetId="5330">
        <row r="7">
          <cell r="E7" t="str">
            <v>PT. DANONE BISCUITS INDONESIA</v>
          </cell>
        </row>
      </sheetData>
      <sheetData sheetId="5331">
        <row r="7">
          <cell r="E7" t="str">
            <v>PT. DANONE BISCUITS INDONESIA</v>
          </cell>
        </row>
      </sheetData>
      <sheetData sheetId="5332">
        <row r="7">
          <cell r="E7" t="str">
            <v>PT. DANONE BISCUITS INDONESIA</v>
          </cell>
        </row>
      </sheetData>
      <sheetData sheetId="5333">
        <row r="7">
          <cell r="E7" t="str">
            <v>PT. DANONE BISCUITS INDONESIA</v>
          </cell>
        </row>
      </sheetData>
      <sheetData sheetId="5334">
        <row r="7">
          <cell r="E7" t="str">
            <v>PT. DANONE BISCUITS INDONESIA</v>
          </cell>
        </row>
      </sheetData>
      <sheetData sheetId="5335">
        <row r="7">
          <cell r="E7" t="str">
            <v>PT. DANONE BISCUITS INDONESIA</v>
          </cell>
        </row>
      </sheetData>
      <sheetData sheetId="5336">
        <row r="7">
          <cell r="E7" t="str">
            <v>PT. DANONE BISCUITS INDONESIA</v>
          </cell>
        </row>
      </sheetData>
      <sheetData sheetId="5337">
        <row r="7">
          <cell r="E7" t="str">
            <v>PT. DANONE BISCUITS INDONESIA</v>
          </cell>
        </row>
      </sheetData>
      <sheetData sheetId="5338">
        <row r="7">
          <cell r="E7" t="str">
            <v>PT. DANONE BISCUITS INDONESIA</v>
          </cell>
        </row>
      </sheetData>
      <sheetData sheetId="5339">
        <row r="7">
          <cell r="E7" t="str">
            <v>PT. DANONE BISCUITS INDONESIA</v>
          </cell>
        </row>
      </sheetData>
      <sheetData sheetId="5340">
        <row r="7">
          <cell r="E7" t="str">
            <v>PT. DANONE BISCUITS INDONESIA</v>
          </cell>
        </row>
      </sheetData>
      <sheetData sheetId="5341">
        <row r="7">
          <cell r="E7" t="str">
            <v>PT. DANONE BISCUITS INDONESIA</v>
          </cell>
        </row>
      </sheetData>
      <sheetData sheetId="5342">
        <row r="7">
          <cell r="E7" t="str">
            <v>PT. DANONE BISCUITS INDONESIA</v>
          </cell>
        </row>
      </sheetData>
      <sheetData sheetId="5343">
        <row r="7">
          <cell r="E7" t="str">
            <v>PT. DANONE BISCUITS INDONESIA</v>
          </cell>
        </row>
      </sheetData>
      <sheetData sheetId="5344">
        <row r="7">
          <cell r="E7" t="str">
            <v>PT. DANONE BISCUITS INDONESIA</v>
          </cell>
        </row>
      </sheetData>
      <sheetData sheetId="5345">
        <row r="7">
          <cell r="E7" t="str">
            <v>PT. DANONE BISCUITS INDONESIA</v>
          </cell>
        </row>
      </sheetData>
      <sheetData sheetId="5346">
        <row r="7">
          <cell r="E7" t="str">
            <v>PT. DANONE BISCUITS INDONESIA</v>
          </cell>
        </row>
      </sheetData>
      <sheetData sheetId="5347">
        <row r="7">
          <cell r="E7" t="str">
            <v>PT. DANONE BISCUITS INDONESIA</v>
          </cell>
        </row>
      </sheetData>
      <sheetData sheetId="5348">
        <row r="7">
          <cell r="E7" t="str">
            <v>PT. DANONE BISCUITS INDONESIA</v>
          </cell>
        </row>
      </sheetData>
      <sheetData sheetId="5349">
        <row r="7">
          <cell r="E7" t="str">
            <v>PT. DANONE BISCUITS INDONESIA</v>
          </cell>
        </row>
      </sheetData>
      <sheetData sheetId="5350">
        <row r="7">
          <cell r="E7" t="str">
            <v>PT. DANONE BISCUITS INDONESIA</v>
          </cell>
        </row>
      </sheetData>
      <sheetData sheetId="5351">
        <row r="7">
          <cell r="E7" t="str">
            <v>PT. DANONE BISCUITS INDONESIA</v>
          </cell>
        </row>
      </sheetData>
      <sheetData sheetId="5352">
        <row r="7">
          <cell r="E7" t="str">
            <v>PT. DANONE BISCUITS INDONESIA</v>
          </cell>
        </row>
      </sheetData>
      <sheetData sheetId="5353">
        <row r="7">
          <cell r="E7" t="str">
            <v>PT. DANONE BISCUITS INDONESIA</v>
          </cell>
        </row>
      </sheetData>
      <sheetData sheetId="5354">
        <row r="7">
          <cell r="E7" t="str">
            <v>PT. DANONE BISCUITS INDONESIA</v>
          </cell>
        </row>
      </sheetData>
      <sheetData sheetId="5355">
        <row r="7">
          <cell r="E7" t="str">
            <v>PT. DANONE BISCUITS INDONESIA</v>
          </cell>
        </row>
      </sheetData>
      <sheetData sheetId="5356">
        <row r="7">
          <cell r="E7" t="str">
            <v>PT. DANONE BISCUITS INDONESIA</v>
          </cell>
        </row>
      </sheetData>
      <sheetData sheetId="5357">
        <row r="7">
          <cell r="E7" t="str">
            <v>PT. DANONE BISCUITS INDONESIA</v>
          </cell>
        </row>
      </sheetData>
      <sheetData sheetId="5358">
        <row r="7">
          <cell r="E7" t="str">
            <v>PT. DANONE BISCUITS INDONESIA</v>
          </cell>
        </row>
      </sheetData>
      <sheetData sheetId="5359">
        <row r="7">
          <cell r="E7" t="str">
            <v>PT. DANONE BISCUITS INDONESIA</v>
          </cell>
        </row>
      </sheetData>
      <sheetData sheetId="5360">
        <row r="7">
          <cell r="E7" t="str">
            <v>PT. DANONE BISCUITS INDONESIA</v>
          </cell>
        </row>
      </sheetData>
      <sheetData sheetId="5361">
        <row r="7">
          <cell r="E7" t="str">
            <v>PT. DANONE BISCUITS INDONESIA</v>
          </cell>
        </row>
      </sheetData>
      <sheetData sheetId="5362">
        <row r="7">
          <cell r="E7" t="str">
            <v>PT. DANONE BISCUITS INDONESIA</v>
          </cell>
        </row>
      </sheetData>
      <sheetData sheetId="5363">
        <row r="7">
          <cell r="E7" t="str">
            <v>PT. DANONE BISCUITS INDONESIA</v>
          </cell>
        </row>
      </sheetData>
      <sheetData sheetId="5364">
        <row r="7">
          <cell r="E7" t="str">
            <v>PT. DANONE BISCUITS INDONESIA</v>
          </cell>
        </row>
      </sheetData>
      <sheetData sheetId="5365">
        <row r="7">
          <cell r="E7" t="str">
            <v>PT. DANONE BISCUITS INDONESIA</v>
          </cell>
        </row>
      </sheetData>
      <sheetData sheetId="5366">
        <row r="7">
          <cell r="E7" t="str">
            <v>PT. DANONE BISCUITS INDONESIA</v>
          </cell>
        </row>
      </sheetData>
      <sheetData sheetId="5367">
        <row r="7">
          <cell r="E7" t="str">
            <v>PT. DANONE BISCUITS INDONESIA</v>
          </cell>
        </row>
      </sheetData>
      <sheetData sheetId="5368">
        <row r="7">
          <cell r="E7" t="str">
            <v>PT. DANONE BISCUITS INDONESIA</v>
          </cell>
        </row>
      </sheetData>
      <sheetData sheetId="5369">
        <row r="7">
          <cell r="E7" t="str">
            <v>PT. DANONE BISCUITS INDONESIA</v>
          </cell>
        </row>
      </sheetData>
      <sheetData sheetId="5370">
        <row r="7">
          <cell r="E7" t="str">
            <v>PT. DANONE BISCUITS INDONESIA</v>
          </cell>
        </row>
      </sheetData>
      <sheetData sheetId="5371">
        <row r="7">
          <cell r="E7" t="str">
            <v>PT. DANONE BISCUITS INDONESIA</v>
          </cell>
        </row>
      </sheetData>
      <sheetData sheetId="5372">
        <row r="7">
          <cell r="E7" t="str">
            <v>PT. DANONE BISCUITS INDONESIA</v>
          </cell>
        </row>
      </sheetData>
      <sheetData sheetId="5373">
        <row r="7">
          <cell r="E7" t="str">
            <v>PT. DANONE BISCUITS INDONESIA</v>
          </cell>
        </row>
      </sheetData>
      <sheetData sheetId="5374">
        <row r="7">
          <cell r="E7" t="str">
            <v>PT. DANONE BISCUITS INDONESIA</v>
          </cell>
        </row>
      </sheetData>
      <sheetData sheetId="5375">
        <row r="7">
          <cell r="E7" t="str">
            <v>PT. DANONE BISCUITS INDONESIA</v>
          </cell>
        </row>
      </sheetData>
      <sheetData sheetId="5376">
        <row r="7">
          <cell r="E7" t="str">
            <v>PT. DANONE BISCUITS INDONESIA</v>
          </cell>
        </row>
      </sheetData>
      <sheetData sheetId="5377">
        <row r="7">
          <cell r="E7" t="str">
            <v>PT. DANONE BISCUITS INDONESIA</v>
          </cell>
        </row>
      </sheetData>
      <sheetData sheetId="5378">
        <row r="7">
          <cell r="E7" t="str">
            <v>PT. DANONE BISCUITS INDONESIA</v>
          </cell>
        </row>
      </sheetData>
      <sheetData sheetId="5379">
        <row r="7">
          <cell r="E7" t="str">
            <v>PT. DANONE BISCUITS INDONESIA</v>
          </cell>
        </row>
      </sheetData>
      <sheetData sheetId="5380">
        <row r="7">
          <cell r="E7" t="str">
            <v>PT. DANONE BISCUITS INDONESIA</v>
          </cell>
        </row>
      </sheetData>
      <sheetData sheetId="5381">
        <row r="7">
          <cell r="E7" t="str">
            <v>PT. DANONE BISCUITS INDONESIA</v>
          </cell>
        </row>
      </sheetData>
      <sheetData sheetId="5382">
        <row r="7">
          <cell r="E7" t="str">
            <v>PT. DANONE BISCUITS INDONESIA</v>
          </cell>
        </row>
      </sheetData>
      <sheetData sheetId="5383">
        <row r="7">
          <cell r="E7" t="str">
            <v>PT. DANONE BISCUITS INDONESIA</v>
          </cell>
        </row>
      </sheetData>
      <sheetData sheetId="5384">
        <row r="7">
          <cell r="E7" t="str">
            <v>PT. DANONE BISCUITS INDONESIA</v>
          </cell>
        </row>
      </sheetData>
      <sheetData sheetId="5385">
        <row r="7">
          <cell r="E7" t="str">
            <v>PT. DANONE BISCUITS INDONESIA</v>
          </cell>
        </row>
      </sheetData>
      <sheetData sheetId="5386">
        <row r="7">
          <cell r="E7" t="str">
            <v>PT. DANONE BISCUITS INDONESIA</v>
          </cell>
        </row>
      </sheetData>
      <sheetData sheetId="5387">
        <row r="7">
          <cell r="E7" t="str">
            <v>PT. DANONE BISCUITS INDONESIA</v>
          </cell>
        </row>
      </sheetData>
      <sheetData sheetId="5388">
        <row r="7">
          <cell r="E7" t="str">
            <v>PT. DANONE BISCUITS INDONESIA</v>
          </cell>
        </row>
      </sheetData>
      <sheetData sheetId="5389">
        <row r="7">
          <cell r="E7" t="str">
            <v>PT. DANONE BISCUITS INDONESIA</v>
          </cell>
        </row>
      </sheetData>
      <sheetData sheetId="5390">
        <row r="7">
          <cell r="E7" t="str">
            <v>PT. DANONE BISCUITS INDONESIA</v>
          </cell>
        </row>
      </sheetData>
      <sheetData sheetId="5391">
        <row r="7">
          <cell r="E7" t="str">
            <v>PT. DANONE BISCUITS INDONESIA</v>
          </cell>
        </row>
      </sheetData>
      <sheetData sheetId="5392">
        <row r="7">
          <cell r="E7" t="str">
            <v>PT. DANONE BISCUITS INDONESIA</v>
          </cell>
        </row>
      </sheetData>
      <sheetData sheetId="5393">
        <row r="7">
          <cell r="E7" t="str">
            <v>PT. DANONE BISCUITS INDONESIA</v>
          </cell>
        </row>
      </sheetData>
      <sheetData sheetId="5394">
        <row r="7">
          <cell r="E7" t="str">
            <v>PT. DANONE BISCUITS INDONESIA</v>
          </cell>
        </row>
      </sheetData>
      <sheetData sheetId="5395">
        <row r="7">
          <cell r="E7" t="str">
            <v>PT. DANONE BISCUITS INDONESIA</v>
          </cell>
        </row>
      </sheetData>
      <sheetData sheetId="5396">
        <row r="7">
          <cell r="E7" t="str">
            <v>PT. DANONE BISCUITS INDONESIA</v>
          </cell>
        </row>
      </sheetData>
      <sheetData sheetId="5397">
        <row r="7">
          <cell r="E7" t="str">
            <v>PT. DANONE BISCUITS INDONESIA</v>
          </cell>
        </row>
      </sheetData>
      <sheetData sheetId="5398">
        <row r="7">
          <cell r="E7" t="str">
            <v>PT. DANONE BISCUITS INDONESIA</v>
          </cell>
        </row>
      </sheetData>
      <sheetData sheetId="5399">
        <row r="7">
          <cell r="E7" t="str">
            <v>PT. DANONE BISCUITS INDONESIA</v>
          </cell>
        </row>
      </sheetData>
      <sheetData sheetId="5400">
        <row r="7">
          <cell r="E7" t="str">
            <v>PT. DANONE BISCUITS INDONESIA</v>
          </cell>
        </row>
      </sheetData>
      <sheetData sheetId="5401">
        <row r="7">
          <cell r="E7" t="str">
            <v>PT. DANONE BISCUITS INDONESIA</v>
          </cell>
        </row>
      </sheetData>
      <sheetData sheetId="5402">
        <row r="7">
          <cell r="E7" t="str">
            <v>PT. DANONE BISCUITS INDONESIA</v>
          </cell>
        </row>
      </sheetData>
      <sheetData sheetId="5403">
        <row r="7">
          <cell r="E7" t="str">
            <v>PT. DANONE BISCUITS INDONESIA</v>
          </cell>
        </row>
      </sheetData>
      <sheetData sheetId="5404">
        <row r="7">
          <cell r="E7" t="str">
            <v>PT. DANONE BISCUITS INDONESIA</v>
          </cell>
        </row>
      </sheetData>
      <sheetData sheetId="5405">
        <row r="7">
          <cell r="E7" t="str">
            <v>PT. DANONE BISCUITS INDONESIA</v>
          </cell>
        </row>
      </sheetData>
      <sheetData sheetId="5406">
        <row r="7">
          <cell r="E7" t="str">
            <v>PT. DANONE BISCUITS INDONESIA</v>
          </cell>
        </row>
      </sheetData>
      <sheetData sheetId="5407">
        <row r="7">
          <cell r="E7" t="str">
            <v>PT. DANONE BISCUITS INDONESIA</v>
          </cell>
        </row>
      </sheetData>
      <sheetData sheetId="5408">
        <row r="7">
          <cell r="E7" t="str">
            <v>PT. DANONE BISCUITS INDONESIA</v>
          </cell>
        </row>
      </sheetData>
      <sheetData sheetId="5409">
        <row r="7">
          <cell r="E7" t="str">
            <v>PT. DANONE BISCUITS INDONESIA</v>
          </cell>
        </row>
      </sheetData>
      <sheetData sheetId="5410">
        <row r="7">
          <cell r="E7" t="str">
            <v>PT. DANONE BISCUITS INDONESIA</v>
          </cell>
        </row>
      </sheetData>
      <sheetData sheetId="5411">
        <row r="7">
          <cell r="E7" t="str">
            <v>PT. DANONE BISCUITS INDONESIA</v>
          </cell>
        </row>
      </sheetData>
      <sheetData sheetId="5412">
        <row r="7">
          <cell r="E7" t="str">
            <v>PT. DANONE BISCUITS INDONESIA</v>
          </cell>
        </row>
      </sheetData>
      <sheetData sheetId="5413">
        <row r="7">
          <cell r="E7" t="str">
            <v>PT. DANONE BISCUITS INDONESIA</v>
          </cell>
        </row>
      </sheetData>
      <sheetData sheetId="5414">
        <row r="7">
          <cell r="E7" t="str">
            <v>PT. DANONE BISCUITS INDONESIA</v>
          </cell>
        </row>
      </sheetData>
      <sheetData sheetId="5415">
        <row r="7">
          <cell r="E7" t="str">
            <v>PT. DANONE BISCUITS INDONESIA</v>
          </cell>
        </row>
      </sheetData>
      <sheetData sheetId="5416">
        <row r="7">
          <cell r="E7" t="str">
            <v>PT. DANONE BISCUITS INDONESIA</v>
          </cell>
        </row>
      </sheetData>
      <sheetData sheetId="5417">
        <row r="7">
          <cell r="E7" t="str">
            <v>PT. DANONE BISCUITS INDONESIA</v>
          </cell>
        </row>
      </sheetData>
      <sheetData sheetId="5418">
        <row r="7">
          <cell r="E7" t="str">
            <v>PT. DANONE BISCUITS INDONESIA</v>
          </cell>
        </row>
      </sheetData>
      <sheetData sheetId="5419">
        <row r="7">
          <cell r="E7" t="str">
            <v>PT. DANONE BISCUITS INDONESIA</v>
          </cell>
        </row>
      </sheetData>
      <sheetData sheetId="5420">
        <row r="7">
          <cell r="E7" t="str">
            <v>PT. DANONE BISCUITS INDONESIA</v>
          </cell>
        </row>
      </sheetData>
      <sheetData sheetId="5421">
        <row r="7">
          <cell r="E7" t="str">
            <v>PT. DANONE BISCUITS INDONESIA</v>
          </cell>
        </row>
      </sheetData>
      <sheetData sheetId="5422">
        <row r="7">
          <cell r="E7" t="str">
            <v>PT. DANONE BISCUITS INDONESIA</v>
          </cell>
        </row>
      </sheetData>
      <sheetData sheetId="5423">
        <row r="7">
          <cell r="E7" t="str">
            <v>PT. DANONE BISCUITS INDONESIA</v>
          </cell>
        </row>
      </sheetData>
      <sheetData sheetId="5424">
        <row r="7">
          <cell r="E7" t="str">
            <v>PT. DANONE BISCUITS INDONESIA</v>
          </cell>
        </row>
      </sheetData>
      <sheetData sheetId="5425">
        <row r="7">
          <cell r="E7" t="str">
            <v>PT. DANONE BISCUITS INDONESIA</v>
          </cell>
        </row>
      </sheetData>
      <sheetData sheetId="5426">
        <row r="7">
          <cell r="E7" t="str">
            <v>PT. DANONE BISCUITS INDONESIA</v>
          </cell>
        </row>
      </sheetData>
      <sheetData sheetId="5427">
        <row r="7">
          <cell r="E7" t="str">
            <v>PT. DANONE BISCUITS INDONESIA</v>
          </cell>
        </row>
      </sheetData>
      <sheetData sheetId="5428">
        <row r="7">
          <cell r="E7" t="str">
            <v>PT. DANONE BISCUITS INDONESIA</v>
          </cell>
        </row>
      </sheetData>
      <sheetData sheetId="5429">
        <row r="7">
          <cell r="E7" t="str">
            <v>PT. DANONE BISCUITS INDONESIA</v>
          </cell>
        </row>
      </sheetData>
      <sheetData sheetId="5430">
        <row r="7">
          <cell r="E7" t="str">
            <v>PT. DANONE BISCUITS INDONESIA</v>
          </cell>
        </row>
      </sheetData>
      <sheetData sheetId="5431">
        <row r="7">
          <cell r="E7" t="str">
            <v>PT. DANONE BISCUITS INDONESIA</v>
          </cell>
        </row>
      </sheetData>
      <sheetData sheetId="5432">
        <row r="7">
          <cell r="E7" t="str">
            <v>PT. DANONE BISCUITS INDONESIA</v>
          </cell>
        </row>
      </sheetData>
      <sheetData sheetId="5433">
        <row r="7">
          <cell r="E7" t="str">
            <v>PT. DANONE BISCUITS INDONESIA</v>
          </cell>
        </row>
      </sheetData>
      <sheetData sheetId="5434">
        <row r="7">
          <cell r="E7" t="str">
            <v>PT. DANONE BISCUITS INDONESIA</v>
          </cell>
        </row>
      </sheetData>
      <sheetData sheetId="5435">
        <row r="7">
          <cell r="E7" t="str">
            <v>PT. DANONE BISCUITS INDONESIA</v>
          </cell>
        </row>
      </sheetData>
      <sheetData sheetId="5436">
        <row r="7">
          <cell r="E7" t="str">
            <v>PT. DANONE BISCUITS INDONESIA</v>
          </cell>
        </row>
      </sheetData>
      <sheetData sheetId="5437">
        <row r="7">
          <cell r="E7" t="str">
            <v>PT. DANONE BISCUITS INDONESIA</v>
          </cell>
        </row>
      </sheetData>
      <sheetData sheetId="5438">
        <row r="7">
          <cell r="E7" t="str">
            <v>PT. DANONE BISCUITS INDONESIA</v>
          </cell>
        </row>
      </sheetData>
      <sheetData sheetId="5439">
        <row r="7">
          <cell r="E7" t="str">
            <v>PT. DANONE BISCUITS INDONESIA</v>
          </cell>
        </row>
      </sheetData>
      <sheetData sheetId="5440">
        <row r="7">
          <cell r="E7" t="str">
            <v>PT. DANONE BISCUITS INDONESIA</v>
          </cell>
        </row>
      </sheetData>
      <sheetData sheetId="5441">
        <row r="7">
          <cell r="E7" t="str">
            <v>PT. DANONE BISCUITS INDONESIA</v>
          </cell>
        </row>
      </sheetData>
      <sheetData sheetId="5442">
        <row r="7">
          <cell r="E7" t="str">
            <v>PT. DANONE BISCUITS INDONESIA</v>
          </cell>
        </row>
      </sheetData>
      <sheetData sheetId="5443">
        <row r="7">
          <cell r="E7" t="str">
            <v>PT. DANONE BISCUITS INDONESIA</v>
          </cell>
        </row>
      </sheetData>
      <sheetData sheetId="5444">
        <row r="7">
          <cell r="E7" t="str">
            <v>PT. DANONE BISCUITS INDONESIA</v>
          </cell>
        </row>
      </sheetData>
      <sheetData sheetId="5445">
        <row r="7">
          <cell r="E7" t="str">
            <v>PT. DANONE BISCUITS INDONESIA</v>
          </cell>
        </row>
      </sheetData>
      <sheetData sheetId="5446">
        <row r="7">
          <cell r="E7" t="str">
            <v>PT. DANONE BISCUITS INDONESIA</v>
          </cell>
        </row>
      </sheetData>
      <sheetData sheetId="5447">
        <row r="7">
          <cell r="E7" t="str">
            <v>PT. DANONE BISCUITS INDONESIA</v>
          </cell>
        </row>
      </sheetData>
      <sheetData sheetId="5448">
        <row r="7">
          <cell r="E7" t="str">
            <v>PT. DANONE BISCUITS INDONESIA</v>
          </cell>
        </row>
      </sheetData>
      <sheetData sheetId="5449">
        <row r="7">
          <cell r="E7" t="str">
            <v>PT. DANONE BISCUITS INDONESIA</v>
          </cell>
        </row>
      </sheetData>
      <sheetData sheetId="5450">
        <row r="7">
          <cell r="E7" t="str">
            <v>PT. DANONE BISCUITS INDONESIA</v>
          </cell>
        </row>
      </sheetData>
      <sheetData sheetId="5451">
        <row r="7">
          <cell r="E7" t="str">
            <v>PT. DANONE BISCUITS INDONESIA</v>
          </cell>
        </row>
      </sheetData>
      <sheetData sheetId="5452">
        <row r="7">
          <cell r="E7" t="str">
            <v>PT. DANONE BISCUITS INDONESIA</v>
          </cell>
        </row>
      </sheetData>
      <sheetData sheetId="5453">
        <row r="7">
          <cell r="E7" t="str">
            <v>PT. DANONE BISCUITS INDONESIA</v>
          </cell>
        </row>
      </sheetData>
      <sheetData sheetId="5454">
        <row r="7">
          <cell r="E7" t="str">
            <v>PT. DANONE BISCUITS INDONESIA</v>
          </cell>
        </row>
      </sheetData>
      <sheetData sheetId="5455">
        <row r="7">
          <cell r="E7" t="str">
            <v>PT. DANONE BISCUITS INDONESIA</v>
          </cell>
        </row>
      </sheetData>
      <sheetData sheetId="5456">
        <row r="7">
          <cell r="E7" t="str">
            <v>PT. DANONE BISCUITS INDONESIA</v>
          </cell>
        </row>
      </sheetData>
      <sheetData sheetId="5457">
        <row r="7">
          <cell r="E7" t="str">
            <v>PT. DANONE BISCUITS INDONESIA</v>
          </cell>
        </row>
      </sheetData>
      <sheetData sheetId="5458">
        <row r="7">
          <cell r="E7" t="str">
            <v>PT. DANONE BISCUITS INDONESIA</v>
          </cell>
        </row>
      </sheetData>
      <sheetData sheetId="5459">
        <row r="7">
          <cell r="E7" t="str">
            <v>PT. DANONE BISCUITS INDONESIA</v>
          </cell>
        </row>
      </sheetData>
      <sheetData sheetId="5460">
        <row r="7">
          <cell r="E7" t="str">
            <v>PT. DANONE BISCUITS INDONESIA</v>
          </cell>
        </row>
      </sheetData>
      <sheetData sheetId="5461">
        <row r="7">
          <cell r="E7" t="str">
            <v>PT. DANONE BISCUITS INDONESIA</v>
          </cell>
        </row>
      </sheetData>
      <sheetData sheetId="5462">
        <row r="7">
          <cell r="E7" t="str">
            <v>PT. DANONE BISCUITS INDONESIA</v>
          </cell>
        </row>
      </sheetData>
      <sheetData sheetId="5463">
        <row r="7">
          <cell r="E7" t="str">
            <v>PT. DANONE BISCUITS INDONESIA</v>
          </cell>
        </row>
      </sheetData>
      <sheetData sheetId="5464">
        <row r="7">
          <cell r="E7" t="str">
            <v>PT. DANONE BISCUITS INDONESIA</v>
          </cell>
        </row>
      </sheetData>
      <sheetData sheetId="5465">
        <row r="7">
          <cell r="E7" t="str">
            <v>PT. DANONE BISCUITS INDONESIA</v>
          </cell>
        </row>
      </sheetData>
      <sheetData sheetId="5466">
        <row r="7">
          <cell r="E7" t="str">
            <v>PT. DANONE BISCUITS INDONESIA</v>
          </cell>
        </row>
      </sheetData>
      <sheetData sheetId="5467">
        <row r="7">
          <cell r="E7" t="str">
            <v>PT. DANONE BISCUITS INDONESIA</v>
          </cell>
        </row>
      </sheetData>
      <sheetData sheetId="5468">
        <row r="7">
          <cell r="E7" t="str">
            <v>PT. DANONE BISCUITS INDONESIA</v>
          </cell>
        </row>
      </sheetData>
      <sheetData sheetId="5469">
        <row r="7">
          <cell r="E7" t="str">
            <v>PT. DANONE BISCUITS INDONESIA</v>
          </cell>
        </row>
      </sheetData>
      <sheetData sheetId="5470">
        <row r="7">
          <cell r="E7" t="str">
            <v>PT. DANONE BISCUITS INDONESIA</v>
          </cell>
        </row>
      </sheetData>
      <sheetData sheetId="5471">
        <row r="7">
          <cell r="E7" t="str">
            <v>PT. DANONE BISCUITS INDONESIA</v>
          </cell>
        </row>
      </sheetData>
      <sheetData sheetId="5472">
        <row r="7">
          <cell r="E7" t="str">
            <v>PT. DANONE BISCUITS INDONESIA</v>
          </cell>
        </row>
      </sheetData>
      <sheetData sheetId="5473">
        <row r="7">
          <cell r="E7" t="str">
            <v>PT. DANONE BISCUITS INDONESIA</v>
          </cell>
        </row>
      </sheetData>
      <sheetData sheetId="5474">
        <row r="7">
          <cell r="E7" t="str">
            <v>PT. DANONE BISCUITS INDONESIA</v>
          </cell>
        </row>
      </sheetData>
      <sheetData sheetId="5475">
        <row r="7">
          <cell r="E7" t="str">
            <v>PT. DANONE BISCUITS INDONESIA</v>
          </cell>
        </row>
      </sheetData>
      <sheetData sheetId="5476">
        <row r="7">
          <cell r="E7" t="str">
            <v>PT. DANONE BISCUITS INDONESIA</v>
          </cell>
        </row>
      </sheetData>
      <sheetData sheetId="5477">
        <row r="7">
          <cell r="E7" t="str">
            <v>PT. DANONE BISCUITS INDONESIA</v>
          </cell>
        </row>
      </sheetData>
      <sheetData sheetId="5478">
        <row r="7">
          <cell r="E7" t="str">
            <v>PT. DANONE BISCUITS INDONESIA</v>
          </cell>
        </row>
      </sheetData>
      <sheetData sheetId="5479">
        <row r="7">
          <cell r="E7" t="str">
            <v>PT. DANONE BISCUITS INDONESIA</v>
          </cell>
        </row>
      </sheetData>
      <sheetData sheetId="5480">
        <row r="7">
          <cell r="E7" t="str">
            <v>PT. DANONE BISCUITS INDONESIA</v>
          </cell>
        </row>
      </sheetData>
      <sheetData sheetId="5481">
        <row r="7">
          <cell r="E7" t="str">
            <v>PT. DANONE BISCUITS INDONESIA</v>
          </cell>
        </row>
      </sheetData>
      <sheetData sheetId="5482">
        <row r="7">
          <cell r="E7" t="str">
            <v>PT. DANONE BISCUITS INDONESIA</v>
          </cell>
        </row>
      </sheetData>
      <sheetData sheetId="5483">
        <row r="7">
          <cell r="E7" t="str">
            <v>PT. DANONE BISCUITS INDONESIA</v>
          </cell>
        </row>
      </sheetData>
      <sheetData sheetId="5484">
        <row r="7">
          <cell r="E7" t="str">
            <v>PT. DANONE BISCUITS INDONESIA</v>
          </cell>
        </row>
      </sheetData>
      <sheetData sheetId="5485">
        <row r="7">
          <cell r="E7" t="str">
            <v>PT. DANONE BISCUITS INDONESIA</v>
          </cell>
        </row>
      </sheetData>
      <sheetData sheetId="5486">
        <row r="7">
          <cell r="E7" t="str">
            <v>PT. DANONE BISCUITS INDONESIA</v>
          </cell>
        </row>
      </sheetData>
      <sheetData sheetId="5487">
        <row r="7">
          <cell r="E7" t="str">
            <v>PT. DANONE BISCUITS INDONESIA</v>
          </cell>
        </row>
      </sheetData>
      <sheetData sheetId="5488">
        <row r="7">
          <cell r="E7" t="str">
            <v>PT. DANONE BISCUITS INDONESIA</v>
          </cell>
        </row>
      </sheetData>
      <sheetData sheetId="5489">
        <row r="7">
          <cell r="E7" t="str">
            <v>PT. DANONE BISCUITS INDONESIA</v>
          </cell>
        </row>
      </sheetData>
      <sheetData sheetId="5490">
        <row r="7">
          <cell r="E7" t="str">
            <v>PT. DANONE BISCUITS INDONESIA</v>
          </cell>
        </row>
      </sheetData>
      <sheetData sheetId="5491">
        <row r="7">
          <cell r="E7" t="str">
            <v>PT. DANONE BISCUITS INDONESIA</v>
          </cell>
        </row>
      </sheetData>
      <sheetData sheetId="5492">
        <row r="7">
          <cell r="E7" t="str">
            <v>PT. DANONE BISCUITS INDONESIA</v>
          </cell>
        </row>
      </sheetData>
      <sheetData sheetId="5493">
        <row r="7">
          <cell r="E7" t="str">
            <v>PT. DANONE BISCUITS INDONESIA</v>
          </cell>
        </row>
      </sheetData>
      <sheetData sheetId="5494">
        <row r="7">
          <cell r="E7" t="str">
            <v>PT. DANONE BISCUITS INDONESIA</v>
          </cell>
        </row>
      </sheetData>
      <sheetData sheetId="5495">
        <row r="7">
          <cell r="E7" t="str">
            <v>PT. DANONE BISCUITS INDONESIA</v>
          </cell>
        </row>
      </sheetData>
      <sheetData sheetId="5496">
        <row r="7">
          <cell r="E7" t="str">
            <v>PT. DANONE BISCUITS INDONESIA</v>
          </cell>
        </row>
      </sheetData>
      <sheetData sheetId="5497">
        <row r="7">
          <cell r="E7" t="str">
            <v>PT. DANONE BISCUITS INDONESIA</v>
          </cell>
        </row>
      </sheetData>
      <sheetData sheetId="5498">
        <row r="7">
          <cell r="E7" t="str">
            <v>PT. DANONE BISCUITS INDONESIA</v>
          </cell>
        </row>
      </sheetData>
      <sheetData sheetId="5499">
        <row r="7">
          <cell r="E7" t="str">
            <v>PT. DANONE BISCUITS INDONESIA</v>
          </cell>
        </row>
      </sheetData>
      <sheetData sheetId="5500">
        <row r="7">
          <cell r="E7" t="str">
            <v>PT. DANONE BISCUITS INDONESIA</v>
          </cell>
        </row>
      </sheetData>
      <sheetData sheetId="5501">
        <row r="7">
          <cell r="E7" t="str">
            <v>PT. DANONE BISCUITS INDONESIA</v>
          </cell>
        </row>
      </sheetData>
      <sheetData sheetId="5502">
        <row r="7">
          <cell r="E7" t="str">
            <v>PT. DANONE BISCUITS INDONESIA</v>
          </cell>
        </row>
      </sheetData>
      <sheetData sheetId="5503">
        <row r="7">
          <cell r="E7" t="str">
            <v>PT. DANONE BISCUITS INDONESIA</v>
          </cell>
        </row>
      </sheetData>
      <sheetData sheetId="5504">
        <row r="7">
          <cell r="E7" t="str">
            <v>PT. DANONE BISCUITS INDONESIA</v>
          </cell>
        </row>
      </sheetData>
      <sheetData sheetId="5505">
        <row r="7">
          <cell r="E7" t="str">
            <v>PT. DANONE BISCUITS INDONESIA</v>
          </cell>
        </row>
      </sheetData>
      <sheetData sheetId="5506">
        <row r="7">
          <cell r="E7" t="str">
            <v>PT. DANONE BISCUITS INDONESIA</v>
          </cell>
        </row>
      </sheetData>
      <sheetData sheetId="5507">
        <row r="7">
          <cell r="E7" t="str">
            <v>PT. DANONE BISCUITS INDONESIA</v>
          </cell>
        </row>
      </sheetData>
      <sheetData sheetId="5508">
        <row r="7">
          <cell r="E7" t="str">
            <v>PT. DANONE BISCUITS INDONESIA</v>
          </cell>
        </row>
      </sheetData>
      <sheetData sheetId="5509">
        <row r="7">
          <cell r="E7" t="str">
            <v>PT. DANONE BISCUITS INDONESIA</v>
          </cell>
        </row>
      </sheetData>
      <sheetData sheetId="5510">
        <row r="7">
          <cell r="E7" t="str">
            <v>PT. DANONE BISCUITS INDONESIA</v>
          </cell>
        </row>
      </sheetData>
      <sheetData sheetId="5511">
        <row r="7">
          <cell r="E7" t="str">
            <v>PT. DANONE BISCUITS INDONESIA</v>
          </cell>
        </row>
      </sheetData>
      <sheetData sheetId="5512">
        <row r="7">
          <cell r="E7" t="str">
            <v>PT. DANONE BISCUITS INDONESIA</v>
          </cell>
        </row>
      </sheetData>
      <sheetData sheetId="5513">
        <row r="7">
          <cell r="E7" t="str">
            <v>PT. DANONE BISCUITS INDONESIA</v>
          </cell>
        </row>
      </sheetData>
      <sheetData sheetId="5514">
        <row r="7">
          <cell r="E7" t="str">
            <v>PT. DANONE BISCUITS INDONESIA</v>
          </cell>
        </row>
      </sheetData>
      <sheetData sheetId="5515">
        <row r="7">
          <cell r="E7" t="str">
            <v>PT. DANONE BISCUITS INDONESIA</v>
          </cell>
        </row>
      </sheetData>
      <sheetData sheetId="5516">
        <row r="7">
          <cell r="E7" t="str">
            <v>PT. DANONE BISCUITS INDONESIA</v>
          </cell>
        </row>
      </sheetData>
      <sheetData sheetId="5517">
        <row r="7">
          <cell r="E7" t="str">
            <v>PT. DANONE BISCUITS INDONESIA</v>
          </cell>
        </row>
      </sheetData>
      <sheetData sheetId="5518">
        <row r="7">
          <cell r="E7" t="str">
            <v>PT. DANONE BISCUITS INDONESIA</v>
          </cell>
        </row>
      </sheetData>
      <sheetData sheetId="5519">
        <row r="7">
          <cell r="E7" t="str">
            <v>PT. DANONE BISCUITS INDONESIA</v>
          </cell>
        </row>
      </sheetData>
      <sheetData sheetId="5520">
        <row r="7">
          <cell r="E7" t="str">
            <v>PT. DANONE BISCUITS INDONESIA</v>
          </cell>
        </row>
      </sheetData>
      <sheetData sheetId="5521">
        <row r="7">
          <cell r="E7" t="str">
            <v>PT. DANONE BISCUITS INDONESIA</v>
          </cell>
        </row>
      </sheetData>
      <sheetData sheetId="5522">
        <row r="7">
          <cell r="E7" t="str">
            <v>PT. DANONE BISCUITS INDONESIA</v>
          </cell>
        </row>
      </sheetData>
      <sheetData sheetId="5523">
        <row r="7">
          <cell r="E7" t="str">
            <v>PT. DANONE BISCUITS INDONESIA</v>
          </cell>
        </row>
      </sheetData>
      <sheetData sheetId="5524">
        <row r="7">
          <cell r="E7" t="str">
            <v>PT. DANONE BISCUITS INDONESIA</v>
          </cell>
        </row>
      </sheetData>
      <sheetData sheetId="5525">
        <row r="7">
          <cell r="E7" t="str">
            <v>PT. DANONE BISCUITS INDONESIA</v>
          </cell>
        </row>
      </sheetData>
      <sheetData sheetId="5526">
        <row r="7">
          <cell r="E7" t="str">
            <v>PT. DANONE BISCUITS INDONESIA</v>
          </cell>
        </row>
      </sheetData>
      <sheetData sheetId="5527">
        <row r="7">
          <cell r="E7" t="str">
            <v>PT. DANONE BISCUITS INDONESIA</v>
          </cell>
        </row>
      </sheetData>
      <sheetData sheetId="5528">
        <row r="7">
          <cell r="E7" t="str">
            <v>PT. DANONE BISCUITS INDONESIA</v>
          </cell>
        </row>
      </sheetData>
      <sheetData sheetId="5529">
        <row r="7">
          <cell r="E7" t="str">
            <v>PT. DANONE BISCUITS INDONESIA</v>
          </cell>
        </row>
      </sheetData>
      <sheetData sheetId="5530">
        <row r="7">
          <cell r="E7" t="str">
            <v>PT. DANONE BISCUITS INDONESIA</v>
          </cell>
        </row>
      </sheetData>
      <sheetData sheetId="5531">
        <row r="7">
          <cell r="E7" t="str">
            <v>PT. DANONE BISCUITS INDONESIA</v>
          </cell>
        </row>
      </sheetData>
      <sheetData sheetId="5532">
        <row r="7">
          <cell r="E7" t="str">
            <v>PT. DANONE BISCUITS INDONESIA</v>
          </cell>
        </row>
      </sheetData>
      <sheetData sheetId="5533">
        <row r="7">
          <cell r="E7" t="str">
            <v>PT. DANONE BISCUITS INDONESIA</v>
          </cell>
        </row>
      </sheetData>
      <sheetData sheetId="5534">
        <row r="7">
          <cell r="E7" t="str">
            <v>PT. DANONE BISCUITS INDONESIA</v>
          </cell>
        </row>
      </sheetData>
      <sheetData sheetId="5535">
        <row r="7">
          <cell r="E7" t="str">
            <v>PT. DANONE BISCUITS INDONESIA</v>
          </cell>
        </row>
      </sheetData>
      <sheetData sheetId="5536">
        <row r="7">
          <cell r="E7" t="str">
            <v>PT. DANONE BISCUITS INDONESIA</v>
          </cell>
        </row>
      </sheetData>
      <sheetData sheetId="5537">
        <row r="7">
          <cell r="E7" t="str">
            <v>PT. DANONE BISCUITS INDONESIA</v>
          </cell>
        </row>
      </sheetData>
      <sheetData sheetId="5538">
        <row r="7">
          <cell r="E7" t="str">
            <v>PT. DANONE BISCUITS INDONESIA</v>
          </cell>
        </row>
      </sheetData>
      <sheetData sheetId="5539">
        <row r="7">
          <cell r="E7" t="str">
            <v>PT. DANONE BISCUITS INDONESIA</v>
          </cell>
        </row>
      </sheetData>
      <sheetData sheetId="5540">
        <row r="7">
          <cell r="E7" t="str">
            <v>PT. DANONE BISCUITS INDONESIA</v>
          </cell>
        </row>
      </sheetData>
      <sheetData sheetId="5541">
        <row r="7">
          <cell r="E7" t="str">
            <v>PT. DANONE BISCUITS INDONESIA</v>
          </cell>
        </row>
      </sheetData>
      <sheetData sheetId="5542">
        <row r="7">
          <cell r="E7" t="str">
            <v>PT. DANONE BISCUITS INDONESIA</v>
          </cell>
        </row>
      </sheetData>
      <sheetData sheetId="5543">
        <row r="7">
          <cell r="E7" t="str">
            <v>PT. DANONE BISCUITS INDONESIA</v>
          </cell>
        </row>
      </sheetData>
      <sheetData sheetId="5544">
        <row r="7">
          <cell r="E7" t="str">
            <v>PT. DANONE BISCUITS INDONESIA</v>
          </cell>
        </row>
      </sheetData>
      <sheetData sheetId="5545">
        <row r="7">
          <cell r="E7" t="str">
            <v>PT. DANONE BISCUITS INDONESIA</v>
          </cell>
        </row>
      </sheetData>
      <sheetData sheetId="5546">
        <row r="7">
          <cell r="E7" t="str">
            <v>PT. DANONE BISCUITS INDONESIA</v>
          </cell>
        </row>
      </sheetData>
      <sheetData sheetId="5547">
        <row r="7">
          <cell r="E7" t="str">
            <v>PT. DANONE BISCUITS INDONESIA</v>
          </cell>
        </row>
      </sheetData>
      <sheetData sheetId="5548">
        <row r="7">
          <cell r="E7" t="str">
            <v>PT. DANONE BISCUITS INDONESIA</v>
          </cell>
        </row>
      </sheetData>
      <sheetData sheetId="5549">
        <row r="7">
          <cell r="E7" t="str">
            <v>PT. DANONE BISCUITS INDONESIA</v>
          </cell>
        </row>
      </sheetData>
      <sheetData sheetId="5550">
        <row r="7">
          <cell r="E7" t="str">
            <v>PT. DANONE BISCUITS INDONESIA</v>
          </cell>
        </row>
      </sheetData>
      <sheetData sheetId="5551">
        <row r="7">
          <cell r="E7" t="str">
            <v>PT. DANONE BISCUITS INDONESIA</v>
          </cell>
        </row>
      </sheetData>
      <sheetData sheetId="5552">
        <row r="7">
          <cell r="E7" t="str">
            <v>PT. DANONE BISCUITS INDONESIA</v>
          </cell>
        </row>
      </sheetData>
      <sheetData sheetId="5553">
        <row r="7">
          <cell r="E7" t="str">
            <v>PT. DANONE BISCUITS INDONESIA</v>
          </cell>
        </row>
      </sheetData>
      <sheetData sheetId="5554">
        <row r="7">
          <cell r="E7" t="str">
            <v>PT. DANONE BISCUITS INDONESIA</v>
          </cell>
        </row>
      </sheetData>
      <sheetData sheetId="5555">
        <row r="7">
          <cell r="E7" t="str">
            <v>PT. DANONE BISCUITS INDONESIA</v>
          </cell>
        </row>
      </sheetData>
      <sheetData sheetId="5556">
        <row r="7">
          <cell r="E7" t="str">
            <v>PT. DANONE BISCUITS INDONESIA</v>
          </cell>
        </row>
      </sheetData>
      <sheetData sheetId="5557">
        <row r="7">
          <cell r="E7" t="str">
            <v>PT. DANONE BISCUITS INDONESIA</v>
          </cell>
        </row>
      </sheetData>
      <sheetData sheetId="5558">
        <row r="7">
          <cell r="E7" t="str">
            <v>PT. DANONE BISCUITS INDONESIA</v>
          </cell>
        </row>
      </sheetData>
      <sheetData sheetId="5559">
        <row r="7">
          <cell r="E7" t="str">
            <v>PT. DANONE BISCUITS INDONESIA</v>
          </cell>
        </row>
      </sheetData>
      <sheetData sheetId="5560">
        <row r="7">
          <cell r="E7" t="str">
            <v>PT. DANONE BISCUITS INDONESIA</v>
          </cell>
        </row>
      </sheetData>
      <sheetData sheetId="5561">
        <row r="7">
          <cell r="E7" t="str">
            <v>PT. DANONE BISCUITS INDONESIA</v>
          </cell>
        </row>
      </sheetData>
      <sheetData sheetId="5562">
        <row r="7">
          <cell r="E7" t="str">
            <v>PT. DANONE BISCUITS INDONESIA</v>
          </cell>
        </row>
      </sheetData>
      <sheetData sheetId="5563">
        <row r="7">
          <cell r="E7" t="str">
            <v>PT. DANONE BISCUITS INDONESIA</v>
          </cell>
        </row>
      </sheetData>
      <sheetData sheetId="5564">
        <row r="7">
          <cell r="E7" t="str">
            <v>PT. DANONE BISCUITS INDONESIA</v>
          </cell>
        </row>
      </sheetData>
      <sheetData sheetId="5565">
        <row r="7">
          <cell r="E7" t="str">
            <v>PT. DANONE BISCUITS INDONESIA</v>
          </cell>
        </row>
      </sheetData>
      <sheetData sheetId="5566">
        <row r="7">
          <cell r="E7" t="str">
            <v>PT. DANONE BISCUITS INDONESIA</v>
          </cell>
        </row>
      </sheetData>
      <sheetData sheetId="5567">
        <row r="7">
          <cell r="E7" t="str">
            <v>PT. DANONE BISCUITS INDONESIA</v>
          </cell>
        </row>
      </sheetData>
      <sheetData sheetId="5568">
        <row r="7">
          <cell r="E7" t="str">
            <v>PT. DANONE BISCUITS INDONESIA</v>
          </cell>
        </row>
      </sheetData>
      <sheetData sheetId="5569">
        <row r="7">
          <cell r="E7" t="str">
            <v>PT. DANONE BISCUITS INDONESIA</v>
          </cell>
        </row>
      </sheetData>
      <sheetData sheetId="5570">
        <row r="7">
          <cell r="E7" t="str">
            <v>PT. DANONE BISCUITS INDONESIA</v>
          </cell>
        </row>
      </sheetData>
      <sheetData sheetId="5571">
        <row r="7">
          <cell r="E7" t="str">
            <v>PT. DANONE BISCUITS INDONESIA</v>
          </cell>
        </row>
      </sheetData>
      <sheetData sheetId="5572">
        <row r="7">
          <cell r="E7" t="str">
            <v>PT. DANONE BISCUITS INDONESIA</v>
          </cell>
        </row>
      </sheetData>
      <sheetData sheetId="5573">
        <row r="7">
          <cell r="E7" t="str">
            <v>PT. DANONE BISCUITS INDONESIA</v>
          </cell>
        </row>
      </sheetData>
      <sheetData sheetId="5574">
        <row r="7">
          <cell r="E7" t="str">
            <v>PT. DANONE BISCUITS INDONESIA</v>
          </cell>
        </row>
      </sheetData>
      <sheetData sheetId="5575">
        <row r="7">
          <cell r="E7" t="str">
            <v>PT. DANONE BISCUITS INDONESIA</v>
          </cell>
        </row>
      </sheetData>
      <sheetData sheetId="5576">
        <row r="7">
          <cell r="E7" t="str">
            <v>PT. DANONE BISCUITS INDONESIA</v>
          </cell>
        </row>
      </sheetData>
      <sheetData sheetId="5577">
        <row r="7">
          <cell r="E7" t="str">
            <v>PT. DANONE BISCUITS INDONESIA</v>
          </cell>
        </row>
      </sheetData>
      <sheetData sheetId="5578">
        <row r="7">
          <cell r="E7" t="str">
            <v>PT. DANONE BISCUITS INDONESIA</v>
          </cell>
        </row>
      </sheetData>
      <sheetData sheetId="5579">
        <row r="7">
          <cell r="E7" t="str">
            <v>PT. DANONE BISCUITS INDONESIA</v>
          </cell>
        </row>
      </sheetData>
      <sheetData sheetId="5580">
        <row r="7">
          <cell r="E7" t="str">
            <v>PT. DANONE BISCUITS INDONESIA</v>
          </cell>
        </row>
      </sheetData>
      <sheetData sheetId="5581">
        <row r="7">
          <cell r="E7" t="str">
            <v>PT. DANONE BISCUITS INDONESIA</v>
          </cell>
        </row>
      </sheetData>
      <sheetData sheetId="5582">
        <row r="7">
          <cell r="E7" t="str">
            <v>PT. DANONE BISCUITS INDONESIA</v>
          </cell>
        </row>
      </sheetData>
      <sheetData sheetId="5583">
        <row r="7">
          <cell r="E7" t="str">
            <v>PT. DANONE BISCUITS INDONESIA</v>
          </cell>
        </row>
      </sheetData>
      <sheetData sheetId="5584">
        <row r="7">
          <cell r="E7" t="str">
            <v>PT. DANONE BISCUITS INDONESIA</v>
          </cell>
        </row>
      </sheetData>
      <sheetData sheetId="5585">
        <row r="7">
          <cell r="E7" t="str">
            <v>PT. DANONE BISCUITS INDONESIA</v>
          </cell>
        </row>
      </sheetData>
      <sheetData sheetId="5586">
        <row r="7">
          <cell r="E7" t="str">
            <v>PT. DANONE BISCUITS INDONESIA</v>
          </cell>
        </row>
      </sheetData>
      <sheetData sheetId="5587">
        <row r="7">
          <cell r="E7" t="str">
            <v>PT. DANONE BISCUITS INDONESIA</v>
          </cell>
        </row>
      </sheetData>
      <sheetData sheetId="5588">
        <row r="7">
          <cell r="E7" t="str">
            <v>PT. DANONE BISCUITS INDONESIA</v>
          </cell>
        </row>
      </sheetData>
      <sheetData sheetId="5589">
        <row r="7">
          <cell r="E7" t="str">
            <v>PT. DANONE BISCUITS INDONESIA</v>
          </cell>
        </row>
      </sheetData>
      <sheetData sheetId="5590">
        <row r="7">
          <cell r="E7" t="str">
            <v>PT. DANONE BISCUITS INDONESIA</v>
          </cell>
        </row>
      </sheetData>
      <sheetData sheetId="5591">
        <row r="7">
          <cell r="E7" t="str">
            <v>PT. DANONE BISCUITS INDONESIA</v>
          </cell>
        </row>
      </sheetData>
      <sheetData sheetId="5592">
        <row r="7">
          <cell r="E7" t="str">
            <v>PT. DANONE BISCUITS INDONESIA</v>
          </cell>
        </row>
      </sheetData>
      <sheetData sheetId="5593">
        <row r="7">
          <cell r="E7" t="str">
            <v>PT. DANONE BISCUITS INDONESIA</v>
          </cell>
        </row>
      </sheetData>
      <sheetData sheetId="5594">
        <row r="7">
          <cell r="E7" t="str">
            <v>PT. DANONE BISCUITS INDONESIA</v>
          </cell>
        </row>
      </sheetData>
      <sheetData sheetId="5595">
        <row r="7">
          <cell r="E7" t="str">
            <v>PT. DANONE BISCUITS INDONESIA</v>
          </cell>
        </row>
      </sheetData>
      <sheetData sheetId="5596">
        <row r="7">
          <cell r="E7" t="str">
            <v>PT. DANONE BISCUITS INDONESIA</v>
          </cell>
        </row>
      </sheetData>
      <sheetData sheetId="5597">
        <row r="7">
          <cell r="E7" t="str">
            <v>PT. DANONE BISCUITS INDONESIA</v>
          </cell>
        </row>
      </sheetData>
      <sheetData sheetId="5598">
        <row r="7">
          <cell r="E7" t="str">
            <v>PT. DANONE BISCUITS INDONESIA</v>
          </cell>
        </row>
      </sheetData>
      <sheetData sheetId="5599">
        <row r="7">
          <cell r="E7" t="str">
            <v>PT. DANONE BISCUITS INDONESIA</v>
          </cell>
        </row>
      </sheetData>
      <sheetData sheetId="5600">
        <row r="7">
          <cell r="E7" t="str">
            <v>PT. DANONE BISCUITS INDONESIA</v>
          </cell>
        </row>
      </sheetData>
      <sheetData sheetId="5601">
        <row r="7">
          <cell r="E7" t="str">
            <v>PT. DANONE BISCUITS INDONESIA</v>
          </cell>
        </row>
      </sheetData>
      <sheetData sheetId="5602">
        <row r="7">
          <cell r="E7" t="str">
            <v>PT. DANONE BISCUITS INDONESIA</v>
          </cell>
        </row>
      </sheetData>
      <sheetData sheetId="5603">
        <row r="7">
          <cell r="E7" t="str">
            <v>PT. DANONE BISCUITS INDONESIA</v>
          </cell>
        </row>
      </sheetData>
      <sheetData sheetId="5604">
        <row r="7">
          <cell r="E7" t="str">
            <v>PT. DANONE BISCUITS INDONESIA</v>
          </cell>
        </row>
      </sheetData>
      <sheetData sheetId="5605">
        <row r="7">
          <cell r="E7" t="str">
            <v>PT. DANONE BISCUITS INDONESIA</v>
          </cell>
        </row>
      </sheetData>
      <sheetData sheetId="5606">
        <row r="7">
          <cell r="E7" t="str">
            <v>PT. DANONE BISCUITS INDONESIA</v>
          </cell>
        </row>
      </sheetData>
      <sheetData sheetId="5607">
        <row r="7">
          <cell r="E7" t="str">
            <v>PT. DANONE BISCUITS INDONESIA</v>
          </cell>
        </row>
      </sheetData>
      <sheetData sheetId="5608">
        <row r="7">
          <cell r="E7" t="str">
            <v>PT. DANONE BISCUITS INDONESIA</v>
          </cell>
        </row>
      </sheetData>
      <sheetData sheetId="5609">
        <row r="7">
          <cell r="E7" t="str">
            <v>PT. DANONE BISCUITS INDONESIA</v>
          </cell>
        </row>
      </sheetData>
      <sheetData sheetId="5610">
        <row r="7">
          <cell r="E7" t="str">
            <v>PT. DANONE BISCUITS INDONESIA</v>
          </cell>
        </row>
      </sheetData>
      <sheetData sheetId="5611">
        <row r="7">
          <cell r="E7" t="str">
            <v>PT. DANONE BISCUITS INDONESIA</v>
          </cell>
        </row>
      </sheetData>
      <sheetData sheetId="5612">
        <row r="7">
          <cell r="E7" t="str">
            <v>PT. DANONE BISCUITS INDONESIA</v>
          </cell>
        </row>
      </sheetData>
      <sheetData sheetId="5613">
        <row r="7">
          <cell r="E7" t="str">
            <v>PT. DANONE BISCUITS INDONESIA</v>
          </cell>
        </row>
      </sheetData>
      <sheetData sheetId="5614">
        <row r="7">
          <cell r="E7" t="str">
            <v>PT. DANONE BISCUITS INDONESIA</v>
          </cell>
        </row>
      </sheetData>
      <sheetData sheetId="5615">
        <row r="7">
          <cell r="E7" t="str">
            <v>PT. DANONE BISCUITS INDONESIA</v>
          </cell>
        </row>
      </sheetData>
      <sheetData sheetId="5616">
        <row r="7">
          <cell r="E7" t="str">
            <v>PT. DANONE BISCUITS INDONESIA</v>
          </cell>
        </row>
      </sheetData>
      <sheetData sheetId="5617">
        <row r="7">
          <cell r="E7" t="str">
            <v>PT. DANONE BISCUITS INDONESIA</v>
          </cell>
        </row>
      </sheetData>
      <sheetData sheetId="5618">
        <row r="7">
          <cell r="E7" t="str">
            <v>PT. DANONE BISCUITS INDONESIA</v>
          </cell>
        </row>
      </sheetData>
      <sheetData sheetId="5619">
        <row r="7">
          <cell r="E7" t="str">
            <v>PT. DANONE BISCUITS INDONESIA</v>
          </cell>
        </row>
      </sheetData>
      <sheetData sheetId="5620">
        <row r="7">
          <cell r="E7" t="str">
            <v>PT. DANONE BISCUITS INDONESIA</v>
          </cell>
        </row>
      </sheetData>
      <sheetData sheetId="5621">
        <row r="7">
          <cell r="E7" t="str">
            <v>PT. DANONE BISCUITS INDONESIA</v>
          </cell>
        </row>
      </sheetData>
      <sheetData sheetId="5622">
        <row r="7">
          <cell r="E7" t="str">
            <v>PT. DANONE BISCUITS INDONESIA</v>
          </cell>
        </row>
      </sheetData>
      <sheetData sheetId="5623">
        <row r="7">
          <cell r="E7" t="str">
            <v>PT. DANONE BISCUITS INDONESIA</v>
          </cell>
        </row>
      </sheetData>
      <sheetData sheetId="5624">
        <row r="7">
          <cell r="E7" t="str">
            <v>PT. DANONE BISCUITS INDONESIA</v>
          </cell>
        </row>
      </sheetData>
      <sheetData sheetId="5625">
        <row r="7">
          <cell r="E7" t="str">
            <v>PT. DANONE BISCUITS INDONESIA</v>
          </cell>
        </row>
      </sheetData>
      <sheetData sheetId="5626">
        <row r="7">
          <cell r="E7" t="str">
            <v>PT. DANONE BISCUITS INDONESIA</v>
          </cell>
        </row>
      </sheetData>
      <sheetData sheetId="5627">
        <row r="7">
          <cell r="E7" t="str">
            <v>PT. DANONE BISCUITS INDONESIA</v>
          </cell>
        </row>
      </sheetData>
      <sheetData sheetId="5628">
        <row r="7">
          <cell r="E7" t="str">
            <v>PT. DANONE BISCUITS INDONESIA</v>
          </cell>
        </row>
      </sheetData>
      <sheetData sheetId="5629">
        <row r="7">
          <cell r="E7" t="str">
            <v>PT. DANONE BISCUITS INDONESIA</v>
          </cell>
        </row>
      </sheetData>
      <sheetData sheetId="5630">
        <row r="7">
          <cell r="E7" t="str">
            <v>PT. DANONE BISCUITS INDONESIA</v>
          </cell>
        </row>
      </sheetData>
      <sheetData sheetId="5631">
        <row r="7">
          <cell r="E7" t="str">
            <v>PT. DANONE BISCUITS INDONESIA</v>
          </cell>
        </row>
      </sheetData>
      <sheetData sheetId="5632">
        <row r="7">
          <cell r="E7" t="str">
            <v>PT. DANONE BISCUITS INDONESIA</v>
          </cell>
        </row>
      </sheetData>
      <sheetData sheetId="5633">
        <row r="7">
          <cell r="E7" t="str">
            <v>PT. DANONE BISCUITS INDONESIA</v>
          </cell>
        </row>
      </sheetData>
      <sheetData sheetId="5634">
        <row r="7">
          <cell r="E7" t="str">
            <v>PT. DANONE BISCUITS INDONESIA</v>
          </cell>
        </row>
      </sheetData>
      <sheetData sheetId="5635">
        <row r="7">
          <cell r="E7" t="str">
            <v>PT. DANONE BISCUITS INDONESIA</v>
          </cell>
        </row>
      </sheetData>
      <sheetData sheetId="5636">
        <row r="7">
          <cell r="E7" t="str">
            <v>PT. DANONE BISCUITS INDONESIA</v>
          </cell>
        </row>
      </sheetData>
      <sheetData sheetId="5637">
        <row r="7">
          <cell r="E7" t="str">
            <v>PT. DANONE BISCUITS INDONESIA</v>
          </cell>
        </row>
      </sheetData>
      <sheetData sheetId="5638">
        <row r="7">
          <cell r="E7" t="str">
            <v>PT. DANONE BISCUITS INDONESIA</v>
          </cell>
        </row>
      </sheetData>
      <sheetData sheetId="5639">
        <row r="7">
          <cell r="E7" t="str">
            <v>PT. DANONE BISCUITS INDONESIA</v>
          </cell>
        </row>
      </sheetData>
      <sheetData sheetId="5640">
        <row r="7">
          <cell r="E7" t="str">
            <v>PT. DANONE BISCUITS INDONESIA</v>
          </cell>
        </row>
      </sheetData>
      <sheetData sheetId="5641">
        <row r="7">
          <cell r="E7" t="str">
            <v>PT. DANONE BISCUITS INDONESIA</v>
          </cell>
        </row>
      </sheetData>
      <sheetData sheetId="5642">
        <row r="7">
          <cell r="E7" t="str">
            <v>PT. DANONE BISCUITS INDONESIA</v>
          </cell>
        </row>
      </sheetData>
      <sheetData sheetId="5643">
        <row r="7">
          <cell r="E7" t="str">
            <v>PT. DANONE BISCUITS INDONESIA</v>
          </cell>
        </row>
      </sheetData>
      <sheetData sheetId="5644">
        <row r="7">
          <cell r="E7" t="str">
            <v>PT. DANONE BISCUITS INDONESIA</v>
          </cell>
        </row>
      </sheetData>
      <sheetData sheetId="5645">
        <row r="7">
          <cell r="E7" t="str">
            <v>PT. DANONE BISCUITS INDONESIA</v>
          </cell>
        </row>
      </sheetData>
      <sheetData sheetId="5646">
        <row r="7">
          <cell r="E7" t="str">
            <v>PT. DANONE BISCUITS INDONESIA</v>
          </cell>
        </row>
      </sheetData>
      <sheetData sheetId="5647">
        <row r="7">
          <cell r="E7" t="str">
            <v>PT. DANONE BISCUITS INDONESIA</v>
          </cell>
        </row>
      </sheetData>
      <sheetData sheetId="5648">
        <row r="7">
          <cell r="E7" t="str">
            <v>PT. DANONE BISCUITS INDONESIA</v>
          </cell>
        </row>
      </sheetData>
      <sheetData sheetId="5649">
        <row r="7">
          <cell r="E7" t="str">
            <v>PT. DANONE BISCUITS INDONESIA</v>
          </cell>
        </row>
      </sheetData>
      <sheetData sheetId="5650">
        <row r="7">
          <cell r="E7" t="str">
            <v>PT. DANONE BISCUITS INDONESIA</v>
          </cell>
        </row>
      </sheetData>
      <sheetData sheetId="5651">
        <row r="7">
          <cell r="E7" t="str">
            <v>PT. DANONE BISCUITS INDONESIA</v>
          </cell>
        </row>
      </sheetData>
      <sheetData sheetId="5652">
        <row r="7">
          <cell r="E7" t="str">
            <v>PT. DANONE BISCUITS INDONESIA</v>
          </cell>
        </row>
      </sheetData>
      <sheetData sheetId="5653">
        <row r="7">
          <cell r="E7" t="str">
            <v>PT. DANONE BISCUITS INDONESIA</v>
          </cell>
        </row>
      </sheetData>
      <sheetData sheetId="5654">
        <row r="7">
          <cell r="E7" t="str">
            <v>PT. DANONE BISCUITS INDONESIA</v>
          </cell>
        </row>
      </sheetData>
      <sheetData sheetId="5655">
        <row r="7">
          <cell r="E7" t="str">
            <v>PT. DANONE BISCUITS INDONESIA</v>
          </cell>
        </row>
      </sheetData>
      <sheetData sheetId="5656">
        <row r="7">
          <cell r="E7" t="str">
            <v>PT. DANONE BISCUITS INDONESIA</v>
          </cell>
        </row>
      </sheetData>
      <sheetData sheetId="5657">
        <row r="7">
          <cell r="E7" t="str">
            <v>PT. DANONE BISCUITS INDONESIA</v>
          </cell>
        </row>
      </sheetData>
      <sheetData sheetId="5658">
        <row r="7">
          <cell r="E7" t="str">
            <v>PT. DANONE BISCUITS INDONESIA</v>
          </cell>
        </row>
      </sheetData>
      <sheetData sheetId="5659">
        <row r="7">
          <cell r="E7" t="str">
            <v>PT. DANONE BISCUITS INDONESIA</v>
          </cell>
        </row>
      </sheetData>
      <sheetData sheetId="5660">
        <row r="7">
          <cell r="E7" t="str">
            <v>PT. DANONE BISCUITS INDONESIA</v>
          </cell>
        </row>
      </sheetData>
      <sheetData sheetId="5661">
        <row r="7">
          <cell r="E7" t="str">
            <v>PT. DANONE BISCUITS INDONESIA</v>
          </cell>
        </row>
      </sheetData>
      <sheetData sheetId="5662">
        <row r="7">
          <cell r="E7" t="str">
            <v>PT. DANONE BISCUITS INDONESIA</v>
          </cell>
        </row>
      </sheetData>
      <sheetData sheetId="5663">
        <row r="7">
          <cell r="E7" t="str">
            <v>PT. DANONE BISCUITS INDONESIA</v>
          </cell>
        </row>
      </sheetData>
      <sheetData sheetId="5664">
        <row r="7">
          <cell r="E7" t="str">
            <v>PT. DANONE BISCUITS INDONESIA</v>
          </cell>
        </row>
      </sheetData>
      <sheetData sheetId="5665">
        <row r="7">
          <cell r="E7" t="str">
            <v>PT. DANONE BISCUITS INDONESIA</v>
          </cell>
        </row>
      </sheetData>
      <sheetData sheetId="5666">
        <row r="7">
          <cell r="E7" t="str">
            <v>PT. DANONE BISCUITS INDONESIA</v>
          </cell>
        </row>
      </sheetData>
      <sheetData sheetId="5667">
        <row r="7">
          <cell r="E7" t="str">
            <v>PT. DANONE BISCUITS INDONESIA</v>
          </cell>
        </row>
      </sheetData>
      <sheetData sheetId="5668">
        <row r="7">
          <cell r="E7" t="str">
            <v>PT. DANONE BISCUITS INDONESIA</v>
          </cell>
        </row>
      </sheetData>
      <sheetData sheetId="5669">
        <row r="7">
          <cell r="E7" t="str">
            <v>PT. DANONE BISCUITS INDONESIA</v>
          </cell>
        </row>
      </sheetData>
      <sheetData sheetId="5670">
        <row r="7">
          <cell r="E7" t="str">
            <v>PT. DANONE BISCUITS INDONESIA</v>
          </cell>
        </row>
      </sheetData>
      <sheetData sheetId="5671">
        <row r="7">
          <cell r="E7" t="str">
            <v>PT. DANONE BISCUITS INDONESIA</v>
          </cell>
        </row>
      </sheetData>
      <sheetData sheetId="5672">
        <row r="7">
          <cell r="E7" t="str">
            <v>PT. DANONE BISCUITS INDONESIA</v>
          </cell>
        </row>
      </sheetData>
      <sheetData sheetId="5673">
        <row r="7">
          <cell r="E7" t="str">
            <v>PT. DANONE BISCUITS INDONESIA</v>
          </cell>
        </row>
      </sheetData>
      <sheetData sheetId="5674">
        <row r="7">
          <cell r="E7" t="str">
            <v>PT. DANONE BISCUITS INDONESIA</v>
          </cell>
        </row>
      </sheetData>
      <sheetData sheetId="5675">
        <row r="7">
          <cell r="E7" t="str">
            <v>PT. DANONE BISCUITS INDONESIA</v>
          </cell>
        </row>
      </sheetData>
      <sheetData sheetId="5676">
        <row r="7">
          <cell r="E7" t="str">
            <v>PT. DANONE BISCUITS INDONESIA</v>
          </cell>
        </row>
      </sheetData>
      <sheetData sheetId="5677">
        <row r="7">
          <cell r="E7" t="str">
            <v>PT. DANONE BISCUITS INDONESIA</v>
          </cell>
        </row>
      </sheetData>
      <sheetData sheetId="5678">
        <row r="7">
          <cell r="E7" t="str">
            <v>PT. DANONE BISCUITS INDONESIA</v>
          </cell>
        </row>
      </sheetData>
      <sheetData sheetId="5679">
        <row r="7">
          <cell r="E7" t="str">
            <v>PT. DANONE BISCUITS INDONESIA</v>
          </cell>
        </row>
      </sheetData>
      <sheetData sheetId="5680">
        <row r="7">
          <cell r="E7" t="str">
            <v>PT. DANONE BISCUITS INDONESIA</v>
          </cell>
        </row>
      </sheetData>
      <sheetData sheetId="5681">
        <row r="7">
          <cell r="E7" t="str">
            <v>PT. DANONE BISCUITS INDONESIA</v>
          </cell>
        </row>
      </sheetData>
      <sheetData sheetId="5682">
        <row r="7">
          <cell r="E7" t="str">
            <v>PT. DANONE BISCUITS INDONESIA</v>
          </cell>
        </row>
      </sheetData>
      <sheetData sheetId="5683">
        <row r="7">
          <cell r="E7" t="str">
            <v>PT. DANONE BISCUITS INDONESIA</v>
          </cell>
        </row>
      </sheetData>
      <sheetData sheetId="5684">
        <row r="7">
          <cell r="E7" t="str">
            <v>PT. DANONE BISCUITS INDONESIA</v>
          </cell>
        </row>
      </sheetData>
      <sheetData sheetId="5685">
        <row r="7">
          <cell r="E7" t="str">
            <v>PT. DANONE BISCUITS INDONESIA</v>
          </cell>
        </row>
      </sheetData>
      <sheetData sheetId="5686">
        <row r="7">
          <cell r="E7" t="str">
            <v>PT. DANONE BISCUITS INDONESIA</v>
          </cell>
        </row>
      </sheetData>
      <sheetData sheetId="5687">
        <row r="7">
          <cell r="E7" t="str">
            <v>PT. DANONE BISCUITS INDONESIA</v>
          </cell>
        </row>
      </sheetData>
      <sheetData sheetId="5688">
        <row r="7">
          <cell r="E7" t="str">
            <v>PT. DANONE BISCUITS INDONESIA</v>
          </cell>
        </row>
      </sheetData>
      <sheetData sheetId="5689">
        <row r="7">
          <cell r="E7" t="str">
            <v>PT. DANONE BISCUITS INDONESIA</v>
          </cell>
        </row>
      </sheetData>
      <sheetData sheetId="5690">
        <row r="7">
          <cell r="E7" t="str">
            <v>PT. DANONE BISCUITS INDONESIA</v>
          </cell>
        </row>
      </sheetData>
      <sheetData sheetId="5691">
        <row r="7">
          <cell r="E7" t="str">
            <v>PT. DANONE BISCUITS INDONESIA</v>
          </cell>
        </row>
      </sheetData>
      <sheetData sheetId="5692">
        <row r="7">
          <cell r="E7" t="str">
            <v>PT. DANONE BISCUITS INDONESIA</v>
          </cell>
        </row>
      </sheetData>
      <sheetData sheetId="5693">
        <row r="7">
          <cell r="E7" t="str">
            <v>PT. DANONE BISCUITS INDONESIA</v>
          </cell>
        </row>
      </sheetData>
      <sheetData sheetId="5694">
        <row r="7">
          <cell r="E7" t="str">
            <v>PT. DANONE BISCUITS INDONESIA</v>
          </cell>
        </row>
      </sheetData>
      <sheetData sheetId="5695">
        <row r="7">
          <cell r="E7" t="str">
            <v>PT. DANONE BISCUITS INDONESIA</v>
          </cell>
        </row>
      </sheetData>
      <sheetData sheetId="5696">
        <row r="7">
          <cell r="E7" t="str">
            <v>PT. DANONE BISCUITS INDONESIA</v>
          </cell>
        </row>
      </sheetData>
      <sheetData sheetId="5697">
        <row r="7">
          <cell r="E7" t="str">
            <v>PT. DANONE BISCUITS INDONESIA</v>
          </cell>
        </row>
      </sheetData>
      <sheetData sheetId="5698">
        <row r="7">
          <cell r="E7" t="str">
            <v>PT. DANONE BISCUITS INDONESIA</v>
          </cell>
        </row>
      </sheetData>
      <sheetData sheetId="5699">
        <row r="7">
          <cell r="E7" t="str">
            <v>PT. DANONE BISCUITS INDONESIA</v>
          </cell>
        </row>
      </sheetData>
      <sheetData sheetId="5700">
        <row r="7">
          <cell r="E7" t="str">
            <v>PT. DANONE BISCUITS INDONESIA</v>
          </cell>
        </row>
      </sheetData>
      <sheetData sheetId="5701">
        <row r="7">
          <cell r="E7" t="str">
            <v>PT. DANONE BISCUITS INDONESIA</v>
          </cell>
        </row>
      </sheetData>
      <sheetData sheetId="5702">
        <row r="7">
          <cell r="E7" t="str">
            <v>PT. DANONE BISCUITS INDONESIA</v>
          </cell>
        </row>
      </sheetData>
      <sheetData sheetId="5703">
        <row r="7">
          <cell r="E7" t="str">
            <v>PT. DANONE BISCUITS INDONESIA</v>
          </cell>
        </row>
      </sheetData>
      <sheetData sheetId="5704">
        <row r="7">
          <cell r="E7" t="str">
            <v>PT. DANONE BISCUITS INDONESIA</v>
          </cell>
        </row>
      </sheetData>
      <sheetData sheetId="5705">
        <row r="7">
          <cell r="E7" t="str">
            <v>PT. DANONE BISCUITS INDONESIA</v>
          </cell>
        </row>
      </sheetData>
      <sheetData sheetId="5706">
        <row r="7">
          <cell r="E7" t="str">
            <v>PT. DANONE BISCUITS INDONESIA</v>
          </cell>
        </row>
      </sheetData>
      <sheetData sheetId="5707">
        <row r="7">
          <cell r="E7" t="str">
            <v>PT. DANONE BISCUITS INDONESIA</v>
          </cell>
        </row>
      </sheetData>
      <sheetData sheetId="5708">
        <row r="7">
          <cell r="E7" t="str">
            <v>PT. DANONE BISCUITS INDONESIA</v>
          </cell>
        </row>
      </sheetData>
      <sheetData sheetId="5709">
        <row r="7">
          <cell r="E7" t="str">
            <v>PT. DANONE BISCUITS INDONESIA</v>
          </cell>
        </row>
      </sheetData>
      <sheetData sheetId="5710">
        <row r="7">
          <cell r="E7" t="str">
            <v>PT. DANONE BISCUITS INDONESIA</v>
          </cell>
        </row>
      </sheetData>
      <sheetData sheetId="5711">
        <row r="7">
          <cell r="E7" t="str">
            <v>PT. DANONE BISCUITS INDONESIA</v>
          </cell>
        </row>
      </sheetData>
      <sheetData sheetId="5712">
        <row r="7">
          <cell r="E7" t="str">
            <v>PT. DANONE BISCUITS INDONESIA</v>
          </cell>
        </row>
      </sheetData>
      <sheetData sheetId="5713">
        <row r="7">
          <cell r="E7" t="str">
            <v>PT. DANONE BISCUITS INDONESIA</v>
          </cell>
        </row>
      </sheetData>
      <sheetData sheetId="5714">
        <row r="7">
          <cell r="E7" t="str">
            <v>PT. DANONE BISCUITS INDONESIA</v>
          </cell>
        </row>
      </sheetData>
      <sheetData sheetId="5715">
        <row r="7">
          <cell r="E7" t="str">
            <v>PT. DANONE BISCUITS INDONESIA</v>
          </cell>
        </row>
      </sheetData>
      <sheetData sheetId="5716">
        <row r="7">
          <cell r="E7" t="str">
            <v>PT. DANONE BISCUITS INDONESIA</v>
          </cell>
        </row>
      </sheetData>
      <sheetData sheetId="5717">
        <row r="7">
          <cell r="E7" t="str">
            <v>PT. DANONE BISCUITS INDONESIA</v>
          </cell>
        </row>
      </sheetData>
      <sheetData sheetId="5718">
        <row r="7">
          <cell r="E7" t="str">
            <v>PT. DANONE BISCUITS INDONESIA</v>
          </cell>
        </row>
      </sheetData>
      <sheetData sheetId="5719">
        <row r="7">
          <cell r="E7" t="str">
            <v>PT. DANONE BISCUITS INDONESIA</v>
          </cell>
        </row>
      </sheetData>
      <sheetData sheetId="5720">
        <row r="7">
          <cell r="E7" t="str">
            <v>PT. DANONE BISCUITS INDONESIA</v>
          </cell>
        </row>
      </sheetData>
      <sheetData sheetId="5721">
        <row r="7">
          <cell r="E7" t="str">
            <v>PT. DANONE BISCUITS INDONESIA</v>
          </cell>
        </row>
      </sheetData>
      <sheetData sheetId="5722">
        <row r="7">
          <cell r="E7" t="str">
            <v>PT. DANONE BISCUITS INDONESIA</v>
          </cell>
        </row>
      </sheetData>
      <sheetData sheetId="5723">
        <row r="7">
          <cell r="E7" t="str">
            <v>PT. DANONE BISCUITS INDONESIA</v>
          </cell>
        </row>
      </sheetData>
      <sheetData sheetId="5724">
        <row r="7">
          <cell r="E7" t="str">
            <v>PT. DANONE BISCUITS INDONESIA</v>
          </cell>
        </row>
      </sheetData>
      <sheetData sheetId="5725">
        <row r="7">
          <cell r="E7" t="str">
            <v>PT. DANONE BISCUITS INDONESIA</v>
          </cell>
        </row>
      </sheetData>
      <sheetData sheetId="5726">
        <row r="7">
          <cell r="E7" t="str">
            <v>PT. DANONE BISCUITS INDONESIA</v>
          </cell>
        </row>
      </sheetData>
      <sheetData sheetId="5727">
        <row r="7">
          <cell r="E7" t="str">
            <v>PT. DANONE BISCUITS INDONESIA</v>
          </cell>
        </row>
      </sheetData>
      <sheetData sheetId="5728">
        <row r="7">
          <cell r="E7" t="str">
            <v>PT. DANONE BISCUITS INDONESIA</v>
          </cell>
        </row>
      </sheetData>
      <sheetData sheetId="5729">
        <row r="7">
          <cell r="E7" t="str">
            <v>PT. DANONE BISCUITS INDONESIA</v>
          </cell>
        </row>
      </sheetData>
      <sheetData sheetId="5730">
        <row r="7">
          <cell r="E7" t="str">
            <v>PT. DANONE BISCUITS INDONESIA</v>
          </cell>
        </row>
      </sheetData>
      <sheetData sheetId="5731">
        <row r="7">
          <cell r="E7" t="str">
            <v>PT. DANONE BISCUITS INDONESIA</v>
          </cell>
        </row>
      </sheetData>
      <sheetData sheetId="5732">
        <row r="7">
          <cell r="E7" t="str">
            <v>PT. DANONE BISCUITS INDONESIA</v>
          </cell>
        </row>
      </sheetData>
      <sheetData sheetId="5733">
        <row r="7">
          <cell r="E7" t="str">
            <v>PT. DANONE BISCUITS INDONESIA</v>
          </cell>
        </row>
      </sheetData>
      <sheetData sheetId="5734">
        <row r="7">
          <cell r="E7" t="str">
            <v>PT. DANONE BISCUITS INDONESIA</v>
          </cell>
        </row>
      </sheetData>
      <sheetData sheetId="5735">
        <row r="7">
          <cell r="E7" t="str">
            <v>PT. DANONE BISCUITS INDONESIA</v>
          </cell>
        </row>
      </sheetData>
      <sheetData sheetId="5736">
        <row r="7">
          <cell r="E7" t="str">
            <v>PT. DANONE BISCUITS INDONESIA</v>
          </cell>
        </row>
      </sheetData>
      <sheetData sheetId="5737">
        <row r="7">
          <cell r="E7" t="str">
            <v>PT. DANONE BISCUITS INDONESIA</v>
          </cell>
        </row>
      </sheetData>
      <sheetData sheetId="5738">
        <row r="7">
          <cell r="E7" t="str">
            <v>PT. DANONE BISCUITS INDONESIA</v>
          </cell>
        </row>
      </sheetData>
      <sheetData sheetId="5739">
        <row r="7">
          <cell r="E7" t="str">
            <v>PT. DANONE BISCUITS INDONESIA</v>
          </cell>
        </row>
      </sheetData>
      <sheetData sheetId="5740">
        <row r="7">
          <cell r="E7" t="str">
            <v>PT. DANONE BISCUITS INDONESIA</v>
          </cell>
        </row>
      </sheetData>
      <sheetData sheetId="5741">
        <row r="7">
          <cell r="E7" t="str">
            <v>PT. DANONE BISCUITS INDONESIA</v>
          </cell>
        </row>
      </sheetData>
      <sheetData sheetId="5742">
        <row r="7">
          <cell r="E7" t="str">
            <v>PT. DANONE BISCUITS INDONESIA</v>
          </cell>
        </row>
      </sheetData>
      <sheetData sheetId="5743">
        <row r="7">
          <cell r="E7" t="str">
            <v>PT. DANONE BISCUITS INDONESIA</v>
          </cell>
        </row>
      </sheetData>
      <sheetData sheetId="5744">
        <row r="7">
          <cell r="E7" t="str">
            <v>PT. DANONE BISCUITS INDONESIA</v>
          </cell>
        </row>
      </sheetData>
      <sheetData sheetId="5745">
        <row r="7">
          <cell r="E7" t="str">
            <v>PT. DANONE BISCUITS INDONESIA</v>
          </cell>
        </row>
      </sheetData>
      <sheetData sheetId="5746">
        <row r="7">
          <cell r="E7" t="str">
            <v>PT. DANONE BISCUITS INDONESIA</v>
          </cell>
        </row>
      </sheetData>
      <sheetData sheetId="5747">
        <row r="7">
          <cell r="E7" t="str">
            <v>PT. DANONE BISCUITS INDONESIA</v>
          </cell>
        </row>
      </sheetData>
      <sheetData sheetId="5748">
        <row r="7">
          <cell r="E7" t="str">
            <v>PT. DANONE BISCUITS INDONESIA</v>
          </cell>
        </row>
      </sheetData>
      <sheetData sheetId="5749">
        <row r="7">
          <cell r="E7" t="str">
            <v>PT. DANONE BISCUITS INDONESIA</v>
          </cell>
        </row>
      </sheetData>
      <sheetData sheetId="5750">
        <row r="7">
          <cell r="E7" t="str">
            <v>PT. DANONE BISCUITS INDONESIA</v>
          </cell>
        </row>
      </sheetData>
      <sheetData sheetId="5751">
        <row r="7">
          <cell r="E7" t="str">
            <v>PT. DANONE BISCUITS INDONESIA</v>
          </cell>
        </row>
      </sheetData>
      <sheetData sheetId="5752">
        <row r="7">
          <cell r="E7" t="str">
            <v>PT. DANONE BISCUITS INDONESIA</v>
          </cell>
        </row>
      </sheetData>
      <sheetData sheetId="5753">
        <row r="7">
          <cell r="E7" t="str">
            <v>PT. DANONE BISCUITS INDONESIA</v>
          </cell>
        </row>
      </sheetData>
      <sheetData sheetId="5754">
        <row r="7">
          <cell r="E7" t="str">
            <v>PT. DANONE BISCUITS INDONESIA</v>
          </cell>
        </row>
      </sheetData>
      <sheetData sheetId="5755">
        <row r="7">
          <cell r="E7" t="str">
            <v>PT. DANONE BISCUITS INDONESIA</v>
          </cell>
        </row>
      </sheetData>
      <sheetData sheetId="5756">
        <row r="7">
          <cell r="E7" t="str">
            <v>PT. DANONE BISCUITS INDONESIA</v>
          </cell>
        </row>
      </sheetData>
      <sheetData sheetId="5757">
        <row r="7">
          <cell r="E7" t="str">
            <v>PT. DANONE BISCUITS INDONESIA</v>
          </cell>
        </row>
      </sheetData>
      <sheetData sheetId="5758">
        <row r="7">
          <cell r="E7" t="str">
            <v>PT. DANONE BISCUITS INDONESIA</v>
          </cell>
        </row>
      </sheetData>
      <sheetData sheetId="5759">
        <row r="7">
          <cell r="E7" t="str">
            <v>PT. DANONE BISCUITS INDONESIA</v>
          </cell>
        </row>
      </sheetData>
      <sheetData sheetId="5760">
        <row r="7">
          <cell r="E7" t="str">
            <v>PT. DANONE BISCUITS INDONESIA</v>
          </cell>
        </row>
      </sheetData>
      <sheetData sheetId="5761">
        <row r="7">
          <cell r="E7" t="str">
            <v>PT. DANONE BISCUITS INDONESIA</v>
          </cell>
        </row>
      </sheetData>
      <sheetData sheetId="5762">
        <row r="7">
          <cell r="E7" t="str">
            <v>PT. DANONE BISCUITS INDONESIA</v>
          </cell>
        </row>
      </sheetData>
      <sheetData sheetId="5763">
        <row r="7">
          <cell r="E7" t="str">
            <v>PT. DANONE BISCUITS INDONESIA</v>
          </cell>
        </row>
      </sheetData>
      <sheetData sheetId="5764">
        <row r="7">
          <cell r="E7" t="str">
            <v>PT. DANONE BISCUITS INDONESIA</v>
          </cell>
        </row>
      </sheetData>
      <sheetData sheetId="5765">
        <row r="7">
          <cell r="E7" t="str">
            <v>PT. DANONE BISCUITS INDONESIA</v>
          </cell>
        </row>
      </sheetData>
      <sheetData sheetId="5766">
        <row r="7">
          <cell r="E7" t="str">
            <v>PT. DANONE BISCUITS INDONESIA</v>
          </cell>
        </row>
      </sheetData>
      <sheetData sheetId="5767">
        <row r="7">
          <cell r="E7" t="str">
            <v>PT. DANONE BISCUITS INDONESIA</v>
          </cell>
        </row>
      </sheetData>
      <sheetData sheetId="5768">
        <row r="7">
          <cell r="E7" t="str">
            <v>PT. DANONE BISCUITS INDONESIA</v>
          </cell>
        </row>
      </sheetData>
      <sheetData sheetId="5769">
        <row r="7">
          <cell r="E7" t="str">
            <v>PT. DANONE BISCUITS INDONESIA</v>
          </cell>
        </row>
      </sheetData>
      <sheetData sheetId="5770">
        <row r="7">
          <cell r="E7" t="str">
            <v>PT. DANONE BISCUITS INDONESIA</v>
          </cell>
        </row>
      </sheetData>
      <sheetData sheetId="5771">
        <row r="7">
          <cell r="E7" t="str">
            <v>PT. DANONE BISCUITS INDONESIA</v>
          </cell>
        </row>
      </sheetData>
      <sheetData sheetId="5772">
        <row r="7">
          <cell r="E7" t="str">
            <v>PT. DANONE BISCUITS INDONESIA</v>
          </cell>
        </row>
      </sheetData>
      <sheetData sheetId="5773">
        <row r="7">
          <cell r="E7" t="str">
            <v>PT. DANONE BISCUITS INDONESIA</v>
          </cell>
        </row>
      </sheetData>
      <sheetData sheetId="5774">
        <row r="7">
          <cell r="E7" t="str">
            <v>PT. DANONE BISCUITS INDONESIA</v>
          </cell>
        </row>
      </sheetData>
      <sheetData sheetId="5775">
        <row r="7">
          <cell r="E7" t="str">
            <v>PT. DANONE BISCUITS INDONESIA</v>
          </cell>
        </row>
      </sheetData>
      <sheetData sheetId="5776">
        <row r="7">
          <cell r="E7" t="str">
            <v>PT. DANONE BISCUITS INDONESIA</v>
          </cell>
        </row>
      </sheetData>
      <sheetData sheetId="5777">
        <row r="7">
          <cell r="E7" t="str">
            <v>PT. DANONE BISCUITS INDONESIA</v>
          </cell>
        </row>
      </sheetData>
      <sheetData sheetId="5778">
        <row r="7">
          <cell r="E7" t="str">
            <v>PT. DANONE BISCUITS INDONESIA</v>
          </cell>
        </row>
      </sheetData>
      <sheetData sheetId="5779">
        <row r="7">
          <cell r="E7" t="str">
            <v>PT. DANONE BISCUITS INDONESIA</v>
          </cell>
        </row>
      </sheetData>
      <sheetData sheetId="5780">
        <row r="7">
          <cell r="E7" t="str">
            <v>PT. DANONE BISCUITS INDONESIA</v>
          </cell>
        </row>
      </sheetData>
      <sheetData sheetId="5781">
        <row r="7">
          <cell r="E7" t="str">
            <v>PT. DANONE BISCUITS INDONESIA</v>
          </cell>
        </row>
      </sheetData>
      <sheetData sheetId="5782">
        <row r="7">
          <cell r="E7" t="str">
            <v>PT. DANONE BISCUITS INDONESIA</v>
          </cell>
        </row>
      </sheetData>
      <sheetData sheetId="5783">
        <row r="7">
          <cell r="E7" t="str">
            <v>PT. DANONE BISCUITS INDONESIA</v>
          </cell>
        </row>
      </sheetData>
      <sheetData sheetId="5784">
        <row r="7">
          <cell r="E7" t="str">
            <v>PT. DANONE BISCUITS INDONESIA</v>
          </cell>
        </row>
      </sheetData>
      <sheetData sheetId="5785">
        <row r="7">
          <cell r="E7" t="str">
            <v>PT. DANONE BISCUITS INDONESIA</v>
          </cell>
        </row>
      </sheetData>
      <sheetData sheetId="5786">
        <row r="7">
          <cell r="E7" t="str">
            <v>PT. DANONE BISCUITS INDONESIA</v>
          </cell>
        </row>
      </sheetData>
      <sheetData sheetId="5787">
        <row r="7">
          <cell r="E7" t="str">
            <v>PT. DANONE BISCUITS INDONESIA</v>
          </cell>
        </row>
      </sheetData>
      <sheetData sheetId="5788">
        <row r="7">
          <cell r="E7" t="str">
            <v>PT. DANONE BISCUITS INDONESIA</v>
          </cell>
        </row>
      </sheetData>
      <sheetData sheetId="5789">
        <row r="7">
          <cell r="E7" t="str">
            <v>PT. DANONE BISCUITS INDONESIA</v>
          </cell>
        </row>
      </sheetData>
      <sheetData sheetId="5790">
        <row r="7">
          <cell r="E7" t="str">
            <v>PT. DANONE BISCUITS INDONESIA</v>
          </cell>
        </row>
      </sheetData>
      <sheetData sheetId="5791">
        <row r="7">
          <cell r="E7" t="str">
            <v>PT. DANONE BISCUITS INDONESIA</v>
          </cell>
        </row>
      </sheetData>
      <sheetData sheetId="5792">
        <row r="7">
          <cell r="E7" t="str">
            <v>PT. DANONE BISCUITS INDONESIA</v>
          </cell>
        </row>
      </sheetData>
      <sheetData sheetId="5793">
        <row r="7">
          <cell r="E7" t="str">
            <v>PT. DANONE BISCUITS INDONESIA</v>
          </cell>
        </row>
      </sheetData>
      <sheetData sheetId="5794">
        <row r="7">
          <cell r="E7" t="str">
            <v>PT. DANONE BISCUITS INDONESIA</v>
          </cell>
        </row>
      </sheetData>
      <sheetData sheetId="5795">
        <row r="7">
          <cell r="E7" t="str">
            <v>PT. DANONE BISCUITS INDONESIA</v>
          </cell>
        </row>
      </sheetData>
      <sheetData sheetId="5796">
        <row r="7">
          <cell r="E7" t="str">
            <v>PT. DANONE BISCUITS INDONESIA</v>
          </cell>
        </row>
      </sheetData>
      <sheetData sheetId="5797">
        <row r="7">
          <cell r="E7" t="str">
            <v>PT. DANONE BISCUITS INDONESIA</v>
          </cell>
        </row>
      </sheetData>
      <sheetData sheetId="5798">
        <row r="7">
          <cell r="E7" t="str">
            <v>PT. DANONE BISCUITS INDONESIA</v>
          </cell>
        </row>
      </sheetData>
      <sheetData sheetId="5799">
        <row r="7">
          <cell r="E7" t="str">
            <v>PT. DANONE BISCUITS INDONESIA</v>
          </cell>
        </row>
      </sheetData>
      <sheetData sheetId="5800">
        <row r="7">
          <cell r="E7" t="str">
            <v>PT. DANONE BISCUITS INDONESIA</v>
          </cell>
        </row>
      </sheetData>
      <sheetData sheetId="5801">
        <row r="7">
          <cell r="E7" t="str">
            <v>PT. DANONE BISCUITS INDONESIA</v>
          </cell>
        </row>
      </sheetData>
      <sheetData sheetId="5802">
        <row r="7">
          <cell r="E7" t="str">
            <v>PT. DANONE BISCUITS INDONESIA</v>
          </cell>
        </row>
      </sheetData>
      <sheetData sheetId="5803">
        <row r="7">
          <cell r="E7" t="str">
            <v>PT. DANONE BISCUITS INDONESIA</v>
          </cell>
        </row>
      </sheetData>
      <sheetData sheetId="5804">
        <row r="7">
          <cell r="E7" t="str">
            <v>PT. DANONE BISCUITS INDONESIA</v>
          </cell>
        </row>
      </sheetData>
      <sheetData sheetId="5805">
        <row r="7">
          <cell r="E7" t="str">
            <v>PT. DANONE BISCUITS INDONESIA</v>
          </cell>
        </row>
      </sheetData>
      <sheetData sheetId="5806">
        <row r="7">
          <cell r="E7" t="str">
            <v>PT. DANONE BISCUITS INDONESIA</v>
          </cell>
        </row>
      </sheetData>
      <sheetData sheetId="5807">
        <row r="7">
          <cell r="E7" t="str">
            <v>PT. DANONE BISCUITS INDONESIA</v>
          </cell>
        </row>
      </sheetData>
      <sheetData sheetId="5808">
        <row r="7">
          <cell r="E7" t="str">
            <v>PT. DANONE BISCUITS INDONESIA</v>
          </cell>
        </row>
      </sheetData>
      <sheetData sheetId="5809">
        <row r="7">
          <cell r="E7" t="str">
            <v>PT. DANONE BISCUITS INDONESIA</v>
          </cell>
        </row>
      </sheetData>
      <sheetData sheetId="5810">
        <row r="7">
          <cell r="E7" t="str">
            <v>PT. DANONE BISCUITS INDONESIA</v>
          </cell>
        </row>
      </sheetData>
      <sheetData sheetId="5811">
        <row r="7">
          <cell r="E7" t="str">
            <v>PT. DANONE BISCUITS INDONESIA</v>
          </cell>
        </row>
      </sheetData>
      <sheetData sheetId="5812">
        <row r="7">
          <cell r="E7" t="str">
            <v>PT. DANONE BISCUITS INDONESIA</v>
          </cell>
        </row>
      </sheetData>
      <sheetData sheetId="5813">
        <row r="7">
          <cell r="E7" t="str">
            <v>PT. DANONE BISCUITS INDONESIA</v>
          </cell>
        </row>
      </sheetData>
      <sheetData sheetId="5814">
        <row r="7">
          <cell r="E7" t="str">
            <v>PT. DANONE BISCUITS INDONESIA</v>
          </cell>
        </row>
      </sheetData>
      <sheetData sheetId="5815">
        <row r="7">
          <cell r="E7" t="str">
            <v>PT. DANONE BISCUITS INDONESIA</v>
          </cell>
        </row>
      </sheetData>
      <sheetData sheetId="5816">
        <row r="7">
          <cell r="E7" t="str">
            <v>PT. DANONE BISCUITS INDONESIA</v>
          </cell>
        </row>
      </sheetData>
      <sheetData sheetId="5817">
        <row r="7">
          <cell r="E7" t="str">
            <v>PT. DANONE BISCUITS INDONESIA</v>
          </cell>
        </row>
      </sheetData>
      <sheetData sheetId="5818">
        <row r="7">
          <cell r="E7" t="str">
            <v>PT. DANONE BISCUITS INDONESIA</v>
          </cell>
        </row>
      </sheetData>
      <sheetData sheetId="5819">
        <row r="7">
          <cell r="E7" t="str">
            <v>PT. DANONE BISCUITS INDONESIA</v>
          </cell>
        </row>
      </sheetData>
      <sheetData sheetId="5820">
        <row r="7">
          <cell r="E7" t="str">
            <v>PT. DANONE BISCUITS INDONESIA</v>
          </cell>
        </row>
      </sheetData>
      <sheetData sheetId="5821">
        <row r="7">
          <cell r="E7" t="str">
            <v>PT. DANONE BISCUITS INDONESIA</v>
          </cell>
        </row>
      </sheetData>
      <sheetData sheetId="5822">
        <row r="7">
          <cell r="E7" t="str">
            <v>PT. DANONE BISCUITS INDONESIA</v>
          </cell>
        </row>
      </sheetData>
      <sheetData sheetId="5823">
        <row r="7">
          <cell r="E7" t="str">
            <v>PT. DANONE BISCUITS INDONESIA</v>
          </cell>
        </row>
      </sheetData>
      <sheetData sheetId="5824">
        <row r="7">
          <cell r="E7" t="str">
            <v>PT. DANONE BISCUITS INDONESIA</v>
          </cell>
        </row>
      </sheetData>
      <sheetData sheetId="5825">
        <row r="7">
          <cell r="E7" t="str">
            <v>PT. DANONE BISCUITS INDONESIA</v>
          </cell>
        </row>
      </sheetData>
      <sheetData sheetId="5826">
        <row r="7">
          <cell r="E7" t="str">
            <v>PT. DANONE BISCUITS INDONESIA</v>
          </cell>
        </row>
      </sheetData>
      <sheetData sheetId="5827">
        <row r="7">
          <cell r="E7" t="str">
            <v>PT. DANONE BISCUITS INDONESIA</v>
          </cell>
        </row>
      </sheetData>
      <sheetData sheetId="5828">
        <row r="7">
          <cell r="E7" t="str">
            <v>PT. DANONE BISCUITS INDONESIA</v>
          </cell>
        </row>
      </sheetData>
      <sheetData sheetId="5829">
        <row r="7">
          <cell r="E7" t="str">
            <v>PT. DANONE BISCUITS INDONESIA</v>
          </cell>
        </row>
      </sheetData>
      <sheetData sheetId="5830">
        <row r="7">
          <cell r="E7" t="str">
            <v>PT. DANONE BISCUITS INDONESIA</v>
          </cell>
        </row>
      </sheetData>
      <sheetData sheetId="5831">
        <row r="7">
          <cell r="E7" t="str">
            <v>PT. DANONE BISCUITS INDONESIA</v>
          </cell>
        </row>
      </sheetData>
      <sheetData sheetId="5832">
        <row r="7">
          <cell r="E7" t="str">
            <v>PT. DANONE BISCUITS INDONESIA</v>
          </cell>
        </row>
      </sheetData>
      <sheetData sheetId="5833">
        <row r="7">
          <cell r="E7" t="str">
            <v>PT. DANONE BISCUITS INDONESIA</v>
          </cell>
        </row>
      </sheetData>
      <sheetData sheetId="5834">
        <row r="7">
          <cell r="E7" t="str">
            <v>PT. DANONE BISCUITS INDONESIA</v>
          </cell>
        </row>
      </sheetData>
      <sheetData sheetId="5835">
        <row r="7">
          <cell r="E7" t="str">
            <v>PT. DANONE BISCUITS INDONESIA</v>
          </cell>
        </row>
      </sheetData>
      <sheetData sheetId="5836">
        <row r="7">
          <cell r="E7" t="str">
            <v>PT. DANONE BISCUITS INDONESIA</v>
          </cell>
        </row>
      </sheetData>
      <sheetData sheetId="5837">
        <row r="7">
          <cell r="E7" t="str">
            <v>PT. DANONE BISCUITS INDONESIA</v>
          </cell>
        </row>
      </sheetData>
      <sheetData sheetId="5838">
        <row r="7">
          <cell r="E7" t="str">
            <v>PT. DANONE BISCUITS INDONESIA</v>
          </cell>
        </row>
      </sheetData>
      <sheetData sheetId="5839">
        <row r="7">
          <cell r="E7" t="str">
            <v>PT. DANONE BISCUITS INDONESIA</v>
          </cell>
        </row>
      </sheetData>
      <sheetData sheetId="5840">
        <row r="7">
          <cell r="E7" t="str">
            <v>PT. DANONE BISCUITS INDONESIA</v>
          </cell>
        </row>
      </sheetData>
      <sheetData sheetId="5841">
        <row r="7">
          <cell r="E7" t="str">
            <v>PT. DANONE BISCUITS INDONESIA</v>
          </cell>
        </row>
      </sheetData>
      <sheetData sheetId="5842">
        <row r="7">
          <cell r="E7" t="str">
            <v>PT. DANONE BISCUITS INDONESIA</v>
          </cell>
        </row>
      </sheetData>
      <sheetData sheetId="5843">
        <row r="7">
          <cell r="E7" t="str">
            <v>PT. DANONE BISCUITS INDONESIA</v>
          </cell>
        </row>
      </sheetData>
      <sheetData sheetId="5844">
        <row r="7">
          <cell r="E7" t="str">
            <v>PT. DANONE BISCUITS INDONESIA</v>
          </cell>
        </row>
      </sheetData>
      <sheetData sheetId="5845">
        <row r="7">
          <cell r="E7" t="str">
            <v>PT. DANONE BISCUITS INDONESIA</v>
          </cell>
        </row>
      </sheetData>
      <sheetData sheetId="5846">
        <row r="7">
          <cell r="E7" t="str">
            <v>PT. DANONE BISCUITS INDONESIA</v>
          </cell>
        </row>
      </sheetData>
      <sheetData sheetId="5847">
        <row r="7">
          <cell r="E7" t="str">
            <v>PT. DANONE BISCUITS INDONESIA</v>
          </cell>
        </row>
      </sheetData>
      <sheetData sheetId="5848">
        <row r="7">
          <cell r="E7" t="str">
            <v>PT. DANONE BISCUITS INDONESIA</v>
          </cell>
        </row>
      </sheetData>
      <sheetData sheetId="5849">
        <row r="7">
          <cell r="E7" t="str">
            <v>PT. DANONE BISCUITS INDONESIA</v>
          </cell>
        </row>
      </sheetData>
      <sheetData sheetId="5850">
        <row r="7">
          <cell r="E7" t="str">
            <v>PT. DANONE BISCUITS INDONESIA</v>
          </cell>
        </row>
      </sheetData>
      <sheetData sheetId="5851">
        <row r="7">
          <cell r="E7" t="str">
            <v>PT. DANONE BISCUITS INDONESIA</v>
          </cell>
        </row>
      </sheetData>
      <sheetData sheetId="5852">
        <row r="7">
          <cell r="E7" t="str">
            <v>PT. DANONE BISCUITS INDONESIA</v>
          </cell>
        </row>
      </sheetData>
      <sheetData sheetId="5853">
        <row r="7">
          <cell r="E7" t="str">
            <v>PT. DANONE BISCUITS INDONESIA</v>
          </cell>
        </row>
      </sheetData>
      <sheetData sheetId="5854">
        <row r="7">
          <cell r="E7" t="str">
            <v>PT. DANONE BISCUITS INDONESIA</v>
          </cell>
        </row>
      </sheetData>
      <sheetData sheetId="5855">
        <row r="7">
          <cell r="E7" t="str">
            <v>PT. DANONE BISCUITS INDONESIA</v>
          </cell>
        </row>
      </sheetData>
      <sheetData sheetId="5856">
        <row r="7">
          <cell r="E7" t="str">
            <v>PT. DANONE BISCUITS INDONESIA</v>
          </cell>
        </row>
      </sheetData>
      <sheetData sheetId="5857">
        <row r="7">
          <cell r="E7" t="str">
            <v>PT. DANONE BISCUITS INDONESIA</v>
          </cell>
        </row>
      </sheetData>
      <sheetData sheetId="5858">
        <row r="7">
          <cell r="E7" t="str">
            <v>PT. DANONE BISCUITS INDONESIA</v>
          </cell>
        </row>
      </sheetData>
      <sheetData sheetId="5859">
        <row r="7">
          <cell r="E7" t="str">
            <v>PT. DANONE BISCUITS INDONESIA</v>
          </cell>
        </row>
      </sheetData>
      <sheetData sheetId="5860">
        <row r="7">
          <cell r="E7" t="str">
            <v>PT. DANONE BISCUITS INDONESIA</v>
          </cell>
        </row>
      </sheetData>
      <sheetData sheetId="5861">
        <row r="7">
          <cell r="E7" t="str">
            <v>PT. DANONE BISCUITS INDONESIA</v>
          </cell>
        </row>
      </sheetData>
      <sheetData sheetId="5862">
        <row r="7">
          <cell r="E7" t="str">
            <v>PT. DANONE BISCUITS INDONESIA</v>
          </cell>
        </row>
      </sheetData>
      <sheetData sheetId="5863">
        <row r="7">
          <cell r="E7" t="str">
            <v>PT. DANONE BISCUITS INDONESIA</v>
          </cell>
        </row>
      </sheetData>
      <sheetData sheetId="5864">
        <row r="7">
          <cell r="E7" t="str">
            <v>PT. DANONE BISCUITS INDONESIA</v>
          </cell>
        </row>
      </sheetData>
      <sheetData sheetId="5865">
        <row r="7">
          <cell r="E7" t="str">
            <v>PT. DANONE BISCUITS INDONESIA</v>
          </cell>
        </row>
      </sheetData>
      <sheetData sheetId="5866">
        <row r="7">
          <cell r="E7" t="str">
            <v>PT. DANONE BISCUITS INDONESIA</v>
          </cell>
        </row>
      </sheetData>
      <sheetData sheetId="5867">
        <row r="7">
          <cell r="E7" t="str">
            <v>PT. DANONE BISCUITS INDONESIA</v>
          </cell>
        </row>
      </sheetData>
      <sheetData sheetId="5868">
        <row r="7">
          <cell r="E7" t="str">
            <v>PT. DANONE BISCUITS INDONESIA</v>
          </cell>
        </row>
      </sheetData>
      <sheetData sheetId="5869">
        <row r="7">
          <cell r="E7" t="str">
            <v>PT. DANONE BISCUITS INDONESIA</v>
          </cell>
        </row>
      </sheetData>
      <sheetData sheetId="5870">
        <row r="7">
          <cell r="E7" t="str">
            <v>PT. DANONE BISCUITS INDONESIA</v>
          </cell>
        </row>
      </sheetData>
      <sheetData sheetId="5871">
        <row r="7">
          <cell r="E7" t="str">
            <v>PT. DANONE BISCUITS INDONESIA</v>
          </cell>
        </row>
      </sheetData>
      <sheetData sheetId="5872">
        <row r="7">
          <cell r="E7" t="str">
            <v>PT. DANONE BISCUITS INDONESIA</v>
          </cell>
        </row>
      </sheetData>
      <sheetData sheetId="5873">
        <row r="7">
          <cell r="E7" t="str">
            <v>PT. DANONE BISCUITS INDONESIA</v>
          </cell>
        </row>
      </sheetData>
      <sheetData sheetId="5874">
        <row r="7">
          <cell r="E7" t="str">
            <v>PT. DANONE BISCUITS INDONESIA</v>
          </cell>
        </row>
      </sheetData>
      <sheetData sheetId="5875">
        <row r="7">
          <cell r="E7" t="str">
            <v>PT. DANONE BISCUITS INDONESIA</v>
          </cell>
        </row>
      </sheetData>
      <sheetData sheetId="5876">
        <row r="7">
          <cell r="E7" t="str">
            <v>PT. DANONE BISCUITS INDONESIA</v>
          </cell>
        </row>
      </sheetData>
      <sheetData sheetId="5877">
        <row r="7">
          <cell r="E7" t="str">
            <v>PT. DANONE BISCUITS INDONESIA</v>
          </cell>
        </row>
      </sheetData>
      <sheetData sheetId="5878">
        <row r="7">
          <cell r="E7" t="str">
            <v>PT. DANONE BISCUITS INDONESIA</v>
          </cell>
        </row>
      </sheetData>
      <sheetData sheetId="5879">
        <row r="7">
          <cell r="E7" t="str">
            <v>PT. DANONE BISCUITS INDONESIA</v>
          </cell>
        </row>
      </sheetData>
      <sheetData sheetId="5880">
        <row r="7">
          <cell r="E7" t="str">
            <v>PT. DANONE BISCUITS INDONESIA</v>
          </cell>
        </row>
      </sheetData>
      <sheetData sheetId="5881">
        <row r="7">
          <cell r="E7" t="str">
            <v>PT. DANONE BISCUITS INDONESIA</v>
          </cell>
        </row>
      </sheetData>
      <sheetData sheetId="5882">
        <row r="7">
          <cell r="E7" t="str">
            <v>PT. DANONE BISCUITS INDONESIA</v>
          </cell>
        </row>
      </sheetData>
      <sheetData sheetId="5883">
        <row r="7">
          <cell r="E7" t="str">
            <v>PT. DANONE BISCUITS INDONESIA</v>
          </cell>
        </row>
      </sheetData>
      <sheetData sheetId="5884">
        <row r="7">
          <cell r="E7" t="str">
            <v>PT. DANONE BISCUITS INDONESIA</v>
          </cell>
        </row>
      </sheetData>
      <sheetData sheetId="5885">
        <row r="7">
          <cell r="E7" t="str">
            <v>PT. DANONE BISCUITS INDONESIA</v>
          </cell>
        </row>
      </sheetData>
      <sheetData sheetId="5886">
        <row r="7">
          <cell r="E7" t="str">
            <v>PT. DANONE BISCUITS INDONESIA</v>
          </cell>
        </row>
      </sheetData>
      <sheetData sheetId="5887">
        <row r="7">
          <cell r="E7" t="str">
            <v>PT. DANONE BISCUITS INDONESIA</v>
          </cell>
        </row>
      </sheetData>
      <sheetData sheetId="5888">
        <row r="7">
          <cell r="E7" t="str">
            <v>PT. DANONE BISCUITS INDONESIA</v>
          </cell>
        </row>
      </sheetData>
      <sheetData sheetId="5889">
        <row r="7">
          <cell r="E7" t="str">
            <v>PT. DANONE BISCUITS INDONESIA</v>
          </cell>
        </row>
      </sheetData>
      <sheetData sheetId="5890">
        <row r="7">
          <cell r="E7" t="str">
            <v>PT. DANONE BISCUITS INDONESIA</v>
          </cell>
        </row>
      </sheetData>
      <sheetData sheetId="5891">
        <row r="7">
          <cell r="E7" t="str">
            <v>PT. DANONE BISCUITS INDONESIA</v>
          </cell>
        </row>
      </sheetData>
      <sheetData sheetId="5892">
        <row r="7">
          <cell r="E7" t="str">
            <v>PT. DANONE BISCUITS INDONESIA</v>
          </cell>
        </row>
      </sheetData>
      <sheetData sheetId="5893">
        <row r="7">
          <cell r="E7" t="str">
            <v>PT. DANONE BISCUITS INDONESIA</v>
          </cell>
        </row>
      </sheetData>
      <sheetData sheetId="5894">
        <row r="7">
          <cell r="E7" t="str">
            <v>PT. DANONE BISCUITS INDONESIA</v>
          </cell>
        </row>
      </sheetData>
      <sheetData sheetId="5895">
        <row r="7">
          <cell r="E7" t="str">
            <v>PT. DANONE BISCUITS INDONESIA</v>
          </cell>
        </row>
      </sheetData>
      <sheetData sheetId="5896">
        <row r="7">
          <cell r="E7" t="str">
            <v>PT. DANONE BISCUITS INDONESIA</v>
          </cell>
        </row>
      </sheetData>
      <sheetData sheetId="5897">
        <row r="7">
          <cell r="E7" t="str">
            <v>PT. DANONE BISCUITS INDONESIA</v>
          </cell>
        </row>
      </sheetData>
      <sheetData sheetId="5898">
        <row r="7">
          <cell r="E7" t="str">
            <v>PT. DANONE BISCUITS INDONESIA</v>
          </cell>
        </row>
      </sheetData>
      <sheetData sheetId="5899">
        <row r="7">
          <cell r="E7" t="str">
            <v>PT. DANONE BISCUITS INDONESIA</v>
          </cell>
        </row>
      </sheetData>
      <sheetData sheetId="5900">
        <row r="7">
          <cell r="E7" t="str">
            <v>PT. DANONE BISCUITS INDONESIA</v>
          </cell>
        </row>
      </sheetData>
      <sheetData sheetId="5901">
        <row r="7">
          <cell r="E7" t="str">
            <v>PT. DANONE BISCUITS INDONESIA</v>
          </cell>
        </row>
      </sheetData>
      <sheetData sheetId="5902">
        <row r="7">
          <cell r="E7" t="str">
            <v>PT. DANONE BISCUITS INDONESIA</v>
          </cell>
        </row>
      </sheetData>
      <sheetData sheetId="5903">
        <row r="7">
          <cell r="E7" t="str">
            <v>PT. DANONE BISCUITS INDONESIA</v>
          </cell>
        </row>
      </sheetData>
      <sheetData sheetId="5904">
        <row r="7">
          <cell r="E7" t="str">
            <v>PT. DANONE BISCUITS INDONESIA</v>
          </cell>
        </row>
      </sheetData>
      <sheetData sheetId="5905">
        <row r="7">
          <cell r="E7" t="str">
            <v>PT. DANONE BISCUITS INDONESIA</v>
          </cell>
        </row>
      </sheetData>
      <sheetData sheetId="5906">
        <row r="7">
          <cell r="E7" t="str">
            <v>PT. DANONE BISCUITS INDONESIA</v>
          </cell>
        </row>
      </sheetData>
      <sheetData sheetId="5907">
        <row r="7">
          <cell r="E7" t="str">
            <v>PT. DANONE BISCUITS INDONESIA</v>
          </cell>
        </row>
      </sheetData>
      <sheetData sheetId="5908">
        <row r="7">
          <cell r="E7" t="str">
            <v>PT. DANONE BISCUITS INDONESIA</v>
          </cell>
        </row>
      </sheetData>
      <sheetData sheetId="5909">
        <row r="7">
          <cell r="E7" t="str">
            <v>PT. DANONE BISCUITS INDONESIA</v>
          </cell>
        </row>
      </sheetData>
      <sheetData sheetId="5910">
        <row r="7">
          <cell r="E7" t="str">
            <v>PT. DANONE BISCUITS INDONESIA</v>
          </cell>
        </row>
      </sheetData>
      <sheetData sheetId="5911">
        <row r="7">
          <cell r="E7" t="str">
            <v>PT. DANONE BISCUITS INDONESIA</v>
          </cell>
        </row>
      </sheetData>
      <sheetData sheetId="5912">
        <row r="7">
          <cell r="E7" t="str">
            <v>PT. DANONE BISCUITS INDONESIA</v>
          </cell>
        </row>
      </sheetData>
      <sheetData sheetId="5913">
        <row r="7">
          <cell r="E7" t="str">
            <v>PT. DANONE BISCUITS INDONESIA</v>
          </cell>
        </row>
      </sheetData>
      <sheetData sheetId="5914">
        <row r="7">
          <cell r="E7" t="str">
            <v>PT. DANONE BISCUITS INDONESIA</v>
          </cell>
        </row>
      </sheetData>
      <sheetData sheetId="5915">
        <row r="7">
          <cell r="E7" t="str">
            <v>PT. DANONE BISCUITS INDONESIA</v>
          </cell>
        </row>
      </sheetData>
      <sheetData sheetId="5916">
        <row r="7">
          <cell r="E7" t="str">
            <v>PT. DANONE BISCUITS INDONESIA</v>
          </cell>
        </row>
      </sheetData>
      <sheetData sheetId="5917">
        <row r="7">
          <cell r="E7" t="str">
            <v>PT. DANONE BISCUITS INDONESIA</v>
          </cell>
        </row>
      </sheetData>
      <sheetData sheetId="5918">
        <row r="7">
          <cell r="E7" t="str">
            <v>PT. DANONE BISCUITS INDONESIA</v>
          </cell>
        </row>
      </sheetData>
      <sheetData sheetId="5919">
        <row r="7">
          <cell r="E7" t="str">
            <v>PT. DANONE BISCUITS INDONESIA</v>
          </cell>
        </row>
      </sheetData>
      <sheetData sheetId="5920">
        <row r="7">
          <cell r="E7" t="str">
            <v>PT. DANONE BISCUITS INDONESIA</v>
          </cell>
        </row>
      </sheetData>
      <sheetData sheetId="5921">
        <row r="7">
          <cell r="E7" t="str">
            <v>PT. DANONE BISCUITS INDONESIA</v>
          </cell>
        </row>
      </sheetData>
      <sheetData sheetId="5922">
        <row r="7">
          <cell r="E7" t="str">
            <v>PT. DANONE BISCUITS INDONESIA</v>
          </cell>
        </row>
      </sheetData>
      <sheetData sheetId="5923">
        <row r="7">
          <cell r="E7" t="str">
            <v>PT. DANONE BISCUITS INDONESIA</v>
          </cell>
        </row>
      </sheetData>
      <sheetData sheetId="5924">
        <row r="7">
          <cell r="E7" t="str">
            <v>PT. DANONE BISCUITS INDONESIA</v>
          </cell>
        </row>
      </sheetData>
      <sheetData sheetId="5925">
        <row r="7">
          <cell r="E7" t="str">
            <v>PT. DANONE BISCUITS INDONESIA</v>
          </cell>
        </row>
      </sheetData>
      <sheetData sheetId="5926">
        <row r="7">
          <cell r="E7" t="str">
            <v>PT. DANONE BISCUITS INDONESIA</v>
          </cell>
        </row>
      </sheetData>
      <sheetData sheetId="5927">
        <row r="7">
          <cell r="E7" t="str">
            <v>PT. DANONE BISCUITS INDONESIA</v>
          </cell>
        </row>
      </sheetData>
      <sheetData sheetId="5928">
        <row r="7">
          <cell r="E7" t="str">
            <v>PT. DANONE BISCUITS INDONESIA</v>
          </cell>
        </row>
      </sheetData>
      <sheetData sheetId="5929">
        <row r="7">
          <cell r="E7" t="str">
            <v>PT. DANONE BISCUITS INDONESIA</v>
          </cell>
        </row>
      </sheetData>
      <sheetData sheetId="5930">
        <row r="7">
          <cell r="E7" t="str">
            <v>PT. DANONE BISCUITS INDONESIA</v>
          </cell>
        </row>
      </sheetData>
      <sheetData sheetId="5931">
        <row r="7">
          <cell r="E7" t="str">
            <v>PT. DANONE BISCUITS INDONESIA</v>
          </cell>
        </row>
      </sheetData>
      <sheetData sheetId="5932">
        <row r="7">
          <cell r="E7" t="str">
            <v>PT. DANONE BISCUITS INDONESIA</v>
          </cell>
        </row>
      </sheetData>
      <sheetData sheetId="5933">
        <row r="7">
          <cell r="E7" t="str">
            <v>PT. DANONE BISCUITS INDONESIA</v>
          </cell>
        </row>
      </sheetData>
      <sheetData sheetId="5934">
        <row r="7">
          <cell r="E7" t="str">
            <v>PT. DANONE BISCUITS INDONESIA</v>
          </cell>
        </row>
      </sheetData>
      <sheetData sheetId="5935">
        <row r="7">
          <cell r="E7" t="str">
            <v>PT. DANONE BISCUITS INDONESIA</v>
          </cell>
        </row>
      </sheetData>
      <sheetData sheetId="5936">
        <row r="7">
          <cell r="E7" t="str">
            <v>PT. DANONE BISCUITS INDONESIA</v>
          </cell>
        </row>
      </sheetData>
      <sheetData sheetId="5937">
        <row r="7">
          <cell r="E7" t="str">
            <v>PT. DANONE BISCUITS INDONESIA</v>
          </cell>
        </row>
      </sheetData>
      <sheetData sheetId="5938">
        <row r="7">
          <cell r="E7" t="str">
            <v>PT. DANONE BISCUITS INDONESIA</v>
          </cell>
        </row>
      </sheetData>
      <sheetData sheetId="5939">
        <row r="7">
          <cell r="E7" t="str">
            <v>PT. DANONE BISCUITS INDONESIA</v>
          </cell>
        </row>
      </sheetData>
      <sheetData sheetId="5940">
        <row r="7">
          <cell r="E7" t="str">
            <v>PT. DANONE BISCUITS INDONESIA</v>
          </cell>
        </row>
      </sheetData>
      <sheetData sheetId="5941">
        <row r="7">
          <cell r="E7" t="str">
            <v>PT. DANONE BISCUITS INDONESIA</v>
          </cell>
        </row>
      </sheetData>
      <sheetData sheetId="5942">
        <row r="7">
          <cell r="E7" t="str">
            <v>PT. DANONE BISCUITS INDONESIA</v>
          </cell>
        </row>
      </sheetData>
      <sheetData sheetId="5943">
        <row r="7">
          <cell r="E7" t="str">
            <v>PT. DANONE BISCUITS INDONESIA</v>
          </cell>
        </row>
      </sheetData>
      <sheetData sheetId="5944">
        <row r="7">
          <cell r="E7" t="str">
            <v>PT. DANONE BISCUITS INDONESIA</v>
          </cell>
        </row>
      </sheetData>
      <sheetData sheetId="5945">
        <row r="7">
          <cell r="E7" t="str">
            <v>PT. DANONE BISCUITS INDONESIA</v>
          </cell>
        </row>
      </sheetData>
      <sheetData sheetId="5946">
        <row r="7">
          <cell r="E7" t="str">
            <v>PT. DANONE BISCUITS INDONESIA</v>
          </cell>
        </row>
      </sheetData>
      <sheetData sheetId="5947">
        <row r="7">
          <cell r="E7" t="str">
            <v>PT. DANONE BISCUITS INDONESIA</v>
          </cell>
        </row>
      </sheetData>
      <sheetData sheetId="5948">
        <row r="7">
          <cell r="E7" t="str">
            <v>PT. DANONE BISCUITS INDONESIA</v>
          </cell>
        </row>
      </sheetData>
      <sheetData sheetId="5949">
        <row r="7">
          <cell r="E7" t="str">
            <v>PT. DANONE BISCUITS INDONESIA</v>
          </cell>
        </row>
      </sheetData>
      <sheetData sheetId="5950">
        <row r="7">
          <cell r="E7" t="str">
            <v>PT. DANONE BISCUITS INDONESIA</v>
          </cell>
        </row>
      </sheetData>
      <sheetData sheetId="5951">
        <row r="7">
          <cell r="E7" t="str">
            <v>PT. DANONE BISCUITS INDONESIA</v>
          </cell>
        </row>
      </sheetData>
      <sheetData sheetId="5952">
        <row r="7">
          <cell r="E7" t="str">
            <v>PT. DANONE BISCUITS INDONESIA</v>
          </cell>
        </row>
      </sheetData>
      <sheetData sheetId="5953">
        <row r="7">
          <cell r="E7" t="str">
            <v>PT. DANONE BISCUITS INDONESIA</v>
          </cell>
        </row>
      </sheetData>
      <sheetData sheetId="5954">
        <row r="7">
          <cell r="E7" t="str">
            <v>PT. DANONE BISCUITS INDONESIA</v>
          </cell>
        </row>
      </sheetData>
      <sheetData sheetId="5955">
        <row r="7">
          <cell r="E7" t="str">
            <v>PT. DANONE BISCUITS INDONESIA</v>
          </cell>
        </row>
      </sheetData>
      <sheetData sheetId="5956">
        <row r="7">
          <cell r="E7" t="str">
            <v>PT. DANONE BISCUITS INDONESIA</v>
          </cell>
        </row>
      </sheetData>
      <sheetData sheetId="5957">
        <row r="7">
          <cell r="E7" t="str">
            <v>PT. DANONE BISCUITS INDONESIA</v>
          </cell>
        </row>
      </sheetData>
      <sheetData sheetId="5958">
        <row r="7">
          <cell r="E7" t="str">
            <v>PT. DANONE BISCUITS INDONESIA</v>
          </cell>
        </row>
      </sheetData>
      <sheetData sheetId="5959">
        <row r="7">
          <cell r="E7" t="str">
            <v>PT. DANONE BISCUITS INDONESIA</v>
          </cell>
        </row>
      </sheetData>
      <sheetData sheetId="5960">
        <row r="7">
          <cell r="E7" t="str">
            <v>PT. DANONE BISCUITS INDONESIA</v>
          </cell>
        </row>
      </sheetData>
      <sheetData sheetId="5961">
        <row r="7">
          <cell r="E7" t="str">
            <v>PT. DANONE BISCUITS INDONESIA</v>
          </cell>
        </row>
      </sheetData>
      <sheetData sheetId="5962">
        <row r="7">
          <cell r="E7" t="str">
            <v>PT. DANONE BISCUITS INDONESIA</v>
          </cell>
        </row>
      </sheetData>
      <sheetData sheetId="5963">
        <row r="7">
          <cell r="E7" t="str">
            <v>PT. DANONE BISCUITS INDONESIA</v>
          </cell>
        </row>
      </sheetData>
      <sheetData sheetId="5964">
        <row r="7">
          <cell r="E7" t="str">
            <v>PT. DANONE BISCUITS INDONESIA</v>
          </cell>
        </row>
      </sheetData>
      <sheetData sheetId="5965">
        <row r="7">
          <cell r="E7" t="str">
            <v>PT. DANONE BISCUITS INDONESIA</v>
          </cell>
        </row>
      </sheetData>
      <sheetData sheetId="5966">
        <row r="7">
          <cell r="E7" t="str">
            <v>PT. DANONE BISCUITS INDONESIA</v>
          </cell>
        </row>
      </sheetData>
      <sheetData sheetId="5967">
        <row r="7">
          <cell r="E7" t="str">
            <v>PT. DANONE BISCUITS INDONESIA</v>
          </cell>
        </row>
      </sheetData>
      <sheetData sheetId="5968">
        <row r="7">
          <cell r="E7" t="str">
            <v>PT. DANONE BISCUITS INDONESIA</v>
          </cell>
        </row>
      </sheetData>
      <sheetData sheetId="5969">
        <row r="7">
          <cell r="E7" t="str">
            <v>PT. DANONE BISCUITS INDONESIA</v>
          </cell>
        </row>
      </sheetData>
      <sheetData sheetId="5970">
        <row r="7">
          <cell r="E7" t="str">
            <v>PT. DANONE BISCUITS INDONESIA</v>
          </cell>
        </row>
      </sheetData>
      <sheetData sheetId="5971">
        <row r="7">
          <cell r="E7" t="str">
            <v>PT. DANONE BISCUITS INDONESIA</v>
          </cell>
        </row>
      </sheetData>
      <sheetData sheetId="5972">
        <row r="7">
          <cell r="E7" t="str">
            <v>PT. DANONE BISCUITS INDONESIA</v>
          </cell>
        </row>
      </sheetData>
      <sheetData sheetId="5973">
        <row r="7">
          <cell r="E7" t="str">
            <v>PT. DANONE BISCUITS INDONESIA</v>
          </cell>
        </row>
      </sheetData>
      <sheetData sheetId="5974">
        <row r="7">
          <cell r="E7" t="str">
            <v>PT. DANONE BISCUITS INDONESIA</v>
          </cell>
        </row>
      </sheetData>
      <sheetData sheetId="5975">
        <row r="7">
          <cell r="E7" t="str">
            <v>PT. DANONE BISCUITS INDONESIA</v>
          </cell>
        </row>
      </sheetData>
      <sheetData sheetId="5976">
        <row r="7">
          <cell r="E7" t="str">
            <v>PT. DANONE BISCUITS INDONESIA</v>
          </cell>
        </row>
      </sheetData>
      <sheetData sheetId="5977">
        <row r="7">
          <cell r="E7" t="str">
            <v>PT. DANONE BISCUITS INDONESIA</v>
          </cell>
        </row>
      </sheetData>
      <sheetData sheetId="5978">
        <row r="7">
          <cell r="E7" t="str">
            <v>PT. DANONE BISCUITS INDONESIA</v>
          </cell>
        </row>
      </sheetData>
      <sheetData sheetId="5979">
        <row r="7">
          <cell r="E7" t="str">
            <v>PT. DANONE BISCUITS INDONESIA</v>
          </cell>
        </row>
      </sheetData>
      <sheetData sheetId="5980">
        <row r="7">
          <cell r="E7" t="str">
            <v>PT. DANONE BISCUITS INDONESIA</v>
          </cell>
        </row>
      </sheetData>
      <sheetData sheetId="5981">
        <row r="7">
          <cell r="E7" t="str">
            <v>PT. DANONE BISCUITS INDONESIA</v>
          </cell>
        </row>
      </sheetData>
      <sheetData sheetId="5982">
        <row r="7">
          <cell r="E7" t="str">
            <v>PT. DANONE BISCUITS INDONESIA</v>
          </cell>
        </row>
      </sheetData>
      <sheetData sheetId="5983">
        <row r="7">
          <cell r="E7" t="str">
            <v>PT. DANONE BISCUITS INDONESIA</v>
          </cell>
        </row>
      </sheetData>
      <sheetData sheetId="5984">
        <row r="7">
          <cell r="E7" t="str">
            <v>PT. DANONE BISCUITS INDONESIA</v>
          </cell>
        </row>
      </sheetData>
      <sheetData sheetId="5985">
        <row r="7">
          <cell r="E7" t="str">
            <v>PT. DANONE BISCUITS INDONESIA</v>
          </cell>
        </row>
      </sheetData>
      <sheetData sheetId="5986">
        <row r="7">
          <cell r="E7" t="str">
            <v>PT. DANONE BISCUITS INDONESIA</v>
          </cell>
        </row>
      </sheetData>
      <sheetData sheetId="5987">
        <row r="7">
          <cell r="E7" t="str">
            <v>PT. DANONE BISCUITS INDONESIA</v>
          </cell>
        </row>
      </sheetData>
      <sheetData sheetId="5988">
        <row r="7">
          <cell r="E7" t="str">
            <v>PT. DANONE BISCUITS INDONESIA</v>
          </cell>
        </row>
      </sheetData>
      <sheetData sheetId="5989">
        <row r="7">
          <cell r="E7" t="str">
            <v>PT. DANONE BISCUITS INDONESIA</v>
          </cell>
        </row>
      </sheetData>
      <sheetData sheetId="5990">
        <row r="7">
          <cell r="E7" t="str">
            <v>PT. DANONE BISCUITS INDONESIA</v>
          </cell>
        </row>
      </sheetData>
      <sheetData sheetId="5991">
        <row r="7">
          <cell r="E7" t="str">
            <v>PT. DANONE BISCUITS INDONESIA</v>
          </cell>
        </row>
      </sheetData>
      <sheetData sheetId="5992">
        <row r="7">
          <cell r="E7" t="str">
            <v>PT. DANONE BISCUITS INDONESIA</v>
          </cell>
        </row>
      </sheetData>
      <sheetData sheetId="5993">
        <row r="7">
          <cell r="E7" t="str">
            <v>PT. DANONE BISCUITS INDONESIA</v>
          </cell>
        </row>
      </sheetData>
      <sheetData sheetId="5994">
        <row r="7">
          <cell r="E7" t="str">
            <v>PT. DANONE BISCUITS INDONESIA</v>
          </cell>
        </row>
      </sheetData>
      <sheetData sheetId="5995">
        <row r="7">
          <cell r="E7" t="str">
            <v>PT. DANONE BISCUITS INDONESIA</v>
          </cell>
        </row>
      </sheetData>
      <sheetData sheetId="5996">
        <row r="7">
          <cell r="E7" t="str">
            <v>PT. DANONE BISCUITS INDONESIA</v>
          </cell>
        </row>
      </sheetData>
      <sheetData sheetId="5997">
        <row r="7">
          <cell r="E7" t="str">
            <v>PT. DANONE BISCUITS INDONESIA</v>
          </cell>
        </row>
      </sheetData>
      <sheetData sheetId="5998">
        <row r="7">
          <cell r="E7" t="str">
            <v>PT. DANONE BISCUITS INDONESIA</v>
          </cell>
        </row>
      </sheetData>
      <sheetData sheetId="5999">
        <row r="7">
          <cell r="E7" t="str">
            <v>PT. DANONE BISCUITS INDONESIA</v>
          </cell>
        </row>
      </sheetData>
      <sheetData sheetId="6000">
        <row r="7">
          <cell r="E7" t="str">
            <v>PT. DANONE BISCUITS INDONESIA</v>
          </cell>
        </row>
      </sheetData>
      <sheetData sheetId="6001">
        <row r="7">
          <cell r="E7" t="str">
            <v>PT. DANONE BISCUITS INDONESIA</v>
          </cell>
        </row>
      </sheetData>
      <sheetData sheetId="6002">
        <row r="7">
          <cell r="E7" t="str">
            <v>PT. DANONE BISCUITS INDONESIA</v>
          </cell>
        </row>
      </sheetData>
      <sheetData sheetId="6003">
        <row r="7">
          <cell r="E7" t="str">
            <v>PT. DANONE BISCUITS INDONESIA</v>
          </cell>
        </row>
      </sheetData>
      <sheetData sheetId="6004">
        <row r="7">
          <cell r="E7" t="str">
            <v>PT. DANONE BISCUITS INDONESIA</v>
          </cell>
        </row>
      </sheetData>
      <sheetData sheetId="6005">
        <row r="7">
          <cell r="E7" t="str">
            <v>PT. DANONE BISCUITS INDONESIA</v>
          </cell>
        </row>
      </sheetData>
      <sheetData sheetId="6006">
        <row r="7">
          <cell r="E7" t="str">
            <v>PT. DANONE BISCUITS INDONESIA</v>
          </cell>
        </row>
      </sheetData>
      <sheetData sheetId="6007">
        <row r="7">
          <cell r="E7" t="str">
            <v>PT. DANONE BISCUITS INDONESIA</v>
          </cell>
        </row>
      </sheetData>
      <sheetData sheetId="6008">
        <row r="7">
          <cell r="E7" t="str">
            <v>PT. DANONE BISCUITS INDONESIA</v>
          </cell>
        </row>
      </sheetData>
      <sheetData sheetId="6009">
        <row r="7">
          <cell r="E7" t="str">
            <v>PT. DANONE BISCUITS INDONESIA</v>
          </cell>
        </row>
      </sheetData>
      <sheetData sheetId="6010">
        <row r="7">
          <cell r="E7" t="str">
            <v>PT. DANONE BISCUITS INDONESIA</v>
          </cell>
        </row>
      </sheetData>
      <sheetData sheetId="6011">
        <row r="7">
          <cell r="E7" t="str">
            <v>PT. DANONE BISCUITS INDONESIA</v>
          </cell>
        </row>
      </sheetData>
      <sheetData sheetId="6012">
        <row r="7">
          <cell r="E7" t="str">
            <v>PT. DANONE BISCUITS INDONESIA</v>
          </cell>
        </row>
      </sheetData>
      <sheetData sheetId="6013">
        <row r="7">
          <cell r="E7" t="str">
            <v>PT. DANONE BISCUITS INDONESIA</v>
          </cell>
        </row>
      </sheetData>
      <sheetData sheetId="6014">
        <row r="7">
          <cell r="E7" t="str">
            <v>PT. DANONE BISCUITS INDONESIA</v>
          </cell>
        </row>
      </sheetData>
      <sheetData sheetId="6015">
        <row r="7">
          <cell r="E7" t="str">
            <v>PT. DANONE BISCUITS INDONESIA</v>
          </cell>
        </row>
      </sheetData>
      <sheetData sheetId="6016">
        <row r="7">
          <cell r="E7" t="str">
            <v>PT. DANONE BISCUITS INDONESIA</v>
          </cell>
        </row>
      </sheetData>
      <sheetData sheetId="6017">
        <row r="7">
          <cell r="E7" t="str">
            <v>PT. DANONE BISCUITS INDONESIA</v>
          </cell>
        </row>
      </sheetData>
      <sheetData sheetId="6018">
        <row r="7">
          <cell r="E7" t="str">
            <v>PT. DANONE BISCUITS INDONESIA</v>
          </cell>
        </row>
      </sheetData>
      <sheetData sheetId="6019">
        <row r="7">
          <cell r="E7" t="str">
            <v>PT. DANONE BISCUITS INDONESIA</v>
          </cell>
        </row>
      </sheetData>
      <sheetData sheetId="6020">
        <row r="7">
          <cell r="E7" t="str">
            <v>PT. DANONE BISCUITS INDONESIA</v>
          </cell>
        </row>
      </sheetData>
      <sheetData sheetId="6021">
        <row r="7">
          <cell r="E7" t="str">
            <v>PT. DANONE BISCUITS INDONESIA</v>
          </cell>
        </row>
      </sheetData>
      <sheetData sheetId="6022">
        <row r="7">
          <cell r="E7" t="str">
            <v>PT. DANONE BISCUITS INDONESIA</v>
          </cell>
        </row>
      </sheetData>
      <sheetData sheetId="6023">
        <row r="7">
          <cell r="E7" t="str">
            <v>PT. DANONE BISCUITS INDONESIA</v>
          </cell>
        </row>
      </sheetData>
      <sheetData sheetId="6024">
        <row r="7">
          <cell r="E7" t="str">
            <v>PT. DANONE BISCUITS INDONESIA</v>
          </cell>
        </row>
      </sheetData>
      <sheetData sheetId="6025">
        <row r="7">
          <cell r="E7" t="str">
            <v>PT. DANONE BISCUITS INDONESIA</v>
          </cell>
        </row>
      </sheetData>
      <sheetData sheetId="6026">
        <row r="7">
          <cell r="E7" t="str">
            <v>PT. DANONE BISCUITS INDONESIA</v>
          </cell>
        </row>
      </sheetData>
      <sheetData sheetId="6027">
        <row r="7">
          <cell r="E7" t="str">
            <v>PT. DANONE BISCUITS INDONESIA</v>
          </cell>
        </row>
      </sheetData>
      <sheetData sheetId="6028">
        <row r="7">
          <cell r="E7" t="str">
            <v>PT. DANONE BISCUITS INDONESIA</v>
          </cell>
        </row>
      </sheetData>
      <sheetData sheetId="6029">
        <row r="7">
          <cell r="E7" t="str">
            <v>PT. DANONE BISCUITS INDONESIA</v>
          </cell>
        </row>
      </sheetData>
      <sheetData sheetId="6030">
        <row r="7">
          <cell r="E7" t="str">
            <v>PT. DANONE BISCUITS INDONESIA</v>
          </cell>
        </row>
      </sheetData>
      <sheetData sheetId="6031">
        <row r="7">
          <cell r="E7" t="str">
            <v>PT. DANONE BISCUITS INDONESIA</v>
          </cell>
        </row>
      </sheetData>
      <sheetData sheetId="6032">
        <row r="7">
          <cell r="E7" t="str">
            <v>PT. DANONE BISCUITS INDONESIA</v>
          </cell>
        </row>
      </sheetData>
      <sheetData sheetId="6033">
        <row r="7">
          <cell r="E7" t="str">
            <v>PT. DANONE BISCUITS INDONESIA</v>
          </cell>
        </row>
      </sheetData>
      <sheetData sheetId="6034">
        <row r="7">
          <cell r="E7" t="str">
            <v>PT. DANONE BISCUITS INDONESIA</v>
          </cell>
        </row>
      </sheetData>
      <sheetData sheetId="6035">
        <row r="7">
          <cell r="E7" t="str">
            <v>PT. DANONE BISCUITS INDONESIA</v>
          </cell>
        </row>
      </sheetData>
      <sheetData sheetId="6036">
        <row r="7">
          <cell r="E7" t="str">
            <v>PT. DANONE BISCUITS INDONESIA</v>
          </cell>
        </row>
      </sheetData>
      <sheetData sheetId="6037">
        <row r="7">
          <cell r="E7" t="str">
            <v>PT. DANONE BISCUITS INDONESIA</v>
          </cell>
        </row>
      </sheetData>
      <sheetData sheetId="6038">
        <row r="7">
          <cell r="E7" t="str">
            <v>PT. DANONE BISCUITS INDONESIA</v>
          </cell>
        </row>
      </sheetData>
      <sheetData sheetId="6039">
        <row r="7">
          <cell r="E7" t="str">
            <v>PT. DANONE BISCUITS INDONESIA</v>
          </cell>
        </row>
      </sheetData>
      <sheetData sheetId="6040">
        <row r="7">
          <cell r="E7" t="str">
            <v>PT. DANONE BISCUITS INDONESIA</v>
          </cell>
        </row>
      </sheetData>
      <sheetData sheetId="6041">
        <row r="7">
          <cell r="E7" t="str">
            <v>PT. DANONE BISCUITS INDONESIA</v>
          </cell>
        </row>
      </sheetData>
      <sheetData sheetId="6042">
        <row r="7">
          <cell r="E7" t="str">
            <v>PT. DANONE BISCUITS INDONESIA</v>
          </cell>
        </row>
      </sheetData>
      <sheetData sheetId="6043">
        <row r="7">
          <cell r="E7" t="str">
            <v>PT. DANONE BISCUITS INDONESIA</v>
          </cell>
        </row>
      </sheetData>
      <sheetData sheetId="6044">
        <row r="7">
          <cell r="E7" t="str">
            <v>PT. DANONE BISCUITS INDONESIA</v>
          </cell>
        </row>
      </sheetData>
      <sheetData sheetId="6045">
        <row r="7">
          <cell r="E7" t="str">
            <v>PT. DANONE BISCUITS INDONESIA</v>
          </cell>
        </row>
      </sheetData>
      <sheetData sheetId="6046">
        <row r="7">
          <cell r="E7" t="str">
            <v>PT. DANONE BISCUITS INDONESIA</v>
          </cell>
        </row>
      </sheetData>
      <sheetData sheetId="6047">
        <row r="7">
          <cell r="E7" t="str">
            <v>PT. DANONE BISCUITS INDONESIA</v>
          </cell>
        </row>
      </sheetData>
      <sheetData sheetId="6048">
        <row r="7">
          <cell r="E7" t="str">
            <v>PT. DANONE BISCUITS INDONESIA</v>
          </cell>
        </row>
      </sheetData>
      <sheetData sheetId="6049">
        <row r="7">
          <cell r="E7" t="str">
            <v>PT. DANONE BISCUITS INDONESIA</v>
          </cell>
        </row>
      </sheetData>
      <sheetData sheetId="6050">
        <row r="7">
          <cell r="E7" t="str">
            <v>PT. DANONE BISCUITS INDONESIA</v>
          </cell>
        </row>
      </sheetData>
      <sheetData sheetId="6051">
        <row r="7">
          <cell r="E7" t="str">
            <v>PT. DANONE BISCUITS INDONESIA</v>
          </cell>
        </row>
      </sheetData>
      <sheetData sheetId="6052">
        <row r="7">
          <cell r="E7" t="str">
            <v>PT. DANONE BISCUITS INDONESIA</v>
          </cell>
        </row>
      </sheetData>
      <sheetData sheetId="6053">
        <row r="7">
          <cell r="E7" t="str">
            <v>PT. DANONE BISCUITS INDONESIA</v>
          </cell>
        </row>
      </sheetData>
      <sheetData sheetId="6054">
        <row r="7">
          <cell r="E7" t="str">
            <v>PT. DANONE BISCUITS INDONESIA</v>
          </cell>
        </row>
      </sheetData>
      <sheetData sheetId="6055">
        <row r="7">
          <cell r="E7" t="str">
            <v>PT. DANONE BISCUITS INDONESIA</v>
          </cell>
        </row>
      </sheetData>
      <sheetData sheetId="6056">
        <row r="7">
          <cell r="E7" t="str">
            <v>PT. DANONE BISCUITS INDONESIA</v>
          </cell>
        </row>
      </sheetData>
      <sheetData sheetId="6057">
        <row r="7">
          <cell r="E7" t="str">
            <v>PT. DANONE BISCUITS INDONESIA</v>
          </cell>
        </row>
      </sheetData>
      <sheetData sheetId="6058">
        <row r="7">
          <cell r="E7" t="str">
            <v>PT. DANONE BISCUITS INDONESIA</v>
          </cell>
        </row>
      </sheetData>
      <sheetData sheetId="6059">
        <row r="7">
          <cell r="E7" t="str">
            <v>PT. DANONE BISCUITS INDONESIA</v>
          </cell>
        </row>
      </sheetData>
      <sheetData sheetId="6060">
        <row r="7">
          <cell r="E7" t="str">
            <v>PT. DANONE BISCUITS INDONESIA</v>
          </cell>
        </row>
      </sheetData>
      <sheetData sheetId="6061">
        <row r="7">
          <cell r="E7" t="str">
            <v>PT. DANONE BISCUITS INDONESIA</v>
          </cell>
        </row>
      </sheetData>
      <sheetData sheetId="6062">
        <row r="7">
          <cell r="E7" t="str">
            <v>PT. DANONE BISCUITS INDONESIA</v>
          </cell>
        </row>
      </sheetData>
      <sheetData sheetId="6063">
        <row r="7">
          <cell r="E7" t="str">
            <v>PT. DANONE BISCUITS INDONESIA</v>
          </cell>
        </row>
      </sheetData>
      <sheetData sheetId="6064">
        <row r="7">
          <cell r="E7" t="str">
            <v>PT. DANONE BISCUITS INDONESIA</v>
          </cell>
        </row>
      </sheetData>
      <sheetData sheetId="6065">
        <row r="7">
          <cell r="E7" t="str">
            <v>PT. DANONE BISCUITS INDONESIA</v>
          </cell>
        </row>
      </sheetData>
      <sheetData sheetId="6066">
        <row r="7">
          <cell r="E7" t="str">
            <v>PT. DANONE BISCUITS INDONESIA</v>
          </cell>
        </row>
      </sheetData>
      <sheetData sheetId="6067">
        <row r="7">
          <cell r="E7" t="str">
            <v>PT. DANONE BISCUITS INDONESIA</v>
          </cell>
        </row>
      </sheetData>
      <sheetData sheetId="6068">
        <row r="7">
          <cell r="E7" t="str">
            <v>PT. DANONE BISCUITS INDONESIA</v>
          </cell>
        </row>
      </sheetData>
      <sheetData sheetId="6069">
        <row r="7">
          <cell r="E7" t="str">
            <v>PT. DANONE BISCUITS INDONESIA</v>
          </cell>
        </row>
      </sheetData>
      <sheetData sheetId="6070">
        <row r="7">
          <cell r="E7" t="str">
            <v>PT. DANONE BISCUITS INDONESIA</v>
          </cell>
        </row>
      </sheetData>
      <sheetData sheetId="6071">
        <row r="7">
          <cell r="E7" t="str">
            <v>PT. DANONE BISCUITS INDONESIA</v>
          </cell>
        </row>
      </sheetData>
      <sheetData sheetId="6072">
        <row r="7">
          <cell r="E7" t="str">
            <v>PT. DANONE BISCUITS INDONESIA</v>
          </cell>
        </row>
      </sheetData>
      <sheetData sheetId="6073">
        <row r="7">
          <cell r="E7" t="str">
            <v>PT. DANONE BISCUITS INDONESIA</v>
          </cell>
        </row>
      </sheetData>
      <sheetData sheetId="6074" refreshError="1"/>
      <sheetData sheetId="6075" refreshError="1"/>
      <sheetData sheetId="6076" refreshError="1"/>
      <sheetData sheetId="6077">
        <row r="7">
          <cell r="E7" t="str">
            <v>PT. DANONE BISCUITS INDONESIA</v>
          </cell>
        </row>
      </sheetData>
      <sheetData sheetId="6078">
        <row r="7">
          <cell r="E7" t="str">
            <v>PT. DANONE BISCUITS INDONESIA</v>
          </cell>
        </row>
      </sheetData>
      <sheetData sheetId="6079">
        <row r="7">
          <cell r="E7" t="str">
            <v>PT. DANONE BISCUITS INDONESIA</v>
          </cell>
        </row>
      </sheetData>
      <sheetData sheetId="6080">
        <row r="7">
          <cell r="E7" t="str">
            <v>PT. DANONE BISCUITS INDONESIA</v>
          </cell>
        </row>
      </sheetData>
      <sheetData sheetId="6081">
        <row r="7">
          <cell r="E7" t="str">
            <v>PT. DANONE BISCUITS INDONESIA</v>
          </cell>
        </row>
      </sheetData>
      <sheetData sheetId="6082">
        <row r="7">
          <cell r="E7" t="str">
            <v>PT. DANONE BISCUITS INDONESIA</v>
          </cell>
        </row>
      </sheetData>
      <sheetData sheetId="6083">
        <row r="7">
          <cell r="E7" t="str">
            <v>PT. DANONE BISCUITS INDONESIA</v>
          </cell>
        </row>
      </sheetData>
      <sheetData sheetId="6084">
        <row r="7">
          <cell r="E7" t="str">
            <v>PT. DANONE BISCUITS INDONESIA</v>
          </cell>
        </row>
      </sheetData>
      <sheetData sheetId="6085">
        <row r="7">
          <cell r="E7" t="str">
            <v>PT. DANONE BISCUITS INDONESIA</v>
          </cell>
        </row>
      </sheetData>
      <sheetData sheetId="6086">
        <row r="7">
          <cell r="E7" t="str">
            <v>PT. DANONE BISCUITS INDONESIA</v>
          </cell>
        </row>
      </sheetData>
      <sheetData sheetId="6087">
        <row r="7">
          <cell r="E7" t="str">
            <v>PT. DANONE BISCUITS INDONESIA</v>
          </cell>
        </row>
      </sheetData>
      <sheetData sheetId="6088">
        <row r="7">
          <cell r="E7" t="str">
            <v>PT. DANONE BISCUITS INDONESIA</v>
          </cell>
        </row>
      </sheetData>
      <sheetData sheetId="6089">
        <row r="7">
          <cell r="E7" t="str">
            <v>PT. DANONE BISCUITS INDONESIA</v>
          </cell>
        </row>
      </sheetData>
      <sheetData sheetId="6090">
        <row r="7">
          <cell r="E7" t="str">
            <v>PT. DANONE BISCUITS INDONESIA</v>
          </cell>
        </row>
      </sheetData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>
        <row r="7">
          <cell r="E7" t="str">
            <v>PT. DANONE BISCUITS INDONESIA</v>
          </cell>
        </row>
      </sheetData>
      <sheetData sheetId="6145">
        <row r="7">
          <cell r="E7" t="str">
            <v>PT. DANONE BISCUITS INDONESIA</v>
          </cell>
        </row>
      </sheetData>
      <sheetData sheetId="6146">
        <row r="7">
          <cell r="E7" t="str">
            <v>PT. DANONE BISCUITS INDONESIA</v>
          </cell>
        </row>
      </sheetData>
      <sheetData sheetId="6147">
        <row r="7">
          <cell r="E7" t="str">
            <v>PT. DANONE BISCUITS INDONESIA</v>
          </cell>
        </row>
      </sheetData>
      <sheetData sheetId="6148">
        <row r="7">
          <cell r="E7" t="str">
            <v>PT. DANONE BISCUITS INDONESIA</v>
          </cell>
        </row>
      </sheetData>
      <sheetData sheetId="6149">
        <row r="7">
          <cell r="E7" t="str">
            <v>PT. DANONE BISCUITS INDONESIA</v>
          </cell>
        </row>
      </sheetData>
      <sheetData sheetId="6150">
        <row r="7">
          <cell r="E7" t="str">
            <v>PT. DANONE BISCUITS INDONESIA</v>
          </cell>
        </row>
      </sheetData>
      <sheetData sheetId="6151">
        <row r="7">
          <cell r="E7" t="str">
            <v>PT. DANONE BISCUITS INDONESIA</v>
          </cell>
        </row>
      </sheetData>
      <sheetData sheetId="6152">
        <row r="7">
          <cell r="E7" t="str">
            <v>PT. DANONE BISCUITS INDONESIA</v>
          </cell>
        </row>
      </sheetData>
      <sheetData sheetId="6153">
        <row r="7">
          <cell r="E7" t="str">
            <v>PT. DANONE BISCUITS INDONESIA</v>
          </cell>
        </row>
      </sheetData>
      <sheetData sheetId="6154">
        <row r="7">
          <cell r="E7" t="str">
            <v>PT. DANONE BISCUITS INDONESIA</v>
          </cell>
        </row>
      </sheetData>
      <sheetData sheetId="6155">
        <row r="7">
          <cell r="E7" t="str">
            <v>PT. DANONE BISCUITS INDONESIA</v>
          </cell>
        </row>
      </sheetData>
      <sheetData sheetId="6156">
        <row r="7">
          <cell r="E7" t="str">
            <v>PT. DANONE BISCUITS INDONESIA</v>
          </cell>
        </row>
      </sheetData>
      <sheetData sheetId="6157">
        <row r="7">
          <cell r="E7" t="str">
            <v>PT. DANONE BISCUITS INDONESIA</v>
          </cell>
        </row>
      </sheetData>
      <sheetData sheetId="6158">
        <row r="7">
          <cell r="E7" t="str">
            <v>PT. DANONE BISCUITS INDONESIA</v>
          </cell>
        </row>
      </sheetData>
      <sheetData sheetId="6159">
        <row r="7">
          <cell r="E7" t="str">
            <v>PT. DANONE BISCUITS INDONESIA</v>
          </cell>
        </row>
      </sheetData>
      <sheetData sheetId="6160">
        <row r="7">
          <cell r="E7" t="str">
            <v>PT. DANONE BISCUITS INDONESIA</v>
          </cell>
        </row>
      </sheetData>
      <sheetData sheetId="6161">
        <row r="7">
          <cell r="E7" t="str">
            <v>PT. DANONE BISCUITS INDONESIA</v>
          </cell>
        </row>
      </sheetData>
      <sheetData sheetId="6162">
        <row r="7">
          <cell r="E7" t="str">
            <v>PT. DANONE BISCUITS INDONESIA</v>
          </cell>
        </row>
      </sheetData>
      <sheetData sheetId="6163">
        <row r="7">
          <cell r="E7" t="str">
            <v>PT. DANONE BISCUITS INDONESIA</v>
          </cell>
        </row>
      </sheetData>
      <sheetData sheetId="6164">
        <row r="7">
          <cell r="E7" t="str">
            <v>PT. DANONE BISCUITS INDONESIA</v>
          </cell>
        </row>
      </sheetData>
      <sheetData sheetId="6165">
        <row r="7">
          <cell r="E7" t="str">
            <v>PT. DANONE BISCUITS INDONESIA</v>
          </cell>
        </row>
      </sheetData>
      <sheetData sheetId="6166">
        <row r="7">
          <cell r="E7" t="str">
            <v>PT. DANONE BISCUITS INDONESIA</v>
          </cell>
        </row>
      </sheetData>
      <sheetData sheetId="6167">
        <row r="7">
          <cell r="E7" t="str">
            <v>PT. DANONE BISCUITS INDONESIA</v>
          </cell>
        </row>
      </sheetData>
      <sheetData sheetId="6168">
        <row r="7">
          <cell r="E7" t="str">
            <v>PT. DANONE BISCUITS INDONESIA</v>
          </cell>
        </row>
      </sheetData>
      <sheetData sheetId="6169">
        <row r="7">
          <cell r="E7" t="str">
            <v>PT. DANONE BISCUITS INDONESIA</v>
          </cell>
        </row>
      </sheetData>
      <sheetData sheetId="6170">
        <row r="7">
          <cell r="E7" t="str">
            <v>PT. DANONE BISCUITS INDONESIA</v>
          </cell>
        </row>
      </sheetData>
      <sheetData sheetId="6171">
        <row r="7">
          <cell r="E7" t="str">
            <v>PT. DANONE BISCUITS INDONESIA</v>
          </cell>
        </row>
      </sheetData>
      <sheetData sheetId="6172">
        <row r="7">
          <cell r="E7" t="str">
            <v>PT. DANONE BISCUITS INDONESIA</v>
          </cell>
        </row>
      </sheetData>
      <sheetData sheetId="6173">
        <row r="7">
          <cell r="E7" t="str">
            <v>PT. DANONE BISCUITS INDONESIA</v>
          </cell>
        </row>
      </sheetData>
      <sheetData sheetId="6174">
        <row r="7">
          <cell r="E7" t="str">
            <v>PT. DANONE BISCUITS INDONESIA</v>
          </cell>
        </row>
      </sheetData>
      <sheetData sheetId="6175">
        <row r="7">
          <cell r="E7" t="str">
            <v>PT. DANONE BISCUITS INDONESIA</v>
          </cell>
        </row>
      </sheetData>
      <sheetData sheetId="6176">
        <row r="7">
          <cell r="E7" t="str">
            <v>PT. DANONE BISCUITS INDONESIA</v>
          </cell>
        </row>
      </sheetData>
      <sheetData sheetId="6177">
        <row r="7">
          <cell r="E7" t="str">
            <v>PT. DANONE BISCUITS INDONESIA</v>
          </cell>
        </row>
      </sheetData>
      <sheetData sheetId="6178">
        <row r="7">
          <cell r="E7" t="str">
            <v>PT. DANONE BISCUITS INDONESIA</v>
          </cell>
        </row>
      </sheetData>
      <sheetData sheetId="6179">
        <row r="7">
          <cell r="E7" t="str">
            <v>PT. DANONE BISCUITS INDONESIA</v>
          </cell>
        </row>
      </sheetData>
      <sheetData sheetId="6180">
        <row r="7">
          <cell r="E7" t="str">
            <v>PT. DANONE BISCUITS INDONESIA</v>
          </cell>
        </row>
      </sheetData>
      <sheetData sheetId="6181">
        <row r="7">
          <cell r="E7" t="str">
            <v>PT. DANONE BISCUITS INDONESIA</v>
          </cell>
        </row>
      </sheetData>
      <sheetData sheetId="6182">
        <row r="7">
          <cell r="E7" t="str">
            <v>PT. DANONE BISCUITS INDONESIA</v>
          </cell>
        </row>
      </sheetData>
      <sheetData sheetId="6183">
        <row r="7">
          <cell r="E7" t="str">
            <v>PT. DANONE BISCUITS INDONESIA</v>
          </cell>
        </row>
      </sheetData>
      <sheetData sheetId="6184">
        <row r="7">
          <cell r="E7" t="str">
            <v>PT. DANONE BISCUITS INDONESIA</v>
          </cell>
        </row>
      </sheetData>
      <sheetData sheetId="6185">
        <row r="7">
          <cell r="E7" t="str">
            <v>PT. DANONE BISCUITS INDONESIA</v>
          </cell>
        </row>
      </sheetData>
      <sheetData sheetId="6186">
        <row r="7">
          <cell r="E7" t="str">
            <v>PT. DANONE BISCUITS INDONESIA</v>
          </cell>
        </row>
      </sheetData>
      <sheetData sheetId="6187">
        <row r="7">
          <cell r="E7" t="str">
            <v>PT. DANONE BISCUITS INDONESIA</v>
          </cell>
        </row>
      </sheetData>
      <sheetData sheetId="6188">
        <row r="7">
          <cell r="E7" t="str">
            <v>PT. DANONE BISCUITS INDONESIA</v>
          </cell>
        </row>
      </sheetData>
      <sheetData sheetId="6189">
        <row r="7">
          <cell r="E7" t="str">
            <v>PT. DANONE BISCUITS INDONESIA</v>
          </cell>
        </row>
      </sheetData>
      <sheetData sheetId="6190">
        <row r="7">
          <cell r="E7" t="str">
            <v>PT. DANONE BISCUITS INDONESIA</v>
          </cell>
        </row>
      </sheetData>
      <sheetData sheetId="6191">
        <row r="7">
          <cell r="E7" t="str">
            <v>PT. DANONE BISCUITS INDONESIA</v>
          </cell>
        </row>
      </sheetData>
      <sheetData sheetId="6192">
        <row r="7">
          <cell r="E7" t="str">
            <v>PT. DANONE BISCUITS INDONESIA</v>
          </cell>
        </row>
      </sheetData>
      <sheetData sheetId="6193">
        <row r="7">
          <cell r="E7" t="str">
            <v>PT. DANONE BISCUITS INDONESIA</v>
          </cell>
        </row>
      </sheetData>
      <sheetData sheetId="6194">
        <row r="7">
          <cell r="E7" t="str">
            <v>PT. DANONE BISCUITS INDONESIA</v>
          </cell>
        </row>
      </sheetData>
      <sheetData sheetId="6195">
        <row r="7">
          <cell r="E7" t="str">
            <v>PT. DANONE BISCUITS INDONESIA</v>
          </cell>
        </row>
      </sheetData>
      <sheetData sheetId="6196">
        <row r="7">
          <cell r="E7" t="str">
            <v>PT. DANONE BISCUITS INDONESIA</v>
          </cell>
        </row>
      </sheetData>
      <sheetData sheetId="6197">
        <row r="7">
          <cell r="E7" t="str">
            <v>PT. DANONE BISCUITS INDONESIA</v>
          </cell>
        </row>
      </sheetData>
      <sheetData sheetId="6198">
        <row r="7">
          <cell r="E7" t="str">
            <v>PT. DANONE BISCUITS INDONESIA</v>
          </cell>
        </row>
      </sheetData>
      <sheetData sheetId="6199">
        <row r="7">
          <cell r="E7" t="str">
            <v>PT. DANONE BISCUITS INDONESIA</v>
          </cell>
        </row>
      </sheetData>
      <sheetData sheetId="6200">
        <row r="7">
          <cell r="E7" t="str">
            <v>PT. DANONE BISCUITS INDONESIA</v>
          </cell>
        </row>
      </sheetData>
      <sheetData sheetId="6201">
        <row r="7">
          <cell r="E7" t="str">
            <v>PT. DANONE BISCUITS INDONESIA</v>
          </cell>
        </row>
      </sheetData>
      <sheetData sheetId="6202">
        <row r="7">
          <cell r="E7" t="str">
            <v>PT. DANONE BISCUITS INDONESIA</v>
          </cell>
        </row>
      </sheetData>
      <sheetData sheetId="6203">
        <row r="7">
          <cell r="E7" t="str">
            <v>PT. DANONE BISCUITS INDONESIA</v>
          </cell>
        </row>
      </sheetData>
      <sheetData sheetId="6204">
        <row r="7">
          <cell r="E7" t="str">
            <v>PT. DANONE BISCUITS INDONESIA</v>
          </cell>
        </row>
      </sheetData>
      <sheetData sheetId="6205">
        <row r="7">
          <cell r="E7" t="str">
            <v>PT. DANONE BISCUITS INDONESIA</v>
          </cell>
        </row>
      </sheetData>
      <sheetData sheetId="6206">
        <row r="7">
          <cell r="E7" t="str">
            <v>PT. DANONE BISCUITS INDONESIA</v>
          </cell>
        </row>
      </sheetData>
      <sheetData sheetId="6207">
        <row r="7">
          <cell r="E7" t="str">
            <v>PT. DANONE BISCUITS INDONESIA</v>
          </cell>
        </row>
      </sheetData>
      <sheetData sheetId="6208">
        <row r="7">
          <cell r="E7" t="str">
            <v>PT. DANONE BISCUITS INDONESIA</v>
          </cell>
        </row>
      </sheetData>
      <sheetData sheetId="6209">
        <row r="7">
          <cell r="E7" t="str">
            <v>PT. DANONE BISCUITS INDONESIA</v>
          </cell>
        </row>
      </sheetData>
      <sheetData sheetId="6210">
        <row r="7">
          <cell r="E7" t="str">
            <v>PT. DANONE BISCUITS INDONESIA</v>
          </cell>
        </row>
      </sheetData>
      <sheetData sheetId="6211">
        <row r="7">
          <cell r="E7" t="str">
            <v>PT. DANONE BISCUITS INDONESIA</v>
          </cell>
        </row>
      </sheetData>
      <sheetData sheetId="6212">
        <row r="7">
          <cell r="E7" t="str">
            <v>PT. DANONE BISCUITS INDONESIA</v>
          </cell>
        </row>
      </sheetData>
      <sheetData sheetId="6213">
        <row r="7">
          <cell r="E7" t="str">
            <v>PT. DANONE BISCUITS INDONESIA</v>
          </cell>
        </row>
      </sheetData>
      <sheetData sheetId="6214">
        <row r="7">
          <cell r="E7" t="str">
            <v>PT. DANONE BISCUITS INDONESIA</v>
          </cell>
        </row>
      </sheetData>
      <sheetData sheetId="6215">
        <row r="7">
          <cell r="E7" t="str">
            <v>PT. DANONE BISCUITS INDONESIA</v>
          </cell>
        </row>
      </sheetData>
      <sheetData sheetId="6216">
        <row r="7">
          <cell r="E7" t="str">
            <v>PT. DANONE BISCUITS INDONESIA</v>
          </cell>
        </row>
      </sheetData>
      <sheetData sheetId="6217">
        <row r="7">
          <cell r="E7" t="str">
            <v>PT. DANONE BISCUITS INDONESIA</v>
          </cell>
        </row>
      </sheetData>
      <sheetData sheetId="6218">
        <row r="7">
          <cell r="E7" t="str">
            <v>PT. DANONE BISCUITS INDONESIA</v>
          </cell>
        </row>
      </sheetData>
      <sheetData sheetId="6219">
        <row r="7">
          <cell r="E7" t="str">
            <v>PT. DANONE BISCUITS INDONESIA</v>
          </cell>
        </row>
      </sheetData>
      <sheetData sheetId="6220">
        <row r="7">
          <cell r="E7" t="str">
            <v>PT. DANONE BISCUITS INDONESIA</v>
          </cell>
        </row>
      </sheetData>
      <sheetData sheetId="6221">
        <row r="7">
          <cell r="E7" t="str">
            <v>PT. DANONE BISCUITS INDONESIA</v>
          </cell>
        </row>
      </sheetData>
      <sheetData sheetId="6222">
        <row r="7">
          <cell r="E7" t="str">
            <v>PT. DANONE BISCUITS INDONESIA</v>
          </cell>
        </row>
      </sheetData>
      <sheetData sheetId="6223">
        <row r="7">
          <cell r="E7" t="str">
            <v>PT. DANONE BISCUITS INDONESIA</v>
          </cell>
        </row>
      </sheetData>
      <sheetData sheetId="6224">
        <row r="7">
          <cell r="E7" t="str">
            <v>PT. DANONE BISCUITS INDONESIA</v>
          </cell>
        </row>
      </sheetData>
      <sheetData sheetId="6225">
        <row r="7">
          <cell r="E7" t="str">
            <v>PT. DANONE BISCUITS INDONESIA</v>
          </cell>
        </row>
      </sheetData>
      <sheetData sheetId="6226">
        <row r="7">
          <cell r="E7" t="str">
            <v>PT. DANONE BISCUITS INDONESIA</v>
          </cell>
        </row>
      </sheetData>
      <sheetData sheetId="6227">
        <row r="7">
          <cell r="E7" t="str">
            <v>PT. DANONE BISCUITS INDONESIA</v>
          </cell>
        </row>
      </sheetData>
      <sheetData sheetId="6228">
        <row r="7">
          <cell r="E7" t="str">
            <v>PT. DANONE BISCUITS INDONESIA</v>
          </cell>
        </row>
      </sheetData>
      <sheetData sheetId="6229">
        <row r="7">
          <cell r="E7" t="str">
            <v>PT. DANONE BISCUITS INDONESIA</v>
          </cell>
        </row>
      </sheetData>
      <sheetData sheetId="6230">
        <row r="7">
          <cell r="E7" t="str">
            <v>PT. DANONE BISCUITS INDONESIA</v>
          </cell>
        </row>
      </sheetData>
      <sheetData sheetId="6231">
        <row r="7">
          <cell r="E7" t="str">
            <v>PT. DANONE BISCUITS INDONESIA</v>
          </cell>
        </row>
      </sheetData>
      <sheetData sheetId="6232">
        <row r="7">
          <cell r="E7" t="str">
            <v>PT. DANONE BISCUITS INDONESIA</v>
          </cell>
        </row>
      </sheetData>
      <sheetData sheetId="6233">
        <row r="7">
          <cell r="E7" t="str">
            <v>PT. DANONE BISCUITS INDONESIA</v>
          </cell>
        </row>
      </sheetData>
      <sheetData sheetId="6234">
        <row r="7">
          <cell r="E7" t="str">
            <v>PT. DANONE BISCUITS INDONESIA</v>
          </cell>
        </row>
      </sheetData>
      <sheetData sheetId="6235">
        <row r="7">
          <cell r="E7" t="str">
            <v>PT. DANONE BISCUITS INDONESIA</v>
          </cell>
        </row>
      </sheetData>
      <sheetData sheetId="6236">
        <row r="7">
          <cell r="E7" t="str">
            <v>PT. DANONE BISCUITS INDONESIA</v>
          </cell>
        </row>
      </sheetData>
      <sheetData sheetId="6237">
        <row r="7">
          <cell r="E7" t="str">
            <v>PT. DANONE BISCUITS INDONESIA</v>
          </cell>
        </row>
      </sheetData>
      <sheetData sheetId="6238">
        <row r="7">
          <cell r="E7" t="str">
            <v>PT. DANONE BISCUITS INDONESIA</v>
          </cell>
        </row>
      </sheetData>
      <sheetData sheetId="6239">
        <row r="7">
          <cell r="E7" t="str">
            <v>PT. DANONE BISCUITS INDONESIA</v>
          </cell>
        </row>
      </sheetData>
      <sheetData sheetId="6240">
        <row r="7">
          <cell r="E7" t="str">
            <v>PT. DANONE BISCUITS INDONESIA</v>
          </cell>
        </row>
      </sheetData>
      <sheetData sheetId="6241">
        <row r="7">
          <cell r="E7" t="str">
            <v>PT. DANONE BISCUITS INDONESIA</v>
          </cell>
        </row>
      </sheetData>
      <sheetData sheetId="6242">
        <row r="7">
          <cell r="E7" t="str">
            <v>PT. DANONE BISCUITS INDONESIA</v>
          </cell>
        </row>
      </sheetData>
      <sheetData sheetId="6243">
        <row r="7">
          <cell r="E7" t="str">
            <v>PT. DANONE BISCUITS INDONESIA</v>
          </cell>
        </row>
      </sheetData>
      <sheetData sheetId="6244">
        <row r="7">
          <cell r="E7" t="str">
            <v>PT. DANONE BISCUITS INDONESIA</v>
          </cell>
        </row>
      </sheetData>
      <sheetData sheetId="6245">
        <row r="7">
          <cell r="E7" t="str">
            <v>PT. DANONE BISCUITS INDONESIA</v>
          </cell>
        </row>
      </sheetData>
      <sheetData sheetId="6246">
        <row r="7">
          <cell r="E7" t="str">
            <v>PT. DANONE BISCUITS INDONESIA</v>
          </cell>
        </row>
      </sheetData>
      <sheetData sheetId="6247">
        <row r="7">
          <cell r="E7" t="str">
            <v>PT. DANONE BISCUITS INDONESIA</v>
          </cell>
        </row>
      </sheetData>
      <sheetData sheetId="6248">
        <row r="7">
          <cell r="E7" t="str">
            <v>PT. DANONE BISCUITS INDONESIA</v>
          </cell>
        </row>
      </sheetData>
      <sheetData sheetId="6249">
        <row r="7">
          <cell r="E7" t="str">
            <v>PT. DANONE BISCUITS INDONESIA</v>
          </cell>
        </row>
      </sheetData>
      <sheetData sheetId="6250">
        <row r="7">
          <cell r="E7" t="str">
            <v>PT. DANONE BISCUITS INDONESIA</v>
          </cell>
        </row>
      </sheetData>
      <sheetData sheetId="6251">
        <row r="7">
          <cell r="E7" t="str">
            <v>PT. DANONE BISCUITS INDONESIA</v>
          </cell>
        </row>
      </sheetData>
      <sheetData sheetId="6252">
        <row r="7">
          <cell r="E7" t="str">
            <v>PT. DANONE BISCUITS INDONESIA</v>
          </cell>
        </row>
      </sheetData>
      <sheetData sheetId="6253">
        <row r="7">
          <cell r="E7" t="str">
            <v>PT. DANONE BISCUITS INDONESIA</v>
          </cell>
        </row>
      </sheetData>
      <sheetData sheetId="6254">
        <row r="7">
          <cell r="E7" t="str">
            <v>PT. DANONE BISCUITS INDONESIA</v>
          </cell>
        </row>
      </sheetData>
      <sheetData sheetId="6255">
        <row r="7">
          <cell r="E7" t="str">
            <v>PT. DANONE BISCUITS INDONESIA</v>
          </cell>
        </row>
      </sheetData>
      <sheetData sheetId="6256">
        <row r="7">
          <cell r="E7" t="str">
            <v>PT. DANONE BISCUITS INDONESIA</v>
          </cell>
        </row>
      </sheetData>
      <sheetData sheetId="6257">
        <row r="7">
          <cell r="E7" t="str">
            <v>PT. DANONE BISCUITS INDONESIA</v>
          </cell>
        </row>
      </sheetData>
      <sheetData sheetId="6258">
        <row r="7">
          <cell r="E7" t="str">
            <v>PT. DANONE BISCUITS INDONESIA</v>
          </cell>
        </row>
      </sheetData>
      <sheetData sheetId="6259">
        <row r="7">
          <cell r="E7" t="str">
            <v>PT. DANONE BISCUITS INDONESIA</v>
          </cell>
        </row>
      </sheetData>
      <sheetData sheetId="6260">
        <row r="7">
          <cell r="E7" t="str">
            <v>PT. DANONE BISCUITS INDONESIA</v>
          </cell>
        </row>
      </sheetData>
      <sheetData sheetId="6261">
        <row r="7">
          <cell r="E7" t="str">
            <v>PT. DANONE BISCUITS INDONESIA</v>
          </cell>
        </row>
      </sheetData>
      <sheetData sheetId="6262">
        <row r="7">
          <cell r="E7" t="str">
            <v>PT. DANONE BISCUITS INDONESIA</v>
          </cell>
        </row>
      </sheetData>
      <sheetData sheetId="6263">
        <row r="7">
          <cell r="E7" t="str">
            <v>PT. DANONE BISCUITS INDONESIA</v>
          </cell>
        </row>
      </sheetData>
      <sheetData sheetId="6264">
        <row r="7">
          <cell r="E7" t="str">
            <v>PT. DANONE BISCUITS INDONESIA</v>
          </cell>
        </row>
      </sheetData>
      <sheetData sheetId="6265">
        <row r="7">
          <cell r="E7" t="str">
            <v>PT. DANONE BISCUITS INDONESIA</v>
          </cell>
        </row>
      </sheetData>
      <sheetData sheetId="6266">
        <row r="7">
          <cell r="E7" t="str">
            <v>PT. DANONE BISCUITS INDONESIA</v>
          </cell>
        </row>
      </sheetData>
      <sheetData sheetId="6267">
        <row r="7">
          <cell r="E7" t="str">
            <v>PT. DANONE BISCUITS INDONESIA</v>
          </cell>
        </row>
      </sheetData>
      <sheetData sheetId="6268">
        <row r="7">
          <cell r="E7" t="str">
            <v>PT. DANONE BISCUITS INDONESIA</v>
          </cell>
        </row>
      </sheetData>
      <sheetData sheetId="6269">
        <row r="7">
          <cell r="E7" t="str">
            <v>PT. DANONE BISCUITS INDONESIA</v>
          </cell>
        </row>
      </sheetData>
      <sheetData sheetId="6270">
        <row r="7">
          <cell r="E7" t="str">
            <v>PT. DANONE BISCUITS INDONESIA</v>
          </cell>
        </row>
      </sheetData>
      <sheetData sheetId="6271">
        <row r="7">
          <cell r="E7" t="str">
            <v>PT. DANONE BISCUITS INDONESIA</v>
          </cell>
        </row>
      </sheetData>
      <sheetData sheetId="6272">
        <row r="7">
          <cell r="E7" t="str">
            <v>PT. DANONE BISCUITS INDONESIA</v>
          </cell>
        </row>
      </sheetData>
      <sheetData sheetId="6273">
        <row r="7">
          <cell r="E7" t="str">
            <v>PT. DANONE BISCUITS INDONESIA</v>
          </cell>
        </row>
      </sheetData>
      <sheetData sheetId="6274">
        <row r="7">
          <cell r="E7" t="str">
            <v>PT. DANONE BISCUITS INDONESIA</v>
          </cell>
        </row>
      </sheetData>
      <sheetData sheetId="6275">
        <row r="7">
          <cell r="E7" t="str">
            <v>PT. DANONE BISCUITS INDONESIA</v>
          </cell>
        </row>
      </sheetData>
      <sheetData sheetId="6276">
        <row r="7">
          <cell r="E7" t="str">
            <v>PT. DANONE BISCUITS INDONESIA</v>
          </cell>
        </row>
      </sheetData>
      <sheetData sheetId="6277">
        <row r="7">
          <cell r="E7" t="str">
            <v>PT. DANONE BISCUITS INDONESIA</v>
          </cell>
        </row>
      </sheetData>
      <sheetData sheetId="6278">
        <row r="7">
          <cell r="E7" t="str">
            <v>PT. DANONE BISCUITS INDONESIA</v>
          </cell>
        </row>
      </sheetData>
      <sheetData sheetId="6279">
        <row r="7">
          <cell r="E7" t="str">
            <v>PT. DANONE BISCUITS INDONESIA</v>
          </cell>
        </row>
      </sheetData>
      <sheetData sheetId="6280">
        <row r="7">
          <cell r="E7" t="str">
            <v>PT. DANONE BISCUITS INDONESIA</v>
          </cell>
        </row>
      </sheetData>
      <sheetData sheetId="6281">
        <row r="7">
          <cell r="E7" t="str">
            <v>PT. DANONE BISCUITS INDONESIA</v>
          </cell>
        </row>
      </sheetData>
      <sheetData sheetId="6282">
        <row r="7">
          <cell r="E7" t="str">
            <v>PT. DANONE BISCUITS INDONESIA</v>
          </cell>
        </row>
      </sheetData>
      <sheetData sheetId="6283">
        <row r="7">
          <cell r="E7" t="str">
            <v>PT. DANONE BISCUITS INDONESIA</v>
          </cell>
        </row>
      </sheetData>
      <sheetData sheetId="6284">
        <row r="7">
          <cell r="E7" t="str">
            <v>PT. DANONE BISCUITS INDONESIA</v>
          </cell>
        </row>
      </sheetData>
      <sheetData sheetId="6285">
        <row r="7">
          <cell r="E7" t="str">
            <v>PT. DANONE BISCUITS INDONESIA</v>
          </cell>
        </row>
      </sheetData>
      <sheetData sheetId="6286">
        <row r="7">
          <cell r="E7" t="str">
            <v>PT. DANONE BISCUITS INDONESIA</v>
          </cell>
        </row>
      </sheetData>
      <sheetData sheetId="6287">
        <row r="7">
          <cell r="E7" t="str">
            <v>PT. DANONE BISCUITS INDONESIA</v>
          </cell>
        </row>
      </sheetData>
      <sheetData sheetId="6288">
        <row r="7">
          <cell r="E7" t="str">
            <v>PT. DANONE BISCUITS INDONESIA</v>
          </cell>
        </row>
      </sheetData>
      <sheetData sheetId="6289">
        <row r="7">
          <cell r="E7" t="str">
            <v>PT. DANONE BISCUITS INDONESIA</v>
          </cell>
        </row>
      </sheetData>
      <sheetData sheetId="6290">
        <row r="7">
          <cell r="E7" t="str">
            <v>PT. DANONE BISCUITS INDONESIA</v>
          </cell>
        </row>
      </sheetData>
      <sheetData sheetId="6291">
        <row r="7">
          <cell r="E7" t="str">
            <v>PT. DANONE BISCUITS INDONESIA</v>
          </cell>
        </row>
      </sheetData>
      <sheetData sheetId="6292">
        <row r="7">
          <cell r="E7" t="str">
            <v>PT. DANONE BISCUITS INDONESIA</v>
          </cell>
        </row>
      </sheetData>
      <sheetData sheetId="6293">
        <row r="7">
          <cell r="E7" t="str">
            <v>PT. DANONE BISCUITS INDONESIA</v>
          </cell>
        </row>
      </sheetData>
      <sheetData sheetId="6294">
        <row r="7">
          <cell r="E7" t="str">
            <v>PT. DANONE BISCUITS INDONESIA</v>
          </cell>
        </row>
      </sheetData>
      <sheetData sheetId="6295">
        <row r="7">
          <cell r="E7" t="str">
            <v>PT. DANONE BISCUITS INDONESIA</v>
          </cell>
        </row>
      </sheetData>
      <sheetData sheetId="6296">
        <row r="7">
          <cell r="E7" t="str">
            <v>PT. DANONE BISCUITS INDONESIA</v>
          </cell>
        </row>
      </sheetData>
      <sheetData sheetId="6297">
        <row r="7">
          <cell r="E7" t="str">
            <v>PT. DANONE BISCUITS INDONESIA</v>
          </cell>
        </row>
      </sheetData>
      <sheetData sheetId="6298">
        <row r="7">
          <cell r="E7" t="str">
            <v>PT. DANONE BISCUITS INDONESIA</v>
          </cell>
        </row>
      </sheetData>
      <sheetData sheetId="6299">
        <row r="7">
          <cell r="E7" t="str">
            <v>PT. DANONE BISCUITS INDONESIA</v>
          </cell>
        </row>
      </sheetData>
      <sheetData sheetId="6300">
        <row r="7">
          <cell r="E7" t="str">
            <v>PT. DANONE BISCUITS INDONESIA</v>
          </cell>
        </row>
      </sheetData>
      <sheetData sheetId="6301">
        <row r="7">
          <cell r="E7" t="str">
            <v>PT. DANONE BISCUITS INDONESIA</v>
          </cell>
        </row>
      </sheetData>
      <sheetData sheetId="6302">
        <row r="7">
          <cell r="E7" t="str">
            <v>PT. DANONE BISCUITS INDONESIA</v>
          </cell>
        </row>
      </sheetData>
      <sheetData sheetId="6303">
        <row r="7">
          <cell r="E7" t="str">
            <v>PT. DANONE BISCUITS INDONESIA</v>
          </cell>
        </row>
      </sheetData>
      <sheetData sheetId="6304">
        <row r="7">
          <cell r="E7" t="str">
            <v>PT. DANONE BISCUITS INDONESIA</v>
          </cell>
        </row>
      </sheetData>
      <sheetData sheetId="6305">
        <row r="7">
          <cell r="E7" t="str">
            <v>PT. DANONE BISCUITS INDONESIA</v>
          </cell>
        </row>
      </sheetData>
      <sheetData sheetId="6306">
        <row r="7">
          <cell r="E7" t="str">
            <v>PT. DANONE BISCUITS INDONESIA</v>
          </cell>
        </row>
      </sheetData>
      <sheetData sheetId="6307">
        <row r="7">
          <cell r="E7" t="str">
            <v>PT. DANONE BISCUITS INDONESIA</v>
          </cell>
        </row>
      </sheetData>
      <sheetData sheetId="6308">
        <row r="7">
          <cell r="E7" t="str">
            <v>PT. DANONE BISCUITS INDONESIA</v>
          </cell>
        </row>
      </sheetData>
      <sheetData sheetId="6309">
        <row r="7">
          <cell r="E7" t="str">
            <v>PT. DANONE BISCUITS INDONESIA</v>
          </cell>
        </row>
      </sheetData>
      <sheetData sheetId="6310">
        <row r="7">
          <cell r="E7" t="str">
            <v>PT. DANONE BISCUITS INDONESIA</v>
          </cell>
        </row>
      </sheetData>
      <sheetData sheetId="6311">
        <row r="7">
          <cell r="E7" t="str">
            <v>PT. DANONE BISCUITS INDONESIA</v>
          </cell>
        </row>
      </sheetData>
      <sheetData sheetId="6312">
        <row r="7">
          <cell r="E7" t="str">
            <v>PT. DANONE BISCUITS INDONESIA</v>
          </cell>
        </row>
      </sheetData>
      <sheetData sheetId="6313">
        <row r="7">
          <cell r="E7" t="str">
            <v>PT. DANONE BISCUITS INDONESIA</v>
          </cell>
        </row>
      </sheetData>
      <sheetData sheetId="6314">
        <row r="7">
          <cell r="E7" t="str">
            <v>PT. DANONE BISCUITS INDONESIA</v>
          </cell>
        </row>
      </sheetData>
      <sheetData sheetId="6315">
        <row r="7">
          <cell r="E7" t="str">
            <v>PT. DANONE BISCUITS INDONESIA</v>
          </cell>
        </row>
      </sheetData>
      <sheetData sheetId="6316">
        <row r="7">
          <cell r="E7" t="str">
            <v>PT. DANONE BISCUITS INDONESIA</v>
          </cell>
        </row>
      </sheetData>
      <sheetData sheetId="6317">
        <row r="7">
          <cell r="E7" t="str">
            <v>PT. DANONE BISCUITS INDONESIA</v>
          </cell>
        </row>
      </sheetData>
      <sheetData sheetId="6318">
        <row r="7">
          <cell r="E7" t="str">
            <v>PT. DANONE BISCUITS INDONESIA</v>
          </cell>
        </row>
      </sheetData>
      <sheetData sheetId="6319">
        <row r="7">
          <cell r="E7" t="str">
            <v>PT. DANONE BISCUITS INDONESIA</v>
          </cell>
        </row>
      </sheetData>
      <sheetData sheetId="6320">
        <row r="7">
          <cell r="E7" t="str">
            <v>PT. DANONE BISCUITS INDONESIA</v>
          </cell>
        </row>
      </sheetData>
      <sheetData sheetId="6321">
        <row r="7">
          <cell r="E7" t="str">
            <v>PT. DANONE BISCUITS INDONESIA</v>
          </cell>
        </row>
      </sheetData>
      <sheetData sheetId="6322">
        <row r="7">
          <cell r="E7" t="str">
            <v>PT. DANONE BISCUITS INDONESIA</v>
          </cell>
        </row>
      </sheetData>
      <sheetData sheetId="6323">
        <row r="7">
          <cell r="E7" t="str">
            <v>PT. DANONE BISCUITS INDONESIA</v>
          </cell>
        </row>
      </sheetData>
      <sheetData sheetId="6324">
        <row r="7">
          <cell r="E7" t="str">
            <v>PT. DANONE BISCUITS INDONESIA</v>
          </cell>
        </row>
      </sheetData>
      <sheetData sheetId="6325">
        <row r="7">
          <cell r="E7" t="str">
            <v>PT. DANONE BISCUITS INDONESIA</v>
          </cell>
        </row>
      </sheetData>
      <sheetData sheetId="6326">
        <row r="7">
          <cell r="E7" t="str">
            <v>PT. DANONE BISCUITS INDONESIA</v>
          </cell>
        </row>
      </sheetData>
      <sheetData sheetId="6327">
        <row r="7">
          <cell r="E7" t="str">
            <v>PT. DANONE BISCUITS INDONESIA</v>
          </cell>
        </row>
      </sheetData>
      <sheetData sheetId="6328">
        <row r="7">
          <cell r="E7" t="str">
            <v>PT. DANONE BISCUITS INDONESIA</v>
          </cell>
        </row>
      </sheetData>
      <sheetData sheetId="6329">
        <row r="7">
          <cell r="E7" t="str">
            <v>PT. DANONE BISCUITS INDONESIA</v>
          </cell>
        </row>
      </sheetData>
      <sheetData sheetId="6330">
        <row r="7">
          <cell r="E7" t="str">
            <v>PT. DANONE BISCUITS INDONESIA</v>
          </cell>
        </row>
      </sheetData>
      <sheetData sheetId="6331">
        <row r="7">
          <cell r="E7" t="str">
            <v>PT. DANONE BISCUITS INDONESIA</v>
          </cell>
        </row>
      </sheetData>
      <sheetData sheetId="6332">
        <row r="7">
          <cell r="E7" t="str">
            <v>PT. DANONE BISCUITS INDONESIA</v>
          </cell>
        </row>
      </sheetData>
      <sheetData sheetId="6333">
        <row r="7">
          <cell r="E7" t="str">
            <v>PT. DANONE BISCUITS INDONESIA</v>
          </cell>
        </row>
      </sheetData>
      <sheetData sheetId="6334">
        <row r="7">
          <cell r="E7" t="str">
            <v>PT. DANONE BISCUITS INDONESIA</v>
          </cell>
        </row>
      </sheetData>
      <sheetData sheetId="6335">
        <row r="7">
          <cell r="E7" t="str">
            <v>PT. DANONE BISCUITS INDONESIA</v>
          </cell>
        </row>
      </sheetData>
      <sheetData sheetId="6336">
        <row r="7">
          <cell r="E7" t="str">
            <v>PT. DANONE BISCUITS INDONESIA</v>
          </cell>
        </row>
      </sheetData>
      <sheetData sheetId="6337">
        <row r="7">
          <cell r="E7" t="str">
            <v>PT. DANONE BISCUITS INDONESIA</v>
          </cell>
        </row>
      </sheetData>
      <sheetData sheetId="6338">
        <row r="7">
          <cell r="E7" t="str">
            <v>PT. DANONE BISCUITS INDONESIA</v>
          </cell>
        </row>
      </sheetData>
      <sheetData sheetId="6339">
        <row r="7">
          <cell r="E7" t="str">
            <v>PT. DANONE BISCUITS INDONESIA</v>
          </cell>
        </row>
      </sheetData>
      <sheetData sheetId="6340">
        <row r="7">
          <cell r="E7" t="str">
            <v>PT. DANONE BISCUITS INDONESIA</v>
          </cell>
        </row>
      </sheetData>
      <sheetData sheetId="6341">
        <row r="7">
          <cell r="E7" t="str">
            <v>PT. DANONE BISCUITS INDONESIA</v>
          </cell>
        </row>
      </sheetData>
      <sheetData sheetId="6342">
        <row r="7">
          <cell r="E7" t="str">
            <v>PT. DANONE BISCUITS INDONESIA</v>
          </cell>
        </row>
      </sheetData>
      <sheetData sheetId="6343">
        <row r="7">
          <cell r="E7" t="str">
            <v>PT. DANONE BISCUITS INDONESIA</v>
          </cell>
        </row>
      </sheetData>
      <sheetData sheetId="6344">
        <row r="7">
          <cell r="E7" t="str">
            <v>PT. DANONE BISCUITS INDONESIA</v>
          </cell>
        </row>
      </sheetData>
      <sheetData sheetId="6345">
        <row r="7">
          <cell r="E7" t="str">
            <v>PT. DANONE BISCUITS INDONESIA</v>
          </cell>
        </row>
      </sheetData>
      <sheetData sheetId="6346">
        <row r="7">
          <cell r="E7" t="str">
            <v>PT. DANONE BISCUITS INDONESIA</v>
          </cell>
        </row>
      </sheetData>
      <sheetData sheetId="6347">
        <row r="7">
          <cell r="E7" t="str">
            <v>PT. DANONE BISCUITS INDONESIA</v>
          </cell>
        </row>
      </sheetData>
      <sheetData sheetId="6348">
        <row r="7">
          <cell r="E7" t="str">
            <v>PT. DANONE BISCUITS INDONESIA</v>
          </cell>
        </row>
      </sheetData>
      <sheetData sheetId="6349">
        <row r="7">
          <cell r="E7" t="str">
            <v>PT. DANONE BISCUITS INDONESIA</v>
          </cell>
        </row>
      </sheetData>
      <sheetData sheetId="6350">
        <row r="7">
          <cell r="E7" t="str">
            <v>PT. DANONE BISCUITS INDONESIA</v>
          </cell>
        </row>
      </sheetData>
      <sheetData sheetId="6351">
        <row r="7">
          <cell r="E7" t="str">
            <v>PT. DANONE BISCUITS INDONESIA</v>
          </cell>
        </row>
      </sheetData>
      <sheetData sheetId="6352">
        <row r="7">
          <cell r="E7" t="str">
            <v>PT. DANONE BISCUITS INDONESIA</v>
          </cell>
        </row>
      </sheetData>
      <sheetData sheetId="6353">
        <row r="7">
          <cell r="E7" t="str">
            <v>PT. DANONE BISCUITS INDONESIA</v>
          </cell>
        </row>
      </sheetData>
      <sheetData sheetId="6354">
        <row r="7">
          <cell r="E7" t="str">
            <v>PT. DANONE BISCUITS INDONESIA</v>
          </cell>
        </row>
      </sheetData>
      <sheetData sheetId="6355">
        <row r="7">
          <cell r="E7" t="str">
            <v>PT. DANONE BISCUITS INDONESIA</v>
          </cell>
        </row>
      </sheetData>
      <sheetData sheetId="6356">
        <row r="7">
          <cell r="E7" t="str">
            <v>PT. DANONE BISCUITS INDONESIA</v>
          </cell>
        </row>
      </sheetData>
      <sheetData sheetId="6357">
        <row r="7">
          <cell r="E7" t="str">
            <v>PT. DANONE BISCUITS INDONESIA</v>
          </cell>
        </row>
      </sheetData>
      <sheetData sheetId="6358">
        <row r="7">
          <cell r="E7" t="str">
            <v>PT. DANONE BISCUITS INDONESIA</v>
          </cell>
        </row>
      </sheetData>
      <sheetData sheetId="6359">
        <row r="7">
          <cell r="E7" t="str">
            <v>PT. DANONE BISCUITS INDONESIA</v>
          </cell>
        </row>
      </sheetData>
      <sheetData sheetId="6360">
        <row r="7">
          <cell r="E7" t="str">
            <v>PT. DANONE BISCUITS INDONESIA</v>
          </cell>
        </row>
      </sheetData>
      <sheetData sheetId="6361">
        <row r="7">
          <cell r="E7" t="str">
            <v>PT. DANONE BISCUITS INDONESIA</v>
          </cell>
        </row>
      </sheetData>
      <sheetData sheetId="6362">
        <row r="7">
          <cell r="E7" t="str">
            <v>PT. DANONE BISCUITS INDONESIA</v>
          </cell>
        </row>
      </sheetData>
      <sheetData sheetId="6363">
        <row r="7">
          <cell r="E7" t="str">
            <v>PT. DANONE BISCUITS INDONESIA</v>
          </cell>
        </row>
      </sheetData>
      <sheetData sheetId="6364">
        <row r="7">
          <cell r="E7" t="str">
            <v>PT. DANONE BISCUITS INDONESIA</v>
          </cell>
        </row>
      </sheetData>
      <sheetData sheetId="6365">
        <row r="7">
          <cell r="E7" t="str">
            <v>PT. DANONE BISCUITS INDONESIA</v>
          </cell>
        </row>
      </sheetData>
      <sheetData sheetId="6366">
        <row r="7">
          <cell r="E7" t="str">
            <v>PT. DANONE BISCUITS INDONESIA</v>
          </cell>
        </row>
      </sheetData>
      <sheetData sheetId="6367">
        <row r="7">
          <cell r="E7" t="str">
            <v>PT. DANONE BISCUITS INDONESIA</v>
          </cell>
        </row>
      </sheetData>
      <sheetData sheetId="6368">
        <row r="7">
          <cell r="E7" t="str">
            <v>PT. DANONE BISCUITS INDONESIA</v>
          </cell>
        </row>
      </sheetData>
      <sheetData sheetId="6369">
        <row r="7">
          <cell r="E7" t="str">
            <v>PT. DANONE BISCUITS INDONESIA</v>
          </cell>
        </row>
      </sheetData>
      <sheetData sheetId="6370">
        <row r="7">
          <cell r="E7" t="str">
            <v>PT. DANONE BISCUITS INDONESIA</v>
          </cell>
        </row>
      </sheetData>
      <sheetData sheetId="6371">
        <row r="7">
          <cell r="E7" t="str">
            <v>PT. DANONE BISCUITS INDONESIA</v>
          </cell>
        </row>
      </sheetData>
      <sheetData sheetId="6372">
        <row r="7">
          <cell r="E7" t="str">
            <v>PT. DANONE BISCUITS INDONESIA</v>
          </cell>
        </row>
      </sheetData>
      <sheetData sheetId="6373">
        <row r="7">
          <cell r="E7" t="str">
            <v>PT. DANONE BISCUITS INDONESIA</v>
          </cell>
        </row>
      </sheetData>
      <sheetData sheetId="6374">
        <row r="7">
          <cell r="E7" t="str">
            <v>PT. DANONE BISCUITS INDONESIA</v>
          </cell>
        </row>
      </sheetData>
      <sheetData sheetId="6375">
        <row r="7">
          <cell r="E7" t="str">
            <v>PT. DANONE BISCUITS INDONESIA</v>
          </cell>
        </row>
      </sheetData>
      <sheetData sheetId="6376">
        <row r="7">
          <cell r="E7" t="str">
            <v>PT. DANONE BISCUITS INDONESIA</v>
          </cell>
        </row>
      </sheetData>
      <sheetData sheetId="6377">
        <row r="7">
          <cell r="E7" t="str">
            <v>PT. DANONE BISCUITS INDONESIA</v>
          </cell>
        </row>
      </sheetData>
      <sheetData sheetId="6378">
        <row r="7">
          <cell r="E7" t="str">
            <v>PT. DANONE BISCUITS INDONESIA</v>
          </cell>
        </row>
      </sheetData>
      <sheetData sheetId="6379">
        <row r="7">
          <cell r="E7" t="str">
            <v>PT. DANONE BISCUITS INDONESIA</v>
          </cell>
        </row>
      </sheetData>
      <sheetData sheetId="6380">
        <row r="7">
          <cell r="E7" t="str">
            <v>PT. DANONE BISCUITS INDONESIA</v>
          </cell>
        </row>
      </sheetData>
      <sheetData sheetId="6381">
        <row r="7">
          <cell r="E7" t="str">
            <v>PT. DANONE BISCUITS INDONESIA</v>
          </cell>
        </row>
      </sheetData>
      <sheetData sheetId="6382">
        <row r="7">
          <cell r="E7" t="str">
            <v>PT. DANONE BISCUITS INDONESIA</v>
          </cell>
        </row>
      </sheetData>
      <sheetData sheetId="6383">
        <row r="7">
          <cell r="E7" t="str">
            <v>PT. DANONE BISCUITS INDONESIA</v>
          </cell>
        </row>
      </sheetData>
      <sheetData sheetId="6384">
        <row r="7">
          <cell r="E7" t="str">
            <v>PT. DANONE BISCUITS INDONESIA</v>
          </cell>
        </row>
      </sheetData>
      <sheetData sheetId="6385">
        <row r="7">
          <cell r="E7" t="str">
            <v>PT. DANONE BISCUITS INDONESIA</v>
          </cell>
        </row>
      </sheetData>
      <sheetData sheetId="6386">
        <row r="7">
          <cell r="E7" t="str">
            <v>PT. DANONE BISCUITS INDONESIA</v>
          </cell>
        </row>
      </sheetData>
      <sheetData sheetId="6387">
        <row r="7">
          <cell r="E7" t="str">
            <v>PT. DANONE BISCUITS INDONESIA</v>
          </cell>
        </row>
      </sheetData>
      <sheetData sheetId="6388">
        <row r="7">
          <cell r="E7" t="str">
            <v>PT. DANONE BISCUITS INDONESIA</v>
          </cell>
        </row>
      </sheetData>
      <sheetData sheetId="6389">
        <row r="7">
          <cell r="E7" t="str">
            <v>PT. DANONE BISCUITS INDONESIA</v>
          </cell>
        </row>
      </sheetData>
      <sheetData sheetId="6390">
        <row r="7">
          <cell r="E7" t="str">
            <v>PT. DANONE BISCUITS INDONESIA</v>
          </cell>
        </row>
      </sheetData>
      <sheetData sheetId="6391">
        <row r="7">
          <cell r="E7" t="str">
            <v>PT. DANONE BISCUITS INDONESIA</v>
          </cell>
        </row>
      </sheetData>
      <sheetData sheetId="6392">
        <row r="7">
          <cell r="E7" t="str">
            <v>PT. DANONE BISCUITS INDONESIA</v>
          </cell>
        </row>
      </sheetData>
      <sheetData sheetId="6393">
        <row r="7">
          <cell r="E7" t="str">
            <v>PT. DANONE BISCUITS INDONESIA</v>
          </cell>
        </row>
      </sheetData>
      <sheetData sheetId="6394">
        <row r="7">
          <cell r="E7" t="str">
            <v>PT. DANONE BISCUITS INDONESIA</v>
          </cell>
        </row>
      </sheetData>
      <sheetData sheetId="6395">
        <row r="7">
          <cell r="E7" t="str">
            <v>PT. DANONE BISCUITS INDONESIA</v>
          </cell>
        </row>
      </sheetData>
      <sheetData sheetId="6396">
        <row r="7">
          <cell r="E7" t="str">
            <v>PT. DANONE BISCUITS INDONESIA</v>
          </cell>
        </row>
      </sheetData>
      <sheetData sheetId="6397">
        <row r="7">
          <cell r="E7" t="str">
            <v>PT. DANONE BISCUITS INDONESIA</v>
          </cell>
        </row>
      </sheetData>
      <sheetData sheetId="6398">
        <row r="7">
          <cell r="E7" t="str">
            <v>PT. DANONE BISCUITS INDONESIA</v>
          </cell>
        </row>
      </sheetData>
      <sheetData sheetId="6399">
        <row r="7">
          <cell r="E7" t="str">
            <v>PT. DANONE BISCUITS INDONESIA</v>
          </cell>
        </row>
      </sheetData>
      <sheetData sheetId="6400">
        <row r="7">
          <cell r="E7" t="str">
            <v>PT. DANONE BISCUITS INDONESIA</v>
          </cell>
        </row>
      </sheetData>
      <sheetData sheetId="6401">
        <row r="7">
          <cell r="E7" t="str">
            <v>PT. DANONE BISCUITS INDONESIA</v>
          </cell>
        </row>
      </sheetData>
      <sheetData sheetId="6402">
        <row r="7">
          <cell r="E7" t="str">
            <v>PT. DANONE BISCUITS INDONESIA</v>
          </cell>
        </row>
      </sheetData>
      <sheetData sheetId="6403">
        <row r="7">
          <cell r="E7" t="str">
            <v>PT. DANONE BISCUITS INDONESIA</v>
          </cell>
        </row>
      </sheetData>
      <sheetData sheetId="6404">
        <row r="7">
          <cell r="E7" t="str">
            <v>PT. DANONE BISCUITS INDONESIA</v>
          </cell>
        </row>
      </sheetData>
      <sheetData sheetId="6405">
        <row r="7">
          <cell r="E7" t="str">
            <v>PT. DANONE BISCUITS INDONESIA</v>
          </cell>
        </row>
      </sheetData>
      <sheetData sheetId="6406">
        <row r="7">
          <cell r="E7" t="str">
            <v>PT. DANONE BISCUITS INDONESIA</v>
          </cell>
        </row>
      </sheetData>
      <sheetData sheetId="6407">
        <row r="7">
          <cell r="E7" t="str">
            <v>PT. DANONE BISCUITS INDONESIA</v>
          </cell>
        </row>
      </sheetData>
      <sheetData sheetId="6408">
        <row r="7">
          <cell r="E7" t="str">
            <v>PT. DANONE BISCUITS INDONESIA</v>
          </cell>
        </row>
      </sheetData>
      <sheetData sheetId="6409">
        <row r="7">
          <cell r="E7" t="str">
            <v>PT. DANONE BISCUITS INDONESIA</v>
          </cell>
        </row>
      </sheetData>
      <sheetData sheetId="6410">
        <row r="7">
          <cell r="E7" t="str">
            <v>PT. DANONE BISCUITS INDONESIA</v>
          </cell>
        </row>
      </sheetData>
      <sheetData sheetId="6411">
        <row r="7">
          <cell r="E7" t="str">
            <v>PT. DANONE BISCUITS INDONESIA</v>
          </cell>
        </row>
      </sheetData>
      <sheetData sheetId="6412">
        <row r="7">
          <cell r="E7" t="str">
            <v>PT. DANONE BISCUITS INDONESIA</v>
          </cell>
        </row>
      </sheetData>
      <sheetData sheetId="6413">
        <row r="7">
          <cell r="E7" t="str">
            <v>PT. DANONE BISCUITS INDONESIA</v>
          </cell>
        </row>
      </sheetData>
      <sheetData sheetId="6414">
        <row r="7">
          <cell r="E7" t="str">
            <v>PT. DANONE BISCUITS INDONESIA</v>
          </cell>
        </row>
      </sheetData>
      <sheetData sheetId="6415">
        <row r="7">
          <cell r="E7" t="str">
            <v>PT. DANONE BISCUITS INDONESIA</v>
          </cell>
        </row>
      </sheetData>
      <sheetData sheetId="6416">
        <row r="7">
          <cell r="E7" t="str">
            <v>PT. DANONE BISCUITS INDONESIA</v>
          </cell>
        </row>
      </sheetData>
      <sheetData sheetId="6417">
        <row r="7">
          <cell r="E7" t="str">
            <v>PT. DANONE BISCUITS INDONESIA</v>
          </cell>
        </row>
      </sheetData>
      <sheetData sheetId="6418">
        <row r="7">
          <cell r="E7" t="str">
            <v>PT. DANONE BISCUITS INDONESIA</v>
          </cell>
        </row>
      </sheetData>
      <sheetData sheetId="6419">
        <row r="7">
          <cell r="E7" t="str">
            <v>PT. DANONE BISCUITS INDONESIA</v>
          </cell>
        </row>
      </sheetData>
      <sheetData sheetId="6420">
        <row r="7">
          <cell r="E7" t="str">
            <v>PT. DANONE BISCUITS INDONESIA</v>
          </cell>
        </row>
      </sheetData>
      <sheetData sheetId="6421">
        <row r="7">
          <cell r="E7" t="str">
            <v>PT. DANONE BISCUITS INDONESIA</v>
          </cell>
        </row>
      </sheetData>
      <sheetData sheetId="6422">
        <row r="7">
          <cell r="E7" t="str">
            <v>PT. DANONE BISCUITS INDONESIA</v>
          </cell>
        </row>
      </sheetData>
      <sheetData sheetId="6423">
        <row r="7">
          <cell r="E7" t="str">
            <v>PT. DANONE BISCUITS INDONESIA</v>
          </cell>
        </row>
      </sheetData>
      <sheetData sheetId="6424">
        <row r="7">
          <cell r="E7" t="str">
            <v>PT. DANONE BISCUITS INDONESIA</v>
          </cell>
        </row>
      </sheetData>
      <sheetData sheetId="6425">
        <row r="7">
          <cell r="E7" t="str">
            <v>PT. DANONE BISCUITS INDONESIA</v>
          </cell>
        </row>
      </sheetData>
      <sheetData sheetId="6426">
        <row r="7">
          <cell r="E7" t="str">
            <v>PT. DANONE BISCUITS INDONESIA</v>
          </cell>
        </row>
      </sheetData>
      <sheetData sheetId="6427">
        <row r="7">
          <cell r="E7" t="str">
            <v>PT. DANONE BISCUITS INDONESIA</v>
          </cell>
        </row>
      </sheetData>
      <sheetData sheetId="6428">
        <row r="7">
          <cell r="E7" t="str">
            <v>PT. DANONE BISCUITS INDONESIA</v>
          </cell>
        </row>
      </sheetData>
      <sheetData sheetId="6429">
        <row r="7">
          <cell r="E7" t="str">
            <v>PT. DANONE BISCUITS INDONESIA</v>
          </cell>
        </row>
      </sheetData>
      <sheetData sheetId="6430">
        <row r="7">
          <cell r="E7" t="str">
            <v>PT. DANONE BISCUITS INDONESIA</v>
          </cell>
        </row>
      </sheetData>
      <sheetData sheetId="6431">
        <row r="7">
          <cell r="E7" t="str">
            <v>PT. DANONE BISCUITS INDONESIA</v>
          </cell>
        </row>
      </sheetData>
      <sheetData sheetId="6432">
        <row r="7">
          <cell r="E7" t="str">
            <v>PT. DANONE BISCUITS INDONESIA</v>
          </cell>
        </row>
      </sheetData>
      <sheetData sheetId="6433">
        <row r="7">
          <cell r="E7" t="str">
            <v>PT. DANONE BISCUITS INDONESIA</v>
          </cell>
        </row>
      </sheetData>
      <sheetData sheetId="6434">
        <row r="7">
          <cell r="E7" t="str">
            <v>PT. DANONE BISCUITS INDONESIA</v>
          </cell>
        </row>
      </sheetData>
      <sheetData sheetId="6435">
        <row r="7">
          <cell r="E7" t="str">
            <v>PT. DANONE BISCUITS INDONESIA</v>
          </cell>
        </row>
      </sheetData>
      <sheetData sheetId="6436">
        <row r="7">
          <cell r="E7" t="str">
            <v>PT. DANONE BISCUITS INDONESIA</v>
          </cell>
        </row>
      </sheetData>
      <sheetData sheetId="6437">
        <row r="7">
          <cell r="E7" t="str">
            <v>PT. DANONE BISCUITS INDONESIA</v>
          </cell>
        </row>
      </sheetData>
      <sheetData sheetId="6438">
        <row r="7">
          <cell r="E7" t="str">
            <v>PT. DANONE BISCUITS INDONESIA</v>
          </cell>
        </row>
      </sheetData>
      <sheetData sheetId="6439">
        <row r="7">
          <cell r="E7" t="str">
            <v>PT. DANONE BISCUITS INDONESIA</v>
          </cell>
        </row>
      </sheetData>
      <sheetData sheetId="6440">
        <row r="7">
          <cell r="E7" t="str">
            <v>PT. DANONE BISCUITS INDONESIA</v>
          </cell>
        </row>
      </sheetData>
      <sheetData sheetId="6441">
        <row r="7">
          <cell r="E7" t="str">
            <v>PT. DANONE BISCUITS INDONESIA</v>
          </cell>
        </row>
      </sheetData>
      <sheetData sheetId="6442">
        <row r="7">
          <cell r="E7" t="str">
            <v>PT. DANONE BISCUITS INDONESIA</v>
          </cell>
        </row>
      </sheetData>
      <sheetData sheetId="6443">
        <row r="7">
          <cell r="E7" t="str">
            <v>PT. DANONE BISCUITS INDONESIA</v>
          </cell>
        </row>
      </sheetData>
      <sheetData sheetId="6444">
        <row r="7">
          <cell r="E7" t="str">
            <v>PT. DANONE BISCUITS INDONESIA</v>
          </cell>
        </row>
      </sheetData>
      <sheetData sheetId="6445">
        <row r="7">
          <cell r="E7" t="str">
            <v>PT. DANONE BISCUITS INDONESIA</v>
          </cell>
        </row>
      </sheetData>
      <sheetData sheetId="6446">
        <row r="7">
          <cell r="E7" t="str">
            <v>PT. DANONE BISCUITS INDONESIA</v>
          </cell>
        </row>
      </sheetData>
      <sheetData sheetId="6447">
        <row r="7">
          <cell r="E7" t="str">
            <v>PT. DANONE BISCUITS INDONESIA</v>
          </cell>
        </row>
      </sheetData>
      <sheetData sheetId="6448">
        <row r="7">
          <cell r="E7" t="str">
            <v>PT. DANONE BISCUITS INDONESIA</v>
          </cell>
        </row>
      </sheetData>
      <sheetData sheetId="6449">
        <row r="7">
          <cell r="E7" t="str">
            <v>PT. DANONE BISCUITS INDONESIA</v>
          </cell>
        </row>
      </sheetData>
      <sheetData sheetId="6450">
        <row r="7">
          <cell r="E7" t="str">
            <v>PT. DANONE BISCUITS INDONESIA</v>
          </cell>
        </row>
      </sheetData>
      <sheetData sheetId="6451">
        <row r="7">
          <cell r="E7" t="str">
            <v>PT. DANONE BISCUITS INDONESIA</v>
          </cell>
        </row>
      </sheetData>
      <sheetData sheetId="6452">
        <row r="7">
          <cell r="E7" t="str">
            <v>PT. DANONE BISCUITS INDONESIA</v>
          </cell>
        </row>
      </sheetData>
      <sheetData sheetId="6453">
        <row r="7">
          <cell r="E7" t="str">
            <v>PT. DANONE BISCUITS INDONESIA</v>
          </cell>
        </row>
      </sheetData>
      <sheetData sheetId="6454">
        <row r="7">
          <cell r="E7" t="str">
            <v>PT. DANONE BISCUITS INDONESIA</v>
          </cell>
        </row>
      </sheetData>
      <sheetData sheetId="6455">
        <row r="7">
          <cell r="E7" t="str">
            <v>PT. DANONE BISCUITS INDONESIA</v>
          </cell>
        </row>
      </sheetData>
      <sheetData sheetId="6456">
        <row r="7">
          <cell r="E7" t="str">
            <v>PT. DANONE BISCUITS INDONESIA</v>
          </cell>
        </row>
      </sheetData>
      <sheetData sheetId="6457">
        <row r="7">
          <cell r="E7" t="str">
            <v>PT. DANONE BISCUITS INDONESIA</v>
          </cell>
        </row>
      </sheetData>
      <sheetData sheetId="6458">
        <row r="7">
          <cell r="E7" t="str">
            <v>PT. DANONE BISCUITS INDONESIA</v>
          </cell>
        </row>
      </sheetData>
      <sheetData sheetId="6459">
        <row r="7">
          <cell r="E7" t="str">
            <v>PT. DANONE BISCUITS INDONESIA</v>
          </cell>
        </row>
      </sheetData>
      <sheetData sheetId="6460">
        <row r="7">
          <cell r="E7" t="str">
            <v>PT. DANONE BISCUITS INDONESIA</v>
          </cell>
        </row>
      </sheetData>
      <sheetData sheetId="6461">
        <row r="7">
          <cell r="E7" t="str">
            <v>PT. DANONE BISCUITS INDONESIA</v>
          </cell>
        </row>
      </sheetData>
      <sheetData sheetId="6462">
        <row r="7">
          <cell r="E7" t="str">
            <v>PT. DANONE BISCUITS INDONESIA</v>
          </cell>
        </row>
      </sheetData>
      <sheetData sheetId="6463">
        <row r="7">
          <cell r="E7" t="str">
            <v>PT. DANONE BISCUITS INDONESIA</v>
          </cell>
        </row>
      </sheetData>
      <sheetData sheetId="6464">
        <row r="7">
          <cell r="E7" t="str">
            <v>PT. DANONE BISCUITS INDONESIA</v>
          </cell>
        </row>
      </sheetData>
      <sheetData sheetId="6465">
        <row r="7">
          <cell r="E7" t="str">
            <v>PT. DANONE BISCUITS INDONESIA</v>
          </cell>
        </row>
      </sheetData>
      <sheetData sheetId="6466">
        <row r="7">
          <cell r="E7" t="str">
            <v>PT. DANONE BISCUITS INDONESIA</v>
          </cell>
        </row>
      </sheetData>
      <sheetData sheetId="6467">
        <row r="7">
          <cell r="E7" t="str">
            <v>PT. DANONE BISCUITS INDONESIA</v>
          </cell>
        </row>
      </sheetData>
      <sheetData sheetId="6468">
        <row r="7">
          <cell r="E7" t="str">
            <v>PT. DANONE BISCUITS INDONESIA</v>
          </cell>
        </row>
      </sheetData>
      <sheetData sheetId="6469">
        <row r="7">
          <cell r="E7" t="str">
            <v>PT. DANONE BISCUITS INDONESIA</v>
          </cell>
        </row>
      </sheetData>
      <sheetData sheetId="6470">
        <row r="7">
          <cell r="E7" t="str">
            <v>PT. DANONE BISCUITS INDONESIA</v>
          </cell>
        </row>
      </sheetData>
      <sheetData sheetId="6471">
        <row r="7">
          <cell r="E7" t="str">
            <v>PT. DANONE BISCUITS INDONESIA</v>
          </cell>
        </row>
      </sheetData>
      <sheetData sheetId="6472">
        <row r="7">
          <cell r="E7" t="str">
            <v>PT. DANONE BISCUITS INDONESIA</v>
          </cell>
        </row>
      </sheetData>
      <sheetData sheetId="6473">
        <row r="7">
          <cell r="E7" t="str">
            <v>PT. DANONE BISCUITS INDONESIA</v>
          </cell>
        </row>
      </sheetData>
      <sheetData sheetId="6474">
        <row r="7">
          <cell r="E7" t="str">
            <v>PT. DANONE BISCUITS INDONESIA</v>
          </cell>
        </row>
      </sheetData>
      <sheetData sheetId="6475">
        <row r="7">
          <cell r="E7" t="str">
            <v>PT. DANONE BISCUITS INDONESIA</v>
          </cell>
        </row>
      </sheetData>
      <sheetData sheetId="6476">
        <row r="7">
          <cell r="E7" t="str">
            <v>PT. DANONE BISCUITS INDONESIA</v>
          </cell>
        </row>
      </sheetData>
      <sheetData sheetId="6477">
        <row r="7">
          <cell r="E7" t="str">
            <v>PT. DANONE BISCUITS INDONESIA</v>
          </cell>
        </row>
      </sheetData>
      <sheetData sheetId="6478">
        <row r="7">
          <cell r="E7" t="str">
            <v>PT. DANONE BISCUITS INDONESIA</v>
          </cell>
        </row>
      </sheetData>
      <sheetData sheetId="6479">
        <row r="7">
          <cell r="E7" t="str">
            <v>PT. DANONE BISCUITS INDONESIA</v>
          </cell>
        </row>
      </sheetData>
      <sheetData sheetId="6480">
        <row r="7">
          <cell r="E7" t="str">
            <v>PT. DANONE BISCUITS INDONESIA</v>
          </cell>
        </row>
      </sheetData>
      <sheetData sheetId="6481">
        <row r="7">
          <cell r="E7" t="str">
            <v>PT. DANONE BISCUITS INDONESIA</v>
          </cell>
        </row>
      </sheetData>
      <sheetData sheetId="6482">
        <row r="7">
          <cell r="E7" t="str">
            <v>PT. DANONE BISCUITS INDONESIA</v>
          </cell>
        </row>
      </sheetData>
      <sheetData sheetId="6483">
        <row r="7">
          <cell r="E7" t="str">
            <v>PT. DANONE BISCUITS INDONESIA</v>
          </cell>
        </row>
      </sheetData>
      <sheetData sheetId="6484">
        <row r="7">
          <cell r="E7" t="str">
            <v>PT. DANONE BISCUITS INDONESIA</v>
          </cell>
        </row>
      </sheetData>
      <sheetData sheetId="6485">
        <row r="7">
          <cell r="E7" t="str">
            <v>PT. DANONE BISCUITS INDONESIA</v>
          </cell>
        </row>
      </sheetData>
      <sheetData sheetId="6486">
        <row r="7">
          <cell r="E7" t="str">
            <v>PT. DANONE BISCUITS INDONESIA</v>
          </cell>
        </row>
      </sheetData>
      <sheetData sheetId="6487">
        <row r="7">
          <cell r="E7" t="str">
            <v>PT. DANONE BISCUITS INDONESIA</v>
          </cell>
        </row>
      </sheetData>
      <sheetData sheetId="6488">
        <row r="7">
          <cell r="E7" t="str">
            <v>PT. DANONE BISCUITS INDONESIA</v>
          </cell>
        </row>
      </sheetData>
      <sheetData sheetId="6489">
        <row r="7">
          <cell r="E7" t="str">
            <v>PT. DANONE BISCUITS INDONESIA</v>
          </cell>
        </row>
      </sheetData>
      <sheetData sheetId="6490">
        <row r="7">
          <cell r="E7" t="str">
            <v>PT. DANONE BISCUITS INDONESIA</v>
          </cell>
        </row>
      </sheetData>
      <sheetData sheetId="6491">
        <row r="7">
          <cell r="E7" t="str">
            <v>PT. DANONE BISCUITS INDONESIA</v>
          </cell>
        </row>
      </sheetData>
      <sheetData sheetId="6492">
        <row r="7">
          <cell r="E7" t="str">
            <v>PT. DANONE BISCUITS INDONESIA</v>
          </cell>
        </row>
      </sheetData>
      <sheetData sheetId="6493">
        <row r="7">
          <cell r="E7" t="str">
            <v>PT. DANONE BISCUITS INDONESIA</v>
          </cell>
        </row>
      </sheetData>
      <sheetData sheetId="6494">
        <row r="7">
          <cell r="E7" t="str">
            <v>PT. DANONE BISCUITS INDONESIA</v>
          </cell>
        </row>
      </sheetData>
      <sheetData sheetId="6495">
        <row r="7">
          <cell r="E7" t="str">
            <v>PT. DANONE BISCUITS INDONESIA</v>
          </cell>
        </row>
      </sheetData>
      <sheetData sheetId="6496">
        <row r="7">
          <cell r="E7" t="str">
            <v>PT. DANONE BISCUITS INDONESIA</v>
          </cell>
        </row>
      </sheetData>
      <sheetData sheetId="6497">
        <row r="7">
          <cell r="E7" t="str">
            <v>PT. DANONE BISCUITS INDONESIA</v>
          </cell>
        </row>
      </sheetData>
      <sheetData sheetId="6498">
        <row r="7">
          <cell r="E7" t="str">
            <v>PT. DANONE BISCUITS INDONESIA</v>
          </cell>
        </row>
      </sheetData>
      <sheetData sheetId="6499">
        <row r="7">
          <cell r="E7" t="str">
            <v>PT. DANONE BISCUITS INDONESIA</v>
          </cell>
        </row>
      </sheetData>
      <sheetData sheetId="6500">
        <row r="7">
          <cell r="E7" t="str">
            <v>PT. DANONE BISCUITS INDONESIA</v>
          </cell>
        </row>
      </sheetData>
      <sheetData sheetId="6501">
        <row r="7">
          <cell r="E7" t="str">
            <v>PT. DANONE BISCUITS INDONESIA</v>
          </cell>
        </row>
      </sheetData>
      <sheetData sheetId="6502">
        <row r="7">
          <cell r="E7" t="str">
            <v>PT. DANONE BISCUITS INDONESIA</v>
          </cell>
        </row>
      </sheetData>
      <sheetData sheetId="6503">
        <row r="7">
          <cell r="E7" t="str">
            <v>PT. DANONE BISCUITS INDONESIA</v>
          </cell>
        </row>
      </sheetData>
      <sheetData sheetId="6504">
        <row r="7">
          <cell r="E7" t="str">
            <v>PT. DANONE BISCUITS INDONESIA</v>
          </cell>
        </row>
      </sheetData>
      <sheetData sheetId="6505">
        <row r="7">
          <cell r="E7" t="str">
            <v>PT. DANONE BISCUITS INDONESIA</v>
          </cell>
        </row>
      </sheetData>
      <sheetData sheetId="6506">
        <row r="7">
          <cell r="E7" t="str">
            <v>PT. DANONE BISCUITS INDONESIA</v>
          </cell>
        </row>
      </sheetData>
      <sheetData sheetId="6507">
        <row r="7">
          <cell r="E7" t="str">
            <v>PT. DANONE BISCUITS INDONESIA</v>
          </cell>
        </row>
      </sheetData>
      <sheetData sheetId="6508">
        <row r="7">
          <cell r="E7" t="str">
            <v>PT. DANONE BISCUITS INDONESIA</v>
          </cell>
        </row>
      </sheetData>
      <sheetData sheetId="6509">
        <row r="7">
          <cell r="E7" t="str">
            <v>PT. DANONE BISCUITS INDONESIA</v>
          </cell>
        </row>
      </sheetData>
      <sheetData sheetId="6510">
        <row r="7">
          <cell r="E7" t="str">
            <v>PT. DANONE BISCUITS INDONESIA</v>
          </cell>
        </row>
      </sheetData>
      <sheetData sheetId="6511">
        <row r="7">
          <cell r="E7" t="str">
            <v>PT. DANONE BISCUITS INDONESIA</v>
          </cell>
        </row>
      </sheetData>
      <sheetData sheetId="6512">
        <row r="7">
          <cell r="E7" t="str">
            <v>PT. DANONE BISCUITS INDONESIA</v>
          </cell>
        </row>
      </sheetData>
      <sheetData sheetId="6513">
        <row r="7">
          <cell r="E7" t="str">
            <v>PT. DANONE BISCUITS INDONESIA</v>
          </cell>
        </row>
      </sheetData>
      <sheetData sheetId="6514">
        <row r="7">
          <cell r="E7" t="str">
            <v>PT. DANONE BISCUITS INDONESIA</v>
          </cell>
        </row>
      </sheetData>
      <sheetData sheetId="6515">
        <row r="7">
          <cell r="E7" t="str">
            <v>PT. DANONE BISCUITS INDONESIA</v>
          </cell>
        </row>
      </sheetData>
      <sheetData sheetId="6516">
        <row r="7">
          <cell r="E7" t="str">
            <v>PT. DANONE BISCUITS INDONESIA</v>
          </cell>
        </row>
      </sheetData>
      <sheetData sheetId="6517">
        <row r="7">
          <cell r="E7" t="str">
            <v>PT. DANONE BISCUITS INDONESIA</v>
          </cell>
        </row>
      </sheetData>
      <sheetData sheetId="6518">
        <row r="7">
          <cell r="E7" t="str">
            <v>PT. DANONE BISCUITS INDONESIA</v>
          </cell>
        </row>
      </sheetData>
      <sheetData sheetId="6519">
        <row r="7">
          <cell r="E7" t="str">
            <v>PT. DANONE BISCUITS INDONESIA</v>
          </cell>
        </row>
      </sheetData>
      <sheetData sheetId="6520">
        <row r="7">
          <cell r="E7" t="str">
            <v>PT. DANONE BISCUITS INDONESIA</v>
          </cell>
        </row>
      </sheetData>
      <sheetData sheetId="6521">
        <row r="7">
          <cell r="E7" t="str">
            <v>PT. DANONE BISCUITS INDONESIA</v>
          </cell>
        </row>
      </sheetData>
      <sheetData sheetId="6522">
        <row r="7">
          <cell r="E7" t="str">
            <v>PT. DANONE BISCUITS INDONESIA</v>
          </cell>
        </row>
      </sheetData>
      <sheetData sheetId="6523">
        <row r="7">
          <cell r="E7" t="str">
            <v>PT. DANONE BISCUITS INDONESIA</v>
          </cell>
        </row>
      </sheetData>
      <sheetData sheetId="6524">
        <row r="7">
          <cell r="E7" t="str">
            <v>PT. DANONE BISCUITS INDONESIA</v>
          </cell>
        </row>
      </sheetData>
      <sheetData sheetId="6525">
        <row r="7">
          <cell r="E7" t="str">
            <v>PT. DANONE BISCUITS INDONESIA</v>
          </cell>
        </row>
      </sheetData>
      <sheetData sheetId="6526">
        <row r="7">
          <cell r="E7" t="str">
            <v>PT. DANONE BISCUITS INDONESIA</v>
          </cell>
        </row>
      </sheetData>
      <sheetData sheetId="6527">
        <row r="7">
          <cell r="E7" t="str">
            <v>PT. DANONE BISCUITS INDONESIA</v>
          </cell>
        </row>
      </sheetData>
      <sheetData sheetId="6528">
        <row r="7">
          <cell r="E7" t="str">
            <v>PT. DANONE BISCUITS INDONESIA</v>
          </cell>
        </row>
      </sheetData>
      <sheetData sheetId="6529">
        <row r="7">
          <cell r="E7" t="str">
            <v>PT. DANONE BISCUITS INDONESIA</v>
          </cell>
        </row>
      </sheetData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>
        <row r="7">
          <cell r="E7" t="str">
            <v>PT. DANONE BISCUITS INDONESIA</v>
          </cell>
        </row>
      </sheetData>
      <sheetData sheetId="6583">
        <row r="7">
          <cell r="E7" t="str">
            <v>PT. DANONE BISCUITS INDONESIA</v>
          </cell>
        </row>
      </sheetData>
      <sheetData sheetId="6584">
        <row r="7">
          <cell r="E7" t="str">
            <v>PT. DANONE BISCUITS INDONESIA</v>
          </cell>
        </row>
      </sheetData>
      <sheetData sheetId="6585">
        <row r="7">
          <cell r="E7" t="str">
            <v>PT. DANONE BISCUITS INDONESIA</v>
          </cell>
        </row>
      </sheetData>
      <sheetData sheetId="6586">
        <row r="7">
          <cell r="E7" t="str">
            <v>PT. DANONE BISCUITS INDONESIA</v>
          </cell>
        </row>
      </sheetData>
      <sheetData sheetId="6587">
        <row r="7">
          <cell r="E7" t="str">
            <v>PT. DANONE BISCUITS INDONESIA</v>
          </cell>
        </row>
      </sheetData>
      <sheetData sheetId="6588">
        <row r="7">
          <cell r="E7" t="str">
            <v>PT. DANONE BISCUITS INDONESIA</v>
          </cell>
        </row>
      </sheetData>
      <sheetData sheetId="6589">
        <row r="7">
          <cell r="E7" t="str">
            <v>PT. DANONE BISCUITS INDONESIA</v>
          </cell>
        </row>
      </sheetData>
      <sheetData sheetId="6590">
        <row r="7">
          <cell r="E7" t="str">
            <v>PT. DANONE BISCUITS INDONESIA</v>
          </cell>
        </row>
      </sheetData>
      <sheetData sheetId="6591">
        <row r="7">
          <cell r="E7" t="str">
            <v>PT. DANONE BISCUITS INDONESIA</v>
          </cell>
        </row>
      </sheetData>
      <sheetData sheetId="6592">
        <row r="7">
          <cell r="E7" t="str">
            <v>PT. DANONE BISCUITS INDONESIA</v>
          </cell>
        </row>
      </sheetData>
      <sheetData sheetId="6593">
        <row r="7">
          <cell r="E7" t="str">
            <v>PT. DANONE BISCUITS INDONESIA</v>
          </cell>
        </row>
      </sheetData>
      <sheetData sheetId="6594">
        <row r="7">
          <cell r="E7" t="str">
            <v>PT. DANONE BISCUITS INDONESIA</v>
          </cell>
        </row>
      </sheetData>
      <sheetData sheetId="6595">
        <row r="7">
          <cell r="E7" t="str">
            <v>PT. DANONE BISCUITS INDONESIA</v>
          </cell>
        </row>
      </sheetData>
      <sheetData sheetId="6596">
        <row r="7">
          <cell r="E7" t="str">
            <v>PT. DANONE BISCUITS INDONESIA</v>
          </cell>
        </row>
      </sheetData>
      <sheetData sheetId="6597">
        <row r="7">
          <cell r="E7" t="str">
            <v>PT. DANONE BISCUITS INDONESIA</v>
          </cell>
        </row>
      </sheetData>
      <sheetData sheetId="6598">
        <row r="7">
          <cell r="E7" t="str">
            <v>PT. DANONE BISCUITS INDONESIA</v>
          </cell>
        </row>
      </sheetData>
      <sheetData sheetId="6599">
        <row r="7">
          <cell r="E7" t="str">
            <v>PT. DANONE BISCUITS INDONESIA</v>
          </cell>
        </row>
      </sheetData>
      <sheetData sheetId="6600">
        <row r="7">
          <cell r="E7" t="str">
            <v>PT. DANONE BISCUITS INDONESIA</v>
          </cell>
        </row>
      </sheetData>
      <sheetData sheetId="6601">
        <row r="7">
          <cell r="E7" t="str">
            <v>PT. DANONE BISCUITS INDONESIA</v>
          </cell>
        </row>
      </sheetData>
      <sheetData sheetId="6602">
        <row r="7">
          <cell r="E7" t="str">
            <v>PT. DANONE BISCUITS INDONESIA</v>
          </cell>
        </row>
      </sheetData>
      <sheetData sheetId="6603">
        <row r="7">
          <cell r="E7" t="str">
            <v>PT. DANONE BISCUITS INDONESIA</v>
          </cell>
        </row>
      </sheetData>
      <sheetData sheetId="6604">
        <row r="7">
          <cell r="E7" t="str">
            <v>PT. DANONE BISCUITS INDONESIA</v>
          </cell>
        </row>
      </sheetData>
      <sheetData sheetId="6605">
        <row r="7">
          <cell r="E7" t="str">
            <v>PT. DANONE BISCUITS INDONESIA</v>
          </cell>
        </row>
      </sheetData>
      <sheetData sheetId="6606">
        <row r="7">
          <cell r="E7" t="str">
            <v>PT. DANONE BISCUITS INDONESIA</v>
          </cell>
        </row>
      </sheetData>
      <sheetData sheetId="6607">
        <row r="7">
          <cell r="E7" t="str">
            <v>PT. DANONE BISCUITS INDONESIA</v>
          </cell>
        </row>
      </sheetData>
      <sheetData sheetId="6608">
        <row r="7">
          <cell r="E7" t="str">
            <v>PT. DANONE BISCUITS INDONESIA</v>
          </cell>
        </row>
      </sheetData>
      <sheetData sheetId="6609">
        <row r="7">
          <cell r="E7" t="str">
            <v>PT. DANONE BISCUITS INDONESIA</v>
          </cell>
        </row>
      </sheetData>
      <sheetData sheetId="6610">
        <row r="7">
          <cell r="E7" t="str">
            <v>PT. DANONE BISCUITS INDONESIA</v>
          </cell>
        </row>
      </sheetData>
      <sheetData sheetId="6611">
        <row r="7">
          <cell r="E7" t="str">
            <v>PT. DANONE BISCUITS INDONESIA</v>
          </cell>
        </row>
      </sheetData>
      <sheetData sheetId="6612">
        <row r="7">
          <cell r="E7" t="str">
            <v>PT. DANONE BISCUITS INDONESIA</v>
          </cell>
        </row>
      </sheetData>
      <sheetData sheetId="6613">
        <row r="7">
          <cell r="E7" t="str">
            <v>PT. DANONE BISCUITS INDONESIA</v>
          </cell>
        </row>
      </sheetData>
      <sheetData sheetId="6614">
        <row r="7">
          <cell r="E7" t="str">
            <v>PT. DANONE BISCUITS INDONESIA</v>
          </cell>
        </row>
      </sheetData>
      <sheetData sheetId="6615">
        <row r="7">
          <cell r="E7" t="str">
            <v>PT. DANONE BISCUITS INDONESIA</v>
          </cell>
        </row>
      </sheetData>
      <sheetData sheetId="6616">
        <row r="7">
          <cell r="E7" t="str">
            <v>PT. DANONE BISCUITS INDONESIA</v>
          </cell>
        </row>
      </sheetData>
      <sheetData sheetId="6617">
        <row r="7">
          <cell r="E7" t="str">
            <v>PT. DANONE BISCUITS INDONESIA</v>
          </cell>
        </row>
      </sheetData>
      <sheetData sheetId="6618">
        <row r="7">
          <cell r="E7" t="str">
            <v>PT. DANONE BISCUITS INDONESIA</v>
          </cell>
        </row>
      </sheetData>
      <sheetData sheetId="6619">
        <row r="7">
          <cell r="E7" t="str">
            <v>PT. DANONE BISCUITS INDONESIA</v>
          </cell>
        </row>
      </sheetData>
      <sheetData sheetId="6620">
        <row r="7">
          <cell r="E7" t="str">
            <v>PT. DANONE BISCUITS INDONESIA</v>
          </cell>
        </row>
      </sheetData>
      <sheetData sheetId="6621">
        <row r="7">
          <cell r="E7" t="str">
            <v>PT. DANONE BISCUITS INDONESIA</v>
          </cell>
        </row>
      </sheetData>
      <sheetData sheetId="6622">
        <row r="7">
          <cell r="E7" t="str">
            <v>PT. DANONE BISCUITS INDONESIA</v>
          </cell>
        </row>
      </sheetData>
      <sheetData sheetId="6623">
        <row r="7">
          <cell r="E7" t="str">
            <v>PT. DANONE BISCUITS INDONESIA</v>
          </cell>
        </row>
      </sheetData>
      <sheetData sheetId="6624">
        <row r="7">
          <cell r="E7" t="str">
            <v>PT. DANONE BISCUITS INDONESIA</v>
          </cell>
        </row>
      </sheetData>
      <sheetData sheetId="6625">
        <row r="7">
          <cell r="E7" t="str">
            <v>PT. DANONE BISCUITS INDONESIA</v>
          </cell>
        </row>
      </sheetData>
      <sheetData sheetId="6626">
        <row r="7">
          <cell r="E7" t="str">
            <v>PT. DANONE BISCUITS INDONESIA</v>
          </cell>
        </row>
      </sheetData>
      <sheetData sheetId="6627">
        <row r="7">
          <cell r="E7" t="str">
            <v>PT. DANONE BISCUITS INDONESIA</v>
          </cell>
        </row>
      </sheetData>
      <sheetData sheetId="6628">
        <row r="7">
          <cell r="E7" t="str">
            <v>PT. DANONE BISCUITS INDONESIA</v>
          </cell>
        </row>
      </sheetData>
      <sheetData sheetId="6629">
        <row r="7">
          <cell r="E7" t="str">
            <v>PT. DANONE BISCUITS INDONESIA</v>
          </cell>
        </row>
      </sheetData>
      <sheetData sheetId="6630">
        <row r="7">
          <cell r="E7" t="str">
            <v>PT. DANONE BISCUITS INDONESIA</v>
          </cell>
        </row>
      </sheetData>
      <sheetData sheetId="6631">
        <row r="7">
          <cell r="E7" t="str">
            <v>PT. DANONE BISCUITS INDONESIA</v>
          </cell>
        </row>
      </sheetData>
      <sheetData sheetId="6632">
        <row r="7">
          <cell r="E7" t="str">
            <v>PT. DANONE BISCUITS INDONESIA</v>
          </cell>
        </row>
      </sheetData>
      <sheetData sheetId="6633">
        <row r="7">
          <cell r="E7" t="str">
            <v>PT. DANONE BISCUITS INDONESIA</v>
          </cell>
        </row>
      </sheetData>
      <sheetData sheetId="6634">
        <row r="7">
          <cell r="E7" t="str">
            <v>PT. DANONE BISCUITS INDONESIA</v>
          </cell>
        </row>
      </sheetData>
      <sheetData sheetId="6635">
        <row r="7">
          <cell r="E7" t="str">
            <v>PT. DANONE BISCUITS INDONESIA</v>
          </cell>
        </row>
      </sheetData>
      <sheetData sheetId="6636">
        <row r="7">
          <cell r="E7" t="str">
            <v>PT. DANONE BISCUITS INDONESIA</v>
          </cell>
        </row>
      </sheetData>
      <sheetData sheetId="6637">
        <row r="7">
          <cell r="E7" t="str">
            <v>PT. DANONE BISCUITS INDONESIA</v>
          </cell>
        </row>
      </sheetData>
      <sheetData sheetId="6638">
        <row r="7">
          <cell r="E7" t="str">
            <v>PT. DANONE BISCUITS INDONESIA</v>
          </cell>
        </row>
      </sheetData>
      <sheetData sheetId="6639">
        <row r="7">
          <cell r="E7" t="str">
            <v>PT. DANONE BISCUITS INDONESIA</v>
          </cell>
        </row>
      </sheetData>
      <sheetData sheetId="6640">
        <row r="7">
          <cell r="E7" t="str">
            <v>PT. DANONE BISCUITS INDONESIA</v>
          </cell>
        </row>
      </sheetData>
      <sheetData sheetId="6641">
        <row r="7">
          <cell r="E7" t="str">
            <v>PT. DANONE BISCUITS INDONESIA</v>
          </cell>
        </row>
      </sheetData>
      <sheetData sheetId="6642">
        <row r="7">
          <cell r="E7" t="str">
            <v>PT. DANONE BISCUITS INDONESIA</v>
          </cell>
        </row>
      </sheetData>
      <sheetData sheetId="6643">
        <row r="7">
          <cell r="E7" t="str">
            <v>PT. DANONE BISCUITS INDONESIA</v>
          </cell>
        </row>
      </sheetData>
      <sheetData sheetId="6644">
        <row r="7">
          <cell r="E7" t="str">
            <v>PT. DANONE BISCUITS INDONESIA</v>
          </cell>
        </row>
      </sheetData>
      <sheetData sheetId="6645">
        <row r="7">
          <cell r="E7" t="str">
            <v>PT. DANONE BISCUITS INDONESIA</v>
          </cell>
        </row>
      </sheetData>
      <sheetData sheetId="6646">
        <row r="7">
          <cell r="E7" t="str">
            <v>PT. DANONE BISCUITS INDONESIA</v>
          </cell>
        </row>
      </sheetData>
      <sheetData sheetId="6647">
        <row r="7">
          <cell r="E7" t="str">
            <v>PT. DANONE BISCUITS INDONESIA</v>
          </cell>
        </row>
      </sheetData>
      <sheetData sheetId="6648">
        <row r="7">
          <cell r="E7" t="str">
            <v>PT. DANONE BISCUITS INDONESIA</v>
          </cell>
        </row>
      </sheetData>
      <sheetData sheetId="6649">
        <row r="7">
          <cell r="E7" t="str">
            <v>PT. DANONE BISCUITS INDONESIA</v>
          </cell>
        </row>
      </sheetData>
      <sheetData sheetId="6650">
        <row r="7">
          <cell r="E7" t="str">
            <v>PT. DANONE BISCUITS INDONESIA</v>
          </cell>
        </row>
      </sheetData>
      <sheetData sheetId="6651">
        <row r="7">
          <cell r="E7" t="str">
            <v>PT. DANONE BISCUITS INDONESIA</v>
          </cell>
        </row>
      </sheetData>
      <sheetData sheetId="6652">
        <row r="7">
          <cell r="E7" t="str">
            <v>PT. DANONE BISCUITS INDONESIA</v>
          </cell>
        </row>
      </sheetData>
      <sheetData sheetId="6653">
        <row r="7">
          <cell r="E7" t="str">
            <v>PT. DANONE BISCUITS INDONESIA</v>
          </cell>
        </row>
      </sheetData>
      <sheetData sheetId="6654">
        <row r="7">
          <cell r="E7" t="str">
            <v>PT. DANONE BISCUITS INDONESIA</v>
          </cell>
        </row>
      </sheetData>
      <sheetData sheetId="6655">
        <row r="7">
          <cell r="E7" t="str">
            <v>PT. DANONE BISCUITS INDONESIA</v>
          </cell>
        </row>
      </sheetData>
      <sheetData sheetId="6656">
        <row r="7">
          <cell r="E7" t="str">
            <v>PT. DANONE BISCUITS INDONESIA</v>
          </cell>
        </row>
      </sheetData>
      <sheetData sheetId="6657">
        <row r="7">
          <cell r="E7" t="str">
            <v>PT. DANONE BISCUITS INDONESIA</v>
          </cell>
        </row>
      </sheetData>
      <sheetData sheetId="6658">
        <row r="7">
          <cell r="E7" t="str">
            <v>PT. DANONE BISCUITS INDONESIA</v>
          </cell>
        </row>
      </sheetData>
      <sheetData sheetId="6659">
        <row r="7">
          <cell r="E7" t="str">
            <v>PT. DANONE BISCUITS INDONESIA</v>
          </cell>
        </row>
      </sheetData>
      <sheetData sheetId="6660">
        <row r="7">
          <cell r="E7" t="str">
            <v>PT. DANONE BISCUITS INDONESIA</v>
          </cell>
        </row>
      </sheetData>
      <sheetData sheetId="6661">
        <row r="7">
          <cell r="E7" t="str">
            <v>PT. DANONE BISCUITS INDONESIA</v>
          </cell>
        </row>
      </sheetData>
      <sheetData sheetId="6662">
        <row r="7">
          <cell r="E7" t="str">
            <v>PT. DANONE BISCUITS INDONESIA</v>
          </cell>
        </row>
      </sheetData>
      <sheetData sheetId="6663">
        <row r="7">
          <cell r="E7" t="str">
            <v>PT. DANONE BISCUITS INDONESIA</v>
          </cell>
        </row>
      </sheetData>
      <sheetData sheetId="6664">
        <row r="7">
          <cell r="E7" t="str">
            <v>PT. DANONE BISCUITS INDONESIA</v>
          </cell>
        </row>
      </sheetData>
      <sheetData sheetId="6665">
        <row r="7">
          <cell r="E7" t="str">
            <v>PT. DANONE BISCUITS INDONESIA</v>
          </cell>
        </row>
      </sheetData>
      <sheetData sheetId="6666">
        <row r="7">
          <cell r="E7" t="str">
            <v>PT. DANONE BISCUITS INDONESIA</v>
          </cell>
        </row>
      </sheetData>
      <sheetData sheetId="6667">
        <row r="7">
          <cell r="E7" t="str">
            <v>PT. DANONE BISCUITS INDONESIA</v>
          </cell>
        </row>
      </sheetData>
      <sheetData sheetId="6668">
        <row r="7">
          <cell r="E7" t="str">
            <v>PT. DANONE BISCUITS INDONESIA</v>
          </cell>
        </row>
      </sheetData>
      <sheetData sheetId="6669">
        <row r="7">
          <cell r="E7" t="str">
            <v>PT. DANONE BISCUITS INDONESIA</v>
          </cell>
        </row>
      </sheetData>
      <sheetData sheetId="6670">
        <row r="7">
          <cell r="E7" t="str">
            <v>PT. DANONE BISCUITS INDONESIA</v>
          </cell>
        </row>
      </sheetData>
      <sheetData sheetId="6671">
        <row r="7">
          <cell r="E7" t="str">
            <v>PT. DANONE BISCUITS INDONESIA</v>
          </cell>
        </row>
      </sheetData>
      <sheetData sheetId="6672">
        <row r="7">
          <cell r="E7" t="str">
            <v>PT. DANONE BISCUITS INDONESIA</v>
          </cell>
        </row>
      </sheetData>
      <sheetData sheetId="6673">
        <row r="7">
          <cell r="E7" t="str">
            <v>PT. DANONE BISCUITS INDONESIA</v>
          </cell>
        </row>
      </sheetData>
      <sheetData sheetId="6674">
        <row r="7">
          <cell r="E7" t="str">
            <v>PT. DANONE BISCUITS INDONESIA</v>
          </cell>
        </row>
      </sheetData>
      <sheetData sheetId="6675">
        <row r="7">
          <cell r="E7" t="str">
            <v>PT. DANONE BISCUITS INDONESIA</v>
          </cell>
        </row>
      </sheetData>
      <sheetData sheetId="6676">
        <row r="7">
          <cell r="E7" t="str">
            <v>PT. DANONE BISCUITS INDONESIA</v>
          </cell>
        </row>
      </sheetData>
      <sheetData sheetId="6677">
        <row r="7">
          <cell r="E7" t="str">
            <v>PT. DANONE BISCUITS INDONESIA</v>
          </cell>
        </row>
      </sheetData>
      <sheetData sheetId="6678">
        <row r="7">
          <cell r="E7" t="str">
            <v>PT. DANONE BISCUITS INDONESIA</v>
          </cell>
        </row>
      </sheetData>
      <sheetData sheetId="6679">
        <row r="7">
          <cell r="E7" t="str">
            <v>PT. DANONE BISCUITS INDONESIA</v>
          </cell>
        </row>
      </sheetData>
      <sheetData sheetId="6680">
        <row r="7">
          <cell r="E7" t="str">
            <v>PT. DANONE BISCUITS INDONESIA</v>
          </cell>
        </row>
      </sheetData>
      <sheetData sheetId="6681">
        <row r="7">
          <cell r="E7" t="str">
            <v>PT. DANONE BISCUITS INDONESIA</v>
          </cell>
        </row>
      </sheetData>
      <sheetData sheetId="6682">
        <row r="7">
          <cell r="E7" t="str">
            <v>PT. DANONE BISCUITS INDONESIA</v>
          </cell>
        </row>
      </sheetData>
      <sheetData sheetId="6683">
        <row r="7">
          <cell r="E7" t="str">
            <v>PT. DANONE BISCUITS INDONESIA</v>
          </cell>
        </row>
      </sheetData>
      <sheetData sheetId="6684">
        <row r="7">
          <cell r="E7" t="str">
            <v>PT. DANONE BISCUITS INDONESIA</v>
          </cell>
        </row>
      </sheetData>
      <sheetData sheetId="6685">
        <row r="7">
          <cell r="E7" t="str">
            <v>PT. DANONE BISCUITS INDONESIA</v>
          </cell>
        </row>
      </sheetData>
      <sheetData sheetId="6686">
        <row r="7">
          <cell r="E7" t="str">
            <v>PT. DANONE BISCUITS INDONESIA</v>
          </cell>
        </row>
      </sheetData>
      <sheetData sheetId="6687">
        <row r="7">
          <cell r="E7" t="str">
            <v>PT. DANONE BISCUITS INDONESIA</v>
          </cell>
        </row>
      </sheetData>
      <sheetData sheetId="6688">
        <row r="7">
          <cell r="E7" t="str">
            <v>PT. DANONE BISCUITS INDONESIA</v>
          </cell>
        </row>
      </sheetData>
      <sheetData sheetId="6689">
        <row r="7">
          <cell r="E7" t="str">
            <v>PT. DANONE BISCUITS INDONESIA</v>
          </cell>
        </row>
      </sheetData>
      <sheetData sheetId="6690">
        <row r="7">
          <cell r="E7" t="str">
            <v>PT. DANONE BISCUITS INDONESIA</v>
          </cell>
        </row>
      </sheetData>
      <sheetData sheetId="6691">
        <row r="7">
          <cell r="E7" t="str">
            <v>PT. DANONE BISCUITS INDONESIA</v>
          </cell>
        </row>
      </sheetData>
      <sheetData sheetId="6692">
        <row r="7">
          <cell r="E7" t="str">
            <v>PT. DANONE BISCUITS INDONESIA</v>
          </cell>
        </row>
      </sheetData>
      <sheetData sheetId="6693">
        <row r="7">
          <cell r="E7" t="str">
            <v>PT. DANONE BISCUITS INDONESIA</v>
          </cell>
        </row>
      </sheetData>
      <sheetData sheetId="6694">
        <row r="7">
          <cell r="E7" t="str">
            <v>PT. DANONE BISCUITS INDONESIA</v>
          </cell>
        </row>
      </sheetData>
      <sheetData sheetId="6695">
        <row r="7">
          <cell r="E7" t="str">
            <v>PT. DANONE BISCUITS INDONESIA</v>
          </cell>
        </row>
      </sheetData>
      <sheetData sheetId="6696">
        <row r="7">
          <cell r="E7" t="str">
            <v>PT. DANONE BISCUITS INDONESIA</v>
          </cell>
        </row>
      </sheetData>
      <sheetData sheetId="6697">
        <row r="7">
          <cell r="E7" t="str">
            <v>PT. DANONE BISCUITS INDONESIA</v>
          </cell>
        </row>
      </sheetData>
      <sheetData sheetId="6698">
        <row r="7">
          <cell r="E7" t="str">
            <v>PT. DANONE BISCUITS INDONESIA</v>
          </cell>
        </row>
      </sheetData>
      <sheetData sheetId="6699">
        <row r="7">
          <cell r="E7" t="str">
            <v>PT. DANONE BISCUITS INDONESIA</v>
          </cell>
        </row>
      </sheetData>
      <sheetData sheetId="6700">
        <row r="7">
          <cell r="E7" t="str">
            <v>PT. DANONE BISCUITS INDONESIA</v>
          </cell>
        </row>
      </sheetData>
      <sheetData sheetId="6701">
        <row r="7">
          <cell r="E7" t="str">
            <v>PT. DANONE BISCUITS INDONESIA</v>
          </cell>
        </row>
      </sheetData>
      <sheetData sheetId="6702">
        <row r="7">
          <cell r="E7" t="str">
            <v>PT. DANONE BISCUITS INDONESIA</v>
          </cell>
        </row>
      </sheetData>
      <sheetData sheetId="6703">
        <row r="7">
          <cell r="E7" t="str">
            <v>PT. DANONE BISCUITS INDONESIA</v>
          </cell>
        </row>
      </sheetData>
      <sheetData sheetId="6704">
        <row r="7">
          <cell r="E7" t="str">
            <v>PT. DANONE BISCUITS INDONESIA</v>
          </cell>
        </row>
      </sheetData>
      <sheetData sheetId="6705">
        <row r="7">
          <cell r="E7" t="str">
            <v>PT. DANONE BISCUITS INDONESIA</v>
          </cell>
        </row>
      </sheetData>
      <sheetData sheetId="6706">
        <row r="7">
          <cell r="E7" t="str">
            <v>PT. DANONE BISCUITS INDONESIA</v>
          </cell>
        </row>
      </sheetData>
      <sheetData sheetId="6707">
        <row r="7">
          <cell r="E7" t="str">
            <v>PT. DANONE BISCUITS INDONESIA</v>
          </cell>
        </row>
      </sheetData>
      <sheetData sheetId="6708">
        <row r="7">
          <cell r="E7" t="str">
            <v>PT. DANONE BISCUITS INDONESIA</v>
          </cell>
        </row>
      </sheetData>
      <sheetData sheetId="6709">
        <row r="7">
          <cell r="E7" t="str">
            <v>PT. DANONE BISCUITS INDONESIA</v>
          </cell>
        </row>
      </sheetData>
      <sheetData sheetId="6710">
        <row r="7">
          <cell r="E7" t="str">
            <v>PT. DANONE BISCUITS INDONESIA</v>
          </cell>
        </row>
      </sheetData>
      <sheetData sheetId="6711">
        <row r="7">
          <cell r="E7" t="str">
            <v>PT. DANONE BISCUITS INDONESIA</v>
          </cell>
        </row>
      </sheetData>
      <sheetData sheetId="6712">
        <row r="7">
          <cell r="E7" t="str">
            <v>PT. DANONE BISCUITS INDONESIA</v>
          </cell>
        </row>
      </sheetData>
      <sheetData sheetId="6713">
        <row r="7">
          <cell r="E7" t="str">
            <v>PT. DANONE BISCUITS INDONESIA</v>
          </cell>
        </row>
      </sheetData>
      <sheetData sheetId="6714">
        <row r="7">
          <cell r="E7" t="str">
            <v>PT. DANONE BISCUITS INDONESIA</v>
          </cell>
        </row>
      </sheetData>
      <sheetData sheetId="6715">
        <row r="7">
          <cell r="E7" t="str">
            <v>PT. DANONE BISCUITS INDONESIA</v>
          </cell>
        </row>
      </sheetData>
      <sheetData sheetId="6716">
        <row r="7">
          <cell r="E7" t="str">
            <v>PT. DANONE BISCUITS INDONESIA</v>
          </cell>
        </row>
      </sheetData>
      <sheetData sheetId="6717">
        <row r="7">
          <cell r="E7" t="str">
            <v>PT. DANONE BISCUITS INDONESIA</v>
          </cell>
        </row>
      </sheetData>
      <sheetData sheetId="6718">
        <row r="7">
          <cell r="E7" t="str">
            <v>PT. DANONE BISCUITS INDONESIA</v>
          </cell>
        </row>
      </sheetData>
      <sheetData sheetId="6719">
        <row r="7">
          <cell r="E7" t="str">
            <v>PT. DANONE BISCUITS INDONESIA</v>
          </cell>
        </row>
      </sheetData>
      <sheetData sheetId="6720">
        <row r="7">
          <cell r="E7" t="str">
            <v>PT. DANONE BISCUITS INDONESIA</v>
          </cell>
        </row>
      </sheetData>
      <sheetData sheetId="6721">
        <row r="7">
          <cell r="E7" t="str">
            <v>PT. DANONE BISCUITS INDONESIA</v>
          </cell>
        </row>
      </sheetData>
      <sheetData sheetId="6722">
        <row r="7">
          <cell r="E7" t="str">
            <v>PT. DANONE BISCUITS INDONESIA</v>
          </cell>
        </row>
      </sheetData>
      <sheetData sheetId="6723">
        <row r="7">
          <cell r="E7" t="str">
            <v>PT. DANONE BISCUITS INDONESIA</v>
          </cell>
        </row>
      </sheetData>
      <sheetData sheetId="6724">
        <row r="7">
          <cell r="E7" t="str">
            <v>PT. DANONE BISCUITS INDONESIA</v>
          </cell>
        </row>
      </sheetData>
      <sheetData sheetId="6725">
        <row r="7">
          <cell r="E7" t="str">
            <v>PT. DANONE BISCUITS INDONESIA</v>
          </cell>
        </row>
      </sheetData>
      <sheetData sheetId="6726">
        <row r="7">
          <cell r="E7" t="str">
            <v>PT. DANONE BISCUITS INDONESIA</v>
          </cell>
        </row>
      </sheetData>
      <sheetData sheetId="6727">
        <row r="7">
          <cell r="E7" t="str">
            <v>PT. DANONE BISCUITS INDONESIA</v>
          </cell>
        </row>
      </sheetData>
      <sheetData sheetId="6728">
        <row r="7">
          <cell r="E7" t="str">
            <v>PT. DANONE BISCUITS INDONESIA</v>
          </cell>
        </row>
      </sheetData>
      <sheetData sheetId="6729">
        <row r="7">
          <cell r="E7" t="str">
            <v>PT. DANONE BISCUITS INDONESIA</v>
          </cell>
        </row>
      </sheetData>
      <sheetData sheetId="6730">
        <row r="7">
          <cell r="E7" t="str">
            <v>PT. DANONE BISCUITS INDONESIA</v>
          </cell>
        </row>
      </sheetData>
      <sheetData sheetId="6731">
        <row r="7">
          <cell r="E7" t="str">
            <v>PT. DANONE BISCUITS INDONESIA</v>
          </cell>
        </row>
      </sheetData>
      <sheetData sheetId="6732">
        <row r="7">
          <cell r="E7" t="str">
            <v>PT. DANONE BISCUITS INDONESIA</v>
          </cell>
        </row>
      </sheetData>
      <sheetData sheetId="6733">
        <row r="7">
          <cell r="E7" t="str">
            <v>PT. DANONE BISCUITS INDONESIA</v>
          </cell>
        </row>
      </sheetData>
      <sheetData sheetId="6734">
        <row r="7">
          <cell r="E7" t="str">
            <v>PT. DANONE BISCUITS INDONESIA</v>
          </cell>
        </row>
      </sheetData>
      <sheetData sheetId="6735">
        <row r="7">
          <cell r="E7" t="str">
            <v>PT. DANONE BISCUITS INDONESIA</v>
          </cell>
        </row>
      </sheetData>
      <sheetData sheetId="6736">
        <row r="7">
          <cell r="E7" t="str">
            <v>PT. DANONE BISCUITS INDONESIA</v>
          </cell>
        </row>
      </sheetData>
      <sheetData sheetId="6737">
        <row r="7">
          <cell r="E7" t="str">
            <v>PT. DANONE BISCUITS INDONESIA</v>
          </cell>
        </row>
      </sheetData>
      <sheetData sheetId="6738">
        <row r="7">
          <cell r="E7" t="str">
            <v>PT. DANONE BISCUITS INDONESIA</v>
          </cell>
        </row>
      </sheetData>
      <sheetData sheetId="6739">
        <row r="7">
          <cell r="E7" t="str">
            <v>PT. DANONE BISCUITS INDONESIA</v>
          </cell>
        </row>
      </sheetData>
      <sheetData sheetId="6740">
        <row r="7">
          <cell r="E7" t="str">
            <v>PT. DANONE BISCUITS INDONESIA</v>
          </cell>
        </row>
      </sheetData>
      <sheetData sheetId="6741">
        <row r="7">
          <cell r="E7" t="str">
            <v>PT. DANONE BISCUITS INDONESIA</v>
          </cell>
        </row>
      </sheetData>
      <sheetData sheetId="6742">
        <row r="7">
          <cell r="E7" t="str">
            <v>PT. DANONE BISCUITS INDONESIA</v>
          </cell>
        </row>
      </sheetData>
      <sheetData sheetId="6743">
        <row r="7">
          <cell r="E7" t="str">
            <v>PT. DANONE BISCUITS INDONESIA</v>
          </cell>
        </row>
      </sheetData>
      <sheetData sheetId="6744">
        <row r="7">
          <cell r="E7" t="str">
            <v>PT. DANONE BISCUITS INDONESIA</v>
          </cell>
        </row>
      </sheetData>
      <sheetData sheetId="6745">
        <row r="7">
          <cell r="E7" t="str">
            <v>PT. DANONE BISCUITS INDONESIA</v>
          </cell>
        </row>
      </sheetData>
      <sheetData sheetId="6746">
        <row r="7">
          <cell r="E7" t="str">
            <v>PT. DANONE BISCUITS INDONESIA</v>
          </cell>
        </row>
      </sheetData>
      <sheetData sheetId="6747">
        <row r="7">
          <cell r="E7" t="str">
            <v>PT. DANONE BISCUITS INDONESIA</v>
          </cell>
        </row>
      </sheetData>
      <sheetData sheetId="6748">
        <row r="7">
          <cell r="E7" t="str">
            <v>PT. DANONE BISCUITS INDONESIA</v>
          </cell>
        </row>
      </sheetData>
      <sheetData sheetId="6749">
        <row r="7">
          <cell r="E7" t="str">
            <v>PT. DANONE BISCUITS INDONESIA</v>
          </cell>
        </row>
      </sheetData>
      <sheetData sheetId="6750">
        <row r="7">
          <cell r="E7" t="str">
            <v>PT. DANONE BISCUITS INDONESIA</v>
          </cell>
        </row>
      </sheetData>
      <sheetData sheetId="6751">
        <row r="7">
          <cell r="E7" t="str">
            <v>PT. DANONE BISCUITS INDONESIA</v>
          </cell>
        </row>
      </sheetData>
      <sheetData sheetId="6752">
        <row r="7">
          <cell r="E7" t="str">
            <v>PT. DANONE BISCUITS INDONESIA</v>
          </cell>
        </row>
      </sheetData>
      <sheetData sheetId="6753">
        <row r="7">
          <cell r="E7" t="str">
            <v>PT. DANONE BISCUITS INDONESIA</v>
          </cell>
        </row>
      </sheetData>
      <sheetData sheetId="6754">
        <row r="7">
          <cell r="E7" t="str">
            <v>PT. DANONE BISCUITS INDONESIA</v>
          </cell>
        </row>
      </sheetData>
      <sheetData sheetId="6755">
        <row r="7">
          <cell r="E7" t="str">
            <v>PT. DANONE BISCUITS INDONESIA</v>
          </cell>
        </row>
      </sheetData>
      <sheetData sheetId="6756">
        <row r="7">
          <cell r="E7" t="str">
            <v>PT. DANONE BISCUITS INDONESIA</v>
          </cell>
        </row>
      </sheetData>
      <sheetData sheetId="6757">
        <row r="7">
          <cell r="E7" t="str">
            <v>PT. DANONE BISCUITS INDONESIA</v>
          </cell>
        </row>
      </sheetData>
      <sheetData sheetId="6758">
        <row r="7">
          <cell r="E7" t="str">
            <v>PT. DANONE BISCUITS INDONESIA</v>
          </cell>
        </row>
      </sheetData>
      <sheetData sheetId="6759">
        <row r="7">
          <cell r="E7" t="str">
            <v>PT. DANONE BISCUITS INDONESIA</v>
          </cell>
        </row>
      </sheetData>
      <sheetData sheetId="6760">
        <row r="7">
          <cell r="E7" t="str">
            <v>PT. DANONE BISCUITS INDONESIA</v>
          </cell>
        </row>
      </sheetData>
      <sheetData sheetId="6761">
        <row r="7">
          <cell r="E7" t="str">
            <v>PT. DANONE BISCUITS INDONESIA</v>
          </cell>
        </row>
      </sheetData>
      <sheetData sheetId="6762">
        <row r="7">
          <cell r="E7" t="str">
            <v>PT. DANONE BISCUITS INDONESIA</v>
          </cell>
        </row>
      </sheetData>
      <sheetData sheetId="6763">
        <row r="7">
          <cell r="E7" t="str">
            <v>PT. DANONE BISCUITS INDONESIA</v>
          </cell>
        </row>
      </sheetData>
      <sheetData sheetId="6764">
        <row r="7">
          <cell r="E7" t="str">
            <v>PT. DANONE BISCUITS INDONESIA</v>
          </cell>
        </row>
      </sheetData>
      <sheetData sheetId="6765">
        <row r="7">
          <cell r="E7" t="str">
            <v>PT. DANONE BISCUITS INDONESIA</v>
          </cell>
        </row>
      </sheetData>
      <sheetData sheetId="6766">
        <row r="7">
          <cell r="E7" t="str">
            <v>PT. DANONE BISCUITS INDONESIA</v>
          </cell>
        </row>
      </sheetData>
      <sheetData sheetId="6767">
        <row r="7">
          <cell r="E7" t="str">
            <v>PT. DANONE BISCUITS INDONESIA</v>
          </cell>
        </row>
      </sheetData>
      <sheetData sheetId="6768">
        <row r="7">
          <cell r="E7" t="str">
            <v>PT. DANONE BISCUITS INDONESIA</v>
          </cell>
        </row>
      </sheetData>
      <sheetData sheetId="6769">
        <row r="7">
          <cell r="E7" t="str">
            <v>PT. DANONE BISCUITS INDONESIA</v>
          </cell>
        </row>
      </sheetData>
      <sheetData sheetId="6770">
        <row r="7">
          <cell r="E7" t="str">
            <v>PT. DANONE BISCUITS INDONESIA</v>
          </cell>
        </row>
      </sheetData>
      <sheetData sheetId="6771">
        <row r="7">
          <cell r="E7" t="str">
            <v>PT. DANONE BISCUITS INDONESIA</v>
          </cell>
        </row>
      </sheetData>
      <sheetData sheetId="6772">
        <row r="7">
          <cell r="E7" t="str">
            <v>PT. DANONE BISCUITS INDONESIA</v>
          </cell>
        </row>
      </sheetData>
      <sheetData sheetId="6773">
        <row r="7">
          <cell r="E7" t="str">
            <v>PT. DANONE BISCUITS INDONESIA</v>
          </cell>
        </row>
      </sheetData>
      <sheetData sheetId="6774">
        <row r="7">
          <cell r="E7" t="str">
            <v>PT. DANONE BISCUITS INDONESIA</v>
          </cell>
        </row>
      </sheetData>
      <sheetData sheetId="6775">
        <row r="7">
          <cell r="E7" t="str">
            <v>PT. DANONE BISCUITS INDONESIA</v>
          </cell>
        </row>
      </sheetData>
      <sheetData sheetId="6776">
        <row r="7">
          <cell r="E7" t="str">
            <v>PT. DANONE BISCUITS INDONESIA</v>
          </cell>
        </row>
      </sheetData>
      <sheetData sheetId="6777">
        <row r="7">
          <cell r="E7" t="str">
            <v>PT. DANONE BISCUITS INDONESIA</v>
          </cell>
        </row>
      </sheetData>
      <sheetData sheetId="6778">
        <row r="7">
          <cell r="E7" t="str">
            <v>PT. DANONE BISCUITS INDONESIA</v>
          </cell>
        </row>
      </sheetData>
      <sheetData sheetId="6779">
        <row r="7">
          <cell r="E7" t="str">
            <v>PT. DANONE BISCUITS INDONESIA</v>
          </cell>
        </row>
      </sheetData>
      <sheetData sheetId="6780">
        <row r="7">
          <cell r="E7" t="str">
            <v>PT. DANONE BISCUITS INDONESIA</v>
          </cell>
        </row>
      </sheetData>
      <sheetData sheetId="6781">
        <row r="7">
          <cell r="E7" t="str">
            <v>PT. DANONE BISCUITS INDONESIA</v>
          </cell>
        </row>
      </sheetData>
      <sheetData sheetId="6782">
        <row r="7">
          <cell r="E7" t="str">
            <v>PT. DANONE BISCUITS INDONESIA</v>
          </cell>
        </row>
      </sheetData>
      <sheetData sheetId="6783">
        <row r="7">
          <cell r="E7" t="str">
            <v>PT. DANONE BISCUITS INDONESIA</v>
          </cell>
        </row>
      </sheetData>
      <sheetData sheetId="6784">
        <row r="7">
          <cell r="E7" t="str">
            <v>PT. DANONE BISCUITS INDONESIA</v>
          </cell>
        </row>
      </sheetData>
      <sheetData sheetId="6785">
        <row r="7">
          <cell r="E7" t="str">
            <v>PT. DANONE BISCUITS INDONESIA</v>
          </cell>
        </row>
      </sheetData>
      <sheetData sheetId="6786">
        <row r="7">
          <cell r="E7" t="str">
            <v>PT. DANONE BISCUITS INDONESIA</v>
          </cell>
        </row>
      </sheetData>
      <sheetData sheetId="6787">
        <row r="7">
          <cell r="E7" t="str">
            <v>PT. DANONE BISCUITS INDONESIA</v>
          </cell>
        </row>
      </sheetData>
      <sheetData sheetId="6788">
        <row r="7">
          <cell r="E7" t="str">
            <v>PT. DANONE BISCUITS INDONESIA</v>
          </cell>
        </row>
      </sheetData>
      <sheetData sheetId="6789">
        <row r="7">
          <cell r="E7" t="str">
            <v>PT. DANONE BISCUITS INDONESIA</v>
          </cell>
        </row>
      </sheetData>
      <sheetData sheetId="6790">
        <row r="7">
          <cell r="E7" t="str">
            <v>PT. DANONE BISCUITS INDONESIA</v>
          </cell>
        </row>
      </sheetData>
      <sheetData sheetId="6791">
        <row r="7">
          <cell r="E7" t="str">
            <v>PT. DANONE BISCUITS INDONESIA</v>
          </cell>
        </row>
      </sheetData>
      <sheetData sheetId="6792">
        <row r="7">
          <cell r="E7" t="str">
            <v>PT. DANONE BISCUITS INDONESIA</v>
          </cell>
        </row>
      </sheetData>
      <sheetData sheetId="6793">
        <row r="7">
          <cell r="E7" t="str">
            <v>PT. DANONE BISCUITS INDONESIA</v>
          </cell>
        </row>
      </sheetData>
      <sheetData sheetId="6794">
        <row r="7">
          <cell r="E7" t="str">
            <v>PT. DANONE BISCUITS INDONESIA</v>
          </cell>
        </row>
      </sheetData>
      <sheetData sheetId="6795">
        <row r="7">
          <cell r="E7" t="str">
            <v>PT. DANONE BISCUITS INDONESIA</v>
          </cell>
        </row>
      </sheetData>
      <sheetData sheetId="6796">
        <row r="7">
          <cell r="E7" t="str">
            <v>PT. DANONE BISCUITS INDONESIA</v>
          </cell>
        </row>
      </sheetData>
      <sheetData sheetId="6797">
        <row r="7">
          <cell r="E7" t="str">
            <v>PT. DANONE BISCUITS INDONESIA</v>
          </cell>
        </row>
      </sheetData>
      <sheetData sheetId="6798">
        <row r="7">
          <cell r="E7" t="str">
            <v>PT. DANONE BISCUITS INDONESIA</v>
          </cell>
        </row>
      </sheetData>
      <sheetData sheetId="6799">
        <row r="7">
          <cell r="E7" t="str">
            <v>PT. DANONE BISCUITS INDONESIA</v>
          </cell>
        </row>
      </sheetData>
      <sheetData sheetId="6800">
        <row r="7">
          <cell r="E7" t="str">
            <v>PT. DANONE BISCUITS INDONESIA</v>
          </cell>
        </row>
      </sheetData>
      <sheetData sheetId="6801">
        <row r="7">
          <cell r="E7" t="str">
            <v>PT. DANONE BISCUITS INDONESIA</v>
          </cell>
        </row>
      </sheetData>
      <sheetData sheetId="6802">
        <row r="7">
          <cell r="E7" t="str">
            <v>PT. DANONE BISCUITS INDONESIA</v>
          </cell>
        </row>
      </sheetData>
      <sheetData sheetId="6803">
        <row r="7">
          <cell r="E7" t="str">
            <v>PT. DANONE BISCUITS INDONESIA</v>
          </cell>
        </row>
      </sheetData>
      <sheetData sheetId="6804">
        <row r="7">
          <cell r="E7" t="str">
            <v>PT. DANONE BISCUITS INDONESIA</v>
          </cell>
        </row>
      </sheetData>
      <sheetData sheetId="6805">
        <row r="7">
          <cell r="E7" t="str">
            <v>PT. DANONE BISCUITS INDONESIA</v>
          </cell>
        </row>
      </sheetData>
      <sheetData sheetId="6806">
        <row r="7">
          <cell r="E7" t="str">
            <v>PT. DANONE BISCUITS INDONESIA</v>
          </cell>
        </row>
      </sheetData>
      <sheetData sheetId="6807">
        <row r="7">
          <cell r="E7" t="str">
            <v>PT. DANONE BISCUITS INDONESIA</v>
          </cell>
        </row>
      </sheetData>
      <sheetData sheetId="6808">
        <row r="7">
          <cell r="E7" t="str">
            <v>PT. DANONE BISCUITS INDONESIA</v>
          </cell>
        </row>
      </sheetData>
      <sheetData sheetId="6809">
        <row r="7">
          <cell r="E7" t="str">
            <v>PT. DANONE BISCUITS INDONESIA</v>
          </cell>
        </row>
      </sheetData>
      <sheetData sheetId="6810">
        <row r="7">
          <cell r="E7" t="str">
            <v>PT. DANONE BISCUITS INDONESIA</v>
          </cell>
        </row>
      </sheetData>
      <sheetData sheetId="6811">
        <row r="7">
          <cell r="E7" t="str">
            <v>PT. DANONE BISCUITS INDONESIA</v>
          </cell>
        </row>
      </sheetData>
      <sheetData sheetId="6812">
        <row r="7">
          <cell r="E7" t="str">
            <v>PT. DANONE BISCUITS INDONESIA</v>
          </cell>
        </row>
      </sheetData>
      <sheetData sheetId="6813">
        <row r="7">
          <cell r="E7" t="str">
            <v>PT. DANONE BISCUITS INDONESIA</v>
          </cell>
        </row>
      </sheetData>
      <sheetData sheetId="6814">
        <row r="7">
          <cell r="E7" t="str">
            <v>PT. DANONE BISCUITS INDONESIA</v>
          </cell>
        </row>
      </sheetData>
      <sheetData sheetId="6815">
        <row r="7">
          <cell r="E7" t="str">
            <v>PT. DANONE BISCUITS INDONESIA</v>
          </cell>
        </row>
      </sheetData>
      <sheetData sheetId="6816">
        <row r="7">
          <cell r="E7" t="str">
            <v>PT. DANONE BISCUITS INDONESIA</v>
          </cell>
        </row>
      </sheetData>
      <sheetData sheetId="6817">
        <row r="7">
          <cell r="E7" t="str">
            <v>PT. DANONE BISCUITS INDONESIA</v>
          </cell>
        </row>
      </sheetData>
      <sheetData sheetId="6818">
        <row r="7">
          <cell r="E7" t="str">
            <v>PT. DANONE BISCUITS INDONESIA</v>
          </cell>
        </row>
      </sheetData>
      <sheetData sheetId="6819">
        <row r="7">
          <cell r="E7" t="str">
            <v>PT. DANONE BISCUITS INDONESIA</v>
          </cell>
        </row>
      </sheetData>
      <sheetData sheetId="6820">
        <row r="7">
          <cell r="E7" t="str">
            <v>PT. DANONE BISCUITS INDONESIA</v>
          </cell>
        </row>
      </sheetData>
      <sheetData sheetId="6821">
        <row r="7">
          <cell r="E7" t="str">
            <v>PT. DANONE BISCUITS INDONESIA</v>
          </cell>
        </row>
      </sheetData>
      <sheetData sheetId="6822">
        <row r="7">
          <cell r="E7" t="str">
            <v>PT. DANONE BISCUITS INDONESIA</v>
          </cell>
        </row>
      </sheetData>
      <sheetData sheetId="6823">
        <row r="7">
          <cell r="E7" t="str">
            <v>PT. DANONE BISCUITS INDONESIA</v>
          </cell>
        </row>
      </sheetData>
      <sheetData sheetId="6824">
        <row r="7">
          <cell r="E7" t="str">
            <v>PT. DANONE BISCUITS INDONESIA</v>
          </cell>
        </row>
      </sheetData>
      <sheetData sheetId="6825">
        <row r="7">
          <cell r="E7" t="str">
            <v>PT. DANONE BISCUITS INDONESIA</v>
          </cell>
        </row>
      </sheetData>
      <sheetData sheetId="6826">
        <row r="7">
          <cell r="E7" t="str">
            <v>PT. DANONE BISCUITS INDONESIA</v>
          </cell>
        </row>
      </sheetData>
      <sheetData sheetId="6827">
        <row r="7">
          <cell r="E7" t="str">
            <v>PT. DANONE BISCUITS INDONESIA</v>
          </cell>
        </row>
      </sheetData>
      <sheetData sheetId="6828">
        <row r="7">
          <cell r="E7" t="str">
            <v>PT. DANONE BISCUITS INDONESIA</v>
          </cell>
        </row>
      </sheetData>
      <sheetData sheetId="6829">
        <row r="7">
          <cell r="E7" t="str">
            <v>PT. DANONE BISCUITS INDONESIA</v>
          </cell>
        </row>
      </sheetData>
      <sheetData sheetId="6830">
        <row r="7">
          <cell r="E7" t="str">
            <v>PT. DANONE BISCUITS INDONESIA</v>
          </cell>
        </row>
      </sheetData>
      <sheetData sheetId="6831">
        <row r="7">
          <cell r="E7" t="str">
            <v>PT. DANONE BISCUITS INDONESIA</v>
          </cell>
        </row>
      </sheetData>
      <sheetData sheetId="6832">
        <row r="7">
          <cell r="E7" t="str">
            <v>PT. DANONE BISCUITS INDONESIA</v>
          </cell>
        </row>
      </sheetData>
      <sheetData sheetId="6833">
        <row r="7">
          <cell r="E7" t="str">
            <v>PT. DANONE BISCUITS INDONESIA</v>
          </cell>
        </row>
      </sheetData>
      <sheetData sheetId="6834">
        <row r="7">
          <cell r="E7" t="str">
            <v>PT. DANONE BISCUITS INDONESIA</v>
          </cell>
        </row>
      </sheetData>
      <sheetData sheetId="6835">
        <row r="7">
          <cell r="E7" t="str">
            <v>PT. DANONE BISCUITS INDONESIA</v>
          </cell>
        </row>
      </sheetData>
      <sheetData sheetId="6836">
        <row r="7">
          <cell r="E7" t="str">
            <v>PT. DANONE BISCUITS INDONESIA</v>
          </cell>
        </row>
      </sheetData>
      <sheetData sheetId="6837">
        <row r="7">
          <cell r="E7" t="str">
            <v>PT. DANONE BISCUITS INDONESIA</v>
          </cell>
        </row>
      </sheetData>
      <sheetData sheetId="6838">
        <row r="7">
          <cell r="E7" t="str">
            <v>PT. DANONE BISCUITS INDONESIA</v>
          </cell>
        </row>
      </sheetData>
      <sheetData sheetId="6839">
        <row r="7">
          <cell r="E7" t="str">
            <v>PT. DANONE BISCUITS INDONESIA</v>
          </cell>
        </row>
      </sheetData>
      <sheetData sheetId="6840">
        <row r="7">
          <cell r="E7" t="str">
            <v>PT. DANONE BISCUITS INDONESIA</v>
          </cell>
        </row>
      </sheetData>
      <sheetData sheetId="6841">
        <row r="7">
          <cell r="E7" t="str">
            <v>PT. DANONE BISCUITS INDONESIA</v>
          </cell>
        </row>
      </sheetData>
      <sheetData sheetId="6842">
        <row r="7">
          <cell r="E7" t="str">
            <v>PT. DANONE BISCUITS INDONESIA</v>
          </cell>
        </row>
      </sheetData>
      <sheetData sheetId="6843">
        <row r="7">
          <cell r="E7" t="str">
            <v>PT. DANONE BISCUITS INDONESIA</v>
          </cell>
        </row>
      </sheetData>
      <sheetData sheetId="6844">
        <row r="7">
          <cell r="E7" t="str">
            <v>PT. DANONE BISCUITS INDONESIA</v>
          </cell>
        </row>
      </sheetData>
      <sheetData sheetId="6845">
        <row r="7">
          <cell r="E7" t="str">
            <v>PT. DANONE BISCUITS INDONESIA</v>
          </cell>
        </row>
      </sheetData>
      <sheetData sheetId="6846">
        <row r="7">
          <cell r="E7" t="str">
            <v>PT. DANONE BISCUITS INDONESIA</v>
          </cell>
        </row>
      </sheetData>
      <sheetData sheetId="6847">
        <row r="7">
          <cell r="E7" t="str">
            <v>PT. DANONE BISCUITS INDONESIA</v>
          </cell>
        </row>
      </sheetData>
      <sheetData sheetId="6848">
        <row r="7">
          <cell r="E7" t="str">
            <v>PT. DANONE BISCUITS INDONESIA</v>
          </cell>
        </row>
      </sheetData>
      <sheetData sheetId="6849">
        <row r="7">
          <cell r="E7" t="str">
            <v>PT. DANONE BISCUITS INDONESIA</v>
          </cell>
        </row>
      </sheetData>
      <sheetData sheetId="6850">
        <row r="7">
          <cell r="E7" t="str">
            <v>PT. DANONE BISCUITS INDONESIA</v>
          </cell>
        </row>
      </sheetData>
      <sheetData sheetId="6851">
        <row r="7">
          <cell r="E7" t="str">
            <v>PT. DANONE BISCUITS INDONESIA</v>
          </cell>
        </row>
      </sheetData>
      <sheetData sheetId="6852">
        <row r="7">
          <cell r="E7" t="str">
            <v>PT. DANONE BISCUITS INDONESIA</v>
          </cell>
        </row>
      </sheetData>
      <sheetData sheetId="6853">
        <row r="7">
          <cell r="E7" t="str">
            <v>PT. DANONE BISCUITS INDONESIA</v>
          </cell>
        </row>
      </sheetData>
      <sheetData sheetId="6854">
        <row r="7">
          <cell r="E7" t="str">
            <v>PT. DANONE BISCUITS INDONESIA</v>
          </cell>
        </row>
      </sheetData>
      <sheetData sheetId="6855">
        <row r="7">
          <cell r="E7" t="str">
            <v>PT. DANONE BISCUITS INDONESIA</v>
          </cell>
        </row>
      </sheetData>
      <sheetData sheetId="6856">
        <row r="7">
          <cell r="E7" t="str">
            <v>PT. DANONE BISCUITS INDONESIA</v>
          </cell>
        </row>
      </sheetData>
      <sheetData sheetId="6857">
        <row r="7">
          <cell r="E7" t="str">
            <v>PT. DANONE BISCUITS INDONESIA</v>
          </cell>
        </row>
      </sheetData>
      <sheetData sheetId="6858">
        <row r="7">
          <cell r="E7" t="str">
            <v>PT. DANONE BISCUITS INDONESIA</v>
          </cell>
        </row>
      </sheetData>
      <sheetData sheetId="6859">
        <row r="7">
          <cell r="E7" t="str">
            <v>PT. DANONE BISCUITS INDONESIA</v>
          </cell>
        </row>
      </sheetData>
      <sheetData sheetId="6860">
        <row r="7">
          <cell r="E7" t="str">
            <v>PT. DANONE BISCUITS INDONESIA</v>
          </cell>
        </row>
      </sheetData>
      <sheetData sheetId="6861">
        <row r="7">
          <cell r="E7" t="str">
            <v>PT. DANONE BISCUITS INDONESIA</v>
          </cell>
        </row>
      </sheetData>
      <sheetData sheetId="6862">
        <row r="7">
          <cell r="E7" t="str">
            <v>PT. DANONE BISCUITS INDONESIA</v>
          </cell>
        </row>
      </sheetData>
      <sheetData sheetId="6863">
        <row r="7">
          <cell r="E7" t="str">
            <v>PT. DANONE BISCUITS INDONESIA</v>
          </cell>
        </row>
      </sheetData>
      <sheetData sheetId="6864">
        <row r="7">
          <cell r="E7" t="str">
            <v>PT. DANONE BISCUITS INDONESIA</v>
          </cell>
        </row>
      </sheetData>
      <sheetData sheetId="6865">
        <row r="7">
          <cell r="E7" t="str">
            <v>PT. DANONE BISCUITS INDONESIA</v>
          </cell>
        </row>
      </sheetData>
      <sheetData sheetId="6866">
        <row r="7">
          <cell r="E7" t="str">
            <v>PT. DANONE BISCUITS INDONESIA</v>
          </cell>
        </row>
      </sheetData>
      <sheetData sheetId="6867">
        <row r="7">
          <cell r="E7" t="str">
            <v>PT. DANONE BISCUITS INDONESIA</v>
          </cell>
        </row>
      </sheetData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>
        <row r="7">
          <cell r="E7" t="str">
            <v>PT. DANONE BISCUITS INDONESIA</v>
          </cell>
        </row>
      </sheetData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>
        <row r="7">
          <cell r="E7" t="str">
            <v>PT. DANONE BISCUITS INDONESIA</v>
          </cell>
        </row>
      </sheetData>
      <sheetData sheetId="6893">
        <row r="7">
          <cell r="E7" t="str">
            <v>PT. DANONE BISCUITS INDONESIA</v>
          </cell>
        </row>
      </sheetData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>
        <row r="7">
          <cell r="E7" t="str">
            <v>PT. DANONE BISCUITS INDONESIA</v>
          </cell>
        </row>
      </sheetData>
      <sheetData sheetId="6952">
        <row r="7">
          <cell r="E7" t="str">
            <v>PT. DANONE BISCUITS INDONESIA</v>
          </cell>
        </row>
      </sheetData>
      <sheetData sheetId="6953">
        <row r="7">
          <cell r="E7" t="str">
            <v>PT. DANONE BISCUITS INDONESIA</v>
          </cell>
        </row>
      </sheetData>
      <sheetData sheetId="6954">
        <row r="7">
          <cell r="E7" t="str">
            <v>PT. DANONE BISCUITS INDONESIA</v>
          </cell>
        </row>
      </sheetData>
      <sheetData sheetId="6955">
        <row r="7">
          <cell r="E7" t="str">
            <v>PT. DANONE BISCUITS INDONESIA</v>
          </cell>
        </row>
      </sheetData>
      <sheetData sheetId="6956">
        <row r="7">
          <cell r="E7" t="str">
            <v>PT. DANONE BISCUITS INDONESIA</v>
          </cell>
        </row>
      </sheetData>
      <sheetData sheetId="6957">
        <row r="7">
          <cell r="E7" t="str">
            <v>PT. DANONE BISCUITS INDONESIA</v>
          </cell>
        </row>
      </sheetData>
      <sheetData sheetId="6958">
        <row r="7">
          <cell r="E7" t="str">
            <v>PT. DANONE BISCUITS INDONESIA</v>
          </cell>
        </row>
      </sheetData>
      <sheetData sheetId="6959">
        <row r="7">
          <cell r="E7" t="str">
            <v>PT. DANONE BISCUITS INDONESIA</v>
          </cell>
        </row>
      </sheetData>
      <sheetData sheetId="6960">
        <row r="7">
          <cell r="E7" t="str">
            <v>PT. DANONE BISCUITS INDONESIA</v>
          </cell>
        </row>
      </sheetData>
      <sheetData sheetId="6961">
        <row r="7">
          <cell r="E7" t="str">
            <v>PT. DANONE BISCUITS INDONESIA</v>
          </cell>
        </row>
      </sheetData>
      <sheetData sheetId="6962">
        <row r="7">
          <cell r="E7" t="str">
            <v>PT. DANONE BISCUITS INDONESIA</v>
          </cell>
        </row>
      </sheetData>
      <sheetData sheetId="6963">
        <row r="7">
          <cell r="E7" t="str">
            <v>PT. DANONE BISCUITS INDONESIA</v>
          </cell>
        </row>
      </sheetData>
      <sheetData sheetId="6964">
        <row r="7">
          <cell r="E7" t="str">
            <v>PT. DANONE BISCUITS INDONESIA</v>
          </cell>
        </row>
      </sheetData>
      <sheetData sheetId="6965">
        <row r="7">
          <cell r="E7" t="str">
            <v>PT. DANONE BISCUITS INDONESIA</v>
          </cell>
        </row>
      </sheetData>
      <sheetData sheetId="6966">
        <row r="7">
          <cell r="E7" t="str">
            <v>PT. DANONE BISCUITS INDONESIA</v>
          </cell>
        </row>
      </sheetData>
      <sheetData sheetId="6967">
        <row r="7">
          <cell r="E7" t="str">
            <v>PT. DANONE BISCUITS INDONESIA</v>
          </cell>
        </row>
      </sheetData>
      <sheetData sheetId="6968">
        <row r="7">
          <cell r="E7" t="str">
            <v>PT. DANONE BISCUITS INDONESIA</v>
          </cell>
        </row>
      </sheetData>
      <sheetData sheetId="6969" refreshError="1"/>
      <sheetData sheetId="6970" refreshError="1"/>
      <sheetData sheetId="6971" refreshError="1"/>
      <sheetData sheetId="6972">
        <row r="7">
          <cell r="E7" t="str">
            <v>PT. DANONE BISCUITS INDONESIA</v>
          </cell>
        </row>
      </sheetData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/>
      <sheetData sheetId="6996"/>
      <sheetData sheetId="6997"/>
      <sheetData sheetId="6998"/>
      <sheetData sheetId="6999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>
        <row r="7">
          <cell r="E7" t="str">
            <v>PT. DANONE BISCUITS INDONESIA</v>
          </cell>
        </row>
      </sheetData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>
        <row r="7">
          <cell r="E7" t="str">
            <v>PT. DANONE BISCUITS INDONESIA</v>
          </cell>
        </row>
      </sheetData>
      <sheetData sheetId="7022">
        <row r="7">
          <cell r="E7" t="str">
            <v>PT. DANONE BISCUITS INDONESIA</v>
          </cell>
        </row>
      </sheetData>
      <sheetData sheetId="7023">
        <row r="7">
          <cell r="E7" t="str">
            <v>PT. DANONE BISCUITS INDONESIA</v>
          </cell>
        </row>
      </sheetData>
      <sheetData sheetId="7024">
        <row r="7">
          <cell r="E7" t="str">
            <v>PT. DANONE BISCUITS INDONESIA</v>
          </cell>
        </row>
      </sheetData>
      <sheetData sheetId="7025">
        <row r="7">
          <cell r="E7" t="str">
            <v>PT. DANONE BISCUITS INDONESIA</v>
          </cell>
        </row>
      </sheetData>
      <sheetData sheetId="7026">
        <row r="7">
          <cell r="E7" t="str">
            <v>PT. DANONE BISCUITS INDONESIA</v>
          </cell>
        </row>
      </sheetData>
      <sheetData sheetId="7027">
        <row r="7">
          <cell r="E7" t="str">
            <v>PT. DANONE BISCUITS INDONESIA</v>
          </cell>
        </row>
      </sheetData>
      <sheetData sheetId="7028">
        <row r="7">
          <cell r="E7" t="str">
            <v>PT. DANONE BISCUITS INDONESIA</v>
          </cell>
        </row>
      </sheetData>
      <sheetData sheetId="7029">
        <row r="7">
          <cell r="E7" t="str">
            <v>PT. DANONE BISCUITS INDONESIA</v>
          </cell>
        </row>
      </sheetData>
      <sheetData sheetId="7030">
        <row r="7">
          <cell r="E7" t="str">
            <v>PT. DANONE BISCUITS INDONESIA</v>
          </cell>
        </row>
      </sheetData>
      <sheetData sheetId="7031">
        <row r="7">
          <cell r="E7" t="str">
            <v>PT. DANONE BISCUITS INDONESIA</v>
          </cell>
        </row>
      </sheetData>
      <sheetData sheetId="7032">
        <row r="7">
          <cell r="E7" t="str">
            <v>PT. DANONE BISCUITS INDONESIA</v>
          </cell>
        </row>
      </sheetData>
      <sheetData sheetId="7033">
        <row r="7">
          <cell r="E7" t="str">
            <v>PT. DANONE BISCUITS INDONESIA</v>
          </cell>
        </row>
      </sheetData>
      <sheetData sheetId="7034">
        <row r="7">
          <cell r="E7" t="str">
            <v>PT. DANONE BISCUITS INDONESIA</v>
          </cell>
        </row>
      </sheetData>
      <sheetData sheetId="7035">
        <row r="7">
          <cell r="E7" t="str">
            <v>PT. DANONE BISCUITS INDONESIA</v>
          </cell>
        </row>
      </sheetData>
      <sheetData sheetId="7036">
        <row r="7">
          <cell r="E7" t="str">
            <v>PT. DANONE BISCUITS INDONESIA</v>
          </cell>
        </row>
      </sheetData>
      <sheetData sheetId="7037">
        <row r="7">
          <cell r="E7" t="str">
            <v>PT. DANONE BISCUITS INDONESIA</v>
          </cell>
        </row>
      </sheetData>
      <sheetData sheetId="7038">
        <row r="7">
          <cell r="E7" t="str">
            <v>PT. DANONE BISCUITS INDONESIA</v>
          </cell>
        </row>
      </sheetData>
      <sheetData sheetId="7039">
        <row r="7">
          <cell r="E7" t="str">
            <v>PT. DANONE BISCUITS INDONESIA</v>
          </cell>
        </row>
      </sheetData>
      <sheetData sheetId="7040">
        <row r="7">
          <cell r="E7" t="str">
            <v>PT. DANONE BISCUITS INDONESIA</v>
          </cell>
        </row>
      </sheetData>
      <sheetData sheetId="7041">
        <row r="7">
          <cell r="E7" t="str">
            <v>PT. DANONE BISCUITS INDONESIA</v>
          </cell>
        </row>
      </sheetData>
      <sheetData sheetId="7042">
        <row r="7">
          <cell r="E7" t="str">
            <v>PT. DANONE BISCUITS INDONESIA</v>
          </cell>
        </row>
      </sheetData>
      <sheetData sheetId="7043">
        <row r="7">
          <cell r="E7" t="str">
            <v>PT. DANONE BISCUITS INDONESIA</v>
          </cell>
        </row>
      </sheetData>
      <sheetData sheetId="7044">
        <row r="7">
          <cell r="E7" t="str">
            <v>PT. DANONE BISCUITS INDONESIA</v>
          </cell>
        </row>
      </sheetData>
      <sheetData sheetId="7045">
        <row r="7">
          <cell r="E7" t="str">
            <v>PT. DANONE BISCUITS INDONESIA</v>
          </cell>
        </row>
      </sheetData>
      <sheetData sheetId="7046">
        <row r="7">
          <cell r="E7" t="str">
            <v>PT. DANONE BISCUITS INDONESIA</v>
          </cell>
        </row>
      </sheetData>
      <sheetData sheetId="7047">
        <row r="7">
          <cell r="E7" t="str">
            <v>PT. DANONE BISCUITS INDONESIA</v>
          </cell>
        </row>
      </sheetData>
      <sheetData sheetId="7048">
        <row r="7">
          <cell r="E7" t="str">
            <v>PT. DANONE BISCUITS INDONESIA</v>
          </cell>
        </row>
      </sheetData>
      <sheetData sheetId="7049">
        <row r="7">
          <cell r="E7" t="str">
            <v>PT. DANONE BISCUITS INDONESIA</v>
          </cell>
        </row>
      </sheetData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>
        <row r="7">
          <cell r="E7" t="str">
            <v>PT. DANONE BISCUITS INDONESIA</v>
          </cell>
        </row>
      </sheetData>
      <sheetData sheetId="7222">
        <row r="7">
          <cell r="E7" t="str">
            <v>PT. DANONE BISCUITS INDONESIA</v>
          </cell>
        </row>
      </sheetData>
      <sheetData sheetId="7223">
        <row r="7">
          <cell r="E7" t="str">
            <v>PT. DANONE BISCUITS INDONESIA</v>
          </cell>
        </row>
      </sheetData>
      <sheetData sheetId="7224">
        <row r="7">
          <cell r="E7" t="str">
            <v>PT. DANONE BISCUITS INDONESIA</v>
          </cell>
        </row>
      </sheetData>
      <sheetData sheetId="7225">
        <row r="7">
          <cell r="E7" t="str">
            <v>PT. DANONE BISCUITS INDONESIA</v>
          </cell>
        </row>
      </sheetData>
      <sheetData sheetId="7226">
        <row r="7">
          <cell r="E7" t="str">
            <v>PT. DANONE BISCUITS INDONESIA</v>
          </cell>
        </row>
      </sheetData>
      <sheetData sheetId="7227">
        <row r="7">
          <cell r="E7" t="str">
            <v>PT. DANONE BISCUITS INDONESIA</v>
          </cell>
        </row>
      </sheetData>
      <sheetData sheetId="7228">
        <row r="37">
          <cell r="D37">
            <v>0</v>
          </cell>
        </row>
      </sheetData>
      <sheetData sheetId="7229">
        <row r="7">
          <cell r="E7" t="str">
            <v>PT. DANONE BISCUITS INDONESIA</v>
          </cell>
        </row>
      </sheetData>
      <sheetData sheetId="7230">
        <row r="37">
          <cell r="D37">
            <v>0</v>
          </cell>
        </row>
      </sheetData>
      <sheetData sheetId="7231">
        <row r="7">
          <cell r="E7" t="str">
            <v>PT. DANONE BISCUITS INDONESIA</v>
          </cell>
        </row>
      </sheetData>
      <sheetData sheetId="7232">
        <row r="7">
          <cell r="E7" t="str">
            <v>PT. DANONE BISCUITS INDONESIA</v>
          </cell>
        </row>
      </sheetData>
      <sheetData sheetId="7233">
        <row r="7">
          <cell r="E7" t="str">
            <v>PT. DANONE BISCUITS INDONESIA</v>
          </cell>
        </row>
      </sheetData>
      <sheetData sheetId="7234">
        <row r="7">
          <cell r="E7" t="str">
            <v>PT. DANONE BISCUITS INDONESIA</v>
          </cell>
        </row>
      </sheetData>
      <sheetData sheetId="7235">
        <row r="7">
          <cell r="E7" t="str">
            <v>PT. DANONE BISCUITS INDONESIA</v>
          </cell>
        </row>
      </sheetData>
      <sheetData sheetId="7236">
        <row r="7">
          <cell r="E7" t="str">
            <v>PT. DANONE BISCUITS INDONESIA</v>
          </cell>
        </row>
      </sheetData>
      <sheetData sheetId="7237">
        <row r="7">
          <cell r="E7" t="str">
            <v>PT. DANONE BISCUITS INDONESIA</v>
          </cell>
        </row>
      </sheetData>
      <sheetData sheetId="7238">
        <row r="7">
          <cell r="E7" t="str">
            <v>PT. DANONE BISCUITS INDONESIA</v>
          </cell>
        </row>
      </sheetData>
      <sheetData sheetId="7239">
        <row r="7">
          <cell r="E7" t="str">
            <v>PT. DANONE BISCUITS INDONESIA</v>
          </cell>
        </row>
      </sheetData>
      <sheetData sheetId="7240">
        <row r="7">
          <cell r="E7" t="str">
            <v>PT. DANONE BISCUITS INDONESIA</v>
          </cell>
        </row>
      </sheetData>
      <sheetData sheetId="7241">
        <row r="7">
          <cell r="E7" t="str">
            <v>PT. DANONE BISCUITS INDONESIA</v>
          </cell>
        </row>
      </sheetData>
      <sheetData sheetId="7242">
        <row r="7">
          <cell r="E7" t="str">
            <v>PT. DANONE BISCUITS INDONESIA</v>
          </cell>
        </row>
      </sheetData>
      <sheetData sheetId="7243">
        <row r="7">
          <cell r="E7" t="str">
            <v>PT. DANONE BISCUITS INDONESIA</v>
          </cell>
        </row>
      </sheetData>
      <sheetData sheetId="7244">
        <row r="7">
          <cell r="E7" t="str">
            <v>PT. DANONE BISCUITS INDONESIA</v>
          </cell>
        </row>
      </sheetData>
      <sheetData sheetId="7245">
        <row r="7">
          <cell r="E7" t="str">
            <v>PT. DANONE BISCUITS INDONESIA</v>
          </cell>
        </row>
      </sheetData>
      <sheetData sheetId="7246">
        <row r="7">
          <cell r="E7" t="str">
            <v>PT. DANONE BISCUITS INDONESIA</v>
          </cell>
        </row>
      </sheetData>
      <sheetData sheetId="7247">
        <row r="7">
          <cell r="E7" t="str">
            <v>PT. DANONE BISCUITS INDONESIA</v>
          </cell>
        </row>
      </sheetData>
      <sheetData sheetId="7248">
        <row r="37">
          <cell r="D37">
            <v>0</v>
          </cell>
        </row>
      </sheetData>
      <sheetData sheetId="7249">
        <row r="37">
          <cell r="D37">
            <v>0</v>
          </cell>
        </row>
      </sheetData>
      <sheetData sheetId="7250">
        <row r="37">
          <cell r="D37">
            <v>0</v>
          </cell>
        </row>
      </sheetData>
      <sheetData sheetId="7251">
        <row r="7">
          <cell r="E7" t="str">
            <v>PT. DANONE BISCUITS INDONESIA</v>
          </cell>
        </row>
      </sheetData>
      <sheetData sheetId="7252">
        <row r="7">
          <cell r="E7" t="str">
            <v>PT. DANONE BISCUITS INDONESIA</v>
          </cell>
        </row>
      </sheetData>
      <sheetData sheetId="7253">
        <row r="7">
          <cell r="E7" t="str">
            <v>PT. DANONE BISCUITS INDONESIA</v>
          </cell>
        </row>
      </sheetData>
      <sheetData sheetId="7254">
        <row r="7">
          <cell r="E7" t="str">
            <v>PT. DANONE BISCUITS INDONESIA</v>
          </cell>
        </row>
      </sheetData>
      <sheetData sheetId="7255">
        <row r="7">
          <cell r="E7" t="str">
            <v>PT. DANONE BISCUITS INDONESIA</v>
          </cell>
        </row>
      </sheetData>
      <sheetData sheetId="7256">
        <row r="7">
          <cell r="E7" t="str">
            <v>PT. DANONE BISCUITS INDONESIA</v>
          </cell>
        </row>
      </sheetData>
      <sheetData sheetId="7257">
        <row r="7">
          <cell r="E7" t="str">
            <v>PT. DANONE BISCUITS INDONESIA</v>
          </cell>
        </row>
      </sheetData>
      <sheetData sheetId="7258">
        <row r="7">
          <cell r="E7" t="str">
            <v>PT. DANONE BISCUITS INDONESIA</v>
          </cell>
        </row>
      </sheetData>
      <sheetData sheetId="7259">
        <row r="7">
          <cell r="E7" t="str">
            <v>PT. DANONE BISCUITS INDONESIA</v>
          </cell>
        </row>
      </sheetData>
      <sheetData sheetId="7260">
        <row r="7">
          <cell r="E7" t="str">
            <v>PT. DANONE BISCUITS INDONESIA</v>
          </cell>
        </row>
      </sheetData>
      <sheetData sheetId="7261">
        <row r="7">
          <cell r="E7" t="str">
            <v>PT. DANONE BISCUITS INDONESIA</v>
          </cell>
        </row>
      </sheetData>
      <sheetData sheetId="7262">
        <row r="7">
          <cell r="E7" t="str">
            <v>PT. DANONE BISCUITS INDONESIA</v>
          </cell>
        </row>
      </sheetData>
      <sheetData sheetId="7263">
        <row r="7">
          <cell r="E7" t="str">
            <v>PT. DANONE BISCUITS INDONESIA</v>
          </cell>
        </row>
      </sheetData>
      <sheetData sheetId="7264">
        <row r="7">
          <cell r="E7" t="str">
            <v>PT. DANONE BISCUITS INDONESIA</v>
          </cell>
        </row>
      </sheetData>
      <sheetData sheetId="7265">
        <row r="7">
          <cell r="E7" t="str">
            <v>PT. DANONE BISCUITS INDONESIA</v>
          </cell>
        </row>
      </sheetData>
      <sheetData sheetId="7266">
        <row r="7">
          <cell r="E7" t="str">
            <v>PT. DANONE BISCUITS INDONESIA</v>
          </cell>
        </row>
      </sheetData>
      <sheetData sheetId="7267">
        <row r="7">
          <cell r="E7" t="str">
            <v>PT. DANONE BISCUITS INDONESIA</v>
          </cell>
        </row>
      </sheetData>
      <sheetData sheetId="7268">
        <row r="7">
          <cell r="E7" t="str">
            <v>PT. DANONE BISCUITS INDONESIA</v>
          </cell>
        </row>
      </sheetData>
      <sheetData sheetId="7269">
        <row r="7">
          <cell r="E7" t="str">
            <v>PT. DANONE BISCUITS INDONESIA</v>
          </cell>
        </row>
      </sheetData>
      <sheetData sheetId="7270">
        <row r="7">
          <cell r="E7" t="str">
            <v>PT. DANONE BISCUITS INDONESIA</v>
          </cell>
        </row>
      </sheetData>
      <sheetData sheetId="7271">
        <row r="7">
          <cell r="E7" t="str">
            <v>PT. DANONE BISCUITS INDONESIA</v>
          </cell>
        </row>
      </sheetData>
      <sheetData sheetId="7272">
        <row r="7">
          <cell r="E7" t="str">
            <v>PT. DANONE BISCUITS INDONESIA</v>
          </cell>
        </row>
      </sheetData>
      <sheetData sheetId="7273">
        <row r="7">
          <cell r="E7" t="str">
            <v>PT. DANONE BISCUITS INDONESIA</v>
          </cell>
        </row>
      </sheetData>
      <sheetData sheetId="7274">
        <row r="7">
          <cell r="E7" t="str">
            <v>PT. DANONE BISCUITS INDONESIA</v>
          </cell>
        </row>
      </sheetData>
      <sheetData sheetId="7275">
        <row r="7">
          <cell r="E7" t="str">
            <v>PT. DANONE BISCUITS INDONESIA</v>
          </cell>
        </row>
      </sheetData>
      <sheetData sheetId="7276">
        <row r="7">
          <cell r="E7" t="str">
            <v>PT. DANONE BISCUITS INDONESIA</v>
          </cell>
        </row>
      </sheetData>
      <sheetData sheetId="7277">
        <row r="7">
          <cell r="E7" t="str">
            <v>PT. DANONE BISCUITS INDONESIA</v>
          </cell>
        </row>
      </sheetData>
      <sheetData sheetId="7278">
        <row r="7">
          <cell r="E7" t="str">
            <v>PT. DANONE BISCUITS INDONESIA</v>
          </cell>
        </row>
      </sheetData>
      <sheetData sheetId="7279">
        <row r="7">
          <cell r="E7" t="str">
            <v>PT. DANONE BISCUITS INDONESIA</v>
          </cell>
        </row>
      </sheetData>
      <sheetData sheetId="7280">
        <row r="7">
          <cell r="E7" t="str">
            <v>PT. DANONE BISCUITS INDONESIA</v>
          </cell>
        </row>
      </sheetData>
      <sheetData sheetId="7281">
        <row r="7">
          <cell r="E7" t="str">
            <v>PT. DANONE BISCUITS INDONESIA</v>
          </cell>
        </row>
      </sheetData>
      <sheetData sheetId="7282">
        <row r="7">
          <cell r="E7" t="str">
            <v>PT. DANONE BISCUITS INDONESIA</v>
          </cell>
        </row>
      </sheetData>
      <sheetData sheetId="7283">
        <row r="7">
          <cell r="E7" t="str">
            <v>PT. DANONE BISCUITS INDONESIA</v>
          </cell>
        </row>
      </sheetData>
      <sheetData sheetId="7284">
        <row r="7">
          <cell r="E7" t="str">
            <v>PT. DANONE BISCUITS INDONESIA</v>
          </cell>
        </row>
      </sheetData>
      <sheetData sheetId="7285">
        <row r="7">
          <cell r="E7" t="str">
            <v>PT. DANONE BISCUITS INDONESIA</v>
          </cell>
        </row>
      </sheetData>
      <sheetData sheetId="7286">
        <row r="7">
          <cell r="E7" t="str">
            <v>PT. DANONE BISCUITS INDONESIA</v>
          </cell>
        </row>
      </sheetData>
      <sheetData sheetId="7287">
        <row r="7">
          <cell r="E7" t="str">
            <v>PT. DANONE BISCUITS INDONESIA</v>
          </cell>
        </row>
      </sheetData>
      <sheetData sheetId="7288">
        <row r="7">
          <cell r="E7" t="str">
            <v>PT. DANONE BISCUITS INDONESIA</v>
          </cell>
        </row>
      </sheetData>
      <sheetData sheetId="7289">
        <row r="7">
          <cell r="E7" t="str">
            <v>PT. DANONE BISCUITS INDONESIA</v>
          </cell>
        </row>
      </sheetData>
      <sheetData sheetId="7290">
        <row r="7">
          <cell r="E7" t="str">
            <v>PT. DANONE BISCUITS INDONESIA</v>
          </cell>
        </row>
      </sheetData>
      <sheetData sheetId="7291">
        <row r="7">
          <cell r="E7" t="str">
            <v>PT. DANONE BISCUITS INDONESIA</v>
          </cell>
        </row>
      </sheetData>
      <sheetData sheetId="7292">
        <row r="7">
          <cell r="E7" t="str">
            <v>PT. DANONE BISCUITS INDONESIA</v>
          </cell>
        </row>
      </sheetData>
      <sheetData sheetId="7293">
        <row r="7">
          <cell r="E7" t="str">
            <v>PT. DANONE BISCUITS INDONESIA</v>
          </cell>
        </row>
      </sheetData>
      <sheetData sheetId="7294">
        <row r="7">
          <cell r="E7" t="str">
            <v>PT. DANONE BISCUITS INDONESIA</v>
          </cell>
        </row>
      </sheetData>
      <sheetData sheetId="7295">
        <row r="7">
          <cell r="E7" t="str">
            <v>PT. DANONE BISCUITS INDONESIA</v>
          </cell>
        </row>
      </sheetData>
      <sheetData sheetId="7296">
        <row r="7">
          <cell r="E7" t="str">
            <v>PT. DANONE BISCUITS INDONESIA</v>
          </cell>
        </row>
      </sheetData>
      <sheetData sheetId="7297">
        <row r="7">
          <cell r="E7" t="str">
            <v>PT. DANONE BISCUITS INDONESIA</v>
          </cell>
        </row>
      </sheetData>
      <sheetData sheetId="7298">
        <row r="7">
          <cell r="E7" t="str">
            <v>PT. DANONE BISCUITS INDONESIA</v>
          </cell>
        </row>
      </sheetData>
      <sheetData sheetId="7299">
        <row r="7">
          <cell r="E7" t="str">
            <v>PT. DANONE BISCUITS INDONESIA</v>
          </cell>
        </row>
      </sheetData>
      <sheetData sheetId="7300">
        <row r="7">
          <cell r="E7" t="str">
            <v>PT. DANONE BISCUITS INDONESIA</v>
          </cell>
        </row>
      </sheetData>
      <sheetData sheetId="7301">
        <row r="7">
          <cell r="E7" t="str">
            <v>PT. DANONE BISCUITS INDONESIA</v>
          </cell>
        </row>
      </sheetData>
      <sheetData sheetId="7302">
        <row r="7">
          <cell r="E7" t="str">
            <v>PT. DANONE BISCUITS INDONESIA</v>
          </cell>
        </row>
      </sheetData>
      <sheetData sheetId="7303">
        <row r="7">
          <cell r="E7" t="str">
            <v>PT. DANONE BISCUITS INDONESIA</v>
          </cell>
        </row>
      </sheetData>
      <sheetData sheetId="7304">
        <row r="7">
          <cell r="E7" t="str">
            <v>PT. DANONE BISCUITS INDONESIA</v>
          </cell>
        </row>
      </sheetData>
      <sheetData sheetId="7305">
        <row r="7">
          <cell r="E7" t="str">
            <v>PT. DANONE BISCUITS INDONESIA</v>
          </cell>
        </row>
      </sheetData>
      <sheetData sheetId="7306">
        <row r="7">
          <cell r="E7" t="str">
            <v>PT. DANONE BISCUITS INDONESIA</v>
          </cell>
        </row>
      </sheetData>
      <sheetData sheetId="7307">
        <row r="7">
          <cell r="E7" t="str">
            <v>PT. DANONE BISCUITS INDONESIA</v>
          </cell>
        </row>
      </sheetData>
      <sheetData sheetId="7308">
        <row r="7">
          <cell r="E7" t="str">
            <v>PT. DANONE BISCUITS INDONESIA</v>
          </cell>
        </row>
      </sheetData>
      <sheetData sheetId="7309">
        <row r="7">
          <cell r="E7" t="str">
            <v>PT. DANONE BISCUITS INDONESIA</v>
          </cell>
        </row>
      </sheetData>
      <sheetData sheetId="7310">
        <row r="7">
          <cell r="E7" t="str">
            <v>PT. DANONE BISCUITS INDONESIA</v>
          </cell>
        </row>
      </sheetData>
      <sheetData sheetId="7311">
        <row r="7">
          <cell r="E7" t="str">
            <v>PT. DANONE BISCUITS INDONESIA</v>
          </cell>
        </row>
      </sheetData>
      <sheetData sheetId="7312">
        <row r="7">
          <cell r="E7" t="str">
            <v>PT. DANONE BISCUITS INDONESIA</v>
          </cell>
        </row>
      </sheetData>
      <sheetData sheetId="7313">
        <row r="7">
          <cell r="E7" t="str">
            <v>PT. DANONE BISCUITS INDONESIA</v>
          </cell>
        </row>
      </sheetData>
      <sheetData sheetId="7314">
        <row r="7">
          <cell r="E7" t="str">
            <v>PT. DANONE BISCUITS INDONESIA</v>
          </cell>
        </row>
      </sheetData>
      <sheetData sheetId="7315">
        <row r="7">
          <cell r="E7" t="str">
            <v>PT. DANONE BISCUITS INDONESIA</v>
          </cell>
        </row>
      </sheetData>
      <sheetData sheetId="7316">
        <row r="7">
          <cell r="E7" t="str">
            <v>PT. DANONE BISCUITS INDONESIA</v>
          </cell>
        </row>
      </sheetData>
      <sheetData sheetId="7317">
        <row r="7">
          <cell r="E7" t="str">
            <v>PT. DANONE BISCUITS INDONESIA</v>
          </cell>
        </row>
      </sheetData>
      <sheetData sheetId="7318">
        <row r="7">
          <cell r="E7" t="str">
            <v>PT. DANONE BISCUITS INDONESIA</v>
          </cell>
        </row>
      </sheetData>
      <sheetData sheetId="7319">
        <row r="7">
          <cell r="E7" t="str">
            <v>PT. DANONE BISCUITS INDONESIA</v>
          </cell>
        </row>
      </sheetData>
      <sheetData sheetId="7320">
        <row r="7">
          <cell r="E7" t="str">
            <v>PT. DANONE BISCUITS INDONESIA</v>
          </cell>
        </row>
      </sheetData>
      <sheetData sheetId="7321">
        <row r="7">
          <cell r="E7" t="str">
            <v>PT. DANONE BISCUITS INDONESIA</v>
          </cell>
        </row>
      </sheetData>
      <sheetData sheetId="7322">
        <row r="7">
          <cell r="E7" t="str">
            <v>PT. DANONE BISCUITS INDONESIA</v>
          </cell>
        </row>
      </sheetData>
      <sheetData sheetId="7323">
        <row r="7">
          <cell r="E7" t="str">
            <v>PT. DANONE BISCUITS INDONESIA</v>
          </cell>
        </row>
      </sheetData>
      <sheetData sheetId="7324">
        <row r="7">
          <cell r="E7" t="str">
            <v>PT. DANONE BISCUITS INDONESIA</v>
          </cell>
        </row>
      </sheetData>
      <sheetData sheetId="7325">
        <row r="7">
          <cell r="E7" t="str">
            <v>PT. DANONE BISCUITS INDONESIA</v>
          </cell>
        </row>
      </sheetData>
      <sheetData sheetId="7326">
        <row r="7">
          <cell r="E7" t="str">
            <v>PT. DANONE BISCUITS INDONESIA</v>
          </cell>
        </row>
      </sheetData>
      <sheetData sheetId="7327">
        <row r="7">
          <cell r="E7" t="str">
            <v>PT. DANONE BISCUITS INDONESIA</v>
          </cell>
        </row>
      </sheetData>
      <sheetData sheetId="7328">
        <row r="7">
          <cell r="E7" t="str">
            <v>PT. DANONE BISCUITS INDONESIA</v>
          </cell>
        </row>
      </sheetData>
      <sheetData sheetId="7329">
        <row r="7">
          <cell r="E7" t="str">
            <v>PT. DANONE BISCUITS INDONESIA</v>
          </cell>
        </row>
      </sheetData>
      <sheetData sheetId="7330">
        <row r="7">
          <cell r="E7" t="str">
            <v>PT. DANONE BISCUITS INDONESIA</v>
          </cell>
        </row>
      </sheetData>
      <sheetData sheetId="7331">
        <row r="7">
          <cell r="E7" t="str">
            <v>PT. DANONE BISCUITS INDONESIA</v>
          </cell>
        </row>
      </sheetData>
      <sheetData sheetId="7332">
        <row r="7">
          <cell r="E7" t="str">
            <v>PT. DANONE BISCUITS INDONESIA</v>
          </cell>
        </row>
      </sheetData>
      <sheetData sheetId="7333">
        <row r="7">
          <cell r="E7" t="str">
            <v>PT. DANONE BISCUITS INDONESIA</v>
          </cell>
        </row>
      </sheetData>
      <sheetData sheetId="7334">
        <row r="7">
          <cell r="E7" t="str">
            <v>PT. DANONE BISCUITS INDONESIA</v>
          </cell>
        </row>
      </sheetData>
      <sheetData sheetId="7335">
        <row r="7">
          <cell r="E7" t="str">
            <v>PT. DANONE BISCUITS INDONESIA</v>
          </cell>
        </row>
      </sheetData>
      <sheetData sheetId="7336">
        <row r="7">
          <cell r="E7" t="str">
            <v>PT. DANONE BISCUITS INDONESIA</v>
          </cell>
        </row>
      </sheetData>
      <sheetData sheetId="7337">
        <row r="7">
          <cell r="E7" t="str">
            <v>PT. DANONE BISCUITS INDONESIA</v>
          </cell>
        </row>
      </sheetData>
      <sheetData sheetId="7338">
        <row r="7">
          <cell r="E7" t="str">
            <v>PT. DANONE BISCUITS INDONESIA</v>
          </cell>
        </row>
      </sheetData>
      <sheetData sheetId="7339">
        <row r="7">
          <cell r="E7" t="str">
            <v>PT. DANONE BISCUITS INDONESIA</v>
          </cell>
        </row>
      </sheetData>
      <sheetData sheetId="7340">
        <row r="7">
          <cell r="E7" t="str">
            <v>PT. DANONE BISCUITS INDONESIA</v>
          </cell>
        </row>
      </sheetData>
      <sheetData sheetId="7341">
        <row r="7">
          <cell r="E7" t="str">
            <v>PT. DANONE BISCUITS INDONESIA</v>
          </cell>
        </row>
      </sheetData>
      <sheetData sheetId="7342">
        <row r="7">
          <cell r="E7" t="str">
            <v>PT. DANONE BISCUITS INDONESIA</v>
          </cell>
        </row>
      </sheetData>
      <sheetData sheetId="7343">
        <row r="7">
          <cell r="E7" t="str">
            <v>PT. DANONE BISCUITS INDONESIA</v>
          </cell>
        </row>
      </sheetData>
      <sheetData sheetId="7344">
        <row r="7">
          <cell r="E7" t="str">
            <v>PT. DANONE BISCUITS INDONESIA</v>
          </cell>
        </row>
      </sheetData>
      <sheetData sheetId="7345">
        <row r="7">
          <cell r="E7" t="str">
            <v>PT. DANONE BISCUITS INDONESIA</v>
          </cell>
        </row>
      </sheetData>
      <sheetData sheetId="7346">
        <row r="7">
          <cell r="E7" t="str">
            <v>PT. DANONE BISCUITS INDONESIA</v>
          </cell>
        </row>
      </sheetData>
      <sheetData sheetId="7347">
        <row r="7">
          <cell r="E7" t="str">
            <v>PT. DANONE BISCUITS INDONESIA</v>
          </cell>
        </row>
      </sheetData>
      <sheetData sheetId="7348">
        <row r="7">
          <cell r="E7" t="str">
            <v>PT. DANONE BISCUITS INDONESIA</v>
          </cell>
        </row>
      </sheetData>
      <sheetData sheetId="7349">
        <row r="7">
          <cell r="E7" t="str">
            <v>PT. DANONE BISCUITS INDONESIA</v>
          </cell>
        </row>
      </sheetData>
      <sheetData sheetId="7350">
        <row r="7">
          <cell r="E7" t="str">
            <v>PT. DANONE BISCUITS INDONESIA</v>
          </cell>
        </row>
      </sheetData>
      <sheetData sheetId="7351">
        <row r="7">
          <cell r="E7" t="str">
            <v>PT. DANONE BISCUITS INDONESIA</v>
          </cell>
        </row>
      </sheetData>
      <sheetData sheetId="7352">
        <row r="7">
          <cell r="E7" t="str">
            <v>PT. DANONE BISCUITS INDONESIA</v>
          </cell>
        </row>
      </sheetData>
      <sheetData sheetId="7353">
        <row r="7">
          <cell r="E7" t="str">
            <v>PT. DANONE BISCUITS INDONESIA</v>
          </cell>
        </row>
      </sheetData>
      <sheetData sheetId="7354">
        <row r="7">
          <cell r="E7" t="str">
            <v>PT. DANONE BISCUITS INDONESIA</v>
          </cell>
        </row>
      </sheetData>
      <sheetData sheetId="7355">
        <row r="7">
          <cell r="E7" t="str">
            <v>PT. DANONE BISCUITS INDONESIA</v>
          </cell>
        </row>
      </sheetData>
      <sheetData sheetId="7356">
        <row r="7">
          <cell r="E7" t="str">
            <v>PT. DANONE BISCUITS INDONESIA</v>
          </cell>
        </row>
      </sheetData>
      <sheetData sheetId="7357">
        <row r="7">
          <cell r="E7" t="str">
            <v>PT. DANONE BISCUITS INDONESIA</v>
          </cell>
        </row>
      </sheetData>
      <sheetData sheetId="7358">
        <row r="7">
          <cell r="E7" t="str">
            <v>PT. DANONE BISCUITS INDONESIA</v>
          </cell>
        </row>
      </sheetData>
      <sheetData sheetId="7359">
        <row r="7">
          <cell r="E7" t="str">
            <v>PT. DANONE BISCUITS INDONESIA</v>
          </cell>
        </row>
      </sheetData>
      <sheetData sheetId="7360">
        <row r="7">
          <cell r="E7" t="str">
            <v>PT. DANONE BISCUITS INDONESIA</v>
          </cell>
        </row>
      </sheetData>
      <sheetData sheetId="7361">
        <row r="7">
          <cell r="E7" t="str">
            <v>PT. DANONE BISCUITS INDONESIA</v>
          </cell>
        </row>
      </sheetData>
      <sheetData sheetId="7362">
        <row r="7">
          <cell r="E7" t="str">
            <v>PT. DANONE BISCUITS INDONESIA</v>
          </cell>
        </row>
      </sheetData>
      <sheetData sheetId="7363">
        <row r="7">
          <cell r="E7" t="str">
            <v>PT. DANONE BISCUITS INDONESIA</v>
          </cell>
        </row>
      </sheetData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>
        <row r="7">
          <cell r="E7" t="str">
            <v>PT. DANONE BISCUITS INDONESIA</v>
          </cell>
        </row>
      </sheetData>
      <sheetData sheetId="7373">
        <row r="7">
          <cell r="E7" t="str">
            <v>PT. DANONE BISCUITS INDONESIA</v>
          </cell>
        </row>
      </sheetData>
      <sheetData sheetId="7374">
        <row r="7">
          <cell r="E7" t="str">
            <v>PT. DANONE BISCUITS INDONESIA</v>
          </cell>
        </row>
      </sheetData>
      <sheetData sheetId="7375">
        <row r="7">
          <cell r="E7" t="str">
            <v>PT. DANONE BISCUITS INDONESIA</v>
          </cell>
        </row>
      </sheetData>
      <sheetData sheetId="7376">
        <row r="7">
          <cell r="E7" t="str">
            <v>PT. DANONE BISCUITS INDONESIA</v>
          </cell>
        </row>
      </sheetData>
      <sheetData sheetId="7377">
        <row r="7">
          <cell r="E7" t="str">
            <v>PT. DANONE BISCUITS INDONESIA</v>
          </cell>
        </row>
      </sheetData>
      <sheetData sheetId="7378">
        <row r="7">
          <cell r="E7" t="str">
            <v>PT. DANONE BISCUITS INDONESIA</v>
          </cell>
        </row>
      </sheetData>
      <sheetData sheetId="7379">
        <row r="7">
          <cell r="E7" t="str">
            <v>PT. DANONE BISCUITS INDONESIA</v>
          </cell>
        </row>
      </sheetData>
      <sheetData sheetId="7380">
        <row r="7">
          <cell r="E7" t="str">
            <v>PT. DANONE BISCUITS INDONESIA</v>
          </cell>
        </row>
      </sheetData>
      <sheetData sheetId="7381">
        <row r="7">
          <cell r="E7" t="str">
            <v>PT. DANONE BISCUITS INDONESIA</v>
          </cell>
        </row>
      </sheetData>
      <sheetData sheetId="7382">
        <row r="7">
          <cell r="E7" t="str">
            <v>PT. DANONE BISCUITS INDONESIA</v>
          </cell>
        </row>
      </sheetData>
      <sheetData sheetId="7383">
        <row r="7">
          <cell r="E7" t="str">
            <v>PT. DANONE BISCUITS INDONESIA</v>
          </cell>
        </row>
      </sheetData>
      <sheetData sheetId="7384">
        <row r="7">
          <cell r="E7" t="str">
            <v>PT. DANONE BISCUITS INDONESIA</v>
          </cell>
        </row>
      </sheetData>
      <sheetData sheetId="7385">
        <row r="7">
          <cell r="E7" t="str">
            <v>PT. DANONE BISCUITS INDONESIA</v>
          </cell>
        </row>
      </sheetData>
      <sheetData sheetId="7386">
        <row r="7">
          <cell r="E7" t="str">
            <v>PT. DANONE BISCUITS INDONESIA</v>
          </cell>
        </row>
      </sheetData>
      <sheetData sheetId="7387">
        <row r="7">
          <cell r="E7" t="str">
            <v>PT. DANONE BISCUITS INDONESIA</v>
          </cell>
        </row>
      </sheetData>
      <sheetData sheetId="7388">
        <row r="7">
          <cell r="E7" t="str">
            <v>PT. DANONE BISCUITS INDONESIA</v>
          </cell>
        </row>
      </sheetData>
      <sheetData sheetId="7389">
        <row r="7">
          <cell r="E7" t="str">
            <v>PT. DANONE BISCUITS INDONESIA</v>
          </cell>
        </row>
      </sheetData>
      <sheetData sheetId="7390">
        <row r="7">
          <cell r="E7" t="str">
            <v>PT. DANONE BISCUITS INDONESIA</v>
          </cell>
        </row>
      </sheetData>
      <sheetData sheetId="7391"/>
      <sheetData sheetId="7392">
        <row r="7">
          <cell r="E7" t="str">
            <v>PT. DANONE BISCUITS INDONESIA</v>
          </cell>
        </row>
      </sheetData>
      <sheetData sheetId="7393"/>
      <sheetData sheetId="7394"/>
      <sheetData sheetId="7395">
        <row r="7">
          <cell r="E7" t="str">
            <v>PT. DANONE BISCUITS INDONESIA</v>
          </cell>
        </row>
      </sheetData>
      <sheetData sheetId="7396">
        <row r="7">
          <cell r="E7" t="str">
            <v>PT. DANONE BISCUITS INDONESIA</v>
          </cell>
        </row>
      </sheetData>
      <sheetData sheetId="7397">
        <row r="7">
          <cell r="E7" t="str">
            <v>PT. DANONE BISCUITS INDONESIA</v>
          </cell>
        </row>
      </sheetData>
      <sheetData sheetId="7398">
        <row r="7">
          <cell r="E7" t="str">
            <v>PT. DANONE BISCUITS INDONESIA</v>
          </cell>
        </row>
      </sheetData>
      <sheetData sheetId="7399">
        <row r="7">
          <cell r="E7" t="str">
            <v>PT. DANONE BISCUITS INDONESIA</v>
          </cell>
        </row>
      </sheetData>
      <sheetData sheetId="7400">
        <row r="7">
          <cell r="E7" t="str">
            <v>PT. DANONE BISCUITS INDONESIA</v>
          </cell>
        </row>
      </sheetData>
      <sheetData sheetId="7401">
        <row r="7">
          <cell r="E7" t="str">
            <v>PT. DANONE BISCUITS INDONESIA</v>
          </cell>
        </row>
      </sheetData>
      <sheetData sheetId="7402">
        <row r="7">
          <cell r="E7" t="str">
            <v>PT. DANONE BISCUITS INDONESIA</v>
          </cell>
        </row>
      </sheetData>
      <sheetData sheetId="7403">
        <row r="7">
          <cell r="E7" t="str">
            <v>PT. DANONE BISCUITS INDONESIA</v>
          </cell>
        </row>
      </sheetData>
      <sheetData sheetId="7404">
        <row r="7">
          <cell r="E7" t="str">
            <v>PT. DANONE BISCUITS INDONESIA</v>
          </cell>
        </row>
      </sheetData>
      <sheetData sheetId="7405">
        <row r="7">
          <cell r="E7" t="str">
            <v>PT. DANONE BISCUITS INDONESIA</v>
          </cell>
        </row>
      </sheetData>
      <sheetData sheetId="7406">
        <row r="7">
          <cell r="E7" t="str">
            <v>PT. DANONE BISCUITS INDONESIA</v>
          </cell>
        </row>
      </sheetData>
      <sheetData sheetId="7407">
        <row r="7">
          <cell r="E7" t="str">
            <v>PT. DANONE BISCUITS INDONESIA</v>
          </cell>
        </row>
      </sheetData>
      <sheetData sheetId="7408">
        <row r="7">
          <cell r="E7" t="str">
            <v>PT. DANONE BISCUITS INDONESIA</v>
          </cell>
        </row>
      </sheetData>
      <sheetData sheetId="7409">
        <row r="7">
          <cell r="E7" t="str">
            <v>PT. DANONE BISCUITS INDONESIA</v>
          </cell>
        </row>
      </sheetData>
      <sheetData sheetId="7410">
        <row r="7">
          <cell r="E7" t="str">
            <v>PT. DANONE BISCUITS INDONESIA</v>
          </cell>
        </row>
      </sheetData>
      <sheetData sheetId="7411">
        <row r="7">
          <cell r="E7" t="str">
            <v>PT. DANONE BISCUITS INDONESIA</v>
          </cell>
        </row>
      </sheetData>
      <sheetData sheetId="7412">
        <row r="7">
          <cell r="E7" t="str">
            <v>PT. DANONE BISCUITS INDONESIA</v>
          </cell>
        </row>
      </sheetData>
      <sheetData sheetId="7413">
        <row r="7">
          <cell r="E7" t="str">
            <v>PT. DANONE BISCUITS INDONESIA</v>
          </cell>
        </row>
      </sheetData>
      <sheetData sheetId="7414">
        <row r="7">
          <cell r="E7" t="str">
            <v>PT. DANONE BISCUITS INDONESIA</v>
          </cell>
        </row>
      </sheetData>
      <sheetData sheetId="7415">
        <row r="7">
          <cell r="E7" t="str">
            <v>PT. DANONE BISCUITS INDONESIA</v>
          </cell>
        </row>
      </sheetData>
      <sheetData sheetId="7416">
        <row r="7">
          <cell r="E7" t="str">
            <v>PT. DANONE BISCUITS INDONESIA</v>
          </cell>
        </row>
      </sheetData>
      <sheetData sheetId="7417">
        <row r="7">
          <cell r="E7" t="str">
            <v>PT. DANONE BISCUITS INDONESIA</v>
          </cell>
        </row>
      </sheetData>
      <sheetData sheetId="7418">
        <row r="7">
          <cell r="E7" t="str">
            <v>PT. DANONE BISCUITS INDONESIA</v>
          </cell>
        </row>
      </sheetData>
      <sheetData sheetId="7419">
        <row r="7">
          <cell r="E7" t="str">
            <v>PT. DANONE BISCUITS INDONESIA</v>
          </cell>
        </row>
      </sheetData>
      <sheetData sheetId="7420">
        <row r="7">
          <cell r="E7" t="str">
            <v>PT. DANONE BISCUITS INDONESIA</v>
          </cell>
        </row>
      </sheetData>
      <sheetData sheetId="7421">
        <row r="7">
          <cell r="E7" t="str">
            <v>PT. DANONE BISCUITS INDONESIA</v>
          </cell>
        </row>
      </sheetData>
      <sheetData sheetId="7422">
        <row r="7">
          <cell r="E7" t="str">
            <v>PT. DANONE BISCUITS INDONESIA</v>
          </cell>
        </row>
      </sheetData>
      <sheetData sheetId="7423">
        <row r="7">
          <cell r="E7" t="str">
            <v>PT. DANONE BISCUITS INDONESIA</v>
          </cell>
        </row>
      </sheetData>
      <sheetData sheetId="7424"/>
      <sheetData sheetId="7425">
        <row r="7">
          <cell r="E7" t="str">
            <v>PT. DANONE BISCUITS INDONESIA</v>
          </cell>
        </row>
      </sheetData>
      <sheetData sheetId="7426">
        <row r="7">
          <cell r="E7" t="str">
            <v>PT. DANONE BISCUITS INDONESIA</v>
          </cell>
        </row>
      </sheetData>
      <sheetData sheetId="7427">
        <row r="7">
          <cell r="E7" t="str">
            <v>PT. DANONE BISCUITS INDONESIA</v>
          </cell>
        </row>
      </sheetData>
      <sheetData sheetId="7428">
        <row r="7">
          <cell r="E7" t="str">
            <v>PT. DANONE BISCUITS INDONESIA</v>
          </cell>
        </row>
      </sheetData>
      <sheetData sheetId="7429">
        <row r="7">
          <cell r="E7" t="str">
            <v>PT. DANONE BISCUITS INDONESIA</v>
          </cell>
        </row>
      </sheetData>
      <sheetData sheetId="7430">
        <row r="7">
          <cell r="E7" t="str">
            <v>PT. DANONE BISCUITS INDONESIA</v>
          </cell>
        </row>
      </sheetData>
      <sheetData sheetId="7431">
        <row r="7">
          <cell r="E7" t="str">
            <v>PT. DANONE BISCUITS INDONESIA</v>
          </cell>
        </row>
      </sheetData>
      <sheetData sheetId="7432">
        <row r="7">
          <cell r="E7" t="str">
            <v>PT. DANONE BISCUITS INDONESIA</v>
          </cell>
        </row>
      </sheetData>
      <sheetData sheetId="7433">
        <row r="7">
          <cell r="E7" t="str">
            <v>PT. DANONE BISCUITS INDONESIA</v>
          </cell>
        </row>
      </sheetData>
      <sheetData sheetId="7434">
        <row r="7">
          <cell r="E7" t="str">
            <v>PT. DANONE BISCUITS INDONESIA</v>
          </cell>
        </row>
      </sheetData>
      <sheetData sheetId="7435">
        <row r="7">
          <cell r="E7" t="str">
            <v>PT. DANONE BISCUITS INDONESIA</v>
          </cell>
        </row>
      </sheetData>
      <sheetData sheetId="7436">
        <row r="7">
          <cell r="E7" t="str">
            <v>PT. DANONE BISCUITS INDONESIA</v>
          </cell>
        </row>
      </sheetData>
      <sheetData sheetId="7437">
        <row r="7">
          <cell r="E7" t="str">
            <v>PT. DANONE BISCUITS INDONESIA</v>
          </cell>
        </row>
      </sheetData>
      <sheetData sheetId="7438">
        <row r="7">
          <cell r="E7" t="str">
            <v>PT. DANONE BISCUITS INDONESIA</v>
          </cell>
        </row>
      </sheetData>
      <sheetData sheetId="7439">
        <row r="7">
          <cell r="E7" t="str">
            <v>PT. DANONE BISCUITS INDONESIA</v>
          </cell>
        </row>
      </sheetData>
      <sheetData sheetId="7440">
        <row r="7">
          <cell r="E7" t="str">
            <v>PT. DANONE BISCUITS INDONESIA</v>
          </cell>
        </row>
      </sheetData>
      <sheetData sheetId="7441">
        <row r="7">
          <cell r="E7" t="str">
            <v>PT. DANONE BISCUITS INDONESIA</v>
          </cell>
        </row>
      </sheetData>
      <sheetData sheetId="7442">
        <row r="7">
          <cell r="E7" t="str">
            <v>PT. DANONE BISCUITS INDONESIA</v>
          </cell>
        </row>
      </sheetData>
      <sheetData sheetId="7443">
        <row r="7">
          <cell r="E7" t="str">
            <v>PT. DANONE BISCUITS INDONESIA</v>
          </cell>
        </row>
      </sheetData>
      <sheetData sheetId="7444">
        <row r="7">
          <cell r="E7" t="str">
            <v>PT. DANONE BISCUITS INDONESIA</v>
          </cell>
        </row>
      </sheetData>
      <sheetData sheetId="7445">
        <row r="7">
          <cell r="E7" t="str">
            <v>PT. DANONE BISCUITS INDONESIA</v>
          </cell>
        </row>
      </sheetData>
      <sheetData sheetId="7446">
        <row r="7">
          <cell r="E7" t="str">
            <v>PT. DANONE BISCUITS INDONESIA</v>
          </cell>
        </row>
      </sheetData>
      <sheetData sheetId="7447">
        <row r="7">
          <cell r="E7" t="str">
            <v>PT. DANONE BISCUITS INDONESIA</v>
          </cell>
        </row>
      </sheetData>
      <sheetData sheetId="7448">
        <row r="7">
          <cell r="E7" t="str">
            <v>PT. DANONE BISCUITS INDONESIA</v>
          </cell>
        </row>
      </sheetData>
      <sheetData sheetId="7449">
        <row r="7">
          <cell r="E7" t="str">
            <v>PT. DANONE BISCUITS INDONESIA</v>
          </cell>
        </row>
      </sheetData>
      <sheetData sheetId="7450">
        <row r="7">
          <cell r="E7" t="str">
            <v>PT. DANONE BISCUITS INDONESIA</v>
          </cell>
        </row>
      </sheetData>
      <sheetData sheetId="7451">
        <row r="7">
          <cell r="E7" t="str">
            <v>PT. DANONE BISCUITS INDONESIA</v>
          </cell>
        </row>
      </sheetData>
      <sheetData sheetId="7452">
        <row r="7">
          <cell r="E7" t="str">
            <v>PT. DANONE BISCUITS INDONESIA</v>
          </cell>
        </row>
      </sheetData>
      <sheetData sheetId="7453">
        <row r="7">
          <cell r="E7" t="str">
            <v>PT. DANONE BISCUITS INDONESIA</v>
          </cell>
        </row>
      </sheetData>
      <sheetData sheetId="7454">
        <row r="7">
          <cell r="E7" t="str">
            <v>PT. DANONE BISCUITS INDONESIA</v>
          </cell>
        </row>
      </sheetData>
      <sheetData sheetId="7455">
        <row r="7">
          <cell r="E7" t="str">
            <v>PT. DANONE BISCUITS INDONESIA</v>
          </cell>
        </row>
      </sheetData>
      <sheetData sheetId="7456">
        <row r="7">
          <cell r="E7" t="str">
            <v>PT. DANONE BISCUITS INDONESIA</v>
          </cell>
        </row>
      </sheetData>
      <sheetData sheetId="7457">
        <row r="7">
          <cell r="E7" t="str">
            <v>PT. DANONE BISCUITS INDONESIA</v>
          </cell>
        </row>
      </sheetData>
      <sheetData sheetId="7458">
        <row r="7">
          <cell r="E7" t="str">
            <v>PT. DANONE BISCUITS INDONESIA</v>
          </cell>
        </row>
      </sheetData>
      <sheetData sheetId="7459">
        <row r="7">
          <cell r="E7" t="str">
            <v>PT. DANONE BISCUITS INDONESIA</v>
          </cell>
        </row>
      </sheetData>
      <sheetData sheetId="7460">
        <row r="7">
          <cell r="E7" t="str">
            <v>PT. DANONE BISCUITS INDONESIA</v>
          </cell>
        </row>
      </sheetData>
      <sheetData sheetId="7461">
        <row r="7">
          <cell r="E7" t="str">
            <v>PT. DANONE BISCUITS INDONESIA</v>
          </cell>
        </row>
      </sheetData>
      <sheetData sheetId="7462">
        <row r="7">
          <cell r="E7" t="str">
            <v>PT. DANONE BISCUITS INDONESIA</v>
          </cell>
        </row>
      </sheetData>
      <sheetData sheetId="7463"/>
      <sheetData sheetId="7464"/>
      <sheetData sheetId="7465"/>
      <sheetData sheetId="7466"/>
      <sheetData sheetId="7467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>
        <row r="7">
          <cell r="E7" t="str">
            <v>PT. DANONE BISCUITS INDONESIA</v>
          </cell>
        </row>
      </sheetData>
      <sheetData sheetId="7631">
        <row r="7">
          <cell r="E7" t="str">
            <v>PT. DANONE BISCUITS INDONESIA</v>
          </cell>
        </row>
      </sheetData>
      <sheetData sheetId="7632">
        <row r="7">
          <cell r="E7" t="str">
            <v>PT. DANONE BISCUITS INDONESIA</v>
          </cell>
        </row>
      </sheetData>
      <sheetData sheetId="7633">
        <row r="7">
          <cell r="E7" t="str">
            <v>PT. DANONE BISCUITS INDONESIA</v>
          </cell>
        </row>
      </sheetData>
      <sheetData sheetId="7634">
        <row r="7">
          <cell r="E7" t="str">
            <v>PT. DANONE BISCUITS INDONESIA</v>
          </cell>
        </row>
      </sheetData>
      <sheetData sheetId="7635">
        <row r="7">
          <cell r="E7" t="str">
            <v>PT. DANONE BISCUITS INDONESIA</v>
          </cell>
        </row>
      </sheetData>
      <sheetData sheetId="7636">
        <row r="7">
          <cell r="E7" t="str">
            <v>PT. DANONE BISCUITS INDONESIA</v>
          </cell>
        </row>
      </sheetData>
      <sheetData sheetId="7637">
        <row r="7">
          <cell r="E7" t="str">
            <v>PT. DANONE BISCUITS INDONESIA</v>
          </cell>
        </row>
      </sheetData>
      <sheetData sheetId="7638">
        <row r="7">
          <cell r="E7" t="str">
            <v>PT. DANONE BISCUITS INDONESIA</v>
          </cell>
        </row>
      </sheetData>
      <sheetData sheetId="7639">
        <row r="7">
          <cell r="E7" t="str">
            <v>PT. DANONE BISCUITS INDONESIA</v>
          </cell>
        </row>
      </sheetData>
      <sheetData sheetId="7640">
        <row r="7">
          <cell r="E7" t="str">
            <v>PT. DANONE BISCUITS INDONESIA</v>
          </cell>
        </row>
      </sheetData>
      <sheetData sheetId="7641">
        <row r="7">
          <cell r="E7" t="str">
            <v>PT. DANONE BISCUITS INDONESIA</v>
          </cell>
        </row>
      </sheetData>
      <sheetData sheetId="7642">
        <row r="7">
          <cell r="E7" t="str">
            <v>PT. DANONE BISCUITS INDONESIA</v>
          </cell>
        </row>
      </sheetData>
      <sheetData sheetId="7643">
        <row r="7">
          <cell r="E7" t="str">
            <v>PT. DANONE BISCUITS INDONESIA</v>
          </cell>
        </row>
      </sheetData>
      <sheetData sheetId="7644">
        <row r="7">
          <cell r="E7" t="str">
            <v>PT. DANONE BISCUITS INDONESIA</v>
          </cell>
        </row>
      </sheetData>
      <sheetData sheetId="7645">
        <row r="7">
          <cell r="E7" t="str">
            <v>PT. DANONE BISCUITS INDONESIA</v>
          </cell>
        </row>
      </sheetData>
      <sheetData sheetId="7646">
        <row r="7">
          <cell r="E7" t="str">
            <v>PT. DANONE BISCUITS INDONESIA</v>
          </cell>
        </row>
      </sheetData>
      <sheetData sheetId="7647">
        <row r="7">
          <cell r="E7" t="str">
            <v>PT. DANONE BISCUITS INDONESIA</v>
          </cell>
        </row>
      </sheetData>
      <sheetData sheetId="7648">
        <row r="7">
          <cell r="E7" t="str">
            <v>PT. DANONE BISCUITS INDONESIA</v>
          </cell>
        </row>
      </sheetData>
      <sheetData sheetId="7649">
        <row r="7">
          <cell r="E7" t="str">
            <v>PT. DANONE BISCUITS INDONESIA</v>
          </cell>
        </row>
      </sheetData>
      <sheetData sheetId="7650">
        <row r="7">
          <cell r="E7" t="str">
            <v>PT. DANONE BISCUITS INDONESIA</v>
          </cell>
        </row>
      </sheetData>
      <sheetData sheetId="7651">
        <row r="37">
          <cell r="D37">
            <v>0</v>
          </cell>
        </row>
      </sheetData>
      <sheetData sheetId="7652">
        <row r="7">
          <cell r="E7" t="str">
            <v>PT. DANONE BISCUITS INDONESIA</v>
          </cell>
        </row>
      </sheetData>
      <sheetData sheetId="7653">
        <row r="37">
          <cell r="D37">
            <v>0</v>
          </cell>
        </row>
      </sheetData>
      <sheetData sheetId="7654">
        <row r="37">
          <cell r="D37">
            <v>0</v>
          </cell>
        </row>
      </sheetData>
      <sheetData sheetId="7655">
        <row r="37">
          <cell r="D37">
            <v>0</v>
          </cell>
        </row>
      </sheetData>
      <sheetData sheetId="7656">
        <row r="37">
          <cell r="D37">
            <v>0</v>
          </cell>
        </row>
      </sheetData>
      <sheetData sheetId="7657">
        <row r="37">
          <cell r="D37">
            <v>0</v>
          </cell>
        </row>
      </sheetData>
      <sheetData sheetId="7658">
        <row r="37">
          <cell r="D37">
            <v>0</v>
          </cell>
        </row>
      </sheetData>
      <sheetData sheetId="7659">
        <row r="37">
          <cell r="D37">
            <v>0</v>
          </cell>
        </row>
      </sheetData>
      <sheetData sheetId="7660">
        <row r="37">
          <cell r="D37">
            <v>0</v>
          </cell>
        </row>
      </sheetData>
      <sheetData sheetId="7661">
        <row r="37">
          <cell r="D37">
            <v>0</v>
          </cell>
        </row>
      </sheetData>
      <sheetData sheetId="7662">
        <row r="37">
          <cell r="D37">
            <v>0</v>
          </cell>
        </row>
      </sheetData>
      <sheetData sheetId="7663">
        <row r="37">
          <cell r="D37">
            <v>0</v>
          </cell>
        </row>
      </sheetData>
      <sheetData sheetId="7664">
        <row r="37">
          <cell r="D37">
            <v>0</v>
          </cell>
        </row>
      </sheetData>
      <sheetData sheetId="7665">
        <row r="37">
          <cell r="D37">
            <v>0</v>
          </cell>
        </row>
      </sheetData>
      <sheetData sheetId="7666">
        <row r="37">
          <cell r="D37">
            <v>0</v>
          </cell>
        </row>
      </sheetData>
      <sheetData sheetId="7667">
        <row r="7">
          <cell r="E7" t="str">
            <v>PT. DANONE BISCUITS INDONESIA</v>
          </cell>
        </row>
      </sheetData>
      <sheetData sheetId="7668">
        <row r="37">
          <cell r="D37">
            <v>0</v>
          </cell>
        </row>
      </sheetData>
      <sheetData sheetId="7669">
        <row r="7">
          <cell r="E7" t="str">
            <v>PT. DANONE BISCUITS INDONESIA</v>
          </cell>
        </row>
      </sheetData>
      <sheetData sheetId="7670">
        <row r="37">
          <cell r="D37">
            <v>0</v>
          </cell>
        </row>
      </sheetData>
      <sheetData sheetId="7671">
        <row r="37">
          <cell r="D37">
            <v>0</v>
          </cell>
        </row>
      </sheetData>
      <sheetData sheetId="7672">
        <row r="7">
          <cell r="E7" t="str">
            <v>PT. DANONE BISCUITS INDONESIA</v>
          </cell>
        </row>
      </sheetData>
      <sheetData sheetId="7673">
        <row r="7">
          <cell r="E7" t="str">
            <v>PT. DANONE BISCUITS INDONESIA</v>
          </cell>
        </row>
      </sheetData>
      <sheetData sheetId="7674">
        <row r="7">
          <cell r="E7" t="str">
            <v>PT. DANONE BISCUITS INDONESIA</v>
          </cell>
        </row>
      </sheetData>
      <sheetData sheetId="7675">
        <row r="7">
          <cell r="E7" t="str">
            <v>PT. DANONE BISCUITS INDONESIA</v>
          </cell>
        </row>
      </sheetData>
      <sheetData sheetId="7676">
        <row r="7">
          <cell r="E7" t="str">
            <v>PT. DANONE BISCUITS INDONESIA</v>
          </cell>
        </row>
      </sheetData>
      <sheetData sheetId="7677">
        <row r="7">
          <cell r="E7" t="str">
            <v>PT. DANONE BISCUITS INDONESIA</v>
          </cell>
        </row>
      </sheetData>
      <sheetData sheetId="7678">
        <row r="7">
          <cell r="E7" t="str">
            <v>PT. DANONE BISCUITS INDONESIA</v>
          </cell>
        </row>
      </sheetData>
      <sheetData sheetId="7679">
        <row r="7">
          <cell r="E7" t="str">
            <v>PT. DANONE BISCUITS INDONESIA</v>
          </cell>
        </row>
      </sheetData>
      <sheetData sheetId="7680">
        <row r="7">
          <cell r="E7" t="str">
            <v>PT. DANONE BISCUITS INDONESIA</v>
          </cell>
        </row>
      </sheetData>
      <sheetData sheetId="7681">
        <row r="7">
          <cell r="E7" t="str">
            <v>PT. DANONE BISCUITS INDONESIA</v>
          </cell>
        </row>
      </sheetData>
      <sheetData sheetId="7682">
        <row r="7">
          <cell r="E7" t="str">
            <v>PT. DANONE BISCUITS INDONESIA</v>
          </cell>
        </row>
      </sheetData>
      <sheetData sheetId="7683">
        <row r="7">
          <cell r="E7" t="str">
            <v>PT. DANONE BISCUITS INDONESIA</v>
          </cell>
        </row>
      </sheetData>
      <sheetData sheetId="7684">
        <row r="7">
          <cell r="E7" t="str">
            <v>PT. DANONE BISCUITS INDONESIA</v>
          </cell>
        </row>
      </sheetData>
      <sheetData sheetId="7685">
        <row r="7">
          <cell r="E7" t="str">
            <v>PT. DANONE BISCUITS INDONESIA</v>
          </cell>
        </row>
      </sheetData>
      <sheetData sheetId="7686">
        <row r="7">
          <cell r="E7" t="str">
            <v>PT. DANONE BISCUITS INDONESIA</v>
          </cell>
        </row>
      </sheetData>
      <sheetData sheetId="7687">
        <row r="7">
          <cell r="E7" t="str">
            <v>PT. DANONE BISCUITS INDONESIA</v>
          </cell>
        </row>
      </sheetData>
      <sheetData sheetId="7688">
        <row r="7">
          <cell r="E7" t="str">
            <v>PT. DANONE BISCUITS INDONESIA</v>
          </cell>
        </row>
      </sheetData>
      <sheetData sheetId="7689">
        <row r="7">
          <cell r="E7" t="str">
            <v>PT. DANONE BISCUITS INDONESIA</v>
          </cell>
        </row>
      </sheetData>
      <sheetData sheetId="7690">
        <row r="7">
          <cell r="E7" t="str">
            <v>PT. DANONE BISCUITS INDONESIA</v>
          </cell>
        </row>
      </sheetData>
      <sheetData sheetId="7691">
        <row r="7">
          <cell r="E7" t="str">
            <v>PT. DANONE BISCUITS INDONESIA</v>
          </cell>
        </row>
      </sheetData>
      <sheetData sheetId="7692">
        <row r="7">
          <cell r="E7" t="str">
            <v>PT. DANONE BISCUITS INDONESIA</v>
          </cell>
        </row>
      </sheetData>
      <sheetData sheetId="7693">
        <row r="7">
          <cell r="E7" t="str">
            <v>PT. DANONE BISCUITS INDONESIA</v>
          </cell>
        </row>
      </sheetData>
      <sheetData sheetId="7694">
        <row r="7">
          <cell r="E7" t="str">
            <v>PT. DANONE BISCUITS INDONESIA</v>
          </cell>
        </row>
      </sheetData>
      <sheetData sheetId="7695">
        <row r="7">
          <cell r="E7" t="str">
            <v>PT. DANONE BISCUITS INDONESIA</v>
          </cell>
        </row>
      </sheetData>
      <sheetData sheetId="7696">
        <row r="7">
          <cell r="E7" t="str">
            <v>PT. DANONE BISCUITS INDONESIA</v>
          </cell>
        </row>
      </sheetData>
      <sheetData sheetId="7697">
        <row r="7">
          <cell r="E7" t="str">
            <v>PT. DANONE BISCUITS INDONESIA</v>
          </cell>
        </row>
      </sheetData>
      <sheetData sheetId="7698">
        <row r="7">
          <cell r="E7" t="str">
            <v>PT. DANONE BISCUITS INDONESIA</v>
          </cell>
        </row>
      </sheetData>
      <sheetData sheetId="7699">
        <row r="7">
          <cell r="E7" t="str">
            <v>PT. DANONE BISCUITS INDONESIA</v>
          </cell>
        </row>
      </sheetData>
      <sheetData sheetId="7700">
        <row r="7">
          <cell r="E7" t="str">
            <v>PT. DANONE BISCUITS INDONESIA</v>
          </cell>
        </row>
      </sheetData>
      <sheetData sheetId="7701">
        <row r="7">
          <cell r="E7" t="str">
            <v>PT. DANONE BISCUITS INDONESIA</v>
          </cell>
        </row>
      </sheetData>
      <sheetData sheetId="7702">
        <row r="7">
          <cell r="E7" t="str">
            <v>PT. DANONE BISCUITS INDONESIA</v>
          </cell>
        </row>
      </sheetData>
      <sheetData sheetId="7703">
        <row r="7">
          <cell r="E7" t="str">
            <v>PT. DANONE BISCUITS INDONESIA</v>
          </cell>
        </row>
      </sheetData>
      <sheetData sheetId="7704">
        <row r="7">
          <cell r="E7" t="str">
            <v>PT. DANONE BISCUITS INDONESIA</v>
          </cell>
        </row>
      </sheetData>
      <sheetData sheetId="7705">
        <row r="7">
          <cell r="E7" t="str">
            <v>PT. DANONE BISCUITS INDONESIA</v>
          </cell>
        </row>
      </sheetData>
      <sheetData sheetId="7706">
        <row r="7">
          <cell r="E7" t="str">
            <v>PT. DANONE BISCUITS INDONESIA</v>
          </cell>
        </row>
      </sheetData>
      <sheetData sheetId="7707">
        <row r="7">
          <cell r="E7" t="str">
            <v>PT. DANONE BISCUITS INDONESIA</v>
          </cell>
        </row>
      </sheetData>
      <sheetData sheetId="7708">
        <row r="7">
          <cell r="E7" t="str">
            <v>PT. DANONE BISCUITS INDONESIA</v>
          </cell>
        </row>
      </sheetData>
      <sheetData sheetId="7709">
        <row r="7">
          <cell r="E7" t="str">
            <v>PT. DANONE BISCUITS INDONESIA</v>
          </cell>
        </row>
      </sheetData>
      <sheetData sheetId="7710">
        <row r="7">
          <cell r="E7" t="str">
            <v>PT. DANONE BISCUITS INDONESIA</v>
          </cell>
        </row>
      </sheetData>
      <sheetData sheetId="7711">
        <row r="7">
          <cell r="E7" t="str">
            <v>PT. DANONE BISCUITS INDONESIA</v>
          </cell>
        </row>
      </sheetData>
      <sheetData sheetId="7712">
        <row r="7">
          <cell r="E7" t="str">
            <v>PT. DANONE BISCUITS INDONESIA</v>
          </cell>
        </row>
      </sheetData>
      <sheetData sheetId="7713">
        <row r="7">
          <cell r="E7" t="str">
            <v>PT. DANONE BISCUITS INDONESIA</v>
          </cell>
        </row>
      </sheetData>
      <sheetData sheetId="7714">
        <row r="7">
          <cell r="E7" t="str">
            <v>PT. DANONE BISCUITS INDONESIA</v>
          </cell>
        </row>
      </sheetData>
      <sheetData sheetId="7715">
        <row r="7">
          <cell r="E7" t="str">
            <v>PT. DANONE BISCUITS INDONESIA</v>
          </cell>
        </row>
      </sheetData>
      <sheetData sheetId="7716">
        <row r="7">
          <cell r="E7" t="str">
            <v>PT. DANONE BISCUITS INDONESIA</v>
          </cell>
        </row>
      </sheetData>
      <sheetData sheetId="7717">
        <row r="7">
          <cell r="E7" t="str">
            <v>PT. DANONE BISCUITS INDONESIA</v>
          </cell>
        </row>
      </sheetData>
      <sheetData sheetId="7718">
        <row r="7">
          <cell r="E7" t="str">
            <v>PT. DANONE BISCUITS INDONESIA</v>
          </cell>
        </row>
      </sheetData>
      <sheetData sheetId="7719">
        <row r="7">
          <cell r="E7" t="str">
            <v>PT. DANONE BISCUITS INDONESIA</v>
          </cell>
        </row>
      </sheetData>
      <sheetData sheetId="7720">
        <row r="7">
          <cell r="E7" t="str">
            <v>PT. DANONE BISCUITS INDONESIA</v>
          </cell>
        </row>
      </sheetData>
      <sheetData sheetId="7721">
        <row r="7">
          <cell r="E7" t="str">
            <v>PT. DANONE BISCUITS INDONESIA</v>
          </cell>
        </row>
      </sheetData>
      <sheetData sheetId="7722">
        <row r="7">
          <cell r="E7" t="str">
            <v>PT. DANONE BISCUITS INDONESIA</v>
          </cell>
        </row>
      </sheetData>
      <sheetData sheetId="7723">
        <row r="7">
          <cell r="E7" t="str">
            <v>PT. DANONE BISCUITS INDONESIA</v>
          </cell>
        </row>
      </sheetData>
      <sheetData sheetId="7724">
        <row r="7">
          <cell r="E7" t="str">
            <v>PT. DANONE BISCUITS INDONESIA</v>
          </cell>
        </row>
      </sheetData>
      <sheetData sheetId="7725">
        <row r="7">
          <cell r="E7" t="str">
            <v>PT. DANONE BISCUITS INDONESIA</v>
          </cell>
        </row>
      </sheetData>
      <sheetData sheetId="7726">
        <row r="7">
          <cell r="E7" t="str">
            <v>PT. DANONE BISCUITS INDONESIA</v>
          </cell>
        </row>
      </sheetData>
      <sheetData sheetId="7727">
        <row r="7">
          <cell r="E7" t="str">
            <v>PT. DANONE BISCUITS INDONESIA</v>
          </cell>
        </row>
      </sheetData>
      <sheetData sheetId="7728">
        <row r="7">
          <cell r="E7" t="str">
            <v>PT. DANONE BISCUITS INDONESIA</v>
          </cell>
        </row>
      </sheetData>
      <sheetData sheetId="7729">
        <row r="7">
          <cell r="E7" t="str">
            <v>PT. DANONE BISCUITS INDONESIA</v>
          </cell>
        </row>
      </sheetData>
      <sheetData sheetId="7730">
        <row r="7">
          <cell r="E7" t="str">
            <v>PT. DANONE BISCUITS INDONESIA</v>
          </cell>
        </row>
      </sheetData>
      <sheetData sheetId="7731">
        <row r="7">
          <cell r="E7" t="str">
            <v>PT. DANONE BISCUITS INDONESIA</v>
          </cell>
        </row>
      </sheetData>
      <sheetData sheetId="7732">
        <row r="7">
          <cell r="E7" t="str">
            <v>PT. DANONE BISCUITS INDONESIA</v>
          </cell>
        </row>
      </sheetData>
      <sheetData sheetId="7733">
        <row r="7">
          <cell r="E7" t="str">
            <v>PT. DANONE BISCUITS INDONESIA</v>
          </cell>
        </row>
      </sheetData>
      <sheetData sheetId="7734">
        <row r="7">
          <cell r="E7" t="str">
            <v>PT. DANONE BISCUITS INDONESIA</v>
          </cell>
        </row>
      </sheetData>
      <sheetData sheetId="7735">
        <row r="7">
          <cell r="E7" t="str">
            <v>PT. DANONE BISCUITS INDONESIA</v>
          </cell>
        </row>
      </sheetData>
      <sheetData sheetId="7736">
        <row r="7">
          <cell r="E7" t="str">
            <v>PT. DANONE BISCUITS INDONESIA</v>
          </cell>
        </row>
      </sheetData>
      <sheetData sheetId="7737">
        <row r="7">
          <cell r="E7" t="str">
            <v>PT. DANONE BISCUITS INDONESIA</v>
          </cell>
        </row>
      </sheetData>
      <sheetData sheetId="7738">
        <row r="7">
          <cell r="E7" t="str">
            <v>PT. DANONE BISCUITS INDONESIA</v>
          </cell>
        </row>
      </sheetData>
      <sheetData sheetId="7739">
        <row r="7">
          <cell r="E7" t="str">
            <v>PT. DANONE BISCUITS INDONESIA</v>
          </cell>
        </row>
      </sheetData>
      <sheetData sheetId="7740">
        <row r="7">
          <cell r="E7" t="str">
            <v>PT. DANONE BISCUITS INDONESIA</v>
          </cell>
        </row>
      </sheetData>
      <sheetData sheetId="7741">
        <row r="7">
          <cell r="E7" t="str">
            <v>PT. DANONE BISCUITS INDONESIA</v>
          </cell>
        </row>
      </sheetData>
      <sheetData sheetId="7742">
        <row r="7">
          <cell r="E7" t="str">
            <v>PT. DANONE BISCUITS INDONESIA</v>
          </cell>
        </row>
      </sheetData>
      <sheetData sheetId="7743">
        <row r="7">
          <cell r="E7" t="str">
            <v>PT. DANONE BISCUITS INDONESIA</v>
          </cell>
        </row>
      </sheetData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>
        <row r="37">
          <cell r="D37">
            <v>0</v>
          </cell>
        </row>
      </sheetData>
      <sheetData sheetId="7762">
        <row r="37">
          <cell r="D37">
            <v>0</v>
          </cell>
        </row>
      </sheetData>
      <sheetData sheetId="7763">
        <row r="37">
          <cell r="D37">
            <v>0</v>
          </cell>
        </row>
      </sheetData>
      <sheetData sheetId="7764">
        <row r="37">
          <cell r="D37">
            <v>0</v>
          </cell>
        </row>
      </sheetData>
      <sheetData sheetId="7765">
        <row r="7">
          <cell r="E7" t="str">
            <v>PT. DANONE BISCUITS INDONESIA</v>
          </cell>
        </row>
      </sheetData>
      <sheetData sheetId="7766">
        <row r="7">
          <cell r="E7" t="str">
            <v>PT. DANONE BISCUITS INDONESIA</v>
          </cell>
        </row>
      </sheetData>
      <sheetData sheetId="7767">
        <row r="7">
          <cell r="E7" t="str">
            <v>PT. DANONE BISCUITS INDONESIA</v>
          </cell>
        </row>
      </sheetData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>
        <row r="37">
          <cell r="D37">
            <v>0</v>
          </cell>
        </row>
      </sheetData>
      <sheetData sheetId="7807">
        <row r="37">
          <cell r="D37">
            <v>0</v>
          </cell>
        </row>
      </sheetData>
      <sheetData sheetId="7808">
        <row r="7">
          <cell r="E7" t="str">
            <v>PT. DANONE BISCUITS INDONESIA</v>
          </cell>
        </row>
      </sheetData>
      <sheetData sheetId="7809">
        <row r="37">
          <cell r="D37">
            <v>0</v>
          </cell>
        </row>
      </sheetData>
      <sheetData sheetId="7810">
        <row r="37">
          <cell r="D37">
            <v>0</v>
          </cell>
        </row>
      </sheetData>
      <sheetData sheetId="7811">
        <row r="37">
          <cell r="D37">
            <v>0</v>
          </cell>
        </row>
      </sheetData>
      <sheetData sheetId="7812">
        <row r="37">
          <cell r="D37">
            <v>0</v>
          </cell>
        </row>
      </sheetData>
      <sheetData sheetId="7813">
        <row r="37">
          <cell r="D37">
            <v>0</v>
          </cell>
        </row>
      </sheetData>
      <sheetData sheetId="7814">
        <row r="7">
          <cell r="E7" t="str">
            <v>PT. DANONE BISCUITS INDONESIA</v>
          </cell>
        </row>
      </sheetData>
      <sheetData sheetId="7815">
        <row r="7">
          <cell r="E7" t="str">
            <v>PT. DANONE BISCUITS INDONESIA</v>
          </cell>
        </row>
      </sheetData>
      <sheetData sheetId="7816">
        <row r="7">
          <cell r="E7" t="str">
            <v>PT. DANONE BISCUITS INDONESIA</v>
          </cell>
        </row>
      </sheetData>
      <sheetData sheetId="7817">
        <row r="7">
          <cell r="E7" t="str">
            <v>PT. DANONE BISCUITS INDONESIA</v>
          </cell>
        </row>
      </sheetData>
      <sheetData sheetId="7818">
        <row r="7">
          <cell r="E7" t="str">
            <v>PT. DANONE BISCUITS INDONESIA</v>
          </cell>
        </row>
      </sheetData>
      <sheetData sheetId="7819">
        <row r="7">
          <cell r="E7" t="str">
            <v>PT. DANONE BISCUITS INDONESIA</v>
          </cell>
        </row>
      </sheetData>
      <sheetData sheetId="7820">
        <row r="7">
          <cell r="E7" t="str">
            <v>PT. DANONE BISCUITS INDONESIA</v>
          </cell>
        </row>
      </sheetData>
      <sheetData sheetId="7821">
        <row r="7">
          <cell r="E7" t="str">
            <v>PT. DANONE BISCUITS INDONESIA</v>
          </cell>
        </row>
      </sheetData>
      <sheetData sheetId="7822">
        <row r="7">
          <cell r="E7" t="str">
            <v>PT. DANONE BISCUITS INDONESIA</v>
          </cell>
        </row>
      </sheetData>
      <sheetData sheetId="7823">
        <row r="7">
          <cell r="E7" t="str">
            <v>PT. DANONE BISCUITS INDONESIA</v>
          </cell>
        </row>
      </sheetData>
      <sheetData sheetId="7824">
        <row r="7">
          <cell r="E7" t="str">
            <v>PT. DANONE BISCUITS INDONESIA</v>
          </cell>
        </row>
      </sheetData>
      <sheetData sheetId="7825">
        <row r="7">
          <cell r="E7" t="str">
            <v>PT. DANONE BISCUITS INDONESIA</v>
          </cell>
        </row>
      </sheetData>
      <sheetData sheetId="7826">
        <row r="7">
          <cell r="E7" t="str">
            <v>PT. DANONE BISCUITS INDONESIA</v>
          </cell>
        </row>
      </sheetData>
      <sheetData sheetId="7827">
        <row r="7">
          <cell r="E7" t="str">
            <v>PT. DANONE BISCUITS INDONESIA</v>
          </cell>
        </row>
      </sheetData>
      <sheetData sheetId="7828">
        <row r="7">
          <cell r="E7" t="str">
            <v>PT. DANONE BISCUITS INDONESIA</v>
          </cell>
        </row>
      </sheetData>
      <sheetData sheetId="7829">
        <row r="7">
          <cell r="E7" t="str">
            <v>PT. DANONE BISCUITS INDONESIA</v>
          </cell>
        </row>
      </sheetData>
      <sheetData sheetId="7830">
        <row r="7">
          <cell r="E7" t="str">
            <v>PT. DANONE BISCUITS INDONESIA</v>
          </cell>
        </row>
      </sheetData>
      <sheetData sheetId="7831">
        <row r="7">
          <cell r="E7" t="str">
            <v>PT. DANONE BISCUITS INDONESIA</v>
          </cell>
        </row>
      </sheetData>
      <sheetData sheetId="7832">
        <row r="7">
          <cell r="E7" t="str">
            <v>PT. DANONE BISCUITS INDONESIA</v>
          </cell>
        </row>
      </sheetData>
      <sheetData sheetId="7833">
        <row r="7">
          <cell r="E7" t="str">
            <v>PT. DANONE BISCUITS INDONESIA</v>
          </cell>
        </row>
      </sheetData>
      <sheetData sheetId="7834">
        <row r="7">
          <cell r="E7" t="str">
            <v>PT. DANONE BISCUITS INDONESIA</v>
          </cell>
        </row>
      </sheetData>
      <sheetData sheetId="7835">
        <row r="7">
          <cell r="E7" t="str">
            <v>PT. DANONE BISCUITS INDONESIA</v>
          </cell>
        </row>
      </sheetData>
      <sheetData sheetId="7836">
        <row r="7">
          <cell r="E7" t="str">
            <v>PT. DANONE BISCUITS INDONESIA</v>
          </cell>
        </row>
      </sheetData>
      <sheetData sheetId="7837">
        <row r="7">
          <cell r="E7" t="str">
            <v>PT. DANONE BISCUITS INDONESIA</v>
          </cell>
        </row>
      </sheetData>
      <sheetData sheetId="7838">
        <row r="7">
          <cell r="E7" t="str">
            <v>PT. DANONE BISCUITS INDONESIA</v>
          </cell>
        </row>
      </sheetData>
      <sheetData sheetId="7839">
        <row r="7">
          <cell r="E7" t="str">
            <v>PT. DANONE BISCUITS INDONESIA</v>
          </cell>
        </row>
      </sheetData>
      <sheetData sheetId="7840">
        <row r="7">
          <cell r="E7" t="str">
            <v>PT. DANONE BISCUITS INDONESIA</v>
          </cell>
        </row>
      </sheetData>
      <sheetData sheetId="7841">
        <row r="7">
          <cell r="E7" t="str">
            <v>PT. DANONE BISCUITS INDONESIA</v>
          </cell>
        </row>
      </sheetData>
      <sheetData sheetId="7842">
        <row r="7">
          <cell r="E7" t="str">
            <v>PT. DANONE BISCUITS INDONESIA</v>
          </cell>
        </row>
      </sheetData>
      <sheetData sheetId="7843">
        <row r="7">
          <cell r="E7" t="str">
            <v>PT. DANONE BISCUITS INDONESIA</v>
          </cell>
        </row>
      </sheetData>
      <sheetData sheetId="7844">
        <row r="7">
          <cell r="E7" t="str">
            <v>PT. DANONE BISCUITS INDONESIA</v>
          </cell>
        </row>
      </sheetData>
      <sheetData sheetId="7845">
        <row r="7">
          <cell r="E7" t="str">
            <v>PT. DANONE BISCUITS INDONESIA</v>
          </cell>
        </row>
      </sheetData>
      <sheetData sheetId="7846">
        <row r="7">
          <cell r="E7" t="str">
            <v>PT. DANONE BISCUITS INDONESIA</v>
          </cell>
        </row>
      </sheetData>
      <sheetData sheetId="7847">
        <row r="7">
          <cell r="E7" t="str">
            <v>PT. DANONE BISCUITS INDONESIA</v>
          </cell>
        </row>
      </sheetData>
      <sheetData sheetId="7848">
        <row r="7">
          <cell r="E7" t="str">
            <v>PT. DANONE BISCUITS INDONESIA</v>
          </cell>
        </row>
      </sheetData>
      <sheetData sheetId="7849">
        <row r="7">
          <cell r="E7" t="str">
            <v>PT. DANONE BISCUITS INDONESIA</v>
          </cell>
        </row>
      </sheetData>
      <sheetData sheetId="7850">
        <row r="7">
          <cell r="E7" t="str">
            <v>PT. DANONE BISCUITS INDONESIA</v>
          </cell>
        </row>
      </sheetData>
      <sheetData sheetId="7851">
        <row r="7">
          <cell r="E7" t="str">
            <v>PT. DANONE BISCUITS INDONESIA</v>
          </cell>
        </row>
      </sheetData>
      <sheetData sheetId="7852">
        <row r="7">
          <cell r="E7" t="str">
            <v>PT. DANONE BISCUITS INDONESIA</v>
          </cell>
        </row>
      </sheetData>
      <sheetData sheetId="7853">
        <row r="7">
          <cell r="E7" t="str">
            <v>PT. DANONE BISCUITS INDONESIA</v>
          </cell>
        </row>
      </sheetData>
      <sheetData sheetId="7854">
        <row r="7">
          <cell r="E7" t="str">
            <v>PT. DANONE BISCUITS INDONESIA</v>
          </cell>
        </row>
      </sheetData>
      <sheetData sheetId="7855">
        <row r="7">
          <cell r="E7" t="str">
            <v>PT. DANONE BISCUITS INDONESIA</v>
          </cell>
        </row>
      </sheetData>
      <sheetData sheetId="7856">
        <row r="7">
          <cell r="E7" t="str">
            <v>PT. DANONE BISCUITS INDONESIA</v>
          </cell>
        </row>
      </sheetData>
      <sheetData sheetId="7857">
        <row r="7">
          <cell r="E7" t="str">
            <v>PT. DANONE BISCUITS INDONESIA</v>
          </cell>
        </row>
      </sheetData>
      <sheetData sheetId="7858">
        <row r="7">
          <cell r="E7" t="str">
            <v>PT. DANONE BISCUITS INDONESIA</v>
          </cell>
        </row>
      </sheetData>
      <sheetData sheetId="7859">
        <row r="7">
          <cell r="E7" t="str">
            <v>PT. DANONE BISCUITS INDONESIA</v>
          </cell>
        </row>
      </sheetData>
      <sheetData sheetId="7860"/>
      <sheetData sheetId="7861"/>
      <sheetData sheetId="7862">
        <row r="37">
          <cell r="D37">
            <v>0</v>
          </cell>
        </row>
      </sheetData>
      <sheetData sheetId="7863">
        <row r="7">
          <cell r="E7" t="str">
            <v>PT. DANONE BISCUITS INDONESIA</v>
          </cell>
        </row>
      </sheetData>
      <sheetData sheetId="7864">
        <row r="7">
          <cell r="E7" t="str">
            <v>PT. DANONE BISCUITS INDONESIA</v>
          </cell>
        </row>
      </sheetData>
      <sheetData sheetId="7865">
        <row r="7">
          <cell r="E7" t="str">
            <v>PT. DANONE BISCUITS INDONESIA</v>
          </cell>
        </row>
      </sheetData>
      <sheetData sheetId="7866">
        <row r="7">
          <cell r="E7" t="str">
            <v>PT. DANONE BISCUITS INDONESIA</v>
          </cell>
        </row>
      </sheetData>
      <sheetData sheetId="7867">
        <row r="7">
          <cell r="E7" t="str">
            <v>PT. DANONE BISCUITS INDONESIA</v>
          </cell>
        </row>
      </sheetData>
      <sheetData sheetId="7868">
        <row r="7">
          <cell r="E7" t="str">
            <v>PT. DANONE BISCUITS INDONESIA</v>
          </cell>
        </row>
      </sheetData>
      <sheetData sheetId="7869">
        <row r="7">
          <cell r="E7" t="str">
            <v>PT. DANONE BISCUITS INDONESIA</v>
          </cell>
        </row>
      </sheetData>
      <sheetData sheetId="7870">
        <row r="7">
          <cell r="E7" t="str">
            <v>PT. DANONE BISCUITS INDONESIA</v>
          </cell>
        </row>
      </sheetData>
      <sheetData sheetId="7871">
        <row r="7">
          <cell r="E7" t="str">
            <v>PT. DANONE BISCUITS INDONESIA</v>
          </cell>
        </row>
      </sheetData>
      <sheetData sheetId="7872">
        <row r="7">
          <cell r="E7" t="str">
            <v>PT. DANONE BISCUITS INDONESIA</v>
          </cell>
        </row>
      </sheetData>
      <sheetData sheetId="7873">
        <row r="7">
          <cell r="E7" t="str">
            <v>PT. DANONE BISCUITS INDONESIA</v>
          </cell>
        </row>
      </sheetData>
      <sheetData sheetId="7874">
        <row r="7">
          <cell r="E7" t="str">
            <v>PT. DANONE BISCUITS INDONESIA</v>
          </cell>
        </row>
      </sheetData>
      <sheetData sheetId="7875">
        <row r="7">
          <cell r="E7" t="str">
            <v>PT. DANONE BISCUITS INDONESIA</v>
          </cell>
        </row>
      </sheetData>
      <sheetData sheetId="7876">
        <row r="7">
          <cell r="E7" t="str">
            <v>PT. DANONE BISCUITS INDONESIA</v>
          </cell>
        </row>
      </sheetData>
      <sheetData sheetId="7877">
        <row r="7">
          <cell r="E7" t="str">
            <v>PT. DANONE BISCUITS INDONESIA</v>
          </cell>
        </row>
      </sheetData>
      <sheetData sheetId="7878">
        <row r="7">
          <cell r="E7" t="str">
            <v>PT. DANONE BISCUITS INDONESIA</v>
          </cell>
        </row>
      </sheetData>
      <sheetData sheetId="7879">
        <row r="7">
          <cell r="E7" t="str">
            <v>PT. DANONE BISCUITS INDONESIA</v>
          </cell>
        </row>
      </sheetData>
      <sheetData sheetId="7880">
        <row r="7">
          <cell r="E7" t="str">
            <v>PT. DANONE BISCUITS INDONESIA</v>
          </cell>
        </row>
      </sheetData>
      <sheetData sheetId="7881">
        <row r="7">
          <cell r="E7" t="str">
            <v>PT. DANONE BISCUITS INDONESIA</v>
          </cell>
        </row>
      </sheetData>
      <sheetData sheetId="7882"/>
      <sheetData sheetId="7883"/>
      <sheetData sheetId="7884"/>
      <sheetData sheetId="7885"/>
      <sheetData sheetId="7886">
        <row r="37">
          <cell r="D37">
            <v>0</v>
          </cell>
        </row>
      </sheetData>
      <sheetData sheetId="7887">
        <row r="37">
          <cell r="D37">
            <v>0</v>
          </cell>
        </row>
      </sheetData>
      <sheetData sheetId="7888">
        <row r="37">
          <cell r="D37">
            <v>0</v>
          </cell>
        </row>
      </sheetData>
      <sheetData sheetId="7889">
        <row r="37">
          <cell r="D37">
            <v>0</v>
          </cell>
        </row>
      </sheetData>
      <sheetData sheetId="7890">
        <row r="7">
          <cell r="E7" t="str">
            <v>PT. DANONE BISCUITS INDONESIA</v>
          </cell>
        </row>
      </sheetData>
      <sheetData sheetId="7891">
        <row r="7">
          <cell r="E7" t="str">
            <v>PT. DANONE BISCUITS INDONESIA</v>
          </cell>
        </row>
      </sheetData>
      <sheetData sheetId="7892">
        <row r="7">
          <cell r="E7" t="str">
            <v>PT. DANONE BISCUITS INDONESIA</v>
          </cell>
        </row>
      </sheetData>
      <sheetData sheetId="7893"/>
      <sheetData sheetId="7894"/>
      <sheetData sheetId="7895"/>
      <sheetData sheetId="7896"/>
      <sheetData sheetId="7897"/>
      <sheetData sheetId="7898"/>
      <sheetData sheetId="7899"/>
      <sheetData sheetId="7900">
        <row r="37">
          <cell r="D37">
            <v>0</v>
          </cell>
        </row>
      </sheetData>
      <sheetData sheetId="7901">
        <row r="37">
          <cell r="D37">
            <v>0</v>
          </cell>
        </row>
      </sheetData>
      <sheetData sheetId="7902"/>
      <sheetData sheetId="7903"/>
      <sheetData sheetId="7904"/>
      <sheetData sheetId="7905"/>
      <sheetData sheetId="7906"/>
      <sheetData sheetId="7907"/>
      <sheetData sheetId="7908"/>
      <sheetData sheetId="7909">
        <row r="37">
          <cell r="D37">
            <v>0</v>
          </cell>
        </row>
      </sheetData>
      <sheetData sheetId="7910">
        <row r="37">
          <cell r="D37">
            <v>0</v>
          </cell>
        </row>
      </sheetData>
      <sheetData sheetId="7911">
        <row r="7">
          <cell r="E7" t="str">
            <v>PT. DANONE BISCUITS INDONESIA</v>
          </cell>
        </row>
      </sheetData>
      <sheetData sheetId="7912">
        <row r="7">
          <cell r="E7" t="str">
            <v>PT. DANONE BISCUITS INDONESIA</v>
          </cell>
        </row>
      </sheetData>
      <sheetData sheetId="7913">
        <row r="7">
          <cell r="E7" t="str">
            <v>PT. DANONE BISCUITS INDONESIA</v>
          </cell>
        </row>
      </sheetData>
      <sheetData sheetId="7914">
        <row r="7">
          <cell r="E7" t="str">
            <v>PT. DANONE BISCUITS INDONESIA</v>
          </cell>
        </row>
      </sheetData>
      <sheetData sheetId="7915">
        <row r="7">
          <cell r="E7" t="str">
            <v>PT. DANONE BISCUITS INDONESIA</v>
          </cell>
        </row>
      </sheetData>
      <sheetData sheetId="7916">
        <row r="7">
          <cell r="E7" t="str">
            <v>PT. DANONE BISCUITS INDONESIA</v>
          </cell>
        </row>
      </sheetData>
      <sheetData sheetId="7917">
        <row r="7">
          <cell r="E7" t="str">
            <v>PT. DANONE BISCUITS INDONESIA</v>
          </cell>
        </row>
      </sheetData>
      <sheetData sheetId="7918">
        <row r="7">
          <cell r="E7" t="str">
            <v>PT. DANONE BISCUITS INDONESIA</v>
          </cell>
        </row>
      </sheetData>
      <sheetData sheetId="7919">
        <row r="7">
          <cell r="E7" t="str">
            <v>PT. DANONE BISCUITS INDONESIA</v>
          </cell>
        </row>
      </sheetData>
      <sheetData sheetId="7920">
        <row r="7">
          <cell r="E7" t="str">
            <v>PT. DANONE BISCUITS INDONESIA</v>
          </cell>
        </row>
      </sheetData>
      <sheetData sheetId="7921">
        <row r="7">
          <cell r="E7" t="str">
            <v>PT. DANONE BISCUITS INDONESIA</v>
          </cell>
        </row>
      </sheetData>
      <sheetData sheetId="7922">
        <row r="7">
          <cell r="E7" t="str">
            <v>PT. DANONE BISCUITS INDONESIA</v>
          </cell>
        </row>
      </sheetData>
      <sheetData sheetId="7923">
        <row r="7">
          <cell r="E7" t="str">
            <v>PT. DANONE BISCUITS INDONESIA</v>
          </cell>
        </row>
      </sheetData>
      <sheetData sheetId="7924">
        <row r="7">
          <cell r="E7" t="str">
            <v>PT. DANONE BISCUITS INDONESIA</v>
          </cell>
        </row>
      </sheetData>
      <sheetData sheetId="7925">
        <row r="7">
          <cell r="E7" t="str">
            <v>PT. DANONE BISCUITS INDONESIA</v>
          </cell>
        </row>
      </sheetData>
      <sheetData sheetId="7926">
        <row r="7">
          <cell r="E7" t="str">
            <v>PT. DANONE BISCUITS INDONESIA</v>
          </cell>
        </row>
      </sheetData>
      <sheetData sheetId="7927">
        <row r="7">
          <cell r="E7" t="str">
            <v>PT. DANONE BISCUITS INDONESIA</v>
          </cell>
        </row>
      </sheetData>
      <sheetData sheetId="7928">
        <row r="7">
          <cell r="E7" t="str">
            <v>PT. DANONE BISCUITS INDONESIA</v>
          </cell>
        </row>
      </sheetData>
      <sheetData sheetId="7929">
        <row r="7">
          <cell r="E7" t="str">
            <v>PT. DANONE BISCUITS INDONESIA</v>
          </cell>
        </row>
      </sheetData>
      <sheetData sheetId="7930">
        <row r="7">
          <cell r="E7" t="str">
            <v>PT. DANONE BISCUITS INDONESIA</v>
          </cell>
        </row>
      </sheetData>
      <sheetData sheetId="7931">
        <row r="7">
          <cell r="E7" t="str">
            <v>PT. DANONE BISCUITS INDONESIA</v>
          </cell>
        </row>
      </sheetData>
      <sheetData sheetId="7932">
        <row r="7">
          <cell r="E7" t="str">
            <v>PT. DANONE BISCUITS INDONESIA</v>
          </cell>
        </row>
      </sheetData>
      <sheetData sheetId="7933">
        <row r="7">
          <cell r="E7" t="str">
            <v>PT. DANONE BISCUITS INDONESIA</v>
          </cell>
        </row>
      </sheetData>
      <sheetData sheetId="7934">
        <row r="7">
          <cell r="E7" t="str">
            <v>PT. DANONE BISCUITS INDONESIA</v>
          </cell>
        </row>
      </sheetData>
      <sheetData sheetId="7935">
        <row r="7">
          <cell r="E7" t="str">
            <v>PT. DANONE BISCUITS INDONESIA</v>
          </cell>
        </row>
      </sheetData>
      <sheetData sheetId="7936">
        <row r="7">
          <cell r="E7" t="str">
            <v>PT. DANONE BISCUITS INDONESIA</v>
          </cell>
        </row>
      </sheetData>
      <sheetData sheetId="7937">
        <row r="7">
          <cell r="E7" t="str">
            <v>PT. DANONE BISCUITS INDONESIA</v>
          </cell>
        </row>
      </sheetData>
      <sheetData sheetId="7938">
        <row r="7">
          <cell r="E7" t="str">
            <v>PT. DANONE BISCUITS INDONESIA</v>
          </cell>
        </row>
      </sheetData>
      <sheetData sheetId="7939">
        <row r="7">
          <cell r="E7" t="str">
            <v>PT. DANONE BISCUITS INDONESIA</v>
          </cell>
        </row>
      </sheetData>
      <sheetData sheetId="7940">
        <row r="7">
          <cell r="E7" t="str">
            <v>PT. DANONE BISCUITS INDONESIA</v>
          </cell>
        </row>
      </sheetData>
      <sheetData sheetId="7941">
        <row r="7">
          <cell r="E7" t="str">
            <v>PT. DANONE BISCUITS INDONESIA</v>
          </cell>
        </row>
      </sheetData>
      <sheetData sheetId="7942">
        <row r="7">
          <cell r="E7" t="str">
            <v>PT. DANONE BISCUITS INDONESIA</v>
          </cell>
        </row>
      </sheetData>
      <sheetData sheetId="7943">
        <row r="7">
          <cell r="E7" t="str">
            <v>PT. DANONE BISCUITS INDONESIA</v>
          </cell>
        </row>
      </sheetData>
      <sheetData sheetId="7944">
        <row r="7">
          <cell r="E7" t="str">
            <v>PT. DANONE BISCUITS INDONESIA</v>
          </cell>
        </row>
      </sheetData>
      <sheetData sheetId="7945">
        <row r="7">
          <cell r="E7" t="str">
            <v>PT. DANONE BISCUITS INDONESIA</v>
          </cell>
        </row>
      </sheetData>
      <sheetData sheetId="7946">
        <row r="7">
          <cell r="E7" t="str">
            <v>PT. DANONE BISCUITS INDONESIA</v>
          </cell>
        </row>
      </sheetData>
      <sheetData sheetId="7947">
        <row r="7">
          <cell r="E7" t="str">
            <v>PT. DANONE BISCUITS INDONESIA</v>
          </cell>
        </row>
      </sheetData>
      <sheetData sheetId="7948">
        <row r="7">
          <cell r="E7" t="str">
            <v>PT. DANONE BISCUITS INDONESIA</v>
          </cell>
        </row>
      </sheetData>
      <sheetData sheetId="7949">
        <row r="7">
          <cell r="E7" t="str">
            <v>PT. DANONE BISCUITS INDONESIA</v>
          </cell>
        </row>
      </sheetData>
      <sheetData sheetId="7950">
        <row r="7">
          <cell r="E7" t="str">
            <v>PT. DANONE BISCUITS INDONESIA</v>
          </cell>
        </row>
      </sheetData>
      <sheetData sheetId="7951">
        <row r="7">
          <cell r="E7" t="str">
            <v>PT. DANONE BISCUITS INDONESIA</v>
          </cell>
        </row>
      </sheetData>
      <sheetData sheetId="7952">
        <row r="7">
          <cell r="E7" t="str">
            <v>PT. DANONE BISCUITS INDONESIA</v>
          </cell>
        </row>
      </sheetData>
      <sheetData sheetId="7953">
        <row r="7">
          <cell r="E7" t="str">
            <v>PT. DANONE BISCUITS INDONESIA</v>
          </cell>
        </row>
      </sheetData>
      <sheetData sheetId="7954">
        <row r="7">
          <cell r="E7" t="str">
            <v>PT. DANONE BISCUITS INDONESIA</v>
          </cell>
        </row>
      </sheetData>
      <sheetData sheetId="7955">
        <row r="7">
          <cell r="E7" t="str">
            <v>PT. DANONE BISCUITS INDONESIA</v>
          </cell>
        </row>
      </sheetData>
      <sheetData sheetId="7956">
        <row r="7">
          <cell r="E7" t="str">
            <v>PT. DANONE BISCUITS INDONESIA</v>
          </cell>
        </row>
      </sheetData>
      <sheetData sheetId="7957">
        <row r="7">
          <cell r="E7" t="str">
            <v>PT. DANONE BISCUITS INDONESIA</v>
          </cell>
        </row>
      </sheetData>
      <sheetData sheetId="7958">
        <row r="7">
          <cell r="E7" t="str">
            <v>PT. DANONE BISCUITS INDONESIA</v>
          </cell>
        </row>
      </sheetData>
      <sheetData sheetId="7959">
        <row r="7">
          <cell r="E7" t="str">
            <v>PT. DANONE BISCUITS INDONESIA</v>
          </cell>
        </row>
      </sheetData>
      <sheetData sheetId="7960">
        <row r="7">
          <cell r="E7" t="str">
            <v>PT. DANONE BISCUITS INDONESIA</v>
          </cell>
        </row>
      </sheetData>
      <sheetData sheetId="7961">
        <row r="7">
          <cell r="E7" t="str">
            <v>PT. DANONE BISCUITS INDONESIA</v>
          </cell>
        </row>
      </sheetData>
      <sheetData sheetId="7962">
        <row r="7">
          <cell r="E7" t="str">
            <v>PT. DANONE BISCUITS INDONESIA</v>
          </cell>
        </row>
      </sheetData>
      <sheetData sheetId="7963">
        <row r="7">
          <cell r="E7" t="str">
            <v>PT. DANONE BISCUITS INDONESIA</v>
          </cell>
        </row>
      </sheetData>
      <sheetData sheetId="7964">
        <row r="7">
          <cell r="E7" t="str">
            <v>PT. DANONE BISCUITS INDONESIA</v>
          </cell>
        </row>
      </sheetData>
      <sheetData sheetId="7965">
        <row r="7">
          <cell r="E7" t="str">
            <v>PT. DANONE BISCUITS INDONESIA</v>
          </cell>
        </row>
      </sheetData>
      <sheetData sheetId="7966">
        <row r="7">
          <cell r="E7" t="str">
            <v>PT. DANONE BISCUITS INDONESIA</v>
          </cell>
        </row>
      </sheetData>
      <sheetData sheetId="7967">
        <row r="7">
          <cell r="E7" t="str">
            <v>PT. DANONE BISCUITS INDONESIA</v>
          </cell>
        </row>
      </sheetData>
      <sheetData sheetId="7968">
        <row r="7">
          <cell r="E7" t="str">
            <v>PT. DANONE BISCUITS INDONESIA</v>
          </cell>
        </row>
      </sheetData>
      <sheetData sheetId="7969">
        <row r="7">
          <cell r="E7" t="str">
            <v>PT. DANONE BISCUITS INDONESIA</v>
          </cell>
        </row>
      </sheetData>
      <sheetData sheetId="7970">
        <row r="7">
          <cell r="E7" t="str">
            <v>PT. DANONE BISCUITS INDONESIA</v>
          </cell>
        </row>
      </sheetData>
      <sheetData sheetId="7971">
        <row r="7">
          <cell r="E7" t="str">
            <v>PT. DANONE BISCUITS INDONESIA</v>
          </cell>
        </row>
      </sheetData>
      <sheetData sheetId="7972">
        <row r="7">
          <cell r="E7" t="str">
            <v>PT. DANONE BISCUITS INDONESIA</v>
          </cell>
        </row>
      </sheetData>
      <sheetData sheetId="7973">
        <row r="7">
          <cell r="E7" t="str">
            <v>PT. DANONE BISCUITS INDONESIA</v>
          </cell>
        </row>
      </sheetData>
      <sheetData sheetId="7974">
        <row r="7">
          <cell r="E7" t="str">
            <v>PT. DANONE BISCUITS INDONESIA</v>
          </cell>
        </row>
      </sheetData>
      <sheetData sheetId="7975">
        <row r="7">
          <cell r="E7" t="str">
            <v>PT. DANONE BISCUITS INDONESIA</v>
          </cell>
        </row>
      </sheetData>
      <sheetData sheetId="7976">
        <row r="7">
          <cell r="E7" t="str">
            <v>PT. DANONE BISCUITS INDONESIA</v>
          </cell>
        </row>
      </sheetData>
      <sheetData sheetId="7977">
        <row r="37">
          <cell r="D37">
            <v>0</v>
          </cell>
        </row>
      </sheetData>
      <sheetData sheetId="7978">
        <row r="37">
          <cell r="D37">
            <v>0</v>
          </cell>
        </row>
      </sheetData>
      <sheetData sheetId="7979">
        <row r="37">
          <cell r="D37">
            <v>0</v>
          </cell>
        </row>
      </sheetData>
      <sheetData sheetId="7980">
        <row r="7">
          <cell r="E7" t="str">
            <v>PT. DANONE BISCUITS INDONESIA</v>
          </cell>
        </row>
      </sheetData>
      <sheetData sheetId="7981">
        <row r="37">
          <cell r="D37">
            <v>0</v>
          </cell>
        </row>
      </sheetData>
      <sheetData sheetId="7982">
        <row r="7">
          <cell r="E7" t="str">
            <v>PT. DANONE BISCUITS INDONESIA</v>
          </cell>
        </row>
      </sheetData>
      <sheetData sheetId="7983">
        <row r="7">
          <cell r="E7" t="str">
            <v>PT. DANONE BISCUITS INDONESIA</v>
          </cell>
        </row>
      </sheetData>
      <sheetData sheetId="7984">
        <row r="7">
          <cell r="E7" t="str">
            <v>PT. DANONE BISCUITS INDONESIA</v>
          </cell>
        </row>
      </sheetData>
      <sheetData sheetId="7985">
        <row r="7">
          <cell r="E7" t="str">
            <v>PT. DANONE BISCUITS INDONESIA</v>
          </cell>
        </row>
      </sheetData>
      <sheetData sheetId="7986">
        <row r="7">
          <cell r="E7" t="str">
            <v>PT. DANONE BISCUITS INDONESIA</v>
          </cell>
        </row>
      </sheetData>
      <sheetData sheetId="7987">
        <row r="7">
          <cell r="E7" t="str">
            <v>PT. DANONE BISCUITS INDONESIA</v>
          </cell>
        </row>
      </sheetData>
      <sheetData sheetId="7988">
        <row r="7">
          <cell r="E7" t="str">
            <v>PT. DANONE BISCUITS INDONESIA</v>
          </cell>
        </row>
      </sheetData>
      <sheetData sheetId="7989">
        <row r="7">
          <cell r="E7" t="str">
            <v>PT. DANONE BISCUITS INDONESIA</v>
          </cell>
        </row>
      </sheetData>
      <sheetData sheetId="7990">
        <row r="7">
          <cell r="E7" t="str">
            <v>PT. DANONE BISCUITS INDONESIA</v>
          </cell>
        </row>
      </sheetData>
      <sheetData sheetId="7991">
        <row r="37">
          <cell r="D37">
            <v>0</v>
          </cell>
        </row>
      </sheetData>
      <sheetData sheetId="7992">
        <row r="7">
          <cell r="E7" t="str">
            <v>PT. DANONE BISCUITS INDONESIA</v>
          </cell>
        </row>
      </sheetData>
      <sheetData sheetId="7993">
        <row r="7">
          <cell r="E7" t="str">
            <v>PT. DANONE BISCUITS INDONESIA</v>
          </cell>
        </row>
      </sheetData>
      <sheetData sheetId="7994">
        <row r="7">
          <cell r="E7" t="str">
            <v>PT. DANONE BISCUITS INDONESIA</v>
          </cell>
        </row>
      </sheetData>
      <sheetData sheetId="7995">
        <row r="7">
          <cell r="E7" t="str">
            <v>PT. DANONE BISCUITS INDONESIA</v>
          </cell>
        </row>
      </sheetData>
      <sheetData sheetId="7996">
        <row r="7">
          <cell r="E7" t="str">
            <v>PT. DANONE BISCUITS INDONESIA</v>
          </cell>
        </row>
      </sheetData>
      <sheetData sheetId="7997">
        <row r="7">
          <cell r="E7" t="str">
            <v>PT. DANONE BISCUITS INDONESIA</v>
          </cell>
        </row>
      </sheetData>
      <sheetData sheetId="7998">
        <row r="7">
          <cell r="E7" t="str">
            <v>PT. DANONE BISCUITS INDONESIA</v>
          </cell>
        </row>
      </sheetData>
      <sheetData sheetId="7999">
        <row r="7">
          <cell r="E7" t="str">
            <v>PT. DANONE BISCUITS INDONESIA</v>
          </cell>
        </row>
      </sheetData>
      <sheetData sheetId="8000">
        <row r="37">
          <cell r="D37">
            <v>0</v>
          </cell>
        </row>
      </sheetData>
      <sheetData sheetId="8001">
        <row r="7">
          <cell r="E7" t="str">
            <v>PT. DANONE BISCUITS INDONESIA</v>
          </cell>
        </row>
      </sheetData>
      <sheetData sheetId="8002">
        <row r="7">
          <cell r="E7" t="str">
            <v>PT. DANONE BISCUITS INDONESIA</v>
          </cell>
        </row>
      </sheetData>
      <sheetData sheetId="8003">
        <row r="7">
          <cell r="E7" t="str">
            <v>PT. DANONE BISCUITS INDONESIA</v>
          </cell>
        </row>
      </sheetData>
      <sheetData sheetId="8004">
        <row r="7">
          <cell r="E7" t="str">
            <v>PT. DANONE BISCUITS INDONESIA</v>
          </cell>
        </row>
      </sheetData>
      <sheetData sheetId="8005">
        <row r="7">
          <cell r="E7" t="str">
            <v>PT. DANONE BISCUITS INDONESIA</v>
          </cell>
        </row>
      </sheetData>
      <sheetData sheetId="8006">
        <row r="7">
          <cell r="E7" t="str">
            <v>PT. DANONE BISCUITS INDONESIA</v>
          </cell>
        </row>
      </sheetData>
      <sheetData sheetId="8007"/>
      <sheetData sheetId="8008">
        <row r="7">
          <cell r="E7" t="str">
            <v>PT. DANONE BISCUITS INDONESIA</v>
          </cell>
        </row>
      </sheetData>
      <sheetData sheetId="8009">
        <row r="7">
          <cell r="E7" t="str">
            <v>PT. DANONE BISCUITS INDONESIA</v>
          </cell>
        </row>
      </sheetData>
      <sheetData sheetId="8010">
        <row r="7">
          <cell r="E7" t="str">
            <v>PT. DANONE BISCUITS INDONESIA</v>
          </cell>
        </row>
      </sheetData>
      <sheetData sheetId="8011">
        <row r="7">
          <cell r="E7" t="str">
            <v>PT. DANONE BISCUITS INDONESIA</v>
          </cell>
        </row>
      </sheetData>
      <sheetData sheetId="8012">
        <row r="7">
          <cell r="E7" t="str">
            <v>PT. DANONE BISCUITS INDONESIA</v>
          </cell>
        </row>
      </sheetData>
      <sheetData sheetId="8013">
        <row r="7">
          <cell r="E7" t="str">
            <v>PT. DANONE BISCUITS INDONESIA</v>
          </cell>
        </row>
      </sheetData>
      <sheetData sheetId="8014">
        <row r="7">
          <cell r="E7" t="str">
            <v>PT. DANONE BISCUITS INDONESIA</v>
          </cell>
        </row>
      </sheetData>
      <sheetData sheetId="8015">
        <row r="7">
          <cell r="E7" t="str">
            <v>PT. DANONE BISCUITS INDONESIA</v>
          </cell>
        </row>
      </sheetData>
      <sheetData sheetId="8016">
        <row r="7">
          <cell r="E7" t="str">
            <v>PT. DANONE BISCUITS INDONESIA</v>
          </cell>
        </row>
      </sheetData>
      <sheetData sheetId="8017">
        <row r="7">
          <cell r="E7" t="str">
            <v>PT. DANONE BISCUITS INDONESIA</v>
          </cell>
        </row>
      </sheetData>
      <sheetData sheetId="8018">
        <row r="7">
          <cell r="E7" t="str">
            <v>PT. DANONE BISCUITS INDONESIA</v>
          </cell>
        </row>
      </sheetData>
      <sheetData sheetId="8019">
        <row r="7">
          <cell r="E7" t="str">
            <v>PT. DANONE BISCUITS INDONESIA</v>
          </cell>
        </row>
      </sheetData>
      <sheetData sheetId="8020">
        <row r="7">
          <cell r="E7" t="str">
            <v>PT. DANONE BISCUITS INDONESIA</v>
          </cell>
        </row>
      </sheetData>
      <sheetData sheetId="8021">
        <row r="7">
          <cell r="E7" t="str">
            <v>PT. DANONE BISCUITS INDONESIA</v>
          </cell>
        </row>
      </sheetData>
      <sheetData sheetId="8022">
        <row r="7">
          <cell r="E7" t="str">
            <v>PT. DANONE BISCUITS INDONESIA</v>
          </cell>
        </row>
      </sheetData>
      <sheetData sheetId="8023">
        <row r="7">
          <cell r="E7" t="str">
            <v>PT. DANONE BISCUITS INDONESIA</v>
          </cell>
        </row>
      </sheetData>
      <sheetData sheetId="8024"/>
      <sheetData sheetId="8025">
        <row r="7">
          <cell r="E7" t="str">
            <v>PT. DANONE BISCUITS INDONESIA</v>
          </cell>
        </row>
      </sheetData>
      <sheetData sheetId="8026">
        <row r="7">
          <cell r="E7" t="str">
            <v>PT. DANONE BISCUITS INDONESIA</v>
          </cell>
        </row>
      </sheetData>
      <sheetData sheetId="8027">
        <row r="7">
          <cell r="E7" t="str">
            <v>PT. DANONE BISCUITS INDONESIA</v>
          </cell>
        </row>
      </sheetData>
      <sheetData sheetId="8028">
        <row r="7">
          <cell r="E7" t="str">
            <v>PT. DANONE BISCUITS INDONESIA</v>
          </cell>
        </row>
      </sheetData>
      <sheetData sheetId="8029">
        <row r="7">
          <cell r="E7" t="str">
            <v>PT. DANONE BISCUITS INDONESIA</v>
          </cell>
        </row>
      </sheetData>
      <sheetData sheetId="8030">
        <row r="7">
          <cell r="E7" t="str">
            <v>PT. DANONE BISCUITS INDONESIA</v>
          </cell>
        </row>
      </sheetData>
      <sheetData sheetId="8031">
        <row r="7">
          <cell r="E7" t="str">
            <v>PT. DANONE BISCUITS INDONESIA</v>
          </cell>
        </row>
      </sheetData>
      <sheetData sheetId="8032"/>
      <sheetData sheetId="8033"/>
      <sheetData sheetId="8034"/>
      <sheetData sheetId="8035">
        <row r="37">
          <cell r="D37">
            <v>0</v>
          </cell>
        </row>
      </sheetData>
      <sheetData sheetId="8036">
        <row r="7">
          <cell r="E7" t="str">
            <v>PT. DANONE BISCUITS INDONESIA</v>
          </cell>
        </row>
      </sheetData>
      <sheetData sheetId="8037"/>
      <sheetData sheetId="8038">
        <row r="37">
          <cell r="D37">
            <v>0</v>
          </cell>
        </row>
      </sheetData>
      <sheetData sheetId="8039">
        <row r="37">
          <cell r="D37">
            <v>0</v>
          </cell>
        </row>
      </sheetData>
      <sheetData sheetId="8040">
        <row r="37">
          <cell r="D37">
            <v>0</v>
          </cell>
        </row>
      </sheetData>
      <sheetData sheetId="8041"/>
      <sheetData sheetId="8042">
        <row r="7">
          <cell r="E7" t="str">
            <v>PT. DANONE BISCUITS INDONESIA</v>
          </cell>
        </row>
      </sheetData>
      <sheetData sheetId="8043">
        <row r="7">
          <cell r="E7" t="str">
            <v>PT. DANONE BISCUITS INDONESIA</v>
          </cell>
        </row>
      </sheetData>
      <sheetData sheetId="8044">
        <row r="37">
          <cell r="D37">
            <v>0</v>
          </cell>
        </row>
      </sheetData>
      <sheetData sheetId="8045"/>
      <sheetData sheetId="8046"/>
      <sheetData sheetId="8047"/>
      <sheetData sheetId="8048"/>
      <sheetData sheetId="8049">
        <row r="37">
          <cell r="D37">
            <v>0</v>
          </cell>
        </row>
      </sheetData>
      <sheetData sheetId="8050">
        <row r="37">
          <cell r="D37">
            <v>0</v>
          </cell>
        </row>
      </sheetData>
      <sheetData sheetId="8051">
        <row r="7">
          <cell r="E7" t="str">
            <v>PT. DANONE BISCUITS INDONESIA</v>
          </cell>
        </row>
      </sheetData>
      <sheetData sheetId="8052">
        <row r="7">
          <cell r="E7" t="str">
            <v>PT. DANONE BISCUITS INDONESIA</v>
          </cell>
        </row>
      </sheetData>
      <sheetData sheetId="8053">
        <row r="7">
          <cell r="E7" t="str">
            <v>PT. DANONE BISCUITS INDONESIA</v>
          </cell>
        </row>
      </sheetData>
      <sheetData sheetId="8054">
        <row r="7">
          <cell r="E7" t="str">
            <v>PT. DANONE BISCUITS INDONESIA</v>
          </cell>
        </row>
      </sheetData>
      <sheetData sheetId="8055">
        <row r="7">
          <cell r="E7" t="str">
            <v>PT. DANONE BISCUITS INDONESIA</v>
          </cell>
        </row>
      </sheetData>
      <sheetData sheetId="8056"/>
      <sheetData sheetId="8057"/>
      <sheetData sheetId="8058">
        <row r="37">
          <cell r="D37">
            <v>0</v>
          </cell>
        </row>
      </sheetData>
      <sheetData sheetId="8059">
        <row r="7">
          <cell r="E7" t="str">
            <v>PT. DANONE BISCUITS INDONESIA</v>
          </cell>
        </row>
      </sheetData>
      <sheetData sheetId="8060">
        <row r="37">
          <cell r="D37">
            <v>0</v>
          </cell>
        </row>
      </sheetData>
      <sheetData sheetId="8061">
        <row r="37">
          <cell r="D37">
            <v>0</v>
          </cell>
        </row>
      </sheetData>
      <sheetData sheetId="8062">
        <row r="37">
          <cell r="D37">
            <v>0</v>
          </cell>
        </row>
      </sheetData>
      <sheetData sheetId="8063">
        <row r="37">
          <cell r="D37">
            <v>0</v>
          </cell>
        </row>
      </sheetData>
      <sheetData sheetId="8064">
        <row r="37">
          <cell r="D37">
            <v>0</v>
          </cell>
        </row>
      </sheetData>
      <sheetData sheetId="8065">
        <row r="37">
          <cell r="D37">
            <v>0</v>
          </cell>
        </row>
      </sheetData>
      <sheetData sheetId="8066">
        <row r="7">
          <cell r="E7" t="str">
            <v>PT. DANONE BISCUITS INDONESIA</v>
          </cell>
        </row>
      </sheetData>
      <sheetData sheetId="8067">
        <row r="7">
          <cell r="E7" t="str">
            <v>PT. DANONE BISCUITS INDONESIA</v>
          </cell>
        </row>
      </sheetData>
      <sheetData sheetId="8068">
        <row r="7">
          <cell r="E7" t="str">
            <v>PT. DANONE BISCUITS INDONESIA</v>
          </cell>
        </row>
      </sheetData>
      <sheetData sheetId="8069">
        <row r="7">
          <cell r="E7" t="str">
            <v>PT. DANONE BISCUITS INDONESIA</v>
          </cell>
        </row>
      </sheetData>
      <sheetData sheetId="8070">
        <row r="7">
          <cell r="E7" t="str">
            <v>PT. DANONE BISCUITS INDONESIA</v>
          </cell>
        </row>
      </sheetData>
      <sheetData sheetId="8071">
        <row r="7">
          <cell r="E7" t="str">
            <v>PT. DANONE BISCUITS INDONESIA</v>
          </cell>
        </row>
      </sheetData>
      <sheetData sheetId="8072">
        <row r="7">
          <cell r="E7" t="str">
            <v>PT. DANONE BISCUITS INDONESIA</v>
          </cell>
        </row>
      </sheetData>
      <sheetData sheetId="8073">
        <row r="7">
          <cell r="E7" t="str">
            <v>PT. DANONE BISCUITS INDONESIA</v>
          </cell>
        </row>
      </sheetData>
      <sheetData sheetId="8074">
        <row r="7">
          <cell r="E7" t="str">
            <v>PT. DANONE BISCUITS INDONESIA</v>
          </cell>
        </row>
      </sheetData>
      <sheetData sheetId="8075">
        <row r="7">
          <cell r="E7" t="str">
            <v>PT. DANONE BISCUITS INDONESIA</v>
          </cell>
        </row>
      </sheetData>
      <sheetData sheetId="8076">
        <row r="7">
          <cell r="E7" t="str">
            <v>PT. DANONE BISCUITS INDONESIA</v>
          </cell>
        </row>
      </sheetData>
      <sheetData sheetId="8077">
        <row r="7">
          <cell r="E7" t="str">
            <v>PT. DANONE BISCUITS INDONESIA</v>
          </cell>
        </row>
      </sheetData>
      <sheetData sheetId="8078">
        <row r="7">
          <cell r="E7" t="str">
            <v>PT. DANONE BISCUITS INDONESIA</v>
          </cell>
        </row>
      </sheetData>
      <sheetData sheetId="8079">
        <row r="7">
          <cell r="E7" t="str">
            <v>PT. DANONE BISCUITS INDONESIA</v>
          </cell>
        </row>
      </sheetData>
      <sheetData sheetId="8080">
        <row r="7">
          <cell r="E7" t="str">
            <v>PT. DANONE BISCUITS INDONESIA</v>
          </cell>
        </row>
      </sheetData>
      <sheetData sheetId="8081">
        <row r="7">
          <cell r="E7" t="str">
            <v>PT. DANONE BISCUITS INDONESIA</v>
          </cell>
        </row>
      </sheetData>
      <sheetData sheetId="8082">
        <row r="7">
          <cell r="E7" t="str">
            <v>PT. DANONE BISCUITS INDONESIA</v>
          </cell>
        </row>
      </sheetData>
      <sheetData sheetId="8083">
        <row r="7">
          <cell r="E7" t="str">
            <v>PT. DANONE BISCUITS INDONESIA</v>
          </cell>
        </row>
      </sheetData>
      <sheetData sheetId="8084">
        <row r="7">
          <cell r="E7" t="str">
            <v>PT. DANONE BISCUITS INDONESIA</v>
          </cell>
        </row>
      </sheetData>
      <sheetData sheetId="8085">
        <row r="7">
          <cell r="E7" t="str">
            <v>PT. DANONE BISCUITS INDONESIA</v>
          </cell>
        </row>
      </sheetData>
      <sheetData sheetId="8086">
        <row r="7">
          <cell r="E7" t="str">
            <v>PT. DANONE BISCUITS INDONESIA</v>
          </cell>
        </row>
      </sheetData>
      <sheetData sheetId="8087">
        <row r="7">
          <cell r="E7" t="str">
            <v>PT. DANONE BISCUITS INDONESIA</v>
          </cell>
        </row>
      </sheetData>
      <sheetData sheetId="8088">
        <row r="7">
          <cell r="E7" t="str">
            <v>PT. DANONE BISCUITS INDONESIA</v>
          </cell>
        </row>
      </sheetData>
      <sheetData sheetId="8089">
        <row r="7">
          <cell r="E7" t="str">
            <v>PT. DANONE BISCUITS INDONESIA</v>
          </cell>
        </row>
      </sheetData>
      <sheetData sheetId="8090">
        <row r="7">
          <cell r="E7" t="str">
            <v>PT. DANONE BISCUITS INDONESIA</v>
          </cell>
        </row>
      </sheetData>
      <sheetData sheetId="8091">
        <row r="7">
          <cell r="E7" t="str">
            <v>PT. DANONE BISCUITS INDONESIA</v>
          </cell>
        </row>
      </sheetData>
      <sheetData sheetId="8092">
        <row r="7">
          <cell r="E7" t="str">
            <v>PT. DANONE BISCUITS INDONESIA</v>
          </cell>
        </row>
      </sheetData>
      <sheetData sheetId="8093">
        <row r="7">
          <cell r="E7" t="str">
            <v>PT. DANONE BISCUITS INDONESIA</v>
          </cell>
        </row>
      </sheetData>
      <sheetData sheetId="8094">
        <row r="7">
          <cell r="E7" t="str">
            <v>PT. DANONE BISCUITS INDONESIA</v>
          </cell>
        </row>
      </sheetData>
      <sheetData sheetId="8095">
        <row r="7">
          <cell r="E7" t="str">
            <v>PT. DANONE BISCUITS INDONESIA</v>
          </cell>
        </row>
      </sheetData>
      <sheetData sheetId="8096">
        <row r="7">
          <cell r="E7" t="str">
            <v>PT. DANONE BISCUITS INDONESIA</v>
          </cell>
        </row>
      </sheetData>
      <sheetData sheetId="8097">
        <row r="7">
          <cell r="E7" t="str">
            <v>PT. DANONE BISCUITS INDONESIA</v>
          </cell>
        </row>
      </sheetData>
      <sheetData sheetId="8098">
        <row r="7">
          <cell r="E7" t="str">
            <v>PT. DANONE BISCUITS INDONESIA</v>
          </cell>
        </row>
      </sheetData>
      <sheetData sheetId="8099">
        <row r="7">
          <cell r="E7" t="str">
            <v>PT. DANONE BISCUITS INDONESIA</v>
          </cell>
        </row>
      </sheetData>
      <sheetData sheetId="8100">
        <row r="7">
          <cell r="E7" t="str">
            <v>PT. DANONE BISCUITS INDONESIA</v>
          </cell>
        </row>
      </sheetData>
      <sheetData sheetId="8101">
        <row r="7">
          <cell r="E7" t="str">
            <v>PT. DANONE BISCUITS INDONESIA</v>
          </cell>
        </row>
      </sheetData>
      <sheetData sheetId="8102">
        <row r="7">
          <cell r="E7" t="str">
            <v>PT. DANONE BISCUITS INDONESIA</v>
          </cell>
        </row>
      </sheetData>
      <sheetData sheetId="8103">
        <row r="7">
          <cell r="E7" t="str">
            <v>PT. DANONE BISCUITS INDONESIA</v>
          </cell>
        </row>
      </sheetData>
      <sheetData sheetId="8104">
        <row r="7">
          <cell r="E7" t="str">
            <v>PT. DANONE BISCUITS INDONESIA</v>
          </cell>
        </row>
      </sheetData>
      <sheetData sheetId="8105">
        <row r="7">
          <cell r="E7" t="str">
            <v>PT. DANONE BISCUITS INDONESIA</v>
          </cell>
        </row>
      </sheetData>
      <sheetData sheetId="8106">
        <row r="7">
          <cell r="E7" t="str">
            <v>PT. DANONE BISCUITS INDONESIA</v>
          </cell>
        </row>
      </sheetData>
      <sheetData sheetId="8107">
        <row r="7">
          <cell r="E7" t="str">
            <v>PT. DANONE BISCUITS INDONESIA</v>
          </cell>
        </row>
      </sheetData>
      <sheetData sheetId="8108"/>
      <sheetData sheetId="8109"/>
      <sheetData sheetId="8110">
        <row r="7">
          <cell r="E7" t="str">
            <v>PT. DANONE BISCUITS INDONESIA</v>
          </cell>
        </row>
      </sheetData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>
        <row r="7">
          <cell r="E7" t="str">
            <v>PT. DANONE BISCUITS INDONESIA</v>
          </cell>
        </row>
      </sheetData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>
        <row r="7">
          <cell r="E7" t="str">
            <v>PT. DANONE BISCUITS INDONESIA</v>
          </cell>
        </row>
      </sheetData>
      <sheetData sheetId="8134">
        <row r="37">
          <cell r="D37">
            <v>0</v>
          </cell>
        </row>
      </sheetData>
      <sheetData sheetId="8135">
        <row r="37">
          <cell r="D37">
            <v>0</v>
          </cell>
        </row>
      </sheetData>
      <sheetData sheetId="8136">
        <row r="7">
          <cell r="E7" t="str">
            <v>PT. DANONE BISCUITS INDONESIA</v>
          </cell>
        </row>
      </sheetData>
      <sheetData sheetId="8137">
        <row r="7">
          <cell r="E7" t="str">
            <v>PT. DANONE BISCUITS INDONESIA</v>
          </cell>
        </row>
      </sheetData>
      <sheetData sheetId="8138">
        <row r="37">
          <cell r="D37">
            <v>0</v>
          </cell>
        </row>
      </sheetData>
      <sheetData sheetId="8139">
        <row r="37">
          <cell r="D37">
            <v>0</v>
          </cell>
        </row>
      </sheetData>
      <sheetData sheetId="8140">
        <row r="37">
          <cell r="D37">
            <v>0</v>
          </cell>
        </row>
      </sheetData>
      <sheetData sheetId="8141">
        <row r="7">
          <cell r="E7" t="str">
            <v>PT. DANONE BISCUITS INDONESIA</v>
          </cell>
        </row>
      </sheetData>
      <sheetData sheetId="8142">
        <row r="7">
          <cell r="E7" t="str">
            <v>PT. DANONE BISCUITS INDONESIA</v>
          </cell>
        </row>
      </sheetData>
      <sheetData sheetId="8143">
        <row r="7">
          <cell r="E7" t="str">
            <v>PT. DANONE BISCUITS INDONESIA</v>
          </cell>
        </row>
      </sheetData>
      <sheetData sheetId="8144"/>
      <sheetData sheetId="8145">
        <row r="37">
          <cell r="D37">
            <v>0</v>
          </cell>
        </row>
      </sheetData>
      <sheetData sheetId="8146"/>
      <sheetData sheetId="8147"/>
      <sheetData sheetId="8148"/>
      <sheetData sheetId="8149"/>
      <sheetData sheetId="8150"/>
      <sheetData sheetId="8151"/>
      <sheetData sheetId="8152">
        <row r="37">
          <cell r="D37">
            <v>0</v>
          </cell>
        </row>
      </sheetData>
      <sheetData sheetId="8153">
        <row r="37">
          <cell r="D37">
            <v>0</v>
          </cell>
        </row>
      </sheetData>
      <sheetData sheetId="8154">
        <row r="37">
          <cell r="D37">
            <v>0</v>
          </cell>
        </row>
      </sheetData>
      <sheetData sheetId="8155">
        <row r="37">
          <cell r="D37">
            <v>0</v>
          </cell>
        </row>
      </sheetData>
      <sheetData sheetId="8156">
        <row r="37">
          <cell r="D37">
            <v>0</v>
          </cell>
        </row>
      </sheetData>
      <sheetData sheetId="8157">
        <row r="37">
          <cell r="D37">
            <v>0</v>
          </cell>
        </row>
      </sheetData>
      <sheetData sheetId="8158">
        <row r="37">
          <cell r="D37">
            <v>0</v>
          </cell>
        </row>
      </sheetData>
      <sheetData sheetId="8159">
        <row r="37">
          <cell r="D37">
            <v>0</v>
          </cell>
        </row>
      </sheetData>
      <sheetData sheetId="8160">
        <row r="7">
          <cell r="E7" t="str">
            <v>PT. DANONE BISCUITS INDONESIA</v>
          </cell>
        </row>
      </sheetData>
      <sheetData sheetId="8161">
        <row r="7">
          <cell r="E7" t="str">
            <v>PT. DANONE BISCUITS INDONESIA</v>
          </cell>
        </row>
      </sheetData>
      <sheetData sheetId="8162">
        <row r="7">
          <cell r="E7" t="str">
            <v>PT. DANONE BISCUITS INDONESIA</v>
          </cell>
        </row>
      </sheetData>
      <sheetData sheetId="8163">
        <row r="7">
          <cell r="E7" t="str">
            <v>PT. DANONE BISCUITS INDONESIA</v>
          </cell>
        </row>
      </sheetData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>
        <row r="7">
          <cell r="E7" t="str">
            <v>PT. DANONE BISCUITS INDONESIA</v>
          </cell>
        </row>
      </sheetData>
      <sheetData sheetId="8203">
        <row r="7">
          <cell r="E7" t="str">
            <v>PT. DANONE BISCUITS INDONESIA</v>
          </cell>
        </row>
      </sheetData>
      <sheetData sheetId="8204">
        <row r="7">
          <cell r="E7" t="str">
            <v>PT. DANONE BISCUITS INDONESIA</v>
          </cell>
        </row>
      </sheetData>
      <sheetData sheetId="8205">
        <row r="37">
          <cell r="D37">
            <v>0</v>
          </cell>
        </row>
      </sheetData>
      <sheetData sheetId="8206">
        <row r="7">
          <cell r="E7" t="str">
            <v>PT. DANONE BISCUITS INDONESIA</v>
          </cell>
        </row>
      </sheetData>
      <sheetData sheetId="8207">
        <row r="7">
          <cell r="E7" t="str">
            <v>PT. DANONE BISCUITS INDONESIA</v>
          </cell>
        </row>
      </sheetData>
      <sheetData sheetId="8208">
        <row r="7">
          <cell r="E7" t="str">
            <v>PT. DANONE BISCUITS INDONESIA</v>
          </cell>
        </row>
      </sheetData>
      <sheetData sheetId="8209">
        <row r="7">
          <cell r="E7" t="str">
            <v>PT. DANONE BISCUITS INDONESIA</v>
          </cell>
        </row>
      </sheetData>
      <sheetData sheetId="8210">
        <row r="7">
          <cell r="E7" t="str">
            <v>PT. DANONE BISCUITS INDONESIA</v>
          </cell>
        </row>
      </sheetData>
      <sheetData sheetId="8211">
        <row r="7">
          <cell r="E7" t="str">
            <v>PT. DANONE BISCUITS INDONESIA</v>
          </cell>
        </row>
      </sheetData>
      <sheetData sheetId="8212">
        <row r="7">
          <cell r="E7" t="str">
            <v>PT. DANONE BISCUITS INDONESIA</v>
          </cell>
        </row>
      </sheetData>
      <sheetData sheetId="8213">
        <row r="7">
          <cell r="E7" t="str">
            <v>PT. DANONE BISCUITS INDONESIA</v>
          </cell>
        </row>
      </sheetData>
      <sheetData sheetId="8214">
        <row r="37">
          <cell r="D37">
            <v>0</v>
          </cell>
        </row>
      </sheetData>
      <sheetData sheetId="8215"/>
      <sheetData sheetId="8216">
        <row r="7">
          <cell r="E7" t="str">
            <v>PT. DANONE BISCUITS INDONESIA</v>
          </cell>
        </row>
      </sheetData>
      <sheetData sheetId="8217">
        <row r="7">
          <cell r="E7" t="str">
            <v>PT. DANONE BISCUITS INDONESIA</v>
          </cell>
        </row>
      </sheetData>
      <sheetData sheetId="8218">
        <row r="7">
          <cell r="E7" t="str">
            <v>PT. DANONE BISCUITS INDONESIA</v>
          </cell>
        </row>
      </sheetData>
      <sheetData sheetId="8219">
        <row r="7">
          <cell r="E7" t="str">
            <v>PT. DANONE BISCUITS INDONESIA</v>
          </cell>
        </row>
      </sheetData>
      <sheetData sheetId="8220">
        <row r="7">
          <cell r="E7" t="str">
            <v>PT. DANONE BISCUITS INDONESIA</v>
          </cell>
        </row>
      </sheetData>
      <sheetData sheetId="8221">
        <row r="7">
          <cell r="E7" t="str">
            <v>PT. DANONE BISCUITS INDONESIA</v>
          </cell>
        </row>
      </sheetData>
      <sheetData sheetId="8222">
        <row r="7">
          <cell r="E7" t="str">
            <v>PT. DANONE BISCUITS INDONESIA</v>
          </cell>
        </row>
      </sheetData>
      <sheetData sheetId="8223">
        <row r="7">
          <cell r="E7" t="str">
            <v>PT. DANONE BISCUITS INDONESIA</v>
          </cell>
        </row>
      </sheetData>
      <sheetData sheetId="8224">
        <row r="7">
          <cell r="E7" t="str">
            <v>PT. DANONE BISCUITS INDONESIA</v>
          </cell>
        </row>
      </sheetData>
      <sheetData sheetId="8225">
        <row r="7">
          <cell r="E7" t="str">
            <v>PT. DANONE BISCUITS INDONESIA</v>
          </cell>
        </row>
      </sheetData>
      <sheetData sheetId="8226">
        <row r="7">
          <cell r="E7" t="str">
            <v>PT. DANONE BISCUITS INDONESIA</v>
          </cell>
        </row>
      </sheetData>
      <sheetData sheetId="8227">
        <row r="7">
          <cell r="E7" t="str">
            <v>PT. DANONE BISCUITS INDONESIA</v>
          </cell>
        </row>
      </sheetData>
      <sheetData sheetId="8228">
        <row r="7">
          <cell r="E7" t="str">
            <v>PT. DANONE BISCUITS INDONESIA</v>
          </cell>
        </row>
      </sheetData>
      <sheetData sheetId="8229">
        <row r="7">
          <cell r="E7" t="str">
            <v>PT. DANONE BISCUITS INDONESIA</v>
          </cell>
        </row>
      </sheetData>
      <sheetData sheetId="8230">
        <row r="7">
          <cell r="E7" t="str">
            <v>PT. DANONE BISCUITS INDONESIA</v>
          </cell>
        </row>
      </sheetData>
      <sheetData sheetId="8231">
        <row r="7">
          <cell r="E7" t="str">
            <v>PT. DANONE BISCUITS INDONESIA</v>
          </cell>
        </row>
      </sheetData>
      <sheetData sheetId="8232">
        <row r="7">
          <cell r="E7" t="str">
            <v>PT. DANONE BISCUITS INDONESIA</v>
          </cell>
        </row>
      </sheetData>
      <sheetData sheetId="8233">
        <row r="7">
          <cell r="E7" t="str">
            <v>PT. DANONE BISCUITS INDONESIA</v>
          </cell>
        </row>
      </sheetData>
      <sheetData sheetId="8234">
        <row r="7">
          <cell r="E7" t="str">
            <v>PT. DANONE BISCUITS INDONESIA</v>
          </cell>
        </row>
      </sheetData>
      <sheetData sheetId="8235">
        <row r="7">
          <cell r="E7" t="str">
            <v>PT. DANONE BISCUITS INDONESIA</v>
          </cell>
        </row>
      </sheetData>
      <sheetData sheetId="8236">
        <row r="7">
          <cell r="E7" t="str">
            <v>PT. DANONE BISCUITS INDONESIA</v>
          </cell>
        </row>
      </sheetData>
      <sheetData sheetId="8237"/>
      <sheetData sheetId="8238">
        <row r="7">
          <cell r="E7" t="str">
            <v>PT. DANONE BISCUITS INDONESIA</v>
          </cell>
        </row>
      </sheetData>
      <sheetData sheetId="8239">
        <row r="7">
          <cell r="E7" t="str">
            <v>PT. DANONE BISCUITS INDONESIA</v>
          </cell>
        </row>
      </sheetData>
      <sheetData sheetId="8240">
        <row r="7">
          <cell r="E7" t="str">
            <v>PT. DANONE BISCUITS INDONESIA</v>
          </cell>
        </row>
      </sheetData>
      <sheetData sheetId="8241">
        <row r="7">
          <cell r="E7" t="str">
            <v>PT. DANONE BISCUITS INDONESIA</v>
          </cell>
        </row>
      </sheetData>
      <sheetData sheetId="8242">
        <row r="7">
          <cell r="E7" t="str">
            <v>PT. DANONE BISCUITS INDONESIA</v>
          </cell>
        </row>
      </sheetData>
      <sheetData sheetId="8243">
        <row r="7">
          <cell r="E7" t="str">
            <v>PT. DANONE BISCUITS INDONESIA</v>
          </cell>
        </row>
      </sheetData>
      <sheetData sheetId="8244">
        <row r="7">
          <cell r="E7" t="str">
            <v>PT. DANONE BISCUITS INDONESIA</v>
          </cell>
        </row>
      </sheetData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>
        <row r="7">
          <cell r="E7" t="str">
            <v>PT. DANONE BISCUITS INDONESIA</v>
          </cell>
        </row>
      </sheetData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>
        <row r="7">
          <cell r="E7" t="str">
            <v>PT. DANONE BISCUITS INDONESIA</v>
          </cell>
        </row>
      </sheetData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>
        <row r="7">
          <cell r="E7" t="str">
            <v>PT. DANONE BISCUITS INDONESIA</v>
          </cell>
        </row>
      </sheetData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>
        <row r="37">
          <cell r="D37">
            <v>0</v>
          </cell>
        </row>
      </sheetData>
      <sheetData sheetId="8306">
        <row r="37">
          <cell r="D37">
            <v>0</v>
          </cell>
        </row>
      </sheetData>
      <sheetData sheetId="8307">
        <row r="37">
          <cell r="D37">
            <v>0</v>
          </cell>
        </row>
      </sheetData>
      <sheetData sheetId="8308">
        <row r="37">
          <cell r="D37">
            <v>0</v>
          </cell>
        </row>
      </sheetData>
      <sheetData sheetId="8309">
        <row r="37">
          <cell r="D37">
            <v>0</v>
          </cell>
        </row>
      </sheetData>
      <sheetData sheetId="8310">
        <row r="37">
          <cell r="D37">
            <v>0</v>
          </cell>
        </row>
      </sheetData>
      <sheetData sheetId="8311">
        <row r="37">
          <cell r="D37">
            <v>0</v>
          </cell>
        </row>
      </sheetData>
      <sheetData sheetId="8312">
        <row r="37">
          <cell r="D37">
            <v>0</v>
          </cell>
        </row>
      </sheetData>
      <sheetData sheetId="8313">
        <row r="7">
          <cell r="E7" t="str">
            <v>PT. DANONE BISCUITS INDONESIA</v>
          </cell>
        </row>
      </sheetData>
      <sheetData sheetId="8314">
        <row r="7">
          <cell r="E7" t="str">
            <v>PT. DANONE BISCUITS INDONESIA</v>
          </cell>
        </row>
      </sheetData>
      <sheetData sheetId="8315">
        <row r="7">
          <cell r="E7" t="str">
            <v>PT. DANONE BISCUITS INDONESIA</v>
          </cell>
        </row>
      </sheetData>
      <sheetData sheetId="8316">
        <row r="7">
          <cell r="E7" t="str">
            <v>PT. DANONE BISCUITS INDONESIA</v>
          </cell>
        </row>
      </sheetData>
      <sheetData sheetId="8317">
        <row r="7">
          <cell r="E7" t="str">
            <v>PT. DANONE BISCUITS INDONESIA</v>
          </cell>
        </row>
      </sheetData>
      <sheetData sheetId="8318">
        <row r="7">
          <cell r="E7" t="str">
            <v>PT. DANONE BISCUITS INDONESIA</v>
          </cell>
        </row>
      </sheetData>
      <sheetData sheetId="8319">
        <row r="7">
          <cell r="E7" t="str">
            <v>PT. DANONE BISCUITS INDONESIA</v>
          </cell>
        </row>
      </sheetData>
      <sheetData sheetId="8320">
        <row r="7">
          <cell r="E7" t="str">
            <v>PT. DANONE BISCUITS INDONESIA</v>
          </cell>
        </row>
      </sheetData>
      <sheetData sheetId="8321">
        <row r="7">
          <cell r="E7" t="str">
            <v>PT. DANONE BISCUITS INDONESIA</v>
          </cell>
        </row>
      </sheetData>
      <sheetData sheetId="8322">
        <row r="7">
          <cell r="E7" t="str">
            <v>PT. DANONE BISCUITS INDONESIA</v>
          </cell>
        </row>
      </sheetData>
      <sheetData sheetId="8323">
        <row r="7">
          <cell r="E7" t="str">
            <v>PT. DANONE BISCUITS INDONESIA</v>
          </cell>
        </row>
      </sheetData>
      <sheetData sheetId="8324">
        <row r="7">
          <cell r="E7" t="str">
            <v>PT. DANONE BISCUITS INDONESIA</v>
          </cell>
        </row>
      </sheetData>
      <sheetData sheetId="8325">
        <row r="7">
          <cell r="E7" t="str">
            <v>PT. DANONE BISCUITS INDONESIA</v>
          </cell>
        </row>
      </sheetData>
      <sheetData sheetId="8326">
        <row r="7">
          <cell r="E7" t="str">
            <v>PT. DANONE BISCUITS INDONESIA</v>
          </cell>
        </row>
      </sheetData>
      <sheetData sheetId="8327">
        <row r="7">
          <cell r="E7" t="str">
            <v>PT. DANONE BISCUITS INDONESIA</v>
          </cell>
        </row>
      </sheetData>
      <sheetData sheetId="8328">
        <row r="7">
          <cell r="E7" t="str">
            <v>PT. DANONE BISCUITS INDONESIA</v>
          </cell>
        </row>
      </sheetData>
      <sheetData sheetId="8329">
        <row r="7">
          <cell r="E7" t="str">
            <v>PT. DANONE BISCUITS INDONESIA</v>
          </cell>
        </row>
      </sheetData>
      <sheetData sheetId="8330">
        <row r="7">
          <cell r="E7" t="str">
            <v>PT. DANONE BISCUITS INDONESIA</v>
          </cell>
        </row>
      </sheetData>
      <sheetData sheetId="8331">
        <row r="7">
          <cell r="E7" t="str">
            <v>PT. DANONE BISCUITS INDONESIA</v>
          </cell>
        </row>
      </sheetData>
      <sheetData sheetId="8332">
        <row r="7">
          <cell r="E7" t="str">
            <v>PT. DANONE BISCUITS INDONESIA</v>
          </cell>
        </row>
      </sheetData>
      <sheetData sheetId="8333">
        <row r="7">
          <cell r="E7" t="str">
            <v>PT. DANONE BISCUITS INDONESIA</v>
          </cell>
        </row>
      </sheetData>
      <sheetData sheetId="8334">
        <row r="7">
          <cell r="E7" t="str">
            <v>PT. DANONE BISCUITS INDONESIA</v>
          </cell>
        </row>
      </sheetData>
      <sheetData sheetId="8335">
        <row r="7">
          <cell r="E7" t="str">
            <v>PT. DANONE BISCUITS INDONESIA</v>
          </cell>
        </row>
      </sheetData>
      <sheetData sheetId="8336">
        <row r="7">
          <cell r="E7" t="str">
            <v>PT. DANONE BISCUITS INDONESIA</v>
          </cell>
        </row>
      </sheetData>
      <sheetData sheetId="8337">
        <row r="7">
          <cell r="E7" t="str">
            <v>PT. DANONE BISCUITS INDONESIA</v>
          </cell>
        </row>
      </sheetData>
      <sheetData sheetId="8338">
        <row r="7">
          <cell r="E7" t="str">
            <v>PT. DANONE BISCUITS INDONESIA</v>
          </cell>
        </row>
      </sheetData>
      <sheetData sheetId="8339"/>
      <sheetData sheetId="8340">
        <row r="7">
          <cell r="E7" t="str">
            <v>PT. DANONE BISCUITS INDONESIA</v>
          </cell>
        </row>
      </sheetData>
      <sheetData sheetId="8341">
        <row r="7">
          <cell r="E7" t="str">
            <v>PT. DANONE BISCUITS INDONESIA</v>
          </cell>
        </row>
      </sheetData>
      <sheetData sheetId="8342">
        <row r="7">
          <cell r="E7" t="str">
            <v>PT. DANONE BISCUITS INDONESIA</v>
          </cell>
        </row>
      </sheetData>
      <sheetData sheetId="8343">
        <row r="7">
          <cell r="E7" t="str">
            <v>PT. DANONE BISCUITS INDONESIA</v>
          </cell>
        </row>
      </sheetData>
      <sheetData sheetId="8344">
        <row r="7">
          <cell r="E7" t="str">
            <v>PT. DANONE BISCUITS INDONESIA</v>
          </cell>
        </row>
      </sheetData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>
        <row r="7">
          <cell r="E7" t="str">
            <v>PT. DANONE BISCUITS INDONESIA</v>
          </cell>
        </row>
      </sheetData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>
        <row r="7">
          <cell r="E7" t="str">
            <v>PT. DANONE BISCUITS INDONESIA</v>
          </cell>
        </row>
      </sheetData>
      <sheetData sheetId="8475"/>
      <sheetData sheetId="8476">
        <row r="7">
          <cell r="E7" t="str">
            <v>PT. DANONE BISCUITS INDONESIA</v>
          </cell>
        </row>
      </sheetData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>
        <row r="7">
          <cell r="E7" t="str">
            <v>PT. DANONE BISCUITS INDONESIA</v>
          </cell>
        </row>
      </sheetData>
      <sheetData sheetId="8503"/>
      <sheetData sheetId="8504">
        <row r="7">
          <cell r="E7" t="str">
            <v>PT. DANONE BISCUITS INDONESIA</v>
          </cell>
        </row>
      </sheetData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>
        <row r="37">
          <cell r="D37">
            <v>0</v>
          </cell>
        </row>
      </sheetData>
      <sheetData sheetId="8516">
        <row r="37">
          <cell r="D37">
            <v>0</v>
          </cell>
        </row>
      </sheetData>
      <sheetData sheetId="8517">
        <row r="37">
          <cell r="D37">
            <v>0</v>
          </cell>
        </row>
      </sheetData>
      <sheetData sheetId="8518">
        <row r="37">
          <cell r="D37">
            <v>0</v>
          </cell>
        </row>
      </sheetData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>
        <row r="7">
          <cell r="E7" t="str">
            <v>PT. DANONE BISCUITS INDONESIA</v>
          </cell>
        </row>
      </sheetData>
      <sheetData sheetId="8543">
        <row r="7">
          <cell r="E7" t="str">
            <v>PT. DANONE BISCUITS INDONESIA</v>
          </cell>
        </row>
      </sheetData>
      <sheetData sheetId="8544">
        <row r="7">
          <cell r="E7" t="str">
            <v>PT. DANONE BISCUITS INDONESIA</v>
          </cell>
        </row>
      </sheetData>
      <sheetData sheetId="8545">
        <row r="7">
          <cell r="E7" t="str">
            <v>PT. DANONE BISCUITS INDONESIA</v>
          </cell>
        </row>
      </sheetData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>
        <row r="7">
          <cell r="E7" t="str">
            <v>PT. DANONE BISCUITS INDONESIA</v>
          </cell>
        </row>
      </sheetData>
      <sheetData sheetId="8563">
        <row r="7">
          <cell r="E7" t="str">
            <v>PT. DANONE BISCUITS INDONESIA</v>
          </cell>
        </row>
      </sheetData>
      <sheetData sheetId="8564">
        <row r="7">
          <cell r="E7" t="str">
            <v>PT. DANONE BISCUITS INDONESIA</v>
          </cell>
        </row>
      </sheetData>
      <sheetData sheetId="8565">
        <row r="7">
          <cell r="E7" t="str">
            <v>PT. DANONE BISCUITS INDONESIA</v>
          </cell>
        </row>
      </sheetData>
      <sheetData sheetId="8566">
        <row r="7">
          <cell r="E7" t="str">
            <v>PT. DANONE BISCUITS INDONESIA</v>
          </cell>
        </row>
      </sheetData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>
        <row r="7">
          <cell r="E7" t="str">
            <v>PT. DANONE BISCUITS INDONESIA</v>
          </cell>
        </row>
      </sheetData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>
        <row r="7">
          <cell r="E7" t="str">
            <v>PT. DANONE BISCUITS INDONESIA</v>
          </cell>
        </row>
      </sheetData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>
        <row r="7">
          <cell r="E7" t="str">
            <v>PT. DANONE BISCUITS INDONESIA</v>
          </cell>
        </row>
      </sheetData>
      <sheetData sheetId="8941"/>
      <sheetData sheetId="8942"/>
      <sheetData sheetId="8943"/>
      <sheetData sheetId="8944"/>
      <sheetData sheetId="8945">
        <row r="7">
          <cell r="E7" t="str">
            <v>PT. DANONE BISCUITS INDONESIA</v>
          </cell>
        </row>
      </sheetData>
      <sheetData sheetId="8946"/>
      <sheetData sheetId="8947"/>
      <sheetData sheetId="8948"/>
      <sheetData sheetId="8949"/>
      <sheetData sheetId="8950">
        <row r="7">
          <cell r="E7" t="str">
            <v>PT. DANONE BISCUITS INDONESIA</v>
          </cell>
        </row>
      </sheetData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>
        <row r="7">
          <cell r="E7" t="str">
            <v>PT. DANONE BISCUITS INDONESIA</v>
          </cell>
        </row>
      </sheetData>
      <sheetData sheetId="8995">
        <row r="7">
          <cell r="E7" t="str">
            <v>PT. DANONE BISCUITS INDONESIA</v>
          </cell>
        </row>
      </sheetData>
      <sheetData sheetId="8996"/>
      <sheetData sheetId="8997"/>
      <sheetData sheetId="8998"/>
      <sheetData sheetId="8999"/>
      <sheetData sheetId="9000"/>
      <sheetData sheetId="9001"/>
      <sheetData sheetId="9002"/>
      <sheetData sheetId="9003">
        <row r="7">
          <cell r="E7" t="str">
            <v>PT. DANONE BISCUITS INDONESIA</v>
          </cell>
        </row>
      </sheetData>
      <sheetData sheetId="9004">
        <row r="7">
          <cell r="E7" t="str">
            <v>PT. DANONE BISCUITS INDONESIA</v>
          </cell>
        </row>
      </sheetData>
      <sheetData sheetId="9005">
        <row r="7">
          <cell r="E7" t="str">
            <v>PT. DANONE BISCUITS INDONESIA</v>
          </cell>
        </row>
      </sheetData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/>
      <sheetData sheetId="9115"/>
      <sheetData sheetId="9116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>
        <row r="7">
          <cell r="E7" t="str">
            <v>PT. DANONE BISCUITS INDONESIA</v>
          </cell>
        </row>
      </sheetData>
      <sheetData sheetId="9166"/>
      <sheetData sheetId="9167"/>
      <sheetData sheetId="9168"/>
      <sheetData sheetId="9169"/>
      <sheetData sheetId="9170">
        <row r="7">
          <cell r="E7" t="str">
            <v>PT. DANONE BISCUITS INDONESIA</v>
          </cell>
        </row>
      </sheetData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>
        <row r="7">
          <cell r="E7" t="str">
            <v>PT. DANONE BISCUITS INDONESIA</v>
          </cell>
        </row>
      </sheetData>
      <sheetData sheetId="9290">
        <row r="7">
          <cell r="E7" t="str">
            <v>PT. DANONE BISCUITS INDONESIA</v>
          </cell>
        </row>
      </sheetData>
      <sheetData sheetId="9291"/>
      <sheetData sheetId="9292"/>
      <sheetData sheetId="9293"/>
      <sheetData sheetId="9294"/>
      <sheetData sheetId="9295">
        <row r="7">
          <cell r="E7" t="str">
            <v>PT. DANONE BISCUITS INDONESIA</v>
          </cell>
        </row>
      </sheetData>
      <sheetData sheetId="9296"/>
      <sheetData sheetId="9297"/>
      <sheetData sheetId="9298"/>
      <sheetData sheetId="9299"/>
      <sheetData sheetId="9300"/>
      <sheetData sheetId="9301"/>
      <sheetData sheetId="9302"/>
      <sheetData sheetId="9303">
        <row r="7">
          <cell r="E7" t="str">
            <v>PT. DANONE BISCUITS INDONESIA</v>
          </cell>
        </row>
      </sheetData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>
        <row r="7">
          <cell r="E7" t="str">
            <v>PT. DANONE BISCUITS INDONESIA</v>
          </cell>
        </row>
      </sheetData>
      <sheetData sheetId="9327">
        <row r="7">
          <cell r="E7" t="str">
            <v>PT. DANONE BISCUITS INDONESIA</v>
          </cell>
        </row>
      </sheetData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>
        <row r="7">
          <cell r="E7" t="str">
            <v>PT. DANONE BISCUITS INDONESIA</v>
          </cell>
        </row>
      </sheetData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>
        <row r="7">
          <cell r="E7" t="str">
            <v>PT. DANONE BISCUITS INDONESIA</v>
          </cell>
        </row>
      </sheetData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>
        <row r="7">
          <cell r="E7" t="str">
            <v>PT. DANONE BISCUITS INDONESIA</v>
          </cell>
        </row>
      </sheetData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>
        <row r="7">
          <cell r="E7" t="str">
            <v>PT. DANONE BISCUITS INDONESIA</v>
          </cell>
        </row>
      </sheetData>
      <sheetData sheetId="9665">
        <row r="7">
          <cell r="E7" t="str">
            <v>PT. DANONE BISCUITS INDONESIA</v>
          </cell>
        </row>
      </sheetData>
      <sheetData sheetId="9666">
        <row r="7">
          <cell r="E7" t="str">
            <v>PT. DANONE BISCUITS INDONESIA</v>
          </cell>
        </row>
      </sheetData>
      <sheetData sheetId="9667"/>
      <sheetData sheetId="9668"/>
      <sheetData sheetId="9669"/>
      <sheetData sheetId="9670">
        <row r="7">
          <cell r="E7" t="str">
            <v>PT. DANONE BISCUITS INDONESIA</v>
          </cell>
        </row>
      </sheetData>
      <sheetData sheetId="9671">
        <row r="7">
          <cell r="E7" t="str">
            <v>PT. DANONE BISCUITS INDONESIA</v>
          </cell>
        </row>
      </sheetData>
      <sheetData sheetId="9672"/>
      <sheetData sheetId="9673"/>
      <sheetData sheetId="9674"/>
      <sheetData sheetId="9675"/>
      <sheetData sheetId="9676"/>
      <sheetData sheetId="9677"/>
      <sheetData sheetId="9678">
        <row r="7">
          <cell r="E7" t="str">
            <v>PT. DANONE BISCUITS INDONESIA</v>
          </cell>
        </row>
      </sheetData>
      <sheetData sheetId="9679">
        <row r="7">
          <cell r="E7" t="str">
            <v>PT. DANONE BISCUITS INDONESIA</v>
          </cell>
        </row>
      </sheetData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>
        <row r="7">
          <cell r="E7" t="str">
            <v>PT. DANONE BISCUITS INDONESIA</v>
          </cell>
        </row>
      </sheetData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>
        <row r="7">
          <cell r="E7" t="str">
            <v>PT. DANONE BISCUITS INDONESIA</v>
          </cell>
        </row>
      </sheetData>
      <sheetData sheetId="9728">
        <row r="7">
          <cell r="E7" t="str">
            <v>PT. DANONE BISCUITS INDONESIA</v>
          </cell>
        </row>
      </sheetData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>
        <row r="7">
          <cell r="E7" t="str">
            <v>PT. DANONE BISCUITS INDONESIA</v>
          </cell>
        </row>
      </sheetData>
      <sheetData sheetId="9751">
        <row r="7">
          <cell r="E7" t="str">
            <v>PT. DANONE BISCUITS INDONESIA</v>
          </cell>
        </row>
      </sheetData>
      <sheetData sheetId="9752"/>
      <sheetData sheetId="9753"/>
      <sheetData sheetId="9754"/>
      <sheetData sheetId="9755"/>
      <sheetData sheetId="9756"/>
      <sheetData sheetId="9757"/>
      <sheetData sheetId="9758">
        <row r="7">
          <cell r="E7" t="str">
            <v>PT. DANONE BISCUITS INDONESIA</v>
          </cell>
        </row>
      </sheetData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>
        <row r="7">
          <cell r="E7" t="str">
            <v>PT. DANONE BISCUITS INDONESIA</v>
          </cell>
        </row>
      </sheetData>
      <sheetData sheetId="10407">
        <row r="7">
          <cell r="E7" t="str">
            <v>PT. DANONE BISCUITS INDONESIA</v>
          </cell>
        </row>
      </sheetData>
      <sheetData sheetId="10408"/>
      <sheetData sheetId="10409"/>
      <sheetData sheetId="10410"/>
      <sheetData sheetId="10411"/>
      <sheetData sheetId="10412">
        <row r="7">
          <cell r="E7" t="str">
            <v>PT. DANONE BISCUITS INDONESIA</v>
          </cell>
        </row>
      </sheetData>
      <sheetData sheetId="10413"/>
      <sheetData sheetId="10414"/>
      <sheetData sheetId="10415"/>
      <sheetData sheetId="10416"/>
      <sheetData sheetId="10417"/>
      <sheetData sheetId="10418"/>
      <sheetData sheetId="10419"/>
      <sheetData sheetId="10420">
        <row r="7">
          <cell r="E7" t="str">
            <v>PT. DANONE BISCUITS INDONESIA</v>
          </cell>
        </row>
      </sheetData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>
        <row r="7">
          <cell r="E7" t="str">
            <v>PT. DANONE BISCUITS INDONESIA</v>
          </cell>
        </row>
      </sheetData>
      <sheetData sheetId="10444">
        <row r="7">
          <cell r="E7" t="str">
            <v>PT. DANONE BISCUITS INDONESIA</v>
          </cell>
        </row>
      </sheetData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>
        <row r="7">
          <cell r="E7" t="str">
            <v>PT. DANONE BISCUITS INDONESIA</v>
          </cell>
        </row>
      </sheetData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>
        <row r="7">
          <cell r="E7" t="str">
            <v>PT. DANONE BISCUITS INDONESIA</v>
          </cell>
        </row>
      </sheetData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>
        <row r="7">
          <cell r="E7" t="str">
            <v>PT. DANONE BISCUITS INDONESIA</v>
          </cell>
        </row>
      </sheetData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>
        <row r="7">
          <cell r="E7" t="str">
            <v>PT. DANONE BISCUITS INDONESIA</v>
          </cell>
        </row>
      </sheetData>
      <sheetData sheetId="10521">
        <row r="7">
          <cell r="E7" t="str">
            <v>PT. DANONE BISCUITS INDONESIA</v>
          </cell>
        </row>
      </sheetData>
      <sheetData sheetId="10522">
        <row r="7">
          <cell r="E7" t="str">
            <v>PT. DANONE BISCUITS INDONESIA</v>
          </cell>
        </row>
      </sheetData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Setup"/>
      <sheetName val="MK(7ｶ国+5,7,12万台)"/>
    </sheetNames>
    <sheetDataSet>
      <sheetData sheetId="0" refreshError="1"/>
      <sheetData sheetId="1" refreshError="1">
        <row r="25">
          <cell r="B25" t="str">
            <v>01. Revenue - Accruals</v>
          </cell>
        </row>
        <row r="26">
          <cell r="B26" t="str">
            <v>02. Revenue - Correction of OFS-i SO.</v>
          </cell>
        </row>
        <row r="27">
          <cell r="B27" t="str">
            <v>03. Revenue - Provisions</v>
          </cell>
        </row>
        <row r="28">
          <cell r="B28" t="str">
            <v>04. Revenue - Reclass</v>
          </cell>
        </row>
        <row r="29">
          <cell r="B29" t="str">
            <v>05. Revenue - Deferred</v>
          </cell>
        </row>
        <row r="30">
          <cell r="B30" t="str">
            <v>06. Revenue - Others</v>
          </cell>
        </row>
        <row r="31">
          <cell r="B31" t="str">
            <v>07. Accruals - All expenses</v>
          </cell>
        </row>
        <row r="32">
          <cell r="B32" t="str">
            <v>08. Provisions - All expenses.</v>
          </cell>
        </row>
        <row r="33">
          <cell r="B33" t="str">
            <v>09. Correction of Error - Payroll related</v>
          </cell>
        </row>
        <row r="34">
          <cell r="B34" t="str">
            <v>10. Correction of Error - Inventory</v>
          </cell>
        </row>
        <row r="35">
          <cell r="B35" t="str">
            <v>11. Correction of Error - Fixed Assets</v>
          </cell>
        </row>
        <row r="36">
          <cell r="B36" t="str">
            <v>12. Correction of Error - AP</v>
          </cell>
        </row>
        <row r="37">
          <cell r="B37" t="str">
            <v>13. Correction of Error - SWPS</v>
          </cell>
        </row>
        <row r="38">
          <cell r="B38" t="str">
            <v>14. Correction of Error - Others.</v>
          </cell>
        </row>
        <row r="39">
          <cell r="B39" t="str">
            <v>15. Recharges - Internal</v>
          </cell>
        </row>
        <row r="40">
          <cell r="B40" t="str">
            <v>16. Recharges - Client</v>
          </cell>
        </row>
        <row r="41">
          <cell r="B41" t="str">
            <v>17. Intercompany</v>
          </cell>
        </row>
        <row r="42">
          <cell r="B42" t="str">
            <v>18. Local shared cost allocations</v>
          </cell>
        </row>
        <row r="43">
          <cell r="B43" t="str">
            <v>19. Non-op</v>
          </cell>
        </row>
        <row r="44">
          <cell r="B44" t="str">
            <v xml:space="preserve">21. Prepayment </v>
          </cell>
        </row>
        <row r="45">
          <cell r="B45" t="str">
            <v xml:space="preserve">22. Tax and related </v>
          </cell>
        </row>
        <row r="46">
          <cell r="B46" t="str">
            <v xml:space="preserve">23. Compensation others </v>
          </cell>
        </row>
        <row r="47">
          <cell r="B47" t="str">
            <v>24. Currency revaluation JVs</v>
          </cell>
        </row>
      </sheetData>
      <sheetData sheetId="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-1771.P1"/>
      <sheetName val="FE-1771.P1"/>
      <sheetName val="FI-1771.P2"/>
      <sheetName val="FE-1771.P2"/>
      <sheetName val="FI-1771-I (2)"/>
      <sheetName val="FE-1771-I (2)"/>
      <sheetName val="FI-1771-II (2)"/>
      <sheetName val="FE-1771-II (2)"/>
      <sheetName val="FI-1771-III (2)"/>
      <sheetName val="FE-1771-III (2)"/>
      <sheetName val="FI-1771-IV (2)"/>
      <sheetName val="FE-1771-IV (2)"/>
      <sheetName val="FI-1771-V (2)"/>
      <sheetName val="FE-1771-V (2)"/>
      <sheetName val="FI-1771-VI (2)"/>
      <sheetName val="FE-1771-VI (2)"/>
      <sheetName val="DAFTARL"/>
      <sheetName val="NERACA"/>
      <sheetName val="LR"/>
      <sheetName val="Iktisar koreksi"/>
      <sheetName val="Iktisar koreksi -E"/>
      <sheetName val="DEPRECIATION"/>
      <sheetName val="DEPRECIATION (E)"/>
      <sheetName val="PPh25"/>
      <sheetName val="PPh 23"/>
      <sheetName val="EXPENSELIST"/>
      <sheetName val="Art.25 Inst."/>
      <sheetName val="Art.25 Inst. (E)"/>
      <sheetName val="GeneralInfo"/>
      <sheetName val="Marshal"/>
      <sheetName val="Reconcile23"/>
      <sheetName val="Sheet3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-1771.P1"/>
      <sheetName val="FE-1771.P1"/>
      <sheetName val="FI-1771.P2"/>
      <sheetName val="FE-1771.P2"/>
      <sheetName val="FI-1771-I (2)"/>
      <sheetName val="FE-1771-I (2)"/>
      <sheetName val="FI-1771-II (2)"/>
      <sheetName val="FE-1771-II (2)"/>
      <sheetName val="FI-1771-III (2)"/>
      <sheetName val="FE-1771-III (2)"/>
      <sheetName val="FI-1771-IV (2)"/>
      <sheetName val="FE-1771-IV (2)"/>
      <sheetName val="FI-1771-V (2)"/>
      <sheetName val="FE-1771-V (2)"/>
      <sheetName val="FI-1771-VI (2)"/>
      <sheetName val="FE-1771-VI (2)"/>
      <sheetName val="DAFTARL"/>
      <sheetName val="NERACA"/>
      <sheetName val="LR"/>
      <sheetName val="Iktisar koreksi"/>
      <sheetName val="Iktisar koreksi -E"/>
      <sheetName val="DEPRECIATION"/>
      <sheetName val="DEPRECIATION (E)"/>
      <sheetName val="PPh25"/>
      <sheetName val="PPh 23"/>
      <sheetName val="EXPENSELIST"/>
      <sheetName val="Art.25 Inst."/>
      <sheetName val="Art.25 Inst. (E)"/>
      <sheetName val="GeneralInfo"/>
      <sheetName val="Marshal"/>
      <sheetName val="Reconcile23"/>
      <sheetName val="Sheet3"/>
      <sheetName val="Sheet2"/>
      <sheetName val="Sheet1"/>
      <sheetName val="DATA21"/>
      <sheetName val="Irregular Income"/>
      <sheetName val="FE-1770.P1"/>
      <sheetName val="Ex-Rate"/>
      <sheetName val="status"/>
      <sheetName val="A"/>
      <sheetName val="Links"/>
      <sheetName val="Lead"/>
      <sheetName val="ledger02"/>
      <sheetName val="GL"/>
      <sheetName val="INCOME STATEMENT"/>
      <sheetName val="BWD"/>
      <sheetName val="Coef"/>
      <sheetName val="Database"/>
      <sheetName val="FKT_PJK"/>
      <sheetName val="Menu"/>
      <sheetName val="Project Listing"/>
      <sheetName val="BDO"/>
      <sheetName val="PAJE"/>
      <sheetName val="TB"/>
      <sheetName val="AJE"/>
      <sheetName val="DH_RI_SI Exceptions"/>
      <sheetName val="WHT_21"/>
      <sheetName val="Power99-1a"/>
      <sheetName val="PAJE-2009"/>
      <sheetName val="Information"/>
      <sheetName val="DAFTAR"/>
      <sheetName val="ListAcc"/>
      <sheetName val="Drop Down"/>
      <sheetName val="LRK"/>
      <sheetName val="PEND+BIAYA"/>
      <sheetName val="NONCAB"/>
      <sheetName val="lr treas"/>
      <sheetName val="Summary"/>
      <sheetName val="Premi Iuran"/>
      <sheetName val="TBM"/>
      <sheetName val="total"/>
      <sheetName val="ID"/>
      <sheetName val="rab_50"/>
      <sheetName val="IDR Transactions"/>
      <sheetName val="Properties"/>
      <sheetName val="P&amp;L98"/>
      <sheetName val="LabData203_204"/>
      <sheetName val="FE_1770_P1"/>
      <sheetName val="FI-1771_P1"/>
      <sheetName val="FE-1771_P1"/>
      <sheetName val="FI-1771_P2"/>
      <sheetName val="FE-1771_P2"/>
      <sheetName val="FI-1771-I_(2)"/>
      <sheetName val="FE-1771-I_(2)"/>
      <sheetName val="FI-1771-II_(2)"/>
      <sheetName val="FE-1771-II_(2)"/>
      <sheetName val="FI-1771-III_(2)"/>
      <sheetName val="FE-1771-III_(2)"/>
      <sheetName val="FI-1771-IV_(2)"/>
      <sheetName val="FE-1771-IV_(2)"/>
      <sheetName val="FI-1771-V_(2)"/>
      <sheetName val="FE-1771-V_(2)"/>
      <sheetName val="FI-1771-VI_(2)"/>
      <sheetName val="FE-1771-VI_(2)"/>
      <sheetName val="Iktisar_koreksi"/>
      <sheetName val="Iktisar_koreksi_-E"/>
      <sheetName val="DEPRECIATION_(E)"/>
      <sheetName val="PPh_23"/>
      <sheetName val="Art_25_Inst_"/>
      <sheetName val="Art_25_Inst__(E)"/>
      <sheetName val="Permanent info"/>
      <sheetName val="Table Array"/>
      <sheetName val="F1771-2"/>
      <sheetName val="May"/>
      <sheetName val="Parameters"/>
      <sheetName val="Tax Rate"/>
      <sheetName val="tc"/>
      <sheetName val="(Global Parameters)"/>
      <sheetName val="data Slip"/>
      <sheetName val="LPP-2"/>
      <sheetName val="Konstanta"/>
      <sheetName val="Professionals Standard"/>
      <sheetName val="INFO"/>
      <sheetName val="07-230420"/>
      <sheetName val="L4-Info"/>
      <sheetName val="PM-PL"/>
      <sheetName val="Cost Range"/>
      <sheetName val="IS"/>
      <sheetName val="BS"/>
      <sheetName val="Data"/>
      <sheetName val="BS final"/>
      <sheetName val="602 LEDGER"/>
      <sheetName val="Biaya Departemen"/>
      <sheetName val="I.4.1 (2)"/>
      <sheetName val="F1771-V"/>
      <sheetName val="ee_data"/>
      <sheetName val="10"/>
      <sheetName val="LB Desember 2000"/>
      <sheetName val="Data WP"/>
      <sheetName val="412src2"/>
      <sheetName val="BTS-L4-L5-1C"/>
      <sheetName val="Credit-22"/>
      <sheetName val="Setup"/>
      <sheetName val="DataLayout"/>
      <sheetName val="Daily Market Data"/>
      <sheetName val="April 1st 2006- Dec 2006"/>
      <sheetName val="recap"/>
      <sheetName val="15 - BS, IS Level"/>
      <sheetName val="CRITERI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Array"/>
    </sheetNames>
    <sheetDataSet>
      <sheetData sheetId="0">
        <row r="3">
          <cell r="B3">
            <v>1</v>
          </cell>
          <cell r="C3" t="str">
            <v>Platform</v>
          </cell>
        </row>
        <row r="4">
          <cell r="B4">
            <v>2</v>
          </cell>
          <cell r="C4" t="str">
            <v>Ops Marketing</v>
          </cell>
        </row>
        <row r="5">
          <cell r="B5">
            <v>3</v>
          </cell>
          <cell r="C5" t="str">
            <v>Credit/Note</v>
          </cell>
        </row>
        <row r="6">
          <cell r="B6">
            <v>4</v>
          </cell>
          <cell r="C6" t="str">
            <v>FinPlan</v>
          </cell>
        </row>
        <row r="7">
          <cell r="B7">
            <v>5</v>
          </cell>
          <cell r="C7" t="str">
            <v>Cap. Market</v>
          </cell>
        </row>
        <row r="8">
          <cell r="B8">
            <v>6</v>
          </cell>
          <cell r="C8" t="str">
            <v>FXP</v>
          </cell>
        </row>
        <row r="9">
          <cell r="B9">
            <v>7</v>
          </cell>
          <cell r="C9" t="str">
            <v>Remittance</v>
          </cell>
        </row>
        <row r="10">
          <cell r="B10">
            <v>8</v>
          </cell>
          <cell r="C10" t="str">
            <v>Personnel</v>
          </cell>
        </row>
        <row r="11">
          <cell r="B11">
            <v>9</v>
          </cell>
          <cell r="C11" t="str">
            <v>Control Serv</v>
          </cell>
        </row>
        <row r="12">
          <cell r="B12">
            <v>10</v>
          </cell>
          <cell r="C12" t="str">
            <v>Operations</v>
          </cell>
        </row>
        <row r="13">
          <cell r="B13">
            <v>11</v>
          </cell>
          <cell r="C13" t="str">
            <v>Trade Fin / LC</v>
          </cell>
        </row>
        <row r="14">
          <cell r="B14">
            <v>12</v>
          </cell>
          <cell r="C14" t="str">
            <v>Cash/CR/TD</v>
          </cell>
        </row>
        <row r="15">
          <cell r="B15">
            <v>13</v>
          </cell>
          <cell r="C15" t="str">
            <v>DPC / GBS</v>
          </cell>
        </row>
        <row r="16">
          <cell r="B16">
            <v>14</v>
          </cell>
          <cell r="C16" t="str">
            <v>Telex</v>
          </cell>
        </row>
        <row r="17">
          <cell r="B17">
            <v>15</v>
          </cell>
          <cell r="C17" t="str">
            <v>DPC/GBS-BY FTE</v>
          </cell>
        </row>
        <row r="18">
          <cell r="B18">
            <v>16</v>
          </cell>
          <cell r="C18" t="str">
            <v>General Affair</v>
          </cell>
        </row>
        <row r="19">
          <cell r="B19">
            <v>17</v>
          </cell>
          <cell r="C19" t="str">
            <v>Acct/Exp/Test Key</v>
          </cell>
        </row>
        <row r="20">
          <cell r="B20">
            <v>18</v>
          </cell>
          <cell r="C20" t="str">
            <v>IPB</v>
          </cell>
        </row>
        <row r="21">
          <cell r="B21">
            <v>19</v>
          </cell>
          <cell r="C21" t="str">
            <v>NRI</v>
          </cell>
        </row>
        <row r="22">
          <cell r="B22">
            <v>20</v>
          </cell>
          <cell r="C22" t="str">
            <v>Mgr Office</v>
          </cell>
        </row>
        <row r="23">
          <cell r="B23">
            <v>21</v>
          </cell>
          <cell r="C23" t="str">
            <v>BY SPACE</v>
          </cell>
        </row>
        <row r="24">
          <cell r="B24">
            <v>22</v>
          </cell>
          <cell r="C24" t="str">
            <v>Court execution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1"/>
      <sheetName val="PGCOM USD"/>
      <sheetName val="SALES"/>
      <sheetName val="FDIN"/>
      <sheetName val="FDM"/>
      <sheetName val="FD Interconnect"/>
      <sheetName val="JVC"/>
      <sheetName val="FUJI FINE(YEN)"/>
      <sheetName val="MKI"/>
      <sheetName val="PTSONY"/>
      <sheetName val="NSS"/>
      <sheetName val="FD JAPAN"/>
      <sheetName val="FUJI FINE(IDR)"/>
      <sheetName val="PT SONY"/>
      <sheetName val="SHARP"/>
      <sheetName val="NOBLE(BATAM)"/>
      <sheetName val="OMRON"/>
      <sheetName val="PT. PG COM"/>
      <sheetName val="EWINDO"/>
      <sheetName val="SANDEN"/>
      <sheetName val="REPORT-PR12 (2)"/>
      <sheetName val="SANWA"/>
      <sheetName val="REPORT-PR12"/>
      <sheetName val="Account Code"/>
      <sheetName val="JVC COMMIS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">
          <cell r="A2" t="str">
            <v>DA001</v>
          </cell>
        </row>
        <row r="3">
          <cell r="A3" t="str">
            <v>DC001</v>
          </cell>
        </row>
        <row r="4">
          <cell r="A4" t="str">
            <v>DC002</v>
          </cell>
        </row>
        <row r="5">
          <cell r="A5" t="str">
            <v>DC003</v>
          </cell>
        </row>
        <row r="6">
          <cell r="A6" t="str">
            <v>DC004</v>
          </cell>
        </row>
        <row r="7">
          <cell r="A7" t="str">
            <v>DE001</v>
          </cell>
          <cell r="B7" t="str">
            <v>EWINDO</v>
          </cell>
        </row>
        <row r="8">
          <cell r="A8" t="str">
            <v>DE002</v>
          </cell>
        </row>
        <row r="9">
          <cell r="A9" t="str">
            <v>DF001</v>
          </cell>
          <cell r="B9" t="str">
            <v>FD.JAPAN</v>
          </cell>
        </row>
        <row r="10">
          <cell r="A10" t="str">
            <v>DF002</v>
          </cell>
          <cell r="B10" t="str">
            <v>FDI</v>
          </cell>
        </row>
        <row r="11">
          <cell r="A11" t="str">
            <v>DF003</v>
          </cell>
          <cell r="B11" t="str">
            <v>FUJI FINE (IDR)</v>
          </cell>
        </row>
        <row r="12">
          <cell r="A12" t="str">
            <v>DF004</v>
          </cell>
          <cell r="B12" t="str">
            <v>FUJI FINE (YEN)</v>
          </cell>
        </row>
        <row r="13">
          <cell r="A13" t="str">
            <v>DF005</v>
          </cell>
          <cell r="B13" t="str">
            <v>FD INDUSTRI (M)</v>
          </cell>
        </row>
        <row r="14">
          <cell r="A14" t="str">
            <v>DF006</v>
          </cell>
          <cell r="B14" t="str">
            <v>FDIN</v>
          </cell>
        </row>
        <row r="15">
          <cell r="A15" t="str">
            <v>DH001</v>
          </cell>
        </row>
        <row r="16">
          <cell r="A16" t="str">
            <v>DH002</v>
          </cell>
        </row>
        <row r="17">
          <cell r="A17" t="str">
            <v>DH003</v>
          </cell>
        </row>
        <row r="18">
          <cell r="A18" t="str">
            <v>DJ001</v>
          </cell>
          <cell r="B18" t="str">
            <v>JVC</v>
          </cell>
        </row>
        <row r="19">
          <cell r="A19" t="str">
            <v>DJ002</v>
          </cell>
        </row>
        <row r="20">
          <cell r="A20" t="str">
            <v>DK001</v>
          </cell>
        </row>
        <row r="21">
          <cell r="A21" t="str">
            <v>DM001</v>
          </cell>
          <cell r="B21" t="str">
            <v>MKI</v>
          </cell>
        </row>
        <row r="22">
          <cell r="A22" t="str">
            <v>DM002</v>
          </cell>
        </row>
        <row r="23">
          <cell r="A23" t="str">
            <v>DN001</v>
          </cell>
          <cell r="B23" t="str">
            <v>NOBLE(BATAM)</v>
          </cell>
        </row>
        <row r="24">
          <cell r="A24" t="str">
            <v>DN002</v>
          </cell>
          <cell r="B24" t="str">
            <v>NSS</v>
          </cell>
        </row>
        <row r="25">
          <cell r="A25" t="str">
            <v>DO001</v>
          </cell>
          <cell r="B25" t="str">
            <v>OMRON</v>
          </cell>
        </row>
        <row r="26">
          <cell r="A26" t="str">
            <v>DP001</v>
          </cell>
          <cell r="B26" t="str">
            <v xml:space="preserve">PGCOM </v>
          </cell>
        </row>
        <row r="27">
          <cell r="A27" t="str">
            <v>DP002</v>
          </cell>
          <cell r="B27" t="str">
            <v>P. T. SONY</v>
          </cell>
        </row>
        <row r="28">
          <cell r="A28" t="str">
            <v>DP003</v>
          </cell>
          <cell r="B28" t="str">
            <v>PGCOM  USD</v>
          </cell>
        </row>
        <row r="29">
          <cell r="A29" t="str">
            <v>DS001</v>
          </cell>
          <cell r="B29" t="str">
            <v>SHARP</v>
          </cell>
        </row>
        <row r="30">
          <cell r="A30" t="str">
            <v>DS002</v>
          </cell>
          <cell r="B30" t="str">
            <v>SANDEN</v>
          </cell>
        </row>
        <row r="31">
          <cell r="A31" t="str">
            <v>DS003</v>
          </cell>
          <cell r="B31" t="str">
            <v>SANWA</v>
          </cell>
        </row>
        <row r="32">
          <cell r="A32" t="str">
            <v>DS004</v>
          </cell>
        </row>
        <row r="33">
          <cell r="A33" t="str">
            <v>DS005</v>
          </cell>
        </row>
        <row r="34">
          <cell r="A34" t="str">
            <v>DS006</v>
          </cell>
        </row>
        <row r="35">
          <cell r="A35" t="str">
            <v>DS007</v>
          </cell>
        </row>
        <row r="36">
          <cell r="A36" t="str">
            <v>DS008</v>
          </cell>
        </row>
        <row r="37">
          <cell r="A37" t="str">
            <v>DT001</v>
          </cell>
        </row>
        <row r="38">
          <cell r="A38" t="str">
            <v>DT002</v>
          </cell>
        </row>
        <row r="39">
          <cell r="A39" t="str">
            <v>DT003</v>
          </cell>
        </row>
        <row r="40">
          <cell r="A40" t="str">
            <v>DT004</v>
          </cell>
        </row>
        <row r="41">
          <cell r="A41" t="str">
            <v>DT005</v>
          </cell>
        </row>
        <row r="42">
          <cell r="A42" t="str">
            <v>DT006</v>
          </cell>
        </row>
      </sheetData>
      <sheetData sheetId="25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A"/>
      <sheetName val="B"/>
      <sheetName val="Balancesheets-I"/>
      <sheetName val="Balancesheet-E"/>
      <sheetName val="Marshal"/>
      <sheetName val="Attachement"/>
      <sheetName val="Lampiran"/>
      <sheetName val="TB1197"/>
      <sheetName val="list FA"/>
      <sheetName val="penyusutan (E)"/>
      <sheetName val="penyusutan(I)"/>
      <sheetName val="Summary fiscal depr(E)"/>
      <sheetName val="Sheet8"/>
      <sheetName val="FI-1771-P1"/>
      <sheetName val="FI-1771-P2"/>
      <sheetName val="FI-1771-I"/>
      <sheetName val="Sheet4"/>
      <sheetName val="Sheet3"/>
      <sheetName val="Sheet2"/>
      <sheetName val="Sheet1"/>
      <sheetName val="Summary fiscal depr(I)"/>
      <sheetName val="Lead"/>
      <sheetName val="MATERIALFINAL"/>
      <sheetName val="Information"/>
      <sheetName val="GeneralInfo"/>
      <sheetName val="3 - M &amp; T-Series Products"/>
      <sheetName val="Ex-Rate"/>
      <sheetName val="Account Code"/>
      <sheetName val="Links"/>
      <sheetName val="Irregular Income"/>
      <sheetName val="FE-1770.P1"/>
      <sheetName val="B1"/>
      <sheetName val="Parameters"/>
      <sheetName val="Menu"/>
      <sheetName val="FKT_PJK"/>
      <sheetName val="LLL10"/>
      <sheetName val="Account Payable"/>
      <sheetName val="Revenue (10)"/>
      <sheetName val="Loan"/>
      <sheetName val="Fin Exp"/>
      <sheetName val="STOCKHAM TAX DATA_RAW"/>
      <sheetName val="Table"/>
      <sheetName val="Table Array"/>
      <sheetName val="Cornov1-1999"/>
      <sheetName val="BWD"/>
      <sheetName val="DATA21"/>
      <sheetName val="B28(old version)"/>
      <sheetName val="Drop Down List"/>
      <sheetName val="Macro1"/>
      <sheetName val="L"/>
      <sheetName val="DH_RI_SI Exceptions"/>
      <sheetName val="Rates"/>
      <sheetName val="CC"/>
      <sheetName val="LU"/>
      <sheetName val="REK"/>
      <sheetName val="INDRCT DTL"/>
      <sheetName val="Local"/>
      <sheetName val="SMain"/>
      <sheetName val="SProperty"/>
      <sheetName val="Trial Balance"/>
      <sheetName val="AN_EL(16.0)"/>
      <sheetName val="Summary"/>
      <sheetName val="data"/>
      <sheetName val="Permanent_info"/>
      <sheetName val="list_FA"/>
      <sheetName val="penyusutan_(E)"/>
      <sheetName val="Summary_fiscal_depr(E)"/>
      <sheetName val="Summary_fiscal_depr(I)"/>
      <sheetName val="3_-_M_&amp;_T-Series_Products"/>
      <sheetName val="dectbl"/>
      <sheetName val="tabel"/>
      <sheetName val="lamphp"/>
      <sheetName val="May"/>
      <sheetName val="Family"/>
    </sheetNames>
    <sheetDataSet>
      <sheetData sheetId="0" refreshError="1">
        <row r="7">
          <cell r="E7" t="str">
            <v>PT MAITLAND SMITH INDONESIA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Chart2"/>
      <sheetName val="total cost"/>
      <sheetName val="base"/>
      <sheetName val="SUMMARY"/>
      <sheetName val="100"/>
      <sheetName val="110"/>
      <sheetName val="130"/>
      <sheetName val="135"/>
      <sheetName val="136"/>
      <sheetName val="140"/>
      <sheetName val="145"/>
      <sheetName val="146"/>
      <sheetName val="150"/>
      <sheetName val="160"/>
      <sheetName val="165"/>
      <sheetName val="175"/>
      <sheetName val="180"/>
      <sheetName val="Marshal"/>
      <sheetName val="MTD_Flash_Report"/>
      <sheetName val="Power"/>
      <sheetName val="70 China (actual incl Optimor)"/>
      <sheetName val="MASTER"/>
      <sheetName val="CVR"/>
      <sheetName val="Orders"/>
      <sheetName val="STOCKHAM TAX DATA_RAW"/>
      <sheetName val="MSC Product Characteristics"/>
      <sheetName val="Monat"/>
      <sheetName val="DFR CT"/>
      <sheetName val="MSC-L5"/>
      <sheetName val="Control"/>
      <sheetName val="AN_EL(16.0)"/>
      <sheetName val="Trial"/>
      <sheetName val="TB"/>
      <sheetName val="BSliRp"/>
      <sheetName val="input sheet"/>
      <sheetName val="Permanent info"/>
      <sheetName val="BTS-L4-L5-1C"/>
      <sheetName val="GM ANALYSIS 2001"/>
      <sheetName val="KAS $"/>
      <sheetName val="Macro5"/>
      <sheetName val="Table Array"/>
      <sheetName val="monthly"/>
      <sheetName val="LIST 99"/>
      <sheetName val="TAX SUMMARY"/>
      <sheetName val="Input"/>
      <sheetName val="INDEX"/>
      <sheetName val="total_cost"/>
      <sheetName val="Ex-Rate"/>
      <sheetName val="FE_1770_P1"/>
      <sheetName val="NAP"/>
      <sheetName val="IS"/>
      <sheetName val="Instr + GQL ORM"/>
      <sheetName val="LOOKUP"/>
      <sheetName val="Type"/>
      <sheetName val="WMSO.3"/>
      <sheetName val="WMSO.7"/>
      <sheetName val="WMSO.1"/>
      <sheetName val="Cover - Flash"/>
      <sheetName val="fiscal depr(E)"/>
      <sheetName val="Parameter"/>
      <sheetName val="MSC_Product_Characteristics"/>
      <sheetName val="70_China_(actual_incl_Optimor)"/>
      <sheetName val="DFR_CT"/>
      <sheetName val="STOCKHAM_TAX_DATA_RAW"/>
      <sheetName val="AN_EL(16_0)"/>
      <sheetName val="input_sheet"/>
      <sheetName val="Permanent_info"/>
      <sheetName val="GM_ANALYSIS_2001"/>
      <sheetName val="KAS_$"/>
      <sheetName val="Table_Array"/>
      <sheetName val="Ex_Rate"/>
      <sheetName val="cov"/>
      <sheetName val="data (2)"/>
      <sheetName val="PEMAKAIAN PAKAN &amp; OBAT"/>
      <sheetName val="PL"/>
      <sheetName val="ledger02"/>
      <sheetName val="GeneralInfo"/>
      <sheetName val="DATA"/>
      <sheetName val="AccountChart"/>
      <sheetName val="Day"/>
      <sheetName val="11-12"/>
      <sheetName val="Sheet2"/>
      <sheetName val="KRM Cashflows by mth"/>
      <sheetName val="F1771-IV"/>
      <sheetName val="F1771-V"/>
      <sheetName val="2-asi-00"/>
      <sheetName val="Sheet1"/>
      <sheetName val="RATE"/>
      <sheetName val="Sales - Ind. Life"/>
      <sheetName val="OpsHighlite"/>
      <sheetName val="0220"/>
      <sheetName val="BTR"/>
      <sheetName val="BGR"/>
      <sheetName val="BKS"/>
      <sheetName val="total_cost1"/>
      <sheetName val="MSC_Product_Characteristics1"/>
      <sheetName val="AN_EL(16_0)1"/>
      <sheetName val="70_China_(actual_incl_Optimor)1"/>
      <sheetName val="STOCKHAM_TAX_DATA_RAW1"/>
      <sheetName val="input_sheet1"/>
      <sheetName val="LIST_99"/>
      <sheetName val="DFR_CT1"/>
      <sheetName val="GM_ANALYSIS_20011"/>
      <sheetName val="KAS_$1"/>
      <sheetName val="Table_Array1"/>
      <sheetName val="Permanent_info1"/>
      <sheetName val="Instr_+_GQL_ORM"/>
      <sheetName val="fiscal_depr(E)"/>
      <sheetName val="TAX_SUMMARY"/>
      <sheetName val="WMSO_3"/>
      <sheetName val="WMSO_7"/>
      <sheetName val="WMSO_1"/>
      <sheetName val="Cover_-_Flash"/>
      <sheetName val="data_(2)"/>
      <sheetName val="NCastalone"/>
      <sheetName val="JAN 2001"/>
      <sheetName val="Opening"/>
      <sheetName val="TAX LIST"/>
      <sheetName val="MPO Shit Rota"/>
      <sheetName val="All_Table"/>
      <sheetName val="Metals"/>
      <sheetName val="CA"/>
      <sheetName val="DIST"/>
      <sheetName val="MONTHLY PROJ GP - MAY 2004"/>
      <sheetName val="MBOPEX09 YTD"/>
      <sheetName val="TIRE DIVISION"/>
      <sheetName val="ocean voyage"/>
      <sheetName val="국산화"/>
      <sheetName val="Macro1"/>
      <sheetName val="Konstanta"/>
      <sheetName val="d_com"/>
      <sheetName val="LBR-LBRN"/>
      <sheetName val="Sheet5"/>
      <sheetName val="Lookup Lists"/>
      <sheetName val="Detail_FA"/>
      <sheetName val="Links"/>
      <sheetName val="Lead"/>
      <sheetName val="M"/>
      <sheetName val="Movements"/>
      <sheetName val="StockCodes"/>
      <sheetName val="Irregular Income"/>
      <sheetName val="FE-1770.P1"/>
      <sheetName val="社員リスト"/>
      <sheetName val="Region Code"/>
      <sheetName val="Product Group Code"/>
      <sheetName val="Company Code"/>
      <sheetName val="Internal Account Code"/>
      <sheetName val="month"/>
      <sheetName val="#REF!"/>
      <sheetName val="Monthly Recap"/>
      <sheetName val="Mar"/>
      <sheetName val="Data Entry"/>
      <sheetName val="TaxDat"/>
      <sheetName val="IMPUT PENERIMAAN BAG PRODUKSI"/>
      <sheetName val="MALE"/>
      <sheetName val="SING"/>
      <sheetName val="SRI L"/>
      <sheetName val="VIET"/>
      <sheetName val="REGDATA"/>
      <sheetName val="Mapping Tables"/>
      <sheetName val="table"/>
      <sheetName val="Movement FA - Report"/>
      <sheetName val="Summary Leasing"/>
      <sheetName val="Mapping Breakdown Asset"/>
      <sheetName val="名簿データ"/>
      <sheetName val="E-9.3(PBC)"/>
      <sheetName val="List"/>
      <sheetName val="D4"/>
      <sheetName val="D6"/>
      <sheetName val="D7"/>
      <sheetName val="D8"/>
      <sheetName val="UTI"/>
      <sheetName val="AvsBsys"/>
      <sheetName val="Worksheet"/>
      <sheetName val="CCSC"/>
      <sheetName val="Asset Verification"/>
      <sheetName val="KRM_Cashflows_by_mth"/>
      <sheetName val="Sales_-_Ind__Life"/>
      <sheetName val="total_cost3"/>
      <sheetName val="MSC_Product_Characteristics3"/>
      <sheetName val="AN_EL(16_0)3"/>
      <sheetName val="input_sheet3"/>
      <sheetName val="LIST_992"/>
      <sheetName val="70_China_(actual_incl_Optimor)3"/>
      <sheetName val="STOCKHAM_TAX_DATA_RAW3"/>
      <sheetName val="DFR_CT3"/>
      <sheetName val="GM_ANALYSIS_20013"/>
      <sheetName val="KAS_$3"/>
      <sheetName val="Table_Array3"/>
      <sheetName val="Permanent_info3"/>
      <sheetName val="Instr_+_GQL_ORM2"/>
      <sheetName val="fiscal_depr(E)2"/>
      <sheetName val="TAX_SUMMARY2"/>
      <sheetName val="WMSO_32"/>
      <sheetName val="WMSO_72"/>
      <sheetName val="WMSO_12"/>
      <sheetName val="Cover_-_Flash2"/>
      <sheetName val="data_(2)2"/>
      <sheetName val="KRM_Cashflows_by_mth2"/>
      <sheetName val="Sales_-_Ind__Life2"/>
      <sheetName val="total_cost2"/>
      <sheetName val="MSC_Product_Characteristics2"/>
      <sheetName val="AN_EL(16_0)2"/>
      <sheetName val="input_sheet2"/>
      <sheetName val="LIST_991"/>
      <sheetName val="70_China_(actual_incl_Optimor)2"/>
      <sheetName val="STOCKHAM_TAX_DATA_RAW2"/>
      <sheetName val="DFR_CT2"/>
      <sheetName val="GM_ANALYSIS_20012"/>
      <sheetName val="KAS_$2"/>
      <sheetName val="Table_Array2"/>
      <sheetName val="Permanent_info2"/>
      <sheetName val="Instr_+_GQL_ORM1"/>
      <sheetName val="fiscal_depr(E)1"/>
      <sheetName val="TAX_SUMMARY1"/>
      <sheetName val="WMSO_31"/>
      <sheetName val="WMSO_71"/>
      <sheetName val="WMSO_11"/>
      <sheetName val="Cover_-_Flash1"/>
      <sheetName val="data_(2)1"/>
      <sheetName val="KRM_Cashflows_by_mth1"/>
      <sheetName val="Sales_-_Ind__Life1"/>
      <sheetName val="total_cost4"/>
      <sheetName val="MSC_Product_Characteristics4"/>
      <sheetName val="AN_EL(16_0)4"/>
      <sheetName val="input_sheet4"/>
      <sheetName val="LIST_993"/>
      <sheetName val="70_China_(actual_incl_Optimor)4"/>
      <sheetName val="STOCKHAM_TAX_DATA_RAW4"/>
      <sheetName val="DFR_CT4"/>
      <sheetName val="GM_ANALYSIS_20014"/>
      <sheetName val="KAS_$4"/>
      <sheetName val="Table_Array4"/>
      <sheetName val="Permanent_info4"/>
      <sheetName val="Instr_+_GQL_ORM3"/>
      <sheetName val="fiscal_depr(E)3"/>
      <sheetName val="TAX_SUMMARY3"/>
      <sheetName val="WMSO_33"/>
      <sheetName val="WMSO_73"/>
      <sheetName val="WMSO_13"/>
      <sheetName val="Cover_-_Flash3"/>
      <sheetName val="data_(2)3"/>
      <sheetName val="KRM_Cashflows_by_mth3"/>
      <sheetName val="Sales_-_Ind__Life3"/>
      <sheetName val="total_cost5"/>
      <sheetName val="MSC_Product_Characteristics5"/>
      <sheetName val="AN_EL(16_0)5"/>
      <sheetName val="input_sheet5"/>
      <sheetName val="LIST_994"/>
      <sheetName val="70_China_(actual_incl_Optimor)5"/>
      <sheetName val="STOCKHAM_TAX_DATA_RAW5"/>
      <sheetName val="DFR_CT5"/>
      <sheetName val="GM_ANALYSIS_20015"/>
      <sheetName val="KAS_$5"/>
      <sheetName val="Table_Array5"/>
      <sheetName val="Permanent_info5"/>
      <sheetName val="Instr_+_GQL_ORM4"/>
      <sheetName val="fiscal_depr(E)4"/>
      <sheetName val="TAX_SUMMARY4"/>
      <sheetName val="WMSO_34"/>
      <sheetName val="WMSO_74"/>
      <sheetName val="WMSO_14"/>
      <sheetName val="Cover_-_Flash4"/>
      <sheetName val="data_(2)4"/>
      <sheetName val="KRM_Cashflows_by_mth4"/>
      <sheetName val="Sales_-_Ind__Life4"/>
      <sheetName val="JAN_2001"/>
      <sheetName val="total_cost6"/>
      <sheetName val="MSC_Product_Characteristics6"/>
      <sheetName val="AN_EL(16_0)6"/>
      <sheetName val="input_sheet6"/>
      <sheetName val="LIST_995"/>
      <sheetName val="70_China_(actual_incl_Optimor)6"/>
      <sheetName val="STOCKHAM_TAX_DATA_RAW6"/>
      <sheetName val="DFR_CT6"/>
      <sheetName val="GM_ANALYSIS_20016"/>
      <sheetName val="KAS_$6"/>
      <sheetName val="Table_Array6"/>
      <sheetName val="Permanent_info6"/>
      <sheetName val="Instr_+_GQL_ORM5"/>
      <sheetName val="fiscal_depr(E)5"/>
      <sheetName val="TAX_SUMMARY5"/>
      <sheetName val="WMSO_35"/>
      <sheetName val="WMSO_75"/>
      <sheetName val="WMSO_15"/>
      <sheetName val="Cover_-_Flash5"/>
      <sheetName val="data_(2)5"/>
      <sheetName val="KRM_Cashflows_by_mth5"/>
      <sheetName val="Sales_-_Ind__Life5"/>
      <sheetName val="JAN_20011"/>
      <sheetName val="BS"/>
      <sheetName val="KEND"/>
      <sheetName val="SheetGMP"/>
      <sheetName val="SheetGMT"/>
      <sheetName val="Stop"/>
      <sheetName val="Accueil"/>
      <sheetName val="data_val"/>
      <sheetName val="Sales - MTD"/>
      <sheetName val="MENU"/>
      <sheetName val="Verteil.schlüssel"/>
      <sheetName val="Farmer-Pond-Monodon"/>
      <sheetName val="Comp equip"/>
      <sheetName val="MV"/>
      <sheetName val="B1"/>
      <sheetName val="Constants"/>
      <sheetName val="FKT_PJK"/>
      <sheetName val="RSS9801"/>
      <sheetName val="RELASI"/>
      <sheetName val="MPI"/>
      <sheetName val="TAX_LIST"/>
      <sheetName val="PEMAKAIAN_PAKAN_&amp;_OBAT"/>
      <sheetName val="MPO_Shit_Rota"/>
      <sheetName val="ACTIVOS FINANCIEROS"/>
      <sheetName val="FAKTOR"/>
      <sheetName val="MSE"/>
      <sheetName val="r.shoot"/>
      <sheetName val="Biaya Departemen"/>
      <sheetName val="NOTHIT"/>
      <sheetName val="ACCOUNT NO"/>
      <sheetName val="Agu"/>
      <sheetName val="Apr"/>
      <sheetName val="Des"/>
      <sheetName val="Jan"/>
      <sheetName val="Jul"/>
      <sheetName val="Jun"/>
      <sheetName val="Mei"/>
      <sheetName val="Nov"/>
      <sheetName val="Okt"/>
      <sheetName val="Peb"/>
      <sheetName val="Sep"/>
      <sheetName val="Biaya_Departemen"/>
      <sheetName val="ACCOUNT_NO"/>
      <sheetName val="M rate"/>
      <sheetName val="Ref.3(8111200)"/>
      <sheetName val="Search for Unrecorded Liabilty"/>
      <sheetName val="SO"/>
      <sheetName val="Jan_07"/>
      <sheetName val="I3-CF&amp;Fin"/>
      <sheetName val="I1-Data"/>
      <sheetName val="Main"/>
      <sheetName val="I4-Mutasi"/>
      <sheetName val="I2-Result"/>
      <sheetName val="MONTHLY_PROJ_GP_-_MAY_2004"/>
      <sheetName val="MBOPEX09_YTD"/>
      <sheetName val="TIRE_DIVISION"/>
      <sheetName val="ocean_voyage"/>
      <sheetName val="MONTHLY_PROJ_GP_-_MAY_20041"/>
      <sheetName val="MBOPEX09_YTD1"/>
      <sheetName val="PEMAKAIAN_PAKAN_&amp;_OBAT1"/>
      <sheetName val="TIRE_DIVISION1"/>
      <sheetName val="ocean_voyage1"/>
      <sheetName val="Revenue"/>
      <sheetName val="IMPUT_PENERIMAAN_BAG_PRODUKSI"/>
      <sheetName val="SRI_L"/>
      <sheetName val="Lookup_Lists"/>
      <sheetName val="Asset_Verification"/>
      <sheetName val="Irregular_Income"/>
      <sheetName val="FE-1770_P1"/>
      <sheetName val="piutang normal psrt"/>
      <sheetName val="KURS"/>
      <sheetName val="usd"/>
      <sheetName val="MPO_Shit_Rota1"/>
      <sheetName val="TAX_LIST1"/>
      <sheetName val="PEMAKAIAN_PAKAN_&amp;_OBAT2"/>
      <sheetName val="MPO_Shit_Rota2"/>
      <sheetName val="JAN_20012"/>
      <sheetName val="TAX_LIST2"/>
      <sheetName val="Magic Square"/>
      <sheetName val="H.Satuan"/>
      <sheetName val="단가"/>
      <sheetName val="NP"/>
      <sheetName val="PER ABJAD"/>
      <sheetName val="Parameters"/>
      <sheetName val="BS final"/>
      <sheetName val="COA"/>
      <sheetName val="0"/>
      <sheetName val="total_cost7"/>
      <sheetName val="MSC_Product_Characteristics7"/>
      <sheetName val="AN_EL(16_0)7"/>
      <sheetName val="input_sheet7"/>
      <sheetName val="LIST_996"/>
      <sheetName val="70_China_(actual_incl_Optimor)7"/>
      <sheetName val="STOCKHAM_TAX_DATA_RAW7"/>
      <sheetName val="DFR_CT7"/>
      <sheetName val="GM_ANALYSIS_20017"/>
      <sheetName val="KAS_$7"/>
      <sheetName val="Table_Array7"/>
      <sheetName val="Permanent_info7"/>
      <sheetName val="Instr_+_GQL_ORM6"/>
      <sheetName val="fiscal_depr(E)6"/>
      <sheetName val="TAX_SUMMARY6"/>
      <sheetName val="WMSO_36"/>
      <sheetName val="WMSO_76"/>
      <sheetName val="WMSO_16"/>
      <sheetName val="Cover_-_Flash6"/>
      <sheetName val="data_(2)6"/>
      <sheetName val="KRM_Cashflows_by_mth6"/>
      <sheetName val="Sales_-_Ind__Life6"/>
      <sheetName val="Data_Entry"/>
      <sheetName val="total_cost8"/>
      <sheetName val="MSC_Product_Characteristics8"/>
      <sheetName val="AN_EL(16_0)8"/>
      <sheetName val="input_sheet8"/>
      <sheetName val="LIST_997"/>
      <sheetName val="70_China_(actual_incl_Optimor)8"/>
      <sheetName val="STOCKHAM_TAX_DATA_RAW8"/>
      <sheetName val="DFR_CT8"/>
      <sheetName val="GM_ANALYSIS_20018"/>
      <sheetName val="KAS_$8"/>
      <sheetName val="Table_Array8"/>
      <sheetName val="Permanent_info8"/>
      <sheetName val="Instr_+_GQL_ORM7"/>
      <sheetName val="fiscal_depr(E)7"/>
      <sheetName val="TAX_SUMMARY7"/>
      <sheetName val="WMSO_37"/>
      <sheetName val="WMSO_77"/>
      <sheetName val="WMSO_17"/>
      <sheetName val="Cover_-_Flash7"/>
      <sheetName val="data_(2)7"/>
      <sheetName val="KRM_Cashflows_by_mth7"/>
      <sheetName val="Sales_-_Ind__Life7"/>
      <sheetName val="JAN_20013"/>
      <sheetName val="Lookup_Lists1"/>
      <sheetName val="Data_Entry1"/>
      <sheetName val="total_cost9"/>
      <sheetName val="MSC_Product_Characteristics9"/>
      <sheetName val="AN_EL(16_0)9"/>
      <sheetName val="input_sheet9"/>
      <sheetName val="LIST_998"/>
      <sheetName val="70_China_(actual_incl_Optimor)9"/>
      <sheetName val="STOCKHAM_TAX_DATA_RAW9"/>
      <sheetName val="DFR_CT9"/>
      <sheetName val="GM_ANALYSIS_20019"/>
      <sheetName val="KAS_$9"/>
      <sheetName val="Table_Array9"/>
      <sheetName val="Permanent_info9"/>
      <sheetName val="Instr_+_GQL_ORM8"/>
      <sheetName val="fiscal_depr(E)8"/>
      <sheetName val="TAX_SUMMARY8"/>
      <sheetName val="WMSO_38"/>
      <sheetName val="WMSO_78"/>
      <sheetName val="WMSO_18"/>
      <sheetName val="Cover_-_Flash8"/>
      <sheetName val="data_(2)8"/>
      <sheetName val="KRM_Cashflows_by_mth8"/>
      <sheetName val="Sales_-_Ind__Life8"/>
      <sheetName val="JAN_20014"/>
      <sheetName val="MONTHLY_PROJ_GP_-_MAY_20042"/>
      <sheetName val="MBOPEX09_YTD2"/>
      <sheetName val="TIRE_DIVISION2"/>
      <sheetName val="ocean_voyage2"/>
      <sheetName val="Lookup_Lists2"/>
      <sheetName val="Data_Entry2"/>
      <sheetName val="total_cost10"/>
      <sheetName val="MSC_Product_Characteristics10"/>
      <sheetName val="AN_EL(16_0)10"/>
      <sheetName val="input_sheet10"/>
      <sheetName val="LIST_999"/>
      <sheetName val="70_China_(actual_incl_Optimor10"/>
      <sheetName val="STOCKHAM_TAX_DATA_RAW10"/>
      <sheetName val="DFR_CT10"/>
      <sheetName val="GM_ANALYSIS_200110"/>
      <sheetName val="KAS_$10"/>
      <sheetName val="Table_Array10"/>
      <sheetName val="Permanent_info10"/>
      <sheetName val="Instr_+_GQL_ORM9"/>
      <sheetName val="fiscal_depr(E)9"/>
      <sheetName val="TAX_SUMMARY9"/>
      <sheetName val="WMSO_39"/>
      <sheetName val="WMSO_79"/>
      <sheetName val="WMSO_19"/>
      <sheetName val="Cover_-_Flash9"/>
      <sheetName val="data_(2)9"/>
      <sheetName val="KRM_Cashflows_by_mth9"/>
      <sheetName val="Sales_-_Ind__Life9"/>
      <sheetName val="JAN_20015"/>
      <sheetName val="PEMAKAIAN_PAKAN_&amp;_OBAT3"/>
      <sheetName val="TAX_LIST3"/>
      <sheetName val="MPO_Shit_Rota3"/>
      <sheetName val="MONTHLY_PROJ_GP_-_MAY_20043"/>
      <sheetName val="MBOPEX09_YTD3"/>
      <sheetName val="TIRE_DIVISION3"/>
      <sheetName val="ocean_voyage3"/>
      <sheetName val="Lookup_Lists3"/>
      <sheetName val="Data_Entry3"/>
      <sheetName val="total_cost11"/>
      <sheetName val="MSC_Product_Characteristics11"/>
      <sheetName val="AN_EL(16_0)11"/>
      <sheetName val="input_sheet11"/>
      <sheetName val="LIST_9910"/>
      <sheetName val="70_China_(actual_incl_Optimor11"/>
      <sheetName val="STOCKHAM_TAX_DATA_RAW11"/>
      <sheetName val="DFR_CT11"/>
      <sheetName val="GM_ANALYSIS_200111"/>
      <sheetName val="KAS_$11"/>
      <sheetName val="Table_Array11"/>
      <sheetName val="Permanent_info11"/>
      <sheetName val="Instr_+_GQL_ORM10"/>
      <sheetName val="fiscal_depr(E)10"/>
      <sheetName val="TAX_SUMMARY10"/>
      <sheetName val="WMSO_310"/>
      <sheetName val="WMSO_710"/>
      <sheetName val="WMSO_110"/>
      <sheetName val="Cover_-_Flash10"/>
      <sheetName val="data_(2)10"/>
      <sheetName val="KRM_Cashflows_by_mth10"/>
      <sheetName val="Sales_-_Ind__Life10"/>
      <sheetName val="JAN_20016"/>
      <sheetName val="PEMAKAIAN_PAKAN_&amp;_OBAT4"/>
      <sheetName val="TAX_LIST4"/>
      <sheetName val="MPO_Shit_Rota4"/>
      <sheetName val="MONTHLY_PROJ_GP_-_MAY_20044"/>
      <sheetName val="MBOPEX09_YTD4"/>
      <sheetName val="TIRE_DIVISION4"/>
      <sheetName val="ocean_voyage4"/>
      <sheetName val="Lookup_Lists4"/>
      <sheetName val="Data_Entry4"/>
      <sheetName val="STD labor"/>
      <sheetName val="FREIGHT"/>
      <sheetName val="jer-lr"/>
      <sheetName val="rekap"/>
      <sheetName val="Options"/>
      <sheetName val="SalesAnalysis"/>
      <sheetName val="SalesSummary"/>
      <sheetName val="D_MTD"/>
      <sheetName val="MATERIALFINAL"/>
      <sheetName val="Codi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F1771"/>
      <sheetName val="F1771-I"/>
      <sheetName val="F1771-II"/>
      <sheetName val="F1771- III"/>
      <sheetName val="F1771-IV"/>
      <sheetName val="F1771- V"/>
      <sheetName val="F1771-VI"/>
      <sheetName val="Depreciation  schedule"/>
      <sheetName val="Depreciation"/>
      <sheetName val="Penyusutan"/>
      <sheetName val="Attachement"/>
      <sheetName val="Gain FA"/>
      <sheetName val="Lampiran"/>
      <sheetName val="WP- Lain"/>
      <sheetName val="ppH22"/>
      <sheetName val="Fiskal"/>
      <sheetName val="Sheet14"/>
      <sheetName val="sAL-REC"/>
      <sheetName val="Cover"/>
      <sheetName val="reconciliation"/>
      <sheetName val="GeneralInfo"/>
      <sheetName val="Permanent_info"/>
      <sheetName val="F1771-_III"/>
      <sheetName val="F1771-_V"/>
      <sheetName val="Depreciation__schedule"/>
      <sheetName val="Gain_FA"/>
      <sheetName val="WP-_Lain"/>
      <sheetName val="Table"/>
      <sheetName val="Sum"/>
      <sheetName val="SUMMARY"/>
      <sheetName val="Sheet2"/>
      <sheetName val="MY_SG&amp;A"/>
      <sheetName val="Sheet1"/>
      <sheetName val="Orders"/>
      <sheetName val="MW"/>
      <sheetName val="POMALAA"/>
      <sheetName val="TB"/>
      <sheetName val="FIXED ASSETS"/>
      <sheetName val="MULTIPERIOD RETURNS"/>
      <sheetName val="Cost Rate &amp; Factor"/>
      <sheetName val="Marshal -1"/>
      <sheetName val="TP"/>
      <sheetName val="DFR CT"/>
      <sheetName val="STOCK"/>
      <sheetName val="TRANP BIBIT"/>
      <sheetName val="BTR"/>
      <sheetName val="BGR"/>
      <sheetName val="BKS"/>
      <sheetName val="KEND"/>
      <sheetName val="Type"/>
      <sheetName val="IS"/>
      <sheetName val="Data"/>
      <sheetName val="01"/>
      <sheetName val="FA FISKAL"/>
      <sheetName val="Mth by Mth KPI's"/>
      <sheetName val="Analysis Data"/>
      <sheetName val="Inputs"/>
      <sheetName val="CA Sheet"/>
      <sheetName val="Irregular Income"/>
      <sheetName val="FE-1770.P1"/>
      <sheetName val="DH_RI_SI Exceptions"/>
      <sheetName val="SheetGMP"/>
      <sheetName val="SheetGMT"/>
      <sheetName val="SMD"/>
      <sheetName val="U.P"/>
      <sheetName val="Ex-Rate"/>
      <sheetName val="LOOKUP"/>
      <sheetName val="Account Code"/>
      <sheetName val="Monthly Recap"/>
      <sheetName val="B1 Data"/>
      <sheetName val="WHT-21"/>
      <sheetName val="HQ"/>
      <sheetName val="U"/>
      <sheetName val="FSA"/>
      <sheetName val="Permanent_info1"/>
      <sheetName val="F1771-_III1"/>
      <sheetName val="F1771-_V1"/>
      <sheetName val="Depreciation__schedule1"/>
      <sheetName val="Gain_FA1"/>
      <sheetName val="WP-_Lain1"/>
      <sheetName val="Cost_Rate_&amp;_Factor"/>
      <sheetName val="FIXED_ASSETS"/>
      <sheetName val="Marshal_-1"/>
      <sheetName val="CIP_USD"/>
      <sheetName val="RATE"/>
      <sheetName val="Macro1"/>
      <sheetName val="MASTER"/>
      <sheetName val="MMR"/>
      <sheetName val="KGCC"/>
      <sheetName val="MSDK"/>
      <sheetName val="Links"/>
      <sheetName val="Lead-BS"/>
      <sheetName val="BS Assum"/>
      <sheetName val="VAT out"/>
      <sheetName val="Prepaid Rent"/>
      <sheetName val="Parameter"/>
      <sheetName val="DATA21"/>
      <sheetName val="gl-cip"/>
      <sheetName val="MTD_Flash_Report"/>
      <sheetName val="Power"/>
      <sheetName val="Front Page"/>
      <sheetName val="Metals"/>
      <sheetName val="CVR"/>
      <sheetName val="recaploan_mop,cop,eop,loan_des "/>
      <sheetName val="COEFF "/>
      <sheetName val="LIST 99"/>
      <sheetName val="MAIN MENU"/>
      <sheetName val="monthly"/>
      <sheetName val="1771"/>
      <sheetName val="소상 &quot;1&quot;"/>
      <sheetName val="Daftar Isi"/>
      <sheetName val="SUPPORT"/>
      <sheetName val="cellular"/>
      <sheetName val="Isolasi Luar Dalam"/>
      <sheetName val="Isolasi Luar"/>
      <sheetName val="Family"/>
      <sheetName val="tabel nilai"/>
      <sheetName val="0"/>
      <sheetName val="NL"/>
      <sheetName val="EXC-R2004"/>
      <sheetName val="ASSUM-COMB-Prop"/>
      <sheetName val="rab_50"/>
      <sheetName val="TRANP_BIBIT"/>
      <sheetName val="CA_Sheet"/>
      <sheetName val="B1_Data"/>
      <sheetName val="MULTIPERIOD_RETURNS"/>
      <sheetName val="Mth_by_Mth_KPI's"/>
      <sheetName val="Analysis_Data"/>
      <sheetName val="#REF"/>
      <sheetName val="B1"/>
      <sheetName val="A3"/>
      <sheetName val="working papers"/>
      <sheetName val="LAPORAN "/>
      <sheetName val="C"/>
      <sheetName val="C1"/>
      <sheetName val="C1.01"/>
      <sheetName val="C2 Cash"/>
      <sheetName val="C2"/>
      <sheetName val="C3"/>
      <sheetName val="C4"/>
      <sheetName val="C5"/>
      <sheetName val="C6"/>
      <sheetName val="C6-1"/>
      <sheetName val="C6-2"/>
      <sheetName val="C6-3"/>
      <sheetName val="C6-4"/>
      <sheetName val="C7"/>
      <sheetName val="Monthly RecapLO"/>
      <sheetName val="TB Client 0607"/>
      <sheetName val="Cisco"/>
      <sheetName val="data (2)"/>
      <sheetName val="1771'98-Adj Rev2"/>
      <sheetName val="Tran0104"/>
      <sheetName val="FA_FISKAL"/>
      <sheetName val="DH_RI_SI_Exceptions"/>
      <sheetName val="U_P"/>
      <sheetName val="cwip"/>
      <sheetName val="2011"/>
      <sheetName val="Opening"/>
      <sheetName val="Rev Accrual Sum"/>
      <sheetName val="SAA"/>
      <sheetName val="LAMKOM"/>
      <sheetName val="F"/>
      <sheetName val="F1"/>
      <sheetName val="F1.01"/>
      <sheetName val="A2-1"/>
      <sheetName val="A2-2"/>
      <sheetName val="F.1 OTHER REC "/>
      <sheetName val="F3"/>
      <sheetName val="F4"/>
      <sheetName val="F5-1"/>
      <sheetName val="F5-2"/>
      <sheetName val="F5-3"/>
      <sheetName val="F5-4"/>
      <sheetName val="F5-5"/>
      <sheetName val="F6"/>
      <sheetName val="F7-1"/>
      <sheetName val="I"/>
      <sheetName val="I1"/>
      <sheetName val="I1.01"/>
      <sheetName val="I.2 INTANGIBLE"/>
      <sheetName val="I3"/>
      <sheetName val="I3.01 addition"/>
      <sheetName val="I.3-01.A ammortization"/>
      <sheetName val="6"/>
      <sheetName val="I3.02"/>
      <sheetName val="I3.03"/>
      <sheetName val="I4"/>
      <sheetName val="I5"/>
      <sheetName val="1999"/>
      <sheetName val="Updated MU2"/>
      <sheetName val="Data-1996"/>
      <sheetName val="Altman Z Score"/>
      <sheetName val="A"/>
      <sheetName val="Smartphone_Symbian Parameters"/>
      <sheetName val="laporan"/>
      <sheetName val="MSC-L5"/>
      <sheetName val="NAP"/>
      <sheetName val="d_com"/>
      <sheetName val="Entity"/>
      <sheetName val="NAME"/>
      <sheetName val="harsat"/>
      <sheetName val=" MS"/>
      <sheetName val="Rincian"/>
      <sheetName val="AJE&amp;RJE"/>
      <sheetName val="WP-Panu'02"/>
      <sheetName val="Input Acts-Fcst"/>
      <sheetName val="General Info"/>
      <sheetName val="Input Acts-Fcst Restate-BB"/>
      <sheetName val="T.B"/>
      <sheetName val="BARSdec05"/>
      <sheetName val="subcont"/>
      <sheetName val="CN Jackaroo"/>
      <sheetName val="Lookup Lists"/>
      <sheetName val="Table Array"/>
      <sheetName val="Control"/>
      <sheetName val="Unit Data Collection"/>
      <sheetName val="recaploan_mop,cop,eop,loan_apr "/>
      <sheetName val="E-9.3(PBC)"/>
      <sheetName val="Permanent_info2"/>
      <sheetName val="F1771-_III2"/>
      <sheetName val="F1771-_V2"/>
      <sheetName val="Depreciation__schedule2"/>
      <sheetName val="Gain_FA2"/>
      <sheetName val="WP-_Lain2"/>
      <sheetName val="Marshal_-11"/>
      <sheetName val="Cost_Rate_&amp;_Factor1"/>
      <sheetName val="FIXED_ASSETS1"/>
      <sheetName val="DFR_CT"/>
      <sheetName val="Irregular_Income"/>
      <sheetName val="FE-1770_P1"/>
      <sheetName val="VAT_out"/>
      <sheetName val="Prepaid_Rent"/>
      <sheetName val="LIST_99"/>
      <sheetName val="Account_Code"/>
      <sheetName val="Monthly_Recap"/>
      <sheetName val="MAIN_MENU"/>
      <sheetName val="Front_Page"/>
      <sheetName val="TRANP_BIBIT1"/>
      <sheetName val="FA_FISKAL1"/>
      <sheetName val="DH_RI_SI_Exceptions1"/>
      <sheetName val="U_P1"/>
      <sheetName val="B1_Data1"/>
      <sheetName val="Mth_by_Mth_KPI's1"/>
      <sheetName val="Analysis_Data1"/>
      <sheetName val="MULTIPERIOD_RETURNS1"/>
      <sheetName val="CA_Sheet1"/>
      <sheetName val="Daftar_Isi"/>
      <sheetName val="COEFF_"/>
      <sheetName val="BS_Assum"/>
      <sheetName val="소상_&quot;1&quot;"/>
      <sheetName val="data_(2)"/>
      <sheetName val="tabel_nilai"/>
      <sheetName val="1771'98-Adj_Rev2"/>
      <sheetName val="recaploan_mop,cop,eop,loan_des_"/>
      <sheetName val="Isolasi_Luar_Dalam"/>
      <sheetName val="Isolasi_Luar"/>
      <sheetName val="working_papers"/>
      <sheetName val="LAPORAN_"/>
      <sheetName val="C1_01"/>
      <sheetName val="C2_Cash"/>
      <sheetName val="F1771-III"/>
      <sheetName val="MATERIALFINAL"/>
      <sheetName val="Master Data"/>
      <sheetName val="Index"/>
      <sheetName val="All"/>
      <sheetName val="LB Plan 97 neu 15531 Best "/>
      <sheetName val="NEGARA"/>
      <sheetName val="recaploan_mop,cop,eop,loan_apr_"/>
      <sheetName val="11-12"/>
      <sheetName val="AGUSTUS05"/>
      <sheetName val="P&amp;L98"/>
      <sheetName val="filetmp"/>
      <sheetName val="Macro5"/>
      <sheetName val="PRB_loadchart"/>
      <sheetName val="FKT_PJK"/>
      <sheetName val="R&amp;D"/>
      <sheetName val="Travel"/>
      <sheetName val="SCORE_RC_Code"/>
      <sheetName val="MAIN"/>
      <sheetName val=""/>
      <sheetName val="NZ data"/>
      <sheetName val="Bankruptcies"/>
      <sheetName val="Hidden"/>
      <sheetName val="rinci"/>
      <sheetName val="BS"/>
      <sheetName val="2002"/>
      <sheetName val="Account Payable"/>
      <sheetName val="Revenue (10)"/>
      <sheetName val="MSC Product Characteristics"/>
      <sheetName val="fiscal depr(E)"/>
      <sheetName val="worksheet"/>
      <sheetName val="Rev_Accrual_Sum"/>
      <sheetName val="TB_Client_0607"/>
      <sheetName val="Altman_Z_Score"/>
      <sheetName val="Smartphone_Symbian_Parameters"/>
      <sheetName val="Lookup_Lists"/>
      <sheetName val="_MS"/>
      <sheetName val="Table_Array"/>
      <sheetName val="Monthly_RecapLO"/>
      <sheetName val="F1_01"/>
      <sheetName val="F_1_OTHER_REC_"/>
      <sheetName val="I1_01"/>
      <sheetName val="I_2_INTANGIBLE"/>
      <sheetName val="I3_01_addition"/>
      <sheetName val="I_3-01_A_ammortization"/>
      <sheetName val="I3_02"/>
      <sheetName val="I3_03"/>
      <sheetName val="Revenue"/>
      <sheetName val="WNS NA 31.03.04"/>
      <sheetName val="WNS UK 31.03.04"/>
      <sheetName val="Con"/>
      <sheetName val="Permanent_info3"/>
      <sheetName val="F1771-_III3"/>
      <sheetName val="F1771-_V3"/>
      <sheetName val="Depreciation__schedule3"/>
      <sheetName val="Gain_FA3"/>
      <sheetName val="WP-_Lain3"/>
      <sheetName val="FIXED_ASSETS2"/>
      <sheetName val="Marshal_-12"/>
      <sheetName val="Cost_Rate_&amp;_Factor2"/>
      <sheetName val="DFR_CT1"/>
      <sheetName val="Irregular_Income1"/>
      <sheetName val="FE-1770_P11"/>
      <sheetName val="VAT_out1"/>
      <sheetName val="Prepaid_Rent1"/>
      <sheetName val="Front_Page1"/>
      <sheetName val="LIST_991"/>
      <sheetName val="Account_Code1"/>
      <sheetName val="MAIN_MENU1"/>
      <sheetName val="Monthly_Recap1"/>
      <sheetName val="Unit_Data_Collection"/>
      <sheetName val="Data Entry"/>
      <sheetName val="Master Stock"/>
      <sheetName val="Master Price List"/>
      <sheetName val="UPAH + ALAT"/>
      <sheetName val="Audited"/>
      <sheetName val="MNR6"/>
      <sheetName val="TRS Chart"/>
      <sheetName val="Company Code"/>
      <sheetName val="Internal Account Code"/>
      <sheetName val="month"/>
      <sheetName val="SAPAdd"/>
      <sheetName val="Menu"/>
      <sheetName val="TB DEC-17"/>
      <sheetName val="GO Salary"/>
      <sheetName val="SELL-SUMM-COST"/>
      <sheetName val="Macros"/>
      <sheetName val="N2.2"/>
      <sheetName val="MALE"/>
      <sheetName val="SING"/>
      <sheetName val="SRI L"/>
      <sheetName val="VIET"/>
      <sheetName val="MYR"/>
      <sheetName val="Penj Sub NPK"/>
      <sheetName val="Info"/>
      <sheetName val="Input Page"/>
      <sheetName val="OLDMAP"/>
      <sheetName val="WWb"/>
      <sheetName val="PEMBELIAN-05"/>
      <sheetName val="F1771-V"/>
      <sheetName val="A u g"/>
      <sheetName val="O c t"/>
      <sheetName val="00 received in 01"/>
      <sheetName val="F e b"/>
      <sheetName val="Per GL J a n"/>
      <sheetName val="Other charges (income)"/>
      <sheetName val="TRANP_BIBIT2"/>
      <sheetName val="FA_FISKAL2"/>
      <sheetName val="DH_RI_SI_Exceptions2"/>
      <sheetName val="U_P2"/>
      <sheetName val="B1_Data2"/>
      <sheetName val="Mth_by_Mth_KPI's2"/>
      <sheetName val="Analysis_Data2"/>
      <sheetName val="MULTIPERIOD_RETURNS2"/>
      <sheetName val="CA_Sheet2"/>
      <sheetName val="Daftar_Isi1"/>
      <sheetName val="COEFF_1"/>
      <sheetName val="BS_Assum1"/>
      <sheetName val="소상_&quot;1&quot;1"/>
      <sheetName val="recaploan_mop,cop,eop,loan_des1"/>
      <sheetName val="tabel_nilai1"/>
      <sheetName val="data_(2)1"/>
      <sheetName val="Isolasi_Luar_Dalam1"/>
      <sheetName val="Isolasi_Luar1"/>
      <sheetName val="1771'98-Adj_Rev21"/>
      <sheetName val="LAPORAN_1"/>
      <sheetName val="working_papers1"/>
      <sheetName val="C1_011"/>
      <sheetName val="C2_Cash1"/>
      <sheetName val="Updated_MU2"/>
      <sheetName val="Input_Acts-Fcst"/>
      <sheetName val="General_Info"/>
      <sheetName val="Input_Acts-Fcst_Restate-BB"/>
      <sheetName val="T_B"/>
      <sheetName val="CN_Jackaroo"/>
      <sheetName val="E-9_3(PBC)"/>
      <sheetName val="Account_Payable"/>
      <sheetName val="Revenue_(10)"/>
      <sheetName val="MSC_Product_Characteristics"/>
      <sheetName val="Master_Data"/>
      <sheetName val="Basic Information"/>
      <sheetName val="G1"/>
      <sheetName val="A1-B ASSET"/>
      <sheetName val="D1"/>
      <sheetName val="S1"/>
      <sheetName val="TB "/>
      <sheetName val="T.1-A PROFIT&amp;LOSS"/>
      <sheetName val="CA"/>
      <sheetName val="Journal Template"/>
      <sheetName val="GIsi di PKU"/>
      <sheetName val="Pro-Base"/>
      <sheetName val="data_val"/>
      <sheetName val="Calc"/>
      <sheetName val="Rekap"/>
      <sheetName val="oktober'96"/>
      <sheetName val="500.10"/>
      <sheetName val="Setup Data"/>
      <sheetName val="Scenario&amp;Sensitivity"/>
      <sheetName val="Mine Assumptions"/>
      <sheetName val="N1 - Lead"/>
      <sheetName val="M-2 Adjusted"/>
      <sheetName val="POTO MAC"/>
      <sheetName val="Tabel PErkiraan"/>
      <sheetName val="H7.1"/>
      <sheetName val="PRODUKSI"/>
      <sheetName val="ACTABLE"/>
      <sheetName val="Exxon Jakarta"/>
      <sheetName val="Analisa Tend (2)"/>
      <sheetName val="Detail_FA"/>
      <sheetName val="Range"/>
      <sheetName val="IA2"/>
      <sheetName val="R2"/>
      <sheetName val="Oct 99"/>
      <sheetName val="sapactivexlhiddensheet"/>
      <sheetName val="TB US"/>
      <sheetName val="master1"/>
      <sheetName val="Farmer-Pond-Monodon"/>
      <sheetName val="Infield Charge (OBP)"/>
      <sheetName val="LP-PENJ-EKSKUTIF-LP-2"/>
      <sheetName val="Buku Besar"/>
      <sheetName val="rekapMM"/>
      <sheetName val="단가"/>
      <sheetName val="S e p"/>
      <sheetName val="M a r"/>
      <sheetName val="M a y"/>
      <sheetName val="J u l"/>
      <sheetName val="A p r"/>
      <sheetName val="J u n"/>
      <sheetName val="N o v"/>
      <sheetName val="J a n"/>
      <sheetName val="DKI"/>
      <sheetName val="?? &quot;1&quot;"/>
      <sheetName val="??_&quot;1&quot;"/>
      <sheetName val="7.1(3)"/>
      <sheetName val="Target 2018_Revisi 31-01-18"/>
      <sheetName val="BARS"/>
      <sheetName val="INV-KTR"/>
      <sheetName val="Multi_Control"/>
      <sheetName val="FURNITUR"/>
      <sheetName val="Akron FA"/>
      <sheetName val="SF_EX"/>
      <sheetName val="Group"/>
      <sheetName val="Rates"/>
      <sheetName val="omzet"/>
      <sheetName val="KKP 01 Audit"/>
      <sheetName val="Kertas kerja dan lap. keuangan"/>
      <sheetName val="ANALISIS"/>
      <sheetName val="Sheet3"/>
      <sheetName val="RF"/>
      <sheetName val="ner6klm-pus"/>
      <sheetName val="COST-SUM"/>
      <sheetName val="MT-C"/>
      <sheetName val="MFRLIST"/>
      <sheetName val="Jakarta"/>
      <sheetName val="AJE_RJE"/>
      <sheetName val="LIST BAGIAN DAN DIVISI"/>
      <sheetName val="Exc. Rate"/>
      <sheetName val="EE-PROP"/>
      <sheetName val="Des"/>
      <sheetName val="Annual-Plan-1998-A-US$-Rupiah-F"/>
      <sheetName val="HARGA MATERIAL"/>
      <sheetName val="ByCC"/>
      <sheetName val="Permanent_info4"/>
      <sheetName val="F1771-_III4"/>
      <sheetName val="F1771-_V4"/>
      <sheetName val="Depreciation__schedule4"/>
      <sheetName val="Gain_FA4"/>
      <sheetName val="WP-_Lain4"/>
      <sheetName val="Account_Code2"/>
      <sheetName val="Monthly_Recap2"/>
      <sheetName val="FIXED_ASSETS3"/>
      <sheetName val="TRANP_BIBIT3"/>
      <sheetName val="Cost_Rate_&amp;_Factor3"/>
      <sheetName val="FA_FISKAL3"/>
      <sheetName val="DH_RI_SI_Exceptions3"/>
      <sheetName val="U_P3"/>
      <sheetName val="B1_Data3"/>
      <sheetName val="Marshal_-13"/>
      <sheetName val="Mth_by_Mth_KPI's3"/>
      <sheetName val="Analysis_Data3"/>
      <sheetName val="MULTIPERIOD_RETURNS3"/>
      <sheetName val="CA_Sheet3"/>
      <sheetName val="DFR_CT2"/>
      <sheetName val="Daftar_Isi2"/>
      <sheetName val="Front_Page2"/>
      <sheetName val="Irregular_Income2"/>
      <sheetName val="FE-1770_P12"/>
      <sheetName val="COEFF_2"/>
      <sheetName val="BS_Assum2"/>
      <sheetName val="소상_&quot;1&quot;2"/>
      <sheetName val="data_(2)2"/>
      <sheetName val="LIST_992"/>
      <sheetName val="VAT_out2"/>
      <sheetName val="Prepaid_Rent2"/>
      <sheetName val="tabel_nilai2"/>
      <sheetName val="MAIN_MENU2"/>
      <sheetName val="1771'98-Adj_Rev22"/>
      <sheetName val="recaploan_mop,cop,eop,loan_des2"/>
      <sheetName val="Isolasi_Luar_Dalam2"/>
      <sheetName val="Isolasi_Luar2"/>
      <sheetName val="working_papers2"/>
      <sheetName val="LAPORAN_2"/>
      <sheetName val="C1_012"/>
      <sheetName val="C2_Cash2"/>
      <sheetName val="TB_Client_06071"/>
      <sheetName val="Lookup_Lists1"/>
      <sheetName val="Altman_Z_Score1"/>
      <sheetName val="Smartphone_Symbian_Parameters1"/>
      <sheetName val="Table_Array1"/>
      <sheetName val="_MS1"/>
      <sheetName val="Updated_MU21"/>
      <sheetName val="Unit_Data_Collection1"/>
      <sheetName val="recaploan_mop,cop,eop,loan_apr1"/>
      <sheetName val="Monthly_RecapLO1"/>
      <sheetName val="F1_011"/>
      <sheetName val="F_1_OTHER_REC_1"/>
      <sheetName val="Input_Acts-Fcst1"/>
      <sheetName val="General_Info1"/>
      <sheetName val="Input_Acts-Fcst_Restate-BB1"/>
      <sheetName val="T_B1"/>
      <sheetName val="CN_Jackaroo1"/>
      <sheetName val="I1_011"/>
      <sheetName val="I_2_INTANGIBLE1"/>
      <sheetName val="I3_01_addition1"/>
      <sheetName val="I_3-01_A_ammortization1"/>
      <sheetName val="I3_021"/>
      <sheetName val="I3_031"/>
      <sheetName val="E-9_3(PBC)1"/>
      <sheetName val="Rev_Accrual_Sum1"/>
      <sheetName val="Master_Data1"/>
      <sheetName val="Account_Payable1"/>
      <sheetName val="Revenue_(10)1"/>
      <sheetName val="MSC_Product_Characteristics1"/>
      <sheetName val="NZ_data"/>
      <sheetName val="A1-B_ASSET"/>
      <sheetName val="TB_"/>
      <sheetName val="T_1-A_PROFIT&amp;LOSS"/>
      <sheetName val="Basic_Information"/>
      <sheetName val="Journal_Template"/>
      <sheetName val="Tabel_PErkiraan"/>
      <sheetName val="GIsi_di_PKU"/>
      <sheetName val="N2_2"/>
      <sheetName val="fiscal_depr(E)"/>
      <sheetName val="A_u_g"/>
      <sheetName val="O_c_t"/>
      <sheetName val="00_received_in_01"/>
      <sheetName val="F_e_b"/>
      <sheetName val="Per_GL_J_a_n"/>
      <sheetName val="Master_Price_List"/>
      <sheetName val="Penj_Sub_NPK"/>
      <sheetName val="Oct_99"/>
      <sheetName val="Company_Code"/>
      <sheetName val="Internal_Account_Code"/>
      <sheetName val="UPAH_+_ALAT"/>
      <sheetName val="Do Nothing"/>
      <sheetName val="Périodes"/>
      <sheetName val="GO_Salary"/>
      <sheetName val="Daftar"/>
      <sheetName val="Income Statement-May 2004"/>
      <sheetName val="HUTANG "/>
      <sheetName val="WBS2"/>
      <sheetName val="LAPD"/>
      <sheetName val="N-ASII"/>
      <sheetName val="BBCA"/>
      <sheetName val="BBRI-N"/>
      <sheetName val="BMRI"/>
      <sheetName val="DNKS-N"/>
      <sheetName val="IDSR"/>
      <sheetName val="JIHD-J"/>
      <sheetName val="N-SMGR"/>
      <sheetName val="N-TLKM"/>
      <sheetName val="N-UNTR"/>
      <sheetName val="N-UNVR"/>
      <sheetName val="recaploan_mop,cop,eop,loan_jan "/>
      <sheetName val="Setting"/>
      <sheetName val="Entry  HTM"/>
      <sheetName val="jubm-red"/>
      <sheetName val="Lease_Deprec"/>
      <sheetName val="Cost Code"/>
      <sheetName val="master supplier"/>
      <sheetName val="tb98,oct99&amp;sap99-wpl"/>
      <sheetName val="Neraca"/>
      <sheetName val="Lead"/>
      <sheetName val="Gross"/>
      <sheetName val="TrialBalance Q3-2002"/>
      <sheetName val="DCF Inputs"/>
      <sheetName val="AJP"/>
      <sheetName val="WS THT"/>
      <sheetName val="WA THT"/>
      <sheetName val="AN"/>
      <sheetName val="PAN"/>
      <sheetName val="Catt LK"/>
      <sheetName val="LR"/>
      <sheetName val="CF"/>
      <sheetName val="HPeng"/>
      <sheetName val="GajPeg"/>
      <sheetName val="B.Kant"/>
      <sheetName val="gu-2001"/>
      <sheetName val="Daftar Karyawan"/>
      <sheetName val="Metro Toolbox"/>
      <sheetName val="Assumptions"/>
      <sheetName val="budget idr"/>
      <sheetName val="Topsheet"/>
      <sheetName val="JAN 2001"/>
      <sheetName val="Jun"/>
      <sheetName val="WBS-WPL"/>
      <sheetName val="aug02"/>
      <sheetName val="__ &quot;1&quot;"/>
      <sheetName val="___&quot;1&quot;"/>
      <sheetName val="Day"/>
      <sheetName val="ExchRates"/>
      <sheetName val="LPK"/>
      <sheetName val="Pemisahan"/>
      <sheetName val="BOW"/>
      <sheetName val="CRITIQUE"/>
      <sheetName val="ledger02"/>
      <sheetName val="ASSUMPTION"/>
      <sheetName val="KURS"/>
      <sheetName val="Contents"/>
      <sheetName val="Tabel"/>
      <sheetName val="Kontrol"/>
      <sheetName val="BS final"/>
      <sheetName val="H7_1"/>
      <sheetName val="karylengkap"/>
      <sheetName val="Mar"/>
      <sheetName val="BCT"/>
      <sheetName val=" INCOME STATEMENT"/>
      <sheetName val="dft bns"/>
      <sheetName val="10 yr val"/>
      <sheetName val="UPAH &amp; BAHAN"/>
      <sheetName val="Mesin"/>
      <sheetName val="List"/>
      <sheetName val="A16C"/>
      <sheetName val="FORM 2.3"/>
      <sheetName val="Tai khoan"/>
      <sheetName val="FX Table"/>
      <sheetName val="AccInfors"/>
      <sheetName val="TERM OF PAYMENT"/>
      <sheetName val="TLKM-J"/>
      <sheetName val="TP_DATABASE"/>
      <sheetName val="BSliRp"/>
      <sheetName val="WBS1"/>
      <sheetName val="Index Logo"/>
      <sheetName val="Consolidation Worksheet"/>
      <sheetName val="Data Client"/>
      <sheetName val="20090803 - ZRPOHIST JAN-JUL"/>
      <sheetName val="ID"/>
      <sheetName val="FORM_2_3"/>
      <sheetName val="Tai_khoan"/>
      <sheetName val="LB_Plan_97_neu_15531_Best_"/>
      <sheetName val="Data_Entry"/>
      <sheetName val="TB_DEC-17"/>
      <sheetName val="TRS_Chart"/>
      <sheetName val="Master_Stock"/>
      <sheetName val="Setup_Data"/>
      <sheetName val="Mine_Assumptions"/>
      <sheetName val="N1_-_Lead"/>
      <sheetName val="M-2_Adjusted"/>
      <sheetName val="Input_Page"/>
      <sheetName val="Other_charges_(income)"/>
      <sheetName val="500_10"/>
      <sheetName val="Analisa_Tend_(2)"/>
      <sheetName val="O2.1"/>
      <sheetName val="MATERIAL"/>
      <sheetName val="RMS FUNGSIONAL"/>
      <sheetName val="RMS - STR (2)"/>
      <sheetName val="SEN_FUNG"/>
      <sheetName val="Dumtk"/>
      <sheetName val="Source"/>
      <sheetName val="Ex_Rate"/>
      <sheetName val="Permanent_info5"/>
      <sheetName val="F1771-_III5"/>
      <sheetName val="F1771-_V5"/>
      <sheetName val="Depreciation__schedule5"/>
      <sheetName val="Gain_FA5"/>
      <sheetName val="WP-_Lain5"/>
      <sheetName val="Mth_by_Mth_KPI's4"/>
      <sheetName val="Analysis_Data4"/>
      <sheetName val="FA_FISKAL4"/>
      <sheetName val="DH_RI_SI_Exceptions4"/>
      <sheetName val="FIXED_ASSETS4"/>
      <sheetName val="TRANP_BIBIT4"/>
      <sheetName val="MULTIPERIOD_RETURNS4"/>
      <sheetName val="Cost_Rate_&amp;_Factor4"/>
      <sheetName val="U_P4"/>
      <sheetName val="Marshal_-14"/>
      <sheetName val="Account_Code3"/>
      <sheetName val="Monthly_Recap3"/>
      <sheetName val="B1_Data4"/>
      <sheetName val="CA_Sheet4"/>
      <sheetName val="DFR_CT3"/>
      <sheetName val="Irregular_Income3"/>
      <sheetName val="FE-1770_P13"/>
      <sheetName val="Isolasi_Luar_Dalam3"/>
      <sheetName val="Isolasi_Luar3"/>
      <sheetName val="VAT_out3"/>
      <sheetName val="Prepaid_Rent3"/>
      <sheetName val="Front_Page3"/>
      <sheetName val="tabel_nilai3"/>
      <sheetName val="LIST_993"/>
      <sheetName val="Daftar_Isi3"/>
      <sheetName val="COEFF_3"/>
      <sheetName val="소상_&quot;1&quot;3"/>
      <sheetName val="BS_Assum3"/>
      <sheetName val="recaploan_mop,cop,eop,loan_des3"/>
      <sheetName val="MAIN_MENU3"/>
      <sheetName val="working_papers3"/>
      <sheetName val="Monthly_RecapLO2"/>
      <sheetName val="Penj_Sub_NPK1"/>
      <sheetName val="Lookup_Lists2"/>
      <sheetName val="data_(2)3"/>
      <sheetName val="_MS2"/>
      <sheetName val="Altman_Z_Score2"/>
      <sheetName val="Smartphone_Symbian_Parameters2"/>
      <sheetName val="1771'98-Adj_Rev23"/>
      <sheetName val="Table_Array2"/>
      <sheetName val="recaploan_mop,cop,eop,loan_apr2"/>
      <sheetName val="TB_Client_06072"/>
      <sheetName val="Updated_MU22"/>
      <sheetName val="LAPORAN_3"/>
      <sheetName val="C1_013"/>
      <sheetName val="C2_Cash3"/>
      <sheetName val="Unit_Data_Collection2"/>
      <sheetName val="F1_012"/>
      <sheetName val="F_1_OTHER_REC_2"/>
      <sheetName val="I1_012"/>
      <sheetName val="I_2_INTANGIBLE2"/>
      <sheetName val="I3_01_addition2"/>
      <sheetName val="I_3-01_A_ammortization2"/>
      <sheetName val="I3_022"/>
      <sheetName val="I3_032"/>
      <sheetName val="Input_Acts-Fcst2"/>
      <sheetName val="General_Info2"/>
      <sheetName val="Input_Acts-Fcst_Restate-BB2"/>
      <sheetName val="Rev_Accrual_Sum2"/>
      <sheetName val="T_B2"/>
      <sheetName val="CN_Jackaroo2"/>
      <sheetName val="UPAH_+_ALAT1"/>
      <sheetName val="Account_Payable2"/>
      <sheetName val="Revenue_(10)2"/>
      <sheetName val="Master_Data2"/>
      <sheetName val="E-9_3(PBC)2"/>
      <sheetName val="MSC_Product_Characteristics2"/>
      <sheetName val="Master_Price_List1"/>
      <sheetName val="GIsi_di_PKU1"/>
      <sheetName val="NZ_data1"/>
      <sheetName val="fiscal_depr(E)1"/>
      <sheetName val="Company_Code1"/>
      <sheetName val="Internal_Account_Code1"/>
      <sheetName val="A1-B_ASSET1"/>
      <sheetName val="Exxon_Jakarta"/>
      <sheetName val="SRI_L"/>
      <sheetName val="Tabel_PErkiraan1"/>
      <sheetName val="POTO_MAC"/>
      <sheetName val="A_u_g1"/>
      <sheetName val="O_c_t1"/>
      <sheetName val="00_received_in_011"/>
      <sheetName val="F_e_b1"/>
      <sheetName val="Per_GL_J_a_n1"/>
      <sheetName val="Infield_Charge_(OBP)"/>
      <sheetName val="TB_1"/>
      <sheetName val="T_1-A_PROFIT&amp;LOSS1"/>
      <sheetName val="WNS_NA_31_03_04"/>
      <sheetName val="WNS_UK_31_03_04"/>
      <sheetName val="Index_Logo"/>
      <sheetName val="Consolidation_Worksheet"/>
      <sheetName val="N2_21"/>
      <sheetName val="GO_Salary1"/>
      <sheetName val="Basic_Information1"/>
      <sheetName val="Journal_Template1"/>
      <sheetName val="Oct_991"/>
      <sheetName val="Buku_Besar"/>
      <sheetName val="KKP_01_Audit"/>
      <sheetName val="Kertas_kerja_dan_lap__keuangan"/>
      <sheetName val="Do_Nothing"/>
      <sheetName val="Notes"/>
      <sheetName val="(40)G&amp;A"/>
      <sheetName val="S7-1"/>
      <sheetName val="DAFBK (2)"/>
      <sheetName val="COA"/>
      <sheetName val="_INCOME_STATEMENT"/>
      <sheetName val="dft_bns"/>
      <sheetName val="10_yr_val"/>
      <sheetName val="UPAH_&amp;_BAHAN"/>
      <sheetName val="NP"/>
      <sheetName val="JadwalFormulasi"/>
      <sheetName val="MoveOut"/>
      <sheetName val="LeadTime"/>
      <sheetName val="N-KLBF"/>
      <sheetName val="LPBNN"/>
      <sheetName val="BELI"/>
      <sheetName val="DYNA-N"/>
      <sheetName val="N-TSPC"/>
      <sheetName val="N-AALI"/>
      <sheetName val="ANTM"/>
      <sheetName val="ANTMN"/>
      <sheetName val="N-GGRM"/>
      <sheetName val="N-HMSP"/>
      <sheetName val="N-INDF"/>
      <sheetName val="N-ISAT"/>
      <sheetName val="RMBA"/>
      <sheetName val="SONA"/>
      <sheetName val="Grouping"/>
      <sheetName val="Slip-May"/>
      <sheetName val="May07"/>
      <sheetName val="Net Trans Sum"/>
      <sheetName val="WNS_NA_31_03_041"/>
      <sheetName val="Net_Trans_Sum"/>
      <sheetName val="WNS_NA_31_03_042"/>
      <sheetName val="Net_Trans_Sum1"/>
      <sheetName val="SP"/>
      <sheetName val="constantes"/>
      <sheetName val="trf-d-w"/>
      <sheetName val="trf d-i"/>
      <sheetName val="TBM"/>
      <sheetName val="Details BS YTD"/>
      <sheetName val="KODE"/>
      <sheetName val="DWP"/>
      <sheetName val="FE-1771$.P1"/>
      <sheetName val="reg"/>
      <sheetName val="KesejahteraanKary&amp;Sumb"/>
      <sheetName val="Resume"/>
      <sheetName val="LabaRugi"/>
      <sheetName val="ASUMSI"/>
      <sheetName val="Persed"/>
      <sheetName val="3800-Interim"/>
      <sheetName val="Biaya Departemen"/>
      <sheetName val="Sales Parameter"/>
      <sheetName val="AGING"/>
      <sheetName val="MONTHLY PROJ GP - MAY 2004"/>
      <sheetName val="April"/>
      <sheetName val="CODE"/>
      <sheetName val="NERACA-05"/>
      <sheetName val="EX RATE"/>
      <sheetName val="NOTHIT"/>
      <sheetName val="412"/>
      <sheetName val="SELISIHKURSSOURCE"/>
      <sheetName val="KAEF"/>
      <sheetName val="SR3-SR4"/>
      <sheetName val="DIST"/>
      <sheetName val="4月Po"/>
      <sheetName val="F-1 F-2"/>
      <sheetName val="IBACOMP.XLS"/>
      <sheetName val="Accounting work"/>
      <sheetName val="상품입력"/>
      <sheetName val="원재료입력"/>
      <sheetName val="Graph Data"/>
      <sheetName val="DEPK2003"/>
      <sheetName val="Sheet5"/>
      <sheetName val="Wil"/>
      <sheetName val="CvrPg"/>
      <sheetName val="Hrg_Sat"/>
      <sheetName val="Proj Summ"/>
      <sheetName val="Rekapitulasi"/>
      <sheetName val="Har_mat"/>
      <sheetName val="BQ ARS"/>
      <sheetName val="Unit Rate"/>
      <sheetName val="MT_an"/>
      <sheetName val="hs_ars"/>
      <sheetName val="Hargamat"/>
      <sheetName val="rekaprab"/>
      <sheetName val="Upah_Bahan"/>
      <sheetName val="ERECTION"/>
      <sheetName val="Grade Options"/>
      <sheetName val="실행철강하도"/>
      <sheetName val="SE"/>
      <sheetName val="Model Print"/>
      <sheetName val="SACA-NT2"/>
      <sheetName val="FO"/>
      <sheetName val="CASSM"/>
      <sheetName val="MSUM"/>
      <sheetName val="FF_FIN"/>
      <sheetName val="MFA"/>
      <sheetName val="FF-2"/>
      <sheetName val="Data WP"/>
      <sheetName val="K4. F&amp;F"/>
      <sheetName val="dftr isi"/>
      <sheetName val="Input"/>
      <sheetName val="I201"/>
      <sheetName val="Mgu 3"/>
      <sheetName val="Mgu 4"/>
      <sheetName val="Produksi Juli08"/>
      <sheetName val="projections"/>
      <sheetName val="Dates"/>
      <sheetName val="PL (MONTHLY)"/>
      <sheetName val="Pkg Summary"/>
      <sheetName val="As"/>
      <sheetName val="Template Data"/>
      <sheetName val="Sch 2.2 - Other Carryovers"/>
      <sheetName val="BQ-E20-02(Rp)"/>
      <sheetName val="Parameters"/>
      <sheetName val="sept2006"/>
      <sheetName val="listes"/>
      <sheetName val="rekap objek blm dipotong"/>
      <sheetName val="GL"/>
      <sheetName val="損益予算Muster"/>
      <sheetName val="vlookup NA"/>
      <sheetName val="FA-LISTING"/>
      <sheetName val="CAPEX BGT"/>
      <sheetName val="Data JE"/>
      <sheetName val="K.2.2.1"/>
      <sheetName val="Param"/>
      <sheetName val="TaxDat"/>
      <sheetName val="BASE 2001"/>
      <sheetName val="LB_Plan_97_neu_15531_Best_1"/>
      <sheetName val="Data_Entry1"/>
      <sheetName val="TB_DEC-171"/>
      <sheetName val="TRS_Chart1"/>
      <sheetName val="Master_Stock1"/>
      <sheetName val="Setup_Data1"/>
      <sheetName val="Mine_Assumptions1"/>
      <sheetName val="N1_-_Lead1"/>
      <sheetName val="M-2_Adjusted1"/>
      <sheetName val="Input_Page1"/>
      <sheetName val="Other_charges_(income)1"/>
      <sheetName val="FORM_2_31"/>
      <sheetName val="Tai_khoan1"/>
      <sheetName val="500_101"/>
      <sheetName val="Analisa_Tend_(2)1"/>
      <sheetName val="20090803_-_ZRPOHIST_JAN-JUL"/>
      <sheetName val="O2_1"/>
      <sheetName val="7_1(3)"/>
      <sheetName val="Target_2018_Revisi_31-01-18"/>
      <sheetName val="Daftar_Karyawan"/>
      <sheetName val="DCF_Inputs"/>
      <sheetName val="JAN_2001"/>
      <sheetName val="master_supplier"/>
      <sheetName val="??_&quot;1&quot;1"/>
      <sheetName val="LIST_BAGIAN_DAN_DIVISI"/>
      <sheetName val="Exc__Rate"/>
      <sheetName val="HARGA_MATERIAL"/>
      <sheetName val="Akron_FA"/>
      <sheetName val="S_e_p"/>
      <sheetName val="M_a_r"/>
      <sheetName val="M_a_y"/>
      <sheetName val="J_u_l"/>
      <sheetName val="A_p_r"/>
      <sheetName val="J_u_n"/>
      <sheetName val="N_o_v"/>
      <sheetName val="J_a_n"/>
      <sheetName val="Metro_Toolbox"/>
      <sheetName val="2.1-Company PL"/>
      <sheetName val="SE-C"/>
      <sheetName val="GLdownload"/>
      <sheetName val="Sheet8"/>
      <sheetName val="Product Detail"/>
      <sheetName val="GMBNov Dec Actuals"/>
      <sheetName val="loan database"/>
      <sheetName val="Repayment Summary"/>
      <sheetName val="KU-Ajt'03"/>
      <sheetName val="KB-Ajt'03"/>
      <sheetName val="KS-Ajt'03"/>
      <sheetName val="KT-Ajt'03"/>
      <sheetName val="Mill-Ajt'03"/>
      <sheetName val="412src2"/>
      <sheetName val="AR APR'02"/>
      <sheetName val="KAS $"/>
      <sheetName val="DailyOvertime"/>
      <sheetName val="panther"/>
      <sheetName val="Driver"/>
      <sheetName val="9a. Projected P&amp;L - Calcutta"/>
      <sheetName val="Fiskal vs Comm (2007)"/>
      <sheetName val="SPT-05"/>
      <sheetName val="HB"/>
      <sheetName val="ANALISA"/>
      <sheetName val="List PT"/>
      <sheetName val="gvl"/>
      <sheetName val="AN_EL_16_0_"/>
      <sheetName val="Suggestions Made Per Person"/>
      <sheetName val="Total Suggestions Made"/>
      <sheetName val="PM AKTIF PASIF"/>
      <sheetName val="PERBANDINGAN 2"/>
      <sheetName val="Bgn"/>
      <sheetName val="1214 Kartu"/>
      <sheetName val="N-BBNI"/>
      <sheetName val="N-BNII"/>
      <sheetName val="DSUC"/>
      <sheetName val="N-GJTL"/>
      <sheetName val="N-JIHD"/>
      <sheetName val="PYFA"/>
      <sheetName val="EVOLUTION"/>
      <sheetName val="DataOI"/>
      <sheetName val="klasse A-I"/>
      <sheetName val="isbs"/>
      <sheetName val="BASE"/>
      <sheetName val="Myob"/>
      <sheetName val="USD t"/>
      <sheetName val="BUT-1"/>
      <sheetName val="HEX-A"/>
      <sheetName val="HEX-E"/>
      <sheetName val="I-BUT"/>
      <sheetName val="RD I-BUT"/>
      <sheetName val="rugi-laba"/>
      <sheetName val="mega"/>
      <sheetName val="prima"/>
      <sheetName val="tira"/>
      <sheetName val="Total"/>
      <sheetName val="NERACA JUL"/>
      <sheetName val="CHART"/>
      <sheetName val="Sensititivy"/>
      <sheetName val="UshDeb00"/>
      <sheetName val="trf multiple"/>
      <sheetName val="trfakt sgl"/>
      <sheetName val="Reff"/>
      <sheetName val="TB_DS"/>
      <sheetName val="TB_WS"/>
      <sheetName val="FAKTUR PAJAK"/>
      <sheetName val="Inv_NAD"/>
      <sheetName val="Inv_RIAU"/>
      <sheetName val="Inv_MALUKU"/>
      <sheetName val="Inv_SUMUT"/>
      <sheetName val="Fungsi"/>
      <sheetName val="Sumber Asset"/>
      <sheetName val="Data Customer"/>
      <sheetName val="FORM.A3"/>
      <sheetName val="AI (IS1)"/>
      <sheetName val="AI (IS2)(1)"/>
      <sheetName val="AI (IS2) (2)"/>
      <sheetName val="REK TRW (IS3)"/>
      <sheetName val="REK TRW (IS4)"/>
      <sheetName val="perbank"/>
      <sheetName val="rekapswitch"/>
      <sheetName val="pertgl"/>
      <sheetName val="1195 B1"/>
      <sheetName val="bybungafix"/>
      <sheetName val="OTA"/>
      <sheetName val="Holidays"/>
      <sheetName val="TRNS-C1"/>
    </sheetNames>
    <sheetDataSet>
      <sheetData sheetId="0" refreshError="1">
        <row r="7">
          <cell r="E7" t="str">
            <v>PT INTERNATIONAL COATINGS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>
        <row r="7">
          <cell r="E7" t="str">
            <v>PT INTERNATIONAL COATINGS</v>
          </cell>
        </row>
      </sheetData>
      <sheetData sheetId="225">
        <row r="7">
          <cell r="E7" t="str">
            <v>PT INTERNATIONAL COATINGS</v>
          </cell>
        </row>
      </sheetData>
      <sheetData sheetId="226">
        <row r="7">
          <cell r="E7" t="str">
            <v>PT INTERNATIONAL COATINGS</v>
          </cell>
        </row>
      </sheetData>
      <sheetData sheetId="227">
        <row r="7">
          <cell r="E7" t="str">
            <v>PT INTERNATIONAL COATINGS</v>
          </cell>
        </row>
      </sheetData>
      <sheetData sheetId="228">
        <row r="7">
          <cell r="E7" t="str">
            <v>PT INTERNATIONAL COATINGS</v>
          </cell>
        </row>
      </sheetData>
      <sheetData sheetId="229">
        <row r="7">
          <cell r="E7" t="str">
            <v>PT INTERNATIONAL COATINGS</v>
          </cell>
        </row>
      </sheetData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>
        <row r="7">
          <cell r="E7" t="str">
            <v>PT INTERNATIONAL COATINGS</v>
          </cell>
        </row>
      </sheetData>
      <sheetData sheetId="315">
        <row r="7">
          <cell r="E7" t="str">
            <v>PT INTERNATIONAL COATINGS</v>
          </cell>
        </row>
      </sheetData>
      <sheetData sheetId="316">
        <row r="7">
          <cell r="E7" t="str">
            <v>PT INTERNATIONAL COATINGS</v>
          </cell>
        </row>
      </sheetData>
      <sheetData sheetId="317">
        <row r="7">
          <cell r="E7" t="str">
            <v>PT INTERNATIONAL COATINGS</v>
          </cell>
        </row>
      </sheetData>
      <sheetData sheetId="318">
        <row r="7">
          <cell r="E7" t="str">
            <v>PT INTERNATIONAL COATINGS</v>
          </cell>
        </row>
      </sheetData>
      <sheetData sheetId="319">
        <row r="7">
          <cell r="E7" t="str">
            <v>PT INTERNATIONAL COATINGS</v>
          </cell>
        </row>
      </sheetData>
      <sheetData sheetId="320">
        <row r="7">
          <cell r="E7" t="str">
            <v>PT INTERNATIONAL COATINGS</v>
          </cell>
        </row>
      </sheetData>
      <sheetData sheetId="321">
        <row r="7">
          <cell r="E7" t="str">
            <v>PT INTERNATIONAL COATINGS</v>
          </cell>
        </row>
      </sheetData>
      <sheetData sheetId="322">
        <row r="7">
          <cell r="E7" t="str">
            <v>PT INTERNATIONAL COATINGS</v>
          </cell>
        </row>
      </sheetData>
      <sheetData sheetId="323">
        <row r="7">
          <cell r="E7" t="str">
            <v>PT INTERNATIONAL COATINGS</v>
          </cell>
        </row>
      </sheetData>
      <sheetData sheetId="324">
        <row r="7">
          <cell r="E7" t="str">
            <v>PT INTERNATIONAL COATINGS</v>
          </cell>
        </row>
      </sheetData>
      <sheetData sheetId="325">
        <row r="7">
          <cell r="E7" t="str">
            <v>PT INTERNATIONAL COATINGS</v>
          </cell>
        </row>
      </sheetData>
      <sheetData sheetId="326">
        <row r="7">
          <cell r="E7" t="str">
            <v>PT INTERNATIONAL COATINGS</v>
          </cell>
        </row>
      </sheetData>
      <sheetData sheetId="327">
        <row r="7">
          <cell r="E7" t="str">
            <v>PT INTERNATIONAL COATINGS</v>
          </cell>
        </row>
      </sheetData>
      <sheetData sheetId="328">
        <row r="7">
          <cell r="E7" t="str">
            <v>PT INTERNATIONAL COATINGS</v>
          </cell>
        </row>
      </sheetData>
      <sheetData sheetId="329">
        <row r="7">
          <cell r="E7" t="str">
            <v>PT INTERNATIONAL COATINGS</v>
          </cell>
        </row>
      </sheetData>
      <sheetData sheetId="330">
        <row r="7">
          <cell r="E7" t="str">
            <v>PT INTERNATIONAL COATINGS</v>
          </cell>
        </row>
      </sheetData>
      <sheetData sheetId="331">
        <row r="7">
          <cell r="E7" t="str">
            <v>PT INTERNATIONAL COATINGS</v>
          </cell>
        </row>
      </sheetData>
      <sheetData sheetId="332">
        <row r="7">
          <cell r="E7" t="str">
            <v>PT INTERNATIONAL COATINGS</v>
          </cell>
        </row>
      </sheetData>
      <sheetData sheetId="333">
        <row r="7">
          <cell r="E7" t="str">
            <v>PT INTERNATIONAL COATINGS</v>
          </cell>
        </row>
      </sheetData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7">
          <cell r="E7" t="str">
            <v>PT INTERNATIONAL COATINGS</v>
          </cell>
        </row>
      </sheetData>
      <sheetData sheetId="370">
        <row r="7">
          <cell r="E7" t="str">
            <v>PT INTERNATIONAL COATINGS</v>
          </cell>
        </row>
      </sheetData>
      <sheetData sheetId="371">
        <row r="7">
          <cell r="E7" t="str">
            <v>PT INTERNATIONAL COATINGS</v>
          </cell>
        </row>
      </sheetData>
      <sheetData sheetId="372">
        <row r="7">
          <cell r="E7" t="str">
            <v>PT INTERNATIONAL COATINGS</v>
          </cell>
        </row>
      </sheetData>
      <sheetData sheetId="373">
        <row r="7">
          <cell r="E7" t="str">
            <v>PT INTERNATIONAL COATINGS</v>
          </cell>
        </row>
      </sheetData>
      <sheetData sheetId="374">
        <row r="7">
          <cell r="E7" t="str">
            <v>PT INTERNATIONAL COATINGS</v>
          </cell>
        </row>
      </sheetData>
      <sheetData sheetId="375">
        <row r="7">
          <cell r="E7" t="str">
            <v>PT INTERNATIONAL COATINGS</v>
          </cell>
        </row>
      </sheetData>
      <sheetData sheetId="376">
        <row r="7">
          <cell r="E7" t="str">
            <v>PT INTERNATIONAL COATINGS</v>
          </cell>
        </row>
      </sheetData>
      <sheetData sheetId="377">
        <row r="7">
          <cell r="E7" t="str">
            <v>PT INTERNATIONAL COATINGS</v>
          </cell>
        </row>
      </sheetData>
      <sheetData sheetId="378">
        <row r="7">
          <cell r="E7" t="str">
            <v>PT INTERNATIONAL COATINGS</v>
          </cell>
        </row>
      </sheetData>
      <sheetData sheetId="379">
        <row r="7">
          <cell r="E7" t="str">
            <v>PT INTERNATIONAL COATINGS</v>
          </cell>
        </row>
      </sheetData>
      <sheetData sheetId="380">
        <row r="7">
          <cell r="E7" t="str">
            <v>PT INTERNATIONAL COATINGS</v>
          </cell>
        </row>
      </sheetData>
      <sheetData sheetId="381">
        <row r="7">
          <cell r="E7" t="str">
            <v>PT INTERNATIONAL COATINGS</v>
          </cell>
        </row>
      </sheetData>
      <sheetData sheetId="382">
        <row r="7">
          <cell r="E7" t="str">
            <v>PT INTERNATIONAL COATINGS</v>
          </cell>
        </row>
      </sheetData>
      <sheetData sheetId="383">
        <row r="7">
          <cell r="E7" t="str">
            <v>PT INTERNATIONAL COATINGS</v>
          </cell>
        </row>
      </sheetData>
      <sheetData sheetId="384"/>
      <sheetData sheetId="385"/>
      <sheetData sheetId="386"/>
      <sheetData sheetId="387">
        <row r="7">
          <cell r="E7" t="str">
            <v>PT INTERNATIONAL COATINGS</v>
          </cell>
        </row>
      </sheetData>
      <sheetData sheetId="388">
        <row r="7">
          <cell r="E7" t="str">
            <v>PT INTERNATIONAL COATINGS</v>
          </cell>
        </row>
      </sheetData>
      <sheetData sheetId="389">
        <row r="7">
          <cell r="E7" t="str">
            <v>PT INTERNATIONAL COATINGS</v>
          </cell>
        </row>
      </sheetData>
      <sheetData sheetId="390">
        <row r="7">
          <cell r="E7" t="str">
            <v>PT INTERNATIONAL COATINGS</v>
          </cell>
        </row>
      </sheetData>
      <sheetData sheetId="391">
        <row r="7">
          <cell r="E7" t="str">
            <v>PT INTERNATIONAL COATINGS</v>
          </cell>
        </row>
      </sheetData>
      <sheetData sheetId="392">
        <row r="7">
          <cell r="E7" t="str">
            <v>PT INTERNATIONAL COATINGS</v>
          </cell>
        </row>
      </sheetData>
      <sheetData sheetId="393">
        <row r="7">
          <cell r="E7" t="str">
            <v>PT INTERNATIONAL COATINGS</v>
          </cell>
        </row>
      </sheetData>
      <sheetData sheetId="394">
        <row r="7">
          <cell r="E7" t="str">
            <v>PT INTERNATIONAL COATINGS</v>
          </cell>
        </row>
      </sheetData>
      <sheetData sheetId="395">
        <row r="7">
          <cell r="E7" t="str">
            <v>PT INTERNATIONAL COATINGS</v>
          </cell>
        </row>
      </sheetData>
      <sheetData sheetId="396">
        <row r="7">
          <cell r="E7" t="str">
            <v>PT INTERNATIONAL COATINGS</v>
          </cell>
        </row>
      </sheetData>
      <sheetData sheetId="397">
        <row r="7">
          <cell r="E7" t="str">
            <v>PT INTERNATIONAL COATINGS</v>
          </cell>
        </row>
      </sheetData>
      <sheetData sheetId="398">
        <row r="7">
          <cell r="E7" t="str">
            <v>PT INTERNATIONAL COATINGS</v>
          </cell>
        </row>
      </sheetData>
      <sheetData sheetId="399">
        <row r="7">
          <cell r="E7" t="str">
            <v>PT INTERNATIONAL COATINGS</v>
          </cell>
        </row>
      </sheetData>
      <sheetData sheetId="400">
        <row r="7">
          <cell r="E7" t="str">
            <v>PT INTERNATIONAL COATINGS</v>
          </cell>
        </row>
      </sheetData>
      <sheetData sheetId="401">
        <row r="7">
          <cell r="E7" t="str">
            <v>PT INTERNATIONAL COATINGS</v>
          </cell>
        </row>
      </sheetData>
      <sheetData sheetId="402">
        <row r="7">
          <cell r="E7" t="str">
            <v>PT INTERNATIONAL COATINGS</v>
          </cell>
        </row>
      </sheetData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>
        <row r="7">
          <cell r="E7" t="str">
            <v>PT INTERNATIONAL COATINGS</v>
          </cell>
        </row>
      </sheetData>
      <sheetData sheetId="486">
        <row r="7">
          <cell r="E7" t="str">
            <v>PT INTERNATIONAL COATINGS</v>
          </cell>
        </row>
      </sheetData>
      <sheetData sheetId="487">
        <row r="7">
          <cell r="E7">
            <v>0</v>
          </cell>
        </row>
      </sheetData>
      <sheetData sheetId="488">
        <row r="7">
          <cell r="E7" t="str">
            <v>PT INTERNATIONAL COATINGS</v>
          </cell>
        </row>
      </sheetData>
      <sheetData sheetId="489">
        <row r="7">
          <cell r="E7" t="str">
            <v>PT INTERNATIONAL COATINGS</v>
          </cell>
        </row>
      </sheetData>
      <sheetData sheetId="490">
        <row r="7">
          <cell r="E7" t="str">
            <v>PT INTERNATIONAL COATINGS</v>
          </cell>
        </row>
      </sheetData>
      <sheetData sheetId="491">
        <row r="7">
          <cell r="E7" t="str">
            <v>PT INTERNATIONAL COATINGS</v>
          </cell>
        </row>
      </sheetData>
      <sheetData sheetId="492">
        <row r="7">
          <cell r="E7" t="str">
            <v>PT INTERNATIONAL COATINGS</v>
          </cell>
        </row>
      </sheetData>
      <sheetData sheetId="493">
        <row r="7">
          <cell r="E7" t="str">
            <v>PT INTERNATIONAL COATINGS</v>
          </cell>
        </row>
      </sheetData>
      <sheetData sheetId="494">
        <row r="7">
          <cell r="E7" t="str">
            <v>PT INTERNATIONAL COATINGS</v>
          </cell>
        </row>
      </sheetData>
      <sheetData sheetId="495">
        <row r="7">
          <cell r="E7" t="str">
            <v>PT INTERNATIONAL COATINGS</v>
          </cell>
        </row>
      </sheetData>
      <sheetData sheetId="496">
        <row r="7">
          <cell r="E7" t="str">
            <v>PT INTERNATIONAL COATINGS</v>
          </cell>
        </row>
      </sheetData>
      <sheetData sheetId="497">
        <row r="7">
          <cell r="E7" t="str">
            <v>PT INTERNATIONAL COATINGS</v>
          </cell>
        </row>
      </sheetData>
      <sheetData sheetId="498">
        <row r="7">
          <cell r="E7" t="str">
            <v>PT INTERNATIONAL COATINGS</v>
          </cell>
        </row>
      </sheetData>
      <sheetData sheetId="499">
        <row r="7">
          <cell r="E7" t="str">
            <v>PT INTERNATIONAL COATINGS</v>
          </cell>
        </row>
      </sheetData>
      <sheetData sheetId="500">
        <row r="7">
          <cell r="E7" t="str">
            <v>PT INTERNATIONAL COATINGS</v>
          </cell>
        </row>
      </sheetData>
      <sheetData sheetId="501">
        <row r="7">
          <cell r="E7" t="str">
            <v>PT INTERNATIONAL COATINGS</v>
          </cell>
        </row>
      </sheetData>
      <sheetData sheetId="502">
        <row r="7">
          <cell r="E7" t="str">
            <v>PT INTERNATIONAL COATINGS</v>
          </cell>
        </row>
      </sheetData>
      <sheetData sheetId="503">
        <row r="7">
          <cell r="E7" t="str">
            <v>PT INTERNATIONAL COATINGS</v>
          </cell>
        </row>
      </sheetData>
      <sheetData sheetId="504">
        <row r="7">
          <cell r="E7" t="str">
            <v>PT INTERNATIONAL COATINGS</v>
          </cell>
        </row>
      </sheetData>
      <sheetData sheetId="505">
        <row r="7">
          <cell r="E7" t="str">
            <v>PT INTERNATIONAL COATINGS</v>
          </cell>
        </row>
      </sheetData>
      <sheetData sheetId="506">
        <row r="7">
          <cell r="E7">
            <v>0</v>
          </cell>
        </row>
      </sheetData>
      <sheetData sheetId="507">
        <row r="7">
          <cell r="E7" t="str">
            <v>PT INTERNATIONAL COATINGS</v>
          </cell>
        </row>
      </sheetData>
      <sheetData sheetId="508">
        <row r="7">
          <cell r="E7" t="str">
            <v>PT INTERNATIONAL COATINGS</v>
          </cell>
        </row>
      </sheetData>
      <sheetData sheetId="509">
        <row r="7">
          <cell r="E7" t="str">
            <v>PT INTERNATIONAL COATINGS</v>
          </cell>
        </row>
      </sheetData>
      <sheetData sheetId="510">
        <row r="7">
          <cell r="E7" t="str">
            <v>PT INTERNATIONAL COATINGS</v>
          </cell>
        </row>
      </sheetData>
      <sheetData sheetId="511">
        <row r="7">
          <cell r="E7" t="str">
            <v>PT INTERNATIONAL COATINGS</v>
          </cell>
        </row>
      </sheetData>
      <sheetData sheetId="512">
        <row r="7">
          <cell r="E7" t="str">
            <v>PT INTERNATIONAL COATINGS</v>
          </cell>
        </row>
      </sheetData>
      <sheetData sheetId="513">
        <row r="7">
          <cell r="E7" t="str">
            <v>PT INTERNATIONAL COATINGS</v>
          </cell>
        </row>
      </sheetData>
      <sheetData sheetId="514">
        <row r="7">
          <cell r="E7" t="str">
            <v>PT INTERNATIONAL COATINGS</v>
          </cell>
        </row>
      </sheetData>
      <sheetData sheetId="515">
        <row r="7">
          <cell r="E7" t="str">
            <v>PT INTERNATIONAL COATINGS</v>
          </cell>
        </row>
      </sheetData>
      <sheetData sheetId="516">
        <row r="7">
          <cell r="E7" t="str">
            <v>PT INTERNATIONAL COATINGS</v>
          </cell>
        </row>
      </sheetData>
      <sheetData sheetId="517">
        <row r="7">
          <cell r="E7" t="str">
            <v>PT INTERNATIONAL COATINGS</v>
          </cell>
        </row>
      </sheetData>
      <sheetData sheetId="518">
        <row r="7">
          <cell r="E7" t="str">
            <v>PT INTERNATIONAL COATINGS</v>
          </cell>
        </row>
      </sheetData>
      <sheetData sheetId="519">
        <row r="7">
          <cell r="E7" t="str">
            <v>PT INTERNATIONAL COATINGS</v>
          </cell>
        </row>
      </sheetData>
      <sheetData sheetId="520">
        <row r="7">
          <cell r="E7" t="str">
            <v>PT INTERNATIONAL COATINGS</v>
          </cell>
        </row>
      </sheetData>
      <sheetData sheetId="521">
        <row r="7">
          <cell r="E7" t="str">
            <v>PT INTERNATIONAL COATINGS</v>
          </cell>
        </row>
      </sheetData>
      <sheetData sheetId="522">
        <row r="7">
          <cell r="E7" t="str">
            <v>PT INTERNATIONAL COATINGS</v>
          </cell>
        </row>
      </sheetData>
      <sheetData sheetId="523">
        <row r="7">
          <cell r="E7" t="str">
            <v>PT INTERNATIONAL COATINGS</v>
          </cell>
        </row>
      </sheetData>
      <sheetData sheetId="524">
        <row r="7">
          <cell r="E7" t="str">
            <v>PT INTERNATIONAL COATINGS</v>
          </cell>
        </row>
      </sheetData>
      <sheetData sheetId="525">
        <row r="7">
          <cell r="E7" t="str">
            <v>PT INTERNATIONAL COATINGS</v>
          </cell>
        </row>
      </sheetData>
      <sheetData sheetId="526">
        <row r="7">
          <cell r="E7" t="str">
            <v>PT INTERNATIONAL COATINGS</v>
          </cell>
        </row>
      </sheetData>
      <sheetData sheetId="527">
        <row r="7">
          <cell r="E7" t="str">
            <v>PT INTERNATIONAL COATINGS</v>
          </cell>
        </row>
      </sheetData>
      <sheetData sheetId="528">
        <row r="7">
          <cell r="E7" t="str">
            <v>PT INTERNATIONAL COATINGS</v>
          </cell>
        </row>
      </sheetData>
      <sheetData sheetId="529">
        <row r="7">
          <cell r="E7" t="str">
            <v>PT INTERNATIONAL COATINGS</v>
          </cell>
        </row>
      </sheetData>
      <sheetData sheetId="530">
        <row r="7">
          <cell r="E7" t="str">
            <v>PT INTERNATIONAL COATINGS</v>
          </cell>
        </row>
      </sheetData>
      <sheetData sheetId="531">
        <row r="7">
          <cell r="E7" t="str">
            <v>PT INTERNATIONAL COATINGS</v>
          </cell>
        </row>
      </sheetData>
      <sheetData sheetId="532">
        <row r="7">
          <cell r="E7">
            <v>0</v>
          </cell>
        </row>
      </sheetData>
      <sheetData sheetId="533">
        <row r="7">
          <cell r="E7" t="str">
            <v>PT INTERNATIONAL COATINGS</v>
          </cell>
        </row>
      </sheetData>
      <sheetData sheetId="534">
        <row r="7">
          <cell r="E7" t="str">
            <v>PT INTERNATIONAL COATINGS</v>
          </cell>
        </row>
      </sheetData>
      <sheetData sheetId="535">
        <row r="7">
          <cell r="E7" t="str">
            <v>PT INTERNATIONAL COATINGS</v>
          </cell>
        </row>
      </sheetData>
      <sheetData sheetId="536">
        <row r="7">
          <cell r="E7" t="str">
            <v>PT INTERNATIONAL COATINGS</v>
          </cell>
        </row>
      </sheetData>
      <sheetData sheetId="537">
        <row r="7">
          <cell r="E7" t="str">
            <v>PT INTERNATIONAL COATINGS</v>
          </cell>
        </row>
      </sheetData>
      <sheetData sheetId="538">
        <row r="7">
          <cell r="E7" t="str">
            <v>PT INTERNATIONAL COATINGS</v>
          </cell>
        </row>
      </sheetData>
      <sheetData sheetId="539">
        <row r="7">
          <cell r="E7" t="str">
            <v>PT INTERNATIONAL COATINGS</v>
          </cell>
        </row>
      </sheetData>
      <sheetData sheetId="540">
        <row r="7">
          <cell r="E7" t="str">
            <v>PT INTERNATIONAL COATINGS</v>
          </cell>
        </row>
      </sheetData>
      <sheetData sheetId="541">
        <row r="7">
          <cell r="E7" t="str">
            <v>PT INTERNATIONAL COATINGS</v>
          </cell>
        </row>
      </sheetData>
      <sheetData sheetId="542">
        <row r="7">
          <cell r="E7" t="str">
            <v>PT INTERNATIONAL COATINGS</v>
          </cell>
        </row>
      </sheetData>
      <sheetData sheetId="543">
        <row r="7">
          <cell r="E7">
            <v>0</v>
          </cell>
        </row>
      </sheetData>
      <sheetData sheetId="544">
        <row r="7">
          <cell r="E7" t="str">
            <v>PT INTERNATIONAL COATINGS</v>
          </cell>
        </row>
      </sheetData>
      <sheetData sheetId="545">
        <row r="7">
          <cell r="E7" t="str">
            <v>PT INTERNATIONAL COATINGS</v>
          </cell>
        </row>
      </sheetData>
      <sheetData sheetId="546">
        <row r="7">
          <cell r="E7" t="str">
            <v>PT INTERNATIONAL COATINGS</v>
          </cell>
        </row>
      </sheetData>
      <sheetData sheetId="547">
        <row r="7">
          <cell r="E7" t="str">
            <v>PT INTERNATIONAL COATINGS</v>
          </cell>
        </row>
      </sheetData>
      <sheetData sheetId="548">
        <row r="7">
          <cell r="E7" t="str">
            <v>PT INTERNATIONAL COATINGS</v>
          </cell>
        </row>
      </sheetData>
      <sheetData sheetId="549">
        <row r="7">
          <cell r="E7" t="str">
            <v>PT INTERNATIONAL COATINGS</v>
          </cell>
        </row>
      </sheetData>
      <sheetData sheetId="550">
        <row r="7">
          <cell r="E7" t="str">
            <v>PT INTERNATIONAL COATINGS</v>
          </cell>
        </row>
      </sheetData>
      <sheetData sheetId="551">
        <row r="7">
          <cell r="E7" t="str">
            <v>PT INTERNATIONAL COATINGS</v>
          </cell>
        </row>
      </sheetData>
      <sheetData sheetId="552">
        <row r="7">
          <cell r="E7" t="str">
            <v>PT INTERNATIONAL COATINGS</v>
          </cell>
        </row>
      </sheetData>
      <sheetData sheetId="553">
        <row r="7">
          <cell r="E7" t="str">
            <v>PT INTERNATIONAL COATINGS</v>
          </cell>
        </row>
      </sheetData>
      <sheetData sheetId="554">
        <row r="7">
          <cell r="E7" t="str">
            <v>PT INTERNATIONAL COATINGS</v>
          </cell>
        </row>
      </sheetData>
      <sheetData sheetId="555">
        <row r="7">
          <cell r="E7" t="str">
            <v>PT INTERNATIONAL COATINGS</v>
          </cell>
        </row>
      </sheetData>
      <sheetData sheetId="556">
        <row r="7">
          <cell r="E7" t="str">
            <v>PT INTERNATIONAL COATINGS</v>
          </cell>
        </row>
      </sheetData>
      <sheetData sheetId="557"/>
      <sheetData sheetId="558">
        <row r="7">
          <cell r="E7">
            <v>0</v>
          </cell>
        </row>
      </sheetData>
      <sheetData sheetId="559">
        <row r="7">
          <cell r="E7" t="str">
            <v>PT INTERNATIONAL COATINGS</v>
          </cell>
        </row>
      </sheetData>
      <sheetData sheetId="560">
        <row r="7">
          <cell r="E7" t="str">
            <v>PT INTERNATIONAL COATINGS</v>
          </cell>
        </row>
      </sheetData>
      <sheetData sheetId="561">
        <row r="7">
          <cell r="E7" t="str">
            <v>PT INTERNATIONAL COATINGS</v>
          </cell>
        </row>
      </sheetData>
      <sheetData sheetId="562">
        <row r="7">
          <cell r="E7" t="str">
            <v>PT INTERNATIONAL COATINGS</v>
          </cell>
        </row>
      </sheetData>
      <sheetData sheetId="563">
        <row r="7">
          <cell r="E7" t="str">
            <v>PT INTERNATIONAL COATINGS</v>
          </cell>
        </row>
      </sheetData>
      <sheetData sheetId="564">
        <row r="7">
          <cell r="E7" t="str">
            <v>PT INTERNATIONAL COATINGS</v>
          </cell>
        </row>
      </sheetData>
      <sheetData sheetId="565">
        <row r="7">
          <cell r="E7" t="str">
            <v>PT INTERNATIONAL COATINGS</v>
          </cell>
        </row>
      </sheetData>
      <sheetData sheetId="566">
        <row r="7">
          <cell r="E7" t="str">
            <v>PT INTERNATIONAL COATINGS</v>
          </cell>
        </row>
      </sheetData>
      <sheetData sheetId="567">
        <row r="7">
          <cell r="E7" t="str">
            <v>PT INTERNATIONAL COATINGS</v>
          </cell>
        </row>
      </sheetData>
      <sheetData sheetId="568">
        <row r="7">
          <cell r="E7" t="str">
            <v>PT INTERNATIONAL COATINGS</v>
          </cell>
        </row>
      </sheetData>
      <sheetData sheetId="569">
        <row r="7">
          <cell r="E7" t="str">
            <v>PT INTERNATIONAL COATINGS</v>
          </cell>
        </row>
      </sheetData>
      <sheetData sheetId="570">
        <row r="7">
          <cell r="E7" t="str">
            <v>PT INTERNATIONAL COATINGS</v>
          </cell>
        </row>
      </sheetData>
      <sheetData sheetId="571">
        <row r="7">
          <cell r="E7" t="str">
            <v>PT INTERNATIONAL COATINGS</v>
          </cell>
        </row>
      </sheetData>
      <sheetData sheetId="572">
        <row r="7">
          <cell r="E7" t="str">
            <v>PT INTERNATIONAL COATINGS</v>
          </cell>
        </row>
      </sheetData>
      <sheetData sheetId="573">
        <row r="7">
          <cell r="E7" t="str">
            <v>PT INTERNATIONAL COATINGS</v>
          </cell>
        </row>
      </sheetData>
      <sheetData sheetId="574">
        <row r="7">
          <cell r="E7" t="str">
            <v>PT INTERNATIONAL COATINGS</v>
          </cell>
        </row>
      </sheetData>
      <sheetData sheetId="575">
        <row r="7">
          <cell r="E7" t="str">
            <v>PT INTERNATIONAL COATINGS</v>
          </cell>
        </row>
      </sheetData>
      <sheetData sheetId="576">
        <row r="7">
          <cell r="E7" t="str">
            <v>PT INTERNATIONAL COATINGS</v>
          </cell>
        </row>
      </sheetData>
      <sheetData sheetId="577" refreshError="1"/>
      <sheetData sheetId="578" refreshError="1"/>
      <sheetData sheetId="579">
        <row r="7">
          <cell r="E7" t="str">
            <v>PT INTERNATIONAL COATINGS</v>
          </cell>
        </row>
      </sheetData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>
        <row r="7">
          <cell r="E7">
            <v>0</v>
          </cell>
        </row>
      </sheetData>
      <sheetData sheetId="610">
        <row r="7">
          <cell r="E7">
            <v>0</v>
          </cell>
        </row>
      </sheetData>
      <sheetData sheetId="611">
        <row r="7">
          <cell r="E7">
            <v>0</v>
          </cell>
        </row>
      </sheetData>
      <sheetData sheetId="612">
        <row r="7">
          <cell r="E7">
            <v>0</v>
          </cell>
        </row>
      </sheetData>
      <sheetData sheetId="613">
        <row r="7">
          <cell r="E7" t="str">
            <v>PT INTERNATIONAL COATINGS</v>
          </cell>
        </row>
      </sheetData>
      <sheetData sheetId="614">
        <row r="7">
          <cell r="E7">
            <v>0</v>
          </cell>
        </row>
      </sheetData>
      <sheetData sheetId="615"/>
      <sheetData sheetId="616">
        <row r="7">
          <cell r="E7" t="str">
            <v>PT INTERNATIONAL COATINGS</v>
          </cell>
        </row>
      </sheetData>
      <sheetData sheetId="617">
        <row r="7">
          <cell r="E7">
            <v>0</v>
          </cell>
        </row>
      </sheetData>
      <sheetData sheetId="618">
        <row r="7">
          <cell r="E7">
            <v>0</v>
          </cell>
        </row>
      </sheetData>
      <sheetData sheetId="619">
        <row r="7">
          <cell r="E7">
            <v>0</v>
          </cell>
        </row>
      </sheetData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>
        <row r="7">
          <cell r="E7">
            <v>0</v>
          </cell>
        </row>
      </sheetData>
      <sheetData sheetId="673">
        <row r="7">
          <cell r="E7">
            <v>0</v>
          </cell>
        </row>
      </sheetData>
      <sheetData sheetId="674">
        <row r="7">
          <cell r="E7" t="str">
            <v>PT INTERNATIONAL COATINGS</v>
          </cell>
        </row>
      </sheetData>
      <sheetData sheetId="675"/>
      <sheetData sheetId="676">
        <row r="7">
          <cell r="E7" t="str">
            <v>PT INTERNATIONAL COATINGS</v>
          </cell>
        </row>
      </sheetData>
      <sheetData sheetId="677">
        <row r="7">
          <cell r="E7">
            <v>0</v>
          </cell>
        </row>
      </sheetData>
      <sheetData sheetId="678">
        <row r="7">
          <cell r="E7">
            <v>0</v>
          </cell>
        </row>
      </sheetData>
      <sheetData sheetId="679">
        <row r="7">
          <cell r="E7">
            <v>0</v>
          </cell>
        </row>
      </sheetData>
      <sheetData sheetId="680"/>
      <sheetData sheetId="681"/>
      <sheetData sheetId="682">
        <row r="7">
          <cell r="E7">
            <v>0</v>
          </cell>
        </row>
      </sheetData>
      <sheetData sheetId="683">
        <row r="7">
          <cell r="E7" t="str">
            <v>PT INTERNATIONAL COATINGS</v>
          </cell>
        </row>
      </sheetData>
      <sheetData sheetId="684">
        <row r="7">
          <cell r="E7">
            <v>0</v>
          </cell>
        </row>
      </sheetData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>
        <row r="7">
          <cell r="E7" t="str">
            <v>PT INTERNATIONAL COATINGS</v>
          </cell>
        </row>
      </sheetData>
      <sheetData sheetId="694"/>
      <sheetData sheetId="695"/>
      <sheetData sheetId="696">
        <row r="7">
          <cell r="E7" t="str">
            <v>PT INTERNATIONAL COATINGS</v>
          </cell>
        </row>
      </sheetData>
      <sheetData sheetId="697"/>
      <sheetData sheetId="698"/>
      <sheetData sheetId="699">
        <row r="7">
          <cell r="E7" t="str">
            <v>PT INTERNATIONAL COATINGS</v>
          </cell>
        </row>
      </sheetData>
      <sheetData sheetId="700"/>
      <sheetData sheetId="701"/>
      <sheetData sheetId="702">
        <row r="7">
          <cell r="E7" t="str">
            <v>PT INTERNATIONAL COATINGS</v>
          </cell>
        </row>
      </sheetData>
      <sheetData sheetId="703"/>
      <sheetData sheetId="704"/>
      <sheetData sheetId="705">
        <row r="7">
          <cell r="E7" t="str">
            <v>PT INTERNATIONAL COATINGS</v>
          </cell>
        </row>
      </sheetData>
      <sheetData sheetId="706"/>
      <sheetData sheetId="707"/>
      <sheetData sheetId="708">
        <row r="7">
          <cell r="E7" t="str">
            <v>PT INTERNATIONAL COATINGS</v>
          </cell>
        </row>
      </sheetData>
      <sheetData sheetId="709"/>
      <sheetData sheetId="710"/>
      <sheetData sheetId="711">
        <row r="7">
          <cell r="E7" t="str">
            <v>PT INTERNATIONAL COATINGS</v>
          </cell>
        </row>
      </sheetData>
      <sheetData sheetId="712"/>
      <sheetData sheetId="713"/>
      <sheetData sheetId="714">
        <row r="7">
          <cell r="E7" t="str">
            <v>PT INTERNATIONAL COATINGS</v>
          </cell>
        </row>
      </sheetData>
      <sheetData sheetId="715"/>
      <sheetData sheetId="716"/>
      <sheetData sheetId="717"/>
      <sheetData sheetId="718"/>
      <sheetData sheetId="719"/>
      <sheetData sheetId="720">
        <row r="7">
          <cell r="E7" t="str">
            <v>PT INTERNATIONAL COATINGS</v>
          </cell>
        </row>
      </sheetData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>
        <row r="7">
          <cell r="E7" t="str">
            <v>PT INTERNATIONAL COATINGS</v>
          </cell>
        </row>
      </sheetData>
      <sheetData sheetId="740">
        <row r="7">
          <cell r="E7" t="str">
            <v>PT INTERNATIONAL COATINGS</v>
          </cell>
        </row>
      </sheetData>
      <sheetData sheetId="741"/>
      <sheetData sheetId="742"/>
      <sheetData sheetId="743">
        <row r="7">
          <cell r="E7" t="str">
            <v>PT INTERNATIONAL COATINGS</v>
          </cell>
        </row>
      </sheetData>
      <sheetData sheetId="744"/>
      <sheetData sheetId="745"/>
      <sheetData sheetId="746"/>
      <sheetData sheetId="747"/>
      <sheetData sheetId="748"/>
      <sheetData sheetId="749">
        <row r="7">
          <cell r="E7" t="str">
            <v>PT INTERNATIONAL COATINGS</v>
          </cell>
        </row>
      </sheetData>
      <sheetData sheetId="750"/>
      <sheetData sheetId="751"/>
      <sheetData sheetId="752">
        <row r="7">
          <cell r="E7" t="str">
            <v>PT INTERNATIONAL COATINGS</v>
          </cell>
        </row>
      </sheetData>
      <sheetData sheetId="753"/>
      <sheetData sheetId="754"/>
      <sheetData sheetId="755">
        <row r="7">
          <cell r="E7" t="str">
            <v>PT INTERNATIONAL COATINGS</v>
          </cell>
        </row>
      </sheetData>
      <sheetData sheetId="756"/>
      <sheetData sheetId="757"/>
      <sheetData sheetId="758">
        <row r="7">
          <cell r="E7" t="str">
            <v>PT INTERNATIONAL COATINGS</v>
          </cell>
        </row>
      </sheetData>
      <sheetData sheetId="759"/>
      <sheetData sheetId="760"/>
      <sheetData sheetId="761">
        <row r="7">
          <cell r="E7" t="str">
            <v>PT INTERNATIONAL COATINGS</v>
          </cell>
        </row>
      </sheetData>
      <sheetData sheetId="762"/>
      <sheetData sheetId="763"/>
      <sheetData sheetId="764">
        <row r="7">
          <cell r="E7" t="str">
            <v>PT INTERNATIONAL COATINGS</v>
          </cell>
        </row>
      </sheetData>
      <sheetData sheetId="765"/>
      <sheetData sheetId="766"/>
      <sheetData sheetId="767">
        <row r="7">
          <cell r="E7" t="str">
            <v>PT INTERNATIONAL COATINGS</v>
          </cell>
        </row>
      </sheetData>
      <sheetData sheetId="768"/>
      <sheetData sheetId="769">
        <row r="7">
          <cell r="E7" t="str">
            <v>PT INTERNATIONAL COATINGS</v>
          </cell>
        </row>
      </sheetData>
      <sheetData sheetId="770"/>
      <sheetData sheetId="771"/>
      <sheetData sheetId="772"/>
      <sheetData sheetId="773">
        <row r="7">
          <cell r="E7" t="str">
            <v>PT INTERNATIONAL COATINGS</v>
          </cell>
        </row>
      </sheetData>
      <sheetData sheetId="774"/>
      <sheetData sheetId="775">
        <row r="7">
          <cell r="E7" t="str">
            <v>PT INTERNATIONAL COATINGS</v>
          </cell>
        </row>
      </sheetData>
      <sheetData sheetId="776"/>
      <sheetData sheetId="777">
        <row r="7">
          <cell r="E7" t="str">
            <v>PT INTERNATIONAL COATINGS</v>
          </cell>
        </row>
      </sheetData>
      <sheetData sheetId="778"/>
      <sheetData sheetId="779"/>
      <sheetData sheetId="780">
        <row r="7">
          <cell r="E7" t="str">
            <v>PT INTERNATIONAL COATINGS</v>
          </cell>
        </row>
      </sheetData>
      <sheetData sheetId="781"/>
      <sheetData sheetId="782"/>
      <sheetData sheetId="783"/>
      <sheetData sheetId="784">
        <row r="7">
          <cell r="E7" t="str">
            <v>PT INTERNATIONAL COATINGS</v>
          </cell>
        </row>
      </sheetData>
      <sheetData sheetId="785"/>
      <sheetData sheetId="786"/>
      <sheetData sheetId="787"/>
      <sheetData sheetId="788"/>
      <sheetData sheetId="789"/>
      <sheetData sheetId="790">
        <row r="7">
          <cell r="E7" t="str">
            <v>PT INTERNATIONAL COATINGS</v>
          </cell>
        </row>
      </sheetData>
      <sheetData sheetId="791"/>
      <sheetData sheetId="792"/>
      <sheetData sheetId="793"/>
      <sheetData sheetId="794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>
        <row r="7">
          <cell r="E7" t="str">
            <v>PT INTERNATIONAL COATINGS</v>
          </cell>
        </row>
      </sheetData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 refreshError="1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 Up 23"/>
      <sheetName val="PPh-25"/>
      <sheetName val="PPh 23,4(2),15, 26"/>
      <sheetName val="Sheet2"/>
      <sheetName val="PPh-26"/>
      <sheetName val="PPh-21"/>
      <sheetName val="PPh 23,4(2),15, 26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 2"/>
      <sheetName val="ATTACHMENT"/>
      <sheetName val="Lampiran "/>
      <sheetName val="F1771"/>
      <sheetName val="F1771-I"/>
      <sheetName val="F1771-II"/>
      <sheetName val="F1771-III"/>
      <sheetName val="F1771-IV"/>
      <sheetName val="F!771-V"/>
      <sheetName val="1771-VI"/>
      <sheetName val="Sheet4"/>
      <sheetName val="SChDepr"/>
      <sheetName val="rINGKASANdEPRESIASI"/>
      <sheetName val="MAR_REC"/>
      <sheetName val="Sheet1"/>
      <sheetName val="TBM"/>
      <sheetName val="Marshal"/>
      <sheetName val="d_com"/>
      <sheetName val="NAP"/>
      <sheetName val="GeneralInfo"/>
      <sheetName val="Sheet3"/>
      <sheetName val="cov"/>
      <sheetName val="Permanent_info"/>
      <sheetName val="Marshal_2"/>
      <sheetName val="Lampiran_"/>
      <sheetName val="VAT out"/>
      <sheetName val="Ex-Rate"/>
      <sheetName val="VALIDASI"/>
      <sheetName val="Main table"/>
      <sheetName val="new IFS format"/>
      <sheetName val="Detail PNL $"/>
      <sheetName val="data wp"/>
      <sheetName val="ROSS LIST"/>
      <sheetName val="pm"/>
      <sheetName val="Ex_Rate"/>
      <sheetName val="NH-Badan"/>
      <sheetName val="B1"/>
      <sheetName val="master"/>
      <sheetName val="Marshal -1"/>
      <sheetName val="PTCI Alyui Bay Exp -  2004 (Rp)"/>
      <sheetName val="BIA-F"/>
      <sheetName val="BankHolidays"/>
      <sheetName val="WTB"/>
      <sheetName val="LIST 99"/>
      <sheetName val="A"/>
      <sheetName val="Contents"/>
      <sheetName val="monthly"/>
      <sheetName val="BS-after AJE"/>
      <sheetName val="DATA01-08-2004"/>
      <sheetName val="data (2)"/>
      <sheetName val="Jul-97"/>
      <sheetName val="Ranges"/>
      <sheetName val="SAA"/>
      <sheetName val="tabel"/>
      <sheetName val="Total"/>
      <sheetName val="Identitas"/>
      <sheetName val="L2"/>
      <sheetName val="POTO MAC"/>
      <sheetName val="TB"/>
      <sheetName val="Con"/>
      <sheetName val="Daftar Customer"/>
      <sheetName val="Calc. Overview"/>
      <sheetName val="Data Client"/>
      <sheetName val="tabel nilai"/>
      <sheetName val="DATA"/>
      <sheetName val="DIRECT COST"/>
      <sheetName val="Actuals Actuals 501"/>
      <sheetName val="File references"/>
      <sheetName val="Notes"/>
      <sheetName val="BTS-L4-L5-1C"/>
      <sheetName val="output"/>
      <sheetName val="K2-FA"/>
      <sheetName val="DAILY"/>
      <sheetName val="SE-C"/>
      <sheetName val="Option1"/>
      <sheetName val="ledger02"/>
      <sheetName val="Operation 1206-0107"/>
      <sheetName val="Maintenance 1206-0107"/>
      <sheetName val="Irregular Income"/>
      <sheetName val="GL"/>
      <sheetName val="FE-1770.P1"/>
      <sheetName val="Price &amp; Cost"/>
      <sheetName val="finance cost and fees"/>
      <sheetName val="pinjaman ke CFA"/>
      <sheetName val="cashflow"/>
      <sheetName val="Training"/>
      <sheetName val="1999"/>
      <sheetName val="NERACA JUL"/>
      <sheetName val="Oct 99"/>
      <sheetName val="Angka"/>
      <sheetName val="PAJE-2007"/>
      <sheetName val="BTR"/>
      <sheetName val="BGR"/>
      <sheetName val="BKS"/>
      <sheetName val="DATATRANS"/>
      <sheetName val="LabData203_204"/>
      <sheetName val="Table Array"/>
      <sheetName val="Pg7.4"/>
      <sheetName val="Pg2"/>
      <sheetName val="IS"/>
      <sheetName val="SUMMARY NDE"/>
      <sheetName val="APPart"/>
      <sheetName val="ARBkL"/>
      <sheetName val="TotalBi"/>
      <sheetName val="BiSales"/>
      <sheetName val="BiPart"/>
      <sheetName val="BiServis"/>
      <sheetName val="BiAdm"/>
      <sheetName val="rs"/>
      <sheetName val="AUDIT SPK"/>
      <sheetName val="Budget"/>
      <sheetName val="TRF 150"/>
      <sheetName val="kepmenaker150"/>
      <sheetName val="Coa"/>
      <sheetName val="CAJE"/>
      <sheetName val="Credit-22"/>
      <sheetName val="Sheet1 (3)"/>
      <sheetName val="Proposed 2003 Salary Range"/>
      <sheetName val="Adjustment"/>
      <sheetName val="Trad"/>
      <sheetName val="Summary"/>
      <sheetName val="Travel"/>
      <sheetName val="Information"/>
      <sheetName val="FE_1770_P1"/>
      <sheetName val="Feuil1"/>
      <sheetName val="Sheet2"/>
      <sheetName val="Contractual Terms(1)"/>
      <sheetName val="POMALAA"/>
      <sheetName val="FA FISKAL"/>
      <sheetName val="FKT_PJK"/>
      <sheetName val="new_IFS_format"/>
      <sheetName val="VAT_out"/>
      <sheetName val="Main_table"/>
      <sheetName val="data_(2)"/>
      <sheetName val="Detail_PNL_$"/>
      <sheetName val="Factors"/>
      <sheetName val="Var"/>
      <sheetName val="Permanent_info1"/>
      <sheetName val="Marshal_21"/>
      <sheetName val="Lampiran_1"/>
      <sheetName val="Daftar_Customer"/>
      <sheetName val="Calc__Overview"/>
      <sheetName val="Marshal_-1"/>
      <sheetName val="Data_Client"/>
      <sheetName val="SUMMARY_NDE"/>
      <sheetName val="data_wp"/>
      <sheetName val="Operation_1206-0107"/>
      <sheetName val="Maintenance_1206-0107"/>
      <sheetName val="Irregular_Income"/>
      <sheetName val="FE-1770_P1"/>
      <sheetName val="Price_&amp;_Cost"/>
      <sheetName val="finance_cost_and_fees"/>
      <sheetName val="pinjaman_ke_CFA"/>
      <sheetName val="TRF_150"/>
      <sheetName val="dft bns"/>
      <sheetName val="Market Positioning"/>
      <sheetName val="N.Assumptions"/>
      <sheetName val="P.Assumptions"/>
      <sheetName val="WACC (Intl)"/>
      <sheetName val="Permanent_info2"/>
      <sheetName val="Marshal_22"/>
      <sheetName val="Lampiran_2"/>
      <sheetName val="new_IFS_format1"/>
      <sheetName val="VAT_out1"/>
      <sheetName val="Main_table1"/>
      <sheetName val="data_(2)1"/>
      <sheetName val="Detail_PNL_$1"/>
      <sheetName val="Daftar_Customer1"/>
      <sheetName val="PTCI_Alyui_Bay_Exp_-__2004_(Rp)"/>
      <sheetName val="Data_Client1"/>
      <sheetName val="Marshal_-11"/>
      <sheetName val="SUMMARY_NDE1"/>
      <sheetName val="data_wp1"/>
      <sheetName val="Operation_1206-01071"/>
      <sheetName val="Maintenance_1206-01071"/>
      <sheetName val="Irregular_Income1"/>
      <sheetName val="FE-1770_P11"/>
      <sheetName val="Price_&amp;_Cost1"/>
      <sheetName val="finance_cost_and_fees1"/>
      <sheetName val="pinjaman_ke_CFA1"/>
      <sheetName val="Calc__Overview1"/>
      <sheetName val="tabel_nilai"/>
      <sheetName val="DIRECT_COST"/>
      <sheetName val="Actuals_Actuals_501"/>
      <sheetName val="AUDIT_SPK"/>
      <sheetName val="Oct_99"/>
      <sheetName val="FA_FISKAL"/>
      <sheetName val="TRF_1501"/>
      <sheetName val="Sheet1_(3)"/>
      <sheetName val="BS-after_AJE"/>
      <sheetName val="File_references"/>
      <sheetName val="NERACA_JUL"/>
      <sheetName val="Contractual_Terms(1)"/>
      <sheetName val="dft_bns"/>
      <sheetName val="Market_Positioning"/>
      <sheetName val="N_Assumptions"/>
      <sheetName val="P_Assumptions"/>
      <sheetName val="WACC_(Intl)"/>
      <sheetName val="sepdua"/>
      <sheetName val="cons_workpapers"/>
      <sheetName val="Interdata"/>
      <sheetName val="Kontrol"/>
      <sheetName val="Permanent_info3"/>
      <sheetName val="Marshal_23"/>
      <sheetName val="Lampiran_3"/>
      <sheetName val="new_IFS_format2"/>
      <sheetName val="VAT_out2"/>
      <sheetName val="Main_table2"/>
      <sheetName val="data_(2)2"/>
      <sheetName val="Detail_PNL_$2"/>
      <sheetName val="Daftar_Customer2"/>
      <sheetName val="PTCI_Alyui_Bay_Exp_-__2004_(Rp1"/>
      <sheetName val="Marshal_-12"/>
      <sheetName val="SUMMARY_NDE2"/>
      <sheetName val="Calc__Overview2"/>
      <sheetName val="data_wp2"/>
      <sheetName val="Operation_1206-01072"/>
      <sheetName val="Maintenance_1206-01072"/>
      <sheetName val="Irregular_Income2"/>
      <sheetName val="FE-1770_P12"/>
      <sheetName val="Price_&amp;_Cost2"/>
      <sheetName val="finance_cost_and_fees2"/>
      <sheetName val="pinjaman_ke_CFA2"/>
      <sheetName val="Data_Client2"/>
      <sheetName val="tabel_nilai1"/>
      <sheetName val="DIRECT_COST1"/>
      <sheetName val="Actuals_Actuals_5011"/>
      <sheetName val="AUDIT_SPK1"/>
      <sheetName val="Oct_991"/>
      <sheetName val="FA_FISKAL1"/>
      <sheetName val="TRF_1502"/>
      <sheetName val="BS-after_AJE1"/>
      <sheetName val="Sheet1_(3)1"/>
      <sheetName val="File_references1"/>
      <sheetName val="NERACA_JUL1"/>
      <sheetName val="Contractual_Terms(1)1"/>
      <sheetName val="dft_bns1"/>
      <sheetName val="Market_Positioning1"/>
      <sheetName val="N_Assumptions1"/>
      <sheetName val="P_Assumptions1"/>
      <sheetName val="WACC_(Intl)1"/>
      <sheetName val="Lead"/>
      <sheetName val="Account"/>
      <sheetName val="DCF SD JUNI 04"/>
      <sheetName val="Olah"/>
      <sheetName val="DCF"/>
      <sheetName val="GEN EXP JANUARY"/>
      <sheetName val="EX RATE"/>
      <sheetName val="note"/>
      <sheetName val="Parameter"/>
      <sheetName val="NIOF"/>
      <sheetName val="PEGAWAI"/>
      <sheetName val="Links"/>
      <sheetName val="Macro5"/>
      <sheetName val="cal2"/>
      <sheetName val=""/>
      <sheetName val="Rfrce"/>
      <sheetName val="OP_foreign"/>
      <sheetName val="Breakdown"/>
      <sheetName val="DMarg_foreign"/>
      <sheetName val="Global_foreign"/>
      <sheetName val="CPFO"/>
      <sheetName val="Other"/>
      <sheetName val="Count"/>
      <sheetName val="Entry"/>
      <sheetName val="MIC"/>
      <sheetName val="Smry"/>
      <sheetName val="Global_local"/>
      <sheetName val="DATA21"/>
      <sheetName val="General Info"/>
      <sheetName val="C1 NOV"/>
      <sheetName val="3800-Interim"/>
      <sheetName val="2OP-CT"/>
      <sheetName val="1FIX"/>
      <sheetName val="HD"/>
      <sheetName val="1EQU"/>
      <sheetName val="HDF"/>
      <sheetName val="Info"/>
      <sheetName val="Menu"/>
      <sheetName val="RD"/>
      <sheetName val="Calculation"/>
      <sheetName val="SQL"/>
      <sheetName val="Setup Data"/>
      <sheetName val="B.1"/>
      <sheetName val="Orders"/>
      <sheetName val="SET"/>
      <sheetName val="SCORE_RC_Code"/>
      <sheetName val="Fiscal Cal"/>
      <sheetName val="nop"/>
      <sheetName val="Sheet6"/>
    </sheetNames>
    <sheetDataSet>
      <sheetData sheetId="0" refreshError="1">
        <row r="5">
          <cell r="W5" t="str">
            <v>1.001.112.0-053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ORT EXP"/>
      <sheetName val="SUPPORT EXP1"/>
      <sheetName val="CENT"/>
      <sheetName val="PONDS"/>
      <sheetName val="FDM+HTC"/>
      <sheetName val="central"/>
      <sheetName val="fm"/>
      <sheetName val="hd"/>
      <sheetName val="pond-site"/>
      <sheetName val="PL (MONTHLY)"/>
      <sheetName val="PL (BY DIVISION)"/>
      <sheetName val="PL (COMPARE)"/>
      <sheetName val="C &amp; E-PL"/>
      <sheetName val="FSD-PL"/>
      <sheetName val="CSD-PL"/>
      <sheetName val="PPD-PL"/>
      <sheetName val="HACTH-PL"/>
      <sheetName val="FMD-PL"/>
      <sheetName val="PL _MONTHLY_"/>
      <sheetName val="data_val"/>
      <sheetName val="Rate"/>
      <sheetName val="Irregular Income"/>
      <sheetName val="JVFORM"/>
      <sheetName val="SUPPORT_EXP"/>
      <sheetName val="SUPPORT_EXP1"/>
      <sheetName val="PL_(MONTHLY)"/>
      <sheetName val="PL_(BY_DIVISION)"/>
      <sheetName val="PL_(COMPARE)"/>
      <sheetName val="C_&amp;_E-PL"/>
      <sheetName val="PL__MONTHLY_"/>
      <sheetName val="SUPPORT_EXP2"/>
      <sheetName val="SUPPORT_EXP11"/>
      <sheetName val="PL_(MONTHLY)1"/>
      <sheetName val="PL_(BY_DIVISION)1"/>
      <sheetName val="PL_(COMPARE)1"/>
      <sheetName val="C_&amp;_E-PL1"/>
      <sheetName val="PL__MONTHLY_1"/>
      <sheetName val="TaxDat"/>
      <sheetName val="SUPPORT_EXP3"/>
      <sheetName val="SUPPORT_EXP12"/>
      <sheetName val="PL_(MONTHLY)2"/>
      <sheetName val="PL_(BY_DIVISION)2"/>
      <sheetName val="PL_(COMPARE)2"/>
      <sheetName val="C_&amp;_E-PL2"/>
      <sheetName val="PL__MONTHLY_2"/>
      <sheetName val="SUPPORT_EXP4"/>
      <sheetName val="SUPPORT_EXP13"/>
      <sheetName val="PL_(MONTHLY)3"/>
      <sheetName val="PL_(BY_DIVISION)3"/>
      <sheetName val="PL_(COMPARE)3"/>
      <sheetName val="C_&amp;_E-PL3"/>
      <sheetName val="PL__MONTHLY_3"/>
      <sheetName val="SUPPORT_EXP5"/>
      <sheetName val="SUPPORT_EXP14"/>
      <sheetName val="PL_(MONTHLY)4"/>
      <sheetName val="PL_(BY_DIVISION)4"/>
      <sheetName val="PL_(COMPARE)4"/>
      <sheetName val="C_&amp;_E-PL4"/>
      <sheetName val="PL__MONTHLY_4"/>
      <sheetName val="SUPPORT_EXP6"/>
      <sheetName val="SUPPORT_EXP15"/>
      <sheetName val="PL_(MONTHLY)5"/>
      <sheetName val="PL_(BY_DIVISION)5"/>
      <sheetName val="PL_(COMPARE)5"/>
      <sheetName val="C_&amp;_E-PL5"/>
      <sheetName val="PL__MONTHLY_5"/>
      <sheetName val="SUPPORT_EXP7"/>
      <sheetName val="SUPPORT_EXP16"/>
      <sheetName val="PL_(MONTHLY)6"/>
      <sheetName val="PL_(BY_DIVISION)6"/>
      <sheetName val="PL_(COMPARE)6"/>
      <sheetName val="C_&amp;_E-PL6"/>
      <sheetName val="PL__MONTHLY_6"/>
      <sheetName val="SUPPORT_EXP8"/>
      <sheetName val="SUPPORT_EXP17"/>
      <sheetName val="PL_(MONTHLY)7"/>
      <sheetName val="PL_(BY_DIVISION)7"/>
      <sheetName val="PL_(COMPARE)7"/>
      <sheetName val="C_&amp;_E-PL7"/>
      <sheetName val="PL__MONTHLY_7"/>
      <sheetName val="SUPPORT_EXP9"/>
      <sheetName val="SUPPORT_EXP18"/>
      <sheetName val="PL_(MONTHLY)8"/>
      <sheetName val="PL_(BY_DIVISION)8"/>
      <sheetName val="PL_(COMPARE)8"/>
      <sheetName val="C_&amp;_E-PL8"/>
      <sheetName val="PL__MONTHLY_8"/>
      <sheetName val="SUPPORT_EXP10"/>
      <sheetName val="SUPPORT_EXP19"/>
      <sheetName val="PL_(MONTHLY)9"/>
      <sheetName val="PL_(BY_DIVISION)9"/>
      <sheetName val="PL_(COMPARE)9"/>
      <sheetName val="C_&amp;_E-PL9"/>
      <sheetName val="PL__MONTHLY_9"/>
      <sheetName val="SUPPORT_EXP20"/>
      <sheetName val="SUPPORT_EXP110"/>
      <sheetName val="PL_(MONTHLY)10"/>
      <sheetName val="PL_(BY_DIVISION)10"/>
      <sheetName val="PL_(COMPARE)10"/>
      <sheetName val="C_&amp;_E-PL10"/>
      <sheetName val="PL__MONTHLY_10"/>
      <sheetName val="SUPPORT_EXP21"/>
      <sheetName val="SUPPORT_EXP111"/>
      <sheetName val="PL_(MONTHLY)11"/>
      <sheetName val="PL_(BY_DIVISION)11"/>
      <sheetName val="PL_(COMPARE)11"/>
      <sheetName val="C_&amp;_E-PL11"/>
      <sheetName val="PL__MONTHLY_11"/>
      <sheetName val="101.00"/>
      <sheetName val="aktdit(WP)"/>
      <sheetName val="GeneralInfo"/>
      <sheetName val="SUPPORT_EXP22"/>
      <sheetName val="SUPPORT_EXP112"/>
      <sheetName val="PL_(MONTHLY)12"/>
      <sheetName val="PL_(BY_DIVISION)12"/>
      <sheetName val="PL_(COMPARE)12"/>
      <sheetName val="C_&amp;_E-PL12"/>
      <sheetName val="PL__MONTHLY_12"/>
      <sheetName val="101_00"/>
      <sheetName val="SUPPORT_EXP23"/>
      <sheetName val="SUPPORT_EXP113"/>
      <sheetName val="PL_(MONTHLY)13"/>
      <sheetName val="PL_(BY_DIVISION)13"/>
      <sheetName val="PL_(COMPARE)13"/>
      <sheetName val="C_&amp;_E-PL13"/>
      <sheetName val="PL__MONTHLY_13"/>
      <sheetName val="101_001"/>
      <sheetName val="MEytd"/>
      <sheetName val="Links"/>
      <sheetName val="LOOKUP"/>
      <sheetName val="B1 Data"/>
      <sheetName val="F1771-IV"/>
      <sheetName val="F1771-V"/>
      <sheetName val="합계"/>
      <sheetName val="TBM"/>
      <sheetName val="Permanent info"/>
      <sheetName val="NS"/>
      <sheetName val="pondwarharvntimaret (2)"/>
      <sheetName val="LAP.SAMPLINGDT "/>
      <sheetName val="PL00"/>
      <sheetName val="C"/>
      <sheetName val="kode SAP-new"/>
      <sheetName val="Form B_2 31"/>
      <sheetName val="APRIL LOSS"/>
      <sheetName val="TOTAL"/>
      <sheetName val="KODEP"/>
      <sheetName val="TARIP"/>
      <sheetName val="d_com"/>
      <sheetName val="K.6DEPOSIT"/>
      <sheetName val="Segment  Unit"/>
      <sheetName val="Planting"/>
      <sheetName val="412src2"/>
      <sheetName val="A1-B ASSET"/>
      <sheetName val="Sheet1"/>
      <sheetName val="P&amp;L98"/>
      <sheetName val="KBB-CIB BANK"/>
      <sheetName val="blok 03"/>
      <sheetName val="31"/>
      <sheetName val="Amdal"/>
      <sheetName val="HARVEST02"/>
      <sheetName val="aju_tr"/>
      <sheetName val="Form A_2"/>
      <sheetName val="SB MONI.2.02"/>
      <sheetName val="Assumption"/>
      <sheetName val="masterkayawan"/>
      <sheetName val="R2H10_018"/>
      <sheetName val="#REF"/>
      <sheetName val="General Info"/>
      <sheetName val="Individual Gross Profit J - Aug"/>
      <sheetName val="KEM NGHIEN GIA CONG"/>
      <sheetName val="Auxiliary"/>
      <sheetName val="Rekap Budget"/>
      <sheetName val="SMU"/>
      <sheetName val="Amt.rvd.HITACHI"/>
      <sheetName val="Slide 1"/>
      <sheetName val="Slide 2"/>
      <sheetName val="slide 3"/>
      <sheetName val="Home"/>
      <sheetName val="SUPPORT"/>
      <sheetName val="Sliding Scale1"/>
      <sheetName val="DbKtr"/>
      <sheetName val=".3 Rollfwd"/>
      <sheetName val="Ex_Rate"/>
      <sheetName val="Volume"/>
      <sheetName val="XREF"/>
      <sheetName val="Setup"/>
      <sheetName val="OTA"/>
      <sheetName val="MATERIALFINAL"/>
      <sheetName val="gu-2001"/>
      <sheetName val="Headcount"/>
      <sheetName val="MacPro"/>
      <sheetName val="PM-PL"/>
      <sheetName val="PopCache"/>
      <sheetName val="FA1999"/>
      <sheetName val="hs pipa"/>
      <sheetName val="Cutleries"/>
      <sheetName val="MASTER"/>
      <sheetName val="Ambil M2"/>
      <sheetName val="Ambil M1"/>
      <sheetName val="Modul 2"/>
      <sheetName val="Modul I"/>
      <sheetName val="REKAPITULASI"/>
      <sheetName val="Sheet2"/>
      <sheetName val="Februari 28 revisi"/>
      <sheetName val="pondwarharvntimaret_(2)"/>
      <sheetName val="LAP_SAMPLINGDT_"/>
      <sheetName val="kode_SAP-new"/>
      <sheetName val="Form_B_2_31"/>
      <sheetName val="APRIL_LOSS"/>
      <sheetName val="KBB-CIB_BANK"/>
      <sheetName val="blok_03"/>
      <sheetName val="Form_A_2"/>
      <sheetName val="SB_MONI_2_02"/>
      <sheetName val="Permanent_info"/>
      <sheetName val="EFECTIF"/>
      <sheetName val="FRYPROD"/>
      <sheetName val="Rekap Piutang"/>
      <sheetName val="Individual_Gross_Profit_J_-_Aug"/>
      <sheetName val="KEM_NGHIEN_GIA_CONG"/>
      <sheetName val="GL"/>
      <sheetName val="FE-1771$.P1"/>
      <sheetName val="FINFO97"/>
      <sheetName val="shop"/>
      <sheetName val="Rates"/>
      <sheetName val="SPI"/>
      <sheetName val="TB after Reval-Server"/>
      <sheetName val="Main"/>
      <sheetName val="ZK70A96E"/>
      <sheetName val="OTHER INCOME &amp; BY PERDIVISI"/>
      <sheetName val="SALESJAN'03"/>
      <sheetName val="SALESMRT'03"/>
      <sheetName val="inven"/>
      <sheetName val="DAFTAR NOMINATIF"/>
      <sheetName val="NEGARA"/>
      <sheetName val="A"/>
      <sheetName val="Codestable"/>
      <sheetName val="COGS"/>
      <sheetName val="Ex-Rate"/>
      <sheetName val="Sheet7"/>
      <sheetName val="KP23"/>
      <sheetName val="Feuil1"/>
      <sheetName val="Local TB 12.31.11"/>
      <sheetName val="SaldoCorona"/>
      <sheetName val="SILICATE"/>
      <sheetName val="RK1"/>
      <sheetName val="Form Inspec SP"/>
      <sheetName val="HARGA MATERIAL"/>
      <sheetName val="WASTE BY MATERIAL"/>
      <sheetName val="ocean voyage"/>
      <sheetName val="bs 2004"/>
      <sheetName val="B"/>
      <sheetName val="BUT-1"/>
      <sheetName val="HEX-A"/>
      <sheetName val="HEX-E"/>
      <sheetName val="I-BUT"/>
      <sheetName val="RD I-BUT"/>
      <sheetName val=" BEP-1999"/>
      <sheetName val="P2"/>
      <sheetName val="Proj Summ"/>
      <sheetName val="MGR-12"/>
      <sheetName val="10"/>
      <sheetName val="budgetsched1-17"/>
      <sheetName val="ptkp"/>
      <sheetName val="Two Step Revenue Testing Master"/>
      <sheetName val="TRADING PROFIT"/>
      <sheetName val="DETAIL"/>
      <sheetName val=" - OFMA"/>
      <sheetName val="Nominals"/>
      <sheetName val="Pesangon _ jml kary"/>
      <sheetName val="tabel nilai"/>
      <sheetName val="OPNAME BAD STOCK"/>
      <sheetName val="Detail WBS Konsol"/>
      <sheetName val="status"/>
      <sheetName val="Desc "/>
      <sheetName val="Manajemen Fee"/>
      <sheetName val="비가동-20"/>
      <sheetName val="Input"/>
      <sheetName val="Stocks"/>
      <sheetName val="analis"/>
      <sheetName val="Vehicle"/>
      <sheetName val="Non-Statistical Sampling Master"/>
      <sheetName val="Global Data"/>
      <sheetName val="原本"/>
      <sheetName val="KP22"/>
      <sheetName val="AM-MARGIN"/>
      <sheetName val="financials"/>
      <sheetName val="II"/>
      <sheetName val="Site-Kaltim"/>
      <sheetName val="F-2"/>
      <sheetName val="OFS Reda ASA-Conso"/>
      <sheetName val="OFS APG "/>
      <sheetName val="OFS CHG"/>
      <sheetName val="OFS BMP"/>
      <sheetName val="OFS JKT"/>
      <sheetName val="OFS TMV"/>
      <sheetName val="OFS ING"/>
      <sheetName val="OFS ASA-HQ"/>
      <sheetName val="OFS Caltex"/>
      <sheetName val="NLsimpro"/>
      <sheetName val="pro ra op"/>
      <sheetName val="grafik"/>
      <sheetName val="Sensitivitas"/>
      <sheetName val="Sch"/>
      <sheetName val="Entry  HTM"/>
      <sheetName val="Equity"/>
      <sheetName val="pl"/>
      <sheetName val="TOWN"/>
      <sheetName val="SysNavigation"/>
      <sheetName val="4.1 Placement w.o.b"/>
      <sheetName val="Fill this out first___"/>
      <sheetName val="Analisa SNI STANDART "/>
      <sheetName val="Estimate"/>
      <sheetName val="MGM11"/>
      <sheetName val="MGM12"/>
      <sheetName val="MGM1"/>
      <sheetName val="MGM4"/>
      <sheetName val="MGM3"/>
      <sheetName val="ops tb"/>
      <sheetName val="SIG_LANGUE"/>
      <sheetName val="시산표"/>
      <sheetName val="Oilpalm Profile"/>
      <sheetName val="OLDMAP"/>
      <sheetName val="By Fcst Group"/>
      <sheetName val="ShareCapital "/>
      <sheetName val="Inventories"/>
      <sheetName val="B28"/>
      <sheetName val="REV"/>
      <sheetName val="list"/>
      <sheetName val="9"/>
      <sheetName val="TB-WP"/>
      <sheetName val="Consolidation"/>
      <sheetName val="Sales"/>
      <sheetName val="RBSB"/>
      <sheetName val="CTIPricing"/>
      <sheetName val="Raw Data"/>
      <sheetName val="divisi sarana"/>
      <sheetName val="ANALISA"/>
      <sheetName val="kode Baru "/>
      <sheetName val="BQ All-2"/>
      <sheetName val="Return Detail"/>
      <sheetName val="직원별 11월"/>
      <sheetName val="rl"/>
      <sheetName val="MTD-REPORT"/>
      <sheetName val="??"/>
      <sheetName val="REF-CRB"/>
      <sheetName val="JJP"/>
      <sheetName val="U1 P&amp;L"/>
      <sheetName val="39"/>
      <sheetName val="Prep04"/>
      <sheetName val="KODE AKUN"/>
      <sheetName val="A.4.3"/>
      <sheetName val="ControlSheet"/>
      <sheetName val="Simulation"/>
      <sheetName val="15"/>
      <sheetName val="Plant&amp; Machinery5810.40"/>
      <sheetName val="Vouching AddFA5810.81"/>
      <sheetName val="analisa bb"/>
      <sheetName val="Perhari"/>
      <sheetName val="Prod OFR 0"/>
      <sheetName val="Monitoring Apar"/>
      <sheetName val=" Line stop w-33 line 1"/>
      <sheetName val="Data Trial"/>
      <sheetName val="PQI"/>
      <sheetName val="Dashboard"/>
      <sheetName val="TSC C"/>
      <sheetName val="Query_Asset"/>
      <sheetName val="GD-BB Kt. A"/>
      <sheetName val="OPNAME GOOD STOCK"/>
      <sheetName val="OPNAME SALES"/>
      <sheetName val="List-Value"/>
      <sheetName val="Sheet8"/>
      <sheetName val="GD-BHN KEMASAN"/>
      <sheetName val="CrtOrg"/>
      <sheetName val="Yield PM"/>
      <sheetName val="Sheet5"/>
      <sheetName val="rekap per produk"/>
      <sheetName val="harga"/>
      <sheetName val="1.Cover"/>
      <sheetName val="BUDGET_1999"/>
      <sheetName val="Rpt13.Oth"/>
      <sheetName val="CODE"/>
      <sheetName val="Sheet4"/>
      <sheetName val="Beli &amp; Retur CPN"/>
      <sheetName val="Cost Center"/>
      <sheetName val="KODE"/>
      <sheetName val="Neraca"/>
      <sheetName val="A11_south_well_list_030902"/>
      <sheetName val="DATAJUAL"/>
      <sheetName val="BELI_0603"/>
      <sheetName val="% Ach Sales 1 "/>
      <sheetName val="Control"/>
      <sheetName val="daftar"/>
      <sheetName val="Resume Group"/>
      <sheetName val="hitung"/>
      <sheetName val="geo-A1"/>
      <sheetName val="geo-A2"/>
      <sheetName val="geo-B"/>
      <sheetName val="Summary Table"/>
      <sheetName val="geo-C1"/>
      <sheetName val="geo-C2"/>
      <sheetName val="prog-C1"/>
      <sheetName val="Supporting"/>
      <sheetName val="DATA UNIT"/>
      <sheetName val="DATA VALUE"/>
      <sheetName val="analisa_bb"/>
      <sheetName val="Prod_OFR_0"/>
      <sheetName val="Monitoring_Apar"/>
      <sheetName val="_Line_stop_w-33_line_1"/>
      <sheetName val="Data_Trial"/>
      <sheetName val="TSC_C"/>
      <sheetName val="OTHER_INCOME_&amp;_BY_PERDIVISI"/>
      <sheetName val="GD-BB_Kt__A"/>
      <sheetName val="OPNAME_GOOD_STOCK"/>
      <sheetName val="OPNAME_SALES"/>
      <sheetName val="Yield_PM"/>
      <sheetName val="GD-BHN_KEMASAN"/>
      <sheetName val="rekap_per_produk"/>
      <sheetName val="1_Cover"/>
      <sheetName val="Beli_&amp;_Retur_CPN"/>
      <sheetName val="Rpt13_Oth"/>
      <sheetName val="Cost_Center"/>
      <sheetName val="Summary_Table"/>
      <sheetName val="%_Ach_Sales_1_"/>
      <sheetName val="Resume_Group"/>
      <sheetName val="konversi"/>
      <sheetName val="Other"/>
      <sheetName val="Daftar Harga"/>
      <sheetName val="HPP_0503"/>
      <sheetName val="Carat"/>
      <sheetName val="DSUC"/>
      <sheetName val="Trial"/>
      <sheetName val="N-INDF"/>
      <sheetName val="MPPA"/>
      <sheetName val="SONA"/>
      <sheetName val="__"/>
      <sheetName val="Constants"/>
      <sheetName val="APRIL'02"/>
      <sheetName val="pondwarharvntimaret_(2)1"/>
      <sheetName val="LAP_SAMPLINGDT_1"/>
      <sheetName val="kode_SAP-new1"/>
      <sheetName val="Form_B_2_311"/>
      <sheetName val="APRIL_LOSS1"/>
      <sheetName val="KBB-CIB_BANK1"/>
      <sheetName val="blok_031"/>
      <sheetName val="Form_A_21"/>
      <sheetName val="SB_MONI_2_021"/>
      <sheetName val="Permanent_info1"/>
      <sheetName val="Ambil_M2"/>
      <sheetName val="Ambil_M1"/>
      <sheetName val="Modul_2"/>
      <sheetName val="Modul_I"/>
      <sheetName val="Februari_28_revisi"/>
      <sheetName val="DATA DEPARTMENT"/>
      <sheetName val="List Maret"/>
      <sheetName val="SLS_BGT"/>
      <sheetName val="CSD"/>
      <sheetName val="purchase adv"/>
      <sheetName val="ASSUM_COMB_Prop"/>
      <sheetName val="COA"/>
      <sheetName val="View-Assumption"/>
      <sheetName val="B28(old version)"/>
      <sheetName val="soc1"/>
      <sheetName val="Lead"/>
      <sheetName val="_ADFDI_LOV"/>
      <sheetName val="PB(B)"/>
      <sheetName val="OWP Farm"/>
      <sheetName val="rumusas"/>
      <sheetName val="tabel"/>
      <sheetName val="As"/>
      <sheetName val="axapta"/>
      <sheetName val="Indeces"/>
      <sheetName val="Nm Brg"/>
      <sheetName val="Hua Yang Quarterly"/>
      <sheetName val="Hutang"/>
      <sheetName val="Usul Pnn"/>
      <sheetName val="Contoh Pengisian"/>
      <sheetName val="NILZI J KKPA"/>
      <sheetName val="calc DAYS"/>
      <sheetName val="JADI"/>
      <sheetName val="TETAP"/>
      <sheetName val="Config"/>
      <sheetName val="data_benefit(1)"/>
      <sheetName val="NOTHIT"/>
      <sheetName val="BU"/>
      <sheetName val="Capex-PC"/>
      <sheetName val="Prod-Stat"/>
      <sheetName val="DEPOSITS"/>
      <sheetName val="Oracle"/>
      <sheetName val="neraca okt"/>
      <sheetName val="SCH12"/>
      <sheetName val="Jurnal"/>
      <sheetName val="CROP-9"/>
      <sheetName val="DATA WP"/>
      <sheetName val="pondwarharvntimaret_(2)2"/>
      <sheetName val="LAP_SAMPLINGDT_2"/>
      <sheetName val="kode_SAP-new2"/>
      <sheetName val="Form_B_2_312"/>
      <sheetName val="APRIL_LOSS2"/>
      <sheetName val="SB_MONI_2_022"/>
      <sheetName val="KBB-CIB_BANK2"/>
      <sheetName val="blok_032"/>
      <sheetName val="Form_A_22"/>
      <sheetName val="Permanent_info2"/>
      <sheetName val="Ambil_M21"/>
      <sheetName val="Ambil_M11"/>
      <sheetName val="Modul_21"/>
      <sheetName val="Modul_I1"/>
      <sheetName val="Februari_28_revisi1"/>
      <sheetName val="DATA_DEPARTMENT"/>
      <sheetName val="List_Maret"/>
      <sheetName val="purchase_adv"/>
      <sheetName val="HB"/>
      <sheetName val="AnalisaSIPIL RIIL"/>
      <sheetName val="RAB"/>
      <sheetName val="BS final"/>
      <sheetName val="Constn &amp; Install - LEV.4"/>
      <sheetName val="LEV.4 Project Managem"/>
      <sheetName val="TDTKP (2)"/>
      <sheetName val="LOVs"/>
      <sheetName val="TONGKE3p"/>
      <sheetName val="CHITIET VL-NC-DDTT3PHA "/>
      <sheetName val="CHITIET VL-NC-TT1p"/>
      <sheetName val="Retail Spider"/>
      <sheetName val="B1"/>
      <sheetName val="Meta"/>
      <sheetName val="CodeOf"/>
      <sheetName val="RIG 134-ASSETS APR 97"/>
      <sheetName val="RIG 027-ASSETS-AFTER 30 JUN 97"/>
      <sheetName val="ADD-DISP-OTHER"/>
      <sheetName val="AJE&amp;RJE"/>
      <sheetName val="Sup doc for CIT"/>
      <sheetName val="Layout"/>
      <sheetName val="HQ"/>
      <sheetName val="Agregat Halus &amp; Kasar"/>
      <sheetName val="VOL1"/>
      <sheetName val="Vendors"/>
      <sheetName val="Detail WBS"/>
      <sheetName val="DCF_inputs"/>
      <sheetName val="pm"/>
      <sheetName val="Total Adv Mod Training"/>
      <sheetName val="Advanced"/>
      <sheetName val="PA Result"/>
      <sheetName val="PriceList"/>
      <sheetName val="daya tarik loko"/>
      <sheetName val="GAJI PBL"/>
      <sheetName val="BasicPrice"/>
      <sheetName val="表一甲"/>
      <sheetName val="RAB SIMPRO"/>
      <sheetName val="Q_cdr_bukopin_jan_06"/>
      <sheetName val="Q_cdr_bukopin_mar_06"/>
      <sheetName val="3800-Interim"/>
      <sheetName val="sepdua"/>
      <sheetName val="Assumptions"/>
      <sheetName val="test27jan"/>
      <sheetName val="Lead - FINAL"/>
      <sheetName val="SE"/>
      <sheetName val="CF3"/>
      <sheetName val="unit_rate"/>
      <sheetName val="Std-Industri"/>
      <sheetName val="Elekt"/>
      <sheetName val="SDY"/>
      <sheetName val="501G1"/>
      <sheetName val="Individual_Gross_Profit_J_-_Au1"/>
      <sheetName val="Rekap_Budget"/>
      <sheetName val="Raw_Data"/>
      <sheetName val="divisi_sarana"/>
      <sheetName val="kode_Baru_"/>
      <sheetName val="daya_tarik_loko"/>
      <sheetName val="GAJI_PBL"/>
      <sheetName val="DAFTAR_NOMINATIF"/>
      <sheetName val="PPN OUT (&quot;A&quot;) - sales-fisik"/>
      <sheetName val="Macro1"/>
      <sheetName val="SUM OPS"/>
      <sheetName val="DDL3"/>
      <sheetName val="TBCons KMB04"/>
      <sheetName val="B7"/>
      <sheetName val="Q_cdr_bukopin_peb_06"/>
      <sheetName val="form-A7"/>
      <sheetName val="MENU"/>
      <sheetName val="Q_fixphone_luar_jkt_bukopin_jan"/>
      <sheetName val="Q_fixphone_luar_jkt_bukopin_peb"/>
      <sheetName val="Q_flexi_luar_jkt_bukopin_jan_06"/>
      <sheetName val="Q_flexi_luar_jkt_bukopin_mar_06"/>
      <sheetName val="5 - Cash Flow"/>
      <sheetName val="3 - Balance Sheet"/>
      <sheetName val="Tanah 09"/>
      <sheetName val="Data Parameter"/>
      <sheetName val="Program Triwulanan-04"/>
      <sheetName val="ALOKASI"/>
      <sheetName val="DPPN"/>
      <sheetName val="Cucian"/>
      <sheetName val="SC Pusat krd"/>
      <sheetName val="R"/>
      <sheetName val="rekap.kategori gangguan"/>
      <sheetName val="jpr"/>
      <sheetName val="4 - Income Statement"/>
      <sheetName val="LP-IDR"/>
      <sheetName val="SC Pusat BB301"/>
      <sheetName val="SC Pusat BB303"/>
      <sheetName val="Cover"/>
      <sheetName val="data berat"/>
      <sheetName val="PPN-M"/>
      <sheetName val="PAL 2012"/>
      <sheetName val="BBM-03"/>
      <sheetName val="SDAYA"/>
      <sheetName val="DATA"/>
      <sheetName val="REKAP PERKORIDOR"/>
      <sheetName val="I2T2005"/>
      <sheetName val="SAA"/>
      <sheetName val="Tabel2"/>
      <sheetName val="D.5"/>
      <sheetName val="KAS $"/>
      <sheetName val="2-(2) Gangguan Peralatan (1)"/>
      <sheetName val="LABEL"/>
      <sheetName val="Resume utk Extern"/>
      <sheetName val="WorkSheet"/>
      <sheetName val="Div2"/>
      <sheetName val="RAB_SIMPRO"/>
      <sheetName val="FStParent"/>
      <sheetName val="P&amp;L"/>
      <sheetName val="Scenario"/>
      <sheetName val="Sites"/>
      <sheetName val="TBLunit"/>
      <sheetName val="Anls_BKL"/>
      <sheetName val="H.Satuan"/>
      <sheetName val="Pipe"/>
      <sheetName val="K 2.1"/>
      <sheetName val="RMS - STR"/>
      <sheetName val="Rekap_Piutang"/>
      <sheetName val="KEM_NGHIEN_GIA_CONG1"/>
      <sheetName val="Amt_rvd_HITACHI"/>
      <sheetName val="Sliding_Scale1"/>
      <sheetName val="Pesangon___jml_kary"/>
      <sheetName val="pro_ra_op"/>
      <sheetName val="Entry__HTM"/>
      <sheetName val="4_1_Placement_w_o_b"/>
      <sheetName val="Fill_this_out_first___"/>
      <sheetName val="Analisa_SNI_STANDART_"/>
      <sheetName val="General_Info"/>
      <sheetName val="_3_Rollfwd"/>
      <sheetName val="RMS_-_STR"/>
      <sheetName val="bs_2004"/>
      <sheetName val="H_Satuan"/>
      <sheetName val="Market Positioning"/>
      <sheetName val="PDG"/>
      <sheetName val="Data Base Employee"/>
      <sheetName val="Perm. Test"/>
      <sheetName val="RumusTB 1 bln"/>
      <sheetName val="struktur tdk dipakai"/>
      <sheetName val="HAl 27"/>
      <sheetName val="bahan"/>
      <sheetName val="harsat"/>
      <sheetName val="Personil"/>
      <sheetName val="3-DIV8"/>
      <sheetName val="Nc-0698"/>
      <sheetName val="NP"/>
      <sheetName val="AC"/>
      <sheetName val="SDM"/>
      <sheetName val="An.1"/>
      <sheetName val="An.3"/>
      <sheetName val="Price Biaya Cadangan"/>
      <sheetName val="BQ.Rekapitulasi  Akhir"/>
      <sheetName val="struktur_tdk_dipakai"/>
      <sheetName val="Agregat_Halus_&amp;_Kasar"/>
      <sheetName val="HAl_27"/>
      <sheetName val="Individual_Gross_Profit_J_-_Au2"/>
      <sheetName val="pro_ra_op1"/>
      <sheetName val="Rekap_Piutang1"/>
      <sheetName val="Fill_this_out_first___1"/>
      <sheetName val="KEM_NGHIEN_GIA_CONG2"/>
      <sheetName val="Rekap_Budget1"/>
      <sheetName val="Analisa_SNI_STANDART_1"/>
      <sheetName val="struktur_tdk_dipakai1"/>
      <sheetName val="Agregat_Halus_&amp;_Kasar1"/>
      <sheetName val="Amt_rvd_HITACHI1"/>
      <sheetName val="Sliding_Scale11"/>
      <sheetName val="Pesangon___jml_kary1"/>
      <sheetName val="OTHER_INCOME_&amp;_BY_PERDIVISI1"/>
      <sheetName val="DAFTAR_NOMINATIF1"/>
      <sheetName val="Entry__HTM1"/>
      <sheetName val="HAl_271"/>
      <sheetName val="Raw_Data1"/>
      <sheetName val="divisi_sarana1"/>
      <sheetName val="breakdown"/>
      <sheetName val="SEX"/>
      <sheetName val="Lamp_V"/>
      <sheetName val="HARGA SATUAN UPAH PEKERJA"/>
      <sheetName val="upah"/>
      <sheetName val="(40)G&amp;A"/>
      <sheetName val="KPI-Jakon"/>
      <sheetName val="laba kotor"/>
      <sheetName val="11212"/>
      <sheetName val="kode_Baru_1"/>
      <sheetName val="daya_tarik_loko1"/>
      <sheetName val="GAJI_PBL1"/>
      <sheetName val="RAB_SIMPRO1"/>
      <sheetName val="Resume_utk_Extern"/>
      <sheetName val="laba_kotor"/>
      <sheetName val="Form_Inspec_SP"/>
      <sheetName val="HARGA_MATERIAL"/>
      <sheetName val="WASTE_BY_MATERIAL"/>
      <sheetName val="ocean_voyage"/>
      <sheetName val="RD_I-BUT"/>
      <sheetName val="_BEP-1999"/>
      <sheetName val="skala"/>
      <sheetName val="BEFORE ALLOCATION"/>
      <sheetName val="Individual_Gross_Profit_J_-_Au3"/>
      <sheetName val="pro_ra_op2"/>
      <sheetName val="Rekap_Piutang2"/>
      <sheetName val="Fill_this_out_first___2"/>
      <sheetName val="KEM_NGHIEN_GIA_CONG3"/>
      <sheetName val="Rekap_Budget2"/>
      <sheetName val="Analisa_SNI_STANDART_2"/>
      <sheetName val="struktur_tdk_dipakai2"/>
      <sheetName val="Agregat_Halus_&amp;_Kasar2"/>
      <sheetName val="pondwarharvntimaret_(2)3"/>
      <sheetName val="LAP_SAMPLINGDT_3"/>
      <sheetName val="Amt_rvd_HITACHI2"/>
      <sheetName val="Sliding_Scale12"/>
      <sheetName val="Pesangon___jml_kary2"/>
      <sheetName val="OTHER_INCOME_&amp;_BY_PERDIVISI2"/>
      <sheetName val="DAFTAR_NOMINATIF2"/>
      <sheetName val="Entry__HTM2"/>
      <sheetName val="HAl_272"/>
      <sheetName val="Raw_Data2"/>
      <sheetName val="divisi_sarana2"/>
      <sheetName val="An_1"/>
      <sheetName val="An_3"/>
      <sheetName val="Price_Biaya_Cadangan"/>
      <sheetName val="BQ_Rekapitulasi__Akhir"/>
      <sheetName val="HARGA_SATUAN_UPAH_PEKERJA"/>
      <sheetName val="Monitoring Penjualan"/>
      <sheetName val="ocean_voyage1"/>
      <sheetName val="General_Info1"/>
      <sheetName val="_3_Rollfwd1"/>
      <sheetName val="KAS_$"/>
      <sheetName val="bs_20041"/>
      <sheetName val="kode_Baru_2"/>
      <sheetName val="daya_tarik_loko2"/>
      <sheetName val="GAJI_PBL2"/>
      <sheetName val="RAB_SIMPRO2"/>
      <sheetName val="Resume_utk_Extern1"/>
      <sheetName val="Form_Inspec_SP1"/>
      <sheetName val="HARGA_MATERIAL1"/>
      <sheetName val="WASTE_BY_MATERIAL1"/>
      <sheetName val="RD_I-BUT1"/>
      <sheetName val="_BEP-19991"/>
      <sheetName val="laba_kotor1"/>
      <sheetName val="5_-_Cash_Flow"/>
      <sheetName val="3_-_Balance_Sheet"/>
      <sheetName val="Tanah_09"/>
      <sheetName val="Data_Parameter"/>
      <sheetName val="Program_Triwulanan-04"/>
      <sheetName val="SC_Pusat_krd"/>
      <sheetName val="rekap_kategori_gangguan"/>
      <sheetName val="4_-_Income_Statement"/>
      <sheetName val="SC_Pusat_BB301"/>
      <sheetName val="SC_Pusat_BB303"/>
      <sheetName val="data_berat"/>
      <sheetName val="PAL_2012"/>
      <sheetName val="BEFORE_ALLOCATION"/>
      <sheetName val="REKAP_PERKORIDOR"/>
      <sheetName val="Individual_Gross_Profit_J_-_Au4"/>
      <sheetName val="pro_ra_op3"/>
      <sheetName val="Rekap_Piutang3"/>
      <sheetName val="Fill_this_out_first___3"/>
      <sheetName val="KEM_NGHIEN_GIA_CONG4"/>
      <sheetName val="Rekap_Budget3"/>
      <sheetName val="Analisa_SNI_STANDART_3"/>
      <sheetName val="struktur_tdk_dipakai3"/>
      <sheetName val="Agregat_Halus_&amp;_Kasar3"/>
      <sheetName val="pondwarharvntimaret_(2)4"/>
      <sheetName val="LAP_SAMPLINGDT_4"/>
      <sheetName val="Amt_rvd_HITACHI3"/>
      <sheetName val="Sliding_Scale13"/>
      <sheetName val="Pesangon___jml_kary3"/>
      <sheetName val="OTHER_INCOME_&amp;_BY_PERDIVISI3"/>
      <sheetName val="DAFTAR_NOMINATIF3"/>
      <sheetName val="Entry__HTM3"/>
      <sheetName val="HAl_273"/>
      <sheetName val="Raw_Data3"/>
      <sheetName val="divisi_sarana3"/>
      <sheetName val="An_11"/>
      <sheetName val="An_31"/>
      <sheetName val="Price_Biaya_Cadangan1"/>
      <sheetName val="BQ_Rekapitulasi__Akhir1"/>
      <sheetName val="ocean_voyage2"/>
      <sheetName val="General_Info2"/>
      <sheetName val="_3_Rollfwd2"/>
      <sheetName val="KAS_$1"/>
      <sheetName val="HARGA_SATUAN_UPAH_PEKERJA1"/>
      <sheetName val="H_Satuan1"/>
      <sheetName val="bs_20042"/>
      <sheetName val="kode_Baru_3"/>
      <sheetName val="daya_tarik_loko3"/>
      <sheetName val="GAJI_PBL3"/>
      <sheetName val="RAB_SIMPRO3"/>
      <sheetName val="Resume_utk_Extern2"/>
      <sheetName val="Form_Inspec_SP2"/>
      <sheetName val="HARGA_MATERIAL2"/>
      <sheetName val="WASTE_BY_MATERIAL2"/>
      <sheetName val="RD_I-BUT2"/>
      <sheetName val="_BEP-19992"/>
      <sheetName val="laba_kotor2"/>
      <sheetName val="5_-_Cash_Flow1"/>
      <sheetName val="3_-_Balance_Sheet1"/>
      <sheetName val="Tanah_091"/>
      <sheetName val="Data_Parameter1"/>
      <sheetName val="Program_Triwulanan-041"/>
      <sheetName val="SC_Pusat_krd1"/>
      <sheetName val="rekap_kategori_gangguan1"/>
      <sheetName val="4_-_Income_Statement1"/>
      <sheetName val="SC_Pusat_BB3011"/>
      <sheetName val="SC_Pusat_BB3031"/>
      <sheetName val="data_berat1"/>
      <sheetName val="PAL_20121"/>
      <sheetName val="BEFORE_ALLOCATION1"/>
      <sheetName val="REKAP_PERKORIDOR1"/>
      <sheetName val="TSXCFM"/>
      <sheetName val="Data Baru"/>
      <sheetName val="Bebas Pakai"/>
      <sheetName val="DB"/>
      <sheetName val="DB Klien"/>
      <sheetName val="BCT"/>
      <sheetName val="Progres Bangunan"/>
      <sheetName val="BCT Data"/>
      <sheetName val="Rekap"/>
      <sheetName val="BUT DKI 2019"/>
      <sheetName val="BTB MAPPI"/>
      <sheetName val="Case-3plus (2)"/>
      <sheetName val="Data Pembanding"/>
      <sheetName val="LAMPIRAN"/>
      <sheetName val="Resume (Print)"/>
      <sheetName val="PRINT MAPPI"/>
      <sheetName val="Resume"/>
      <sheetName val="BUT"/>
      <sheetName val="IKK"/>
      <sheetName val="FORM B SPL"/>
      <sheetName val="DIRECT COST"/>
      <sheetName val="Master_SKU"/>
      <sheetName val="DU_SKU"/>
      <sheetName val="SUPPORT_EXP24"/>
      <sheetName val="SUPPORT_EXP114"/>
      <sheetName val="PL_(MONTHLY)14"/>
      <sheetName val="PL_(BY_DIVISION)14"/>
      <sheetName val="C_&amp;_E-PL14"/>
      <sheetName val="Individual_Gross_Profit_J_-_Au5"/>
      <sheetName val="Sliding_Scale14"/>
      <sheetName val="PL__MONTHLY_14"/>
      <sheetName val="General_Info3"/>
      <sheetName val="_3_Rollfwd3"/>
      <sheetName val="KEM_NGHIEN_GIA_CONG5"/>
      <sheetName val="PL_(COMPARE)14"/>
      <sheetName val="pondwarharvntimaret_(2)5"/>
      <sheetName val="LAP_SAMPLINGDT_5"/>
      <sheetName val="Rekap_Budget4"/>
      <sheetName val="Amt_rvd_HITACHI4"/>
      <sheetName val="OTHER_INCOME_&amp;_BY_PERDIVISI4"/>
      <sheetName val="DAFTAR_NOMINATIF4"/>
      <sheetName val="pro_ra_op4"/>
      <sheetName val="Rekap_Piutang4"/>
      <sheetName val="Fill_this_out_first___4"/>
      <sheetName val="Form_Inspec_SP3"/>
      <sheetName val="HARGA_MATERIAL3"/>
      <sheetName val="Raw_Data4"/>
      <sheetName val="divisi_sarana4"/>
      <sheetName val="bs_20043"/>
      <sheetName val="KODE_AKUN"/>
      <sheetName val="Pesangon___jml_kary4"/>
      <sheetName val="Irregular_Income"/>
      <sheetName val="hs_pipa"/>
      <sheetName val="Two_Step_Revenue_Testing_Master"/>
      <sheetName val="Local_TB_12_31_11"/>
      <sheetName val="WASTE_BY_MATERIAL3"/>
      <sheetName val="ocean_voyage3"/>
      <sheetName val="RD_I-BUT3"/>
      <sheetName val="_BEP-19993"/>
      <sheetName val="Proj_Summ"/>
      <sheetName val="TRADING_PROFIT"/>
      <sheetName val="_-_OFMA"/>
      <sheetName val="tabel_nilai"/>
      <sheetName val="OPNAME_BAD_STOCK"/>
      <sheetName val="Detail_WBS_Konsol"/>
      <sheetName val="Desc_"/>
      <sheetName val="Manajemen_Fee"/>
      <sheetName val="Slide_1"/>
      <sheetName val="Slide_2"/>
      <sheetName val="slide_3"/>
      <sheetName val="Oilpalm_Profile"/>
      <sheetName val="kode_Baru_4"/>
      <sheetName val="daya_tarik_loko4"/>
      <sheetName val="GAJI_PBL4"/>
      <sheetName val="RAB_SIMPRO4"/>
      <sheetName val="By_Fcst_Group"/>
      <sheetName val="ops_tb"/>
      <sheetName val="101_002"/>
      <sheetName val="TB_after_Reval-Server"/>
      <sheetName val="B1_Data"/>
      <sheetName val="ShareCapital_"/>
      <sheetName val="BQ_All-2"/>
      <sheetName val="Analisa_SNI_STANDART_4"/>
      <sheetName val="struktur_tdk_dipakai4"/>
      <sheetName val="Agregat_Halus_&amp;_Kasar4"/>
      <sheetName val="Entry__HTM4"/>
      <sheetName val="HAl_274"/>
      <sheetName val="U1_P&amp;L"/>
      <sheetName val="Detail_WBS"/>
      <sheetName val="Data_Baru"/>
      <sheetName val="Bebas_Pakai"/>
      <sheetName val="DB_Klien"/>
      <sheetName val="Progres_Bangunan"/>
      <sheetName val="BCT_Data"/>
      <sheetName val="BUT_DKI_2019"/>
      <sheetName val="BTB_MAPPI"/>
      <sheetName val="Case-3plus_(2)"/>
      <sheetName val="Data_Pembanding"/>
      <sheetName val="Resume_(Print)"/>
      <sheetName val="PRINT_MAPPI"/>
      <sheetName val="FORM_B_SPL"/>
      <sheetName val="DIRECT_COST"/>
      <sheetName val="An_12"/>
      <sheetName val="An_32"/>
      <sheetName val="Price_Biaya_Cadangan2"/>
      <sheetName val="BQ_Rekapitulasi__Akhir2"/>
      <sheetName val="HARGA_SATUAN_UPAH_PEKERJA2"/>
      <sheetName val="H_Satuan2"/>
      <sheetName val="KAS_$2"/>
      <sheetName val="Resume_utk_Extern3"/>
      <sheetName val="laba_kotor3"/>
      <sheetName val="5_-_Cash_Flow2"/>
      <sheetName val="3_-_Balance_Sheet2"/>
      <sheetName val="Tanah_092"/>
      <sheetName val="Data_Parameter2"/>
      <sheetName val="Program_Triwulanan-042"/>
      <sheetName val="SC_Pusat_krd2"/>
      <sheetName val="rekap_kategori_gangguan2"/>
      <sheetName val="4_-_Income_Statement2"/>
      <sheetName val="SC_Pusat_BB3012"/>
      <sheetName val="SC_Pusat_BB3032"/>
      <sheetName val="data_berat2"/>
      <sheetName val="PAL_20122"/>
      <sheetName val="BEFORE_ALLOCATION2"/>
      <sheetName val="REKAP_PERKORIDOR2"/>
      <sheetName val="Monitoring_Penjualan"/>
      <sheetName val="직원별_11월"/>
      <sheetName val="Lead_-_FINAL"/>
      <sheetName val="A1-B_ASSET"/>
      <sheetName val="K_6DEPOSIT"/>
      <sheetName val="Segment__Unit"/>
      <sheetName val="SUMBER DAYA"/>
      <sheetName val="check list"/>
      <sheetName val="kelengkapan"/>
      <sheetName val="alokasi (lamp3)"/>
      <sheetName val="surat"/>
      <sheetName val="6"/>
      <sheetName val="DATABASE"/>
      <sheetName val="DTX"/>
      <sheetName val="TAS Fleet Adj Ratio"/>
      <sheetName val="FS"/>
      <sheetName val="×1.2020 Sales"/>
      <sheetName val="１.2020PL"/>
      <sheetName val="2.Sales breakdown"/>
      <sheetName val="2.PLdetailQ"/>
      <sheetName val="3.BS"/>
      <sheetName val="5.graph2020"/>
      <sheetName val="5.Summary list2020"/>
      <sheetName val="6.7.Inventory"/>
      <sheetName val="2.by Factories"/>
      <sheetName val="8.Summery"/>
      <sheetName val="1.Summery "/>
      <sheetName val="A6A"/>
      <sheetName val="JATIM"/>
      <sheetName val="ROSS LIST"/>
      <sheetName val="PROLOSS"/>
      <sheetName val="DATA01-08-2004"/>
      <sheetName val="Main table"/>
      <sheetName val="MALE"/>
      <sheetName val="SING"/>
      <sheetName val="SRI L"/>
      <sheetName val="VIET"/>
      <sheetName val="SALESAGT'03"/>
      <sheetName val="SALESAPR'03"/>
      <sheetName val="SALESDES'03"/>
      <sheetName val="SALESFEB'03"/>
      <sheetName val="SALESJULI'03"/>
      <sheetName val="SALESJUNI'03"/>
      <sheetName val="SALESMEI'03"/>
      <sheetName val="SALESNOP'03"/>
      <sheetName val="SALESOKT'03"/>
      <sheetName val="SALESSEP'03"/>
      <sheetName val="ARC_SEGMENT"/>
      <sheetName val="Trading Statement"/>
      <sheetName val="Act"/>
      <sheetName val="Cap_Mah"/>
      <sheetName val="PSPC_LE_Pnext_Current"/>
      <sheetName val="data (2)"/>
      <sheetName val="Comp equip"/>
      <sheetName val="Summary"/>
      <sheetName val="tso"/>
      <sheetName val=" CUKAI DES 98"/>
      <sheetName val="Quarterly Split"/>
      <sheetName val="PDPC0908"/>
      <sheetName val="WS"/>
      <sheetName val="DataUmum"/>
      <sheetName val="panther"/>
      <sheetName val="Workshop Tools"/>
      <sheetName val="REVISI"/>
      <sheetName val="B_S"/>
      <sheetName val="C_F"/>
      <sheetName val="P_L"/>
      <sheetName val="data-hujan"/>
      <sheetName val="A.4.2"/>
      <sheetName val="A u g"/>
      <sheetName val="F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"/>
      <sheetName val="CC"/>
      <sheetName val="PAJE"/>
      <sheetName val="A.4"/>
      <sheetName val="C"/>
      <sheetName val="E"/>
      <sheetName val="E1"/>
      <sheetName val="F"/>
      <sheetName val="F1"/>
      <sheetName val="F1.1"/>
      <sheetName val="F1.2"/>
      <sheetName val="F2"/>
      <sheetName val="F2.1"/>
      <sheetName val="F3"/>
      <sheetName val="F4"/>
      <sheetName val="F5"/>
      <sheetName val="F6"/>
      <sheetName val="F7"/>
      <sheetName val="FF"/>
      <sheetName val="G"/>
      <sheetName val="G1"/>
      <sheetName val="G2"/>
      <sheetName val="G3"/>
      <sheetName val="G3.1"/>
      <sheetName val="G3.2"/>
      <sheetName val="J"/>
      <sheetName val="J1"/>
      <sheetName val="J1.2"/>
      <sheetName val="J1.1"/>
      <sheetName val="J2"/>
      <sheetName val="K"/>
      <sheetName val="K1"/>
      <sheetName val="K2-FA"/>
      <sheetName val="K3-CIP"/>
      <sheetName val="K4"/>
      <sheetName val="L"/>
      <sheetName val="L1-PDE"/>
      <sheetName val="PDE-Dec.04"/>
      <sheetName val="L1.1"/>
      <sheetName val="L1.2"/>
      <sheetName val="L1.3"/>
      <sheetName val="L1.4"/>
      <sheetName val="L1.5"/>
      <sheetName val="L1.6"/>
      <sheetName val="L1.7"/>
      <sheetName val="L1.8"/>
      <sheetName val="N"/>
      <sheetName val="N1"/>
      <sheetName val="O"/>
      <sheetName val="O1"/>
      <sheetName val="O.2"/>
      <sheetName val="O3"/>
      <sheetName val="04"/>
      <sheetName val="P"/>
      <sheetName val="P1"/>
      <sheetName val="P1.1"/>
      <sheetName val="P2"/>
      <sheetName val="P2.1"/>
      <sheetName val="Q"/>
      <sheetName val="R-DIT"/>
      <sheetName val="R1"/>
      <sheetName val="T"/>
      <sheetName val="U1"/>
      <sheetName val="U1.1"/>
      <sheetName val="U1.2"/>
      <sheetName val="U2"/>
      <sheetName val="U2.1"/>
      <sheetName val="U2.2"/>
      <sheetName val="U3"/>
      <sheetName val="U3.1"/>
      <sheetName val="U3.2"/>
      <sheetName val="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</sheetNames>
    <sheetDataSet>
      <sheetData sheetId="0">
        <row r="7">
          <cell r="E7" t="str">
            <v>BUT SWEDTEL  CONSULTING AB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FI-1771$.P1"/>
      <sheetName val="FI-1771$.P2"/>
      <sheetName val="FI-1771-I$"/>
      <sheetName val="FI-1771-II$"/>
      <sheetName val="FI-1771-III$"/>
      <sheetName val="FI-1771-IV"/>
      <sheetName val="FI-1771-V"/>
      <sheetName val="FI-1771-VI $"/>
      <sheetName val="Marshal"/>
      <sheetName val="Sheet5"/>
      <sheetName val="Sheet4"/>
      <sheetName val="Sheet3"/>
      <sheetName val="Sheet2"/>
      <sheetName val="Sheet1"/>
      <sheetName val="FE-1771-I$"/>
      <sheetName val="FE-1771$.P2"/>
      <sheetName val="FE-1771$.P1"/>
      <sheetName val="FE-1771-II$"/>
      <sheetName val="FE-1771-III$"/>
      <sheetName val="FE-1771-IV"/>
      <sheetName val="FE-1771-V"/>
      <sheetName val="FE-1771-VI$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FI-1771$.P1"/>
      <sheetName val="FI-1771$.P2"/>
      <sheetName val="FI-1771-I$"/>
      <sheetName val="FI-1771-II$"/>
      <sheetName val="FI-1771-III$"/>
      <sheetName val="FI-1771-IV"/>
      <sheetName val="FI-1771-V"/>
      <sheetName val="FI-1771-VI $"/>
      <sheetName val="Marshal"/>
      <sheetName val="Sheet5"/>
      <sheetName val="Sheet4"/>
      <sheetName val="Sheet3"/>
      <sheetName val="Sheet2"/>
      <sheetName val="Sheet1"/>
      <sheetName val="FE-1771-I$"/>
      <sheetName val="FE-1771$.P2"/>
      <sheetName val="FE-1771$.P1"/>
      <sheetName val="FE-1771-II$"/>
      <sheetName val="FE-1771-III$"/>
      <sheetName val="FE-1771-IV"/>
      <sheetName val="FE-1771-V"/>
      <sheetName val="FE-1771-VI$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"/>
      <sheetName val="CC"/>
      <sheetName val="PAJE"/>
      <sheetName val="A.4"/>
      <sheetName val="C"/>
      <sheetName val="E"/>
      <sheetName val="E1"/>
      <sheetName val="E2"/>
      <sheetName val="F"/>
      <sheetName val="F1"/>
      <sheetName val="F1.1"/>
      <sheetName val="F1.2"/>
      <sheetName val="F2"/>
      <sheetName val="F2.1"/>
      <sheetName val="F3"/>
      <sheetName val="F4"/>
      <sheetName val="F5"/>
      <sheetName val="F6"/>
      <sheetName val="F7"/>
      <sheetName val="FF"/>
      <sheetName val="G"/>
      <sheetName val="G1"/>
      <sheetName val="G2"/>
      <sheetName val="G3"/>
      <sheetName val="G3.1"/>
      <sheetName val="G3.2"/>
      <sheetName val="J"/>
      <sheetName val="J1"/>
      <sheetName val="J1.2"/>
      <sheetName val="J1.1"/>
      <sheetName val="J2"/>
      <sheetName val="K"/>
      <sheetName val="K1"/>
      <sheetName val="K2-FA"/>
      <sheetName val="K3-CIP"/>
      <sheetName val="K4"/>
      <sheetName val="L"/>
      <sheetName val="L1-PDE Oct.05"/>
      <sheetName val="PDE Summ-MS1"/>
      <sheetName val="PDE Summ-MS2"/>
      <sheetName val="PDE Summ-MS3"/>
      <sheetName val="L1.7"/>
      <sheetName val="L1.8"/>
      <sheetName val="N"/>
      <sheetName val="N1"/>
      <sheetName val="O"/>
      <sheetName val="O1"/>
      <sheetName val="O2"/>
      <sheetName val="O3"/>
      <sheetName val="04"/>
      <sheetName val="P"/>
      <sheetName val="P1"/>
      <sheetName val="P1.1"/>
      <sheetName val="Accr Int SCB"/>
      <sheetName val="Accr Int BNP"/>
      <sheetName val="P2"/>
      <sheetName val="P2.1"/>
      <sheetName val="Q"/>
      <sheetName val="R-DIT"/>
      <sheetName val="R1"/>
      <sheetName val="T"/>
      <sheetName val="U1"/>
      <sheetName val="U1.1"/>
      <sheetName val="U1.2"/>
      <sheetName val="U2"/>
      <sheetName val="U2.1"/>
      <sheetName val="U3"/>
      <sheetName val="U3.1"/>
      <sheetName val="U3.2"/>
      <sheetName val="Map"/>
      <sheetName val="PDE-MS1"/>
      <sheetName val="PDE-MS2"/>
      <sheetName val="PDE Sum-MS3"/>
      <sheetName val="TOC Purchase"/>
      <sheetName val="03"/>
      <sheetName val="P2-BNP"/>
      <sheetName val="P2-SCB"/>
      <sheetName val="P2-T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F1771"/>
      <sheetName val="F1771-I"/>
      <sheetName val="F1771-5"/>
      <sheetName val="F1771-6"/>
      <sheetName val="F1771-2"/>
      <sheetName val="F1771-3"/>
      <sheetName val="Sheet1"/>
      <sheetName val="Komisaris"/>
      <sheetName val="Attachment"/>
      <sheetName val="FB"/>
      <sheetName val="Reconciliation"/>
      <sheetName val="Lampiran"/>
      <sheetName val="shareholders"/>
      <sheetName val="other expense"/>
      <sheetName val="Depreciation RBW (2)"/>
      <sheetName val="F1771_2"/>
      <sheetName val="GeneralInfo"/>
      <sheetName val="Family"/>
      <sheetName val="I-PPh Final"/>
      <sheetName val="K2-FA"/>
      <sheetName val="317932DEC99"/>
      <sheetName val="317932NOV99"/>
      <sheetName val="317932OCT99"/>
      <sheetName val="M(NS)"/>
      <sheetName val="TBM"/>
      <sheetName val="WPL"/>
      <sheetName val="SFKLN"/>
      <sheetName val="Gaji pokok + tunjangan tetap'03"/>
      <sheetName val="Permanent_info"/>
      <sheetName val="other_expense"/>
      <sheetName val="Depreciation_RBW_(2)"/>
      <sheetName val="FE-1771$.P1"/>
      <sheetName val="unit"/>
      <sheetName val="TB"/>
      <sheetName val="PTD"/>
      <sheetName val="F1771-IV"/>
      <sheetName val="ING"/>
      <sheetName val="DETIL"/>
      <sheetName val="PARAMETER"/>
      <sheetName val="pl"/>
      <sheetName val="General Info"/>
      <sheetName val="F1771_3"/>
      <sheetName val="VCELA"/>
      <sheetName val="Supplementary MR"/>
      <sheetName val="RUGILABA"/>
      <sheetName val="A"/>
      <sheetName val="Jual Mtr 10"/>
      <sheetName val="Name List"/>
      <sheetName val="F1771-V"/>
      <sheetName val="Ex_Rate"/>
      <sheetName val="SELISIHKURSSOURCE"/>
      <sheetName val="412"/>
      <sheetName val="B"/>
      <sheetName val="DEPK2003"/>
      <sheetName val="Reff"/>
      <sheetName val="Final"/>
      <sheetName val="NZ Sales Distribution"/>
      <sheetName val="P_L98"/>
      <sheetName val="F1771_II"/>
      <sheetName val="FE_1770_I"/>
      <sheetName val="FE_1770_P1"/>
      <sheetName val="FE_1770_II"/>
      <sheetName val="Data Client"/>
      <sheetName val="XREF"/>
      <sheetName val="Asset"/>
      <sheetName val="PLCKM"/>
      <sheetName val="PO Database@3101"/>
      <sheetName val="Data"/>
      <sheetName val="PEGAWAI"/>
      <sheetName val="WBS-WPL"/>
      <sheetName val="Cover (2)"/>
      <sheetName val="F1771-II"/>
      <sheetName val="F1771-III"/>
      <sheetName val="cov"/>
      <sheetName val="Total Adv Mod Training"/>
      <sheetName val="Mutasi"/>
      <sheetName val="Master"/>
      <sheetName val="omzet"/>
      <sheetName val="PEB"/>
      <sheetName val="INV-KTR"/>
    </sheetNames>
    <sheetDataSet>
      <sheetData sheetId="0">
        <row r="36">
          <cell r="E36">
            <v>0</v>
          </cell>
        </row>
      </sheetData>
      <sheetData sheetId="1">
        <row r="36">
          <cell r="E36">
            <v>0</v>
          </cell>
        </row>
      </sheetData>
      <sheetData sheetId="2">
        <row r="36">
          <cell r="E36">
            <v>0</v>
          </cell>
        </row>
      </sheetData>
      <sheetData sheetId="3">
        <row r="36">
          <cell r="E36">
            <v>0</v>
          </cell>
        </row>
      </sheetData>
      <sheetData sheetId="4">
        <row r="36">
          <cell r="E36">
            <v>0</v>
          </cell>
        </row>
      </sheetData>
      <sheetData sheetId="5">
        <row r="36">
          <cell r="E36">
            <v>0</v>
          </cell>
        </row>
      </sheetData>
      <sheetData sheetId="6" refreshError="1">
        <row r="36">
          <cell r="E36">
            <v>0</v>
          </cell>
        </row>
      </sheetData>
      <sheetData sheetId="7">
        <row r="36">
          <cell r="E36">
            <v>0</v>
          </cell>
        </row>
      </sheetData>
      <sheetData sheetId="8">
        <row r="36">
          <cell r="E36">
            <v>0</v>
          </cell>
        </row>
      </sheetData>
      <sheetData sheetId="9">
        <row r="36">
          <cell r="E36">
            <v>0</v>
          </cell>
        </row>
      </sheetData>
      <sheetData sheetId="10">
        <row r="36">
          <cell r="E36">
            <v>0</v>
          </cell>
        </row>
      </sheetData>
      <sheetData sheetId="11"/>
      <sheetData sheetId="12"/>
      <sheetData sheetId="13"/>
      <sheetData sheetId="14">
        <row r="36">
          <cell r="E36">
            <v>0</v>
          </cell>
        </row>
      </sheetData>
      <sheetData sheetId="15">
        <row r="36">
          <cell r="E36">
            <v>0</v>
          </cell>
        </row>
      </sheetData>
      <sheetData sheetId="16">
        <row r="36">
          <cell r="E36">
            <v>0</v>
          </cell>
        </row>
      </sheetData>
      <sheetData sheetId="17">
        <row r="36">
          <cell r="E36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Permanent info"/>
      <sheetName val="F1771"/>
      <sheetName val="F1771-I"/>
      <sheetName val="F1771-II"/>
      <sheetName val="F1771-III"/>
      <sheetName val="F1771-IV"/>
      <sheetName val="F1771-V"/>
      <sheetName val="Depreciation  schedule"/>
      <sheetName val="Penyusutan (2)"/>
      <sheetName val="disposal assets"/>
      <sheetName val="Penyusutan"/>
      <sheetName val="Marshal"/>
      <sheetName val="Ref"/>
      <sheetName val="Pre-Op"/>
      <sheetName val="Attachement"/>
      <sheetName val="Lampiran"/>
      <sheetName val="daftar"/>
      <sheetName val="interest"/>
      <sheetName val="pph-25"/>
      <sheetName val="2%donat"/>
      <sheetName val="gol1"/>
      <sheetName val="gol2"/>
      <sheetName val="building"/>
      <sheetName val="disposal"/>
      <sheetName val="details fiscal adjustments"/>
      <sheetName val="rekonFA"/>
      <sheetName val="Sum empcost"/>
      <sheetName val="cover"/>
      <sheetName val="data wp"/>
      <sheetName val="kompensasi"/>
      <sheetName val="transaksi"/>
      <sheetName val="fasilitas"/>
      <sheetName val="cabang"/>
      <sheetName val="provision (3)"/>
      <sheetName val="Recon-Art.21"/>
      <sheetName val="Peny-2002"/>
      <sheetName val="FA-gainloss (2)"/>
      <sheetName val="Summary"/>
      <sheetName val="pengurus"/>
      <sheetName val="fiscal corr"/>
      <sheetName val="BS"/>
      <sheetName val="PL"/>
      <sheetName val="Marshal-2"/>
      <sheetName val="Marshal-3"/>
      <sheetName val="1771"/>
      <sheetName val="1771.2"/>
      <sheetName val="1771-I"/>
      <sheetName val="1771-II"/>
      <sheetName val="1771-III"/>
      <sheetName val="1771-IV"/>
      <sheetName val="1771-V"/>
      <sheetName val="1771-VI"/>
      <sheetName val="1771(E)"/>
      <sheetName val="1771.2(E)"/>
      <sheetName val="1771-I(E)"/>
      <sheetName val="1771-II(E)"/>
      <sheetName val="1771-III(E)"/>
      <sheetName val="1771-IV(E)"/>
      <sheetName val="1771-V(E)"/>
      <sheetName val="1771-VI(E)"/>
      <sheetName val="recon-21"/>
      <sheetName val="Depr-2002"/>
      <sheetName val="Depr-Comp"/>
      <sheetName val="FA-gainloss"/>
      <sheetName val="Attachment"/>
      <sheetName val="peny-2001"/>
      <sheetName val="director"/>
      <sheetName val="Depr-Comp (2)"/>
      <sheetName val="Marshal (3)"/>
      <sheetName val="Marshal (2)"/>
      <sheetName val="provision (2)"/>
      <sheetName val="provision"/>
      <sheetName val="fiscal corr (3)"/>
      <sheetName val="fiscal corr (2)"/>
      <sheetName val="F1771_IV"/>
      <sheetName val="F1771_V"/>
      <sheetName val="GeneralInfo"/>
      <sheetName val="fiscal depr(E)"/>
      <sheetName val="F1771-2"/>
      <sheetName val="Family"/>
      <sheetName val="RPMCOST"/>
      <sheetName val="JARS"/>
      <sheetName val="LABELS"/>
      <sheetName val="MNHRS"/>
      <sheetName val="RAWMAT"/>
      <sheetName val="Pagos"/>
      <sheetName val="Factura"/>
      <sheetName val="CODE"/>
      <sheetName val="DETAIL"/>
      <sheetName val="TBM"/>
      <sheetName val="Other charges (income)"/>
      <sheetName val="Worksheet-03"/>
      <sheetName val="CostRecovery - JV"/>
      <sheetName val="Lead"/>
      <sheetName val="Master"/>
      <sheetName val="Assump"/>
      <sheetName val="Selling_Exp"/>
      <sheetName val="Principale"/>
      <sheetName val="PENJ.NERACA"/>
      <sheetName val="TBS1"/>
      <sheetName val="SFKLN"/>
      <sheetName val="WPL"/>
      <sheetName val="Invoice Cross Reference"/>
      <sheetName val="Spec 22104"/>
      <sheetName val="1771-I2_x0000__x0000_"/>
      <sheetName val="Neraca"/>
      <sheetName val="Introduction"/>
      <sheetName val="Permanent_info"/>
      <sheetName val="Depreciation__schedule"/>
      <sheetName val="Penyusutan_(2)"/>
      <sheetName val="disposal_assets"/>
      <sheetName val="details_fiscal_adjustments"/>
      <sheetName val="Sum_empcost"/>
      <sheetName val="data_wp"/>
      <sheetName val="provision_(3)"/>
      <sheetName val="Recon-Art_21"/>
      <sheetName val="FA-gainloss_(2)"/>
      <sheetName val="fiscal_corr"/>
      <sheetName val="1771_2"/>
      <sheetName val="1771_2(E)"/>
      <sheetName val="Depr-Comp_(2)"/>
      <sheetName val="Marshal_(3)"/>
      <sheetName val="Marshal_(2)"/>
      <sheetName val="provision_(2)"/>
      <sheetName val="fiscal_corr_(3)"/>
      <sheetName val="fiscal_corr_(2)"/>
      <sheetName val="fiscal_depr(E)"/>
      <sheetName val="A"/>
      <sheetName val="data"/>
      <sheetName val="data_val"/>
      <sheetName val="depreciation"/>
      <sheetName val="addition-assets"/>
      <sheetName val="DSR"/>
      <sheetName val="Interdata"/>
      <sheetName val="Journal Template"/>
      <sheetName val="Commercial"/>
      <sheetName val="20-25-MAR"/>
      <sheetName val="1998 CITR"/>
      <sheetName val="Sheet1"/>
      <sheetName val="FA Movement IBIC"/>
      <sheetName val="Cal"/>
      <sheetName val="Mort"/>
      <sheetName val="1"/>
      <sheetName val="WIP DETAIL (GL VS NMP)"/>
      <sheetName val="NO FAKTUR"/>
      <sheetName val="Gaikindo Report"/>
      <sheetName val="Trial Bal"/>
      <sheetName val="Notes to BS"/>
      <sheetName val="Data Sheet"/>
      <sheetName val="TEMP"/>
      <sheetName val="VEN"/>
      <sheetName val="Tickmarks"/>
      <sheetName val="Mutasi Final"/>
      <sheetName val="B7"/>
      <sheetName val="Client Aje"/>
      <sheetName val="Ex-Rate"/>
      <sheetName val="I-BUT"/>
      <sheetName val="12"/>
      <sheetName val="BTL"/>
      <sheetName val="WBS1"/>
      <sheetName val="NY ADMIN"/>
      <sheetName val="Mei 2007"/>
      <sheetName val="EQ"/>
      <sheetName val="P3"/>
      <sheetName val="Rates"/>
      <sheetName val="TAX_LIST"/>
      <sheetName val="Asumsi"/>
      <sheetName val="VALIDASI"/>
      <sheetName val="Additional"/>
      <sheetName val="Depresiasi"/>
      <sheetName val="Instructions"/>
      <sheetName val="Cons"/>
      <sheetName val="3800-Interim"/>
      <sheetName val="FA FISKAL"/>
      <sheetName val="B25-95"/>
      <sheetName val="Accrued (ckrg)"/>
      <sheetName val="RWP 33"/>
      <sheetName val="FA Movement"/>
      <sheetName val="C1 NOV"/>
      <sheetName val="PO"/>
      <sheetName val="WK Local"/>
      <sheetName val="NY_ADMIN"/>
      <sheetName val="Mei_2007"/>
      <sheetName val="FA_FISKAL"/>
      <sheetName val="FA_Movement_IBIC"/>
      <sheetName val="Assumption"/>
      <sheetName val="FF-6"/>
      <sheetName val="FE-1771$.P1"/>
      <sheetName val="Horizon Cost Saves Pkg"/>
      <sheetName val="hitung"/>
      <sheetName val="detailed"/>
      <sheetName val="TableLookup"/>
      <sheetName val="FCastOptg"/>
      <sheetName val="bill qty"/>
      <sheetName val="CostRecovery_-_JV"/>
      <sheetName val="Permanent_info1"/>
      <sheetName val="Depreciation__schedule1"/>
      <sheetName val="Penyusutan_(2)1"/>
      <sheetName val="disposal_assets1"/>
      <sheetName val="details_fiscal_adjustments1"/>
      <sheetName val="Sum_empcost1"/>
      <sheetName val="data_wp1"/>
      <sheetName val="provision_(3)1"/>
      <sheetName val="Recon-Art_211"/>
      <sheetName val="FA-gainloss_(2)1"/>
      <sheetName val="fiscal_corr1"/>
      <sheetName val="1771_21"/>
      <sheetName val="1771_2(E)1"/>
      <sheetName val="Depr-Comp_(2)1"/>
      <sheetName val="Marshal_(3)1"/>
      <sheetName val="Marshal_(2)1"/>
      <sheetName val="provision_(2)1"/>
      <sheetName val="fiscal_corr_(3)1"/>
      <sheetName val="fiscal_corr_(2)1"/>
      <sheetName val="fiscal_depr(E)1"/>
      <sheetName val="CostRecovery_-_JV1"/>
      <sheetName val="Permanent_info2"/>
      <sheetName val="Depreciation__schedule2"/>
      <sheetName val="Penyusutan_(2)2"/>
      <sheetName val="disposal_assets2"/>
      <sheetName val="details_fiscal_adjustments2"/>
      <sheetName val="Sum_empcost2"/>
      <sheetName val="data_wp2"/>
      <sheetName val="provision_(3)2"/>
      <sheetName val="Recon-Art_212"/>
      <sheetName val="FA-gainloss_(2)2"/>
      <sheetName val="fiscal_corr2"/>
      <sheetName val="1771_22"/>
      <sheetName val="1771_2(E)2"/>
      <sheetName val="Depr-Comp_(2)2"/>
      <sheetName val="Marshal_(3)2"/>
      <sheetName val="Marshal_(2)2"/>
      <sheetName val="provision_(2)2"/>
      <sheetName val="fiscal_corr_(3)2"/>
      <sheetName val="fiscal_corr_(2)2"/>
      <sheetName val="fiscal_depr(E)2"/>
      <sheetName val="CostRecovery_-_JV2"/>
      <sheetName val="CASH FLOW"/>
      <sheetName val="SE-C"/>
      <sheetName val="OT August  Drmx  08"/>
      <sheetName val="DATA SLIP"/>
      <sheetName val="LPP-2"/>
      <sheetName val="Quantitatif"/>
      <sheetName val="ASS-UNIT"/>
      <sheetName val="I-PPh Final"/>
      <sheetName val="CHIPPING"/>
      <sheetName val="DCF"/>
      <sheetName val="PopCache"/>
      <sheetName val="Input _EAST"/>
      <sheetName val="Input_TOTAL"/>
      <sheetName val="Simple Coff."/>
      <sheetName val="Mort-07"/>
      <sheetName val="In_VCTC_DIVA"/>
      <sheetName val="Prof0201"/>
      <sheetName val="Prof2606"/>
      <sheetName val="2-asi-00"/>
      <sheetName val="Note"/>
      <sheetName val="rab_50"/>
      <sheetName val="(ABS) JUL-AGST'07"/>
      <sheetName val="Range"/>
      <sheetName val="Macro5"/>
      <sheetName val="jan book"/>
      <sheetName val="Sheet2"/>
      <sheetName val="Sheet3"/>
      <sheetName val="sep ST"/>
      <sheetName val="Detail Lead"/>
      <sheetName val="Total_Cost"/>
      <sheetName val="Phasing by Month"/>
      <sheetName val="Cost Input Sheet"/>
      <sheetName val="Act"/>
      <sheetName val="cost recovery"/>
      <sheetName val="Ref-As Is GL acc"/>
      <sheetName val="VarianceFY00vsBP"/>
      <sheetName val="P&amp;L INPUT"/>
      <sheetName val="OthAsset roll"/>
      <sheetName val="WELLTEST"/>
      <sheetName val="Input Sheet"/>
      <sheetName val="AR EXPORT"/>
      <sheetName val="Portofolio Trading"/>
      <sheetName val="APAC Q1FY09 - Oracle"/>
      <sheetName val="PopCache_Sheet1"/>
      <sheetName val="PROD.FRY-MONODON"/>
      <sheetName val="Accounts Payable (AA)"/>
      <sheetName val="10-1-1"/>
      <sheetName val="TBCons KMB04"/>
      <sheetName val="RL"/>
      <sheetName val="1721-A1 (terbaru)"/>
      <sheetName val="April"/>
      <sheetName val="Q 1"/>
      <sheetName val="V.D.5-2"/>
      <sheetName val="Location_Details _2_"/>
      <sheetName val="21"/>
      <sheetName val="RATE"/>
      <sheetName val="K100"/>
      <sheetName val="K101"/>
      <sheetName val="P001"/>
      <sheetName val="G400"/>
      <sheetName val="AGM"/>
      <sheetName val="1771-I2_x005f_x0000__x005f_x0000_"/>
      <sheetName val="REF.ONLY"/>
      <sheetName val="Link"/>
      <sheetName val="DEP_$"/>
      <sheetName val="Disclaimer"/>
      <sheetName val="Main Menu"/>
      <sheetName val="Chart"/>
      <sheetName val="Schedule Contract &amp; SILO"/>
      <sheetName val="Assumptions"/>
      <sheetName val="Sales and Collections"/>
      <sheetName val="Cost of Sales"/>
      <sheetName val="Operating Expenses "/>
      <sheetName val="Headcount"/>
      <sheetName val="Capital"/>
      <sheetName val="Loans"/>
      <sheetName val="Cash"/>
      <sheetName val="Consolidated_Forecast"/>
      <sheetName val="Est. Income By Rig"/>
      <sheetName val="Loan1"/>
      <sheetName val="Loan2"/>
      <sheetName val="Leasing TA Duri"/>
      <sheetName val="G&amp;A"/>
      <sheetName val="Transport"/>
      <sheetName val="Rental"/>
      <sheetName val="TA Jakarta"/>
      <sheetName val="HES"/>
      <sheetName val="HRD"/>
      <sheetName val="Capex"/>
      <sheetName val="Breakdown Cost-Well Control"/>
      <sheetName val="P &amp; L 1st-Invst-Well Control"/>
      <sheetName val="Asset TA"/>
      <sheetName val="BdgtAsset&amp;Inv"/>
      <sheetName val="Detail COGS"/>
      <sheetName val="MAP BS"/>
      <sheetName val="Pnrmanent info"/>
      <sheetName val="FI 30 Jun'06"/>
      <sheetName val="F1771_2"/>
      <sheetName val="CRITERIA3"/>
      <sheetName val="Ex_Rate"/>
      <sheetName val="JSB"/>
      <sheetName val="KODJA"/>
      <sheetName val="Overall _4_"/>
      <sheetName val="Overall _2_"/>
      <sheetName val="nto71"/>
      <sheetName val="Cruser Sp71"/>
      <sheetName val="PAJE-2007"/>
      <sheetName val="1771-I2"/>
      <sheetName val="MONTH"/>
      <sheetName val="Para_Assumption"/>
      <sheetName val="COA"/>
      <sheetName val=" WP SPT 2012 - 23.04.2013.xlsx"/>
      <sheetName val="SUMMARY 2001"/>
      <sheetName val="TABEL23"/>
      <sheetName val="trf multiple dnrks"/>
      <sheetName val="Expenses"/>
      <sheetName val="选择报表"/>
      <sheetName val="CAPALLOW"/>
      <sheetName val="lan"/>
      <sheetName val="Table 5"/>
      <sheetName val="TAX LIST"/>
      <sheetName val="LE767 GLOBAL CHECKLIST_updated"/>
      <sheetName val="PO &amp; TL_Market Specific"/>
      <sheetName val="Issue Sheet"/>
      <sheetName val="I. SAP Screen"/>
      <sheetName val="II. OTR - BAS G1"/>
      <sheetName val="OTR-Manual"/>
      <sheetName val="III. AR Recon"/>
      <sheetName val="IV. AR"/>
      <sheetName val="V.Zero rated"/>
      <sheetName val="VI. IC Recon 828 to 2213"/>
      <sheetName val="IC Recon 800-2213"/>
      <sheetName val="Capital Purchases BAS"/>
      <sheetName val="VII. AP BAS G11"/>
      <sheetName val="VIII. KN Rec"/>
      <sheetName val="IX ITR"/>
      <sheetName val="X. 12041001"/>
      <sheetName val="XI. Cust Output GST"/>
      <sheetName val="XII Vend Input GST"/>
      <sheetName val="å's ="/>
      <sheetName val="Other_charges_(income)"/>
      <sheetName val="I-PPh_Final"/>
      <sheetName val="OT_August__Drmx__08"/>
      <sheetName val="DATA_SLIP"/>
      <sheetName val="(ABS)_JUL-AGST'07"/>
      <sheetName val="Permanent_info3"/>
      <sheetName val="Depreciation__schedule3"/>
      <sheetName val="Penyusutan_(2)3"/>
      <sheetName val="disposal_assets3"/>
      <sheetName val="details_fiscal_adjustments3"/>
      <sheetName val="Sum_empcost3"/>
      <sheetName val="data_wp3"/>
      <sheetName val="provision_(3)3"/>
      <sheetName val="Recon-Art_213"/>
      <sheetName val="FA-gainloss_(2)3"/>
      <sheetName val="fiscal_corr3"/>
      <sheetName val="1771_23"/>
      <sheetName val="1771_2(E)3"/>
      <sheetName val="Depr-Comp_(2)3"/>
      <sheetName val="Marshal_(3)3"/>
      <sheetName val="Marshal_(2)3"/>
      <sheetName val="provision_(2)3"/>
      <sheetName val="fiscal_corr_(3)3"/>
      <sheetName val="fiscal_corr_(2)3"/>
      <sheetName val="fiscal_depr(E)3"/>
      <sheetName val="CostRecovery_-_JV3"/>
      <sheetName val="PENJ_NERACA"/>
      <sheetName val="bill_qty"/>
      <sheetName val="Other_charges_(income)1"/>
      <sheetName val="CASH_FLOW"/>
      <sheetName val="Input__EAST"/>
      <sheetName val="Simple_Coff_"/>
      <sheetName val="I-PPh_Final1"/>
      <sheetName val="OT_August__Drmx__081"/>
      <sheetName val="DATA_SLIP1"/>
      <sheetName val="FE-1771$_P1"/>
      <sheetName val="Invoice_Cross_Reference"/>
      <sheetName val="Spec_22104"/>
      <sheetName val="(ABS)_JUL-AGST'071"/>
      <sheetName val="FA_Movement_IBIC1"/>
      <sheetName val="Journal_Template"/>
      <sheetName val="1998_CITR"/>
      <sheetName val="Client_Aje"/>
      <sheetName val="NO_FAKTUR"/>
      <sheetName val="Trial_Bal"/>
      <sheetName val="Gaikindo_Report"/>
      <sheetName val="Notes_to_BS"/>
      <sheetName val="WIP_DETAIL_(GL_VS_NMP)"/>
      <sheetName val="Data_Sheet"/>
      <sheetName val="NY_ADMIN1"/>
      <sheetName val="Mei_20071"/>
      <sheetName val="Mutasi_Final"/>
      <sheetName val="FA_FISKAL1"/>
      <sheetName val="WK_Local"/>
      <sheetName val="Accrued_(ckrg)"/>
      <sheetName val="RWP_33"/>
      <sheetName val="Accounts_Payable_(AA)"/>
      <sheetName val="C1_NOV"/>
      <sheetName val="jan_book"/>
      <sheetName val="Horizon_Cost_Saves_Pkg"/>
      <sheetName val="sep_ST"/>
      <sheetName val="FA_Movement"/>
      <sheetName val="PROD_FRY-MONODON"/>
      <sheetName val="TBCons_KMB04"/>
      <sheetName val="Detail_Lead"/>
      <sheetName val="Ref-As_Is_GL_acc"/>
      <sheetName val="MAP_BS"/>
      <sheetName val="Location_Details__2_"/>
      <sheetName val="UNITPRICE"/>
      <sheetName val="1771-I2??"/>
      <sheetName val="ID"/>
      <sheetName val="Input"/>
      <sheetName val="Journal_Template1"/>
      <sheetName val="NO_FAKTUR1"/>
      <sheetName val="Notes_to_BS1"/>
      <sheetName val="Trial_Bal1"/>
      <sheetName val="Client_Aje1"/>
      <sheetName val="1998_CITR1"/>
      <sheetName val="Gaikindo_Report1"/>
      <sheetName val="TBC05 Net"/>
      <sheetName val="RATE-NEW"/>
      <sheetName val="status"/>
      <sheetName val="Pkgg"/>
      <sheetName val="Invoice"/>
      <sheetName val="Revenue"/>
      <sheetName val="User"/>
      <sheetName val="CONTROL"/>
      <sheetName val="New format sales"/>
      <sheetName val="N 100.F Lead"/>
      <sheetName val="WP IC Exp January 2010"/>
      <sheetName val="A1-11"/>
      <sheetName val="A1-12"/>
      <sheetName val="2001GeneralInfo"/>
      <sheetName val="BBM-03"/>
      <sheetName val="12-06-ins"/>
      <sheetName val="Links"/>
      <sheetName val="Trial_Bal2"/>
      <sheetName val="FA_Movement_IBIC2"/>
      <sheetName val="Client_Aje2"/>
      <sheetName val="Journal_Template2"/>
      <sheetName val="NO_FAKTUR2"/>
      <sheetName val="1998_CITR2"/>
      <sheetName val="Gaikindo_Report2"/>
      <sheetName val="Notes_to_BS2"/>
      <sheetName val="Other_charges_(income)2"/>
      <sheetName val="TBC05_Net"/>
      <sheetName val="P&amp;L_INPUT"/>
      <sheetName val="Portofolio_Trading"/>
      <sheetName val="APAC_Q1FY09_-_Oracle"/>
      <sheetName val="cost_recovery"/>
      <sheetName val="Phasing_by_Month"/>
      <sheetName val="Cost_Input_Sheet"/>
      <sheetName val="AR_EXPORT"/>
      <sheetName val="OthAsset_roll"/>
      <sheetName val="Pnrmanent_info"/>
      <sheetName val="V_D_5-2"/>
      <sheetName val="Input_Sheet"/>
      <sheetName val="TAX_LIST1"/>
      <sheetName val="_WP_SPT_2012_-_23_04_2013_xlsx"/>
      <sheetName val="SUMMARY_2001"/>
      <sheetName val="Q_1"/>
      <sheetName val="1721-A1_(terbaru)"/>
      <sheetName val="trf_multiple_dnrks"/>
      <sheetName val="LE767_GLOBAL_CHECKLIST_updated"/>
      <sheetName val="PO_&amp;_TL_Market_Specific"/>
      <sheetName val="Issue_Sheet"/>
      <sheetName val="I__SAP_Screen"/>
      <sheetName val="II__OTR_-_BAS_G1"/>
      <sheetName val="III__AR_Recon"/>
      <sheetName val="IV__AR"/>
      <sheetName val="V_Zero_rated"/>
      <sheetName val="VI__IC_Recon_828_to_2213"/>
      <sheetName val="IC_Recon_800-2213"/>
      <sheetName val="Capital_Purchases_BAS"/>
      <sheetName val="VII__AP_BAS_G11"/>
      <sheetName val="VIII__KN_Rec"/>
      <sheetName val="IX_ITR"/>
      <sheetName val="X__12041001"/>
      <sheetName val="XI__Cust_Output_GST"/>
      <sheetName val="XII_Vend_Input_GST"/>
      <sheetName val="å's_="/>
      <sheetName val="Table_5"/>
      <sheetName val="Assumpt_Cons"/>
      <sheetName val="412"/>
      <sheetName val="Data_Sheet1"/>
      <sheetName val="Accrued_(ckrg)1"/>
      <sheetName val="WIP_DETAIL_(GL_VS_NMP)1"/>
      <sheetName val="NY_ADMIN2"/>
      <sheetName val="Mei_20072"/>
      <sheetName val="FA_FISKAL2"/>
      <sheetName val="Mutasi_Final1"/>
      <sheetName val="FE-1771$_P11"/>
      <sheetName val="RWP_331"/>
      <sheetName val="WK_Local1"/>
      <sheetName val="FA_Movement1"/>
      <sheetName val="C1_NOV1"/>
      <sheetName val="jan_book1"/>
      <sheetName val="Horizon_Cost_Saves_Pkg1"/>
      <sheetName val="sep_ST1"/>
      <sheetName val="Detail_Lead1"/>
      <sheetName val="Phasing_by_Month1"/>
      <sheetName val="Cost_Input_Sheet1"/>
      <sheetName val="cost_recovery1"/>
      <sheetName val="Ref-As_Is_GL_acc1"/>
      <sheetName val="P&amp;L_INPUT1"/>
      <sheetName val="OthAsset_roll1"/>
      <sheetName val="Input_Sheet1"/>
      <sheetName val="Portofolio_Trading1"/>
      <sheetName val="APAC_Q1FY09_-_Oracle1"/>
      <sheetName val="PROD_FRY-MONODON1"/>
      <sheetName val="Accounts_Payable_(AA)1"/>
      <sheetName val="TBCons_KMB041"/>
      <sheetName val="AR_EXPORT1"/>
      <sheetName val="1721-A1_(terbaru)1"/>
      <sheetName val="Q_11"/>
      <sheetName val="V_D_5-21"/>
      <sheetName val="Location_Details__2_1"/>
      <sheetName val="FA_Movement_IBIC3"/>
      <sheetName val="Data_Sheet2"/>
      <sheetName val="Accrued_(ckrg)2"/>
      <sheetName val="WIP_DETAIL_(GL_VS_NMP)2"/>
      <sheetName val="NY_ADMIN3"/>
      <sheetName val="Mei_20073"/>
      <sheetName val="FA_FISKAL3"/>
      <sheetName val="Mutasi_Final2"/>
      <sheetName val="FE-1771$_P12"/>
      <sheetName val="RWP_332"/>
      <sheetName val="WK_Local2"/>
      <sheetName val="FA_Movement2"/>
      <sheetName val="C1_NOV2"/>
      <sheetName val="jan_book2"/>
      <sheetName val="Horizon_Cost_Saves_Pkg2"/>
      <sheetName val="sep_ST2"/>
      <sheetName val="Detail_Lead2"/>
      <sheetName val="Phasing_by_Month2"/>
      <sheetName val="Cost_Input_Sheet2"/>
      <sheetName val="cost_recovery2"/>
      <sheetName val="Ref-As_Is_GL_acc2"/>
      <sheetName val="P&amp;L_INPUT2"/>
      <sheetName val="OthAsset_roll2"/>
      <sheetName val="Input_Sheet2"/>
      <sheetName val="Portofolio_Trading2"/>
      <sheetName val="APAC_Q1FY09_-_Oracle2"/>
      <sheetName val="PROD_FRY-MONODON2"/>
      <sheetName val="Accounts_Payable_(AA)2"/>
      <sheetName val="TBCons_KMB042"/>
      <sheetName val="AR_EXPORT2"/>
      <sheetName val="1721-A1_(terbaru)2"/>
      <sheetName val="Q_12"/>
      <sheetName val="V_D_5-22"/>
      <sheetName val="Location_Details__2_2"/>
      <sheetName val="Database"/>
      <sheetName val="DetailedHelp"/>
      <sheetName val="MRC1"/>
      <sheetName val="Down Payment Invoice"/>
      <sheetName val="1771-I2_x005f_x005f_x005f_x0000__x005f_x005f_x000"/>
      <sheetName val="P&amp;L"/>
      <sheetName val="DATA FORWARDER"/>
      <sheetName val="AR Karyawan"/>
      <sheetName val="Exc. Rate"/>
      <sheetName val="Details"/>
      <sheetName val="Flash var."/>
      <sheetName val="trf 7 jht"/>
      <sheetName val="Drivers"/>
      <sheetName val="Tankers"/>
      <sheetName val="Sources"/>
      <sheetName val="FE-1770-I"/>
      <sheetName val="FE-1770.P1"/>
      <sheetName val="FE-1770-II"/>
      <sheetName val="960.1123.03cleared"/>
      <sheetName val="Workshop Tools"/>
      <sheetName val="TB"/>
      <sheetName val="COST"/>
      <sheetName val="1771-I2__"/>
      <sheetName val="Bal.Sheet"/>
      <sheetName val="OpTrack"/>
      <sheetName val="VAT OUT GL"/>
      <sheetName val="Table"/>
      <sheetName val="CFWork"/>
      <sheetName val="E-9.3(PBC)"/>
      <sheetName val="@GeneralInfo"/>
      <sheetName val="Deferred Rev"/>
      <sheetName val="dtxl"/>
      <sheetName val="Biaya"/>
      <sheetName val="A. Data Permintaan Produk"/>
      <sheetName val="C. Data Faktur "/>
      <sheetName val="Data Kalender"/>
      <sheetName val="M. Data Biaya Kirim"/>
      <sheetName val="Account Code"/>
      <sheetName val="General Info"/>
      <sheetName val="Trial"/>
      <sheetName val="ACTIVE EMP SHARP"/>
      <sheetName val="_REF"/>
      <sheetName val="HAS04RND"/>
      <sheetName val="1200.20"/>
      <sheetName val="Jrnl_Kas"/>
      <sheetName val="23"/>
      <sheetName val="EBITRECS"/>
      <sheetName val="REV_1702"/>
      <sheetName val="MFWP"/>
      <sheetName val="OT_August__Drmx__082"/>
      <sheetName val="DATA_SLIP2"/>
      <sheetName val="(ABS)_JUL-AGST'072"/>
      <sheetName val="I-PPh_Final2"/>
      <sheetName val="PENJ_NERACA1"/>
      <sheetName val="United Kingdom"/>
      <sheetName val="combined"/>
      <sheetName val="WACC"/>
      <sheetName val="Cover-01"/>
      <sheetName val="Equity"/>
      <sheetName val="RE reconciliation"/>
      <sheetName val="KHUSUS BRAVO II"/>
      <sheetName val="upload"/>
      <sheetName val="Petrosea"/>
      <sheetName val="uu13"/>
      <sheetName val="tarip"/>
      <sheetName val="Jurnal"/>
      <sheetName val="CASH_FLOW1"/>
      <sheetName val="bill_qty1"/>
      <sheetName val="Invoice_Cross_Reference1"/>
      <sheetName val="Spec_221041"/>
      <sheetName val="Overall__4_"/>
      <sheetName val="Overall__2_"/>
      <sheetName val="Cruser_Sp71"/>
      <sheetName val="Down_Payment_Invoice"/>
      <sheetName val="REF_ONLY"/>
      <sheetName val="Permanent_info4"/>
      <sheetName val="Depreciation__schedule4"/>
      <sheetName val="Penyusutan_(2)4"/>
      <sheetName val="disposal_assets4"/>
      <sheetName val="details_fiscal_adjustments4"/>
      <sheetName val="Sum_empcost4"/>
      <sheetName val="data_wp4"/>
      <sheetName val="provision_(3)4"/>
      <sheetName val="Recon-Art_214"/>
      <sheetName val="FA-gainloss_(2)4"/>
      <sheetName val="fiscal_corr4"/>
      <sheetName val="1771_24"/>
      <sheetName val="1771_2(E)4"/>
      <sheetName val="Depr-Comp_(2)4"/>
      <sheetName val="Marshal_(3)4"/>
      <sheetName val="Marshal_(2)4"/>
      <sheetName val="provision_(2)4"/>
      <sheetName val="fiscal_corr_(3)4"/>
      <sheetName val="fiscal_corr_(2)4"/>
      <sheetName val="fiscal_depr(E)4"/>
      <sheetName val="CostRecovery_-_JV4"/>
      <sheetName val="PENJ_NERACA2"/>
      <sheetName val="bill_qty2"/>
      <sheetName val="CASH_FLOW2"/>
      <sheetName val="Invoice_Cross_Reference2"/>
      <sheetName val="Spec_221042"/>
      <sheetName val="Input__EAST1"/>
      <sheetName val="Simple_Coff_1"/>
      <sheetName val="Overall__4_1"/>
      <sheetName val="Overall__2_1"/>
      <sheetName val="Cruser_Sp711"/>
      <sheetName val="Pnrmanent_info1"/>
      <sheetName val="Down_Payment_Invoice1"/>
      <sheetName val="REF_ONLY1"/>
      <sheetName val="ASSET"/>
      <sheetName val="CM Tgl"/>
      <sheetName val="NMN"/>
      <sheetName val="SBM"/>
      <sheetName val="GBSM"/>
      <sheetName val="Meka"/>
      <sheetName val="NTM"/>
      <sheetName val="DataValidation"/>
      <sheetName val="2005"/>
      <sheetName val="Combined FA"/>
      <sheetName val="6"/>
      <sheetName val="CC.1"/>
      <sheetName val="CC.2"/>
      <sheetName val="CC.3"/>
      <sheetName val="WACC_VDF"/>
      <sheetName val="fr BS"/>
      <sheetName val="P&amp;L Adjustment"/>
      <sheetName val="populasi"/>
      <sheetName val="CODESS"/>
      <sheetName val="aktdit(WP)"/>
      <sheetName val="Rooms"/>
      <sheetName val="Income Statement"/>
      <sheetName val="console"/>
      <sheetName val="Information"/>
      <sheetName val="Breakevn"/>
      <sheetName val="2.Gaji-Bag"/>
      <sheetName val="PD"/>
      <sheetName val="OLDMAP"/>
      <sheetName val="NAJUR"/>
      <sheetName val="BB-PD"/>
      <sheetName val="omzet"/>
      <sheetName val="BD"/>
      <sheetName val="1771-I2_x005f_x005f_x005f_x005f_x005f_x005f_x005f"/>
      <sheetName val="1771-I2_x005f_x005f_x005f_x005f_x005f_x005f_x0000"/>
      <sheetName val="Val_Ind"/>
      <sheetName val="Val_Mean"/>
      <sheetName val="Mult_Decrement"/>
      <sheetName val="Val_Result"/>
      <sheetName val="Plan_Rules"/>
      <sheetName val="Data_Cust (2)"/>
      <sheetName val="Data23"/>
      <sheetName val="Data26"/>
      <sheetName val="LIST"/>
      <sheetName val="IS"/>
      <sheetName val="N.3"/>
      <sheetName val="4.1 Placement w.o.b"/>
      <sheetName val="OFFICE"/>
      <sheetName val="SAP-JKT"/>
      <sheetName val="Kewajiban Lainnya"/>
      <sheetName val="CMA Addition"/>
      <sheetName val="Machinery"/>
      <sheetName val="Feb Audited"/>
      <sheetName val="P &amp; L"/>
      <sheetName val="EXC-R2004"/>
      <sheetName val="Tab.Daten"/>
      <sheetName val="Engineering Workload"/>
      <sheetName val="BSLA"/>
      <sheetName val="Workshop_Tools"/>
      <sheetName val="FE-1770_P1"/>
      <sheetName val="Flash_var_"/>
      <sheetName val="960_1123_03cleared"/>
      <sheetName val="Exc__Rate"/>
      <sheetName val="Vol_Pd_Tot"/>
      <sheetName val="FJT"/>
      <sheetName val="WI"/>
      <sheetName val="tr"/>
      <sheetName val="S e p"/>
      <sheetName val="M a y"/>
      <sheetName val="J u l"/>
      <sheetName val="N o v"/>
      <sheetName val="O c t"/>
      <sheetName val="M a r"/>
      <sheetName val="F e b"/>
      <sheetName val="J a n"/>
      <sheetName val="00 received in 01"/>
      <sheetName val="A p r"/>
      <sheetName val="A u g"/>
      <sheetName val="WWb"/>
      <sheetName val="PEMBELIAN-05"/>
      <sheetName val="bdrl-usg"/>
      <sheetName val="PEMBELIAN-11"/>
      <sheetName val="Per GL J a n"/>
      <sheetName val="통계자료"/>
      <sheetName val="PEMAKAIAN PAKAN &amp; OBAT"/>
      <sheetName val="Contracts"/>
      <sheetName val="WACC-Temp 2003"/>
      <sheetName val="Curve"/>
      <sheetName val="Wtr &amp; Dist"/>
      <sheetName val="Power plant"/>
      <sheetName val="Pg2"/>
      <sheetName val="WBS2"/>
      <sheetName val="FA_Movement_IBIC4"/>
      <sheetName val="Journal_Template3"/>
      <sheetName val="NO_FAKTUR3"/>
      <sheetName val="Notes_to_BS3"/>
      <sheetName val="Trial_Bal3"/>
      <sheetName val="1998_CITR3"/>
      <sheetName val="Client_Aje3"/>
      <sheetName val="Accrued_(ckrg)3"/>
      <sheetName val="WIP_DETAIL_(GL_VS_NMP)3"/>
      <sheetName val="Gaikindo_Report3"/>
      <sheetName val="Data_Sheet3"/>
      <sheetName val="NY_ADMIN4"/>
      <sheetName val="Mei_20074"/>
      <sheetName val="FA_FISKAL4"/>
      <sheetName val="Mutasi_Final3"/>
      <sheetName val="FE-1771$_P13"/>
      <sheetName val="Other_charges_(income)3"/>
      <sheetName val="RWP_333"/>
      <sheetName val="WK_Local3"/>
      <sheetName val="FA_Movement3"/>
      <sheetName val="Detail_Lead3"/>
      <sheetName val="sep_ST3"/>
      <sheetName val="C1_NOV3"/>
      <sheetName val="Horizon_Cost_Saves_Pkg3"/>
      <sheetName val="P&amp;L_INPUT3"/>
      <sheetName val="jan_book3"/>
      <sheetName val="OthAsset_roll3"/>
      <sheetName val="PROD_FRY-MONODON3"/>
      <sheetName val="Accounts_Payable_(AA)3"/>
      <sheetName val="Ref-As_Is_GL_acc3"/>
      <sheetName val="AR_EXPORT3"/>
      <sheetName val="Location_Details__2_3"/>
      <sheetName val="Portofolio_Trading3"/>
      <sheetName val="APAC_Q1FY09_-_Oracle3"/>
      <sheetName val="cost_recovery3"/>
      <sheetName val="Phasing_by_Month3"/>
      <sheetName val="Cost_Input_Sheet3"/>
      <sheetName val="TBCons_KMB043"/>
      <sheetName val="1721-A1_(terbaru)3"/>
      <sheetName val="Q_13"/>
      <sheetName val="Input_Sheet3"/>
      <sheetName val="V_D_5-23"/>
      <sheetName val="N_100_F_Lead"/>
      <sheetName val="WP_IC_Exp_January_2010"/>
      <sheetName val="New_format_sales"/>
      <sheetName val="Main_Menu"/>
      <sheetName val="Schedule_Contract_&amp;_SILO"/>
      <sheetName val="Sales_and_Collections"/>
      <sheetName val="Cost_of_Sales"/>
      <sheetName val="Operating_Expenses_"/>
      <sheetName val="Est__Income_By_Rig"/>
      <sheetName val="Leasing_TA_Duri"/>
      <sheetName val="TA_Jakarta"/>
      <sheetName val="Breakdown_Cost-Well_Control"/>
      <sheetName val="P_&amp;_L_1st-Invst-Well_Control"/>
      <sheetName val="Asset_TA"/>
      <sheetName val="Detail_COGS"/>
      <sheetName val="United_Kingdom"/>
      <sheetName val="RE_reconciliation"/>
      <sheetName val="1200_20"/>
      <sheetName val="fr_BS"/>
      <sheetName val="P&amp;L_Adjustment"/>
      <sheetName val="Combined_FA"/>
      <sheetName val="CM_Tgl"/>
      <sheetName val="Marshal-SPT"/>
      <sheetName val="Schedule-TB"/>
      <sheetName val="Lamp-14(Manajemen)"/>
      <sheetName val="PC-1"/>
      <sheetName val="UsulPnn"/>
      <sheetName val="ESTIMASI MITRA"/>
      <sheetName val="SE"/>
      <sheetName val="part"/>
      <sheetName val="sapactivexlhiddensheet"/>
      <sheetName val="調査シート"/>
      <sheetName val="AJP-AUDITOR"/>
      <sheetName val="TERM OF PAYMENT"/>
      <sheetName val="Matrix"/>
      <sheetName val=" Posting"/>
      <sheetName val="ING"/>
      <sheetName val="Anciliary Revenues"/>
      <sheetName val="SUM (2)"/>
      <sheetName val="Constants"/>
      <sheetName val="PA"/>
      <sheetName val="Lists"/>
      <sheetName val="Factors"/>
      <sheetName val="Project Summary"/>
      <sheetName val="Batam"/>
      <sheetName val="ParData"/>
      <sheetName val="Donat"/>
      <sheetName val="Demand projections"/>
      <sheetName val="Coverage calcs"/>
      <sheetName val="PM"/>
      <sheetName val="13"/>
      <sheetName val="cons workpapers"/>
      <sheetName val="IGO"/>
      <sheetName val="Volume &amp; OCI vs. PY"/>
      <sheetName val="~By Market_vol"/>
      <sheetName val="Volume &amp; OCI vs. Budget"/>
      <sheetName val="~By Region_vol"/>
      <sheetName val="~Options_vol"/>
      <sheetName val="OperExp"/>
      <sheetName val="PAJE"/>
      <sheetName val="VESLIS97"/>
      <sheetName val="MENU"/>
      <sheetName val="1771-I2_x005f_x0000__x000"/>
      <sheetName val="1771-I2_x005f_x005f_x0000"/>
      <sheetName val="1771-I2_x005f_x005f_x005f"/>
      <sheetName val="1771-I2_x0000"/>
      <sheetName val="1771-I2_x005f"/>
      <sheetName val="1771-I2_x005f_x005f_x005f_x0000__x000"/>
      <sheetName val="1771-I2_x005f_x005f_x005f_x005f_x0000"/>
      <sheetName val="1771-I2_x005f_x005f_x005f_x005f_x005f"/>
      <sheetName val="Smbr-Tknk-DsrHkm"/>
      <sheetName val="AR_Karyawan"/>
      <sheetName val="Pivot"/>
      <sheetName val="Lookups"/>
      <sheetName val="TABEL"/>
      <sheetName val="Additions Interface"/>
      <sheetName val="L I - ATY"/>
      <sheetName val="summary-1"/>
      <sheetName val="quotation"/>
      <sheetName val="PARA"/>
      <sheetName val="dghn"/>
      <sheetName val="FF-5"/>
      <sheetName val="MMIP(JU)"/>
      <sheetName val="F-1&amp;F-2"/>
      <sheetName val="Form 10"/>
      <sheetName val="BARS"/>
      <sheetName val="recl JV437"/>
      <sheetName val="1771-I2_x005f_x0000__x005f_x005f_x000"/>
      <sheetName val="Jan"/>
      <sheetName val="317932DEC99"/>
      <sheetName val="317932NOV99"/>
      <sheetName val="317932OCT99"/>
      <sheetName val="(1) Mthly CAPEX FY2004"/>
      <sheetName val="PB(B)"/>
      <sheetName val="kriteria"/>
      <sheetName val="J"/>
      <sheetName val="1771-I2_x0000__x000"/>
      <sheetName val="Tanah"/>
      <sheetName val="2-2022 AP SUBS"/>
      <sheetName val="TB-TRANS"/>
      <sheetName val="#REF"/>
      <sheetName val="RevBgt6-7"/>
      <sheetName val="計算式"/>
      <sheetName val="u. Other Exp ( income)"/>
      <sheetName val="PET"/>
      <sheetName val="DATA VALIDATION"/>
      <sheetName val="GLSU Upload"/>
      <sheetName val="Cover Sheet"/>
      <sheetName val="Fin.High"/>
      <sheetName val="SheetGMP"/>
      <sheetName val="SheetGMT"/>
      <sheetName val="panther"/>
      <sheetName val="ocean voyage"/>
      <sheetName val="Permanent_info5"/>
      <sheetName val="details_fiscal_adjustments5"/>
      <sheetName val="Sum_empcost5"/>
      <sheetName val="fiscal_depr(E)5"/>
      <sheetName val="Journal_Template4"/>
      <sheetName val="FA_Movement_IBIC5"/>
      <sheetName val="1998_CITR4"/>
      <sheetName val="Client_Aje4"/>
      <sheetName val="NO_FAKTUR4"/>
      <sheetName val="Gaikindo_Report4"/>
      <sheetName val="Trial_Bal4"/>
      <sheetName val="Notes_to_BS4"/>
      <sheetName val="Data_Sheet4"/>
      <sheetName val="Mutasi_Final4"/>
      <sheetName val="WIP_DETAIL_(GL_VS_NMP)4"/>
      <sheetName val="NY_ADMIN5"/>
      <sheetName val="Mei_20075"/>
      <sheetName val="FA_FISKAL5"/>
      <sheetName val="WK_Local4"/>
      <sheetName val="Other_charges_(income)4"/>
      <sheetName val="Accrued_(ckrg)4"/>
      <sheetName val="Detail_Lead4"/>
      <sheetName val="FA_Movement4"/>
      <sheetName val="OthAsset_roll4"/>
      <sheetName val="C1_NOV4"/>
      <sheetName val="jan_book4"/>
      <sheetName val="RWP_334"/>
      <sheetName val="FE-1771$_P14"/>
      <sheetName val="sep_ST4"/>
      <sheetName val="Horizon_Cost_Saves_Pkg4"/>
      <sheetName val="Input_Sheet4"/>
      <sheetName val="Ref-As_Is_GL_acc4"/>
      <sheetName val="Location_Details__2_4"/>
      <sheetName val="P&amp;L_INPUT4"/>
      <sheetName val="PROD_FRY-MONODON4"/>
      <sheetName val="Portofolio_Trading4"/>
      <sheetName val="APAC_Q1FY09_-_Oracle4"/>
      <sheetName val="Phasing_by_Month4"/>
      <sheetName val="Cost_Input_Sheet4"/>
      <sheetName val="cost_recovery4"/>
      <sheetName val="Table_51"/>
      <sheetName val="TAX_LIST2"/>
      <sheetName val="AR_EXPORT4"/>
      <sheetName val="Accounts_Payable_(AA)4"/>
      <sheetName val="TBCons_KMB044"/>
      <sheetName val="MAP_BS1"/>
      <sheetName val="TBC05_Net1"/>
      <sheetName val="Q_14"/>
      <sheetName val="_WP_SPT_2012_-_23_04_2013_xlsx1"/>
      <sheetName val="SUMMARY_20011"/>
      <sheetName val="1721-A1_(terbaru)4"/>
      <sheetName val="LE767_GLOBAL_CHECKLIST_updated1"/>
      <sheetName val="PO_&amp;_TL_Market_Specific1"/>
      <sheetName val="Issue_Sheet1"/>
      <sheetName val="I__SAP_Screen1"/>
      <sheetName val="II__OTR_-_BAS_G11"/>
      <sheetName val="III__AR_Recon1"/>
      <sheetName val="IV__AR1"/>
      <sheetName val="V_Zero_rated1"/>
      <sheetName val="VI__IC_Recon_828_to_22131"/>
      <sheetName val="IC_Recon_800-22131"/>
      <sheetName val="Capital_Purchases_BAS1"/>
      <sheetName val="VII__AP_BAS_G111"/>
      <sheetName val="VIII__KN_Rec1"/>
      <sheetName val="IX_ITR1"/>
      <sheetName val="X__120410011"/>
      <sheetName val="XI__Cust_Output_GST1"/>
      <sheetName val="XII_Vend_Input_GST1"/>
      <sheetName val="å's_=1"/>
      <sheetName val="N_100_F_Lead1"/>
      <sheetName val="WP_IC_Exp_January_20101"/>
      <sheetName val="V_D_5-24"/>
      <sheetName val="trf_multiple_dnrks1"/>
      <sheetName val="New_format_sales1"/>
      <sheetName val="United_Kingdom1"/>
      <sheetName val="RE_reconciliation1"/>
      <sheetName val="CM_Tgl1"/>
      <sheetName val="Main_Menu1"/>
      <sheetName val="Schedule_Contract_&amp;_SILO1"/>
      <sheetName val="Sales_and_Collections1"/>
      <sheetName val="Cost_of_Sales1"/>
      <sheetName val="Operating_Expenses_1"/>
      <sheetName val="Est__Income_By_Rig1"/>
      <sheetName val="Leasing_TA_Duri1"/>
      <sheetName val="TA_Jakarta1"/>
      <sheetName val="Breakdown_Cost-Well_Control1"/>
      <sheetName val="P_&amp;_L_1st-Invst-Well_Control1"/>
      <sheetName val="Asset_TA1"/>
      <sheetName val="Detail_COGS1"/>
      <sheetName val="1200_201"/>
      <sheetName val="Combined_FA1"/>
      <sheetName val="fr_BS1"/>
      <sheetName val="P&amp;L_Adjustment1"/>
      <sheetName val="Income_Statement"/>
      <sheetName val="Account_Code"/>
      <sheetName val="CC_1"/>
      <sheetName val="CC_2"/>
      <sheetName val="CC_3"/>
      <sheetName val="ESTIMASI_MITRA"/>
      <sheetName val="S_e_p"/>
      <sheetName val="M_a_y"/>
      <sheetName val="J_u_l"/>
      <sheetName val="N_o_v"/>
      <sheetName val="O_c_t"/>
      <sheetName val="M_a_r"/>
      <sheetName val="F_e_b"/>
      <sheetName val="J_a_n"/>
      <sheetName val="00_received_in_01"/>
      <sheetName val="A_p_r"/>
      <sheetName val="A_u_g"/>
      <sheetName val="Per_GL_J_a_n"/>
      <sheetName val="Data_Cust_(2)"/>
      <sheetName val="N_3"/>
      <sheetName val="4_1_Placement_w_o_b"/>
      <sheetName val="Kewajiban_Lainnya"/>
      <sheetName val="2_Gaji-Bag"/>
      <sheetName val="ocean_voyage"/>
      <sheetName val="Permanent_info6"/>
      <sheetName val="details_fiscal_adjustments6"/>
      <sheetName val="Sum_empcost6"/>
      <sheetName val="fiscal_depr(E)6"/>
      <sheetName val="Journal_Template5"/>
      <sheetName val="FA_Movement_IBIC6"/>
      <sheetName val="1998_CITR5"/>
      <sheetName val="Client_Aje5"/>
      <sheetName val="NO_FAKTUR5"/>
      <sheetName val="Gaikindo_Report5"/>
      <sheetName val="Trial_Bal5"/>
      <sheetName val="Notes_to_BS5"/>
      <sheetName val="Data_Sheet5"/>
      <sheetName val="Mutasi_Final5"/>
      <sheetName val="WIP_DETAIL_(GL_VS_NMP)5"/>
      <sheetName val="NY_ADMIN6"/>
      <sheetName val="Mei_20076"/>
      <sheetName val="FA_FISKAL6"/>
      <sheetName val="data_wp5"/>
      <sheetName val="WK_Local5"/>
      <sheetName val="Other_charges_(income)5"/>
      <sheetName val="Accrued_(ckrg)5"/>
      <sheetName val="Detail_Lead5"/>
      <sheetName val="FA_Movement5"/>
      <sheetName val="OthAsset_roll5"/>
      <sheetName val="C1_NOV5"/>
      <sheetName val="jan_book5"/>
      <sheetName val="RWP_335"/>
      <sheetName val="FE-1771$_P15"/>
      <sheetName val="sep_ST5"/>
      <sheetName val="Horizon_Cost_Saves_Pkg5"/>
      <sheetName val="Input_Sheet5"/>
      <sheetName val="Ref-As_Is_GL_acc5"/>
      <sheetName val="Location_Details__2_5"/>
      <sheetName val="P&amp;L_INPUT5"/>
      <sheetName val="PROD_FRY-MONODON5"/>
      <sheetName val="Portofolio_Trading5"/>
      <sheetName val="APAC_Q1FY09_-_Oracle5"/>
      <sheetName val="Phasing_by_Month5"/>
      <sheetName val="Cost_Input_Sheet5"/>
      <sheetName val="cost_recovery5"/>
      <sheetName val="Table_52"/>
      <sheetName val="TAX_LIST3"/>
      <sheetName val="AR_EXPORT5"/>
      <sheetName val="Accounts_Payable_(AA)5"/>
      <sheetName val="TBCons_KMB045"/>
      <sheetName val="Pnrmanent_info2"/>
      <sheetName val="MAP_BS2"/>
      <sheetName val="TBC05_Net2"/>
      <sheetName val="Q_15"/>
      <sheetName val="_WP_SPT_2012_-_23_04_2013_xlsx2"/>
      <sheetName val="SUMMARY_20012"/>
      <sheetName val="1721-A1_(terbaru)5"/>
      <sheetName val="LE767_GLOBAL_CHECKLIST_updated2"/>
      <sheetName val="PO_&amp;_TL_Market_Specific2"/>
      <sheetName val="Issue_Sheet2"/>
      <sheetName val="I__SAP_Screen2"/>
      <sheetName val="II__OTR_-_BAS_G12"/>
      <sheetName val="III__AR_Recon2"/>
      <sheetName val="IV__AR2"/>
      <sheetName val="V_Zero_rated2"/>
      <sheetName val="VI__IC_Recon_828_to_22132"/>
      <sheetName val="IC_Recon_800-22132"/>
      <sheetName val="Capital_Purchases_BAS2"/>
      <sheetName val="VII__AP_BAS_G112"/>
      <sheetName val="VIII__KN_Rec2"/>
      <sheetName val="IX_ITR2"/>
      <sheetName val="X__120410012"/>
      <sheetName val="XI__Cust_Output_GST2"/>
      <sheetName val="XII_Vend_Input_GST2"/>
      <sheetName val="å's_=2"/>
      <sheetName val="Input__EAST2"/>
      <sheetName val="Simple_Coff_2"/>
      <sheetName val="N_100_F_Lead2"/>
      <sheetName val="WP_IC_Exp_January_20102"/>
      <sheetName val="V_D_5-25"/>
      <sheetName val="trf_multiple_dnrks2"/>
      <sheetName val="New_format_sales2"/>
      <sheetName val="REF_ONLY2"/>
      <sheetName val="United_Kingdom2"/>
      <sheetName val="RE_reconciliation2"/>
      <sheetName val="CM_Tgl2"/>
      <sheetName val="Main_Menu2"/>
      <sheetName val="Schedule_Contract_&amp;_SILO2"/>
      <sheetName val="Sales_and_Collections2"/>
      <sheetName val="Cost_of_Sales2"/>
      <sheetName val="Operating_Expenses_2"/>
      <sheetName val="Est__Income_By_Rig2"/>
      <sheetName val="Leasing_TA_Duri2"/>
      <sheetName val="TA_Jakarta2"/>
      <sheetName val="Breakdown_Cost-Well_Control2"/>
      <sheetName val="P_&amp;_L_1st-Invst-Well_Control2"/>
      <sheetName val="Asset_TA2"/>
      <sheetName val="Detail_COGS2"/>
      <sheetName val="1200_202"/>
      <sheetName val="Combined_FA2"/>
      <sheetName val="fr_BS2"/>
      <sheetName val="P&amp;L_Adjustment2"/>
      <sheetName val="Income_Statement1"/>
      <sheetName val="Account_Code1"/>
      <sheetName val="CC_11"/>
      <sheetName val="CC_21"/>
      <sheetName val="CC_31"/>
      <sheetName val="ESTIMASI_MITRA1"/>
      <sheetName val="S_e_p1"/>
      <sheetName val="M_a_y1"/>
      <sheetName val="J_u_l1"/>
      <sheetName val="N_o_v1"/>
      <sheetName val="O_c_t1"/>
      <sheetName val="M_a_r1"/>
      <sheetName val="F_e_b1"/>
      <sheetName val="J_a_n1"/>
      <sheetName val="00_received_in_011"/>
      <sheetName val="A_p_r1"/>
      <sheetName val="A_u_g1"/>
      <sheetName val="Per_GL_J_a_n1"/>
      <sheetName val="Data_Cust_(2)1"/>
      <sheetName val="N_31"/>
      <sheetName val="4_1_Placement_w_o_b1"/>
      <sheetName val="Kewajiban_Lainnya1"/>
      <sheetName val="Flash_var_1"/>
      <sheetName val="960_1123_03cleared1"/>
      <sheetName val="Workshop_Tools1"/>
      <sheetName val="FE-1770_P11"/>
      <sheetName val="Exc__Rate1"/>
      <sheetName val="2_Gaji-Bag1"/>
      <sheetName val="ocean_voyage1"/>
      <sheetName val="Rincian beban operasi"/>
      <sheetName val="CC_12"/>
      <sheetName val="CC_22"/>
      <sheetName val="CC_32"/>
      <sheetName val="trf_multiple_dnrks3"/>
      <sheetName val="Table_53"/>
      <sheetName val="TAX_LIST4"/>
      <sheetName val="MAP_BS3"/>
      <sheetName val="_WP_SPT_2012_-_23_04_2013_xlsx3"/>
      <sheetName val="SUMMARY_20013"/>
      <sheetName val="New_format_sales3"/>
      <sheetName val="TBC05_Net3"/>
      <sheetName val="PENJ_NERACA3"/>
      <sheetName val="CASH_FLOW3"/>
      <sheetName val="Pnrmanent_info3"/>
      <sheetName val="Input__EAST3"/>
      <sheetName val="bill_qty3"/>
      <sheetName val="Simple_Coff_3"/>
      <sheetName val="I-PPh_Final3"/>
      <sheetName val="OT_August__Drmx__083"/>
      <sheetName val="DATA_SLIP3"/>
      <sheetName val="1200_203"/>
      <sheetName val="CC_13"/>
      <sheetName val="CC_23"/>
      <sheetName val="CC_33"/>
      <sheetName val="United_Kingdom3"/>
      <sheetName val="RE_reconciliation3"/>
      <sheetName val="LE767_GLOBAL_CHECKLIST_updated3"/>
      <sheetName val="PO_&amp;_TL_Market_Specific3"/>
      <sheetName val="Issue_Sheet3"/>
      <sheetName val="I__SAP_Screen3"/>
      <sheetName val="II__OTR_-_BAS_G13"/>
      <sheetName val="III__AR_Recon3"/>
      <sheetName val="IV__AR3"/>
      <sheetName val="V_Zero_rated3"/>
      <sheetName val="VI__IC_Recon_828_to_22133"/>
      <sheetName val="IC_Recon_800-22133"/>
      <sheetName val="Capital_Purchases_BAS3"/>
      <sheetName val="VII__AP_BAS_G113"/>
      <sheetName val="VIII__KN_Rec3"/>
      <sheetName val="IX_ITR3"/>
      <sheetName val="X__120410013"/>
      <sheetName val="XI__Cust_Output_GST3"/>
      <sheetName val="XII_Vend_Input_GST3"/>
      <sheetName val="å's_=3"/>
      <sheetName val="Invoice_Cross_Reference3"/>
      <sheetName val="Spec_221043"/>
      <sheetName val="N_100_F_Lead3"/>
      <sheetName val="WP_IC_Exp_January_20103"/>
      <sheetName val="fr_BS3"/>
      <sheetName val="P&amp;L_Adjustment3"/>
      <sheetName val="Main_Menu3"/>
      <sheetName val="Schedule_Contract_&amp;_SILO3"/>
      <sheetName val="Sales_and_Collections3"/>
      <sheetName val="Cost_of_Sales3"/>
      <sheetName val="Operating_Expenses_3"/>
      <sheetName val="Est__Income_By_Rig3"/>
      <sheetName val="Leasing_TA_Duri3"/>
      <sheetName val="TA_Jakarta3"/>
      <sheetName val="Breakdown_Cost-Well_Control3"/>
      <sheetName val="P_&amp;_L_1st-Invst-Well_Control3"/>
      <sheetName val="Asset_TA3"/>
      <sheetName val="Detail_COGS3"/>
      <sheetName val="CM_Tgl3"/>
      <sheetName val="Combined_FA3"/>
      <sheetName val="Permanent_info9"/>
      <sheetName val="details_fiscal_adjustments9"/>
      <sheetName val="Sum_empcost9"/>
      <sheetName val="Data_Sheet7"/>
      <sheetName val="Trial_Bal8"/>
      <sheetName val="Notes_to_BS8"/>
      <sheetName val="Mutasi_Final7"/>
      <sheetName val="fiscal_depr(E)8"/>
      <sheetName val="1998_CITR8"/>
      <sheetName val="NY_ADMIN7"/>
      <sheetName val="Mei_20077"/>
      <sheetName val="FA_Movement_IBIC8"/>
      <sheetName val="Client_Aje8"/>
      <sheetName val="Journal_Template8"/>
      <sheetName val="WIP_DETAIL_(GL_VS_NMP)7"/>
      <sheetName val="NO_FAKTUR8"/>
      <sheetName val="Gaikindo_Report8"/>
      <sheetName val="data_wp7"/>
      <sheetName val="Accounts_Payable_(AA)6"/>
      <sheetName val="1721-A1_(terbaru)6"/>
      <sheetName val="FA_Movement7"/>
      <sheetName val="Other_charges_(income)8"/>
      <sheetName val="WK_Local6"/>
      <sheetName val="FA_FISKAL7"/>
      <sheetName val="Accrued_(ckrg)7"/>
      <sheetName val="PROD_FRY-MONODON6"/>
      <sheetName val="TBCons_KMB046"/>
      <sheetName val="FE-1771$_P16"/>
      <sheetName val="RWP_336"/>
      <sheetName val="sep_ST6"/>
      <sheetName val="trf_multiple_dnrks6"/>
      <sheetName val="Q_16"/>
      <sheetName val="Horizon_Cost_Saves_Pkg6"/>
      <sheetName val="cost_recovery6"/>
      <sheetName val="Detail_Lead6"/>
      <sheetName val="Phasing_by_Month6"/>
      <sheetName val="Cost_Input_Sheet6"/>
      <sheetName val="C1_NOV6"/>
      <sheetName val="P&amp;L_INPUT6"/>
      <sheetName val="Portofolio_Trading6"/>
      <sheetName val="APAC_Q1FY09_-_Oracle6"/>
      <sheetName val="jan_book6"/>
      <sheetName val="Ref-As_Is_GL_acc6"/>
      <sheetName val="OthAsset_roll6"/>
      <sheetName val="Input_Sheet6"/>
      <sheetName val="Table_56"/>
      <sheetName val="TAX_LIST7"/>
      <sheetName val="Location_Details__2_6"/>
      <sheetName val="AR_EXPORT6"/>
      <sheetName val="MAP_BS6"/>
      <sheetName val="_WP_SPT_2012_-_23_04_2013_xlsx6"/>
      <sheetName val="SUMMARY_20016"/>
      <sheetName val="New_format_sales6"/>
      <sheetName val="TBC05_Net6"/>
      <sheetName val="Depreciation__schedule7"/>
      <sheetName val="Penyusutan_(2)7"/>
      <sheetName val="disposal_assets7"/>
      <sheetName val="provision_(3)7"/>
      <sheetName val="Recon-Art_217"/>
      <sheetName val="FA-gainloss_(2)7"/>
      <sheetName val="fiscal_corr7"/>
      <sheetName val="1771_27"/>
      <sheetName val="1771_2(E)7"/>
      <sheetName val="Depr-Comp_(2)7"/>
      <sheetName val="Marshal_(3)7"/>
      <sheetName val="Marshal_(2)7"/>
      <sheetName val="provision_(2)7"/>
      <sheetName val="fiscal_corr_(3)7"/>
      <sheetName val="fiscal_corr_(2)7"/>
      <sheetName val="CostRecovery_-_JV7"/>
      <sheetName val="PENJ_NERACA6"/>
      <sheetName val="CASH_FLOW6"/>
      <sheetName val="Pnrmanent_info6"/>
      <sheetName val="Input__EAST6"/>
      <sheetName val="bill_qty6"/>
      <sheetName val="Simple_Coff_6"/>
      <sheetName val="I-PPh_Final6"/>
      <sheetName val="OT_August__Drmx__086"/>
      <sheetName val="DATA_SLIP6"/>
      <sheetName val="1200_206"/>
      <sheetName val="CC_16"/>
      <sheetName val="CC_26"/>
      <sheetName val="CC_36"/>
      <sheetName val="United_Kingdom6"/>
      <sheetName val="RE_reconciliation6"/>
      <sheetName val="V_D_5-26"/>
      <sheetName val="LE767_GLOBAL_CHECKLIST_updated6"/>
      <sheetName val="PO_&amp;_TL_Market_Specific6"/>
      <sheetName val="Issue_Sheet6"/>
      <sheetName val="I__SAP_Screen6"/>
      <sheetName val="II__OTR_-_BAS_G16"/>
      <sheetName val="III__AR_Recon6"/>
      <sheetName val="IV__AR6"/>
      <sheetName val="V_Zero_rated6"/>
      <sheetName val="VI__IC_Recon_828_to_22136"/>
      <sheetName val="IC_Recon_800-22136"/>
      <sheetName val="Capital_Purchases_BAS6"/>
      <sheetName val="VII__AP_BAS_G116"/>
      <sheetName val="VIII__KN_Rec6"/>
      <sheetName val="IX_ITR6"/>
      <sheetName val="X__120410016"/>
      <sheetName val="XI__Cust_Output_GST6"/>
      <sheetName val="XII_Vend_Input_GST6"/>
      <sheetName val="å's_=6"/>
      <sheetName val="Invoice_Cross_Reference6"/>
      <sheetName val="Spec_221046"/>
      <sheetName val="N_100_F_Lead6"/>
      <sheetName val="WP_IC_Exp_January_20106"/>
      <sheetName val="fr_BS6"/>
      <sheetName val="P&amp;L_Adjustment6"/>
      <sheetName val="Main_Menu6"/>
      <sheetName val="Schedule_Contract_&amp;_SILO6"/>
      <sheetName val="Sales_and_Collections6"/>
      <sheetName val="Cost_of_Sales6"/>
      <sheetName val="Operating_Expenses_6"/>
      <sheetName val="Est__Income_By_Rig6"/>
      <sheetName val="Leasing_TA_Duri6"/>
      <sheetName val="TA_Jakarta6"/>
      <sheetName val="Breakdown_Cost-Well_Control6"/>
      <sheetName val="P_&amp;_L_1st-Invst-Well_Control6"/>
      <sheetName val="Asset_TA6"/>
      <sheetName val="Detail_COGS6"/>
      <sheetName val="CM_Tgl6"/>
      <sheetName val="Combined_FA6"/>
      <sheetName val="Permanent_info7"/>
      <sheetName val="details_fiscal_adjustments7"/>
      <sheetName val="Sum_empcost7"/>
      <sheetName val="Trial_Bal6"/>
      <sheetName val="Notes_to_BS6"/>
      <sheetName val="1998_CITR6"/>
      <sheetName val="Client_Aje6"/>
      <sheetName val="Journal_Template6"/>
      <sheetName val="NO_FAKTUR6"/>
      <sheetName val="Gaikindo_Report6"/>
      <sheetName val="Other_charges_(income)6"/>
      <sheetName val="trf_multiple_dnrks4"/>
      <sheetName val="Table_54"/>
      <sheetName val="TAX_LIST5"/>
      <sheetName val="MAP_BS4"/>
      <sheetName val="_WP_SPT_2012_-_23_04_2013_xlsx4"/>
      <sheetName val="SUMMARY_20014"/>
      <sheetName val="New_format_sales4"/>
      <sheetName val="TBC05_Net4"/>
      <sheetName val="Depreciation__schedule5"/>
      <sheetName val="Penyusutan_(2)5"/>
      <sheetName val="disposal_assets5"/>
      <sheetName val="provision_(3)5"/>
      <sheetName val="Recon-Art_215"/>
      <sheetName val="FA-gainloss_(2)5"/>
      <sheetName val="fiscal_corr5"/>
      <sheetName val="1771_25"/>
      <sheetName val="1771_2(E)5"/>
      <sheetName val="Depr-Comp_(2)5"/>
      <sheetName val="Marshal_(3)5"/>
      <sheetName val="Marshal_(2)5"/>
      <sheetName val="provision_(2)5"/>
      <sheetName val="fiscal_corr_(3)5"/>
      <sheetName val="fiscal_corr_(2)5"/>
      <sheetName val="CostRecovery_-_JV5"/>
      <sheetName val="PENJ_NERACA4"/>
      <sheetName val="CASH_FLOW4"/>
      <sheetName val="Pnrmanent_info4"/>
      <sheetName val="Input__EAST4"/>
      <sheetName val="bill_qty4"/>
      <sheetName val="Simple_Coff_4"/>
      <sheetName val="I-PPh_Final4"/>
      <sheetName val="OT_August__Drmx__084"/>
      <sheetName val="DATA_SLIP4"/>
      <sheetName val="1200_204"/>
      <sheetName val="CC_14"/>
      <sheetName val="CC_24"/>
      <sheetName val="CC_34"/>
      <sheetName val="United_Kingdom4"/>
      <sheetName val="RE_reconciliation4"/>
      <sheetName val="LE767_GLOBAL_CHECKLIST_updated4"/>
      <sheetName val="PO_&amp;_TL_Market_Specific4"/>
      <sheetName val="Issue_Sheet4"/>
      <sheetName val="I__SAP_Screen4"/>
      <sheetName val="II__OTR_-_BAS_G14"/>
      <sheetName val="III__AR_Recon4"/>
      <sheetName val="IV__AR4"/>
      <sheetName val="V_Zero_rated4"/>
      <sheetName val="VI__IC_Recon_828_to_22134"/>
      <sheetName val="IC_Recon_800-22134"/>
      <sheetName val="Capital_Purchases_BAS4"/>
      <sheetName val="VII__AP_BAS_G114"/>
      <sheetName val="VIII__KN_Rec4"/>
      <sheetName val="IX_ITR4"/>
      <sheetName val="X__120410014"/>
      <sheetName val="XI__Cust_Output_GST4"/>
      <sheetName val="XII_Vend_Input_GST4"/>
      <sheetName val="å's_=4"/>
      <sheetName val="Invoice_Cross_Reference4"/>
      <sheetName val="Spec_221044"/>
      <sheetName val="N_100_F_Lead4"/>
      <sheetName val="WP_IC_Exp_January_20104"/>
      <sheetName val="fr_BS4"/>
      <sheetName val="P&amp;L_Adjustment4"/>
      <sheetName val="Main_Menu4"/>
      <sheetName val="Schedule_Contract_&amp;_SILO4"/>
      <sheetName val="Sales_and_Collections4"/>
      <sheetName val="Cost_of_Sales4"/>
      <sheetName val="Operating_Expenses_4"/>
      <sheetName val="Est__Income_By_Rig4"/>
      <sheetName val="Leasing_TA_Duri4"/>
      <sheetName val="TA_Jakarta4"/>
      <sheetName val="Breakdown_Cost-Well_Control4"/>
      <sheetName val="P_&amp;_L_1st-Invst-Well_Control4"/>
      <sheetName val="Asset_TA4"/>
      <sheetName val="Detail_COGS4"/>
      <sheetName val="CM_Tgl4"/>
      <sheetName val="Combined_FA4"/>
      <sheetName val="Permanent_info8"/>
      <sheetName val="details_fiscal_adjustments8"/>
      <sheetName val="Sum_empcost8"/>
      <sheetName val="Data_Sheet6"/>
      <sheetName val="Trial_Bal7"/>
      <sheetName val="Notes_to_BS7"/>
      <sheetName val="Mutasi_Final6"/>
      <sheetName val="fiscal_depr(E)7"/>
      <sheetName val="1998_CITR7"/>
      <sheetName val="FA_Movement_IBIC7"/>
      <sheetName val="Client_Aje7"/>
      <sheetName val="Journal_Template7"/>
      <sheetName val="WIP_DETAIL_(GL_VS_NMP)6"/>
      <sheetName val="NO_FAKTUR7"/>
      <sheetName val="Gaikindo_Report7"/>
      <sheetName val="data_wp6"/>
      <sheetName val="FA_Movement6"/>
      <sheetName val="Other_charges_(income)7"/>
      <sheetName val="Accrued_(ckrg)6"/>
      <sheetName val="trf_multiple_dnrks5"/>
      <sheetName val="Table_55"/>
      <sheetName val="TAX_LIST6"/>
      <sheetName val="MAP_BS5"/>
      <sheetName val="_WP_SPT_2012_-_23_04_2013_xlsx5"/>
      <sheetName val="SUMMARY_20015"/>
      <sheetName val="New_format_sales5"/>
      <sheetName val="TBC05_Net5"/>
      <sheetName val="Depreciation__schedule6"/>
      <sheetName val="Penyusutan_(2)6"/>
      <sheetName val="disposal_assets6"/>
      <sheetName val="provision_(3)6"/>
      <sheetName val="Recon-Art_216"/>
      <sheetName val="FA-gainloss_(2)6"/>
      <sheetName val="fiscal_corr6"/>
      <sheetName val="1771_26"/>
      <sheetName val="1771_2(E)6"/>
      <sheetName val="Depr-Comp_(2)6"/>
      <sheetName val="Marshal_(3)6"/>
      <sheetName val="Marshal_(2)6"/>
      <sheetName val="provision_(2)6"/>
      <sheetName val="fiscal_corr_(3)6"/>
      <sheetName val="fiscal_corr_(2)6"/>
      <sheetName val="CostRecovery_-_JV6"/>
      <sheetName val="PENJ_NERACA5"/>
      <sheetName val="CASH_FLOW5"/>
      <sheetName val="Pnrmanent_info5"/>
      <sheetName val="Input__EAST5"/>
      <sheetName val="bill_qty5"/>
      <sheetName val="Simple_Coff_5"/>
      <sheetName val="I-PPh_Final5"/>
      <sheetName val="OT_August__Drmx__085"/>
      <sheetName val="DATA_SLIP5"/>
      <sheetName val="1200_205"/>
      <sheetName val="CC_15"/>
      <sheetName val="CC_25"/>
      <sheetName val="CC_35"/>
      <sheetName val="United_Kingdom5"/>
      <sheetName val="RE_reconciliation5"/>
      <sheetName val="LE767_GLOBAL_CHECKLIST_updated5"/>
      <sheetName val="PO_&amp;_TL_Market_Specific5"/>
      <sheetName val="Issue_Sheet5"/>
      <sheetName val="I__SAP_Screen5"/>
      <sheetName val="II__OTR_-_BAS_G15"/>
      <sheetName val="III__AR_Recon5"/>
      <sheetName val="IV__AR5"/>
      <sheetName val="V_Zero_rated5"/>
      <sheetName val="VI__IC_Recon_828_to_22135"/>
      <sheetName val="IC_Recon_800-22135"/>
      <sheetName val="Capital_Purchases_BAS5"/>
      <sheetName val="VII__AP_BAS_G115"/>
      <sheetName val="VIII__KN_Rec5"/>
      <sheetName val="IX_ITR5"/>
      <sheetName val="X__120410015"/>
      <sheetName val="XI__Cust_Output_GST5"/>
      <sheetName val="XII_Vend_Input_GST5"/>
      <sheetName val="å's_=5"/>
      <sheetName val="Invoice_Cross_Reference5"/>
      <sheetName val="Spec_221045"/>
      <sheetName val="N_100_F_Lead5"/>
      <sheetName val="WP_IC_Exp_January_20105"/>
      <sheetName val="fr_BS5"/>
      <sheetName val="P&amp;L_Adjustment5"/>
      <sheetName val="Main_Menu5"/>
      <sheetName val="Schedule_Contract_&amp;_SILO5"/>
      <sheetName val="Sales_and_Collections5"/>
      <sheetName val="Cost_of_Sales5"/>
      <sheetName val="Operating_Expenses_5"/>
      <sheetName val="Est__Income_By_Rig5"/>
      <sheetName val="Leasing_TA_Duri5"/>
      <sheetName val="TA_Jakarta5"/>
      <sheetName val="Breakdown_Cost-Well_Control5"/>
      <sheetName val="P_&amp;_L_1st-Invst-Well_Control5"/>
      <sheetName val="Asset_TA5"/>
      <sheetName val="Detail_COGS5"/>
      <sheetName val="CM_Tgl5"/>
      <sheetName val="Combined_FA5"/>
      <sheetName val="Permanent_info10"/>
      <sheetName val="details_fiscal_adjustments10"/>
      <sheetName val="Sum_empcost10"/>
      <sheetName val="Data_Sheet8"/>
      <sheetName val="Trial_Bal9"/>
      <sheetName val="Notes_to_BS9"/>
      <sheetName val="Mutasi_Final8"/>
      <sheetName val="fiscal_depr(E)9"/>
      <sheetName val="1998_CITR9"/>
      <sheetName val="NY_ADMIN8"/>
      <sheetName val="Mei_20078"/>
      <sheetName val="FA_Movement_IBIC9"/>
      <sheetName val="Client_Aje9"/>
      <sheetName val="Journal_Template9"/>
      <sheetName val="WIP_DETAIL_(GL_VS_NMP)8"/>
      <sheetName val="NO_FAKTUR9"/>
      <sheetName val="Gaikindo_Report9"/>
      <sheetName val="data_wp8"/>
      <sheetName val="Accounts_Payable_(AA)7"/>
      <sheetName val="1721-A1_(terbaru)7"/>
      <sheetName val="FA_Movement8"/>
      <sheetName val="Other_charges_(income)9"/>
      <sheetName val="WK_Local7"/>
      <sheetName val="FA_FISKAL8"/>
      <sheetName val="Accrued_(ckrg)8"/>
      <sheetName val="PROD_FRY-MONODON7"/>
      <sheetName val="TBCons_KMB047"/>
      <sheetName val="FE-1771$_P17"/>
      <sheetName val="RWP_337"/>
      <sheetName val="sep_ST7"/>
      <sheetName val="trf_multiple_dnrks7"/>
      <sheetName val="Q_17"/>
      <sheetName val="Horizon_Cost_Saves_Pkg7"/>
      <sheetName val="cost_recovery7"/>
      <sheetName val="Detail_Lead7"/>
      <sheetName val="Phasing_by_Month7"/>
      <sheetName val="Cost_Input_Sheet7"/>
      <sheetName val="C1_NOV7"/>
      <sheetName val="P&amp;L_INPUT7"/>
      <sheetName val="Portofolio_Trading7"/>
      <sheetName val="APAC_Q1FY09_-_Oracle7"/>
      <sheetName val="jan_book7"/>
      <sheetName val="Ref-As_Is_GL_acc7"/>
      <sheetName val="OthAsset_roll7"/>
      <sheetName val="Input_Sheet7"/>
      <sheetName val="Table_57"/>
      <sheetName val="TAX_LIST8"/>
      <sheetName val="Location_Details__2_7"/>
      <sheetName val="AR_EXPORT7"/>
      <sheetName val="MAP_BS7"/>
      <sheetName val="_WP_SPT_2012_-_23_04_2013_xlsx7"/>
      <sheetName val="SUMMARY_20017"/>
      <sheetName val="New_format_sales7"/>
      <sheetName val="TBC05_Net7"/>
      <sheetName val="Depreciation__schedule8"/>
      <sheetName val="Penyusutan_(2)8"/>
      <sheetName val="disposal_assets8"/>
      <sheetName val="provision_(3)8"/>
      <sheetName val="Recon-Art_218"/>
      <sheetName val="FA-gainloss_(2)8"/>
      <sheetName val="fiscal_corr8"/>
      <sheetName val="1771_28"/>
      <sheetName val="1771_2(E)8"/>
      <sheetName val="Depr-Comp_(2)8"/>
      <sheetName val="Marshal_(3)8"/>
      <sheetName val="Marshal_(2)8"/>
      <sheetName val="provision_(2)8"/>
      <sheetName val="fiscal_corr_(3)8"/>
      <sheetName val="fiscal_corr_(2)8"/>
      <sheetName val="CostRecovery_-_JV8"/>
      <sheetName val="PENJ_NERACA7"/>
      <sheetName val="CASH_FLOW7"/>
      <sheetName val="Pnrmanent_info7"/>
      <sheetName val="Input__EAST7"/>
      <sheetName val="bill_qty7"/>
      <sheetName val="Simple_Coff_7"/>
      <sheetName val="I-PPh_Final7"/>
      <sheetName val="OT_August__Drmx__087"/>
      <sheetName val="DATA_SLIP7"/>
      <sheetName val="1200_207"/>
      <sheetName val="CC_17"/>
      <sheetName val="CC_27"/>
      <sheetName val="CC_37"/>
      <sheetName val="United_Kingdom7"/>
      <sheetName val="RE_reconciliation7"/>
      <sheetName val="V_D_5-27"/>
      <sheetName val="LE767_GLOBAL_CHECKLIST_updated7"/>
      <sheetName val="PO_&amp;_TL_Market_Specific7"/>
      <sheetName val="Issue_Sheet7"/>
      <sheetName val="I__SAP_Screen7"/>
      <sheetName val="II__OTR_-_BAS_G17"/>
      <sheetName val="III__AR_Recon7"/>
      <sheetName val="IV__AR7"/>
      <sheetName val="V_Zero_rated7"/>
      <sheetName val="VI__IC_Recon_828_to_22137"/>
      <sheetName val="IC_Recon_800-22137"/>
      <sheetName val="Capital_Purchases_BAS7"/>
      <sheetName val="VII__AP_BAS_G117"/>
      <sheetName val="VIII__KN_Rec7"/>
      <sheetName val="IX_ITR7"/>
      <sheetName val="X__120410017"/>
      <sheetName val="XI__Cust_Output_GST7"/>
      <sheetName val="XII_Vend_Input_GST7"/>
      <sheetName val="å's_=7"/>
      <sheetName val="Invoice_Cross_Reference7"/>
      <sheetName val="Spec_221047"/>
      <sheetName val="N_100_F_Lead7"/>
      <sheetName val="WP_IC_Exp_January_20107"/>
      <sheetName val="fr_BS7"/>
      <sheetName val="P&amp;L_Adjustment7"/>
      <sheetName val="Main_Menu7"/>
      <sheetName val="Schedule_Contract_&amp;_SILO7"/>
      <sheetName val="Sales_and_Collections7"/>
      <sheetName val="Cost_of_Sales7"/>
      <sheetName val="Operating_Expenses_7"/>
      <sheetName val="Est__Income_By_Rig7"/>
      <sheetName val="Leasing_TA_Duri7"/>
      <sheetName val="TA_Jakarta7"/>
      <sheetName val="Breakdown_Cost-Well_Control7"/>
      <sheetName val="P_&amp;_L_1st-Invst-Well_Control7"/>
      <sheetName val="Asset_TA7"/>
      <sheetName val="Detail_COGS7"/>
      <sheetName val="CM_Tgl7"/>
      <sheetName val="Combined_FA7"/>
      <sheetName val="Permanent_info11"/>
      <sheetName val="details_fiscal_adjustments11"/>
      <sheetName val="Sum_empcost11"/>
      <sheetName val="Data_Sheet9"/>
      <sheetName val="Trial_Bal10"/>
      <sheetName val="Notes_to_BS10"/>
      <sheetName val="Mutasi_Final9"/>
      <sheetName val="fiscal_depr(E)10"/>
      <sheetName val="1998_CITR10"/>
      <sheetName val="NY_ADMIN9"/>
      <sheetName val="Mei_20079"/>
      <sheetName val="FA_Movement_IBIC10"/>
      <sheetName val="Client_Aje10"/>
      <sheetName val="Journal_Template10"/>
      <sheetName val="WIP_DETAIL_(GL_VS_NMP)9"/>
      <sheetName val="NO_FAKTUR10"/>
      <sheetName val="Gaikindo_Report10"/>
      <sheetName val="data_wp9"/>
      <sheetName val="Accounts_Payable_(AA)8"/>
      <sheetName val="1721-A1_(terbaru)8"/>
      <sheetName val="FA_Movement9"/>
      <sheetName val="Other_charges_(income)10"/>
      <sheetName val="WK_Local8"/>
      <sheetName val="FA_FISKAL9"/>
      <sheetName val="Accrued_(ckrg)9"/>
      <sheetName val="PROD_FRY-MONODON8"/>
      <sheetName val="TBCons_KMB048"/>
      <sheetName val="FE-1771$_P18"/>
      <sheetName val="RWP_338"/>
      <sheetName val="sep_ST8"/>
      <sheetName val="trf_multiple_dnrks8"/>
      <sheetName val="Q_18"/>
      <sheetName val="Horizon_Cost_Saves_Pkg8"/>
      <sheetName val="cost_recovery8"/>
      <sheetName val="Detail_Lead8"/>
      <sheetName val="Phasing_by_Month8"/>
      <sheetName val="Cost_Input_Sheet8"/>
      <sheetName val="C1_NOV8"/>
      <sheetName val="P&amp;L_INPUT8"/>
      <sheetName val="Portofolio_Trading8"/>
      <sheetName val="APAC_Q1FY09_-_Oracle8"/>
      <sheetName val="jan_book8"/>
      <sheetName val="Ref-As_Is_GL_acc8"/>
      <sheetName val="OthAsset_roll8"/>
      <sheetName val="Input_Sheet8"/>
      <sheetName val="Table_58"/>
      <sheetName val="TAX_LIST9"/>
      <sheetName val="Location_Details__2_8"/>
      <sheetName val="AR_EXPORT8"/>
      <sheetName val="MAP_BS8"/>
      <sheetName val="_WP_SPT_2012_-_23_04_2013_xlsx8"/>
      <sheetName val="SUMMARY_20018"/>
      <sheetName val="New_format_sales8"/>
      <sheetName val="TBC05_Net8"/>
      <sheetName val="Depreciation__schedule9"/>
      <sheetName val="Penyusutan_(2)9"/>
      <sheetName val="disposal_assets9"/>
      <sheetName val="provision_(3)9"/>
      <sheetName val="Recon-Art_219"/>
      <sheetName val="FA-gainloss_(2)9"/>
      <sheetName val="fiscal_corr9"/>
      <sheetName val="1771_29"/>
      <sheetName val="1771_2(E)9"/>
      <sheetName val="Depr-Comp_(2)9"/>
      <sheetName val="Marshal_(3)9"/>
      <sheetName val="Marshal_(2)9"/>
      <sheetName val="provision_(2)9"/>
      <sheetName val="fiscal_corr_(3)9"/>
      <sheetName val="fiscal_corr_(2)9"/>
      <sheetName val="CostRecovery_-_JV9"/>
      <sheetName val="PENJ_NERACA8"/>
      <sheetName val="CASH_FLOW8"/>
      <sheetName val="Pnrmanent_info8"/>
      <sheetName val="Input__EAST8"/>
      <sheetName val="bill_qty8"/>
      <sheetName val="Simple_Coff_8"/>
      <sheetName val="I-PPh_Final8"/>
      <sheetName val="OT_August__Drmx__088"/>
      <sheetName val="DATA_SLIP8"/>
      <sheetName val="1200_208"/>
      <sheetName val="CC_18"/>
      <sheetName val="CC_28"/>
      <sheetName val="CC_38"/>
      <sheetName val="United_Kingdom8"/>
      <sheetName val="RE_reconciliation8"/>
      <sheetName val="V_D_5-28"/>
      <sheetName val="LE767_GLOBAL_CHECKLIST_updated8"/>
      <sheetName val="PO_&amp;_TL_Market_Specific8"/>
      <sheetName val="Issue_Sheet8"/>
      <sheetName val="I__SAP_Screen8"/>
      <sheetName val="II__OTR_-_BAS_G18"/>
      <sheetName val="III__AR_Recon8"/>
      <sheetName val="IV__AR8"/>
      <sheetName val="V_Zero_rated8"/>
      <sheetName val="VI__IC_Recon_828_to_22138"/>
      <sheetName val="IC_Recon_800-22138"/>
      <sheetName val="Capital_Purchases_BAS8"/>
      <sheetName val="VII__AP_BAS_G118"/>
      <sheetName val="VIII__KN_Rec8"/>
      <sheetName val="IX_ITR8"/>
      <sheetName val="X__120410018"/>
      <sheetName val="XI__Cust_Output_GST8"/>
      <sheetName val="XII_Vend_Input_GST8"/>
      <sheetName val="å's_=8"/>
      <sheetName val="Invoice_Cross_Reference8"/>
      <sheetName val="Spec_221048"/>
      <sheetName val="N_100_F_Lead8"/>
      <sheetName val="WP_IC_Exp_January_20108"/>
      <sheetName val="fr_BS8"/>
      <sheetName val="P&amp;L_Adjustment8"/>
      <sheetName val="Main_Menu8"/>
      <sheetName val="Schedule_Contract_&amp;_SILO8"/>
      <sheetName val="Sales_and_Collections8"/>
      <sheetName val="Cost_of_Sales8"/>
      <sheetName val="Operating_Expenses_8"/>
      <sheetName val="Est__Income_By_Rig8"/>
      <sheetName val="Leasing_TA_Duri8"/>
      <sheetName val="TA_Jakarta8"/>
      <sheetName val="Breakdown_Cost-Well_Control8"/>
      <sheetName val="P_&amp;_L_1st-Invst-Well_Control8"/>
      <sheetName val="Asset_TA8"/>
      <sheetName val="Detail_COGS8"/>
      <sheetName val="CM_Tgl8"/>
      <sheetName val="Combined_FA8"/>
      <sheetName val=""/>
      <sheetName val="11-FX rates"/>
      <sheetName val="H.Satuan"/>
      <sheetName val="Performance Dashboard Data"/>
      <sheetName val="RM&amp;S"/>
      <sheetName val="GMBNov Dec Actuals"/>
      <sheetName val="Table Array"/>
      <sheetName val="Overview"/>
      <sheetName val="SUM - Uncorrected"/>
      <sheetName val="SUM - Corrected"/>
      <sheetName val="SUM - Disclosures"/>
      <sheetName val="MAPP"/>
      <sheetName val="Penyusutan Kendaraan"/>
      <sheetName val="Tax Rate"/>
      <sheetName val="5610.1-1 TOP"/>
      <sheetName val="tbl"/>
      <sheetName val="ekspirasi"/>
      <sheetName val="kematian"/>
      <sheetName val="NT"/>
      <sheetName val="tahapan&amp;penarikan"/>
      <sheetName val="analis"/>
      <sheetName val="Table and Names"/>
      <sheetName val="REPORT LOOKUP"/>
      <sheetName val="PL98"/>
      <sheetName val="Sheet1 (2)"/>
      <sheetName val="PREMI"/>
      <sheetName val="SUD"/>
      <sheetName val="Jakarta"/>
      <sheetName val="G101"/>
      <sheetName val="CA"/>
      <sheetName val="1771-I2_x000"/>
      <sheetName val="Deferred_Rev"/>
      <sheetName val="Des_05"/>
      <sheetName val="Agst"/>
      <sheetName val="tarif"/>
      <sheetName val="Feb"/>
      <sheetName val="Safety 2"/>
      <sheetName val="Profit &amp; Loss Account"/>
      <sheetName val="Tbl_OT"/>
      <sheetName val="Reconciliation"/>
      <sheetName val="PS"/>
      <sheetName val="OST Agustus"/>
      <sheetName val="KK_Cadangan"/>
      <sheetName val="JD"/>
      <sheetName val="Confirmation"/>
      <sheetName val="DATA TRANSFER"/>
      <sheetName val="GJ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Kode"/>
      <sheetName val="DK"/>
      <sheetName val="LPIS"/>
      <sheetName val="PPE Movement"/>
      <sheetName val="Check on 8.10.2003"/>
      <sheetName val="~Options"/>
      <sheetName val="~Database"/>
      <sheetName val="Monthly Recap"/>
      <sheetName val="2934"/>
      <sheetName val="Financial Statement"/>
      <sheetName val="basis"/>
      <sheetName val="AKTIVA1TB"/>
      <sheetName val="F-2"/>
      <sheetName val="วงเครดิต 3"/>
      <sheetName val="Permanent_info14"/>
      <sheetName val="details_fiscal_adjustments14"/>
      <sheetName val="Sum_empcost14"/>
      <sheetName val="Data_Sheet12"/>
      <sheetName val="Trial_Bal13"/>
      <sheetName val="Notes_to_BS13"/>
      <sheetName val="Mutasi_Final12"/>
      <sheetName val="fiscal_depr(E)13"/>
      <sheetName val="1998_CITR13"/>
      <sheetName val="NY_ADMIN12"/>
      <sheetName val="Mei_200712"/>
      <sheetName val="FA_Movement_IBIC13"/>
      <sheetName val="Client_Aje13"/>
      <sheetName val="Journal_Template13"/>
      <sheetName val="WIP_DETAIL_(GL_VS_NMP)12"/>
      <sheetName val="NO_FAKTUR13"/>
      <sheetName val="Gaikindo_Report13"/>
      <sheetName val="data_wp12"/>
      <sheetName val="Accounts_Payable_(AA)11"/>
      <sheetName val="1721-A1_(terbaru)11"/>
      <sheetName val="FA_Movement12"/>
      <sheetName val="Other_charges_(income)13"/>
      <sheetName val="WK_Local11"/>
      <sheetName val="FA_FISKAL12"/>
      <sheetName val="Accrued_(ckrg)12"/>
      <sheetName val="PROD_FRY-MONODON11"/>
      <sheetName val="TBCons_KMB0411"/>
      <sheetName val="FE-1771$_P111"/>
      <sheetName val="RWP_3311"/>
      <sheetName val="sep_ST11"/>
      <sheetName val="trf_multiple_dnrks11"/>
      <sheetName val="Q_111"/>
      <sheetName val="Horizon_Cost_Saves_Pkg11"/>
      <sheetName val="cost_recovery11"/>
      <sheetName val="Detail_Lead11"/>
      <sheetName val="Phasing_by_Month11"/>
      <sheetName val="Cost_Input_Sheet11"/>
      <sheetName val="C1_NOV11"/>
      <sheetName val="P&amp;L_INPUT11"/>
      <sheetName val="Portofolio_Trading11"/>
      <sheetName val="APAC_Q1FY09_-_Oracle11"/>
      <sheetName val="jan_book11"/>
      <sheetName val="Ref-As_Is_GL_acc11"/>
      <sheetName val="OthAsset_roll11"/>
      <sheetName val="Input_Sheet11"/>
      <sheetName val="Table_511"/>
      <sheetName val="TAX_LIST12"/>
      <sheetName val="Location_Details__2_11"/>
      <sheetName val="AR_EXPORT11"/>
      <sheetName val="MAP_BS11"/>
      <sheetName val="_WP_SPT_2012_-_23_04_2013_xls11"/>
      <sheetName val="SUMMARY_200111"/>
      <sheetName val="New_format_sales11"/>
      <sheetName val="TBC05_Net11"/>
      <sheetName val="Depreciation__schedule12"/>
      <sheetName val="Penyusutan_(2)12"/>
      <sheetName val="disposal_assets12"/>
      <sheetName val="provision_(3)12"/>
      <sheetName val="Recon-Art_2112"/>
      <sheetName val="FA-gainloss_(2)12"/>
      <sheetName val="fiscal_corr12"/>
      <sheetName val="1771_212"/>
      <sheetName val="1771_2(E)12"/>
      <sheetName val="Depr-Comp_(2)12"/>
      <sheetName val="Marshal_(3)12"/>
      <sheetName val="Marshal_(2)12"/>
      <sheetName val="provision_(2)12"/>
      <sheetName val="fiscal_corr_(3)12"/>
      <sheetName val="fiscal_corr_(2)12"/>
      <sheetName val="CostRecovery_-_JV12"/>
      <sheetName val="PENJ_NERACA11"/>
      <sheetName val="CASH_FLOW11"/>
      <sheetName val="Pnrmanent_info11"/>
      <sheetName val="Input__EAST11"/>
      <sheetName val="bill_qty11"/>
      <sheetName val="Simple_Coff_11"/>
      <sheetName val="I-PPh_Final11"/>
      <sheetName val="OT_August__Drmx__0811"/>
      <sheetName val="DATA_SLIP11"/>
      <sheetName val="1200_2011"/>
      <sheetName val="CC_111"/>
      <sheetName val="CC_211"/>
      <sheetName val="CC_311"/>
      <sheetName val="United_Kingdom11"/>
      <sheetName val="RE_reconciliation11"/>
      <sheetName val="V_D_5-211"/>
      <sheetName val="LE767_GLOBAL_CHECKLIST_update11"/>
      <sheetName val="PO_&amp;_TL_Market_Specific11"/>
      <sheetName val="Issue_Sheet11"/>
      <sheetName val="I__SAP_Screen11"/>
      <sheetName val="II__OTR_-_BAS_G111"/>
      <sheetName val="III__AR_Recon11"/>
      <sheetName val="IV__AR11"/>
      <sheetName val="V_Zero_rated11"/>
      <sheetName val="VI__IC_Recon_828_to_221311"/>
      <sheetName val="IC_Recon_800-221311"/>
      <sheetName val="Capital_Purchases_BAS11"/>
      <sheetName val="VII__AP_BAS_G1111"/>
      <sheetName val="VIII__KN_Rec11"/>
      <sheetName val="IX_ITR11"/>
      <sheetName val="X__1204100111"/>
      <sheetName val="XI__Cust_Output_GST11"/>
      <sheetName val="XII_Vend_Input_GST11"/>
      <sheetName val="å's_=11"/>
      <sheetName val="Invoice_Cross_Reference11"/>
      <sheetName val="Spec_2210411"/>
      <sheetName val="N_100_F_Lead11"/>
      <sheetName val="WP_IC_Exp_January_201011"/>
      <sheetName val="fr_BS11"/>
      <sheetName val="P&amp;L_Adjustment11"/>
      <sheetName val="Main_Menu11"/>
      <sheetName val="Schedule_Contract_&amp;_SILO11"/>
      <sheetName val="Sales_and_Collections11"/>
      <sheetName val="Cost_of_Sales11"/>
      <sheetName val="Operating_Expenses_11"/>
      <sheetName val="Est__Income_By_Rig11"/>
      <sheetName val="Leasing_TA_Duri11"/>
      <sheetName val="TA_Jakarta11"/>
      <sheetName val="Breakdown_Cost-Well_Control11"/>
      <sheetName val="P_&amp;_L_1st-Invst-Well_Control11"/>
      <sheetName val="Asset_TA11"/>
      <sheetName val="Detail_COGS11"/>
      <sheetName val="CM_Tgl11"/>
      <sheetName val="Combined_FA11"/>
      <sheetName val="Permanent_info13"/>
      <sheetName val="details_fiscal_adjustments13"/>
      <sheetName val="Sum_empcost13"/>
      <sheetName val="Data_Sheet11"/>
      <sheetName val="Trial_Bal12"/>
      <sheetName val="Notes_to_BS12"/>
      <sheetName val="Mutasi_Final11"/>
      <sheetName val="fiscal_depr(E)12"/>
      <sheetName val="1998_CITR12"/>
      <sheetName val="NY_ADMIN11"/>
      <sheetName val="Mei_200711"/>
      <sheetName val="FA_Movement_IBIC12"/>
      <sheetName val="Client_Aje12"/>
      <sheetName val="Journal_Template12"/>
      <sheetName val="WIP_DETAIL_(GL_VS_NMP)11"/>
      <sheetName val="NO_FAKTUR12"/>
      <sheetName val="Gaikindo_Report12"/>
      <sheetName val="data_wp11"/>
      <sheetName val="Accounts_Payable_(AA)10"/>
      <sheetName val="1721-A1_(terbaru)10"/>
      <sheetName val="FA_Movement11"/>
      <sheetName val="Other_charges_(income)12"/>
      <sheetName val="WK_Local10"/>
      <sheetName val="FA_FISKAL11"/>
      <sheetName val="Accrued_(ckrg)11"/>
      <sheetName val="PROD_FRY-MONODON10"/>
      <sheetName val="TBCons_KMB0410"/>
      <sheetName val="FE-1771$_P110"/>
      <sheetName val="RWP_3310"/>
      <sheetName val="sep_ST10"/>
      <sheetName val="trf_multiple_dnrks10"/>
      <sheetName val="Q_110"/>
      <sheetName val="Horizon_Cost_Saves_Pkg10"/>
      <sheetName val="cost_recovery10"/>
      <sheetName val="Detail_Lead10"/>
      <sheetName val="Phasing_by_Month10"/>
      <sheetName val="Cost_Input_Sheet10"/>
      <sheetName val="C1_NOV10"/>
      <sheetName val="P&amp;L_INPUT10"/>
      <sheetName val="Portofolio_Trading10"/>
      <sheetName val="APAC_Q1FY09_-_Oracle10"/>
      <sheetName val="jan_book10"/>
      <sheetName val="Ref-As_Is_GL_acc10"/>
      <sheetName val="OthAsset_roll10"/>
      <sheetName val="Input_Sheet10"/>
      <sheetName val="Table_510"/>
      <sheetName val="TAX_LIST11"/>
      <sheetName val="Location_Details__2_10"/>
      <sheetName val="AR_EXPORT10"/>
      <sheetName val="MAP_BS10"/>
      <sheetName val="_WP_SPT_2012_-_23_04_2013_xls10"/>
      <sheetName val="SUMMARY_200110"/>
      <sheetName val="New_format_sales10"/>
      <sheetName val="TBC05_Net10"/>
      <sheetName val="Depreciation__schedule11"/>
      <sheetName val="Penyusutan_(2)11"/>
      <sheetName val="disposal_assets11"/>
      <sheetName val="provision_(3)11"/>
      <sheetName val="Recon-Art_2111"/>
      <sheetName val="FA-gainloss_(2)11"/>
      <sheetName val="fiscal_corr11"/>
      <sheetName val="1771_211"/>
      <sheetName val="1771_2(E)11"/>
      <sheetName val="Depr-Comp_(2)11"/>
      <sheetName val="Marshal_(3)11"/>
      <sheetName val="Marshal_(2)11"/>
      <sheetName val="provision_(2)11"/>
      <sheetName val="fiscal_corr_(3)11"/>
      <sheetName val="fiscal_corr_(2)11"/>
      <sheetName val="CostRecovery_-_JV11"/>
      <sheetName val="PENJ_NERACA10"/>
      <sheetName val="CASH_FLOW10"/>
      <sheetName val="Pnrmanent_info10"/>
      <sheetName val="Input__EAST10"/>
      <sheetName val="bill_qty10"/>
      <sheetName val="Simple_Coff_10"/>
      <sheetName val="I-PPh_Final10"/>
      <sheetName val="OT_August__Drmx__0810"/>
      <sheetName val="DATA_SLIP10"/>
      <sheetName val="1200_2010"/>
      <sheetName val="CC_110"/>
      <sheetName val="CC_210"/>
      <sheetName val="CC_310"/>
      <sheetName val="United_Kingdom10"/>
      <sheetName val="RE_reconciliation10"/>
      <sheetName val="V_D_5-210"/>
      <sheetName val="LE767_GLOBAL_CHECKLIST_update10"/>
      <sheetName val="PO_&amp;_TL_Market_Specific10"/>
      <sheetName val="Issue_Sheet10"/>
      <sheetName val="I__SAP_Screen10"/>
      <sheetName val="II__OTR_-_BAS_G110"/>
      <sheetName val="III__AR_Recon10"/>
      <sheetName val="IV__AR10"/>
      <sheetName val="V_Zero_rated10"/>
      <sheetName val="VI__IC_Recon_828_to_221310"/>
      <sheetName val="IC_Recon_800-221310"/>
      <sheetName val="Capital_Purchases_BAS10"/>
      <sheetName val="VII__AP_BAS_G1110"/>
      <sheetName val="VIII__KN_Rec10"/>
      <sheetName val="IX_ITR10"/>
      <sheetName val="X__1204100110"/>
      <sheetName val="XI__Cust_Output_GST10"/>
      <sheetName val="XII_Vend_Input_GST10"/>
      <sheetName val="å's_=10"/>
      <sheetName val="Invoice_Cross_Reference10"/>
      <sheetName val="Spec_2210410"/>
      <sheetName val="N_100_F_Lead10"/>
      <sheetName val="WP_IC_Exp_January_201010"/>
      <sheetName val="fr_BS10"/>
      <sheetName val="P&amp;L_Adjustment10"/>
      <sheetName val="Main_Menu10"/>
      <sheetName val="Schedule_Contract_&amp;_SILO10"/>
      <sheetName val="Sales_and_Collections10"/>
      <sheetName val="Cost_of_Sales10"/>
      <sheetName val="Operating_Expenses_10"/>
      <sheetName val="Est__Income_By_Rig10"/>
      <sheetName val="Leasing_TA_Duri10"/>
      <sheetName val="TA_Jakarta10"/>
      <sheetName val="Breakdown_Cost-Well_Control10"/>
      <sheetName val="P_&amp;_L_1st-Invst-Well_Control10"/>
      <sheetName val="Asset_TA10"/>
      <sheetName val="Detail_COGS10"/>
      <sheetName val="CM_Tgl10"/>
      <sheetName val="Combined_FA10"/>
      <sheetName val="Permanent_info12"/>
      <sheetName val="details_fiscal_adjustments12"/>
      <sheetName val="Sum_empcost12"/>
      <sheetName val="Data_Sheet10"/>
      <sheetName val="Trial_Bal11"/>
      <sheetName val="Notes_to_BS11"/>
      <sheetName val="Mutasi_Final10"/>
      <sheetName val="fiscal_depr(E)11"/>
      <sheetName val="1998_CITR11"/>
      <sheetName val="NY_ADMIN10"/>
      <sheetName val="Mei_200710"/>
      <sheetName val="FA_Movement_IBIC11"/>
      <sheetName val="Client_Aje11"/>
      <sheetName val="Journal_Template11"/>
      <sheetName val="WIP_DETAIL_(GL_VS_NMP)10"/>
      <sheetName val="NO_FAKTUR11"/>
      <sheetName val="Gaikindo_Report11"/>
      <sheetName val="data_wp10"/>
      <sheetName val="Accounts_Payable_(AA)9"/>
      <sheetName val="1721-A1_(terbaru)9"/>
      <sheetName val="FA_Movement10"/>
      <sheetName val="Other_charges_(income)11"/>
      <sheetName val="WK_Local9"/>
      <sheetName val="FA_FISKAL10"/>
      <sheetName val="Accrued_(ckrg)10"/>
      <sheetName val="PROD_FRY-MONODON9"/>
      <sheetName val="TBCons_KMB049"/>
      <sheetName val="FE-1771$_P19"/>
      <sheetName val="RWP_339"/>
      <sheetName val="sep_ST9"/>
      <sheetName val="trf_multiple_dnrks9"/>
      <sheetName val="Q_19"/>
      <sheetName val="Horizon_Cost_Saves_Pkg9"/>
      <sheetName val="cost_recovery9"/>
      <sheetName val="Detail_Lead9"/>
      <sheetName val="Phasing_by_Month9"/>
      <sheetName val="Cost_Input_Sheet9"/>
      <sheetName val="C1_NOV9"/>
      <sheetName val="P&amp;L_INPUT9"/>
      <sheetName val="Portofolio_Trading9"/>
      <sheetName val="APAC_Q1FY09_-_Oracle9"/>
      <sheetName val="jan_book9"/>
      <sheetName val="Ref-As_Is_GL_acc9"/>
      <sheetName val="OthAsset_roll9"/>
      <sheetName val="Input_Sheet9"/>
      <sheetName val="Table_59"/>
      <sheetName val="TAX_LIST10"/>
      <sheetName val="Location_Details__2_9"/>
      <sheetName val="AR_EXPORT9"/>
      <sheetName val="MAP_BS9"/>
      <sheetName val="_WP_SPT_2012_-_23_04_2013_xlsx9"/>
      <sheetName val="SUMMARY_20019"/>
      <sheetName val="New_format_sales9"/>
      <sheetName val="TBC05_Net9"/>
      <sheetName val="Depreciation__schedule10"/>
      <sheetName val="Penyusutan_(2)10"/>
      <sheetName val="disposal_assets10"/>
      <sheetName val="provision_(3)10"/>
      <sheetName val="Recon-Art_2110"/>
      <sheetName val="FA-gainloss_(2)10"/>
      <sheetName val="fiscal_corr10"/>
      <sheetName val="1771_210"/>
      <sheetName val="1771_2(E)10"/>
      <sheetName val="Depr-Comp_(2)10"/>
      <sheetName val="Marshal_(3)10"/>
      <sheetName val="Marshal_(2)10"/>
      <sheetName val="provision_(2)10"/>
      <sheetName val="fiscal_corr_(3)10"/>
      <sheetName val="fiscal_corr_(2)10"/>
      <sheetName val="CostRecovery_-_JV10"/>
      <sheetName val="PENJ_NERACA9"/>
      <sheetName val="CASH_FLOW9"/>
      <sheetName val="Pnrmanent_info9"/>
      <sheetName val="Input__EAST9"/>
      <sheetName val="bill_qty9"/>
      <sheetName val="Simple_Coff_9"/>
      <sheetName val="I-PPh_Final9"/>
      <sheetName val="OT_August__Drmx__089"/>
      <sheetName val="DATA_SLIP9"/>
      <sheetName val="1200_209"/>
      <sheetName val="CC_19"/>
      <sheetName val="CC_29"/>
      <sheetName val="CC_39"/>
      <sheetName val="United_Kingdom9"/>
      <sheetName val="RE_reconciliation9"/>
      <sheetName val="V_D_5-29"/>
      <sheetName val="LE767_GLOBAL_CHECKLIST_updated9"/>
      <sheetName val="PO_&amp;_TL_Market_Specific9"/>
      <sheetName val="Issue_Sheet9"/>
      <sheetName val="I__SAP_Screen9"/>
      <sheetName val="II__OTR_-_BAS_G19"/>
      <sheetName val="III__AR_Recon9"/>
      <sheetName val="IV__AR9"/>
      <sheetName val="V_Zero_rated9"/>
      <sheetName val="VI__IC_Recon_828_to_22139"/>
      <sheetName val="IC_Recon_800-22139"/>
      <sheetName val="Capital_Purchases_BAS9"/>
      <sheetName val="VII__AP_BAS_G119"/>
      <sheetName val="VIII__KN_Rec9"/>
      <sheetName val="IX_ITR9"/>
      <sheetName val="X__120410019"/>
      <sheetName val="XI__Cust_Output_GST9"/>
      <sheetName val="XII_Vend_Input_GST9"/>
      <sheetName val="å's_=9"/>
      <sheetName val="Invoice_Cross_Reference9"/>
      <sheetName val="Spec_221049"/>
      <sheetName val="N_100_F_Lead9"/>
      <sheetName val="WP_IC_Exp_January_20109"/>
      <sheetName val="fr_BS9"/>
      <sheetName val="P&amp;L_Adjustment9"/>
      <sheetName val="Main_Menu9"/>
      <sheetName val="Schedule_Contract_&amp;_SILO9"/>
      <sheetName val="Sales_and_Collections9"/>
      <sheetName val="Cost_of_Sales9"/>
      <sheetName val="Operating_Expenses_9"/>
      <sheetName val="Est__Income_By_Rig9"/>
      <sheetName val="Leasing_TA_Duri9"/>
      <sheetName val="TA_Jakarta9"/>
      <sheetName val="Breakdown_Cost-Well_Control9"/>
      <sheetName val="P_&amp;_L_1st-Invst-Well_Control9"/>
      <sheetName val="Asset_TA9"/>
      <sheetName val="Detail_COGS9"/>
      <sheetName val="CM_Tgl9"/>
      <sheetName val="Combined_FA9"/>
      <sheetName val="Permanent_info16"/>
      <sheetName val="details_fiscal_adjustments16"/>
      <sheetName val="Sum_empcost16"/>
      <sheetName val="Data_Sheet14"/>
      <sheetName val="Trial_Bal15"/>
      <sheetName val="Notes_to_BS15"/>
      <sheetName val="Mutasi_Final14"/>
      <sheetName val="fiscal_depr(E)15"/>
      <sheetName val="1998_CITR15"/>
      <sheetName val="NY_ADMIN14"/>
      <sheetName val="Mei_200714"/>
      <sheetName val="FA_Movement_IBIC15"/>
      <sheetName val="Client_Aje15"/>
      <sheetName val="Journal_Template15"/>
      <sheetName val="WIP_DETAIL_(GL_VS_NMP)14"/>
      <sheetName val="NO_FAKTUR15"/>
      <sheetName val="Gaikindo_Report15"/>
      <sheetName val="data_wp14"/>
      <sheetName val="Accounts_Payable_(AA)13"/>
      <sheetName val="1721-A1_(terbaru)13"/>
      <sheetName val="FA_Movement14"/>
      <sheetName val="Other_charges_(income)15"/>
      <sheetName val="WK_Local13"/>
      <sheetName val="FA_FISKAL14"/>
      <sheetName val="Accrued_(ckrg)14"/>
      <sheetName val="PROD_FRY-MONODON13"/>
      <sheetName val="TBCons_KMB0413"/>
      <sheetName val="FE-1771$_P113"/>
      <sheetName val="RWP_3313"/>
      <sheetName val="sep_ST13"/>
      <sheetName val="trf_multiple_dnrks13"/>
      <sheetName val="Q_113"/>
      <sheetName val="Horizon_Cost_Saves_Pkg13"/>
      <sheetName val="cost_recovery13"/>
      <sheetName val="Detail_Lead13"/>
      <sheetName val="Phasing_by_Month13"/>
      <sheetName val="Cost_Input_Sheet13"/>
      <sheetName val="C1_NOV13"/>
      <sheetName val="P&amp;L_INPUT13"/>
      <sheetName val="Portofolio_Trading13"/>
      <sheetName val="APAC_Q1FY09_-_Oracle13"/>
      <sheetName val="jan_book13"/>
      <sheetName val="Ref-As_Is_GL_acc13"/>
      <sheetName val="OthAsset_roll13"/>
      <sheetName val="Input_Sheet13"/>
      <sheetName val="Table_513"/>
      <sheetName val="TAX_LIST14"/>
      <sheetName val="Location_Details__2_13"/>
      <sheetName val="AR_EXPORT13"/>
      <sheetName val="MAP_BS13"/>
      <sheetName val="_WP_SPT_2012_-_23_04_2013_xls13"/>
      <sheetName val="SUMMARY_200113"/>
      <sheetName val="New_format_sales13"/>
      <sheetName val="TBC05_Net13"/>
      <sheetName val="Depreciation__schedule14"/>
      <sheetName val="Penyusutan_(2)14"/>
      <sheetName val="disposal_assets14"/>
      <sheetName val="provision_(3)14"/>
      <sheetName val="Recon-Art_2114"/>
      <sheetName val="FA-gainloss_(2)14"/>
      <sheetName val="fiscal_corr14"/>
      <sheetName val="1771_214"/>
      <sheetName val="1771_2(E)14"/>
      <sheetName val="Depr-Comp_(2)14"/>
      <sheetName val="Marshal_(3)14"/>
      <sheetName val="Marshal_(2)14"/>
      <sheetName val="provision_(2)14"/>
      <sheetName val="fiscal_corr_(3)14"/>
      <sheetName val="fiscal_corr_(2)14"/>
      <sheetName val="CostRecovery_-_JV14"/>
      <sheetName val="PENJ_NERACA13"/>
      <sheetName val="CASH_FLOW13"/>
      <sheetName val="Pnrmanent_info13"/>
      <sheetName val="Input__EAST13"/>
      <sheetName val="bill_qty13"/>
      <sheetName val="Simple_Coff_13"/>
      <sheetName val="I-PPh_Final13"/>
      <sheetName val="OT_August__Drmx__0813"/>
      <sheetName val="DATA_SLIP13"/>
      <sheetName val="1200_2013"/>
      <sheetName val="CC_113"/>
      <sheetName val="CC_213"/>
      <sheetName val="CC_313"/>
      <sheetName val="United_Kingdom13"/>
      <sheetName val="RE_reconciliation13"/>
      <sheetName val="V_D_5-213"/>
      <sheetName val="LE767_GLOBAL_CHECKLIST_update13"/>
      <sheetName val="PO_&amp;_TL_Market_Specific13"/>
      <sheetName val="Issue_Sheet13"/>
      <sheetName val="I__SAP_Screen13"/>
      <sheetName val="II__OTR_-_BAS_G113"/>
      <sheetName val="III__AR_Recon13"/>
      <sheetName val="IV__AR13"/>
      <sheetName val="V_Zero_rated13"/>
      <sheetName val="VI__IC_Recon_828_to_221313"/>
      <sheetName val="IC_Recon_800-221313"/>
      <sheetName val="Capital_Purchases_BAS13"/>
      <sheetName val="VII__AP_BAS_G1113"/>
      <sheetName val="VIII__KN_Rec13"/>
      <sheetName val="IX_ITR13"/>
      <sheetName val="X__1204100113"/>
      <sheetName val="XI__Cust_Output_GST13"/>
      <sheetName val="XII_Vend_Input_GST13"/>
      <sheetName val="å's_=13"/>
      <sheetName val="Permanent_info15"/>
      <sheetName val="details_fiscal_adjustments15"/>
      <sheetName val="Sum_empcost15"/>
      <sheetName val="Data_Sheet13"/>
      <sheetName val="Trial_Bal14"/>
      <sheetName val="Notes_to_BS14"/>
      <sheetName val="Mutasi_Final13"/>
      <sheetName val="fiscal_depr(E)14"/>
      <sheetName val="1998_CITR14"/>
      <sheetName val="NY_ADMIN13"/>
      <sheetName val="Mei_200713"/>
      <sheetName val="FA_Movement_IBIC14"/>
      <sheetName val="Client_Aje14"/>
      <sheetName val="Journal_Template14"/>
      <sheetName val="WIP_DETAIL_(GL_VS_NMP)13"/>
      <sheetName val="NO_FAKTUR14"/>
      <sheetName val="Gaikindo_Report14"/>
      <sheetName val="data_wp13"/>
      <sheetName val="Accounts_Payable_(AA)12"/>
      <sheetName val="1721-A1_(terbaru)12"/>
      <sheetName val="FA_Movement13"/>
      <sheetName val="Other_charges_(income)14"/>
      <sheetName val="WK_Local12"/>
      <sheetName val="FA_FISKAL13"/>
      <sheetName val="Accrued_(ckrg)13"/>
      <sheetName val="PROD_FRY-MONODON12"/>
      <sheetName val="TBCons_KMB0412"/>
      <sheetName val="FE-1771$_P112"/>
      <sheetName val="RWP_3312"/>
      <sheetName val="sep_ST12"/>
      <sheetName val="trf_multiple_dnrks12"/>
      <sheetName val="Q_112"/>
      <sheetName val="Horizon_Cost_Saves_Pkg12"/>
      <sheetName val="cost_recovery12"/>
      <sheetName val="Detail_Lead12"/>
      <sheetName val="Phasing_by_Month12"/>
      <sheetName val="Cost_Input_Sheet12"/>
      <sheetName val="C1_NOV12"/>
      <sheetName val="P&amp;L_INPUT12"/>
      <sheetName val="Portofolio_Trading12"/>
      <sheetName val="APAC_Q1FY09_-_Oracle12"/>
      <sheetName val="jan_book12"/>
      <sheetName val="Ref-As_Is_GL_acc12"/>
      <sheetName val="OthAsset_roll12"/>
      <sheetName val="Input_Sheet12"/>
      <sheetName val="Table_512"/>
      <sheetName val="TAX_LIST13"/>
      <sheetName val="Location_Details__2_12"/>
      <sheetName val="AR_EXPORT12"/>
      <sheetName val="MAP_BS12"/>
      <sheetName val="_WP_SPT_2012_-_23_04_2013_xls12"/>
      <sheetName val="SUMMARY_200112"/>
      <sheetName val="New_format_sales12"/>
      <sheetName val="TBC05_Net12"/>
      <sheetName val="Depreciation__schedule13"/>
      <sheetName val="Penyusutan_(2)13"/>
      <sheetName val="disposal_assets13"/>
      <sheetName val="provision_(3)13"/>
      <sheetName val="Recon-Art_2113"/>
      <sheetName val="FA-gainloss_(2)13"/>
      <sheetName val="fiscal_corr13"/>
      <sheetName val="1771_213"/>
      <sheetName val="1771_2(E)13"/>
      <sheetName val="Depr-Comp_(2)13"/>
      <sheetName val="Marshal_(3)13"/>
      <sheetName val="Marshal_(2)13"/>
      <sheetName val="provision_(2)13"/>
      <sheetName val="fiscal_corr_(3)13"/>
      <sheetName val="fiscal_corr_(2)13"/>
      <sheetName val="CostRecovery_-_JV13"/>
      <sheetName val="PENJ_NERACA12"/>
      <sheetName val="CASH_FLOW12"/>
      <sheetName val="Pnrmanent_info12"/>
      <sheetName val="Input__EAST12"/>
      <sheetName val="bill_qty12"/>
      <sheetName val="Simple_Coff_12"/>
      <sheetName val="I-PPh_Final12"/>
      <sheetName val="OT_August__Drmx__0812"/>
      <sheetName val="DATA_SLIP12"/>
      <sheetName val="1200_2012"/>
      <sheetName val="CC_112"/>
      <sheetName val="CC_212"/>
      <sheetName val="CC_312"/>
      <sheetName val="United_Kingdom12"/>
      <sheetName val="RE_reconciliation12"/>
      <sheetName val="V_D_5-212"/>
      <sheetName val="LE767_GLOBAL_CHECKLIST_update12"/>
      <sheetName val="PO_&amp;_TL_Market_Specific12"/>
      <sheetName val="Issue_Sheet12"/>
      <sheetName val="I__SAP_Screen12"/>
      <sheetName val="II__OTR_-_BAS_G112"/>
      <sheetName val="III__AR_Recon12"/>
      <sheetName val="IV__AR12"/>
      <sheetName val="V_Zero_rated12"/>
      <sheetName val="VI__IC_Recon_828_to_221312"/>
      <sheetName val="IC_Recon_800-221312"/>
      <sheetName val="Capital_Purchases_BAS12"/>
      <sheetName val="VII__AP_BAS_G1112"/>
      <sheetName val="VIII__KN_Rec12"/>
      <sheetName val="IX_ITR12"/>
      <sheetName val="X__1204100112"/>
      <sheetName val="XI__Cust_Output_GST12"/>
      <sheetName val="XII_Vend_Input_GST12"/>
      <sheetName val="å's_=12"/>
      <sheetName val="Invoice_Cross_Reference12"/>
      <sheetName val="Spec_2210412"/>
      <sheetName val="N_100_F_Lead12"/>
      <sheetName val="WP_IC_Exp_January_201012"/>
      <sheetName val="fr_BS12"/>
      <sheetName val="P&amp;L_Adjustment12"/>
      <sheetName val="Main_Menu12"/>
      <sheetName val="Schedule_Contract_&amp;_SILO12"/>
      <sheetName val="Sales_and_Collections12"/>
      <sheetName val="Cost_of_Sales12"/>
      <sheetName val="Operating_Expenses_12"/>
      <sheetName val="Est__Income_By_Rig12"/>
      <sheetName val="Leasing_TA_Duri12"/>
      <sheetName val="TA_Jakarta12"/>
      <sheetName val="Breakdown_Cost-Well_Control12"/>
      <sheetName val="P_&amp;_L_1st-Invst-Well_Control12"/>
      <sheetName val="Asset_TA12"/>
      <sheetName val="Detail_COGS12"/>
      <sheetName val="CM_Tgl12"/>
      <sheetName val="Combined_FA12"/>
      <sheetName val="Permanent_info23"/>
      <sheetName val="details_fiscal_adjustments23"/>
      <sheetName val="Sum_empcost23"/>
      <sheetName val="Data_Sheet21"/>
      <sheetName val="Trial_Bal22"/>
      <sheetName val="Notes_to_BS22"/>
      <sheetName val="Mutasi_Final21"/>
      <sheetName val="fiscal_depr(E)22"/>
      <sheetName val="1998_CITR22"/>
      <sheetName val="NY_ADMIN21"/>
      <sheetName val="Mei_200721"/>
      <sheetName val="FA_Movement_IBIC22"/>
      <sheetName val="Client_Aje22"/>
      <sheetName val="Journal_Template22"/>
      <sheetName val="WIP_DETAIL_(GL_VS_NMP)21"/>
      <sheetName val="NO_FAKTUR22"/>
      <sheetName val="Gaikindo_Report22"/>
      <sheetName val="data_wp21"/>
      <sheetName val="Accounts_Payable_(AA)20"/>
      <sheetName val="1721-A1_(terbaru)20"/>
      <sheetName val="FA_Movement21"/>
      <sheetName val="Other_charges_(income)22"/>
      <sheetName val="WK_Local20"/>
      <sheetName val="FA_FISKAL21"/>
      <sheetName val="Accrued_(ckrg)21"/>
      <sheetName val="PROD_FRY-MONODON20"/>
      <sheetName val="TBCons_KMB0420"/>
      <sheetName val="FE-1771$_P120"/>
      <sheetName val="RWP_3320"/>
      <sheetName val="sep_ST20"/>
      <sheetName val="trf_multiple_dnrks20"/>
      <sheetName val="Q_120"/>
      <sheetName val="Horizon_Cost_Saves_Pkg20"/>
      <sheetName val="cost_recovery20"/>
      <sheetName val="Detail_Lead20"/>
      <sheetName val="Phasing_by_Month20"/>
      <sheetName val="Cost_Input_Sheet20"/>
      <sheetName val="C1_NOV20"/>
      <sheetName val="P&amp;L_INPUT20"/>
      <sheetName val="Portofolio_Trading20"/>
      <sheetName val="APAC_Q1FY09_-_Oracle20"/>
      <sheetName val="jan_book20"/>
      <sheetName val="Ref-As_Is_GL_acc20"/>
      <sheetName val="OthAsset_roll20"/>
      <sheetName val="Input_Sheet20"/>
      <sheetName val="Table_520"/>
      <sheetName val="TAX_LIST21"/>
      <sheetName val="Location_Details__2_20"/>
      <sheetName val="AR_EXPORT20"/>
      <sheetName val="MAP_BS20"/>
      <sheetName val="_WP_SPT_2012_-_23_04_2013_xls20"/>
      <sheetName val="SUMMARY_200120"/>
      <sheetName val="New_format_sales20"/>
      <sheetName val="TBC05_Net20"/>
      <sheetName val="Depreciation__schedule21"/>
      <sheetName val="Penyusutan_(2)21"/>
      <sheetName val="disposal_assets21"/>
      <sheetName val="provision_(3)21"/>
      <sheetName val="Recon-Art_2121"/>
      <sheetName val="FA-gainloss_(2)21"/>
      <sheetName val="fiscal_corr21"/>
      <sheetName val="1771_221"/>
      <sheetName val="1771_2(E)21"/>
      <sheetName val="Depr-Comp_(2)21"/>
      <sheetName val="Marshal_(3)21"/>
      <sheetName val="Marshal_(2)21"/>
      <sheetName val="provision_(2)21"/>
      <sheetName val="fiscal_corr_(3)21"/>
      <sheetName val="fiscal_corr_(2)21"/>
      <sheetName val="CostRecovery_-_JV21"/>
      <sheetName val="PENJ_NERACA20"/>
      <sheetName val="CASH_FLOW20"/>
      <sheetName val="Pnrmanent_info20"/>
      <sheetName val="Input__EAST20"/>
      <sheetName val="bill_qty20"/>
      <sheetName val="Simple_Coff_20"/>
      <sheetName val="I-PPh_Final20"/>
      <sheetName val="OT_August__Drmx__0820"/>
      <sheetName val="DATA_SLIP20"/>
      <sheetName val="1200_2020"/>
      <sheetName val="CC_120"/>
      <sheetName val="CC_220"/>
      <sheetName val="CC_320"/>
      <sheetName val="United_Kingdom20"/>
      <sheetName val="RE_reconciliation20"/>
      <sheetName val="V_D_5-220"/>
      <sheetName val="LE767_GLOBAL_CHECKLIST_update20"/>
      <sheetName val="PO_&amp;_TL_Market_Specific20"/>
      <sheetName val="Issue_Sheet20"/>
      <sheetName val="I__SAP_Screen20"/>
      <sheetName val="II__OTR_-_BAS_G120"/>
      <sheetName val="III__AR_Recon20"/>
      <sheetName val="IV__AR20"/>
      <sheetName val="V_Zero_rated20"/>
      <sheetName val="VI__IC_Recon_828_to_221320"/>
      <sheetName val="IC_Recon_800-221320"/>
      <sheetName val="Capital_Purchases_BAS20"/>
      <sheetName val="VII__AP_BAS_G1120"/>
      <sheetName val="VIII__KN_Rec20"/>
      <sheetName val="IX_ITR20"/>
      <sheetName val="X__1204100120"/>
      <sheetName val="XI__Cust_Output_GST20"/>
      <sheetName val="XII_Vend_Input_GST20"/>
      <sheetName val="å's_=20"/>
      <sheetName val="Invoice_Cross_Reference18"/>
      <sheetName val="Spec_2210418"/>
      <sheetName val="N_100_F_Lead18"/>
      <sheetName val="WP_IC_Exp_January_201018"/>
      <sheetName val="fr_BS18"/>
      <sheetName val="P&amp;L_Adjustment18"/>
      <sheetName val="Main_Menu18"/>
      <sheetName val="Schedule_Contract_&amp;_SILO18"/>
      <sheetName val="Sales_and_Collections18"/>
      <sheetName val="Cost_of_Sales18"/>
      <sheetName val="Operating_Expenses_18"/>
      <sheetName val="Est__Income_By_Rig18"/>
      <sheetName val="Leasing_TA_Duri18"/>
      <sheetName val="TA_Jakarta18"/>
      <sheetName val="Breakdown_Cost-Well_Control18"/>
      <sheetName val="P_&amp;_L_1st-Invst-Well_Control18"/>
      <sheetName val="Asset_TA18"/>
      <sheetName val="Detail_COGS18"/>
      <sheetName val="CM_Tgl18"/>
      <sheetName val="Combined_FA18"/>
      <sheetName val="Permanent_info20"/>
      <sheetName val="details_fiscal_adjustments20"/>
      <sheetName val="Sum_empcost20"/>
      <sheetName val="Data_Sheet18"/>
      <sheetName val="Trial_Bal19"/>
      <sheetName val="Notes_to_BS19"/>
      <sheetName val="Mutasi_Final18"/>
      <sheetName val="fiscal_depr(E)19"/>
      <sheetName val="1998_CITR19"/>
      <sheetName val="NY_ADMIN18"/>
      <sheetName val="Mei_200718"/>
      <sheetName val="FA_Movement_IBIC19"/>
      <sheetName val="Client_Aje19"/>
      <sheetName val="Journal_Template19"/>
      <sheetName val="WIP_DETAIL_(GL_VS_NMP)18"/>
      <sheetName val="NO_FAKTUR19"/>
      <sheetName val="Gaikindo_Report19"/>
      <sheetName val="data_wp18"/>
      <sheetName val="Accounts_Payable_(AA)17"/>
      <sheetName val="1721-A1_(terbaru)17"/>
      <sheetName val="FA_Movement18"/>
      <sheetName val="Other_charges_(income)19"/>
      <sheetName val="WK_Local17"/>
      <sheetName val="FA_FISKAL18"/>
      <sheetName val="Accrued_(ckrg)18"/>
      <sheetName val="PROD_FRY-MONODON17"/>
      <sheetName val="TBCons_KMB0417"/>
      <sheetName val="FE-1771$_P117"/>
      <sheetName val="RWP_3317"/>
      <sheetName val="sep_ST17"/>
      <sheetName val="trf_multiple_dnrks17"/>
      <sheetName val="Q_117"/>
      <sheetName val="Horizon_Cost_Saves_Pkg17"/>
      <sheetName val="cost_recovery17"/>
      <sheetName val="Detail_Lead17"/>
      <sheetName val="Phasing_by_Month17"/>
      <sheetName val="Cost_Input_Sheet17"/>
      <sheetName val="C1_NOV17"/>
      <sheetName val="P&amp;L_INPUT17"/>
      <sheetName val="Portofolio_Trading17"/>
      <sheetName val="APAC_Q1FY09_-_Oracle17"/>
      <sheetName val="jan_book17"/>
      <sheetName val="Ref-As_Is_GL_acc17"/>
      <sheetName val="OthAsset_roll17"/>
      <sheetName val="Input_Sheet17"/>
      <sheetName val="Table_517"/>
      <sheetName val="TAX_LIST18"/>
      <sheetName val="Location_Details__2_17"/>
      <sheetName val="AR_EXPORT17"/>
      <sheetName val="MAP_BS17"/>
      <sheetName val="_WP_SPT_2012_-_23_04_2013_xls17"/>
      <sheetName val="SUMMARY_200117"/>
      <sheetName val="New_format_sales17"/>
      <sheetName val="TBC05_Net17"/>
      <sheetName val="Depreciation__schedule18"/>
      <sheetName val="Penyusutan_(2)18"/>
      <sheetName val="disposal_assets18"/>
      <sheetName val="provision_(3)18"/>
      <sheetName val="Recon-Art_2118"/>
      <sheetName val="FA-gainloss_(2)18"/>
      <sheetName val="fiscal_corr18"/>
      <sheetName val="1771_218"/>
      <sheetName val="1771_2(E)18"/>
      <sheetName val="Depr-Comp_(2)18"/>
      <sheetName val="Marshal_(3)18"/>
      <sheetName val="Marshal_(2)18"/>
      <sheetName val="provision_(2)18"/>
      <sheetName val="fiscal_corr_(3)18"/>
      <sheetName val="fiscal_corr_(2)18"/>
      <sheetName val="CostRecovery_-_JV18"/>
      <sheetName val="PENJ_NERACA17"/>
      <sheetName val="CASH_FLOW17"/>
      <sheetName val="Pnrmanent_info17"/>
      <sheetName val="Input__EAST17"/>
      <sheetName val="bill_qty17"/>
      <sheetName val="Simple_Coff_17"/>
      <sheetName val="I-PPh_Final17"/>
      <sheetName val="OT_August__Drmx__0817"/>
      <sheetName val="DATA_SLIP17"/>
      <sheetName val="1200_2017"/>
      <sheetName val="CC_117"/>
      <sheetName val="CC_217"/>
      <sheetName val="CC_317"/>
      <sheetName val="United_Kingdom17"/>
      <sheetName val="RE_reconciliation17"/>
      <sheetName val="V_D_5-217"/>
      <sheetName val="LE767_GLOBAL_CHECKLIST_update17"/>
      <sheetName val="PO_&amp;_TL_Market_Specific17"/>
      <sheetName val="Issue_Sheet17"/>
      <sheetName val="I__SAP_Screen17"/>
      <sheetName val="II__OTR_-_BAS_G117"/>
      <sheetName val="III__AR_Recon17"/>
      <sheetName val="IV__AR17"/>
      <sheetName val="V_Zero_rated17"/>
      <sheetName val="VI__IC_Recon_828_to_221317"/>
      <sheetName val="IC_Recon_800-221317"/>
      <sheetName val="Capital_Purchases_BAS17"/>
      <sheetName val="VII__AP_BAS_G1117"/>
      <sheetName val="VIII__KN_Rec17"/>
      <sheetName val="IX_ITR17"/>
      <sheetName val="X__1204100117"/>
      <sheetName val="XI__Cust_Output_GST17"/>
      <sheetName val="XII_Vend_Input_GST17"/>
      <sheetName val="å's_=17"/>
      <sheetName val="Invoice_Cross_Reference15"/>
      <sheetName val="Spec_2210415"/>
      <sheetName val="N_100_F_Lead15"/>
      <sheetName val="WP_IC_Exp_January_201015"/>
      <sheetName val="fr_BS15"/>
      <sheetName val="P&amp;L_Adjustment15"/>
      <sheetName val="Main_Menu15"/>
      <sheetName val="Schedule_Contract_&amp;_SILO15"/>
      <sheetName val="Sales_and_Collections15"/>
      <sheetName val="Cost_of_Sales15"/>
      <sheetName val="Operating_Expenses_15"/>
      <sheetName val="Est__Income_By_Rig15"/>
      <sheetName val="Leasing_TA_Duri15"/>
      <sheetName val="TA_Jakarta15"/>
      <sheetName val="Breakdown_Cost-Well_Control15"/>
      <sheetName val="P_&amp;_L_1st-Invst-Well_Control15"/>
      <sheetName val="Asset_TA15"/>
      <sheetName val="Detail_COGS15"/>
      <sheetName val="CM_Tgl15"/>
      <sheetName val="Combined_FA15"/>
      <sheetName val="Permanent_info18"/>
      <sheetName val="details_fiscal_adjustments18"/>
      <sheetName val="Sum_empcost18"/>
      <sheetName val="Data_Sheet16"/>
      <sheetName val="Trial_Bal17"/>
      <sheetName val="Notes_to_BS17"/>
      <sheetName val="Mutasi_Final16"/>
      <sheetName val="fiscal_depr(E)17"/>
      <sheetName val="1998_CITR17"/>
      <sheetName val="NY_ADMIN16"/>
      <sheetName val="Mei_200716"/>
      <sheetName val="FA_Movement_IBIC17"/>
      <sheetName val="Client_Aje17"/>
      <sheetName val="Journal_Template17"/>
      <sheetName val="WIP_DETAIL_(GL_VS_NMP)16"/>
      <sheetName val="NO_FAKTUR17"/>
      <sheetName val="Gaikindo_Report17"/>
      <sheetName val="data_wp16"/>
      <sheetName val="Accounts_Payable_(AA)15"/>
      <sheetName val="1721-A1_(terbaru)15"/>
      <sheetName val="FA_Movement16"/>
      <sheetName val="Other_charges_(income)17"/>
      <sheetName val="WK_Local15"/>
      <sheetName val="FA_FISKAL16"/>
      <sheetName val="Accrued_(ckrg)16"/>
      <sheetName val="PROD_FRY-MONODON15"/>
      <sheetName val="TBCons_KMB0415"/>
      <sheetName val="FE-1771$_P115"/>
      <sheetName val="RWP_3315"/>
      <sheetName val="sep_ST15"/>
      <sheetName val="trf_multiple_dnrks15"/>
      <sheetName val="Q_115"/>
      <sheetName val="Horizon_Cost_Saves_Pkg15"/>
      <sheetName val="cost_recovery15"/>
      <sheetName val="Detail_Lead15"/>
      <sheetName val="Phasing_by_Month15"/>
      <sheetName val="Cost_Input_Sheet15"/>
      <sheetName val="C1_NOV15"/>
      <sheetName val="P&amp;L_INPUT15"/>
      <sheetName val="Portofolio_Trading15"/>
      <sheetName val="APAC_Q1FY09_-_Oracle15"/>
      <sheetName val="jan_book15"/>
      <sheetName val="Ref-As_Is_GL_acc15"/>
      <sheetName val="OthAsset_roll15"/>
      <sheetName val="Input_Sheet15"/>
      <sheetName val="Table_515"/>
      <sheetName val="TAX_LIST16"/>
      <sheetName val="Location_Details__2_15"/>
      <sheetName val="AR_EXPORT15"/>
      <sheetName val="MAP_BS15"/>
      <sheetName val="_WP_SPT_2012_-_23_04_2013_xls15"/>
      <sheetName val="SUMMARY_200115"/>
      <sheetName val="New_format_sales15"/>
      <sheetName val="TBC05_Net15"/>
      <sheetName val="Depreciation__schedule16"/>
      <sheetName val="Penyusutan_(2)16"/>
      <sheetName val="disposal_assets16"/>
      <sheetName val="provision_(3)16"/>
      <sheetName val="Recon-Art_2116"/>
      <sheetName val="FA-gainloss_(2)16"/>
      <sheetName val="fiscal_corr16"/>
      <sheetName val="1771_216"/>
      <sheetName val="1771_2(E)16"/>
      <sheetName val="Depr-Comp_(2)16"/>
      <sheetName val="Marshal_(3)16"/>
      <sheetName val="Marshal_(2)16"/>
      <sheetName val="provision_(2)16"/>
      <sheetName val="fiscal_corr_(3)16"/>
      <sheetName val="fiscal_corr_(2)16"/>
      <sheetName val="CostRecovery_-_JV16"/>
      <sheetName val="PENJ_NERACA15"/>
      <sheetName val="CASH_FLOW15"/>
      <sheetName val="Pnrmanent_info15"/>
      <sheetName val="Input__EAST15"/>
      <sheetName val="bill_qty15"/>
      <sheetName val="Simple_Coff_15"/>
      <sheetName val="I-PPh_Final15"/>
      <sheetName val="OT_August__Drmx__0815"/>
      <sheetName val="DATA_SLIP15"/>
      <sheetName val="1200_2015"/>
      <sheetName val="CC_115"/>
      <sheetName val="CC_215"/>
      <sheetName val="CC_315"/>
      <sheetName val="United_Kingdom15"/>
      <sheetName val="RE_reconciliation15"/>
      <sheetName val="V_D_5-215"/>
      <sheetName val="LE767_GLOBAL_CHECKLIST_update15"/>
      <sheetName val="PO_&amp;_TL_Market_Specific15"/>
      <sheetName val="Issue_Sheet15"/>
      <sheetName val="I__SAP_Screen15"/>
      <sheetName val="II__OTR_-_BAS_G115"/>
      <sheetName val="III__AR_Recon15"/>
      <sheetName val="IV__AR15"/>
      <sheetName val="V_Zero_rated15"/>
      <sheetName val="VI__IC_Recon_828_to_221315"/>
      <sheetName val="IC_Recon_800-221315"/>
      <sheetName val="Capital_Purchases_BAS15"/>
      <sheetName val="VII__AP_BAS_G1115"/>
      <sheetName val="VIII__KN_Rec15"/>
      <sheetName val="IX_ITR15"/>
      <sheetName val="X__1204100115"/>
      <sheetName val="XI__Cust_Output_GST15"/>
      <sheetName val="XII_Vend_Input_GST15"/>
      <sheetName val="å's_=15"/>
      <sheetName val="Invoice_Cross_Reference14"/>
      <sheetName val="Spec_2210414"/>
      <sheetName val="N_100_F_Lead14"/>
      <sheetName val="WP_IC_Exp_January_201014"/>
      <sheetName val="fr_BS14"/>
      <sheetName val="P&amp;L_Adjustment14"/>
      <sheetName val="Main_Menu14"/>
      <sheetName val="Schedule_Contract_&amp;_SILO14"/>
      <sheetName val="Sales_and_Collections14"/>
      <sheetName val="Cost_of_Sales14"/>
      <sheetName val="Operating_Expenses_14"/>
      <sheetName val="Est__Income_By_Rig14"/>
      <sheetName val="Leasing_TA_Duri14"/>
      <sheetName val="TA_Jakarta14"/>
      <sheetName val="Breakdown_Cost-Well_Control14"/>
      <sheetName val="P_&amp;_L_1st-Invst-Well_Control14"/>
      <sheetName val="Asset_TA14"/>
      <sheetName val="Detail_COGS14"/>
      <sheetName val="CM_Tgl14"/>
      <sheetName val="Combined_FA14"/>
      <sheetName val="Permanent_info17"/>
      <sheetName val="details_fiscal_adjustments17"/>
      <sheetName val="Sum_empcost17"/>
      <sheetName val="Data_Sheet15"/>
      <sheetName val="Trial_Bal16"/>
      <sheetName val="Notes_to_BS16"/>
      <sheetName val="Mutasi_Final15"/>
      <sheetName val="fiscal_depr(E)16"/>
      <sheetName val="1998_CITR16"/>
      <sheetName val="NY_ADMIN15"/>
      <sheetName val="Mei_200715"/>
      <sheetName val="FA_Movement_IBIC16"/>
      <sheetName val="Client_Aje16"/>
      <sheetName val="Journal_Template16"/>
      <sheetName val="WIP_DETAIL_(GL_VS_NMP)15"/>
      <sheetName val="NO_FAKTUR16"/>
      <sheetName val="Gaikindo_Report16"/>
      <sheetName val="data_wp15"/>
      <sheetName val="Accounts_Payable_(AA)14"/>
      <sheetName val="1721-A1_(terbaru)14"/>
      <sheetName val="FA_Movement15"/>
      <sheetName val="Other_charges_(income)16"/>
      <sheetName val="WK_Local14"/>
      <sheetName val="FA_FISKAL15"/>
      <sheetName val="Accrued_(ckrg)15"/>
      <sheetName val="PROD_FRY-MONODON14"/>
      <sheetName val="TBCons_KMB0414"/>
      <sheetName val="FE-1771$_P114"/>
      <sheetName val="RWP_3314"/>
      <sheetName val="sep_ST14"/>
      <sheetName val="trf_multiple_dnrks14"/>
      <sheetName val="Q_114"/>
      <sheetName val="Horizon_Cost_Saves_Pkg14"/>
      <sheetName val="cost_recovery14"/>
      <sheetName val="Detail_Lead14"/>
      <sheetName val="Phasing_by_Month14"/>
      <sheetName val="Cost_Input_Sheet14"/>
      <sheetName val="C1_NOV14"/>
      <sheetName val="P&amp;L_INPUT14"/>
      <sheetName val="Portofolio_Trading14"/>
      <sheetName val="APAC_Q1FY09_-_Oracle14"/>
      <sheetName val="jan_book14"/>
      <sheetName val="Ref-As_Is_GL_acc14"/>
      <sheetName val="OthAsset_roll14"/>
      <sheetName val="Input_Sheet14"/>
      <sheetName val="Table_514"/>
      <sheetName val="TAX_LIST15"/>
      <sheetName val="Location_Details__2_14"/>
      <sheetName val="AR_EXPORT14"/>
      <sheetName val="MAP_BS14"/>
      <sheetName val="_WP_SPT_2012_-_23_04_2013_xls14"/>
      <sheetName val="SUMMARY_200114"/>
      <sheetName val="New_format_sales14"/>
      <sheetName val="TBC05_Net14"/>
      <sheetName val="Depreciation__schedule15"/>
      <sheetName val="Penyusutan_(2)15"/>
      <sheetName val="disposal_assets15"/>
      <sheetName val="provision_(3)15"/>
      <sheetName val="Recon-Art_2115"/>
      <sheetName val="FA-gainloss_(2)15"/>
      <sheetName val="fiscal_corr15"/>
      <sheetName val="1771_215"/>
      <sheetName val="1771_2(E)15"/>
      <sheetName val="Depr-Comp_(2)15"/>
      <sheetName val="Marshal_(3)15"/>
      <sheetName val="Marshal_(2)15"/>
      <sheetName val="provision_(2)15"/>
      <sheetName val="fiscal_corr_(3)15"/>
      <sheetName val="fiscal_corr_(2)15"/>
      <sheetName val="CostRecovery_-_JV15"/>
      <sheetName val="PENJ_NERACA14"/>
      <sheetName val="CASH_FLOW14"/>
      <sheetName val="Pnrmanent_info14"/>
      <sheetName val="Input__EAST14"/>
      <sheetName val="bill_qty14"/>
      <sheetName val="Simple_Coff_14"/>
      <sheetName val="I-PPh_Final14"/>
      <sheetName val="OT_August__Drmx__0814"/>
      <sheetName val="DATA_SLIP14"/>
      <sheetName val="1200_2014"/>
      <sheetName val="CC_114"/>
      <sheetName val="CC_214"/>
      <sheetName val="CC_314"/>
      <sheetName val="United_Kingdom14"/>
      <sheetName val="RE_reconciliation14"/>
      <sheetName val="V_D_5-214"/>
      <sheetName val="LE767_GLOBAL_CHECKLIST_update14"/>
      <sheetName val="PO_&amp;_TL_Market_Specific14"/>
      <sheetName val="Issue_Sheet14"/>
      <sheetName val="I__SAP_Screen14"/>
      <sheetName val="II__OTR_-_BAS_G114"/>
      <sheetName val="III__AR_Recon14"/>
      <sheetName val="IV__AR14"/>
      <sheetName val="V_Zero_rated14"/>
      <sheetName val="VI__IC_Recon_828_to_221314"/>
      <sheetName val="IC_Recon_800-221314"/>
      <sheetName val="Capital_Purchases_BAS14"/>
      <sheetName val="VII__AP_BAS_G1114"/>
      <sheetName val="VIII__KN_Rec14"/>
      <sheetName val="IX_ITR14"/>
      <sheetName val="X__1204100114"/>
      <sheetName val="XI__Cust_Output_GST14"/>
      <sheetName val="XII_Vend_Input_GST14"/>
      <sheetName val="å's_=14"/>
      <sheetName val="Invoice_Cross_Reference13"/>
      <sheetName val="Spec_2210413"/>
      <sheetName val="N_100_F_Lead13"/>
      <sheetName val="WP_IC_Exp_January_201013"/>
      <sheetName val="fr_BS13"/>
      <sheetName val="P&amp;L_Adjustment13"/>
      <sheetName val="Main_Menu13"/>
      <sheetName val="Schedule_Contract_&amp;_SILO13"/>
      <sheetName val="Sales_and_Collections13"/>
      <sheetName val="Cost_of_Sales13"/>
      <sheetName val="Operating_Expenses_13"/>
      <sheetName val="Est__Income_By_Rig13"/>
      <sheetName val="Leasing_TA_Duri13"/>
      <sheetName val="TA_Jakarta13"/>
      <sheetName val="Breakdown_Cost-Well_Control13"/>
      <sheetName val="P_&amp;_L_1st-Invst-Well_Control13"/>
      <sheetName val="Asset_TA13"/>
      <sheetName val="Detail_COGS13"/>
      <sheetName val="CM_Tgl13"/>
      <sheetName val="Combined_FA13"/>
      <sheetName val="Permanent_info19"/>
      <sheetName val="details_fiscal_adjustments19"/>
      <sheetName val="Sum_empcost19"/>
      <sheetName val="Data_Sheet17"/>
      <sheetName val="Trial_Bal18"/>
      <sheetName val="Notes_to_BS18"/>
      <sheetName val="Mutasi_Final17"/>
      <sheetName val="fiscal_depr(E)18"/>
      <sheetName val="1998_CITR18"/>
      <sheetName val="NY_ADMIN17"/>
      <sheetName val="Mei_200717"/>
      <sheetName val="FA_Movement_IBIC18"/>
      <sheetName val="Client_Aje18"/>
      <sheetName val="Journal_Template18"/>
      <sheetName val="WIP_DETAIL_(GL_VS_NMP)17"/>
      <sheetName val="NO_FAKTUR18"/>
      <sheetName val="Gaikindo_Report18"/>
      <sheetName val="data_wp17"/>
      <sheetName val="Accounts_Payable_(AA)16"/>
      <sheetName val="1721-A1_(terbaru)16"/>
      <sheetName val="FA_Movement17"/>
      <sheetName val="Other_charges_(income)18"/>
      <sheetName val="WK_Local16"/>
      <sheetName val="FA_FISKAL17"/>
      <sheetName val="Accrued_(ckrg)17"/>
      <sheetName val="PROD_FRY-MONODON16"/>
      <sheetName val="TBCons_KMB0416"/>
      <sheetName val="FE-1771$_P116"/>
      <sheetName val="RWP_3316"/>
      <sheetName val="sep_ST16"/>
      <sheetName val="trf_multiple_dnrks16"/>
      <sheetName val="Q_116"/>
      <sheetName val="Horizon_Cost_Saves_Pkg16"/>
      <sheetName val="cost_recovery16"/>
      <sheetName val="Detail_Lead16"/>
      <sheetName val="Phasing_by_Month16"/>
      <sheetName val="Cost_Input_Sheet16"/>
      <sheetName val="C1_NOV16"/>
      <sheetName val="P&amp;L_INPUT16"/>
      <sheetName val="Portofolio_Trading16"/>
      <sheetName val="APAC_Q1FY09_-_Oracle16"/>
      <sheetName val="jan_book16"/>
      <sheetName val="Ref-As_Is_GL_acc16"/>
      <sheetName val="OthAsset_roll16"/>
      <sheetName val="Input_Sheet16"/>
      <sheetName val="Table_516"/>
      <sheetName val="TAX_LIST17"/>
      <sheetName val="Location_Details__2_16"/>
      <sheetName val="AR_EXPORT16"/>
      <sheetName val="MAP_BS16"/>
      <sheetName val="_WP_SPT_2012_-_23_04_2013_xls16"/>
      <sheetName val="SUMMARY_200116"/>
      <sheetName val="New_format_sales16"/>
      <sheetName val="TBC05_Net16"/>
      <sheetName val="Depreciation__schedule17"/>
      <sheetName val="Penyusutan_(2)17"/>
      <sheetName val="disposal_assets17"/>
      <sheetName val="provision_(3)17"/>
      <sheetName val="Recon-Art_2117"/>
      <sheetName val="FA-gainloss_(2)17"/>
      <sheetName val="fiscal_corr17"/>
      <sheetName val="1771_217"/>
      <sheetName val="1771_2(E)17"/>
      <sheetName val="Depr-Comp_(2)17"/>
      <sheetName val="Marshal_(3)17"/>
      <sheetName val="Marshal_(2)17"/>
      <sheetName val="provision_(2)17"/>
      <sheetName val="fiscal_corr_(3)17"/>
      <sheetName val="fiscal_corr_(2)17"/>
      <sheetName val="CostRecovery_-_JV17"/>
      <sheetName val="PENJ_NERACA16"/>
      <sheetName val="CASH_FLOW16"/>
      <sheetName val="Pnrmanent_info16"/>
      <sheetName val="Input__EAST16"/>
      <sheetName val="bill_qty16"/>
      <sheetName val="Simple_Coff_16"/>
      <sheetName val="I-PPh_Final16"/>
      <sheetName val="OT_August__Drmx__0816"/>
      <sheetName val="DATA_SLIP16"/>
      <sheetName val="1200_2016"/>
      <sheetName val="CC_116"/>
      <sheetName val="CC_216"/>
      <sheetName val="CC_316"/>
      <sheetName val="United_Kingdom16"/>
      <sheetName val="RE_reconciliation16"/>
      <sheetName val="V_D_5-216"/>
      <sheetName val="LE767_GLOBAL_CHECKLIST_update16"/>
      <sheetName val="PO_&amp;_TL_Market_Specific16"/>
      <sheetName val="Issue_Sheet16"/>
      <sheetName val="I__SAP_Screen16"/>
      <sheetName val="II__OTR_-_BAS_G116"/>
      <sheetName val="III__AR_Recon16"/>
      <sheetName val="IV__AR16"/>
      <sheetName val="V_Zero_rated16"/>
      <sheetName val="VI__IC_Recon_828_to_221316"/>
      <sheetName val="IC_Recon_800-221316"/>
      <sheetName val="Capital_Purchases_BAS16"/>
      <sheetName val="VII__AP_BAS_G1116"/>
      <sheetName val="VIII__KN_Rec16"/>
      <sheetName val="IX_ITR16"/>
      <sheetName val="X__1204100116"/>
      <sheetName val="XI__Cust_Output_GST16"/>
      <sheetName val="XII_Vend_Input_GST16"/>
      <sheetName val="å's_=16"/>
      <sheetName val="Permanent_info21"/>
      <sheetName val="details_fiscal_adjustments21"/>
      <sheetName val="Sum_empcost21"/>
      <sheetName val="Data_Sheet19"/>
      <sheetName val="Trial_Bal20"/>
      <sheetName val="Notes_to_BS20"/>
      <sheetName val="Mutasi_Final19"/>
      <sheetName val="fiscal_depr(E)20"/>
      <sheetName val="1998_CITR20"/>
      <sheetName val="NY_ADMIN19"/>
      <sheetName val="Mei_200719"/>
      <sheetName val="FA_Movement_IBIC20"/>
      <sheetName val="Client_Aje20"/>
      <sheetName val="Journal_Template20"/>
      <sheetName val="WIP_DETAIL_(GL_VS_NMP)19"/>
      <sheetName val="NO_FAKTUR20"/>
      <sheetName val="Gaikindo_Report20"/>
      <sheetName val="data_wp19"/>
      <sheetName val="Accounts_Payable_(AA)18"/>
      <sheetName val="1721-A1_(terbaru)18"/>
      <sheetName val="FA_Movement19"/>
      <sheetName val="Other_charges_(income)20"/>
      <sheetName val="WK_Local18"/>
      <sheetName val="FA_FISKAL19"/>
      <sheetName val="Accrued_(ckrg)19"/>
      <sheetName val="PROD_FRY-MONODON18"/>
      <sheetName val="TBCons_KMB0418"/>
      <sheetName val="FE-1771$_P118"/>
      <sheetName val="RWP_3318"/>
      <sheetName val="sep_ST18"/>
      <sheetName val="trf_multiple_dnrks18"/>
      <sheetName val="Q_118"/>
      <sheetName val="Horizon_Cost_Saves_Pkg18"/>
      <sheetName val="cost_recovery18"/>
      <sheetName val="Detail_Lead18"/>
      <sheetName val="Phasing_by_Month18"/>
      <sheetName val="Cost_Input_Sheet18"/>
      <sheetName val="C1_NOV18"/>
      <sheetName val="P&amp;L_INPUT18"/>
      <sheetName val="Portofolio_Trading18"/>
      <sheetName val="APAC_Q1FY09_-_Oracle18"/>
      <sheetName val="jan_book18"/>
      <sheetName val="Ref-As_Is_GL_acc18"/>
      <sheetName val="OthAsset_roll18"/>
      <sheetName val="Input_Sheet18"/>
      <sheetName val="Table_518"/>
      <sheetName val="TAX_LIST19"/>
      <sheetName val="Location_Details__2_18"/>
      <sheetName val="AR_EXPORT18"/>
      <sheetName val="MAP_BS18"/>
      <sheetName val="_WP_SPT_2012_-_23_04_2013_xls18"/>
      <sheetName val="SUMMARY_200118"/>
      <sheetName val="New_format_sales18"/>
      <sheetName val="TBC05_Net18"/>
      <sheetName val="Depreciation__schedule19"/>
      <sheetName val="Penyusutan_(2)19"/>
      <sheetName val="disposal_assets19"/>
      <sheetName val="provision_(3)19"/>
      <sheetName val="Recon-Art_2119"/>
      <sheetName val="FA-gainloss_(2)19"/>
      <sheetName val="fiscal_corr19"/>
      <sheetName val="1771_219"/>
      <sheetName val="1771_2(E)19"/>
      <sheetName val="Depr-Comp_(2)19"/>
      <sheetName val="Marshal_(3)19"/>
      <sheetName val="Marshal_(2)19"/>
      <sheetName val="provision_(2)19"/>
      <sheetName val="fiscal_corr_(3)19"/>
      <sheetName val="fiscal_corr_(2)19"/>
      <sheetName val="CostRecovery_-_JV19"/>
      <sheetName val="PENJ_NERACA18"/>
      <sheetName val="CASH_FLOW18"/>
      <sheetName val="Pnrmanent_info18"/>
      <sheetName val="Input__EAST18"/>
      <sheetName val="bill_qty18"/>
      <sheetName val="Simple_Coff_18"/>
      <sheetName val="I-PPh_Final18"/>
      <sheetName val="OT_August__Drmx__0818"/>
      <sheetName val="DATA_SLIP18"/>
      <sheetName val="1200_2018"/>
      <sheetName val="CC_118"/>
      <sheetName val="CC_218"/>
      <sheetName val="CC_318"/>
      <sheetName val="United_Kingdom18"/>
      <sheetName val="RE_reconciliation18"/>
      <sheetName val="V_D_5-218"/>
      <sheetName val="LE767_GLOBAL_CHECKLIST_update18"/>
      <sheetName val="PO_&amp;_TL_Market_Specific18"/>
      <sheetName val="Issue_Sheet18"/>
      <sheetName val="I__SAP_Screen18"/>
      <sheetName val="II__OTR_-_BAS_G118"/>
      <sheetName val="III__AR_Recon18"/>
      <sheetName val="IV__AR18"/>
      <sheetName val="V_Zero_rated18"/>
      <sheetName val="VI__IC_Recon_828_to_221318"/>
      <sheetName val="IC_Recon_800-221318"/>
      <sheetName val="Capital_Purchases_BAS18"/>
      <sheetName val="VII__AP_BAS_G1118"/>
      <sheetName val="VIII__KN_Rec18"/>
      <sheetName val="IX_ITR18"/>
      <sheetName val="X__1204100118"/>
      <sheetName val="XI__Cust_Output_GST18"/>
      <sheetName val="XII_Vend_Input_GST18"/>
      <sheetName val="å's_=18"/>
      <sheetName val="Invoice_Cross_Reference16"/>
      <sheetName val="Spec_2210416"/>
      <sheetName val="N_100_F_Lead16"/>
      <sheetName val="WP_IC_Exp_January_201016"/>
      <sheetName val="fr_BS16"/>
      <sheetName val="P&amp;L_Adjustment16"/>
      <sheetName val="Main_Menu16"/>
      <sheetName val="Schedule_Contract_&amp;_SILO16"/>
      <sheetName val="Sales_and_Collections16"/>
      <sheetName val="Cost_of_Sales16"/>
      <sheetName val="Operating_Expenses_16"/>
      <sheetName val="Est__Income_By_Rig16"/>
      <sheetName val="Leasing_TA_Duri16"/>
      <sheetName val="TA_Jakarta16"/>
      <sheetName val="Breakdown_Cost-Well_Control16"/>
      <sheetName val="P_&amp;_L_1st-Invst-Well_Control16"/>
      <sheetName val="Asset_TA16"/>
      <sheetName val="Detail_COGS16"/>
      <sheetName val="CM_Tgl16"/>
      <sheetName val="Combined_FA16"/>
      <sheetName val="Permanent_info22"/>
      <sheetName val="details_fiscal_adjustments22"/>
      <sheetName val="Sum_empcost22"/>
      <sheetName val="Data_Sheet20"/>
      <sheetName val="Trial_Bal21"/>
      <sheetName val="Notes_to_BS21"/>
      <sheetName val="Mutasi_Final20"/>
      <sheetName val="fiscal_depr(E)21"/>
      <sheetName val="1998_CITR21"/>
      <sheetName val="NY_ADMIN20"/>
      <sheetName val="Mei_200720"/>
      <sheetName val="FA_Movement_IBIC21"/>
      <sheetName val="Client_Aje21"/>
      <sheetName val="Journal_Template21"/>
      <sheetName val="WIP_DETAIL_(GL_VS_NMP)20"/>
      <sheetName val="NO_FAKTUR21"/>
      <sheetName val="Gaikindo_Report21"/>
      <sheetName val="data_wp20"/>
      <sheetName val="Accounts_Payable_(AA)19"/>
      <sheetName val="1721-A1_(terbaru)19"/>
      <sheetName val="FA_Movement20"/>
      <sheetName val="Other_charges_(income)21"/>
      <sheetName val="WK_Local19"/>
      <sheetName val="FA_FISKAL20"/>
      <sheetName val="Accrued_(ckrg)20"/>
      <sheetName val="PROD_FRY-MONODON19"/>
      <sheetName val="TBCons_KMB0419"/>
      <sheetName val="FE-1771$_P119"/>
      <sheetName val="RWP_3319"/>
      <sheetName val="sep_ST19"/>
      <sheetName val="trf_multiple_dnrks19"/>
      <sheetName val="Q_119"/>
      <sheetName val="Horizon_Cost_Saves_Pkg19"/>
      <sheetName val="cost_recovery19"/>
      <sheetName val="Detail_Lead19"/>
      <sheetName val="Phasing_by_Month19"/>
      <sheetName val="Cost_Input_Sheet19"/>
      <sheetName val="C1_NOV19"/>
      <sheetName val="P&amp;L_INPUT19"/>
      <sheetName val="Portofolio_Trading19"/>
      <sheetName val="APAC_Q1FY09_-_Oracle19"/>
      <sheetName val="jan_book19"/>
      <sheetName val="Ref-As_Is_GL_acc19"/>
      <sheetName val="OthAsset_roll19"/>
      <sheetName val="Input_Sheet19"/>
      <sheetName val="Table_519"/>
      <sheetName val="TAX_LIST20"/>
      <sheetName val="Location_Details__2_19"/>
      <sheetName val="AR_EXPORT19"/>
      <sheetName val="MAP_BS19"/>
      <sheetName val="_WP_SPT_2012_-_23_04_2013_xls19"/>
      <sheetName val="SUMMARY_200119"/>
      <sheetName val="New_format_sales19"/>
      <sheetName val="TBC05_Net19"/>
      <sheetName val="Depreciation__schedule20"/>
      <sheetName val="Penyusutan_(2)20"/>
      <sheetName val="disposal_assets20"/>
      <sheetName val="provision_(3)20"/>
      <sheetName val="Recon-Art_2120"/>
      <sheetName val="FA-gainloss_(2)20"/>
      <sheetName val="fiscal_corr20"/>
      <sheetName val="1771_220"/>
      <sheetName val="1771_2(E)20"/>
      <sheetName val="Depr-Comp_(2)20"/>
      <sheetName val="Marshal_(3)20"/>
      <sheetName val="Marshal_(2)20"/>
      <sheetName val="provision_(2)20"/>
      <sheetName val="fiscal_corr_(3)20"/>
      <sheetName val="fiscal_corr_(2)20"/>
      <sheetName val="CostRecovery_-_JV20"/>
      <sheetName val="PENJ_NERACA19"/>
      <sheetName val="CASH_FLOW19"/>
      <sheetName val="Pnrmanent_info19"/>
      <sheetName val="Input__EAST19"/>
      <sheetName val="bill_qty19"/>
      <sheetName val="Simple_Coff_19"/>
      <sheetName val="I-PPh_Final19"/>
      <sheetName val="OT_August__Drmx__0819"/>
      <sheetName val="DATA_SLIP19"/>
      <sheetName val="1200_2019"/>
      <sheetName val="CC_119"/>
      <sheetName val="CC_219"/>
      <sheetName val="CC_319"/>
      <sheetName val="United_Kingdom19"/>
      <sheetName val="RE_reconciliation19"/>
      <sheetName val="V_D_5-219"/>
      <sheetName val="LE767_GLOBAL_CHECKLIST_update19"/>
      <sheetName val="PO_&amp;_TL_Market_Specific19"/>
      <sheetName val="Issue_Sheet19"/>
      <sheetName val="I__SAP_Screen19"/>
      <sheetName val="II__OTR_-_BAS_G119"/>
      <sheetName val="III__AR_Recon19"/>
      <sheetName val="IV__AR19"/>
      <sheetName val="V_Zero_rated19"/>
      <sheetName val="VI__IC_Recon_828_to_221319"/>
      <sheetName val="IC_Recon_800-221319"/>
      <sheetName val="Capital_Purchases_BAS19"/>
      <sheetName val="VII__AP_BAS_G1119"/>
      <sheetName val="VIII__KN_Rec19"/>
      <sheetName val="IX_ITR19"/>
      <sheetName val="X__1204100119"/>
      <sheetName val="XI__Cust_Output_GST19"/>
      <sheetName val="XII_Vend_Input_GST19"/>
      <sheetName val="å's_=19"/>
      <sheetName val="Invoice_Cross_Reference17"/>
      <sheetName val="Spec_2210417"/>
      <sheetName val="N_100_F_Lead17"/>
      <sheetName val="WP_IC_Exp_January_201017"/>
      <sheetName val="fr_BS17"/>
      <sheetName val="P&amp;L_Adjustment17"/>
      <sheetName val="Main_Menu17"/>
      <sheetName val="Schedule_Contract_&amp;_SILO17"/>
      <sheetName val="Sales_and_Collections17"/>
      <sheetName val="Cost_of_Sales17"/>
      <sheetName val="Operating_Expenses_17"/>
      <sheetName val="Est__Income_By_Rig17"/>
      <sheetName val="Leasing_TA_Duri17"/>
      <sheetName val="TA_Jakarta17"/>
      <sheetName val="Breakdown_Cost-Well_Control17"/>
      <sheetName val="P_&amp;_L_1st-Invst-Well_Control17"/>
      <sheetName val="Asset_TA17"/>
      <sheetName val="Detail_COGS17"/>
      <sheetName val="CM_Tgl17"/>
      <sheetName val="Combined_FA17"/>
      <sheetName val="Permanent_info24"/>
      <sheetName val="details_fiscal_adjustments24"/>
      <sheetName val="Sum_empcost24"/>
      <sheetName val="Data_Sheet22"/>
      <sheetName val="Trial_Bal23"/>
      <sheetName val="Notes_to_BS23"/>
      <sheetName val="Mutasi_Final22"/>
      <sheetName val="fiscal_depr(E)23"/>
      <sheetName val="1998_CITR23"/>
      <sheetName val="NY_ADMIN22"/>
      <sheetName val="Mei_200722"/>
      <sheetName val="FA_Movement_IBIC23"/>
      <sheetName val="Client_Aje23"/>
      <sheetName val="Journal_Template23"/>
      <sheetName val="WIP_DETAIL_(GL_VS_NMP)22"/>
      <sheetName val="NO_FAKTUR23"/>
      <sheetName val="Gaikindo_Report23"/>
      <sheetName val="data_wp22"/>
      <sheetName val="Accounts_Payable_(AA)21"/>
      <sheetName val="1721-A1_(terbaru)21"/>
      <sheetName val="FA_Movement22"/>
      <sheetName val="Other_charges_(income)23"/>
      <sheetName val="WK_Local21"/>
      <sheetName val="FA_FISKAL22"/>
      <sheetName val="Accrued_(ckrg)22"/>
      <sheetName val="PROD_FRY-MONODON21"/>
      <sheetName val="TBCons_KMB0421"/>
      <sheetName val="FE-1771$_P121"/>
      <sheetName val="RWP_3321"/>
      <sheetName val="sep_ST21"/>
      <sheetName val="trf_multiple_dnrks21"/>
      <sheetName val="Q_121"/>
      <sheetName val="Horizon_Cost_Saves_Pkg21"/>
      <sheetName val="cost_recovery21"/>
      <sheetName val="Detail_Lead21"/>
      <sheetName val="Phasing_by_Month21"/>
      <sheetName val="Cost_Input_Sheet21"/>
      <sheetName val="C1_NOV21"/>
      <sheetName val="P&amp;L_INPUT21"/>
      <sheetName val="Portofolio_Trading21"/>
      <sheetName val="APAC_Q1FY09_-_Oracle21"/>
      <sheetName val="jan_book21"/>
      <sheetName val="Ref-As_Is_GL_acc21"/>
      <sheetName val="OthAsset_roll21"/>
      <sheetName val="Input_Sheet21"/>
      <sheetName val="Table_521"/>
      <sheetName val="TAX_LIST22"/>
      <sheetName val="Location_Details__2_21"/>
      <sheetName val="AR_EXPORT21"/>
      <sheetName val="MAP_BS21"/>
      <sheetName val="_WP_SPT_2012_-_23_04_2013_xls21"/>
      <sheetName val="SUMMARY_200121"/>
      <sheetName val="New_format_sales21"/>
      <sheetName val="TBC05_Net21"/>
      <sheetName val="Depreciation__schedule22"/>
      <sheetName val="Penyusutan_(2)22"/>
      <sheetName val="disposal_assets22"/>
      <sheetName val="provision_(3)22"/>
      <sheetName val="Recon-Art_2122"/>
      <sheetName val="FA-gainloss_(2)22"/>
      <sheetName val="fiscal_corr22"/>
      <sheetName val="1771_222"/>
      <sheetName val="1771_2(E)22"/>
      <sheetName val="Depr-Comp_(2)22"/>
      <sheetName val="Marshal_(3)22"/>
      <sheetName val="Marshal_(2)22"/>
      <sheetName val="provision_(2)22"/>
      <sheetName val="fiscal_corr_(3)22"/>
      <sheetName val="fiscal_corr_(2)22"/>
      <sheetName val="CostRecovery_-_JV22"/>
      <sheetName val="PENJ_NERACA21"/>
      <sheetName val="CASH_FLOW21"/>
      <sheetName val="Pnrmanent_info21"/>
      <sheetName val="Input__EAST21"/>
      <sheetName val="bill_qty21"/>
      <sheetName val="Simple_Coff_21"/>
      <sheetName val="I-PPh_Final21"/>
      <sheetName val="OT_August__Drmx__0821"/>
      <sheetName val="DATA_SLIP21"/>
      <sheetName val="1200_2021"/>
      <sheetName val="CC_121"/>
      <sheetName val="CC_221"/>
      <sheetName val="CC_321"/>
      <sheetName val="United_Kingdom21"/>
      <sheetName val="RE_reconciliation21"/>
      <sheetName val="V_D_5-221"/>
      <sheetName val="LE767_GLOBAL_CHECKLIST_update21"/>
      <sheetName val="PO_&amp;_TL_Market_Specific21"/>
      <sheetName val="Issue_Sheet21"/>
      <sheetName val="I__SAP_Screen21"/>
      <sheetName val="II__OTR_-_BAS_G121"/>
      <sheetName val="III__AR_Recon21"/>
      <sheetName val="IV__AR21"/>
      <sheetName val="V_Zero_rated21"/>
      <sheetName val="VI__IC_Recon_828_to_221321"/>
      <sheetName val="IC_Recon_800-221321"/>
      <sheetName val="Capital_Purchases_BAS21"/>
      <sheetName val="VII__AP_BAS_G1121"/>
      <sheetName val="VIII__KN_Rec21"/>
      <sheetName val="IX_ITR21"/>
      <sheetName val="X__1204100121"/>
      <sheetName val="XI__Cust_Output_GST21"/>
      <sheetName val="XII_Vend_Input_GST21"/>
      <sheetName val="å's_=21"/>
      <sheetName val="Invoice_Cross_Reference19"/>
      <sheetName val="Spec_2210419"/>
      <sheetName val="N_100_F_Lead19"/>
      <sheetName val="WP_IC_Exp_January_201019"/>
      <sheetName val="fr_BS19"/>
      <sheetName val="P&amp;L_Adjustment19"/>
      <sheetName val="Main_Menu19"/>
      <sheetName val="Schedule_Contract_&amp;_SILO19"/>
      <sheetName val="Sales_and_Collections19"/>
      <sheetName val="Cost_of_Sales19"/>
      <sheetName val="Operating_Expenses_19"/>
      <sheetName val="Est__Income_By_Rig19"/>
      <sheetName val="Leasing_TA_Duri19"/>
      <sheetName val="TA_Jakarta19"/>
      <sheetName val="Breakdown_Cost-Well_Control19"/>
      <sheetName val="P_&amp;_L_1st-Invst-Well_Control19"/>
      <sheetName val="Asset_TA19"/>
      <sheetName val="Detail_COGS19"/>
      <sheetName val="CM_Tgl19"/>
      <sheetName val="Combined_FA19"/>
      <sheetName val="低值品"/>
      <sheetName val="Permanent_info25"/>
      <sheetName val="details_fiscal_adjustments25"/>
      <sheetName val="Sum_empcost25"/>
      <sheetName val="Data_Sheet23"/>
      <sheetName val="Trial_Bal24"/>
      <sheetName val="Notes_to_BS24"/>
      <sheetName val="Mutasi_Final23"/>
      <sheetName val="fiscal_depr(E)24"/>
      <sheetName val="1998_CITR24"/>
      <sheetName val="NY_ADMIN23"/>
      <sheetName val="Mei_200723"/>
      <sheetName val="FA_Movement_IBIC24"/>
      <sheetName val="Client_Aje24"/>
      <sheetName val="Journal_Template24"/>
      <sheetName val="WIP_DETAIL_(GL_VS_NMP)23"/>
      <sheetName val="NO_FAKTUR24"/>
      <sheetName val="Gaikindo_Report24"/>
      <sheetName val="data_wp23"/>
      <sheetName val="Accounts_Payable_(AA)22"/>
      <sheetName val="1721-A1_(terbaru)22"/>
      <sheetName val="FA_Movement23"/>
      <sheetName val="Other_charges_(income)24"/>
      <sheetName val="WK_Local22"/>
      <sheetName val="FA_FISKAL23"/>
      <sheetName val="Accrued_(ckrg)23"/>
      <sheetName val="PROD_FRY-MONODON22"/>
      <sheetName val="TBCons_KMB0422"/>
      <sheetName val="FE-1771$_P122"/>
      <sheetName val="RWP_3322"/>
      <sheetName val="sep_ST22"/>
      <sheetName val="trf_multiple_dnrks22"/>
      <sheetName val="Q_122"/>
      <sheetName val="Horizon_Cost_Saves_Pkg22"/>
      <sheetName val="cost_recovery22"/>
      <sheetName val="Detail_Lead22"/>
      <sheetName val="Phasing_by_Month22"/>
      <sheetName val="Cost_Input_Sheet22"/>
      <sheetName val="C1_NOV22"/>
      <sheetName val="P&amp;L_INPUT22"/>
      <sheetName val="Portofolio_Trading22"/>
      <sheetName val="APAC_Q1FY09_-_Oracle22"/>
      <sheetName val="jan_book22"/>
      <sheetName val="Ref-As_Is_GL_acc22"/>
      <sheetName val="OthAsset_roll22"/>
      <sheetName val="Input_Sheet22"/>
      <sheetName val="Table_522"/>
      <sheetName val="TAX_LIST23"/>
      <sheetName val="Location_Details__2_22"/>
      <sheetName val="AR_EXPORT22"/>
      <sheetName val="MAP_BS22"/>
      <sheetName val="_WP_SPT_2012_-_23_04_2013_xls22"/>
      <sheetName val="SUMMARY_200122"/>
      <sheetName val="New_format_sales22"/>
      <sheetName val="TBC05_Net22"/>
      <sheetName val="Depreciation__schedule23"/>
      <sheetName val="Penyusutan_(2)23"/>
      <sheetName val="disposal_assets23"/>
      <sheetName val="provision_(3)23"/>
      <sheetName val="Recon-Art_2123"/>
      <sheetName val="FA-gainloss_(2)23"/>
      <sheetName val="fiscal_corr23"/>
      <sheetName val="1771_223"/>
      <sheetName val="1771_2(E)23"/>
      <sheetName val="Depr-Comp_(2)23"/>
      <sheetName val="Marshal_(3)23"/>
      <sheetName val="Marshal_(2)23"/>
      <sheetName val="provision_(2)23"/>
      <sheetName val="fiscal_corr_(3)23"/>
      <sheetName val="fiscal_corr_(2)23"/>
      <sheetName val="CostRecovery_-_JV23"/>
      <sheetName val="PENJ_NERACA22"/>
      <sheetName val="CASH_FLOW22"/>
      <sheetName val="Pnrmanent_info22"/>
      <sheetName val="Input__EAST22"/>
      <sheetName val="bill_qty22"/>
      <sheetName val="Simple_Coff_22"/>
      <sheetName val="I-PPh_Final22"/>
      <sheetName val="OT_August__Drmx__0822"/>
      <sheetName val="DATA_SLIP22"/>
      <sheetName val="1200_2022"/>
      <sheetName val="CC_122"/>
      <sheetName val="CC_222"/>
      <sheetName val="CC_322"/>
      <sheetName val="United_Kingdom22"/>
      <sheetName val="RE_reconciliation22"/>
      <sheetName val="V_D_5-222"/>
      <sheetName val="LE767_GLOBAL_CHECKLIST_update22"/>
      <sheetName val="PO_&amp;_TL_Market_Specific22"/>
      <sheetName val="Issue_Sheet22"/>
      <sheetName val="I__SAP_Screen22"/>
      <sheetName val="II__OTR_-_BAS_G122"/>
      <sheetName val="III__AR_Recon22"/>
      <sheetName val="IV__AR22"/>
      <sheetName val="V_Zero_rated22"/>
      <sheetName val="VI__IC_Recon_828_to_221322"/>
      <sheetName val="IC_Recon_800-221322"/>
      <sheetName val="Capital_Purchases_BAS22"/>
      <sheetName val="VII__AP_BAS_G1122"/>
      <sheetName val="VIII__KN_Rec22"/>
      <sheetName val="IX_ITR22"/>
      <sheetName val="X__1204100122"/>
      <sheetName val="XI__Cust_Output_GST22"/>
      <sheetName val="XII_Vend_Input_GST22"/>
      <sheetName val="å's_=22"/>
      <sheetName val="Invoice_Cross_Reference20"/>
      <sheetName val="Spec_2210420"/>
      <sheetName val="N_100_F_Lead20"/>
      <sheetName val="WP_IC_Exp_January_201020"/>
      <sheetName val="fr_BS20"/>
      <sheetName val="P&amp;L_Adjustment20"/>
      <sheetName val="Main_Menu20"/>
      <sheetName val="Schedule_Contract_&amp;_SILO20"/>
      <sheetName val="Sales_and_Collections20"/>
      <sheetName val="Cost_of_Sales20"/>
      <sheetName val="Operating_Expenses_20"/>
      <sheetName val="Est__Income_By_Rig20"/>
      <sheetName val="Leasing_TA_Duri20"/>
      <sheetName val="TA_Jakarta20"/>
      <sheetName val="Breakdown_Cost-Well_Control20"/>
      <sheetName val="P_&amp;_L_1st-Invst-Well_Control20"/>
      <sheetName val="Asset_TA20"/>
      <sheetName val="Detail_COGS20"/>
      <sheetName val="CM_Tgl20"/>
      <sheetName val="Combined_FA20"/>
      <sheetName val="Planting"/>
      <sheetName val="Section"/>
      <sheetName val="5"/>
      <sheetName val="DbRp"/>
      <sheetName val="Companies"/>
      <sheetName val="FE-1771"/>
      <sheetName val="Cust"/>
      <sheetName val="Formula"/>
      <sheetName val="lampiran konfirmasi 94"/>
      <sheetName val="Dept-Div-Branch"/>
      <sheetName val="UshDeb00"/>
      <sheetName val="Db"/>
      <sheetName val="SAPDb"/>
      <sheetName val="Parameters"/>
      <sheetName val="FIXED_ASSETS"/>
      <sheetName val="(ABS)_JUL-AGST'073"/>
      <sheetName val="Bal_Sheet"/>
      <sheetName val="VAT_OUT_GL"/>
      <sheetName val="E-9_3(PBC)"/>
      <sheetName val="CMA_Addition"/>
      <sheetName val="Engineering_Workload"/>
      <sheetName val="A__Data_Permintaan_Produk"/>
      <sheetName val="C__Data_Faktur_"/>
      <sheetName val="Data_Kalender"/>
      <sheetName val="M__Data_Biaya_Kirim"/>
      <sheetName val="trf_7_jht"/>
      <sheetName val="(ABS)_JUL-AGST'074"/>
      <sheetName val="AR_Karyawan1"/>
      <sheetName val="Bal_Sheet1"/>
      <sheetName val="VAT_OUT_GL1"/>
      <sheetName val="E-9_3(PBC)1"/>
      <sheetName val="Deferred_Rev1"/>
      <sheetName val="CMA_Addition1"/>
      <sheetName val="Engineering_Workload1"/>
      <sheetName val="A__Data_Permintaan_Produk1"/>
      <sheetName val="C__Data_Faktur_1"/>
      <sheetName val="Data_Kalender1"/>
      <sheetName val="M__Data_Biaya_Kirim1"/>
      <sheetName val="trf_7_jht1"/>
      <sheetName val="121-PBC"/>
      <sheetName val="161-PBC"/>
      <sheetName val="Coding"/>
      <sheetName val="Empresas"/>
      <sheetName val="DP-I "/>
      <sheetName val="SC_FIELD"/>
      <sheetName val="BalSheet"/>
      <sheetName val="OFFEREXT"/>
      <sheetName val="cADJcode"/>
      <sheetName val="Currencies"/>
      <sheetName val="dectbl"/>
      <sheetName val="CIP_USD"/>
      <sheetName val="U1.6"/>
      <sheetName val="U1.2"/>
      <sheetName val="U1.5"/>
      <sheetName val="U1.1"/>
      <sheetName val="U1.3"/>
      <sheetName val="R&amp;O Operation "/>
      <sheetName val="8-Liabilities"/>
      <sheetName val="FF-3"/>
      <sheetName val="U110"/>
      <sheetName val="Balance sheet"/>
      <sheetName val="note_defect"/>
      <sheetName val="Currency"/>
      <sheetName val="Non-Statistical Sampling"/>
      <sheetName val="FSA"/>
      <sheetName val="B"/>
      <sheetName val="EYAS Standar"/>
      <sheetName val="Wil"/>
      <sheetName val="BALANCE"/>
      <sheetName val="Resume"/>
      <sheetName val="FE-1771-I"/>
      <sheetName val="Input Reference"/>
      <sheetName val="Inventory Value Reference"/>
      <sheetName val="Bal Sheet"/>
      <sheetName val="BS-ly"/>
      <sheetName val="SET"/>
      <sheetName val="Assumption &amp; Result"/>
      <sheetName val="benefit"/>
      <sheetName val="ByCC"/>
      <sheetName val="Trial Balance Input File"/>
      <sheetName val="A&amp;C"/>
      <sheetName val="Coeff"/>
      <sheetName val="WS IS"/>
      <sheetName val="KKA"/>
      <sheetName val="FPA11"/>
      <sheetName val="Danamon LK"/>
      <sheetName val="ner"/>
      <sheetName val="Posting"/>
      <sheetName val="Posting Adjustment"/>
      <sheetName val="CGSsp"/>
      <sheetName val="CGSgm2"/>
      <sheetName val="Sales"/>
      <sheetName val="62404"/>
      <sheetName val="A1104"/>
      <sheetName val="frek 3.3"/>
      <sheetName val="Scenarios and Sensitivities"/>
      <sheetName val="StCdes"/>
      <sheetName val="Q299-Q200 RevMgn Trends"/>
      <sheetName val="0307 Q3Update"/>
      <sheetName val="Flash"/>
      <sheetName val="Agu"/>
      <sheetName val="Apr"/>
      <sheetName val="Des"/>
      <sheetName val="Jul"/>
      <sheetName val="Jun"/>
      <sheetName val="Mar"/>
      <sheetName val="Mei"/>
      <sheetName val="Nov"/>
      <sheetName val="Okt"/>
      <sheetName val="Peb"/>
      <sheetName val="Sep"/>
      <sheetName val="CGM"/>
      <sheetName val="1771-I2?_x000"/>
      <sheetName val="Aging Sept"/>
      <sheetName val="RM"/>
      <sheetName val="Sby Apr_10_Rvwd"/>
      <sheetName val="Marshal -1"/>
      <sheetName val="Marshal _1"/>
      <sheetName val=" INCOME STATEMENT"/>
      <sheetName val="TEH"/>
      <sheetName val="BS-PL Komersil and Fiskal"/>
      <sheetName val="COGS"/>
      <sheetName val="Ist"/>
      <sheetName val="pnl"/>
      <sheetName val="PNL Statement"/>
      <sheetName val="P&amp;L98"/>
      <sheetName val="IDR"/>
      <sheetName val="Details BS YTD"/>
      <sheetName val="NERACA-05"/>
      <sheetName val="NGUON"/>
      <sheetName val="Feb_Audited"/>
      <sheetName val="P_&amp;_L"/>
      <sheetName val="Data NPWP"/>
      <sheetName val="3-DIV4"/>
      <sheetName val="Final CFIS"/>
      <sheetName val="Q_all_fixphone_bukopin_jan_mar_"/>
      <sheetName val="Q_all_flexi_bukopin_jan_mar_06"/>
      <sheetName val="Q_cdr_bukopin_jan_06"/>
      <sheetName val="Q_cdr_bukopin_mar_06"/>
      <sheetName val="Q_cdr_bukopin_peb_06"/>
      <sheetName val="Q_fixphone_luar_jkt_bukopin_jan"/>
      <sheetName val="Q_fixphone_luar_jkt_bukopin_peb"/>
      <sheetName val="Q_flexi_luar_jkt_bukopin_jan_06"/>
      <sheetName val="Q_flexi_luar_jkt_bukopin_mar_06"/>
      <sheetName val="Dept"/>
      <sheetName val="ANGGARAN"/>
      <sheetName val="JobDetails"/>
      <sheetName val="Host"/>
      <sheetName val="ROSS LIST"/>
      <sheetName val="A4-1&amp;2"/>
      <sheetName val="P2"/>
      <sheetName val="WORD"/>
      <sheetName val="Asumsi kurs"/>
      <sheetName val="AGING"/>
      <sheetName val="Inv.proyek "/>
      <sheetName val="Parameter"/>
      <sheetName val="Round"/>
      <sheetName val="Input_FX_Actuals"/>
      <sheetName val="budget idr"/>
      <sheetName val="Whse"/>
      <sheetName val="DP-BD2004-DEC04-ok"/>
      <sheetName val="Order_Oct_w40"/>
      <sheetName val="Order_Oct_w41"/>
      <sheetName val="Vehicle Type"/>
      <sheetName val="CurMonPMAC"/>
      <sheetName val="VOC-UHT"/>
      <sheetName val="VOC-CON "/>
      <sheetName val="DropDowns"/>
      <sheetName val="U"/>
      <sheetName val="trf"/>
      <sheetName val="cov"/>
      <sheetName val="EE-PROP"/>
      <sheetName val="TblPajak"/>
      <sheetName val="trf multiple"/>
      <sheetName val="trfakt sgl"/>
      <sheetName val="Asumsi by Own"/>
      <sheetName val="Data "/>
      <sheetName val="F1771_II"/>
      <sheetName val="BS final"/>
      <sheetName val="Contractual Terms(1)"/>
      <sheetName val="ISIT  Cost summary"/>
      <sheetName val="Actual &amp; Valuation by PY"/>
      <sheetName val="Vac1_3M"/>
      <sheetName val="PBC 01"/>
      <sheetName val="Permanent_info34"/>
      <sheetName val="details_fiscal_adjustments34"/>
      <sheetName val="Sum_empcost34"/>
      <sheetName val="Trial_Bal33"/>
      <sheetName val="Notes_to_BS33"/>
      <sheetName val="Data_Sheet32"/>
      <sheetName val="Mutasi_Final32"/>
      <sheetName val="fiscal_depr(E)33"/>
      <sheetName val="1998_CITR33"/>
      <sheetName val="NY_ADMIN32"/>
      <sheetName val="Mei_200732"/>
      <sheetName val="FA_Movement_IBIC33"/>
      <sheetName val="Client_Aje33"/>
      <sheetName val="Journal_Template33"/>
      <sheetName val="WIP_DETAIL_(GL_VS_NMP)32"/>
      <sheetName val="NO_FAKTUR33"/>
      <sheetName val="Gaikindo_Report33"/>
      <sheetName val="data_wp32"/>
      <sheetName val="Accounts_Payable_(AA)31"/>
      <sheetName val="FA_Movement32"/>
      <sheetName val="Other_charges_(income)33"/>
      <sheetName val="WK_Local31"/>
      <sheetName val="FA_FISKAL32"/>
      <sheetName val="PROD_FRY-MONODON31"/>
      <sheetName val="TBCons_KMB0431"/>
      <sheetName val="Accrued_(ckrg)32"/>
      <sheetName val="1721-A1_(terbaru)31"/>
      <sheetName val="trf_multiple_dnrks31"/>
      <sheetName val="Q_131"/>
      <sheetName val="FE-1771$_P131"/>
      <sheetName val="RWP_3331"/>
      <sheetName val="sep_ST31"/>
      <sheetName val="Horizon_Cost_Saves_Pkg31"/>
      <sheetName val="cost_recovery31"/>
      <sheetName val="Detail_Lead31"/>
      <sheetName val="Phasing_by_Month31"/>
      <sheetName val="Cost_Input_Sheet31"/>
      <sheetName val="C1_NOV31"/>
      <sheetName val="P&amp;L_INPUT31"/>
      <sheetName val="Portofolio_Trading31"/>
      <sheetName val="APAC_Q1FY09_-_Oracle31"/>
      <sheetName val="jan_book31"/>
      <sheetName val="_WP_SPT_2012_-_23_04_2013_xls31"/>
      <sheetName val="SUMMARY_200131"/>
      <sheetName val="OthAsset_roll31"/>
      <sheetName val="Ref-As_Is_GL_acc31"/>
      <sheetName val="Location_Details__2_31"/>
      <sheetName val="Input_Sheet31"/>
      <sheetName val="MAP_BS31"/>
      <sheetName val="New_format_sales31"/>
      <sheetName val="Table_531"/>
      <sheetName val="TAX_LIST32"/>
      <sheetName val="AR_EXPORT31"/>
      <sheetName val="1200_2031"/>
      <sheetName val="TBC05_Net31"/>
      <sheetName val="Depreciation__schedule32"/>
      <sheetName val="Penyusutan_(2)32"/>
      <sheetName val="disposal_assets32"/>
      <sheetName val="provision_(3)32"/>
      <sheetName val="Recon-Art_2132"/>
      <sheetName val="FA-gainloss_(2)32"/>
      <sheetName val="fiscal_corr32"/>
      <sheetName val="1771_232"/>
      <sheetName val="1771_2(E)32"/>
      <sheetName val="Depr-Comp_(2)32"/>
      <sheetName val="Marshal_(3)32"/>
      <sheetName val="Marshal_(2)32"/>
      <sheetName val="provision_(2)32"/>
      <sheetName val="fiscal_corr_(3)32"/>
      <sheetName val="fiscal_corr_(2)32"/>
      <sheetName val="CostRecovery_-_JV32"/>
      <sheetName val="PENJ_NERACA31"/>
      <sheetName val="CASH_FLOW31"/>
      <sheetName val="Pnrmanent_info31"/>
      <sheetName val="Input__EAST31"/>
      <sheetName val="bill_qty31"/>
      <sheetName val="Simple_Coff_31"/>
      <sheetName val="I-PPh_Final31"/>
      <sheetName val="OT_August__Drmx__0831"/>
      <sheetName val="DATA_SLIP31"/>
      <sheetName val="CC_131"/>
      <sheetName val="CC_231"/>
      <sheetName val="CC_331"/>
      <sheetName val="United_Kingdom31"/>
      <sheetName val="RE_reconciliation31"/>
      <sheetName val="V_D_5-231"/>
      <sheetName val="LE767_GLOBAL_CHECKLIST_update31"/>
      <sheetName val="PO_&amp;_TL_Market_Specific31"/>
      <sheetName val="Issue_Sheet31"/>
      <sheetName val="I__SAP_Screen31"/>
      <sheetName val="II__OTR_-_BAS_G131"/>
      <sheetName val="III__AR_Recon31"/>
      <sheetName val="IV__AR31"/>
      <sheetName val="V_Zero_rated31"/>
      <sheetName val="VI__IC_Recon_828_to_221331"/>
      <sheetName val="IC_Recon_800-221331"/>
      <sheetName val="Capital_Purchases_BAS31"/>
      <sheetName val="VII__AP_BAS_G1131"/>
      <sheetName val="VIII__KN_Rec31"/>
      <sheetName val="IX_ITR31"/>
      <sheetName val="X__1204100131"/>
      <sheetName val="XI__Cust_Output_GST31"/>
      <sheetName val="XII_Vend_Input_GST31"/>
      <sheetName val="å's_=31"/>
      <sheetName val="fr_BS29"/>
      <sheetName val="P&amp;L_Adjustment29"/>
      <sheetName val="Main_Menu29"/>
      <sheetName val="Schedule_Contract_&amp;_SILO29"/>
      <sheetName val="Sales_and_Collections29"/>
      <sheetName val="Cost_of_Sales29"/>
      <sheetName val="Operating_Expenses_29"/>
      <sheetName val="Est__Income_By_Rig29"/>
      <sheetName val="Leasing_TA_Duri29"/>
      <sheetName val="TA_Jakarta29"/>
      <sheetName val="Breakdown_Cost-Well_Control29"/>
      <sheetName val="P_&amp;_L_1st-Invst-Well_Control29"/>
      <sheetName val="Asset_TA29"/>
      <sheetName val="Detail_COGS29"/>
      <sheetName val="N_100_F_Lead29"/>
      <sheetName val="WP_IC_Exp_January_201029"/>
      <sheetName val="Invoice_Cross_Reference29"/>
      <sheetName val="Spec_2210429"/>
      <sheetName val="CM_Tgl29"/>
      <sheetName val="Combined_FA29"/>
      <sheetName val="REF_ONLY8"/>
      <sheetName val="(ABS)_JUL-AGST'079"/>
      <sheetName val="960_1123_03cleared8"/>
      <sheetName val="Flash_var_8"/>
      <sheetName val="Workshop_Tools8"/>
      <sheetName val="FE-1770_P18"/>
      <sheetName val="Exc__Rate8"/>
      <sheetName val="TERM_OF_PAYMENT8"/>
      <sheetName val="trf_7_jht8"/>
      <sheetName val="5610_1-1_TOP8"/>
      <sheetName val="ESTIMASI_MITRA8"/>
      <sheetName val="S_e_p8"/>
      <sheetName val="M_a_y8"/>
      <sheetName val="J_u_l8"/>
      <sheetName val="N_o_v8"/>
      <sheetName val="O_c_t8"/>
      <sheetName val="M_a_r8"/>
      <sheetName val="F_e_b8"/>
      <sheetName val="J_a_n8"/>
      <sheetName val="00_received_in_018"/>
      <sheetName val="A_p_r8"/>
      <sheetName val="A_u_g8"/>
      <sheetName val="Per_GL_J_a_n8"/>
      <sheetName val="Tax_Rate8"/>
      <sheetName val="Permanent_info26"/>
      <sheetName val="details_fiscal_adjustments26"/>
      <sheetName val="Sum_empcost26"/>
      <sheetName val="Data_Sheet24"/>
      <sheetName val="Trial_Bal25"/>
      <sheetName val="Notes_to_BS25"/>
      <sheetName val="Mutasi_Final24"/>
      <sheetName val="fiscal_depr(E)25"/>
      <sheetName val="1998_CITR25"/>
      <sheetName val="NY_ADMIN24"/>
      <sheetName val="Mei_200724"/>
      <sheetName val="FA_Movement_IBIC25"/>
      <sheetName val="Client_Aje25"/>
      <sheetName val="Journal_Template25"/>
      <sheetName val="WIP_DETAIL_(GL_VS_NMP)24"/>
      <sheetName val="NO_FAKTUR25"/>
      <sheetName val="Gaikindo_Report25"/>
      <sheetName val="data_wp24"/>
      <sheetName val="Accounts_Payable_(AA)23"/>
      <sheetName val="1721-A1_(terbaru)23"/>
      <sheetName val="FA_Movement24"/>
      <sheetName val="Other_charges_(income)25"/>
      <sheetName val="WK_Local23"/>
      <sheetName val="FA_FISKAL24"/>
      <sheetName val="Accrued_(ckrg)24"/>
      <sheetName val="PROD_FRY-MONODON23"/>
      <sheetName val="TBCons_KMB0423"/>
      <sheetName val="FE-1771$_P123"/>
      <sheetName val="RWP_3323"/>
      <sheetName val="sep_ST23"/>
      <sheetName val="trf_multiple_dnrks23"/>
      <sheetName val="Q_123"/>
      <sheetName val="Horizon_Cost_Saves_Pkg23"/>
      <sheetName val="cost_recovery23"/>
      <sheetName val="Detail_Lead23"/>
      <sheetName val="Phasing_by_Month23"/>
      <sheetName val="Cost_Input_Sheet23"/>
      <sheetName val="C1_NOV23"/>
      <sheetName val="P&amp;L_INPUT23"/>
      <sheetName val="Portofolio_Trading23"/>
      <sheetName val="APAC_Q1FY09_-_Oracle23"/>
      <sheetName val="jan_book23"/>
      <sheetName val="Ref-As_Is_GL_acc23"/>
      <sheetName val="OthAsset_roll23"/>
      <sheetName val="Input_Sheet23"/>
      <sheetName val="Table_523"/>
      <sheetName val="TAX_LIST24"/>
      <sheetName val="Location_Details__2_23"/>
      <sheetName val="AR_EXPORT23"/>
      <sheetName val="MAP_BS23"/>
      <sheetName val="_WP_SPT_2012_-_23_04_2013_xls23"/>
      <sheetName val="SUMMARY_200123"/>
      <sheetName val="New_format_sales23"/>
      <sheetName val="TBC05_Net23"/>
      <sheetName val="Depreciation__schedule24"/>
      <sheetName val="Penyusutan_(2)24"/>
      <sheetName val="disposal_assets24"/>
      <sheetName val="provision_(3)24"/>
      <sheetName val="Recon-Art_2124"/>
      <sheetName val="FA-gainloss_(2)24"/>
      <sheetName val="fiscal_corr24"/>
      <sheetName val="1771_224"/>
      <sheetName val="1771_2(E)24"/>
      <sheetName val="Depr-Comp_(2)24"/>
      <sheetName val="Marshal_(3)24"/>
      <sheetName val="Marshal_(2)24"/>
      <sheetName val="provision_(2)24"/>
      <sheetName val="fiscal_corr_(3)24"/>
      <sheetName val="fiscal_corr_(2)24"/>
      <sheetName val="CostRecovery_-_JV24"/>
      <sheetName val="PENJ_NERACA23"/>
      <sheetName val="CASH_FLOW23"/>
      <sheetName val="Pnrmanent_info23"/>
      <sheetName val="Input__EAST23"/>
      <sheetName val="bill_qty23"/>
      <sheetName val="Simple_Coff_23"/>
      <sheetName val="I-PPh_Final23"/>
      <sheetName val="OT_August__Drmx__0823"/>
      <sheetName val="DATA_SLIP23"/>
      <sheetName val="1200_2023"/>
      <sheetName val="CC_123"/>
      <sheetName val="CC_223"/>
      <sheetName val="CC_323"/>
      <sheetName val="United_Kingdom23"/>
      <sheetName val="RE_reconciliation23"/>
      <sheetName val="V_D_5-223"/>
      <sheetName val="LE767_GLOBAL_CHECKLIST_update23"/>
      <sheetName val="PO_&amp;_TL_Market_Specific23"/>
      <sheetName val="Issue_Sheet23"/>
      <sheetName val="I__SAP_Screen23"/>
      <sheetName val="II__OTR_-_BAS_G123"/>
      <sheetName val="III__AR_Recon23"/>
      <sheetName val="IV__AR23"/>
      <sheetName val="V_Zero_rated23"/>
      <sheetName val="VI__IC_Recon_828_to_221323"/>
      <sheetName val="IC_Recon_800-221323"/>
      <sheetName val="Capital_Purchases_BAS23"/>
      <sheetName val="VII__AP_BAS_G1123"/>
      <sheetName val="VIII__KN_Rec23"/>
      <sheetName val="IX_ITR23"/>
      <sheetName val="X__1204100123"/>
      <sheetName val="XI__Cust_Output_GST23"/>
      <sheetName val="XII_Vend_Input_GST23"/>
      <sheetName val="å's_=23"/>
      <sheetName val="Invoice_Cross_Reference21"/>
      <sheetName val="Spec_2210421"/>
      <sheetName val="N_100_F_Lead21"/>
      <sheetName val="WP_IC_Exp_January_201021"/>
      <sheetName val="fr_BS21"/>
      <sheetName val="P&amp;L_Adjustment21"/>
      <sheetName val="Main_Menu21"/>
      <sheetName val="Schedule_Contract_&amp;_SILO21"/>
      <sheetName val="Sales_and_Collections21"/>
      <sheetName val="Cost_of_Sales21"/>
      <sheetName val="Operating_Expenses_21"/>
      <sheetName val="Est__Income_By_Rig21"/>
      <sheetName val="Leasing_TA_Duri21"/>
      <sheetName val="TA_Jakarta21"/>
      <sheetName val="Breakdown_Cost-Well_Control21"/>
      <sheetName val="P_&amp;_L_1st-Invst-Well_Control21"/>
      <sheetName val="Asset_TA21"/>
      <sheetName val="Detail_COGS21"/>
      <sheetName val="CM_Tgl21"/>
      <sheetName val="Combined_FA21"/>
      <sheetName val="TERM_OF_PAYMENT"/>
      <sheetName val="5610_1-1_TOP"/>
      <sheetName val="Tax_Rate"/>
      <sheetName val="Permanent_info27"/>
      <sheetName val="details_fiscal_adjustments27"/>
      <sheetName val="Sum_empcost27"/>
      <sheetName val="Trial_Bal26"/>
      <sheetName val="Notes_to_BS26"/>
      <sheetName val="Data_Sheet25"/>
      <sheetName val="Mutasi_Final25"/>
      <sheetName val="fiscal_depr(E)26"/>
      <sheetName val="1998_CITR26"/>
      <sheetName val="NY_ADMIN25"/>
      <sheetName val="Mei_200725"/>
      <sheetName val="FA_Movement_IBIC26"/>
      <sheetName val="Client_Aje26"/>
      <sheetName val="Journal_Template26"/>
      <sheetName val="WIP_DETAIL_(GL_VS_NMP)25"/>
      <sheetName val="NO_FAKTUR26"/>
      <sheetName val="Gaikindo_Report26"/>
      <sheetName val="data_wp25"/>
      <sheetName val="Accounts_Payable_(AA)24"/>
      <sheetName val="FA_Movement25"/>
      <sheetName val="Other_charges_(income)26"/>
      <sheetName val="WK_Local24"/>
      <sheetName val="FA_FISKAL25"/>
      <sheetName val="PROD_FRY-MONODON24"/>
      <sheetName val="TBCons_KMB0424"/>
      <sheetName val="Accrued_(ckrg)25"/>
      <sheetName val="1721-A1_(terbaru)24"/>
      <sheetName val="trf_multiple_dnrks24"/>
      <sheetName val="Q_124"/>
      <sheetName val="FE-1771$_P124"/>
      <sheetName val="RWP_3324"/>
      <sheetName val="sep_ST24"/>
      <sheetName val="Horizon_Cost_Saves_Pkg24"/>
      <sheetName val="cost_recovery24"/>
      <sheetName val="Detail_Lead24"/>
      <sheetName val="Phasing_by_Month24"/>
      <sheetName val="Cost_Input_Sheet24"/>
      <sheetName val="C1_NOV24"/>
      <sheetName val="P&amp;L_INPUT24"/>
      <sheetName val="Portofolio_Trading24"/>
      <sheetName val="APAC_Q1FY09_-_Oracle24"/>
      <sheetName val="jan_book24"/>
      <sheetName val="_WP_SPT_2012_-_23_04_2013_xls24"/>
      <sheetName val="SUMMARY_200124"/>
      <sheetName val="OthAsset_roll24"/>
      <sheetName val="Ref-As_Is_GL_acc24"/>
      <sheetName val="Location_Details__2_24"/>
      <sheetName val="Input_Sheet24"/>
      <sheetName val="MAP_BS24"/>
      <sheetName val="New_format_sales24"/>
      <sheetName val="Table_524"/>
      <sheetName val="TAX_LIST25"/>
      <sheetName val="AR_EXPORT24"/>
      <sheetName val="1200_2024"/>
      <sheetName val="TBC05_Net24"/>
      <sheetName val="Depreciation__schedule25"/>
      <sheetName val="Penyusutan_(2)25"/>
      <sheetName val="disposal_assets25"/>
      <sheetName val="provision_(3)25"/>
      <sheetName val="Recon-Art_2125"/>
      <sheetName val="FA-gainloss_(2)25"/>
      <sheetName val="fiscal_corr25"/>
      <sheetName val="1771_225"/>
      <sheetName val="1771_2(E)25"/>
      <sheetName val="Depr-Comp_(2)25"/>
      <sheetName val="Marshal_(3)25"/>
      <sheetName val="Marshal_(2)25"/>
      <sheetName val="provision_(2)25"/>
      <sheetName val="fiscal_corr_(3)25"/>
      <sheetName val="fiscal_corr_(2)25"/>
      <sheetName val="CostRecovery_-_JV25"/>
      <sheetName val="PENJ_NERACA24"/>
      <sheetName val="CASH_FLOW24"/>
      <sheetName val="Pnrmanent_info24"/>
      <sheetName val="Input__EAST24"/>
      <sheetName val="bill_qty24"/>
      <sheetName val="Simple_Coff_24"/>
      <sheetName val="I-PPh_Final24"/>
      <sheetName val="OT_August__Drmx__0824"/>
      <sheetName val="DATA_SLIP24"/>
      <sheetName val="CC_124"/>
      <sheetName val="CC_224"/>
      <sheetName val="CC_324"/>
      <sheetName val="United_Kingdom24"/>
      <sheetName val="RE_reconciliation24"/>
      <sheetName val="V_D_5-224"/>
      <sheetName val="LE767_GLOBAL_CHECKLIST_update24"/>
      <sheetName val="PO_&amp;_TL_Market_Specific24"/>
      <sheetName val="Issue_Sheet24"/>
      <sheetName val="I__SAP_Screen24"/>
      <sheetName val="II__OTR_-_BAS_G124"/>
      <sheetName val="III__AR_Recon24"/>
      <sheetName val="IV__AR24"/>
      <sheetName val="V_Zero_rated24"/>
      <sheetName val="VI__IC_Recon_828_to_221324"/>
      <sheetName val="IC_Recon_800-221324"/>
      <sheetName val="Capital_Purchases_BAS24"/>
      <sheetName val="VII__AP_BAS_G1124"/>
      <sheetName val="VIII__KN_Rec24"/>
      <sheetName val="IX_ITR24"/>
      <sheetName val="X__1204100124"/>
      <sheetName val="XI__Cust_Output_GST24"/>
      <sheetName val="XII_Vend_Input_GST24"/>
      <sheetName val="å's_=24"/>
      <sheetName val="fr_BS22"/>
      <sheetName val="P&amp;L_Adjustment22"/>
      <sheetName val="Main_Menu22"/>
      <sheetName val="Schedule_Contract_&amp;_SILO22"/>
      <sheetName val="Sales_and_Collections22"/>
      <sheetName val="Cost_of_Sales22"/>
      <sheetName val="Operating_Expenses_22"/>
      <sheetName val="Est__Income_By_Rig22"/>
      <sheetName val="Leasing_TA_Duri22"/>
      <sheetName val="TA_Jakarta22"/>
      <sheetName val="Breakdown_Cost-Well_Control22"/>
      <sheetName val="P_&amp;_L_1st-Invst-Well_Control22"/>
      <sheetName val="Asset_TA22"/>
      <sheetName val="Detail_COGS22"/>
      <sheetName val="N_100_F_Lead22"/>
      <sheetName val="WP_IC_Exp_January_201022"/>
      <sheetName val="Invoice_Cross_Reference22"/>
      <sheetName val="Spec_2210422"/>
      <sheetName val="CM_Tgl22"/>
      <sheetName val="Combined_FA22"/>
      <sheetName val="TERM_OF_PAYMENT1"/>
      <sheetName val="5610_1-1_TOP1"/>
      <sheetName val="Tax_Rate1"/>
      <sheetName val="Permanent_info29"/>
      <sheetName val="details_fiscal_adjustments29"/>
      <sheetName val="Sum_empcost29"/>
      <sheetName val="Trial_Bal28"/>
      <sheetName val="Notes_to_BS28"/>
      <sheetName val="Data_Sheet27"/>
      <sheetName val="Mutasi_Final27"/>
      <sheetName val="fiscal_depr(E)28"/>
      <sheetName val="1998_CITR28"/>
      <sheetName val="NY_ADMIN27"/>
      <sheetName val="Mei_200727"/>
      <sheetName val="FA_Movement_IBIC28"/>
      <sheetName val="Client_Aje28"/>
      <sheetName val="Journal_Template28"/>
      <sheetName val="WIP_DETAIL_(GL_VS_NMP)27"/>
      <sheetName val="NO_FAKTUR28"/>
      <sheetName val="Gaikindo_Report28"/>
      <sheetName val="data_wp27"/>
      <sheetName val="Accounts_Payable_(AA)26"/>
      <sheetName val="FA_Movement27"/>
      <sheetName val="Other_charges_(income)28"/>
      <sheetName val="WK_Local26"/>
      <sheetName val="FA_FISKAL27"/>
      <sheetName val="PROD_FRY-MONODON26"/>
      <sheetName val="TBCons_KMB0426"/>
      <sheetName val="Accrued_(ckrg)27"/>
      <sheetName val="1721-A1_(terbaru)26"/>
      <sheetName val="trf_multiple_dnrks26"/>
      <sheetName val="Q_126"/>
      <sheetName val="FE-1771$_P126"/>
      <sheetName val="RWP_3326"/>
      <sheetName val="sep_ST26"/>
      <sheetName val="Horizon_Cost_Saves_Pkg26"/>
      <sheetName val="cost_recovery26"/>
      <sheetName val="Detail_Lead26"/>
      <sheetName val="Phasing_by_Month26"/>
      <sheetName val="Cost_Input_Sheet26"/>
      <sheetName val="C1_NOV26"/>
      <sheetName val="P&amp;L_INPUT26"/>
      <sheetName val="Portofolio_Trading26"/>
      <sheetName val="APAC_Q1FY09_-_Oracle26"/>
      <sheetName val="jan_book26"/>
      <sheetName val="_WP_SPT_2012_-_23_04_2013_xls26"/>
      <sheetName val="SUMMARY_200126"/>
      <sheetName val="OthAsset_roll26"/>
      <sheetName val="Ref-As_Is_GL_acc26"/>
      <sheetName val="Location_Details__2_26"/>
      <sheetName val="Input_Sheet26"/>
      <sheetName val="MAP_BS26"/>
      <sheetName val="New_format_sales26"/>
      <sheetName val="Table_526"/>
      <sheetName val="TAX_LIST27"/>
      <sheetName val="AR_EXPORT26"/>
      <sheetName val="1200_2026"/>
      <sheetName val="TBC05_Net26"/>
      <sheetName val="Depreciation__schedule27"/>
      <sheetName val="Penyusutan_(2)27"/>
      <sheetName val="disposal_assets27"/>
      <sheetName val="provision_(3)27"/>
      <sheetName val="Recon-Art_2127"/>
      <sheetName val="FA-gainloss_(2)27"/>
      <sheetName val="fiscal_corr27"/>
      <sheetName val="1771_227"/>
      <sheetName val="1771_2(E)27"/>
      <sheetName val="Depr-Comp_(2)27"/>
      <sheetName val="Marshal_(3)27"/>
      <sheetName val="Marshal_(2)27"/>
      <sheetName val="provision_(2)27"/>
      <sheetName val="fiscal_corr_(3)27"/>
      <sheetName val="fiscal_corr_(2)27"/>
      <sheetName val="CostRecovery_-_JV27"/>
      <sheetName val="PENJ_NERACA26"/>
      <sheetName val="CASH_FLOW26"/>
      <sheetName val="Pnrmanent_info26"/>
      <sheetName val="Input__EAST26"/>
      <sheetName val="bill_qty26"/>
      <sheetName val="Simple_Coff_26"/>
      <sheetName val="I-PPh_Final26"/>
      <sheetName val="OT_August__Drmx__0826"/>
      <sheetName val="DATA_SLIP26"/>
      <sheetName val="CC_126"/>
      <sheetName val="CC_226"/>
      <sheetName val="CC_326"/>
      <sheetName val="United_Kingdom26"/>
      <sheetName val="RE_reconciliation26"/>
      <sheetName val="V_D_5-226"/>
      <sheetName val="LE767_GLOBAL_CHECKLIST_update26"/>
      <sheetName val="PO_&amp;_TL_Market_Specific26"/>
      <sheetName val="Issue_Sheet26"/>
      <sheetName val="I__SAP_Screen26"/>
      <sheetName val="II__OTR_-_BAS_G126"/>
      <sheetName val="III__AR_Recon26"/>
      <sheetName val="IV__AR26"/>
      <sheetName val="V_Zero_rated26"/>
      <sheetName val="VI__IC_Recon_828_to_221326"/>
      <sheetName val="IC_Recon_800-221326"/>
      <sheetName val="Capital_Purchases_BAS26"/>
      <sheetName val="VII__AP_BAS_G1126"/>
      <sheetName val="VIII__KN_Rec26"/>
      <sheetName val="IX_ITR26"/>
      <sheetName val="X__1204100126"/>
      <sheetName val="XI__Cust_Output_GST26"/>
      <sheetName val="XII_Vend_Input_GST26"/>
      <sheetName val="å's_=26"/>
      <sheetName val="fr_BS24"/>
      <sheetName val="P&amp;L_Adjustment24"/>
      <sheetName val="Main_Menu24"/>
      <sheetName val="Schedule_Contract_&amp;_SILO24"/>
      <sheetName val="Sales_and_Collections24"/>
      <sheetName val="Cost_of_Sales24"/>
      <sheetName val="Operating_Expenses_24"/>
      <sheetName val="Est__Income_By_Rig24"/>
      <sheetName val="Leasing_TA_Duri24"/>
      <sheetName val="TA_Jakarta24"/>
      <sheetName val="Breakdown_Cost-Well_Control24"/>
      <sheetName val="P_&amp;_L_1st-Invst-Well_Control24"/>
      <sheetName val="Asset_TA24"/>
      <sheetName val="Detail_COGS24"/>
      <sheetName val="N_100_F_Lead24"/>
      <sheetName val="WP_IC_Exp_January_201024"/>
      <sheetName val="Invoice_Cross_Reference24"/>
      <sheetName val="Spec_2210424"/>
      <sheetName val="CM_Tgl24"/>
      <sheetName val="Combined_FA24"/>
      <sheetName val="REF_ONLY3"/>
      <sheetName val="960_1123_03cleared3"/>
      <sheetName val="Flash_var_3"/>
      <sheetName val="Workshop_Tools3"/>
      <sheetName val="FE-1770_P13"/>
      <sheetName val="Exc__Rate3"/>
      <sheetName val="TERM_OF_PAYMENT3"/>
      <sheetName val="trf_7_jht3"/>
      <sheetName val="5610_1-1_TOP3"/>
      <sheetName val="ESTIMASI_MITRA3"/>
      <sheetName val="S_e_p3"/>
      <sheetName val="M_a_y3"/>
      <sheetName val="J_u_l3"/>
      <sheetName val="N_o_v3"/>
      <sheetName val="O_c_t3"/>
      <sheetName val="M_a_r3"/>
      <sheetName val="F_e_b3"/>
      <sheetName val="J_a_n3"/>
      <sheetName val="00_received_in_013"/>
      <sheetName val="A_p_r3"/>
      <sheetName val="A_u_g3"/>
      <sheetName val="Per_GL_J_a_n3"/>
      <sheetName val="Tax_Rate3"/>
      <sheetName val="Permanent_info28"/>
      <sheetName val="details_fiscal_adjustments28"/>
      <sheetName val="Sum_empcost28"/>
      <sheetName val="Trial_Bal27"/>
      <sheetName val="Notes_to_BS27"/>
      <sheetName val="Data_Sheet26"/>
      <sheetName val="Mutasi_Final26"/>
      <sheetName val="fiscal_depr(E)27"/>
      <sheetName val="1998_CITR27"/>
      <sheetName val="NY_ADMIN26"/>
      <sheetName val="Mei_200726"/>
      <sheetName val="FA_Movement_IBIC27"/>
      <sheetName val="Client_Aje27"/>
      <sheetName val="Journal_Template27"/>
      <sheetName val="WIP_DETAIL_(GL_VS_NMP)26"/>
      <sheetName val="NO_FAKTUR27"/>
      <sheetName val="Gaikindo_Report27"/>
      <sheetName val="data_wp26"/>
      <sheetName val="Accounts_Payable_(AA)25"/>
      <sheetName val="FA_Movement26"/>
      <sheetName val="Other_charges_(income)27"/>
      <sheetName val="WK_Local25"/>
      <sheetName val="FA_FISKAL26"/>
      <sheetName val="PROD_FRY-MONODON25"/>
      <sheetName val="TBCons_KMB0425"/>
      <sheetName val="Accrued_(ckrg)26"/>
      <sheetName val="1721-A1_(terbaru)25"/>
      <sheetName val="trf_multiple_dnrks25"/>
      <sheetName val="Q_125"/>
      <sheetName val="FE-1771$_P125"/>
      <sheetName val="RWP_3325"/>
      <sheetName val="sep_ST25"/>
      <sheetName val="Horizon_Cost_Saves_Pkg25"/>
      <sheetName val="cost_recovery25"/>
      <sheetName val="Detail_Lead25"/>
      <sheetName val="Phasing_by_Month25"/>
      <sheetName val="Cost_Input_Sheet25"/>
      <sheetName val="C1_NOV25"/>
      <sheetName val="P&amp;L_INPUT25"/>
      <sheetName val="Portofolio_Trading25"/>
      <sheetName val="APAC_Q1FY09_-_Oracle25"/>
      <sheetName val="jan_book25"/>
      <sheetName val="_WP_SPT_2012_-_23_04_2013_xls25"/>
      <sheetName val="SUMMARY_200125"/>
      <sheetName val="OthAsset_roll25"/>
      <sheetName val="Ref-As_Is_GL_acc25"/>
      <sheetName val="Location_Details__2_25"/>
      <sheetName val="Input_Sheet25"/>
      <sheetName val="MAP_BS25"/>
      <sheetName val="New_format_sales25"/>
      <sheetName val="Table_525"/>
      <sheetName val="TAX_LIST26"/>
      <sheetName val="AR_EXPORT25"/>
      <sheetName val="1200_2025"/>
      <sheetName val="TBC05_Net25"/>
      <sheetName val="Depreciation__schedule26"/>
      <sheetName val="Penyusutan_(2)26"/>
      <sheetName val="disposal_assets26"/>
      <sheetName val="provision_(3)26"/>
      <sheetName val="Recon-Art_2126"/>
      <sheetName val="FA-gainloss_(2)26"/>
      <sheetName val="fiscal_corr26"/>
      <sheetName val="1771_226"/>
      <sheetName val="1771_2(E)26"/>
      <sheetName val="Depr-Comp_(2)26"/>
      <sheetName val="Marshal_(3)26"/>
      <sheetName val="Marshal_(2)26"/>
      <sheetName val="provision_(2)26"/>
      <sheetName val="fiscal_corr_(3)26"/>
      <sheetName val="fiscal_corr_(2)26"/>
      <sheetName val="CostRecovery_-_JV26"/>
      <sheetName val="PENJ_NERACA25"/>
      <sheetName val="CASH_FLOW25"/>
      <sheetName val="Pnrmanent_info25"/>
      <sheetName val="Input__EAST25"/>
      <sheetName val="bill_qty25"/>
      <sheetName val="Simple_Coff_25"/>
      <sheetName val="I-PPh_Final25"/>
      <sheetName val="OT_August__Drmx__0825"/>
      <sheetName val="DATA_SLIP25"/>
      <sheetName val="CC_125"/>
      <sheetName val="CC_225"/>
      <sheetName val="CC_325"/>
      <sheetName val="United_Kingdom25"/>
      <sheetName val="RE_reconciliation25"/>
      <sheetName val="V_D_5-225"/>
      <sheetName val="LE767_GLOBAL_CHECKLIST_update25"/>
      <sheetName val="PO_&amp;_TL_Market_Specific25"/>
      <sheetName val="Issue_Sheet25"/>
      <sheetName val="I__SAP_Screen25"/>
      <sheetName val="II__OTR_-_BAS_G125"/>
      <sheetName val="III__AR_Recon25"/>
      <sheetName val="IV__AR25"/>
      <sheetName val="V_Zero_rated25"/>
      <sheetName val="VI__IC_Recon_828_to_221325"/>
      <sheetName val="IC_Recon_800-221325"/>
      <sheetName val="Capital_Purchases_BAS25"/>
      <sheetName val="VII__AP_BAS_G1125"/>
      <sheetName val="VIII__KN_Rec25"/>
      <sheetName val="IX_ITR25"/>
      <sheetName val="X__1204100125"/>
      <sheetName val="XI__Cust_Output_GST25"/>
      <sheetName val="XII_Vend_Input_GST25"/>
      <sheetName val="å's_=25"/>
      <sheetName val="fr_BS23"/>
      <sheetName val="P&amp;L_Adjustment23"/>
      <sheetName val="Main_Menu23"/>
      <sheetName val="Schedule_Contract_&amp;_SILO23"/>
      <sheetName val="Sales_and_Collections23"/>
      <sheetName val="Cost_of_Sales23"/>
      <sheetName val="Operating_Expenses_23"/>
      <sheetName val="Est__Income_By_Rig23"/>
      <sheetName val="Leasing_TA_Duri23"/>
      <sheetName val="TA_Jakarta23"/>
      <sheetName val="Breakdown_Cost-Well_Control23"/>
      <sheetName val="P_&amp;_L_1st-Invst-Well_Control23"/>
      <sheetName val="Asset_TA23"/>
      <sheetName val="Detail_COGS23"/>
      <sheetName val="N_100_F_Lead23"/>
      <sheetName val="WP_IC_Exp_January_201023"/>
      <sheetName val="Invoice_Cross_Reference23"/>
      <sheetName val="Spec_2210423"/>
      <sheetName val="CM_Tgl23"/>
      <sheetName val="Combined_FA23"/>
      <sheetName val="960_1123_03cleared2"/>
      <sheetName val="Flash_var_2"/>
      <sheetName val="Workshop_Tools2"/>
      <sheetName val="FE-1770_P12"/>
      <sheetName val="Exc__Rate2"/>
      <sheetName val="TERM_OF_PAYMENT2"/>
      <sheetName val="trf_7_jht2"/>
      <sheetName val="5610_1-1_TOP2"/>
      <sheetName val="ESTIMASI_MITRA2"/>
      <sheetName val="S_e_p2"/>
      <sheetName val="M_a_y2"/>
      <sheetName val="J_u_l2"/>
      <sheetName val="N_o_v2"/>
      <sheetName val="O_c_t2"/>
      <sheetName val="M_a_r2"/>
      <sheetName val="F_e_b2"/>
      <sheetName val="J_a_n2"/>
      <sheetName val="00_received_in_012"/>
      <sheetName val="A_p_r2"/>
      <sheetName val="A_u_g2"/>
      <sheetName val="Per_GL_J_a_n2"/>
      <sheetName val="Tax_Rate2"/>
      <sheetName val="Permanent_info30"/>
      <sheetName val="details_fiscal_adjustments30"/>
      <sheetName val="Sum_empcost30"/>
      <sheetName val="Trial_Bal29"/>
      <sheetName val="Notes_to_BS29"/>
      <sheetName val="Data_Sheet28"/>
      <sheetName val="Mutasi_Final28"/>
      <sheetName val="fiscal_depr(E)29"/>
      <sheetName val="1998_CITR29"/>
      <sheetName val="NY_ADMIN28"/>
      <sheetName val="Mei_200728"/>
      <sheetName val="FA_Movement_IBIC29"/>
      <sheetName val="Client_Aje29"/>
      <sheetName val="Journal_Template29"/>
      <sheetName val="WIP_DETAIL_(GL_VS_NMP)28"/>
      <sheetName val="NO_FAKTUR29"/>
      <sheetName val="Gaikindo_Report29"/>
      <sheetName val="data_wp28"/>
      <sheetName val="Accounts_Payable_(AA)27"/>
      <sheetName val="FA_Movement28"/>
      <sheetName val="Other_charges_(income)29"/>
      <sheetName val="WK_Local27"/>
      <sheetName val="FA_FISKAL28"/>
      <sheetName val="PROD_FRY-MONODON27"/>
      <sheetName val="TBCons_KMB0427"/>
      <sheetName val="Accrued_(ckrg)28"/>
      <sheetName val="1721-A1_(terbaru)27"/>
      <sheetName val="trf_multiple_dnrks27"/>
      <sheetName val="Q_127"/>
      <sheetName val="FE-1771$_P127"/>
      <sheetName val="RWP_3327"/>
      <sheetName val="sep_ST27"/>
      <sheetName val="Horizon_Cost_Saves_Pkg27"/>
      <sheetName val="cost_recovery27"/>
      <sheetName val="Detail_Lead27"/>
      <sheetName val="Phasing_by_Month27"/>
      <sheetName val="Cost_Input_Sheet27"/>
      <sheetName val="C1_NOV27"/>
      <sheetName val="P&amp;L_INPUT27"/>
      <sheetName val="Portofolio_Trading27"/>
      <sheetName val="APAC_Q1FY09_-_Oracle27"/>
      <sheetName val="jan_book27"/>
      <sheetName val="_WP_SPT_2012_-_23_04_2013_xls27"/>
      <sheetName val="SUMMARY_200127"/>
      <sheetName val="OthAsset_roll27"/>
      <sheetName val="Ref-As_Is_GL_acc27"/>
      <sheetName val="Location_Details__2_27"/>
      <sheetName val="Input_Sheet27"/>
      <sheetName val="MAP_BS27"/>
      <sheetName val="New_format_sales27"/>
      <sheetName val="Table_527"/>
      <sheetName val="TAX_LIST28"/>
      <sheetName val="AR_EXPORT27"/>
      <sheetName val="1200_2027"/>
      <sheetName val="TBC05_Net27"/>
      <sheetName val="Depreciation__schedule28"/>
      <sheetName val="Penyusutan_(2)28"/>
      <sheetName val="disposal_assets28"/>
      <sheetName val="provision_(3)28"/>
      <sheetName val="Recon-Art_2128"/>
      <sheetName val="FA-gainloss_(2)28"/>
      <sheetName val="fiscal_corr28"/>
      <sheetName val="1771_228"/>
      <sheetName val="1771_2(E)28"/>
      <sheetName val="Depr-Comp_(2)28"/>
      <sheetName val="Marshal_(3)28"/>
      <sheetName val="Marshal_(2)28"/>
      <sheetName val="provision_(2)28"/>
      <sheetName val="fiscal_corr_(3)28"/>
      <sheetName val="fiscal_corr_(2)28"/>
      <sheetName val="CostRecovery_-_JV28"/>
      <sheetName val="PENJ_NERACA27"/>
      <sheetName val="CASH_FLOW27"/>
      <sheetName val="Pnrmanent_info27"/>
      <sheetName val="Input__EAST27"/>
      <sheetName val="bill_qty27"/>
      <sheetName val="Simple_Coff_27"/>
      <sheetName val="I-PPh_Final27"/>
      <sheetName val="OT_August__Drmx__0827"/>
      <sheetName val="DATA_SLIP27"/>
      <sheetName val="CC_127"/>
      <sheetName val="CC_227"/>
      <sheetName val="CC_327"/>
      <sheetName val="United_Kingdom27"/>
      <sheetName val="RE_reconciliation27"/>
      <sheetName val="V_D_5-227"/>
      <sheetName val="LE767_GLOBAL_CHECKLIST_update27"/>
      <sheetName val="PO_&amp;_TL_Market_Specific27"/>
      <sheetName val="Issue_Sheet27"/>
      <sheetName val="I__SAP_Screen27"/>
      <sheetName val="II__OTR_-_BAS_G127"/>
      <sheetName val="III__AR_Recon27"/>
      <sheetName val="IV__AR27"/>
      <sheetName val="V_Zero_rated27"/>
      <sheetName val="VI__IC_Recon_828_to_221327"/>
      <sheetName val="IC_Recon_800-221327"/>
      <sheetName val="Capital_Purchases_BAS27"/>
      <sheetName val="VII__AP_BAS_G1127"/>
      <sheetName val="VIII__KN_Rec27"/>
      <sheetName val="IX_ITR27"/>
      <sheetName val="X__1204100127"/>
      <sheetName val="XI__Cust_Output_GST27"/>
      <sheetName val="XII_Vend_Input_GST27"/>
      <sheetName val="å's_=27"/>
      <sheetName val="fr_BS25"/>
      <sheetName val="P&amp;L_Adjustment25"/>
      <sheetName val="Main_Menu25"/>
      <sheetName val="Schedule_Contract_&amp;_SILO25"/>
      <sheetName val="Sales_and_Collections25"/>
      <sheetName val="Cost_of_Sales25"/>
      <sheetName val="Operating_Expenses_25"/>
      <sheetName val="Est__Income_By_Rig25"/>
      <sheetName val="Leasing_TA_Duri25"/>
      <sheetName val="TA_Jakarta25"/>
      <sheetName val="Breakdown_Cost-Well_Control25"/>
      <sheetName val="P_&amp;_L_1st-Invst-Well_Control25"/>
      <sheetName val="Asset_TA25"/>
      <sheetName val="Detail_COGS25"/>
      <sheetName val="N_100_F_Lead25"/>
      <sheetName val="WP_IC_Exp_January_201025"/>
      <sheetName val="Invoice_Cross_Reference25"/>
      <sheetName val="Spec_2210425"/>
      <sheetName val="CM_Tgl25"/>
      <sheetName val="Combined_FA25"/>
      <sheetName val="REF_ONLY4"/>
      <sheetName val="(ABS)_JUL-AGST'075"/>
      <sheetName val="960_1123_03cleared4"/>
      <sheetName val="Flash_var_4"/>
      <sheetName val="Workshop_Tools4"/>
      <sheetName val="FE-1770_P14"/>
      <sheetName val="Exc__Rate4"/>
      <sheetName val="TERM_OF_PAYMENT4"/>
      <sheetName val="trf_7_jht4"/>
      <sheetName val="5610_1-1_TOP4"/>
      <sheetName val="ESTIMASI_MITRA4"/>
      <sheetName val="S_e_p4"/>
      <sheetName val="M_a_y4"/>
      <sheetName val="J_u_l4"/>
      <sheetName val="N_o_v4"/>
      <sheetName val="O_c_t4"/>
      <sheetName val="M_a_r4"/>
      <sheetName val="F_e_b4"/>
      <sheetName val="J_a_n4"/>
      <sheetName val="00_received_in_014"/>
      <sheetName val="A_p_r4"/>
      <sheetName val="A_u_g4"/>
      <sheetName val="Per_GL_J_a_n4"/>
      <sheetName val="Tax_Rate4"/>
      <sheetName val="Permanent_info33"/>
      <sheetName val="details_fiscal_adjustments33"/>
      <sheetName val="Sum_empcost33"/>
      <sheetName val="Data_Sheet31"/>
      <sheetName val="Trial_Bal32"/>
      <sheetName val="Notes_to_BS32"/>
      <sheetName val="Mutasi_Final31"/>
      <sheetName val="fiscal_depr(E)32"/>
      <sheetName val="1998_CITR32"/>
      <sheetName val="NY_ADMIN31"/>
      <sheetName val="Mei_200731"/>
      <sheetName val="FA_Movement_IBIC32"/>
      <sheetName val="Client_Aje32"/>
      <sheetName val="Journal_Template32"/>
      <sheetName val="WIP_DETAIL_(GL_VS_NMP)31"/>
      <sheetName val="NO_FAKTUR32"/>
      <sheetName val="Gaikindo_Report32"/>
      <sheetName val="data_wp31"/>
      <sheetName val="Accounts_Payable_(AA)30"/>
      <sheetName val="1721-A1_(terbaru)30"/>
      <sheetName val="FA_Movement31"/>
      <sheetName val="Other_charges_(income)32"/>
      <sheetName val="WK_Local30"/>
      <sheetName val="FA_FISKAL31"/>
      <sheetName val="Accrued_(ckrg)31"/>
      <sheetName val="PROD_FRY-MONODON30"/>
      <sheetName val="TBCons_KMB0430"/>
      <sheetName val="FE-1771$_P130"/>
      <sheetName val="RWP_3330"/>
      <sheetName val="sep_ST30"/>
      <sheetName val="trf_multiple_dnrks30"/>
      <sheetName val="Q_130"/>
      <sheetName val="Horizon_Cost_Saves_Pkg30"/>
      <sheetName val="cost_recovery30"/>
      <sheetName val="Detail_Lead30"/>
      <sheetName val="Phasing_by_Month30"/>
      <sheetName val="Cost_Input_Sheet30"/>
      <sheetName val="C1_NOV30"/>
      <sheetName val="P&amp;L_INPUT30"/>
      <sheetName val="Portofolio_Trading30"/>
      <sheetName val="APAC_Q1FY09_-_Oracle30"/>
      <sheetName val="jan_book30"/>
      <sheetName val="Ref-As_Is_GL_acc30"/>
      <sheetName val="OthAsset_roll30"/>
      <sheetName val="Input_Sheet30"/>
      <sheetName val="Table_530"/>
      <sheetName val="TAX_LIST31"/>
      <sheetName val="Location_Details__2_30"/>
      <sheetName val="AR_EXPORT30"/>
      <sheetName val="MAP_BS30"/>
      <sheetName val="_WP_SPT_2012_-_23_04_2013_xls30"/>
      <sheetName val="SUMMARY_200130"/>
      <sheetName val="New_format_sales30"/>
      <sheetName val="TBC05_Net30"/>
      <sheetName val="Depreciation__schedule31"/>
      <sheetName val="Penyusutan_(2)31"/>
      <sheetName val="disposal_assets31"/>
      <sheetName val="provision_(3)31"/>
      <sheetName val="Recon-Art_2131"/>
      <sheetName val="FA-gainloss_(2)31"/>
      <sheetName val="fiscal_corr31"/>
      <sheetName val="1771_231"/>
      <sheetName val="1771_2(E)31"/>
      <sheetName val="Depr-Comp_(2)31"/>
      <sheetName val="Marshal_(3)31"/>
      <sheetName val="Marshal_(2)31"/>
      <sheetName val="provision_(2)31"/>
      <sheetName val="fiscal_corr_(3)31"/>
      <sheetName val="fiscal_corr_(2)31"/>
      <sheetName val="CostRecovery_-_JV31"/>
      <sheetName val="PENJ_NERACA30"/>
      <sheetName val="CASH_FLOW30"/>
      <sheetName val="Pnrmanent_info30"/>
      <sheetName val="Input__EAST30"/>
      <sheetName val="bill_qty30"/>
      <sheetName val="Simple_Coff_30"/>
      <sheetName val="I-PPh_Final30"/>
      <sheetName val="OT_August__Drmx__0830"/>
      <sheetName val="DATA_SLIP30"/>
      <sheetName val="1200_2030"/>
      <sheetName val="CC_130"/>
      <sheetName val="CC_230"/>
      <sheetName val="CC_330"/>
      <sheetName val="United_Kingdom30"/>
      <sheetName val="RE_reconciliation30"/>
      <sheetName val="V_D_5-230"/>
      <sheetName val="LE767_GLOBAL_CHECKLIST_update30"/>
      <sheetName val="PO_&amp;_TL_Market_Specific30"/>
      <sheetName val="Issue_Sheet30"/>
      <sheetName val="I__SAP_Screen30"/>
      <sheetName val="II__OTR_-_BAS_G130"/>
      <sheetName val="III__AR_Recon30"/>
      <sheetName val="IV__AR30"/>
      <sheetName val="V_Zero_rated30"/>
      <sheetName val="VI__IC_Recon_828_to_221330"/>
      <sheetName val="IC_Recon_800-221330"/>
      <sheetName val="Capital_Purchases_BAS30"/>
      <sheetName val="VII__AP_BAS_G1130"/>
      <sheetName val="VIII__KN_Rec30"/>
      <sheetName val="IX_ITR30"/>
      <sheetName val="X__1204100130"/>
      <sheetName val="XI__Cust_Output_GST30"/>
      <sheetName val="XII_Vend_Input_GST30"/>
      <sheetName val="å's_=30"/>
      <sheetName val="Invoice_Cross_Reference28"/>
      <sheetName val="Spec_2210428"/>
      <sheetName val="N_100_F_Lead28"/>
      <sheetName val="WP_IC_Exp_January_201028"/>
      <sheetName val="fr_BS28"/>
      <sheetName val="P&amp;L_Adjustment28"/>
      <sheetName val="Main_Menu28"/>
      <sheetName val="Schedule_Contract_&amp;_SILO28"/>
      <sheetName val="Sales_and_Collections28"/>
      <sheetName val="Cost_of_Sales28"/>
      <sheetName val="Operating_Expenses_28"/>
      <sheetName val="Est__Income_By_Rig28"/>
      <sheetName val="Leasing_TA_Duri28"/>
      <sheetName val="TA_Jakarta28"/>
      <sheetName val="Breakdown_Cost-Well_Control28"/>
      <sheetName val="P_&amp;_L_1st-Invst-Well_Control28"/>
      <sheetName val="Asset_TA28"/>
      <sheetName val="Detail_COGS28"/>
      <sheetName val="CM_Tgl28"/>
      <sheetName val="Combined_FA28"/>
      <sheetName val="REF_ONLY7"/>
      <sheetName val="(ABS)_JUL-AGST'078"/>
      <sheetName val="960_1123_03cleared7"/>
      <sheetName val="Flash_var_7"/>
      <sheetName val="Workshop_Tools7"/>
      <sheetName val="FE-1770_P17"/>
      <sheetName val="Exc__Rate7"/>
      <sheetName val="TERM_OF_PAYMENT7"/>
      <sheetName val="trf_7_jht7"/>
      <sheetName val="5610_1-1_TOP7"/>
      <sheetName val="ESTIMASI_MITRA7"/>
      <sheetName val="S_e_p7"/>
      <sheetName val="M_a_y7"/>
      <sheetName val="J_u_l7"/>
      <sheetName val="N_o_v7"/>
      <sheetName val="O_c_t7"/>
      <sheetName val="M_a_r7"/>
      <sheetName val="F_e_b7"/>
      <sheetName val="J_a_n7"/>
      <sheetName val="00_received_in_017"/>
      <sheetName val="A_p_r7"/>
      <sheetName val="A_u_g7"/>
      <sheetName val="Per_GL_J_a_n7"/>
      <sheetName val="Tax_Rate7"/>
      <sheetName val="Permanent_info31"/>
      <sheetName val="details_fiscal_adjustments31"/>
      <sheetName val="Sum_empcost31"/>
      <sheetName val="Trial_Bal30"/>
      <sheetName val="Notes_to_BS30"/>
      <sheetName val="Data_Sheet29"/>
      <sheetName val="Mutasi_Final29"/>
      <sheetName val="fiscal_depr(E)30"/>
      <sheetName val="1998_CITR30"/>
      <sheetName val="NY_ADMIN29"/>
      <sheetName val="Mei_200729"/>
      <sheetName val="FA_Movement_IBIC30"/>
      <sheetName val="Client_Aje30"/>
      <sheetName val="Journal_Template30"/>
      <sheetName val="WIP_DETAIL_(GL_VS_NMP)29"/>
      <sheetName val="NO_FAKTUR30"/>
      <sheetName val="Gaikindo_Report30"/>
      <sheetName val="data_wp29"/>
      <sheetName val="Accounts_Payable_(AA)28"/>
      <sheetName val="FA_Movement29"/>
      <sheetName val="Other_charges_(income)30"/>
      <sheetName val="WK_Local28"/>
      <sheetName val="FA_FISKAL29"/>
      <sheetName val="PROD_FRY-MONODON28"/>
      <sheetName val="TBCons_KMB0428"/>
      <sheetName val="Accrued_(ckrg)29"/>
      <sheetName val="1721-A1_(terbaru)28"/>
      <sheetName val="trf_multiple_dnrks28"/>
      <sheetName val="Q_128"/>
      <sheetName val="FE-1771$_P128"/>
      <sheetName val="RWP_3328"/>
      <sheetName val="sep_ST28"/>
      <sheetName val="Horizon_Cost_Saves_Pkg28"/>
      <sheetName val="cost_recovery28"/>
      <sheetName val="Detail_Lead28"/>
      <sheetName val="Phasing_by_Month28"/>
      <sheetName val="Cost_Input_Sheet28"/>
      <sheetName val="C1_NOV28"/>
      <sheetName val="P&amp;L_INPUT28"/>
      <sheetName val="Portofolio_Trading28"/>
      <sheetName val="APAC_Q1FY09_-_Oracle28"/>
      <sheetName val="jan_book28"/>
      <sheetName val="_WP_SPT_2012_-_23_04_2013_xls28"/>
      <sheetName val="SUMMARY_200128"/>
      <sheetName val="OthAsset_roll28"/>
      <sheetName val="Ref-As_Is_GL_acc28"/>
      <sheetName val="Location_Details__2_28"/>
      <sheetName val="Input_Sheet28"/>
      <sheetName val="MAP_BS28"/>
      <sheetName val="New_format_sales28"/>
      <sheetName val="Table_528"/>
      <sheetName val="TAX_LIST29"/>
      <sheetName val="AR_EXPORT28"/>
      <sheetName val="1200_2028"/>
      <sheetName val="TBC05_Net28"/>
      <sheetName val="Depreciation__schedule29"/>
      <sheetName val="Penyusutan_(2)29"/>
      <sheetName val="disposal_assets29"/>
      <sheetName val="provision_(3)29"/>
      <sheetName val="Recon-Art_2129"/>
      <sheetName val="FA-gainloss_(2)29"/>
      <sheetName val="fiscal_corr29"/>
      <sheetName val="1771_229"/>
      <sheetName val="1771_2(E)29"/>
      <sheetName val="Depr-Comp_(2)29"/>
      <sheetName val="Marshal_(3)29"/>
      <sheetName val="Marshal_(2)29"/>
      <sheetName val="provision_(2)29"/>
      <sheetName val="fiscal_corr_(3)29"/>
      <sheetName val="fiscal_corr_(2)29"/>
      <sheetName val="CostRecovery_-_JV29"/>
      <sheetName val="PENJ_NERACA28"/>
      <sheetName val="CASH_FLOW28"/>
      <sheetName val="Pnrmanent_info28"/>
      <sheetName val="Input__EAST28"/>
      <sheetName val="bill_qty28"/>
      <sheetName val="Simple_Coff_28"/>
      <sheetName val="I-PPh_Final28"/>
      <sheetName val="OT_August__Drmx__0828"/>
      <sheetName val="DATA_SLIP28"/>
      <sheetName val="CC_128"/>
      <sheetName val="CC_228"/>
      <sheetName val="CC_328"/>
      <sheetName val="United_Kingdom28"/>
      <sheetName val="RE_reconciliation28"/>
      <sheetName val="V_D_5-228"/>
      <sheetName val="LE767_GLOBAL_CHECKLIST_update28"/>
      <sheetName val="PO_&amp;_TL_Market_Specific28"/>
      <sheetName val="Issue_Sheet28"/>
      <sheetName val="I__SAP_Screen28"/>
      <sheetName val="II__OTR_-_BAS_G128"/>
      <sheetName val="III__AR_Recon28"/>
      <sheetName val="IV__AR28"/>
      <sheetName val="V_Zero_rated28"/>
      <sheetName val="VI__IC_Recon_828_to_221328"/>
      <sheetName val="IC_Recon_800-221328"/>
      <sheetName val="Capital_Purchases_BAS28"/>
      <sheetName val="VII__AP_BAS_G1128"/>
      <sheetName val="VIII__KN_Rec28"/>
      <sheetName val="IX_ITR28"/>
      <sheetName val="X__1204100128"/>
      <sheetName val="XI__Cust_Output_GST28"/>
      <sheetName val="XII_Vend_Input_GST28"/>
      <sheetName val="å's_=28"/>
      <sheetName val="fr_BS26"/>
      <sheetName val="P&amp;L_Adjustment26"/>
      <sheetName val="Main_Menu26"/>
      <sheetName val="Schedule_Contract_&amp;_SILO26"/>
      <sheetName val="Sales_and_Collections26"/>
      <sheetName val="Cost_of_Sales26"/>
      <sheetName val="Operating_Expenses_26"/>
      <sheetName val="Est__Income_By_Rig26"/>
      <sheetName val="Leasing_TA_Duri26"/>
      <sheetName val="TA_Jakarta26"/>
      <sheetName val="Breakdown_Cost-Well_Control26"/>
      <sheetName val="P_&amp;_L_1st-Invst-Well_Control26"/>
      <sheetName val="Asset_TA26"/>
      <sheetName val="Detail_COGS26"/>
      <sheetName val="N_100_F_Lead26"/>
      <sheetName val="WP_IC_Exp_January_201026"/>
      <sheetName val="Invoice_Cross_Reference26"/>
      <sheetName val="Spec_2210426"/>
      <sheetName val="CM_Tgl26"/>
      <sheetName val="Combined_FA26"/>
      <sheetName val="REF_ONLY5"/>
      <sheetName val="(ABS)_JUL-AGST'076"/>
      <sheetName val="960_1123_03cleared5"/>
      <sheetName val="Flash_var_5"/>
      <sheetName val="Workshop_Tools5"/>
      <sheetName val="FE-1770_P15"/>
      <sheetName val="Exc__Rate5"/>
      <sheetName val="TERM_OF_PAYMENT5"/>
      <sheetName val="trf_7_jht5"/>
      <sheetName val="5610_1-1_TOP5"/>
      <sheetName val="ESTIMASI_MITRA5"/>
      <sheetName val="S_e_p5"/>
      <sheetName val="M_a_y5"/>
      <sheetName val="J_u_l5"/>
      <sheetName val="N_o_v5"/>
      <sheetName val="O_c_t5"/>
      <sheetName val="M_a_r5"/>
      <sheetName val="F_e_b5"/>
      <sheetName val="J_a_n5"/>
      <sheetName val="00_received_in_015"/>
      <sheetName val="A_p_r5"/>
      <sheetName val="A_u_g5"/>
      <sheetName val="Per_GL_J_a_n5"/>
      <sheetName val="Tax_Rate5"/>
      <sheetName val="Permanent_info32"/>
      <sheetName val="details_fiscal_adjustments32"/>
      <sheetName val="Sum_empcost32"/>
      <sheetName val="Trial_Bal31"/>
      <sheetName val="Notes_to_BS31"/>
      <sheetName val="Data_Sheet30"/>
      <sheetName val="Mutasi_Final30"/>
      <sheetName val="fiscal_depr(E)31"/>
      <sheetName val="1998_CITR31"/>
      <sheetName val="NY_ADMIN30"/>
      <sheetName val="Mei_200730"/>
      <sheetName val="FA_Movement_IBIC31"/>
      <sheetName val="Client_Aje31"/>
      <sheetName val="Journal_Template31"/>
      <sheetName val="WIP_DETAIL_(GL_VS_NMP)30"/>
      <sheetName val="NO_FAKTUR31"/>
      <sheetName val="Gaikindo_Report31"/>
      <sheetName val="data_wp30"/>
      <sheetName val="Accounts_Payable_(AA)29"/>
      <sheetName val="FA_Movement30"/>
      <sheetName val="Other_charges_(income)31"/>
      <sheetName val="WK_Local29"/>
      <sheetName val="FA_FISKAL30"/>
      <sheetName val="PROD_FRY-MONODON29"/>
      <sheetName val="TBCons_KMB0429"/>
      <sheetName val="Accrued_(ckrg)30"/>
      <sheetName val="1721-A1_(terbaru)29"/>
      <sheetName val="trf_multiple_dnrks29"/>
      <sheetName val="Q_129"/>
      <sheetName val="FE-1771$_P129"/>
      <sheetName val="RWP_3329"/>
      <sheetName val="sep_ST29"/>
      <sheetName val="Horizon_Cost_Saves_Pkg29"/>
      <sheetName val="cost_recovery29"/>
      <sheetName val="Detail_Lead29"/>
      <sheetName val="Phasing_by_Month29"/>
      <sheetName val="Cost_Input_Sheet29"/>
      <sheetName val="C1_NOV29"/>
      <sheetName val="P&amp;L_INPUT29"/>
      <sheetName val="Portofolio_Trading29"/>
      <sheetName val="APAC_Q1FY09_-_Oracle29"/>
      <sheetName val="jan_book29"/>
      <sheetName val="_WP_SPT_2012_-_23_04_2013_xls29"/>
      <sheetName val="SUMMARY_200129"/>
      <sheetName val="OthAsset_roll29"/>
      <sheetName val="Ref-As_Is_GL_acc29"/>
      <sheetName val="Location_Details__2_29"/>
      <sheetName val="Input_Sheet29"/>
      <sheetName val="MAP_BS29"/>
      <sheetName val="New_format_sales29"/>
      <sheetName val="Table_529"/>
      <sheetName val="TAX_LIST30"/>
      <sheetName val="AR_EXPORT29"/>
      <sheetName val="1200_2029"/>
      <sheetName val="TBC05_Net29"/>
      <sheetName val="Depreciation__schedule30"/>
      <sheetName val="Penyusutan_(2)30"/>
      <sheetName val="disposal_assets30"/>
      <sheetName val="provision_(3)30"/>
      <sheetName val="Recon-Art_2130"/>
      <sheetName val="FA-gainloss_(2)30"/>
      <sheetName val="fiscal_corr30"/>
      <sheetName val="1771_230"/>
      <sheetName val="1771_2(E)30"/>
      <sheetName val="Depr-Comp_(2)30"/>
      <sheetName val="Marshal_(3)30"/>
      <sheetName val="Marshal_(2)30"/>
      <sheetName val="provision_(2)30"/>
      <sheetName val="fiscal_corr_(3)30"/>
      <sheetName val="fiscal_corr_(2)30"/>
      <sheetName val="CostRecovery_-_JV30"/>
      <sheetName val="PENJ_NERACA29"/>
      <sheetName val="CASH_FLOW29"/>
      <sheetName val="Pnrmanent_info29"/>
      <sheetName val="Input__EAST29"/>
      <sheetName val="bill_qty29"/>
      <sheetName val="Simple_Coff_29"/>
      <sheetName val="I-PPh_Final29"/>
      <sheetName val="OT_August__Drmx__0829"/>
      <sheetName val="DATA_SLIP29"/>
      <sheetName val="CC_129"/>
      <sheetName val="CC_229"/>
      <sheetName val="CC_329"/>
      <sheetName val="United_Kingdom29"/>
      <sheetName val="RE_reconciliation29"/>
      <sheetName val="V_D_5-229"/>
      <sheetName val="LE767_GLOBAL_CHECKLIST_update29"/>
      <sheetName val="PO_&amp;_TL_Market_Specific29"/>
      <sheetName val="Issue_Sheet29"/>
      <sheetName val="I__SAP_Screen29"/>
      <sheetName val="II__OTR_-_BAS_G129"/>
      <sheetName val="III__AR_Recon29"/>
      <sheetName val="IV__AR29"/>
      <sheetName val="V_Zero_rated29"/>
      <sheetName val="VI__IC_Recon_828_to_221329"/>
      <sheetName val="IC_Recon_800-221329"/>
      <sheetName val="Capital_Purchases_BAS29"/>
      <sheetName val="VII__AP_BAS_G1129"/>
      <sheetName val="VIII__KN_Rec29"/>
      <sheetName val="IX_ITR29"/>
      <sheetName val="X__1204100129"/>
      <sheetName val="XI__Cust_Output_GST29"/>
      <sheetName val="XII_Vend_Input_GST29"/>
      <sheetName val="å's_=29"/>
      <sheetName val="fr_BS27"/>
      <sheetName val="P&amp;L_Adjustment27"/>
      <sheetName val="Main_Menu27"/>
      <sheetName val="Schedule_Contract_&amp;_SILO27"/>
      <sheetName val="Sales_and_Collections27"/>
      <sheetName val="Cost_of_Sales27"/>
      <sheetName val="Operating_Expenses_27"/>
      <sheetName val="Est__Income_By_Rig27"/>
      <sheetName val="Leasing_TA_Duri27"/>
      <sheetName val="TA_Jakarta27"/>
      <sheetName val="Breakdown_Cost-Well_Control27"/>
      <sheetName val="P_&amp;_L_1st-Invst-Well_Control27"/>
      <sheetName val="Asset_TA27"/>
      <sheetName val="Detail_COGS27"/>
      <sheetName val="N_100_F_Lead27"/>
      <sheetName val="WP_IC_Exp_January_201027"/>
      <sheetName val="Invoice_Cross_Reference27"/>
      <sheetName val="Spec_2210427"/>
      <sheetName val="CM_Tgl27"/>
      <sheetName val="Combined_FA27"/>
      <sheetName val="REF_ONLY6"/>
      <sheetName val="(ABS)_JUL-AGST'077"/>
      <sheetName val="960_1123_03cleared6"/>
      <sheetName val="Flash_var_6"/>
      <sheetName val="Workshop_Tools6"/>
      <sheetName val="FE-1770_P16"/>
      <sheetName val="Exc__Rate6"/>
      <sheetName val="TERM_OF_PAYMENT6"/>
      <sheetName val="trf_7_jht6"/>
      <sheetName val="5610_1-1_TOP6"/>
      <sheetName val="ESTIMASI_MITRA6"/>
      <sheetName val="S_e_p6"/>
      <sheetName val="M_a_y6"/>
      <sheetName val="J_u_l6"/>
      <sheetName val="N_o_v6"/>
      <sheetName val="O_c_t6"/>
      <sheetName val="M_a_r6"/>
      <sheetName val="F_e_b6"/>
      <sheetName val="J_a_n6"/>
      <sheetName val="00_received_in_016"/>
      <sheetName val="A_p_r6"/>
      <sheetName val="A_u_g6"/>
      <sheetName val="Per_GL_J_a_n6"/>
      <sheetName val="Tax_Rate6"/>
      <sheetName val="Permanent_info37"/>
      <sheetName val="details_fiscal_adjustments37"/>
      <sheetName val="Sum_empcost37"/>
      <sheetName val="Data_Sheet35"/>
      <sheetName val="Trial_Bal36"/>
      <sheetName val="Notes_to_BS36"/>
      <sheetName val="Mutasi_Final35"/>
      <sheetName val="fiscal_depr(E)36"/>
      <sheetName val="1998_CITR36"/>
      <sheetName val="NY_ADMIN35"/>
      <sheetName val="Mei_200735"/>
      <sheetName val="FA_Movement_IBIC36"/>
      <sheetName val="Client_Aje36"/>
      <sheetName val="Journal_Template36"/>
      <sheetName val="WIP_DETAIL_(GL_VS_NMP)35"/>
      <sheetName val="NO_FAKTUR36"/>
      <sheetName val="Gaikindo_Report36"/>
      <sheetName val="data_wp35"/>
      <sheetName val="Accounts_Payable_(AA)34"/>
      <sheetName val="1721-A1_(terbaru)34"/>
      <sheetName val="FA_Movement35"/>
      <sheetName val="Other_charges_(income)36"/>
      <sheetName val="WK_Local34"/>
      <sheetName val="FA_FISKAL35"/>
      <sheetName val="Accrued_(ckrg)35"/>
      <sheetName val="PROD_FRY-MONODON34"/>
      <sheetName val="TBCons_KMB0434"/>
      <sheetName val="FE-1771$_P134"/>
      <sheetName val="RWP_3334"/>
      <sheetName val="sep_ST34"/>
      <sheetName val="trf_multiple_dnrks34"/>
      <sheetName val="Q_134"/>
      <sheetName val="Horizon_Cost_Saves_Pkg34"/>
      <sheetName val="cost_recovery34"/>
      <sheetName val="Detail_Lead34"/>
      <sheetName val="Phasing_by_Month34"/>
      <sheetName val="Cost_Input_Sheet34"/>
      <sheetName val="C1_NOV34"/>
      <sheetName val="P&amp;L_INPUT34"/>
      <sheetName val="Portofolio_Trading34"/>
      <sheetName val="APAC_Q1FY09_-_Oracle34"/>
      <sheetName val="jan_book34"/>
      <sheetName val="Ref-As_Is_GL_acc34"/>
      <sheetName val="OthAsset_roll34"/>
      <sheetName val="Input_Sheet34"/>
      <sheetName val="Table_534"/>
      <sheetName val="TAX_LIST35"/>
      <sheetName val="Location_Details__2_34"/>
      <sheetName val="AR_EXPORT34"/>
      <sheetName val="MAP_BS34"/>
      <sheetName val="_WP_SPT_2012_-_23_04_2013_xls34"/>
      <sheetName val="SUMMARY_200134"/>
      <sheetName val="New_format_sales34"/>
      <sheetName val="TBC05_Net34"/>
      <sheetName val="Depreciation__schedule35"/>
      <sheetName val="Penyusutan_(2)35"/>
      <sheetName val="disposal_assets35"/>
      <sheetName val="provision_(3)35"/>
      <sheetName val="Recon-Art_2135"/>
      <sheetName val="FA-gainloss_(2)35"/>
      <sheetName val="fiscal_corr35"/>
      <sheetName val="1771_235"/>
      <sheetName val="1771_2(E)35"/>
      <sheetName val="Depr-Comp_(2)35"/>
      <sheetName val="Marshal_(3)35"/>
      <sheetName val="Marshal_(2)35"/>
      <sheetName val="provision_(2)35"/>
      <sheetName val="fiscal_corr_(3)35"/>
      <sheetName val="fiscal_corr_(2)35"/>
      <sheetName val="CostRecovery_-_JV35"/>
      <sheetName val="PENJ_NERACA34"/>
      <sheetName val="CASH_FLOW34"/>
      <sheetName val="Pnrmanent_info34"/>
      <sheetName val="Input__EAST34"/>
      <sheetName val="bill_qty34"/>
      <sheetName val="Simple_Coff_34"/>
      <sheetName val="I-PPh_Final34"/>
      <sheetName val="OT_August__Drmx__0834"/>
      <sheetName val="DATA_SLIP34"/>
      <sheetName val="1200_2034"/>
      <sheetName val="CC_134"/>
      <sheetName val="CC_234"/>
      <sheetName val="CC_334"/>
      <sheetName val="United_Kingdom34"/>
      <sheetName val="RE_reconciliation34"/>
      <sheetName val="V_D_5-234"/>
      <sheetName val="LE767_GLOBAL_CHECKLIST_update34"/>
      <sheetName val="PO_&amp;_TL_Market_Specific34"/>
      <sheetName val="Issue_Sheet34"/>
      <sheetName val="I__SAP_Screen34"/>
      <sheetName val="II__OTR_-_BAS_G134"/>
      <sheetName val="III__AR_Recon34"/>
      <sheetName val="IV__AR34"/>
      <sheetName val="V_Zero_rated34"/>
      <sheetName val="VI__IC_Recon_828_to_221334"/>
      <sheetName val="IC_Recon_800-221334"/>
      <sheetName val="Capital_Purchases_BAS34"/>
      <sheetName val="VII__AP_BAS_G1134"/>
      <sheetName val="VIII__KN_Rec34"/>
      <sheetName val="IX_ITR34"/>
      <sheetName val="X__1204100134"/>
      <sheetName val="XI__Cust_Output_GST34"/>
      <sheetName val="XII_Vend_Input_GST34"/>
      <sheetName val="å's_=34"/>
      <sheetName val="Invoice_Cross_Reference32"/>
      <sheetName val="Spec_2210432"/>
      <sheetName val="N_100_F_Lead32"/>
      <sheetName val="WP_IC_Exp_January_201032"/>
      <sheetName val="fr_BS32"/>
      <sheetName val="P&amp;L_Adjustment32"/>
      <sheetName val="Main_Menu32"/>
      <sheetName val="Schedule_Contract_&amp;_SILO32"/>
      <sheetName val="Sales_and_Collections32"/>
      <sheetName val="Cost_of_Sales32"/>
      <sheetName val="Operating_Expenses_32"/>
      <sheetName val="Est__Income_By_Rig32"/>
      <sheetName val="Leasing_TA_Duri32"/>
      <sheetName val="TA_Jakarta32"/>
      <sheetName val="Breakdown_Cost-Well_Control32"/>
      <sheetName val="P_&amp;_L_1st-Invst-Well_Control32"/>
      <sheetName val="Asset_TA32"/>
      <sheetName val="Detail_COGS32"/>
      <sheetName val="CM_Tgl32"/>
      <sheetName val="Combined_FA32"/>
      <sheetName val="REF_ONLY11"/>
      <sheetName val="(ABS)_JUL-AGST'0712"/>
      <sheetName val="960_1123_03cleared11"/>
      <sheetName val="Flash_var_11"/>
      <sheetName val="Workshop_Tools11"/>
      <sheetName val="FE-1770_P111"/>
      <sheetName val="Exc__Rate11"/>
      <sheetName val="TERM_OF_PAYMENT11"/>
      <sheetName val="trf_7_jht11"/>
      <sheetName val="5610_1-1_TOP11"/>
      <sheetName val="ESTIMASI_MITRA11"/>
      <sheetName val="S_e_p11"/>
      <sheetName val="M_a_y11"/>
      <sheetName val="J_u_l11"/>
      <sheetName val="N_o_v11"/>
      <sheetName val="O_c_t11"/>
      <sheetName val="M_a_r11"/>
      <sheetName val="F_e_b11"/>
      <sheetName val="J_a_n11"/>
      <sheetName val="00_received_in_0111"/>
      <sheetName val="A_p_r11"/>
      <sheetName val="A_u_g11"/>
      <sheetName val="Per_GL_J_a_n11"/>
      <sheetName val="Tax_Rate11"/>
      <sheetName val="Permanent_info35"/>
      <sheetName val="details_fiscal_adjustments35"/>
      <sheetName val="Sum_empcost35"/>
      <sheetName val="Data_Sheet33"/>
      <sheetName val="Trial_Bal34"/>
      <sheetName val="Notes_to_BS34"/>
      <sheetName val="Mutasi_Final33"/>
      <sheetName val="fiscal_depr(E)34"/>
      <sheetName val="1998_CITR34"/>
      <sheetName val="NY_ADMIN33"/>
      <sheetName val="Mei_200733"/>
      <sheetName val="FA_Movement_IBIC34"/>
      <sheetName val="Client_Aje34"/>
      <sheetName val="Journal_Template34"/>
      <sheetName val="WIP_DETAIL_(GL_VS_NMP)33"/>
      <sheetName val="NO_FAKTUR34"/>
      <sheetName val="Gaikindo_Report34"/>
      <sheetName val="data_wp33"/>
      <sheetName val="Accounts_Payable_(AA)32"/>
      <sheetName val="1721-A1_(terbaru)32"/>
      <sheetName val="FA_Movement33"/>
      <sheetName val="Other_charges_(income)34"/>
      <sheetName val="WK_Local32"/>
      <sheetName val="FA_FISKAL33"/>
      <sheetName val="Accrued_(ckrg)33"/>
      <sheetName val="PROD_FRY-MONODON32"/>
      <sheetName val="TBCons_KMB0432"/>
      <sheetName val="FE-1771$_P132"/>
      <sheetName val="RWP_3332"/>
      <sheetName val="sep_ST32"/>
      <sheetName val="trf_multiple_dnrks32"/>
      <sheetName val="Q_132"/>
      <sheetName val="Horizon_Cost_Saves_Pkg32"/>
      <sheetName val="cost_recovery32"/>
      <sheetName val="Detail_Lead32"/>
      <sheetName val="Phasing_by_Month32"/>
      <sheetName val="Cost_Input_Sheet32"/>
      <sheetName val="C1_NOV32"/>
      <sheetName val="P&amp;L_INPUT32"/>
      <sheetName val="Portofolio_Trading32"/>
      <sheetName val="APAC_Q1FY09_-_Oracle32"/>
      <sheetName val="jan_book32"/>
      <sheetName val="Ref-As_Is_GL_acc32"/>
      <sheetName val="OthAsset_roll32"/>
      <sheetName val="Input_Sheet32"/>
      <sheetName val="Table_532"/>
      <sheetName val="TAX_LIST33"/>
      <sheetName val="Location_Details__2_32"/>
      <sheetName val="AR_EXPORT32"/>
      <sheetName val="MAP_BS32"/>
      <sheetName val="_WP_SPT_2012_-_23_04_2013_xls32"/>
      <sheetName val="SUMMARY_200132"/>
      <sheetName val="New_format_sales32"/>
      <sheetName val="TBC05_Net32"/>
      <sheetName val="Depreciation__schedule33"/>
      <sheetName val="Penyusutan_(2)33"/>
      <sheetName val="disposal_assets33"/>
      <sheetName val="provision_(3)33"/>
      <sheetName val="Recon-Art_2133"/>
      <sheetName val="FA-gainloss_(2)33"/>
      <sheetName val="fiscal_corr33"/>
      <sheetName val="1771_233"/>
      <sheetName val="1771_2(E)33"/>
      <sheetName val="Depr-Comp_(2)33"/>
      <sheetName val="Marshal_(3)33"/>
      <sheetName val="Marshal_(2)33"/>
      <sheetName val="provision_(2)33"/>
      <sheetName val="fiscal_corr_(3)33"/>
      <sheetName val="fiscal_corr_(2)33"/>
      <sheetName val="CostRecovery_-_JV33"/>
      <sheetName val="PENJ_NERACA32"/>
      <sheetName val="CASH_FLOW32"/>
      <sheetName val="Pnrmanent_info32"/>
      <sheetName val="Input__EAST32"/>
      <sheetName val="bill_qty32"/>
      <sheetName val="Simple_Coff_32"/>
      <sheetName val="I-PPh_Final32"/>
      <sheetName val="OT_August__Drmx__0832"/>
      <sheetName val="DATA_SLIP32"/>
      <sheetName val="1200_2032"/>
      <sheetName val="CC_132"/>
      <sheetName val="CC_232"/>
      <sheetName val="CC_332"/>
      <sheetName val="United_Kingdom32"/>
      <sheetName val="RE_reconciliation32"/>
      <sheetName val="V_D_5-232"/>
      <sheetName val="LE767_GLOBAL_CHECKLIST_update32"/>
      <sheetName val="PO_&amp;_TL_Market_Specific32"/>
      <sheetName val="Issue_Sheet32"/>
      <sheetName val="I__SAP_Screen32"/>
      <sheetName val="II__OTR_-_BAS_G132"/>
      <sheetName val="III__AR_Recon32"/>
      <sheetName val="IV__AR32"/>
      <sheetName val="V_Zero_rated32"/>
      <sheetName val="VI__IC_Recon_828_to_221332"/>
      <sheetName val="IC_Recon_800-221332"/>
      <sheetName val="Capital_Purchases_BAS32"/>
      <sheetName val="VII__AP_BAS_G1132"/>
      <sheetName val="VIII__KN_Rec32"/>
      <sheetName val="IX_ITR32"/>
      <sheetName val="X__1204100132"/>
      <sheetName val="XI__Cust_Output_GST32"/>
      <sheetName val="XII_Vend_Input_GST32"/>
      <sheetName val="å's_=32"/>
      <sheetName val="Invoice_Cross_Reference30"/>
      <sheetName val="Spec_2210430"/>
      <sheetName val="N_100_F_Lead30"/>
      <sheetName val="WP_IC_Exp_January_201030"/>
      <sheetName val="fr_BS30"/>
      <sheetName val="P&amp;L_Adjustment30"/>
      <sheetName val="Main_Menu30"/>
      <sheetName val="Schedule_Contract_&amp;_SILO30"/>
      <sheetName val="Sales_and_Collections30"/>
      <sheetName val="Cost_of_Sales30"/>
      <sheetName val="Operating_Expenses_30"/>
      <sheetName val="Est__Income_By_Rig30"/>
      <sheetName val="Leasing_TA_Duri30"/>
      <sheetName val="TA_Jakarta30"/>
      <sheetName val="Breakdown_Cost-Well_Control30"/>
      <sheetName val="P_&amp;_L_1st-Invst-Well_Control30"/>
      <sheetName val="Asset_TA30"/>
      <sheetName val="Detail_COGS30"/>
      <sheetName val="CM_Tgl30"/>
      <sheetName val="Combined_FA30"/>
      <sheetName val="REF_ONLY9"/>
      <sheetName val="(ABS)_JUL-AGST'0710"/>
      <sheetName val="960_1123_03cleared9"/>
      <sheetName val="Flash_var_9"/>
      <sheetName val="Workshop_Tools9"/>
      <sheetName val="FE-1770_P19"/>
      <sheetName val="Exc__Rate9"/>
      <sheetName val="TERM_OF_PAYMENT9"/>
      <sheetName val="trf_7_jht9"/>
      <sheetName val="5610_1-1_TOP9"/>
      <sheetName val="ESTIMASI_MITRA9"/>
      <sheetName val="S_e_p9"/>
      <sheetName val="M_a_y9"/>
      <sheetName val="J_u_l9"/>
      <sheetName val="N_o_v9"/>
      <sheetName val="O_c_t9"/>
      <sheetName val="M_a_r9"/>
      <sheetName val="F_e_b9"/>
      <sheetName val="J_a_n9"/>
      <sheetName val="00_received_in_019"/>
      <sheetName val="A_p_r9"/>
      <sheetName val="A_u_g9"/>
      <sheetName val="Per_GL_J_a_n9"/>
      <sheetName val="Tax_Rate9"/>
      <sheetName val="Permanent_info36"/>
      <sheetName val="details_fiscal_adjustments36"/>
      <sheetName val="Sum_empcost36"/>
      <sheetName val="Data_Sheet34"/>
      <sheetName val="Trial_Bal35"/>
      <sheetName val="Notes_to_BS35"/>
      <sheetName val="Mutasi_Final34"/>
      <sheetName val="fiscal_depr(E)35"/>
      <sheetName val="1998_CITR35"/>
      <sheetName val="NY_ADMIN34"/>
      <sheetName val="Mei_200734"/>
      <sheetName val="FA_Movement_IBIC35"/>
      <sheetName val="Client_Aje35"/>
      <sheetName val="Journal_Template35"/>
      <sheetName val="WIP_DETAIL_(GL_VS_NMP)34"/>
      <sheetName val="NO_FAKTUR35"/>
      <sheetName val="Gaikindo_Report35"/>
      <sheetName val="data_wp34"/>
      <sheetName val="Accounts_Payable_(AA)33"/>
      <sheetName val="1721-A1_(terbaru)33"/>
      <sheetName val="FA_Movement34"/>
      <sheetName val="Other_charges_(income)35"/>
      <sheetName val="WK_Local33"/>
      <sheetName val="FA_FISKAL34"/>
      <sheetName val="Accrued_(ckrg)34"/>
      <sheetName val="PROD_FRY-MONODON33"/>
      <sheetName val="TBCons_KMB0433"/>
      <sheetName val="FE-1771$_P133"/>
      <sheetName val="RWP_3333"/>
      <sheetName val="sep_ST33"/>
      <sheetName val="trf_multiple_dnrks33"/>
      <sheetName val="Q_133"/>
      <sheetName val="Horizon_Cost_Saves_Pkg33"/>
      <sheetName val="cost_recovery33"/>
      <sheetName val="Detail_Lead33"/>
      <sheetName val="Phasing_by_Month33"/>
      <sheetName val="Cost_Input_Sheet33"/>
      <sheetName val="C1_NOV33"/>
      <sheetName val="P&amp;L_INPUT33"/>
      <sheetName val="Portofolio_Trading33"/>
      <sheetName val="APAC_Q1FY09_-_Oracle33"/>
      <sheetName val="jan_book33"/>
      <sheetName val="Ref-As_Is_GL_acc33"/>
      <sheetName val="OthAsset_roll33"/>
      <sheetName val="Input_Sheet33"/>
      <sheetName val="Table_533"/>
      <sheetName val="TAX_LIST34"/>
      <sheetName val="Location_Details__2_33"/>
      <sheetName val="AR_EXPORT33"/>
      <sheetName val="MAP_BS33"/>
      <sheetName val="_WP_SPT_2012_-_23_04_2013_xls33"/>
      <sheetName val="SUMMARY_200133"/>
      <sheetName val="New_format_sales33"/>
      <sheetName val="TBC05_Net33"/>
      <sheetName val="Depreciation__schedule34"/>
      <sheetName val="Penyusutan_(2)34"/>
      <sheetName val="disposal_assets34"/>
      <sheetName val="provision_(3)34"/>
      <sheetName val="Recon-Art_2134"/>
      <sheetName val="FA-gainloss_(2)34"/>
      <sheetName val="fiscal_corr34"/>
      <sheetName val="1771_234"/>
      <sheetName val="1771_2(E)34"/>
      <sheetName val="Depr-Comp_(2)34"/>
      <sheetName val="Marshal_(3)34"/>
      <sheetName val="Marshal_(2)34"/>
      <sheetName val="provision_(2)34"/>
      <sheetName val="fiscal_corr_(3)34"/>
      <sheetName val="fiscal_corr_(2)34"/>
      <sheetName val="CostRecovery_-_JV34"/>
      <sheetName val="PENJ_NERACA33"/>
      <sheetName val="CASH_FLOW33"/>
      <sheetName val="Pnrmanent_info33"/>
      <sheetName val="Input__EAST33"/>
      <sheetName val="bill_qty33"/>
      <sheetName val="Simple_Coff_33"/>
      <sheetName val="I-PPh_Final33"/>
      <sheetName val="OT_August__Drmx__0833"/>
      <sheetName val="DATA_SLIP33"/>
      <sheetName val="1200_2033"/>
      <sheetName val="CC_133"/>
      <sheetName val="CC_233"/>
      <sheetName val="CC_333"/>
      <sheetName val="United_Kingdom33"/>
      <sheetName val="RE_reconciliation33"/>
      <sheetName val="V_D_5-233"/>
      <sheetName val="LE767_GLOBAL_CHECKLIST_update33"/>
      <sheetName val="PO_&amp;_TL_Market_Specific33"/>
      <sheetName val="Issue_Sheet33"/>
      <sheetName val="I__SAP_Screen33"/>
      <sheetName val="II__OTR_-_BAS_G133"/>
      <sheetName val="III__AR_Recon33"/>
      <sheetName val="IV__AR33"/>
      <sheetName val="V_Zero_rated33"/>
      <sheetName val="VI__IC_Recon_828_to_221333"/>
      <sheetName val="IC_Recon_800-221333"/>
      <sheetName val="Capital_Purchases_BAS33"/>
      <sheetName val="VII__AP_BAS_G1133"/>
      <sheetName val="VIII__KN_Rec33"/>
      <sheetName val="IX_ITR33"/>
      <sheetName val="X__1204100133"/>
      <sheetName val="XI__Cust_Output_GST33"/>
      <sheetName val="XII_Vend_Input_GST33"/>
      <sheetName val="å's_=33"/>
      <sheetName val="Invoice_Cross_Reference31"/>
      <sheetName val="Spec_2210431"/>
      <sheetName val="N_100_F_Lead31"/>
      <sheetName val="WP_IC_Exp_January_201031"/>
      <sheetName val="fr_BS31"/>
      <sheetName val="P&amp;L_Adjustment31"/>
      <sheetName val="Main_Menu31"/>
      <sheetName val="Schedule_Contract_&amp;_SILO31"/>
      <sheetName val="Sales_and_Collections31"/>
      <sheetName val="Cost_of_Sales31"/>
      <sheetName val="Operating_Expenses_31"/>
      <sheetName val="Est__Income_By_Rig31"/>
      <sheetName val="Leasing_TA_Duri31"/>
      <sheetName val="TA_Jakarta31"/>
      <sheetName val="Breakdown_Cost-Well_Control31"/>
      <sheetName val="P_&amp;_L_1st-Invst-Well_Control31"/>
      <sheetName val="Asset_TA31"/>
      <sheetName val="Detail_COGS31"/>
      <sheetName val="CM_Tgl31"/>
      <sheetName val="Combined_FA31"/>
      <sheetName val="REF_ONLY10"/>
      <sheetName val="(ABS)_JUL-AGST'0711"/>
      <sheetName val="960_1123_03cleared10"/>
      <sheetName val="Flash_var_10"/>
      <sheetName val="Workshop_Tools10"/>
      <sheetName val="FE-1770_P110"/>
      <sheetName val="Exc__Rate10"/>
      <sheetName val="TERM_OF_PAYMENT10"/>
      <sheetName val="trf_7_jht10"/>
      <sheetName val="5610_1-1_TOP10"/>
      <sheetName val="ESTIMASI_MITRA10"/>
      <sheetName val="S_e_p10"/>
      <sheetName val="M_a_y10"/>
      <sheetName val="J_u_l10"/>
      <sheetName val="N_o_v10"/>
      <sheetName val="O_c_t10"/>
      <sheetName val="M_a_r10"/>
      <sheetName val="F_e_b10"/>
      <sheetName val="J_a_n10"/>
      <sheetName val="00_received_in_0110"/>
      <sheetName val="A_p_r10"/>
      <sheetName val="A_u_g10"/>
      <sheetName val="Per_GL_J_a_n10"/>
      <sheetName val="Tax_Rate10"/>
      <sheetName val="Permanent_info38"/>
      <sheetName val="details_fiscal_adjustments38"/>
      <sheetName val="Sum_empcost38"/>
      <sheetName val="Data_Sheet36"/>
      <sheetName val="Trial_Bal37"/>
      <sheetName val="Notes_to_BS37"/>
      <sheetName val="Mutasi_Final36"/>
      <sheetName val="fiscal_depr(E)37"/>
      <sheetName val="1998_CITR37"/>
      <sheetName val="NY_ADMIN36"/>
      <sheetName val="Mei_200736"/>
      <sheetName val="FA_Movement_IBIC37"/>
      <sheetName val="Client_Aje37"/>
      <sheetName val="Journal_Template37"/>
      <sheetName val="WIP_DETAIL_(GL_VS_NMP)36"/>
      <sheetName val="NO_FAKTUR37"/>
      <sheetName val="Gaikindo_Report37"/>
      <sheetName val="data_wp36"/>
      <sheetName val="Accounts_Payable_(AA)35"/>
      <sheetName val="1721-A1_(terbaru)35"/>
      <sheetName val="FA_Movement36"/>
      <sheetName val="Other_charges_(income)37"/>
      <sheetName val="WK_Local35"/>
      <sheetName val="FA_FISKAL36"/>
      <sheetName val="Accrued_(ckrg)36"/>
      <sheetName val="PROD_FRY-MONODON35"/>
      <sheetName val="TBCons_KMB0435"/>
      <sheetName val="FE-1771$_P135"/>
      <sheetName val="RWP_3335"/>
      <sheetName val="sep_ST35"/>
      <sheetName val="trf_multiple_dnrks35"/>
      <sheetName val="Q_135"/>
      <sheetName val="Horizon_Cost_Saves_Pkg35"/>
      <sheetName val="cost_recovery35"/>
      <sheetName val="Detail_Lead35"/>
      <sheetName val="Phasing_by_Month35"/>
      <sheetName val="Cost_Input_Sheet35"/>
      <sheetName val="C1_NOV35"/>
      <sheetName val="P&amp;L_INPUT35"/>
      <sheetName val="Portofolio_Trading35"/>
      <sheetName val="APAC_Q1FY09_-_Oracle35"/>
      <sheetName val="jan_book35"/>
      <sheetName val="Ref-As_Is_GL_acc35"/>
      <sheetName val="OthAsset_roll35"/>
      <sheetName val="Input_Sheet35"/>
      <sheetName val="Table_535"/>
      <sheetName val="TAX_LIST36"/>
      <sheetName val="Location_Details__2_35"/>
      <sheetName val="AR_EXPORT35"/>
      <sheetName val="MAP_BS35"/>
      <sheetName val="_WP_SPT_2012_-_23_04_2013_xls35"/>
      <sheetName val="SUMMARY_200135"/>
      <sheetName val="New_format_sales35"/>
      <sheetName val="TBC05_Net35"/>
      <sheetName val="Depreciation__schedule36"/>
      <sheetName val="Penyusutan_(2)36"/>
      <sheetName val="disposal_assets36"/>
      <sheetName val="provision_(3)36"/>
      <sheetName val="Recon-Art_2136"/>
      <sheetName val="FA-gainloss_(2)36"/>
      <sheetName val="fiscal_corr36"/>
      <sheetName val="1771_236"/>
      <sheetName val="1771_2(E)36"/>
      <sheetName val="Depr-Comp_(2)36"/>
      <sheetName val="Marshal_(3)36"/>
      <sheetName val="Marshal_(2)36"/>
      <sheetName val="provision_(2)36"/>
      <sheetName val="fiscal_corr_(3)36"/>
      <sheetName val="fiscal_corr_(2)36"/>
      <sheetName val="CostRecovery_-_JV36"/>
      <sheetName val="PENJ_NERACA35"/>
      <sheetName val="CASH_FLOW35"/>
      <sheetName val="Pnrmanent_info35"/>
      <sheetName val="Input__EAST35"/>
      <sheetName val="bill_qty35"/>
      <sheetName val="Simple_Coff_35"/>
      <sheetName val="I-PPh_Final35"/>
      <sheetName val="OT_August__Drmx__0835"/>
      <sheetName val="DATA_SLIP35"/>
      <sheetName val="1200_2035"/>
      <sheetName val="CC_135"/>
      <sheetName val="CC_235"/>
      <sheetName val="CC_335"/>
      <sheetName val="United_Kingdom35"/>
      <sheetName val="RE_reconciliation35"/>
      <sheetName val="V_D_5-235"/>
      <sheetName val="LE767_GLOBAL_CHECKLIST_update35"/>
      <sheetName val="PO_&amp;_TL_Market_Specific35"/>
      <sheetName val="Issue_Sheet35"/>
      <sheetName val="I__SAP_Screen35"/>
      <sheetName val="II__OTR_-_BAS_G135"/>
      <sheetName val="III__AR_Recon35"/>
      <sheetName val="IV__AR35"/>
      <sheetName val="V_Zero_rated35"/>
      <sheetName val="VI__IC_Recon_828_to_221335"/>
      <sheetName val="IC_Recon_800-221335"/>
      <sheetName val="Capital_Purchases_BAS35"/>
      <sheetName val="VII__AP_BAS_G1135"/>
      <sheetName val="VIII__KN_Rec35"/>
      <sheetName val="IX_ITR35"/>
      <sheetName val="X__1204100135"/>
      <sheetName val="XI__Cust_Output_GST35"/>
      <sheetName val="XII_Vend_Input_GST35"/>
      <sheetName val="å's_=35"/>
      <sheetName val="Invoice_Cross_Reference33"/>
      <sheetName val="Spec_2210433"/>
      <sheetName val="N_100_F_Lead33"/>
      <sheetName val="WP_IC_Exp_January_201033"/>
      <sheetName val="fr_BS33"/>
      <sheetName val="P&amp;L_Adjustment33"/>
      <sheetName val="Main_Menu33"/>
      <sheetName val="Schedule_Contract_&amp;_SILO33"/>
      <sheetName val="Sales_and_Collections33"/>
      <sheetName val="Cost_of_Sales33"/>
      <sheetName val="Operating_Expenses_33"/>
      <sheetName val="Est__Income_By_Rig33"/>
      <sheetName val="Leasing_TA_Duri33"/>
      <sheetName val="TA_Jakarta33"/>
      <sheetName val="Breakdown_Cost-Well_Control33"/>
      <sheetName val="P_&amp;_L_1st-Invst-Well_Control33"/>
      <sheetName val="Asset_TA33"/>
      <sheetName val="Detail_COGS33"/>
      <sheetName val="CM_Tgl33"/>
      <sheetName val="Combined_FA33"/>
      <sheetName val="REF_ONLY12"/>
      <sheetName val="(ABS)_JUL-AGST'0713"/>
      <sheetName val="960_1123_03cleared12"/>
      <sheetName val="Flash_var_12"/>
      <sheetName val="Workshop_Tools12"/>
      <sheetName val="FE-1770_P112"/>
      <sheetName val="Exc__Rate12"/>
      <sheetName val="TERM_OF_PAYMENT12"/>
      <sheetName val="trf_7_jht12"/>
      <sheetName val="5610_1-1_TOP12"/>
      <sheetName val="ESTIMASI_MITRA12"/>
      <sheetName val="S_e_p12"/>
      <sheetName val="M_a_y12"/>
      <sheetName val="J_u_l12"/>
      <sheetName val="N_o_v12"/>
      <sheetName val="O_c_t12"/>
      <sheetName val="M_a_r12"/>
      <sheetName val="F_e_b12"/>
      <sheetName val="J_a_n12"/>
      <sheetName val="00_received_in_0112"/>
      <sheetName val="A_p_r12"/>
      <sheetName val="A_u_g12"/>
      <sheetName val="Per_GL_J_a_n12"/>
      <sheetName val="Tax_Rate12"/>
      <sheetName val="Permanent_info41"/>
      <sheetName val="details_fiscal_adjustments41"/>
      <sheetName val="Sum_empcost41"/>
      <sheetName val="Data_Sheet39"/>
      <sheetName val="Trial_Bal40"/>
      <sheetName val="Notes_to_BS40"/>
      <sheetName val="Mutasi_Final39"/>
      <sheetName val="fiscal_depr(E)40"/>
      <sheetName val="1998_CITR40"/>
      <sheetName val="NY_ADMIN39"/>
      <sheetName val="Mei_200739"/>
      <sheetName val="FA_Movement_IBIC40"/>
      <sheetName val="Client_Aje40"/>
      <sheetName val="Journal_Template40"/>
      <sheetName val="WIP_DETAIL_(GL_VS_NMP)39"/>
      <sheetName val="NO_FAKTUR40"/>
      <sheetName val="Gaikindo_Report40"/>
      <sheetName val="data_wp39"/>
      <sheetName val="Accounts_Payable_(AA)38"/>
      <sheetName val="1721-A1_(terbaru)38"/>
      <sheetName val="FA_Movement39"/>
      <sheetName val="Other_charges_(income)40"/>
      <sheetName val="WK_Local38"/>
      <sheetName val="FA_FISKAL39"/>
      <sheetName val="Accrued_(ckrg)39"/>
      <sheetName val="PROD_FRY-MONODON38"/>
      <sheetName val="TBCons_KMB0438"/>
      <sheetName val="FE-1771$_P138"/>
      <sheetName val="RWP_3338"/>
      <sheetName val="sep_ST38"/>
      <sheetName val="trf_multiple_dnrks38"/>
      <sheetName val="Q_138"/>
      <sheetName val="Horizon_Cost_Saves_Pkg38"/>
      <sheetName val="cost_recovery38"/>
      <sheetName val="Detail_Lead38"/>
      <sheetName val="Phasing_by_Month38"/>
      <sheetName val="Cost_Input_Sheet38"/>
      <sheetName val="C1_NOV38"/>
      <sheetName val="P&amp;L_INPUT38"/>
      <sheetName val="Portofolio_Trading38"/>
      <sheetName val="APAC_Q1FY09_-_Oracle38"/>
      <sheetName val="jan_book38"/>
      <sheetName val="Ref-As_Is_GL_acc38"/>
      <sheetName val="OthAsset_roll38"/>
      <sheetName val="Input_Sheet38"/>
      <sheetName val="Table_538"/>
      <sheetName val="TAX_LIST39"/>
      <sheetName val="Location_Details__2_38"/>
      <sheetName val="AR_EXPORT38"/>
      <sheetName val="MAP_BS38"/>
      <sheetName val="_WP_SPT_2012_-_23_04_2013_xls38"/>
      <sheetName val="SUMMARY_200138"/>
      <sheetName val="New_format_sales38"/>
      <sheetName val="TBC05_Net38"/>
      <sheetName val="Depreciation__schedule39"/>
      <sheetName val="Penyusutan_(2)39"/>
      <sheetName val="disposal_assets39"/>
      <sheetName val="provision_(3)39"/>
      <sheetName val="Recon-Art_2139"/>
      <sheetName val="FA-gainloss_(2)39"/>
      <sheetName val="fiscal_corr39"/>
      <sheetName val="1771_239"/>
      <sheetName val="1771_2(E)39"/>
      <sheetName val="Depr-Comp_(2)39"/>
      <sheetName val="Marshal_(3)39"/>
      <sheetName val="Marshal_(2)39"/>
      <sheetName val="provision_(2)39"/>
      <sheetName val="fiscal_corr_(3)39"/>
      <sheetName val="fiscal_corr_(2)39"/>
      <sheetName val="CostRecovery_-_JV39"/>
      <sheetName val="PENJ_NERACA38"/>
      <sheetName val="CASH_FLOW38"/>
      <sheetName val="Pnrmanent_info38"/>
      <sheetName val="Input__EAST38"/>
      <sheetName val="bill_qty38"/>
      <sheetName val="Simple_Coff_38"/>
      <sheetName val="I-PPh_Final38"/>
      <sheetName val="OT_August__Drmx__0838"/>
      <sheetName val="DATA_SLIP38"/>
      <sheetName val="1200_2038"/>
      <sheetName val="CC_138"/>
      <sheetName val="CC_238"/>
      <sheetName val="CC_338"/>
      <sheetName val="United_Kingdom38"/>
      <sheetName val="RE_reconciliation38"/>
      <sheetName val="V_D_5-238"/>
      <sheetName val="LE767_GLOBAL_CHECKLIST_update38"/>
      <sheetName val="PO_&amp;_TL_Market_Specific38"/>
      <sheetName val="Issue_Sheet38"/>
      <sheetName val="I__SAP_Screen38"/>
      <sheetName val="II__OTR_-_BAS_G138"/>
      <sheetName val="III__AR_Recon38"/>
      <sheetName val="IV__AR38"/>
      <sheetName val="V_Zero_rated38"/>
      <sheetName val="VI__IC_Recon_828_to_221338"/>
      <sheetName val="IC_Recon_800-221338"/>
      <sheetName val="Capital_Purchases_BAS38"/>
      <sheetName val="VII__AP_BAS_G1138"/>
      <sheetName val="VIII__KN_Rec38"/>
      <sheetName val="IX_ITR38"/>
      <sheetName val="X__1204100138"/>
      <sheetName val="XI__Cust_Output_GST38"/>
      <sheetName val="XII_Vend_Input_GST38"/>
      <sheetName val="å's_=38"/>
      <sheetName val="Invoice_Cross_Reference36"/>
      <sheetName val="Spec_2210436"/>
      <sheetName val="N_100_F_Lead36"/>
      <sheetName val="WP_IC_Exp_January_201036"/>
      <sheetName val="fr_BS36"/>
      <sheetName val="P&amp;L_Adjustment36"/>
      <sheetName val="Main_Menu36"/>
      <sheetName val="Schedule_Contract_&amp;_SILO36"/>
      <sheetName val="Sales_and_Collections36"/>
      <sheetName val="Cost_of_Sales36"/>
      <sheetName val="Operating_Expenses_36"/>
      <sheetName val="Est__Income_By_Rig36"/>
      <sheetName val="Leasing_TA_Duri36"/>
      <sheetName val="TA_Jakarta36"/>
      <sheetName val="Breakdown_Cost-Well_Control36"/>
      <sheetName val="P_&amp;_L_1st-Invst-Well_Control36"/>
      <sheetName val="Asset_TA36"/>
      <sheetName val="Detail_COGS36"/>
      <sheetName val="CM_Tgl36"/>
      <sheetName val="Combined_FA36"/>
      <sheetName val="REF_ONLY15"/>
      <sheetName val="(ABS)_JUL-AGST'0716"/>
      <sheetName val="960_1123_03cleared15"/>
      <sheetName val="Flash_var_15"/>
      <sheetName val="Workshop_Tools15"/>
      <sheetName val="FE-1770_P115"/>
      <sheetName val="Exc__Rate15"/>
      <sheetName val="TERM_OF_PAYMENT15"/>
      <sheetName val="trf_7_jht15"/>
      <sheetName val="5610_1-1_TOP15"/>
      <sheetName val="ESTIMASI_MITRA15"/>
      <sheetName val="S_e_p15"/>
      <sheetName val="M_a_y15"/>
      <sheetName val="J_u_l15"/>
      <sheetName val="N_o_v15"/>
      <sheetName val="O_c_t15"/>
      <sheetName val="M_a_r15"/>
      <sheetName val="F_e_b15"/>
      <sheetName val="J_a_n15"/>
      <sheetName val="00_received_in_0115"/>
      <sheetName val="A_p_r15"/>
      <sheetName val="A_u_g15"/>
      <sheetName val="Per_GL_J_a_n15"/>
      <sheetName val="Tax_Rate15"/>
      <sheetName val="Permanent_info40"/>
      <sheetName val="details_fiscal_adjustments40"/>
      <sheetName val="Sum_empcost40"/>
      <sheetName val="Data_Sheet38"/>
      <sheetName val="Trial_Bal39"/>
      <sheetName val="Notes_to_BS39"/>
      <sheetName val="Mutasi_Final38"/>
      <sheetName val="fiscal_depr(E)39"/>
      <sheetName val="1998_CITR39"/>
      <sheetName val="NY_ADMIN38"/>
      <sheetName val="Mei_200738"/>
      <sheetName val="FA_Movement_IBIC39"/>
      <sheetName val="Client_Aje39"/>
      <sheetName val="Journal_Template39"/>
      <sheetName val="WIP_DETAIL_(GL_VS_NMP)38"/>
      <sheetName val="NO_FAKTUR39"/>
      <sheetName val="Gaikindo_Report39"/>
      <sheetName val="data_wp38"/>
      <sheetName val="Accounts_Payable_(AA)37"/>
      <sheetName val="1721-A1_(terbaru)37"/>
      <sheetName val="FA_Movement38"/>
      <sheetName val="Other_charges_(income)39"/>
      <sheetName val="WK_Local37"/>
      <sheetName val="FA_FISKAL38"/>
      <sheetName val="Accrued_(ckrg)38"/>
      <sheetName val="PROD_FRY-MONODON37"/>
      <sheetName val="TBCons_KMB0437"/>
      <sheetName val="FE-1771$_P137"/>
      <sheetName val="RWP_3337"/>
      <sheetName val="sep_ST37"/>
      <sheetName val="trf_multiple_dnrks37"/>
      <sheetName val="Q_137"/>
      <sheetName val="Horizon_Cost_Saves_Pkg37"/>
      <sheetName val="cost_recovery37"/>
      <sheetName val="Detail_Lead37"/>
      <sheetName val="Phasing_by_Month37"/>
      <sheetName val="Cost_Input_Sheet37"/>
      <sheetName val="C1_NOV37"/>
      <sheetName val="P&amp;L_INPUT37"/>
      <sheetName val="Portofolio_Trading37"/>
      <sheetName val="APAC_Q1FY09_-_Oracle37"/>
      <sheetName val="jan_book37"/>
      <sheetName val="Ref-As_Is_GL_acc37"/>
      <sheetName val="OthAsset_roll37"/>
      <sheetName val="Input_Sheet37"/>
      <sheetName val="Table_537"/>
      <sheetName val="TAX_LIST38"/>
      <sheetName val="Location_Details__2_37"/>
      <sheetName val="AR_EXPORT37"/>
      <sheetName val="MAP_BS37"/>
      <sheetName val="_WP_SPT_2012_-_23_04_2013_xls37"/>
      <sheetName val="SUMMARY_200137"/>
      <sheetName val="New_format_sales37"/>
      <sheetName val="TBC05_Net37"/>
      <sheetName val="Depreciation__schedule38"/>
      <sheetName val="Penyusutan_(2)38"/>
      <sheetName val="disposal_assets38"/>
      <sheetName val="provision_(3)38"/>
      <sheetName val="Recon-Art_2138"/>
      <sheetName val="FA-gainloss_(2)38"/>
      <sheetName val="fiscal_corr38"/>
      <sheetName val="1771_238"/>
      <sheetName val="1771_2(E)38"/>
      <sheetName val="Depr-Comp_(2)38"/>
      <sheetName val="Marshal_(3)38"/>
      <sheetName val="Marshal_(2)38"/>
      <sheetName val="provision_(2)38"/>
      <sheetName val="fiscal_corr_(3)38"/>
      <sheetName val="fiscal_corr_(2)38"/>
      <sheetName val="CostRecovery_-_JV38"/>
      <sheetName val="PENJ_NERACA37"/>
      <sheetName val="CASH_FLOW37"/>
      <sheetName val="Pnrmanent_info37"/>
      <sheetName val="Input__EAST37"/>
      <sheetName val="bill_qty37"/>
      <sheetName val="Simple_Coff_37"/>
      <sheetName val="I-PPh_Final37"/>
      <sheetName val="OT_August__Drmx__0837"/>
      <sheetName val="DATA_SLIP37"/>
      <sheetName val="1200_2037"/>
      <sheetName val="CC_137"/>
      <sheetName val="CC_237"/>
      <sheetName val="CC_337"/>
      <sheetName val="United_Kingdom37"/>
      <sheetName val="RE_reconciliation37"/>
      <sheetName val="V_D_5-237"/>
      <sheetName val="LE767_GLOBAL_CHECKLIST_update37"/>
      <sheetName val="PO_&amp;_TL_Market_Specific37"/>
      <sheetName val="Issue_Sheet37"/>
      <sheetName val="I__SAP_Screen37"/>
      <sheetName val="II__OTR_-_BAS_G137"/>
      <sheetName val="III__AR_Recon37"/>
      <sheetName val="IV__AR37"/>
      <sheetName val="V_Zero_rated37"/>
      <sheetName val="VI__IC_Recon_828_to_221337"/>
      <sheetName val="IC_Recon_800-221337"/>
      <sheetName val="Capital_Purchases_BAS37"/>
      <sheetName val="VII__AP_BAS_G1137"/>
      <sheetName val="VIII__KN_Rec37"/>
      <sheetName val="IX_ITR37"/>
      <sheetName val="X__1204100137"/>
      <sheetName val="XI__Cust_Output_GST37"/>
      <sheetName val="XII_Vend_Input_GST37"/>
      <sheetName val="å's_=37"/>
      <sheetName val="Invoice_Cross_Reference35"/>
      <sheetName val="Spec_2210435"/>
      <sheetName val="N_100_F_Lead35"/>
      <sheetName val="WP_IC_Exp_January_201035"/>
      <sheetName val="fr_BS35"/>
      <sheetName val="P&amp;L_Adjustment35"/>
      <sheetName val="Main_Menu35"/>
      <sheetName val="Schedule_Contract_&amp;_SILO35"/>
      <sheetName val="Sales_and_Collections35"/>
      <sheetName val="Cost_of_Sales35"/>
      <sheetName val="Operating_Expenses_35"/>
      <sheetName val="Est__Income_By_Rig35"/>
      <sheetName val="Leasing_TA_Duri35"/>
      <sheetName val="TA_Jakarta35"/>
      <sheetName val="Breakdown_Cost-Well_Control35"/>
      <sheetName val="P_&amp;_L_1st-Invst-Well_Control35"/>
      <sheetName val="Asset_TA35"/>
      <sheetName val="Detail_COGS35"/>
      <sheetName val="CM_Tgl35"/>
      <sheetName val="Combined_FA35"/>
      <sheetName val="REF_ONLY14"/>
      <sheetName val="(ABS)_JUL-AGST'0715"/>
      <sheetName val="960_1123_03cleared14"/>
      <sheetName val="Flash_var_14"/>
      <sheetName val="Workshop_Tools14"/>
      <sheetName val="FE-1770_P114"/>
      <sheetName val="Exc__Rate14"/>
      <sheetName val="TERM_OF_PAYMENT14"/>
      <sheetName val="trf_7_jht14"/>
      <sheetName val="5610_1-1_TOP14"/>
      <sheetName val="ESTIMASI_MITRA14"/>
      <sheetName val="S_e_p14"/>
      <sheetName val="M_a_y14"/>
      <sheetName val="J_u_l14"/>
      <sheetName val="N_o_v14"/>
      <sheetName val="O_c_t14"/>
      <sheetName val="M_a_r14"/>
      <sheetName val="F_e_b14"/>
      <sheetName val="J_a_n14"/>
      <sheetName val="00_received_in_0114"/>
      <sheetName val="A_p_r14"/>
      <sheetName val="A_u_g14"/>
      <sheetName val="Per_GL_J_a_n14"/>
      <sheetName val="Tax_Rate14"/>
      <sheetName val="Permanent_info39"/>
      <sheetName val="details_fiscal_adjustments39"/>
      <sheetName val="Sum_empcost39"/>
      <sheetName val="Data_Sheet37"/>
      <sheetName val="Trial_Bal38"/>
      <sheetName val="Notes_to_BS38"/>
      <sheetName val="Mutasi_Final37"/>
      <sheetName val="fiscal_depr(E)38"/>
      <sheetName val="1998_CITR38"/>
      <sheetName val="NY_ADMIN37"/>
      <sheetName val="Mei_200737"/>
      <sheetName val="FA_Movement_IBIC38"/>
      <sheetName val="Client_Aje38"/>
      <sheetName val="Journal_Template38"/>
      <sheetName val="WIP_DETAIL_(GL_VS_NMP)37"/>
      <sheetName val="NO_FAKTUR38"/>
      <sheetName val="Gaikindo_Report38"/>
      <sheetName val="data_wp37"/>
      <sheetName val="Accounts_Payable_(AA)36"/>
      <sheetName val="1721-A1_(terbaru)36"/>
      <sheetName val="FA_Movement37"/>
      <sheetName val="Other_charges_(income)38"/>
      <sheetName val="WK_Local36"/>
      <sheetName val="FA_FISKAL37"/>
      <sheetName val="Accrued_(ckrg)37"/>
      <sheetName val="PROD_FRY-MONODON36"/>
      <sheetName val="TBCons_KMB0436"/>
      <sheetName val="FE-1771$_P136"/>
      <sheetName val="RWP_3336"/>
      <sheetName val="sep_ST36"/>
      <sheetName val="trf_multiple_dnrks36"/>
      <sheetName val="Q_136"/>
      <sheetName val="Horizon_Cost_Saves_Pkg36"/>
      <sheetName val="cost_recovery36"/>
      <sheetName val="Detail_Lead36"/>
      <sheetName val="Phasing_by_Month36"/>
      <sheetName val="Cost_Input_Sheet36"/>
      <sheetName val="C1_NOV36"/>
      <sheetName val="P&amp;L_INPUT36"/>
      <sheetName val="Portofolio_Trading36"/>
      <sheetName val="APAC_Q1FY09_-_Oracle36"/>
      <sheetName val="jan_book36"/>
      <sheetName val="Ref-As_Is_GL_acc36"/>
      <sheetName val="OthAsset_roll36"/>
      <sheetName val="Input_Sheet36"/>
      <sheetName val="Table_536"/>
      <sheetName val="TAX_LIST37"/>
      <sheetName val="Location_Details__2_36"/>
      <sheetName val="AR_EXPORT36"/>
      <sheetName val="MAP_BS36"/>
      <sheetName val="_WP_SPT_2012_-_23_04_2013_xls36"/>
      <sheetName val="SUMMARY_200136"/>
      <sheetName val="New_format_sales36"/>
      <sheetName val="TBC05_Net36"/>
      <sheetName val="Depreciation__schedule37"/>
      <sheetName val="Penyusutan_(2)37"/>
      <sheetName val="disposal_assets37"/>
      <sheetName val="provision_(3)37"/>
      <sheetName val="Recon-Art_2137"/>
      <sheetName val="FA-gainloss_(2)37"/>
      <sheetName val="fiscal_corr37"/>
      <sheetName val="1771_237"/>
      <sheetName val="1771_2(E)37"/>
      <sheetName val="Depr-Comp_(2)37"/>
      <sheetName val="Marshal_(3)37"/>
      <sheetName val="Marshal_(2)37"/>
      <sheetName val="provision_(2)37"/>
      <sheetName val="fiscal_corr_(3)37"/>
      <sheetName val="fiscal_corr_(2)37"/>
      <sheetName val="CostRecovery_-_JV37"/>
      <sheetName val="PENJ_NERACA36"/>
      <sheetName val="CASH_FLOW36"/>
      <sheetName val="Pnrmanent_info36"/>
      <sheetName val="Input__EAST36"/>
      <sheetName val="bill_qty36"/>
      <sheetName val="Simple_Coff_36"/>
      <sheetName val="I-PPh_Final36"/>
      <sheetName val="OT_August__Drmx__0836"/>
      <sheetName val="DATA_SLIP36"/>
      <sheetName val="1200_2036"/>
      <sheetName val="CC_136"/>
      <sheetName val="CC_236"/>
      <sheetName val="CC_336"/>
      <sheetName val="United_Kingdom36"/>
      <sheetName val="RE_reconciliation36"/>
      <sheetName val="V_D_5-236"/>
      <sheetName val="LE767_GLOBAL_CHECKLIST_update36"/>
      <sheetName val="PO_&amp;_TL_Market_Specific36"/>
      <sheetName val="Issue_Sheet36"/>
      <sheetName val="I__SAP_Screen36"/>
      <sheetName val="II__OTR_-_BAS_G136"/>
      <sheetName val="III__AR_Recon36"/>
      <sheetName val="IV__AR36"/>
      <sheetName val="V_Zero_rated36"/>
      <sheetName val="VI__IC_Recon_828_to_221336"/>
      <sheetName val="IC_Recon_800-221336"/>
      <sheetName val="Capital_Purchases_BAS36"/>
      <sheetName val="VII__AP_BAS_G1136"/>
      <sheetName val="VIII__KN_Rec36"/>
      <sheetName val="IX_ITR36"/>
      <sheetName val="X__1204100136"/>
      <sheetName val="XI__Cust_Output_GST36"/>
      <sheetName val="XII_Vend_Input_GST36"/>
      <sheetName val="å's_=36"/>
      <sheetName val="Invoice_Cross_Reference34"/>
      <sheetName val="Spec_2210434"/>
      <sheetName val="N_100_F_Lead34"/>
      <sheetName val="WP_IC_Exp_January_201034"/>
      <sheetName val="fr_BS34"/>
      <sheetName val="P&amp;L_Adjustment34"/>
      <sheetName val="Main_Menu34"/>
      <sheetName val="Schedule_Contract_&amp;_SILO34"/>
      <sheetName val="Sales_and_Collections34"/>
      <sheetName val="Cost_of_Sales34"/>
      <sheetName val="Operating_Expenses_34"/>
      <sheetName val="Est__Income_By_Rig34"/>
      <sheetName val="Leasing_TA_Duri34"/>
      <sheetName val="TA_Jakarta34"/>
      <sheetName val="Breakdown_Cost-Well_Control34"/>
      <sheetName val="P_&amp;_L_1st-Invst-Well_Control34"/>
      <sheetName val="Asset_TA34"/>
      <sheetName val="Detail_COGS34"/>
      <sheetName val="CM_Tgl34"/>
      <sheetName val="Combined_FA34"/>
      <sheetName val="REF_ONLY13"/>
      <sheetName val="(ABS)_JUL-AGST'0714"/>
      <sheetName val="960_1123_03cleared13"/>
      <sheetName val="Flash_var_13"/>
      <sheetName val="Workshop_Tools13"/>
      <sheetName val="FE-1770_P113"/>
      <sheetName val="Exc__Rate13"/>
      <sheetName val="TERM_OF_PAYMENT13"/>
      <sheetName val="trf_7_jht13"/>
      <sheetName val="5610_1-1_TOP13"/>
      <sheetName val="ESTIMASI_MITRA13"/>
      <sheetName val="S_e_p13"/>
      <sheetName val="M_a_y13"/>
      <sheetName val="J_u_l13"/>
      <sheetName val="N_o_v13"/>
      <sheetName val="O_c_t13"/>
      <sheetName val="M_a_r13"/>
      <sheetName val="F_e_b13"/>
      <sheetName val="J_a_n13"/>
      <sheetName val="00_received_in_0113"/>
      <sheetName val="A_p_r13"/>
      <sheetName val="A_u_g13"/>
      <sheetName val="Per_GL_J_a_n13"/>
      <sheetName val="Tax_Rate13"/>
      <sheetName val="HBU"/>
      <sheetName val="linen Room"/>
      <sheetName val="Irregular Income"/>
      <sheetName val="K2-FA"/>
      <sheetName val="Drop Downs"/>
      <sheetName val="Choix"/>
      <sheetName val="Other charges _income_"/>
      <sheetName val="Terima"/>
      <sheetName val="Supporting"/>
      <sheetName val="FORM-X-1"/>
      <sheetName val="SCORE_RC_Code"/>
      <sheetName val="As"/>
      <sheetName val="RATA2BPP"/>
      <sheetName val="RATA2SMD"/>
      <sheetName val="STOK BPP"/>
      <sheetName val="STOCK SMD"/>
      <sheetName val="JVFORM"/>
      <sheetName val="1200-1.1"/>
      <sheetName val="1200-1.3"/>
      <sheetName val="Properties"/>
      <sheetName val="CT_SLS"/>
      <sheetName val="Gambar"/>
      <sheetName val="Watchlist Cost"/>
      <sheetName val="10 yr val"/>
      <sheetName val="Financials"/>
      <sheetName val="Customize Your Purchase Order"/>
      <sheetName val="DATA1"/>
      <sheetName val="PEGAWAI"/>
      <sheetName val="Excavator"/>
      <sheetName val="RESUMEN"/>
      <sheetName val="By Expense"/>
      <sheetName val="LPP"/>
      <sheetName val="Sheet2 PLT"/>
      <sheetName val="Wages"/>
      <sheetName val="Tab_Daten"/>
      <sheetName val="Budget 2006"/>
      <sheetName val="Pain data"/>
      <sheetName val="5313 Test Allowance (aging)"/>
      <sheetName val="Perkiraan"/>
      <sheetName val="Laba-Rugi"/>
      <sheetName val="Premi Iuran"/>
      <sheetName val="data (2)"/>
      <sheetName val="Workings"/>
      <sheetName val=" MS"/>
      <sheetName val="Disposals"/>
      <sheetName val="confirmation (UP DATE 05052012"/>
      <sheetName val="confirmation (UP DATE 31122011"/>
      <sheetName val="confirmation (UP DATE 2013"/>
      <sheetName val="confirmation (UP DATE 2013-feb)"/>
      <sheetName val="UP DATE NPWP 2013(juli11-2013)"/>
      <sheetName val="pph21-data jkk&amp;jkm-2014"/>
      <sheetName val="pph21-Desember-2014"/>
      <sheetName val="UANG BONUS(2014)"/>
      <sheetName val="pph21-Nopember-2014"/>
      <sheetName val="pph21-Oktober-2015"/>
      <sheetName val="pph21-September-2015"/>
      <sheetName val="pph21-Agustus-2015"/>
      <sheetName val="THR 2015juli "/>
      <sheetName val="pph21-juli-2015"/>
      <sheetName val="pph21-juni-2015"/>
      <sheetName val="pph21-Mei-2015"/>
      <sheetName val="pph21-April-2015"/>
      <sheetName val="pph21-Maret-2015"/>
      <sheetName val="pph21-februari-2015"/>
      <sheetName val="pph21-januari-2015"/>
      <sheetName val="REKAP SALARY"/>
      <sheetName val="income tax calc_2015"/>
      <sheetName val="1-income jan15"/>
      <sheetName val="2-income feb15"/>
      <sheetName val="3-income mar15"/>
      <sheetName val="4-income apr15"/>
      <sheetName val="5-income mei15"/>
      <sheetName val="6-income juni14"/>
      <sheetName val="7-income juli14"/>
      <sheetName val="8-income agust14"/>
      <sheetName val="9-income september14"/>
      <sheetName val="10-income oktober14"/>
      <sheetName val="11-income nopember14"/>
      <sheetName val="income tax calc_2014 (Mazars)"/>
      <sheetName val="income tax calc_2014 (Mazar (2)"/>
      <sheetName val="12-income nopember14"/>
      <sheetName val="6-income juni15"/>
      <sheetName val="7-income juLi15"/>
      <sheetName val="8-income aug15"/>
      <sheetName val="9-income sept15"/>
      <sheetName val="10-income okto15"/>
      <sheetName val="income tax calc_2014 (APMJ)1-12"/>
      <sheetName val="income tax calc_2014 (APMJ)1-11"/>
      <sheetName val="peserta NPWP2015"/>
      <sheetName val="EI 77KI"/>
      <sheetName val="GL"/>
      <sheetName val="Template "/>
      <sheetName val="ASSETS"/>
      <sheetName val="tc"/>
      <sheetName val="HONDA"/>
      <sheetName val="金工明細"/>
      <sheetName val="DAF.INVEN U.O"/>
      <sheetName val="XREF"/>
      <sheetName val="Trade"/>
      <sheetName val="Final"/>
      <sheetName val="RKP MARET'11"/>
      <sheetName val="YearEnd02"/>
      <sheetName val="bayar_04_fak"/>
      <sheetName val="PPh badan"/>
      <sheetName val="Tax Template SAP July10"/>
      <sheetName val="struktur tdk dipakai"/>
      <sheetName val="Anls_BKL"/>
      <sheetName val="jvr"/>
      <sheetName val="사업부별"/>
      <sheetName val="Rollfwd"/>
      <sheetName val="선급금"/>
      <sheetName val="Emp Status MIG"/>
      <sheetName val="TO MIG"/>
      <sheetName val="DEPK2003"/>
      <sheetName val="Altman Z Score"/>
      <sheetName val="Permanent_info43"/>
      <sheetName val="details_fiscal_adjustments43"/>
      <sheetName val="Sum_empcost43"/>
      <sheetName val="Data_Sheet41"/>
      <sheetName val="Trial_Bal42"/>
      <sheetName val="Notes_to_BS42"/>
      <sheetName val="Mutasi_Final41"/>
      <sheetName val="fiscal_depr(E)42"/>
      <sheetName val="1998_CITR42"/>
      <sheetName val="NY_ADMIN41"/>
      <sheetName val="Mei_200741"/>
      <sheetName val="FA_Movement_IBIC42"/>
      <sheetName val="Client_Aje42"/>
      <sheetName val="Journal_Template42"/>
      <sheetName val="WIP_DETAIL_(GL_VS_NMP)41"/>
      <sheetName val="NO_FAKTUR42"/>
      <sheetName val="Gaikindo_Report42"/>
      <sheetName val="data_wp41"/>
      <sheetName val="Accounts_Payable_(AA)40"/>
      <sheetName val="1721-A1_(terbaru)40"/>
      <sheetName val="FA_Movement41"/>
      <sheetName val="Other_charges_(income)42"/>
      <sheetName val="WK_Local40"/>
      <sheetName val="FA_FISKAL41"/>
      <sheetName val="Accrued_(ckrg)41"/>
      <sheetName val="PROD_FRY-MONODON40"/>
      <sheetName val="TBCons_KMB0440"/>
      <sheetName val="FE-1771$_P140"/>
      <sheetName val="RWP_3340"/>
      <sheetName val="sep_ST40"/>
      <sheetName val="trf_multiple_dnrks40"/>
      <sheetName val="Q_140"/>
      <sheetName val="Horizon_Cost_Saves_Pkg40"/>
      <sheetName val="cost_recovery40"/>
      <sheetName val="Detail_Lead40"/>
      <sheetName val="Phasing_by_Month40"/>
      <sheetName val="Cost_Input_Sheet40"/>
      <sheetName val="C1_NOV40"/>
      <sheetName val="P&amp;L_INPUT40"/>
      <sheetName val="Portofolio_Trading40"/>
      <sheetName val="APAC_Q1FY09_-_Oracle40"/>
      <sheetName val="jan_book40"/>
      <sheetName val="Ref-As_Is_GL_acc40"/>
      <sheetName val="OthAsset_roll40"/>
      <sheetName val="Input_Sheet40"/>
      <sheetName val="Table_540"/>
      <sheetName val="TAX_LIST41"/>
      <sheetName val="Location_Details__2_40"/>
      <sheetName val="AR_EXPORT40"/>
      <sheetName val="MAP_BS40"/>
      <sheetName val="_WP_SPT_2012_-_23_04_2013_xls40"/>
      <sheetName val="SUMMARY_200140"/>
      <sheetName val="New_format_sales40"/>
      <sheetName val="TBC05_Net40"/>
      <sheetName val="Depreciation__schedule41"/>
      <sheetName val="Penyusutan_(2)41"/>
      <sheetName val="disposal_assets41"/>
      <sheetName val="provision_(3)41"/>
      <sheetName val="Recon-Art_2141"/>
      <sheetName val="FA-gainloss_(2)41"/>
      <sheetName val="fiscal_corr41"/>
      <sheetName val="1771_241"/>
      <sheetName val="1771_2(E)41"/>
      <sheetName val="Depr-Comp_(2)41"/>
      <sheetName val="Marshal_(3)41"/>
      <sheetName val="Marshal_(2)41"/>
      <sheetName val="provision_(2)41"/>
      <sheetName val="fiscal_corr_(3)41"/>
      <sheetName val="fiscal_corr_(2)41"/>
      <sheetName val="CostRecovery_-_JV41"/>
      <sheetName val="PENJ_NERACA40"/>
      <sheetName val="CASH_FLOW40"/>
      <sheetName val="Pnrmanent_info40"/>
      <sheetName val="Input__EAST40"/>
      <sheetName val="bill_qty40"/>
      <sheetName val="Simple_Coff_40"/>
      <sheetName val="I-PPh_Final40"/>
      <sheetName val="OT_August__Drmx__0840"/>
      <sheetName val="DATA_SLIP40"/>
      <sheetName val="1200_2040"/>
      <sheetName val="CC_140"/>
      <sheetName val="CC_240"/>
      <sheetName val="CC_340"/>
      <sheetName val="United_Kingdom40"/>
      <sheetName val="RE_reconciliation40"/>
      <sheetName val="V_D_5-240"/>
      <sheetName val="LE767_GLOBAL_CHECKLIST_update40"/>
      <sheetName val="PO_&amp;_TL_Market_Specific40"/>
      <sheetName val="Issue_Sheet40"/>
      <sheetName val="I__SAP_Screen40"/>
      <sheetName val="II__OTR_-_BAS_G140"/>
      <sheetName val="III__AR_Recon40"/>
      <sheetName val="IV__AR40"/>
      <sheetName val="V_Zero_rated40"/>
      <sheetName val="VI__IC_Recon_828_to_221340"/>
      <sheetName val="IC_Recon_800-221340"/>
      <sheetName val="Capital_Purchases_BAS40"/>
      <sheetName val="VII__AP_BAS_G1140"/>
      <sheetName val="VIII__KN_Rec40"/>
      <sheetName val="IX_ITR40"/>
      <sheetName val="X__1204100140"/>
      <sheetName val="XI__Cust_Output_GST40"/>
      <sheetName val="XII_Vend_Input_GST40"/>
      <sheetName val="å's_=40"/>
      <sheetName val="Invoice_Cross_Reference38"/>
      <sheetName val="Spec_2210438"/>
      <sheetName val="N_100_F_Lead38"/>
      <sheetName val="WP_IC_Exp_January_201038"/>
      <sheetName val="fr_BS38"/>
      <sheetName val="P&amp;L_Adjustment38"/>
      <sheetName val="Main_Menu38"/>
      <sheetName val="Schedule_Contract_&amp;_SILO38"/>
      <sheetName val="Sales_and_Collections38"/>
      <sheetName val="Cost_of_Sales38"/>
      <sheetName val="Operating_Expenses_38"/>
      <sheetName val="Est__Income_By_Rig38"/>
      <sheetName val="Leasing_TA_Duri38"/>
      <sheetName val="TA_Jakarta38"/>
      <sheetName val="Breakdown_Cost-Well_Control38"/>
      <sheetName val="P_&amp;_L_1st-Invst-Well_Control38"/>
      <sheetName val="Asset_TA38"/>
      <sheetName val="Detail_COGS38"/>
      <sheetName val="CM_Tgl38"/>
      <sheetName val="Combined_FA38"/>
      <sheetName val="REF_ONLY17"/>
      <sheetName val="(ABS)_JUL-AGST'0718"/>
      <sheetName val="960_1123_03cleared17"/>
      <sheetName val="Flash_var_17"/>
      <sheetName val="Workshop_Tools17"/>
      <sheetName val="FE-1770_P117"/>
      <sheetName val="Exc__Rate17"/>
      <sheetName val="TERM_OF_PAYMENT17"/>
      <sheetName val="trf_7_jht17"/>
      <sheetName val="5610_1-1_TOP17"/>
      <sheetName val="ESTIMASI_MITRA17"/>
      <sheetName val="S_e_p17"/>
      <sheetName val="M_a_y17"/>
      <sheetName val="J_u_l17"/>
      <sheetName val="N_o_v17"/>
      <sheetName val="O_c_t17"/>
      <sheetName val="M_a_r17"/>
      <sheetName val="F_e_b17"/>
      <sheetName val="J_a_n17"/>
      <sheetName val="00_received_in_0117"/>
      <sheetName val="A_p_r17"/>
      <sheetName val="A_u_g17"/>
      <sheetName val="Per_GL_J_a_n17"/>
      <sheetName val="Tax_Rate17"/>
      <sheetName val="Permanent_info42"/>
      <sheetName val="details_fiscal_adjustments42"/>
      <sheetName val="Sum_empcost42"/>
      <sheetName val="Data_Sheet40"/>
      <sheetName val="Trial_Bal41"/>
      <sheetName val="Notes_to_BS41"/>
      <sheetName val="Mutasi_Final40"/>
      <sheetName val="fiscal_depr(E)41"/>
      <sheetName val="1998_CITR41"/>
      <sheetName val="NY_ADMIN40"/>
      <sheetName val="Mei_200740"/>
      <sheetName val="FA_Movement_IBIC41"/>
      <sheetName val="Client_Aje41"/>
      <sheetName val="Journal_Template41"/>
      <sheetName val="WIP_DETAIL_(GL_VS_NMP)40"/>
      <sheetName val="NO_FAKTUR41"/>
      <sheetName val="Gaikindo_Report41"/>
      <sheetName val="data_wp40"/>
      <sheetName val="Accounts_Payable_(AA)39"/>
      <sheetName val="1721-A1_(terbaru)39"/>
      <sheetName val="FA_Movement40"/>
      <sheetName val="Other_charges_(income)41"/>
      <sheetName val="WK_Local39"/>
      <sheetName val="FA_FISKAL40"/>
      <sheetName val="Accrued_(ckrg)40"/>
      <sheetName val="PROD_FRY-MONODON39"/>
      <sheetName val="TBCons_KMB0439"/>
      <sheetName val="FE-1771$_P139"/>
      <sheetName val="RWP_3339"/>
      <sheetName val="sep_ST39"/>
      <sheetName val="trf_multiple_dnrks39"/>
      <sheetName val="Q_139"/>
      <sheetName val="Horizon_Cost_Saves_Pkg39"/>
      <sheetName val="cost_recovery39"/>
      <sheetName val="Detail_Lead39"/>
      <sheetName val="Phasing_by_Month39"/>
      <sheetName val="Cost_Input_Sheet39"/>
      <sheetName val="C1_NOV39"/>
      <sheetName val="P&amp;L_INPUT39"/>
      <sheetName val="Portofolio_Trading39"/>
      <sheetName val="APAC_Q1FY09_-_Oracle39"/>
      <sheetName val="jan_book39"/>
      <sheetName val="Ref-As_Is_GL_acc39"/>
      <sheetName val="OthAsset_roll39"/>
      <sheetName val="Input_Sheet39"/>
      <sheetName val="Table_539"/>
      <sheetName val="TAX_LIST40"/>
      <sheetName val="Location_Details__2_39"/>
      <sheetName val="AR_EXPORT39"/>
      <sheetName val="MAP_BS39"/>
      <sheetName val="_WP_SPT_2012_-_23_04_2013_xls39"/>
      <sheetName val="SUMMARY_200139"/>
      <sheetName val="New_format_sales39"/>
      <sheetName val="TBC05_Net39"/>
      <sheetName val="Depreciation__schedule40"/>
      <sheetName val="Penyusutan_(2)40"/>
      <sheetName val="disposal_assets40"/>
      <sheetName val="provision_(3)40"/>
      <sheetName val="Recon-Art_2140"/>
      <sheetName val="FA-gainloss_(2)40"/>
      <sheetName val="fiscal_corr40"/>
      <sheetName val="1771_240"/>
      <sheetName val="1771_2(E)40"/>
      <sheetName val="Depr-Comp_(2)40"/>
      <sheetName val="Marshal_(3)40"/>
      <sheetName val="Marshal_(2)40"/>
      <sheetName val="provision_(2)40"/>
      <sheetName val="fiscal_corr_(3)40"/>
      <sheetName val="fiscal_corr_(2)40"/>
      <sheetName val="CostRecovery_-_JV40"/>
      <sheetName val="PENJ_NERACA39"/>
      <sheetName val="CASH_FLOW39"/>
      <sheetName val="Pnrmanent_info39"/>
      <sheetName val="Input__EAST39"/>
      <sheetName val="bill_qty39"/>
      <sheetName val="Simple_Coff_39"/>
      <sheetName val="I-PPh_Final39"/>
      <sheetName val="OT_August__Drmx__0839"/>
      <sheetName val="DATA_SLIP39"/>
      <sheetName val="1200_2039"/>
      <sheetName val="CC_139"/>
      <sheetName val="CC_239"/>
      <sheetName val="CC_339"/>
      <sheetName val="United_Kingdom39"/>
      <sheetName val="RE_reconciliation39"/>
      <sheetName val="V_D_5-239"/>
      <sheetName val="LE767_GLOBAL_CHECKLIST_update39"/>
      <sheetName val="PO_&amp;_TL_Market_Specific39"/>
      <sheetName val="Issue_Sheet39"/>
      <sheetName val="I__SAP_Screen39"/>
      <sheetName val="II__OTR_-_BAS_G139"/>
      <sheetName val="III__AR_Recon39"/>
      <sheetName val="IV__AR39"/>
      <sheetName val="V_Zero_rated39"/>
      <sheetName val="VI__IC_Recon_828_to_221339"/>
      <sheetName val="IC_Recon_800-221339"/>
      <sheetName val="Capital_Purchases_BAS39"/>
      <sheetName val="VII__AP_BAS_G1139"/>
      <sheetName val="VIII__KN_Rec39"/>
      <sheetName val="IX_ITR39"/>
      <sheetName val="X__1204100139"/>
      <sheetName val="XI__Cust_Output_GST39"/>
      <sheetName val="XII_Vend_Input_GST39"/>
      <sheetName val="å's_=39"/>
      <sheetName val="Invoice_Cross_Reference37"/>
      <sheetName val="Spec_2210437"/>
      <sheetName val="N_100_F_Lead37"/>
      <sheetName val="WP_IC_Exp_January_201037"/>
      <sheetName val="fr_BS37"/>
      <sheetName val="P&amp;L_Adjustment37"/>
      <sheetName val="Main_Menu37"/>
      <sheetName val="Schedule_Contract_&amp;_SILO37"/>
      <sheetName val="Sales_and_Collections37"/>
      <sheetName val="Cost_of_Sales37"/>
      <sheetName val="Operating_Expenses_37"/>
      <sheetName val="Est__Income_By_Rig37"/>
      <sheetName val="Leasing_TA_Duri37"/>
      <sheetName val="TA_Jakarta37"/>
      <sheetName val="Breakdown_Cost-Well_Control37"/>
      <sheetName val="P_&amp;_L_1st-Invst-Well_Control37"/>
      <sheetName val="Asset_TA37"/>
      <sheetName val="Detail_COGS37"/>
      <sheetName val="CM_Tgl37"/>
      <sheetName val="Combined_FA37"/>
      <sheetName val="REF_ONLY16"/>
      <sheetName val="(ABS)_JUL-AGST'0717"/>
      <sheetName val="960_1123_03cleared16"/>
      <sheetName val="Flash_var_16"/>
      <sheetName val="Workshop_Tools16"/>
      <sheetName val="FE-1770_P116"/>
      <sheetName val="Exc__Rate16"/>
      <sheetName val="TERM_OF_PAYMENT16"/>
      <sheetName val="trf_7_jht16"/>
      <sheetName val="5610_1-1_TOP16"/>
      <sheetName val="ESTIMASI_MITRA16"/>
      <sheetName val="S_e_p16"/>
      <sheetName val="M_a_y16"/>
      <sheetName val="J_u_l16"/>
      <sheetName val="N_o_v16"/>
      <sheetName val="O_c_t16"/>
      <sheetName val="M_a_r16"/>
      <sheetName val="F_e_b16"/>
      <sheetName val="J_a_n16"/>
      <sheetName val="00_received_in_0116"/>
      <sheetName val="A_p_r16"/>
      <sheetName val="A_u_g16"/>
      <sheetName val="Per_GL_J_a_n16"/>
      <sheetName val="Tax_Rate16"/>
      <sheetName val="装備比較"/>
      <sheetName val="bab"/>
      <sheetName val="hormat motor"/>
      <sheetName val="fsw"/>
      <sheetName val="eterna kertas"/>
      <sheetName val="kurnia jaya"/>
      <sheetName val="pdam"/>
      <sheetName val="sekar sp"/>
      <sheetName val="sinar pagi st"/>
      <sheetName val="tondi"/>
      <sheetName val="komala"/>
      <sheetName val="thema"/>
      <sheetName val="PAN"/>
      <sheetName val="colindo"/>
      <sheetName val="sinar pagi pm"/>
      <sheetName val="apex"/>
      <sheetName val="magnyar"/>
      <sheetName val="trymitra"/>
      <sheetName val="karya"/>
      <sheetName val="laserlife"/>
      <sheetName val="sarana T"/>
      <sheetName val="FA Fiscal 2012 SAP"/>
      <sheetName val="DI-ESTI"/>
      <sheetName val="Income_Statement2"/>
      <sheetName val="Account_Code2"/>
      <sheetName val="2_Gaji-Bag2"/>
      <sheetName val="KHUSUS_BRAVO_II"/>
      <sheetName val="2-2022_AP_SUBS"/>
      <sheetName val="Data_Cust_(2)2"/>
      <sheetName val="N_32"/>
      <sheetName val="4_1_Placement_w_o_b2"/>
      <sheetName val="Kewajiban_Lainnya2"/>
      <sheetName val="ocean_voyage2"/>
      <sheetName val="Table_and_Names"/>
      <sheetName val="PEMAKAIAN_PAKAN_&amp;_OBAT"/>
      <sheetName val="WACC-Temp_2003"/>
      <sheetName val="Wtr_&amp;_Dist"/>
      <sheetName val="Power_plant"/>
      <sheetName val="Profit_&amp;_Loss_Account"/>
      <sheetName val="_Posting"/>
      <sheetName val="Safety_2"/>
      <sheetName val="DATA_FORWARDER"/>
      <sheetName val="11-FX_rates"/>
      <sheetName val="Rincian_beban_operasi"/>
      <sheetName val="Penyusutan_Kendaraan"/>
      <sheetName val="วงเครดิต_3"/>
      <sheetName val="SUM_(2)"/>
      <sheetName val="Scenarios_and_Sensitivities"/>
      <sheetName val="Project_Summary"/>
      <sheetName val="Demand_projections"/>
      <sheetName val="Coverage_calcs"/>
      <sheetName val="VOC-CON_"/>
      <sheetName val="FI_30_Jun'06"/>
      <sheetName val="WOP SA"/>
      <sheetName val="V_List"/>
      <sheetName val="input prod"/>
      <sheetName val="Permanent_info44"/>
      <sheetName val="details_fiscal_adjustments44"/>
      <sheetName val="Sum_empcost44"/>
      <sheetName val="Data_Sheet42"/>
      <sheetName val="Trial_Bal43"/>
      <sheetName val="Notes_to_BS43"/>
      <sheetName val="Mutasi_Final42"/>
      <sheetName val="fiscal_depr(E)43"/>
      <sheetName val="1998_CITR43"/>
      <sheetName val="NY_ADMIN42"/>
      <sheetName val="Mei_200742"/>
      <sheetName val="FA_Movement_IBIC43"/>
      <sheetName val="Client_Aje43"/>
      <sheetName val="Journal_Template43"/>
      <sheetName val="WIP_DETAIL_(GL_VS_NMP)42"/>
      <sheetName val="NO_FAKTUR43"/>
      <sheetName val="Gaikindo_Report43"/>
      <sheetName val="data_wp42"/>
      <sheetName val="Accounts_Payable_(AA)41"/>
      <sheetName val="1721-A1_(terbaru)41"/>
      <sheetName val="FA_Movement42"/>
      <sheetName val="Other_charges_(income)43"/>
      <sheetName val="WK_Local41"/>
      <sheetName val="FA_FISKAL42"/>
      <sheetName val="Accrued_(ckrg)42"/>
      <sheetName val="PROD_FRY-MONODON41"/>
      <sheetName val="TBCons_KMB0441"/>
      <sheetName val="FE-1771$_P141"/>
      <sheetName val="RWP_3341"/>
      <sheetName val="sep_ST41"/>
      <sheetName val="trf_multiple_dnrks41"/>
      <sheetName val="Q_141"/>
      <sheetName val="Horizon_Cost_Saves_Pkg41"/>
      <sheetName val="cost_recovery41"/>
      <sheetName val="Detail_Lead41"/>
      <sheetName val="Phasing_by_Month41"/>
      <sheetName val="Cost_Input_Sheet41"/>
      <sheetName val="C1_NOV41"/>
      <sheetName val="P&amp;L_INPUT41"/>
      <sheetName val="Portofolio_Trading41"/>
      <sheetName val="APAC_Q1FY09_-_Oracle41"/>
      <sheetName val="jan_book41"/>
      <sheetName val="Ref-As_Is_GL_acc41"/>
      <sheetName val="OthAsset_roll41"/>
      <sheetName val="Input_Sheet41"/>
      <sheetName val="Table_541"/>
      <sheetName val="TAX_LIST42"/>
      <sheetName val="Location_Details__2_41"/>
      <sheetName val="AR_EXPORT41"/>
      <sheetName val="MAP_BS41"/>
      <sheetName val="_WP_SPT_2012_-_23_04_2013_xls41"/>
      <sheetName val="SUMMARY_200141"/>
      <sheetName val="New_format_sales41"/>
      <sheetName val="TBC05_Net41"/>
      <sheetName val="Depreciation__schedule42"/>
      <sheetName val="Penyusutan_(2)42"/>
      <sheetName val="disposal_assets42"/>
      <sheetName val="provision_(3)42"/>
      <sheetName val="Recon-Art_2142"/>
      <sheetName val="FA-gainloss_(2)42"/>
      <sheetName val="fiscal_corr42"/>
      <sheetName val="1771_242"/>
      <sheetName val="1771_2(E)42"/>
      <sheetName val="Depr-Comp_(2)42"/>
      <sheetName val="Marshal_(3)42"/>
      <sheetName val="Marshal_(2)42"/>
      <sheetName val="provision_(2)42"/>
      <sheetName val="fiscal_corr_(3)42"/>
      <sheetName val="fiscal_corr_(2)42"/>
      <sheetName val="CostRecovery_-_JV42"/>
      <sheetName val="PENJ_NERACA41"/>
      <sheetName val="CASH_FLOW41"/>
      <sheetName val="Pnrmanent_info41"/>
      <sheetName val="Input__EAST41"/>
      <sheetName val="bill_qty41"/>
      <sheetName val="Simple_Coff_41"/>
      <sheetName val="I-PPh_Final41"/>
      <sheetName val="OT_August__Drmx__0841"/>
      <sheetName val="DATA_SLIP41"/>
      <sheetName val="1200_2041"/>
      <sheetName val="CC_141"/>
      <sheetName val="CC_241"/>
      <sheetName val="CC_341"/>
      <sheetName val="United_Kingdom41"/>
      <sheetName val="RE_reconciliation41"/>
      <sheetName val="V_D_5-241"/>
      <sheetName val="LE767_GLOBAL_CHECKLIST_update41"/>
      <sheetName val="PO_&amp;_TL_Market_Specific41"/>
      <sheetName val="Issue_Sheet41"/>
      <sheetName val="I__SAP_Screen41"/>
      <sheetName val="II__OTR_-_BAS_G141"/>
      <sheetName val="III__AR_Recon41"/>
      <sheetName val="IV__AR41"/>
      <sheetName val="V_Zero_rated41"/>
      <sheetName val="VI__IC_Recon_828_to_221341"/>
      <sheetName val="IC_Recon_800-221341"/>
      <sheetName val="Capital_Purchases_BAS41"/>
      <sheetName val="VII__AP_BAS_G1141"/>
      <sheetName val="VIII__KN_Rec41"/>
      <sheetName val="IX_ITR41"/>
      <sheetName val="X__1204100141"/>
      <sheetName val="XI__Cust_Output_GST41"/>
      <sheetName val="XII_Vend_Input_GST41"/>
      <sheetName val="å's_=41"/>
      <sheetName val="Invoice_Cross_Reference39"/>
      <sheetName val="Spec_2210439"/>
      <sheetName val="N_100_F_Lead39"/>
      <sheetName val="WP_IC_Exp_January_201039"/>
      <sheetName val="fr_BS39"/>
      <sheetName val="P&amp;L_Adjustment39"/>
      <sheetName val="Main_Menu39"/>
      <sheetName val="Schedule_Contract_&amp;_SILO39"/>
      <sheetName val="Sales_and_Collections39"/>
      <sheetName val="Cost_of_Sales39"/>
      <sheetName val="Operating_Expenses_39"/>
      <sheetName val="Est__Income_By_Rig39"/>
      <sheetName val="Leasing_TA_Duri39"/>
      <sheetName val="TA_Jakarta39"/>
      <sheetName val="Breakdown_Cost-Well_Control39"/>
      <sheetName val="P_&amp;_L_1st-Invst-Well_Control39"/>
      <sheetName val="Asset_TA39"/>
      <sheetName val="Detail_COGS39"/>
      <sheetName val="CM_Tgl39"/>
      <sheetName val="Combined_FA39"/>
      <sheetName val="REF_ONLY18"/>
      <sheetName val="(ABS)_JUL-AGST'0719"/>
      <sheetName val="960_1123_03cleared18"/>
      <sheetName val="Flash_var_18"/>
      <sheetName val="Workshop_Tools18"/>
      <sheetName val="FE-1770_P118"/>
      <sheetName val="Exc__Rate18"/>
      <sheetName val="TERM_OF_PAYMENT18"/>
      <sheetName val="trf_7_jht18"/>
      <sheetName val="5610_1-1_TOP18"/>
      <sheetName val="ESTIMASI_MITRA18"/>
      <sheetName val="S_e_p18"/>
      <sheetName val="M_a_y18"/>
      <sheetName val="J_u_l18"/>
      <sheetName val="N_o_v18"/>
      <sheetName val="O_c_t18"/>
      <sheetName val="M_a_r18"/>
      <sheetName val="F_e_b18"/>
      <sheetName val="J_a_n18"/>
      <sheetName val="00_received_in_0118"/>
      <sheetName val="A_p_r18"/>
      <sheetName val="A_u_g18"/>
      <sheetName val="Per_GL_J_a_n18"/>
      <sheetName val="Tax_Rate18"/>
      <sheetName val="Permanent_info45"/>
      <sheetName val="details_fiscal_adjustments45"/>
      <sheetName val="Sum_empcost45"/>
      <sheetName val="Data_Sheet43"/>
      <sheetName val="Trial_Bal44"/>
      <sheetName val="Notes_to_BS44"/>
      <sheetName val="Mutasi_Final43"/>
      <sheetName val="fiscal_depr(E)44"/>
      <sheetName val="1998_CITR44"/>
      <sheetName val="NY_ADMIN43"/>
      <sheetName val="Mei_200743"/>
      <sheetName val="FA_Movement_IBIC44"/>
      <sheetName val="Client_Aje44"/>
      <sheetName val="Journal_Template44"/>
      <sheetName val="WIP_DETAIL_(GL_VS_NMP)43"/>
      <sheetName val="NO_FAKTUR44"/>
      <sheetName val="Gaikindo_Report44"/>
      <sheetName val="data_wp43"/>
      <sheetName val="Accounts_Payable_(AA)42"/>
      <sheetName val="1721-A1_(terbaru)42"/>
      <sheetName val="FA_Movement43"/>
      <sheetName val="Other_charges_(income)44"/>
      <sheetName val="WK_Local42"/>
      <sheetName val="FA_FISKAL43"/>
      <sheetName val="Accrued_(ckrg)43"/>
      <sheetName val="PROD_FRY-MONODON42"/>
      <sheetName val="TBCons_KMB0442"/>
      <sheetName val="FE-1771$_P142"/>
      <sheetName val="RWP_3342"/>
      <sheetName val="sep_ST42"/>
      <sheetName val="trf_multiple_dnrks42"/>
      <sheetName val="Q_142"/>
      <sheetName val="Horizon_Cost_Saves_Pkg42"/>
      <sheetName val="cost_recovery42"/>
      <sheetName val="Detail_Lead42"/>
      <sheetName val="Phasing_by_Month42"/>
      <sheetName val="Cost_Input_Sheet42"/>
      <sheetName val="C1_NOV42"/>
      <sheetName val="P&amp;L_INPUT42"/>
      <sheetName val="Portofolio_Trading42"/>
      <sheetName val="APAC_Q1FY09_-_Oracle42"/>
      <sheetName val="jan_book42"/>
      <sheetName val="Ref-As_Is_GL_acc42"/>
      <sheetName val="OthAsset_roll42"/>
      <sheetName val="Input_Sheet42"/>
      <sheetName val="Table_542"/>
      <sheetName val="TAX_LIST43"/>
      <sheetName val="Location_Details__2_42"/>
      <sheetName val="AR_EXPORT42"/>
      <sheetName val="MAP_BS42"/>
      <sheetName val="_WP_SPT_2012_-_23_04_2013_xls42"/>
      <sheetName val="SUMMARY_200142"/>
      <sheetName val="New_format_sales42"/>
      <sheetName val="TBC05_Net42"/>
      <sheetName val="Depreciation__schedule43"/>
      <sheetName val="Penyusutan_(2)43"/>
      <sheetName val="disposal_assets43"/>
      <sheetName val="provision_(3)43"/>
      <sheetName val="Recon-Art_2143"/>
      <sheetName val="FA-gainloss_(2)43"/>
      <sheetName val="fiscal_corr43"/>
      <sheetName val="1771_243"/>
      <sheetName val="1771_2(E)43"/>
      <sheetName val="Depr-Comp_(2)43"/>
      <sheetName val="Marshal_(3)43"/>
      <sheetName val="Marshal_(2)43"/>
      <sheetName val="provision_(2)43"/>
      <sheetName val="fiscal_corr_(3)43"/>
      <sheetName val="fiscal_corr_(2)43"/>
      <sheetName val="CostRecovery_-_JV43"/>
      <sheetName val="PENJ_NERACA42"/>
      <sheetName val="CASH_FLOW42"/>
      <sheetName val="Pnrmanent_info42"/>
      <sheetName val="Input__EAST42"/>
      <sheetName val="bill_qty42"/>
      <sheetName val="Simple_Coff_42"/>
      <sheetName val="I-PPh_Final42"/>
      <sheetName val="OT_August__Drmx__0842"/>
      <sheetName val="DATA_SLIP42"/>
      <sheetName val="1200_2042"/>
      <sheetName val="CC_142"/>
      <sheetName val="CC_242"/>
      <sheetName val="CC_342"/>
      <sheetName val="United_Kingdom42"/>
      <sheetName val="RE_reconciliation42"/>
      <sheetName val="V_D_5-242"/>
      <sheetName val="LE767_GLOBAL_CHECKLIST_update42"/>
      <sheetName val="PO_&amp;_TL_Market_Specific42"/>
      <sheetName val="Issue_Sheet42"/>
      <sheetName val="I__SAP_Screen42"/>
      <sheetName val="II__OTR_-_BAS_G142"/>
      <sheetName val="III__AR_Recon42"/>
      <sheetName val="IV__AR42"/>
      <sheetName val="V_Zero_rated42"/>
      <sheetName val="VI__IC_Recon_828_to_221342"/>
      <sheetName val="IC_Recon_800-221342"/>
      <sheetName val="Capital_Purchases_BAS42"/>
      <sheetName val="VII__AP_BAS_G1142"/>
      <sheetName val="VIII__KN_Rec42"/>
      <sheetName val="IX_ITR42"/>
      <sheetName val="X__1204100142"/>
      <sheetName val="XI__Cust_Output_GST42"/>
      <sheetName val="XII_Vend_Input_GST42"/>
      <sheetName val="å's_=42"/>
      <sheetName val="Invoice_Cross_Reference40"/>
      <sheetName val="Spec_2210440"/>
      <sheetName val="N_100_F_Lead40"/>
      <sheetName val="WP_IC_Exp_January_201040"/>
      <sheetName val="fr_BS40"/>
      <sheetName val="P&amp;L_Adjustment40"/>
      <sheetName val="Main_Menu40"/>
      <sheetName val="Schedule_Contract_&amp;_SILO40"/>
      <sheetName val="Sales_and_Collections40"/>
      <sheetName val="Cost_of_Sales40"/>
      <sheetName val="Operating_Expenses_40"/>
      <sheetName val="Est__Income_By_Rig40"/>
      <sheetName val="Leasing_TA_Duri40"/>
      <sheetName val="TA_Jakarta40"/>
      <sheetName val="Breakdown_Cost-Well_Control40"/>
      <sheetName val="P_&amp;_L_1st-Invst-Well_Control40"/>
      <sheetName val="Asset_TA40"/>
      <sheetName val="Detail_COGS40"/>
      <sheetName val="CM_Tgl40"/>
      <sheetName val="Combined_FA40"/>
      <sheetName val="REF_ONLY19"/>
      <sheetName val="(ABS)_JUL-AGST'0720"/>
      <sheetName val="960_1123_03cleared19"/>
      <sheetName val="Flash_var_19"/>
      <sheetName val="Workshop_Tools19"/>
      <sheetName val="FE-1770_P119"/>
      <sheetName val="Exc__Rate19"/>
      <sheetName val="TERM_OF_PAYMENT19"/>
      <sheetName val="trf_7_jht19"/>
      <sheetName val="5610_1-1_TOP19"/>
      <sheetName val="ESTIMASI_MITRA19"/>
      <sheetName val="S_e_p19"/>
      <sheetName val="M_a_y19"/>
      <sheetName val="J_u_l19"/>
      <sheetName val="N_o_v19"/>
      <sheetName val="O_c_t19"/>
      <sheetName val="M_a_r19"/>
      <sheetName val="F_e_b19"/>
      <sheetName val="J_a_n19"/>
      <sheetName val="00_received_in_0119"/>
      <sheetName val="A_p_r19"/>
      <sheetName val="A_u_g19"/>
      <sheetName val="Per_GL_J_a_n19"/>
      <sheetName val="Tax_Rate19"/>
      <sheetName val="Tab_Daten1"/>
      <sheetName val="2-2022_AP_SUBS1"/>
      <sheetName val="Permanent_info46"/>
      <sheetName val="details_fiscal_adjustments46"/>
      <sheetName val="Sum_empcost46"/>
      <sheetName val="Data_Sheet44"/>
      <sheetName val="Trial_Bal45"/>
      <sheetName val="Notes_to_BS45"/>
      <sheetName val="Mutasi_Final44"/>
      <sheetName val="fiscal_depr(E)45"/>
      <sheetName val="1998_CITR45"/>
      <sheetName val="NY_ADMIN44"/>
      <sheetName val="Mei_200744"/>
      <sheetName val="FA_Movement_IBIC45"/>
      <sheetName val="Client_Aje45"/>
      <sheetName val="Journal_Template45"/>
      <sheetName val="WIP_DETAIL_(GL_VS_NMP)44"/>
      <sheetName val="NO_FAKTUR45"/>
      <sheetName val="Gaikindo_Report45"/>
      <sheetName val="data_wp44"/>
      <sheetName val="Accounts_Payable_(AA)43"/>
      <sheetName val="1721-A1_(terbaru)43"/>
      <sheetName val="FA_Movement44"/>
      <sheetName val="Other_charges_(income)45"/>
      <sheetName val="WK_Local43"/>
      <sheetName val="FA_FISKAL44"/>
      <sheetName val="Accrued_(ckrg)44"/>
      <sheetName val="PROD_FRY-MONODON43"/>
      <sheetName val="TBCons_KMB0443"/>
      <sheetName val="FE-1771$_P143"/>
      <sheetName val="RWP_3343"/>
      <sheetName val="sep_ST43"/>
      <sheetName val="trf_multiple_dnrks43"/>
      <sheetName val="Q_143"/>
      <sheetName val="Horizon_Cost_Saves_Pkg43"/>
      <sheetName val="cost_recovery43"/>
      <sheetName val="Detail_Lead43"/>
      <sheetName val="Phasing_by_Month43"/>
      <sheetName val="Cost_Input_Sheet43"/>
      <sheetName val="C1_NOV43"/>
      <sheetName val="P&amp;L_INPUT43"/>
      <sheetName val="Portofolio_Trading43"/>
      <sheetName val="APAC_Q1FY09_-_Oracle43"/>
      <sheetName val="jan_book43"/>
      <sheetName val="Ref-As_Is_GL_acc43"/>
      <sheetName val="OthAsset_roll43"/>
      <sheetName val="Input_Sheet43"/>
      <sheetName val="Table_543"/>
      <sheetName val="TAX_LIST44"/>
      <sheetName val="Location_Details__2_43"/>
      <sheetName val="AR_EXPORT43"/>
      <sheetName val="MAP_BS43"/>
      <sheetName val="_WP_SPT_2012_-_23_04_2013_xls43"/>
      <sheetName val="SUMMARY_200143"/>
      <sheetName val="New_format_sales43"/>
      <sheetName val="TBC05_Net43"/>
      <sheetName val="Depreciation__schedule44"/>
      <sheetName val="Penyusutan_(2)44"/>
      <sheetName val="disposal_assets44"/>
      <sheetName val="provision_(3)44"/>
      <sheetName val="Recon-Art_2144"/>
      <sheetName val="FA-gainloss_(2)44"/>
      <sheetName val="fiscal_corr44"/>
      <sheetName val="1771_244"/>
      <sheetName val="1771_2(E)44"/>
      <sheetName val="Depr-Comp_(2)44"/>
      <sheetName val="Marshal_(3)44"/>
      <sheetName val="Marshal_(2)44"/>
      <sheetName val="provision_(2)44"/>
      <sheetName val="fiscal_corr_(3)44"/>
      <sheetName val="fiscal_corr_(2)44"/>
      <sheetName val="CostRecovery_-_JV44"/>
      <sheetName val="PENJ_NERACA43"/>
      <sheetName val="CASH_FLOW43"/>
      <sheetName val="Pnrmanent_info43"/>
      <sheetName val="Input__EAST43"/>
      <sheetName val="bill_qty43"/>
      <sheetName val="Simple_Coff_43"/>
      <sheetName val="I-PPh_Final43"/>
      <sheetName val="OT_August__Drmx__0843"/>
      <sheetName val="DATA_SLIP43"/>
      <sheetName val="1200_2043"/>
      <sheetName val="CC_143"/>
      <sheetName val="CC_243"/>
      <sheetName val="CC_343"/>
      <sheetName val="United_Kingdom43"/>
      <sheetName val="RE_reconciliation43"/>
      <sheetName val="V_D_5-243"/>
      <sheetName val="LE767_GLOBAL_CHECKLIST_update43"/>
      <sheetName val="PO_&amp;_TL_Market_Specific43"/>
      <sheetName val="Issue_Sheet43"/>
      <sheetName val="I__SAP_Screen43"/>
      <sheetName val="II__OTR_-_BAS_G143"/>
      <sheetName val="III__AR_Recon43"/>
      <sheetName val="IV__AR43"/>
      <sheetName val="V_Zero_rated43"/>
      <sheetName val="VI__IC_Recon_828_to_221343"/>
      <sheetName val="IC_Recon_800-221343"/>
      <sheetName val="Capital_Purchases_BAS43"/>
      <sheetName val="VII__AP_BAS_G1143"/>
      <sheetName val="VIII__KN_Rec43"/>
      <sheetName val="IX_ITR43"/>
      <sheetName val="X__1204100143"/>
      <sheetName val="XI__Cust_Output_GST43"/>
      <sheetName val="XII_Vend_Input_GST43"/>
      <sheetName val="å's_=43"/>
      <sheetName val="Invoice_Cross_Reference41"/>
      <sheetName val="Spec_2210441"/>
      <sheetName val="N_100_F_Lead41"/>
      <sheetName val="WP_IC_Exp_January_201041"/>
      <sheetName val="fr_BS41"/>
      <sheetName val="P&amp;L_Adjustment41"/>
      <sheetName val="Main_Menu41"/>
      <sheetName val="Schedule_Contract_&amp;_SILO41"/>
      <sheetName val="Sales_and_Collections41"/>
      <sheetName val="Cost_of_Sales41"/>
      <sheetName val="Operating_Expenses_41"/>
      <sheetName val="Est__Income_By_Rig41"/>
      <sheetName val="Leasing_TA_Duri41"/>
      <sheetName val="TA_Jakarta41"/>
      <sheetName val="Breakdown_Cost-Well_Control41"/>
      <sheetName val="P_&amp;_L_1st-Invst-Well_Control41"/>
      <sheetName val="Asset_TA41"/>
      <sheetName val="Detail_COGS41"/>
      <sheetName val="CM_Tgl41"/>
      <sheetName val="Combined_FA41"/>
      <sheetName val="REF_ONLY20"/>
      <sheetName val="(ABS)_JUL-AGST'0721"/>
      <sheetName val="960_1123_03cleared20"/>
      <sheetName val="Flash_var_20"/>
      <sheetName val="Workshop_Tools20"/>
      <sheetName val="FE-1770_P120"/>
      <sheetName val="Exc__Rate20"/>
      <sheetName val="TERM_OF_PAYMENT20"/>
      <sheetName val="trf_7_jht20"/>
      <sheetName val="5610_1-1_TOP20"/>
      <sheetName val="ESTIMASI_MITRA20"/>
      <sheetName val="S_e_p20"/>
      <sheetName val="M_a_y20"/>
      <sheetName val="J_u_l20"/>
      <sheetName val="N_o_v20"/>
      <sheetName val="O_c_t20"/>
      <sheetName val="M_a_r20"/>
      <sheetName val="F_e_b20"/>
      <sheetName val="J_a_n20"/>
      <sheetName val="00_received_in_0120"/>
      <sheetName val="A_p_r20"/>
      <sheetName val="A_u_g20"/>
      <sheetName val="Per_GL_J_a_n20"/>
      <sheetName val="Tax_Rate20"/>
      <sheetName val="Tab_Daten2"/>
      <sheetName val="AR_Karyawan2"/>
      <sheetName val="2-2022_AP_SUBS2"/>
      <sheetName val="Permanent_info47"/>
      <sheetName val="details_fiscal_adjustments47"/>
      <sheetName val="Sum_empcost47"/>
      <sheetName val="Trial_Bal46"/>
      <sheetName val="Notes_to_BS46"/>
      <sheetName val="Data_Sheet45"/>
      <sheetName val="Mutasi_Final45"/>
      <sheetName val="Client_Aje46"/>
      <sheetName val="fiscal_depr(E)46"/>
      <sheetName val="FA_Movement_IBIC46"/>
      <sheetName val="NO_FAKTUR46"/>
      <sheetName val="Journal_Template46"/>
      <sheetName val="1998_CITR46"/>
      <sheetName val="Gaikindo_Report46"/>
      <sheetName val="NY_ADMIN45"/>
      <sheetName val="Mei_200745"/>
      <sheetName val="WIP_DETAIL_(GL_VS_NMP)45"/>
      <sheetName val="PROD_FRY-MONODON44"/>
      <sheetName val="data_wp45"/>
      <sheetName val="Accounts_Payable_(AA)44"/>
      <sheetName val="Other_charges_(income)46"/>
      <sheetName val="FA_FISKAL45"/>
      <sheetName val="Accrued_(ckrg)45"/>
      <sheetName val="trf_multiple_dnrks44"/>
      <sheetName val="Q_144"/>
      <sheetName val="WK_Local44"/>
      <sheetName val="FE-1771$_P144"/>
      <sheetName val="RWP_3344"/>
      <sheetName val="FA_Movement45"/>
      <sheetName val="TBCons_KMB0444"/>
      <sheetName val="1721-A1_(terbaru)44"/>
      <sheetName val="_WP_SPT_2012_-_23_04_2013_xls44"/>
      <sheetName val="SUMMARY_200144"/>
      <sheetName val="sep_ST44"/>
      <sheetName val="C1_NOV44"/>
      <sheetName val="Detail_Lead44"/>
      <sheetName val="Horizon_Cost_Saves_Pkg44"/>
      <sheetName val="P&amp;L_INPUT44"/>
      <sheetName val="Portofolio_Trading44"/>
      <sheetName val="APAC_Q1FY09_-_Oracle44"/>
      <sheetName val="cost_recovery44"/>
      <sheetName val="Phasing_by_Month44"/>
      <sheetName val="Cost_Input_Sheet44"/>
      <sheetName val="OthAsset_roll44"/>
      <sheetName val="jan_book44"/>
      <sheetName val="Ref-As_Is_GL_acc44"/>
      <sheetName val="Location_Details__2_44"/>
      <sheetName val="Input_Sheet44"/>
      <sheetName val="MAP_BS44"/>
      <sheetName val="New_format_sales44"/>
      <sheetName val="Table_544"/>
      <sheetName val="TAX_LIST45"/>
      <sheetName val="AR_EXPORT44"/>
      <sheetName val="TBC05_Net44"/>
      <sheetName val="Depreciation__schedule45"/>
      <sheetName val="Penyusutan_(2)45"/>
      <sheetName val="disposal_assets45"/>
      <sheetName val="provision_(3)45"/>
      <sheetName val="Recon-Art_2145"/>
      <sheetName val="FA-gainloss_(2)45"/>
      <sheetName val="fiscal_corr45"/>
      <sheetName val="1771_245"/>
      <sheetName val="1771_2(E)45"/>
      <sheetName val="Depr-Comp_(2)45"/>
      <sheetName val="Marshal_(3)45"/>
      <sheetName val="Marshal_(2)45"/>
      <sheetName val="provision_(2)45"/>
      <sheetName val="fiscal_corr_(3)45"/>
      <sheetName val="fiscal_corr_(2)45"/>
      <sheetName val="CostRecovery_-_JV45"/>
      <sheetName val="PENJ_NERACA44"/>
      <sheetName val="CASH_FLOW44"/>
      <sheetName val="Pnrmanent_info44"/>
      <sheetName val="Input__EAST44"/>
      <sheetName val="bill_qty44"/>
      <sheetName val="Simple_Coff_44"/>
      <sheetName val="I-PPh_Final44"/>
      <sheetName val="OT_August__Drmx__0844"/>
      <sheetName val="DATA_SLIP44"/>
      <sheetName val="1200_2044"/>
      <sheetName val="United_Kingdom44"/>
      <sheetName val="RE_reconciliation44"/>
      <sheetName val="V_D_5-244"/>
      <sheetName val="CC_144"/>
      <sheetName val="CC_244"/>
      <sheetName val="CC_344"/>
      <sheetName val="fr_BS42"/>
      <sheetName val="LE767_GLOBAL_CHECKLIST_update44"/>
      <sheetName val="PO_&amp;_TL_Market_Specific44"/>
      <sheetName val="Issue_Sheet44"/>
      <sheetName val="I__SAP_Screen44"/>
      <sheetName val="II__OTR_-_BAS_G144"/>
      <sheetName val="III__AR_Recon44"/>
      <sheetName val="IV__AR44"/>
      <sheetName val="V_Zero_rated44"/>
      <sheetName val="VI__IC_Recon_828_to_221344"/>
      <sheetName val="IC_Recon_800-221344"/>
      <sheetName val="Capital_Purchases_BAS44"/>
      <sheetName val="VII__AP_BAS_G1144"/>
      <sheetName val="VIII__KN_Rec44"/>
      <sheetName val="IX_ITR44"/>
      <sheetName val="X__1204100144"/>
      <sheetName val="XI__Cust_Output_GST44"/>
      <sheetName val="XII_Vend_Input_GST44"/>
      <sheetName val="å's_=44"/>
      <sheetName val="P&amp;L_Adjustment42"/>
      <sheetName val="Main_Menu42"/>
      <sheetName val="Schedule_Contract_&amp;_SILO42"/>
      <sheetName val="Sales_and_Collections42"/>
      <sheetName val="Cost_of_Sales42"/>
      <sheetName val="Operating_Expenses_42"/>
      <sheetName val="Est__Income_By_Rig42"/>
      <sheetName val="Leasing_TA_Duri42"/>
      <sheetName val="TA_Jakarta42"/>
      <sheetName val="Breakdown_Cost-Well_Control42"/>
      <sheetName val="P_&amp;_L_1st-Invst-Well_Control42"/>
      <sheetName val="Asset_TA42"/>
      <sheetName val="Detail_COGS42"/>
      <sheetName val="N_100_F_Lead42"/>
      <sheetName val="WP_IC_Exp_January_201042"/>
      <sheetName val="Invoice_Cross_Reference42"/>
      <sheetName val="Spec_2210442"/>
      <sheetName val="CM_Tgl42"/>
      <sheetName val="Combined_FA42"/>
      <sheetName val="REF_ONLY21"/>
      <sheetName val="(ABS)_JUL-AGST'0722"/>
      <sheetName val="960_1123_03cleared21"/>
      <sheetName val="Flash_var_21"/>
      <sheetName val="Workshop_Tools21"/>
      <sheetName val="FE-1770_P121"/>
      <sheetName val="Exc__Rate21"/>
      <sheetName val="TERM_OF_PAYMENT21"/>
      <sheetName val="trf_7_jht21"/>
      <sheetName val="5610_1-1_TOP21"/>
      <sheetName val="ESTIMASI_MITRA21"/>
      <sheetName val="S_e_p21"/>
      <sheetName val="M_a_y21"/>
      <sheetName val="J_u_l21"/>
      <sheetName val="N_o_v21"/>
      <sheetName val="O_c_t21"/>
      <sheetName val="M_a_r21"/>
      <sheetName val="F_e_b21"/>
      <sheetName val="J_a_n21"/>
      <sheetName val="00_received_in_0121"/>
      <sheetName val="A_p_r21"/>
      <sheetName val="A_u_g21"/>
      <sheetName val="Per_GL_J_a_n21"/>
      <sheetName val="Tax_Rate21"/>
      <sheetName val="Income_Statement3"/>
      <sheetName val="Tab_Daten3"/>
      <sheetName val="2_Gaji-Bag3"/>
      <sheetName val="AR_Karyawan3"/>
      <sheetName val="Account_Code3"/>
      <sheetName val="2-2022_AP_SUBS3"/>
      <sheetName val="Permanent_info48"/>
      <sheetName val="details_fiscal_adjustments48"/>
      <sheetName val="Sum_empcost48"/>
      <sheetName val="Trial_Bal47"/>
      <sheetName val="Notes_to_BS47"/>
      <sheetName val="Data_Sheet46"/>
      <sheetName val="Mutasi_Final46"/>
      <sheetName val="Client_Aje47"/>
      <sheetName val="fiscal_depr(E)47"/>
      <sheetName val="FA_Movement_IBIC47"/>
      <sheetName val="NO_FAKTUR47"/>
      <sheetName val="Journal_Template47"/>
      <sheetName val="1998_CITR47"/>
      <sheetName val="Gaikindo_Report47"/>
      <sheetName val="NY_ADMIN46"/>
      <sheetName val="Mei_200746"/>
      <sheetName val="WIP_DETAIL_(GL_VS_NMP)46"/>
      <sheetName val="PROD_FRY-MONODON45"/>
      <sheetName val="data_wp46"/>
      <sheetName val="Accounts_Payable_(AA)45"/>
      <sheetName val="Other_charges_(income)47"/>
      <sheetName val="FA_FISKAL46"/>
      <sheetName val="Accrued_(ckrg)46"/>
      <sheetName val="trf_multiple_dnrks45"/>
      <sheetName val="Q_145"/>
      <sheetName val="WK_Local45"/>
      <sheetName val="FE-1771$_P145"/>
      <sheetName val="RWP_3345"/>
      <sheetName val="FA_Movement46"/>
      <sheetName val="TBCons_KMB0445"/>
      <sheetName val="1721-A1_(terbaru)45"/>
      <sheetName val="_WP_SPT_2012_-_23_04_2013_xls45"/>
      <sheetName val="SUMMARY_200145"/>
      <sheetName val="sep_ST45"/>
      <sheetName val="C1_NOV45"/>
      <sheetName val="Detail_Lead45"/>
      <sheetName val="Horizon_Cost_Saves_Pkg45"/>
      <sheetName val="P&amp;L_INPUT45"/>
      <sheetName val="Portofolio_Trading45"/>
      <sheetName val="APAC_Q1FY09_-_Oracle45"/>
      <sheetName val="cost_recovery45"/>
      <sheetName val="Phasing_by_Month45"/>
      <sheetName val="Cost_Input_Sheet45"/>
      <sheetName val="OthAsset_roll45"/>
      <sheetName val="jan_book45"/>
      <sheetName val="Ref-As_Is_GL_acc45"/>
      <sheetName val="Location_Details__2_45"/>
      <sheetName val="Input_Sheet45"/>
      <sheetName val="MAP_BS45"/>
      <sheetName val="New_format_sales45"/>
      <sheetName val="Table_545"/>
      <sheetName val="TAX_LIST46"/>
      <sheetName val="AR_EXPORT45"/>
      <sheetName val="TBC05_Net45"/>
      <sheetName val="Depreciation__schedule46"/>
      <sheetName val="Penyusutan_(2)46"/>
      <sheetName val="disposal_assets46"/>
      <sheetName val="provision_(3)46"/>
      <sheetName val="Recon-Art_2146"/>
      <sheetName val="FA-gainloss_(2)46"/>
      <sheetName val="fiscal_corr46"/>
      <sheetName val="1771_246"/>
      <sheetName val="1771_2(E)46"/>
      <sheetName val="Depr-Comp_(2)46"/>
      <sheetName val="Marshal_(3)46"/>
      <sheetName val="Marshal_(2)46"/>
      <sheetName val="provision_(2)46"/>
      <sheetName val="fiscal_corr_(3)46"/>
      <sheetName val="fiscal_corr_(2)46"/>
      <sheetName val="CostRecovery_-_JV46"/>
      <sheetName val="PENJ_NERACA45"/>
      <sheetName val="CASH_FLOW45"/>
      <sheetName val="Pnrmanent_info45"/>
      <sheetName val="Input__EAST45"/>
      <sheetName val="bill_qty45"/>
      <sheetName val="Simple_Coff_45"/>
      <sheetName val="I-PPh_Final45"/>
      <sheetName val="OT_August__Drmx__0845"/>
      <sheetName val="DATA_SLIP45"/>
      <sheetName val="1200_2045"/>
      <sheetName val="United_Kingdom45"/>
      <sheetName val="RE_reconciliation45"/>
      <sheetName val="V_D_5-245"/>
      <sheetName val="CC_145"/>
      <sheetName val="CC_245"/>
      <sheetName val="CC_345"/>
      <sheetName val="fr_BS43"/>
      <sheetName val="LE767_GLOBAL_CHECKLIST_update45"/>
      <sheetName val="PO_&amp;_TL_Market_Specific45"/>
      <sheetName val="Issue_Sheet45"/>
      <sheetName val="I__SAP_Screen45"/>
      <sheetName val="II__OTR_-_BAS_G145"/>
      <sheetName val="III__AR_Recon45"/>
      <sheetName val="IV__AR45"/>
      <sheetName val="V_Zero_rated45"/>
      <sheetName val="VI__IC_Recon_828_to_221345"/>
      <sheetName val="IC_Recon_800-221345"/>
      <sheetName val="Capital_Purchases_BAS45"/>
      <sheetName val="VII__AP_BAS_G1145"/>
      <sheetName val="VIII__KN_Rec45"/>
      <sheetName val="IX_ITR45"/>
      <sheetName val="X__1204100145"/>
      <sheetName val="XI__Cust_Output_GST45"/>
      <sheetName val="XII_Vend_Input_GST45"/>
      <sheetName val="å's_=45"/>
      <sheetName val="P&amp;L_Adjustment43"/>
      <sheetName val="Main_Menu43"/>
      <sheetName val="Schedule_Contract_&amp;_SILO43"/>
      <sheetName val="Sales_and_Collections43"/>
      <sheetName val="Cost_of_Sales43"/>
      <sheetName val="Operating_Expenses_43"/>
      <sheetName val="Est__Income_By_Rig43"/>
      <sheetName val="Leasing_TA_Duri43"/>
      <sheetName val="TA_Jakarta43"/>
      <sheetName val="Breakdown_Cost-Well_Control43"/>
      <sheetName val="P_&amp;_L_1st-Invst-Well_Control43"/>
      <sheetName val="Asset_TA43"/>
      <sheetName val="Detail_COGS43"/>
      <sheetName val="N_100_F_Lead43"/>
      <sheetName val="WP_IC_Exp_January_201043"/>
      <sheetName val="Invoice_Cross_Reference43"/>
      <sheetName val="Spec_2210443"/>
      <sheetName val="CM_Tgl43"/>
      <sheetName val="Combined_FA43"/>
      <sheetName val="REF_ONLY22"/>
      <sheetName val="(ABS)_JUL-AGST'0723"/>
      <sheetName val="960_1123_03cleared22"/>
      <sheetName val="Flash_var_22"/>
      <sheetName val="Workshop_Tools22"/>
      <sheetName val="FE-1770_P122"/>
      <sheetName val="Exc__Rate22"/>
      <sheetName val="TERM_OF_PAYMENT22"/>
      <sheetName val="trf_7_jht22"/>
      <sheetName val="5610_1-1_TOP22"/>
      <sheetName val="ESTIMASI_MITRA22"/>
      <sheetName val="S_e_p22"/>
      <sheetName val="M_a_y22"/>
      <sheetName val="J_u_l22"/>
      <sheetName val="N_o_v22"/>
      <sheetName val="O_c_t22"/>
      <sheetName val="M_a_r22"/>
      <sheetName val="F_e_b22"/>
      <sheetName val="J_a_n22"/>
      <sheetName val="00_received_in_0122"/>
      <sheetName val="A_p_r22"/>
      <sheetName val="A_u_g22"/>
      <sheetName val="Per_GL_J_a_n22"/>
      <sheetName val="Tax_Rate22"/>
      <sheetName val="Income_Statement4"/>
      <sheetName val="Tab_Daten4"/>
      <sheetName val="2_Gaji-Bag4"/>
      <sheetName val="AR_Karyawan4"/>
      <sheetName val="Account_Code4"/>
      <sheetName val="2-2022_AP_SUBS4"/>
      <sheetName val="Individual Gross Profit J - Aug"/>
      <sheetName val="MACHINE"/>
      <sheetName val="LS"/>
      <sheetName val="Input_Reference"/>
      <sheetName val="Inventory_Value_Reference"/>
      <sheetName val="Vehicle_Type"/>
      <sheetName val="Anciliary_Revenues"/>
      <sheetName val="Posting_Adjustment"/>
      <sheetName val="PPE_Movement"/>
      <sheetName val="DATA_TRANSFER"/>
      <sheetName val="-ASLI-"/>
      <sheetName val="Data Request"/>
      <sheetName val="PTKP"/>
      <sheetName val="PS data"/>
      <sheetName val="ANALISA"/>
      <sheetName val="REKAP"/>
      <sheetName val="Estimate"/>
      <sheetName val="3.3.1.0110 Lead"/>
      <sheetName val="3.3.1.0113 Assumption test"/>
      <sheetName val="NP"/>
      <sheetName val="struktur_tdk_dipakai"/>
      <sheetName val="struktur_tdk_dipakai1"/>
      <sheetName val="BJR-JJ"/>
      <sheetName val="1st Qtr Monthly P&amp;L"/>
      <sheetName val="2nd Qtr Monthly P&amp;L"/>
      <sheetName val="3rd Qtr Monthly P&amp;L"/>
      <sheetName val="4th Qtr Monthly P&amp;L"/>
      <sheetName val="KHUSUS_BRAVO_II1"/>
      <sheetName val="Data_Cust_(2)3"/>
      <sheetName val="N_33"/>
      <sheetName val="4_1_Placement_w_o_b3"/>
      <sheetName val="Kewajiban_Lainnya3"/>
      <sheetName val="ocean_voyage3"/>
      <sheetName val="Table_and_Names1"/>
      <sheetName val="PEMAKAIAN_PAKAN_&amp;_OBAT1"/>
      <sheetName val="WACC-Temp_20031"/>
      <sheetName val="Wtr_&amp;_Dist1"/>
      <sheetName val="Power_plant1"/>
      <sheetName val="Profit_&amp;_Loss_Account1"/>
      <sheetName val="_Posting1"/>
      <sheetName val="Safety_21"/>
      <sheetName val="DATA_FORWARDER1"/>
      <sheetName val="Feb_Audited1"/>
      <sheetName val="P_&amp;_L1"/>
      <sheetName val="11-FX_rates1"/>
      <sheetName val="Rincian_beban_operasi1"/>
      <sheetName val="Penyusutan_Kendaraan1"/>
      <sheetName val="วงเครดิต_31"/>
      <sheetName val="SUM_(2)1"/>
      <sheetName val="Scenarios_and_Sensitivities1"/>
      <sheetName val="Project_Summary1"/>
      <sheetName val="Demand_projections1"/>
      <sheetName val="Coverage_calcs1"/>
      <sheetName val="VOC-CON_1"/>
      <sheetName val="FI_30_Jun'061"/>
      <sheetName val="OST_Agustus"/>
      <sheetName val="General_Info"/>
      <sheetName val="ACTIVE_EMP_SHARP"/>
      <sheetName val="Sheet2_PLT"/>
      <sheetName val="data_(2)"/>
      <sheetName val="WOP_SA"/>
      <sheetName val="Template_"/>
      <sheetName val="FA movn't"/>
      <sheetName val="gg.1"/>
      <sheetName val="contents"/>
      <sheetName val="503 Dec"/>
      <sheetName val="Wap"/>
      <sheetName val="APRIL'02"/>
      <sheetName val="CIVIC 1.7L(7ｶ国MA輸出)GKN同一"/>
      <sheetName val="REKAP PPH"/>
      <sheetName val="KURS"/>
      <sheetName val="F1771-3"/>
      <sheetName val="Fiscal - 1st draft"/>
      <sheetName val="Kas Kecil"/>
      <sheetName val="CD&amp;Stok"/>
      <sheetName val="3-DIV5"/>
      <sheetName val="LWLOPT"/>
      <sheetName val="Download_Data"/>
      <sheetName val="DMC-DCF"/>
      <sheetName val="管理费用"/>
      <sheetName val="Cost Summary"/>
      <sheetName val="Mort-08"/>
      <sheetName val="lam-ssp Mdn"/>
      <sheetName val="1257"/>
      <sheetName val="Summary Loan"/>
      <sheetName val="G103"/>
      <sheetName val="Kunlun P&amp;L"/>
      <sheetName val="t9"/>
      <sheetName val="FF-2"/>
      <sheetName val="M201"/>
      <sheetName val="I201"/>
      <sheetName val="M Plan"/>
      <sheetName val="inven"/>
      <sheetName val="FKT_PJK"/>
      <sheetName val="SACA-NT2"/>
      <sheetName val="REVISED ECR"/>
      <sheetName val="Summary of Yr2006 Forecast"/>
      <sheetName val="Mapping"/>
      <sheetName val="単価マスタ"/>
      <sheetName val="rINCIAN"/>
      <sheetName val="Pkg Summary"/>
      <sheetName val="Certificate Time Deposit"/>
      <sheetName val="Inputs"/>
      <sheetName val="June 2014 annual"/>
      <sheetName val="Pg7.4"/>
      <sheetName val="KAL-SEL "/>
      <sheetName val="TB1220"/>
      <sheetName val="Entry  HTM"/>
      <sheetName val="HVAC"/>
      <sheetName val="PC_2"/>
      <sheetName val="tab"/>
      <sheetName val="SAP + LS"/>
      <sheetName val="OTHER INCOME &amp; BY PERDIVISI"/>
      <sheetName val="131 (Piutang PJB)"/>
      <sheetName val="20A.Sum"/>
      <sheetName val="WBS 2005"/>
      <sheetName val="GABLUARJAWA1 (2)"/>
      <sheetName val="Price"/>
      <sheetName val="Data Base"/>
      <sheetName val="Interbank detail"/>
      <sheetName val="Overall__4_2"/>
      <sheetName val="Overall__2_2"/>
      <sheetName val="Cruser_Sp712"/>
      <sheetName val="Down_Payment_Invoice2"/>
      <sheetName val="Overall__4_3"/>
      <sheetName val="Overall__2_3"/>
      <sheetName val="Cruser_Sp713"/>
      <sheetName val="Anciliary_Revenues1"/>
      <sheetName val="Down_Payment_Invoice3"/>
      <sheetName val="General_Info1"/>
      <sheetName val="ACTIVE_EMP_SHARP1"/>
      <sheetName val="Bal_Sheet2"/>
      <sheetName val="VAT_OUT_GL2"/>
      <sheetName val="E-9_3(PBC)2"/>
      <sheetName val="Deferred_Rev2"/>
      <sheetName val="A__Data_Permintaan_Produk2"/>
      <sheetName val="C__Data_Faktur_2"/>
      <sheetName val="Data_Kalender2"/>
      <sheetName val="M__Data_Biaya_Kirim2"/>
      <sheetName val="Feb_Audited2"/>
      <sheetName val="P_&amp;_L2"/>
      <sheetName val="Overall__4_4"/>
      <sheetName val="Overall__2_4"/>
      <sheetName val="Cruser_Sp714"/>
      <sheetName val="Anciliary_Revenues2"/>
      <sheetName val="CMA_Addition2"/>
      <sheetName val="Down_Payment_Invoice4"/>
      <sheetName val="FI_30_Jun'062"/>
      <sheetName val="KHUSUS_BRAVO_II2"/>
      <sheetName val="General_Info2"/>
      <sheetName val="ACTIVE_EMP_SHARP2"/>
      <sheetName val="PEMAKAIAN_PAKAN_&amp;_OBAT2"/>
      <sheetName val="WACC-Temp_20032"/>
      <sheetName val="Wtr_&amp;_Dist2"/>
      <sheetName val="Power_plant2"/>
      <sheetName val="DATA_FORWARDER2"/>
      <sheetName val="_Posting2"/>
      <sheetName val="SUM_(2)2"/>
      <sheetName val="Project_Summary2"/>
      <sheetName val="Demand_projections2"/>
      <sheetName val="Coverage_calcs2"/>
      <sheetName val="Engineering_Workload2"/>
      <sheetName val="Bal_Sheet3"/>
      <sheetName val="VAT_OUT_GL3"/>
      <sheetName val="E-9_3(PBC)3"/>
      <sheetName val="Deferred_Rev3"/>
      <sheetName val="A__Data_Permintaan_Produk3"/>
      <sheetName val="C__Data_Faktur_3"/>
      <sheetName val="Data_Kalender3"/>
      <sheetName val="M__Data_Biaya_Kirim3"/>
      <sheetName val="Feb_Audited3"/>
      <sheetName val="P_&amp;_L3"/>
      <sheetName val="Overall__4_5"/>
      <sheetName val="Overall__2_5"/>
      <sheetName val="Cruser_Sp715"/>
      <sheetName val="Anciliary_Revenues3"/>
      <sheetName val="CMA_Addition3"/>
      <sheetName val="Down_Payment_Invoice5"/>
      <sheetName val="FI_30_Jun'063"/>
      <sheetName val="KHUSUS_BRAVO_II3"/>
      <sheetName val="General_Info3"/>
      <sheetName val="ACTIVE_EMP_SHARP3"/>
      <sheetName val="PEMAKAIAN_PAKAN_&amp;_OBAT3"/>
      <sheetName val="WACC-Temp_20033"/>
      <sheetName val="Wtr_&amp;_Dist3"/>
      <sheetName val="Power_plant3"/>
      <sheetName val="DATA_FORWARDER3"/>
      <sheetName val="_Posting3"/>
      <sheetName val="SUM_(2)3"/>
      <sheetName val="Project_Summary3"/>
      <sheetName val="Demand_projections3"/>
      <sheetName val="Coverage_calcs3"/>
      <sheetName val="Engineering_Workload3"/>
      <sheetName val="Budget'03(8D)"/>
      <sheetName val="per airline AOS"/>
      <sheetName val="dbasecc"/>
      <sheetName val="other"/>
      <sheetName val="marketindex"/>
      <sheetName val="DataC&amp;S"/>
      <sheetName val="Customize Your Invoice"/>
      <sheetName val="JUAL_STD"/>
      <sheetName val="KONS2008"/>
      <sheetName val="TB Sort"/>
      <sheetName val="Bal_Sheet4"/>
      <sheetName val="VAT_OUT_GL4"/>
      <sheetName val="E-9_3(PBC)4"/>
      <sheetName val="Deferred_Rev4"/>
      <sheetName val="A__Data_Permintaan_Produk4"/>
      <sheetName val="C__Data_Faktur_4"/>
      <sheetName val="Data_Kalender4"/>
      <sheetName val="M__Data_Biaya_Kirim4"/>
      <sheetName val="Feb_Audited4"/>
      <sheetName val="P_&amp;_L4"/>
      <sheetName val="Overall__4_6"/>
      <sheetName val="Overall__2_6"/>
      <sheetName val="Cruser_Sp716"/>
      <sheetName val="Anciliary_Revenues4"/>
      <sheetName val="CMA_Addition4"/>
      <sheetName val="Down_Payment_Invoice6"/>
      <sheetName val="FI_30_Jun'064"/>
      <sheetName val="KHUSUS_BRAVO_II4"/>
      <sheetName val="General_Info4"/>
      <sheetName val="ACTIVE_EMP_SHARP4"/>
      <sheetName val="PEMAKAIAN_PAKAN_&amp;_OBAT4"/>
      <sheetName val="WACC-Temp_20034"/>
      <sheetName val="Wtr_&amp;_Dist4"/>
      <sheetName val="Power_plant4"/>
      <sheetName val="DATA_FORWARDER4"/>
      <sheetName val="Data_Cust_(2)4"/>
      <sheetName val="N_34"/>
      <sheetName val="4_1_Placement_w_o_b4"/>
      <sheetName val="Kewajiban_Lainnya4"/>
      <sheetName val="_Posting4"/>
      <sheetName val="SUM_(2)4"/>
      <sheetName val="Project_Summary4"/>
      <sheetName val="Demand_projections4"/>
      <sheetName val="Coverage_calcs4"/>
      <sheetName val="Engineering_Workload4"/>
      <sheetName val="Form_10"/>
      <sheetName val="recl_JV437"/>
      <sheetName val="per_airline_AOS"/>
      <sheetName val="Customize_Your_Invoice"/>
      <sheetName val="Danamon_LK"/>
      <sheetName val="TB_Sort"/>
      <sheetName val="1546420"/>
      <sheetName val="Product Summary (2)"/>
      <sheetName val="Cases"/>
      <sheetName val="Query"/>
      <sheetName val="Interim --&gt; Top"/>
    </sheetNames>
    <sheetDataSet>
      <sheetData sheetId="0">
        <row r="7">
          <cell r="E7" t="str">
            <v>PT NEWCREST SUMATRA MINERALS</v>
          </cell>
        </row>
      </sheetData>
      <sheetData sheetId="1">
        <row r="7">
          <cell r="E7" t="str">
            <v>PT NEWCREST SUMATRA MINERALS</v>
          </cell>
        </row>
      </sheetData>
      <sheetData sheetId="2">
        <row r="7">
          <cell r="E7" t="str">
            <v>PT NEWCREST SUMATRA MINERALS</v>
          </cell>
        </row>
      </sheetData>
      <sheetData sheetId="3">
        <row r="7">
          <cell r="E7" t="str">
            <v>PT NEWCREST SUMATRA MINERALS</v>
          </cell>
        </row>
      </sheetData>
      <sheetData sheetId="4">
        <row r="7">
          <cell r="E7" t="str">
            <v>PT NEWCREST SUMATRA MINERALS</v>
          </cell>
        </row>
      </sheetData>
      <sheetData sheetId="5">
        <row r="7">
          <cell r="E7" t="str">
            <v>PT NEWCREST SUMATRA MINERALS</v>
          </cell>
        </row>
      </sheetData>
      <sheetData sheetId="6" refreshError="1">
        <row r="7">
          <cell r="E7" t="str">
            <v>PT NEWCREST SUMATRA MINERALS</v>
          </cell>
        </row>
        <row r="36">
          <cell r="G36">
            <v>0</v>
          </cell>
        </row>
      </sheetData>
      <sheetData sheetId="7" refreshError="1">
        <row r="7">
          <cell r="E7" t="str">
            <v>PT NEWCREST SUMATRA MINERALS</v>
          </cell>
        </row>
        <row r="31">
          <cell r="R31">
            <v>0</v>
          </cell>
        </row>
      </sheetData>
      <sheetData sheetId="8">
        <row r="7">
          <cell r="E7" t="str">
            <v>PT NEWCREST SUMATRA MINERALS</v>
          </cell>
        </row>
      </sheetData>
      <sheetData sheetId="9">
        <row r="7">
          <cell r="E7" t="str">
            <v>PT NEWCREST SUMATRA MINERALS</v>
          </cell>
        </row>
      </sheetData>
      <sheetData sheetId="10">
        <row r="7">
          <cell r="E7" t="str">
            <v>PT NEWCREST SUMATRA MINERALS</v>
          </cell>
        </row>
      </sheetData>
      <sheetData sheetId="11">
        <row r="7">
          <cell r="E7" t="str">
            <v>PT NEWCREST SUMATRA MINERALS</v>
          </cell>
        </row>
      </sheetData>
      <sheetData sheetId="12" refreshError="1"/>
      <sheetData sheetId="13">
        <row r="7">
          <cell r="E7" t="str">
            <v>PT NEWCREST SUMATRA MINERALS</v>
          </cell>
        </row>
      </sheetData>
      <sheetData sheetId="14">
        <row r="7">
          <cell r="E7" t="str">
            <v>PT NEWCREST SUMATRA MINERALS</v>
          </cell>
        </row>
      </sheetData>
      <sheetData sheetId="15">
        <row r="7">
          <cell r="E7" t="str">
            <v>PT NEWCREST SUMATRA MINERALS</v>
          </cell>
        </row>
      </sheetData>
      <sheetData sheetId="16">
        <row r="7">
          <cell r="E7" t="str">
            <v>PT NEWCREST SUMATRA MINERALS</v>
          </cell>
        </row>
      </sheetData>
      <sheetData sheetId="17">
        <row r="7">
          <cell r="E7" t="str">
            <v>PT NEWCREST SUMATRA MINERALS</v>
          </cell>
        </row>
      </sheetData>
      <sheetData sheetId="18">
        <row r="7">
          <cell r="E7" t="str">
            <v>PT NEWCREST SUMATRA MINERALS</v>
          </cell>
        </row>
      </sheetData>
      <sheetData sheetId="19">
        <row r="7">
          <cell r="E7" t="str">
            <v>PT NEWCREST SUMATRA MINERALS</v>
          </cell>
        </row>
      </sheetData>
      <sheetData sheetId="20">
        <row r="7">
          <cell r="E7" t="str">
            <v>PT NEWCREST SUMATRA MINERALS</v>
          </cell>
        </row>
      </sheetData>
      <sheetData sheetId="21">
        <row r="7">
          <cell r="E7" t="str">
            <v>PT NEWCREST SUMATRA MINERALS</v>
          </cell>
        </row>
      </sheetData>
      <sheetData sheetId="22">
        <row r="7">
          <cell r="E7" t="str">
            <v>PT NEWCREST SUMATRA MINERALS</v>
          </cell>
        </row>
      </sheetData>
      <sheetData sheetId="23">
        <row r="7">
          <cell r="E7" t="str">
            <v>PT NEWCREST SUMATRA MINERALS</v>
          </cell>
        </row>
      </sheetData>
      <sheetData sheetId="24">
        <row r="7">
          <cell r="E7" t="str">
            <v>PT NEWCREST SUMATRA MINERALS</v>
          </cell>
        </row>
      </sheetData>
      <sheetData sheetId="25">
        <row r="7">
          <cell r="E7" t="str">
            <v>PT NEWCREST SUMATRA MINERALS</v>
          </cell>
        </row>
      </sheetData>
      <sheetData sheetId="26">
        <row r="7">
          <cell r="E7" t="str">
            <v>PT NEWCREST SUMATRA MINERALS</v>
          </cell>
        </row>
      </sheetData>
      <sheetData sheetId="27">
        <row r="7">
          <cell r="E7" t="str">
            <v>PT NEWCREST SUMATRA MINERALS</v>
          </cell>
        </row>
      </sheetData>
      <sheetData sheetId="28">
        <row r="7">
          <cell r="E7" t="str">
            <v>PT NEWCREST SUMATRA MINERALS</v>
          </cell>
        </row>
      </sheetData>
      <sheetData sheetId="29">
        <row r="7">
          <cell r="E7" t="str">
            <v>PT NEWCREST SUMATRA MINERALS</v>
          </cell>
        </row>
      </sheetData>
      <sheetData sheetId="30">
        <row r="7">
          <cell r="E7" t="str">
            <v>PT NEWCREST SUMATRA MINERALS</v>
          </cell>
        </row>
      </sheetData>
      <sheetData sheetId="31">
        <row r="7">
          <cell r="E7" t="str">
            <v>PT NEWCREST SUMATRA MINERALS</v>
          </cell>
        </row>
      </sheetData>
      <sheetData sheetId="32">
        <row r="7">
          <cell r="E7" t="str">
            <v>PT NEWCREST SUMATRA MINERALS</v>
          </cell>
        </row>
      </sheetData>
      <sheetData sheetId="33">
        <row r="7">
          <cell r="E7" t="str">
            <v>PT NEWCREST SUMATRA MINERALS</v>
          </cell>
        </row>
      </sheetData>
      <sheetData sheetId="34">
        <row r="7">
          <cell r="E7" t="str">
            <v>PT NEWCREST SUMATRA MINERALS</v>
          </cell>
        </row>
      </sheetData>
      <sheetData sheetId="35">
        <row r="7">
          <cell r="E7" t="str">
            <v>PT NEWCREST SUMATRA MINERALS</v>
          </cell>
        </row>
      </sheetData>
      <sheetData sheetId="36">
        <row r="7">
          <cell r="E7" t="str">
            <v>PT NEWCREST SUMATRA MINERALS</v>
          </cell>
        </row>
      </sheetData>
      <sheetData sheetId="37">
        <row r="7">
          <cell r="E7" t="str">
            <v>PT NEWCREST SUMATRA MINERALS</v>
          </cell>
        </row>
      </sheetData>
      <sheetData sheetId="38">
        <row r="7">
          <cell r="E7" t="str">
            <v>PT NEWCREST SUMATRA MINERALS</v>
          </cell>
        </row>
      </sheetData>
      <sheetData sheetId="39">
        <row r="7">
          <cell r="E7" t="str">
            <v>PT NEWCREST SUMATRA MINERALS</v>
          </cell>
        </row>
      </sheetData>
      <sheetData sheetId="40">
        <row r="7">
          <cell r="E7" t="str">
            <v>PT NEWCREST SUMATRA MINERALS</v>
          </cell>
        </row>
      </sheetData>
      <sheetData sheetId="41">
        <row r="7">
          <cell r="E7" t="str">
            <v>PT NEWCREST SUMATRA MINERALS</v>
          </cell>
        </row>
      </sheetData>
      <sheetData sheetId="42">
        <row r="7">
          <cell r="E7" t="str">
            <v>PT NEWCREST SUMATRA MINERALS</v>
          </cell>
        </row>
      </sheetData>
      <sheetData sheetId="43">
        <row r="7">
          <cell r="E7" t="str">
            <v>PT NEWCREST SUMATRA MINERALS</v>
          </cell>
        </row>
      </sheetData>
      <sheetData sheetId="44">
        <row r="7">
          <cell r="E7" t="str">
            <v>PT NEWCREST SUMATRA MINERALS</v>
          </cell>
        </row>
      </sheetData>
      <sheetData sheetId="45">
        <row r="7">
          <cell r="E7" t="str">
            <v>PT NEWCREST SUMATRA MINERALS</v>
          </cell>
        </row>
      </sheetData>
      <sheetData sheetId="46">
        <row r="7">
          <cell r="E7" t="str">
            <v>PT NEWCREST SUMATRA MINERALS</v>
          </cell>
        </row>
      </sheetData>
      <sheetData sheetId="47">
        <row r="7">
          <cell r="E7" t="str">
            <v>PT NEWCREST SUMATRA MINERALS</v>
          </cell>
        </row>
      </sheetData>
      <sheetData sheetId="48">
        <row r="7">
          <cell r="E7" t="str">
            <v>PT NEWCREST SUMATRA MINERALS</v>
          </cell>
        </row>
      </sheetData>
      <sheetData sheetId="49">
        <row r="7">
          <cell r="E7" t="str">
            <v>PT NEWCREST SUMATRA MINERALS</v>
          </cell>
        </row>
      </sheetData>
      <sheetData sheetId="50">
        <row r="7">
          <cell r="E7" t="str">
            <v>PT NEWCREST SUMATRA MINERALS</v>
          </cell>
        </row>
      </sheetData>
      <sheetData sheetId="51">
        <row r="7">
          <cell r="E7" t="str">
            <v>PT NEWCREST SUMATRA MINERALS</v>
          </cell>
        </row>
      </sheetData>
      <sheetData sheetId="52">
        <row r="7">
          <cell r="E7" t="str">
            <v>PT NEWCREST SUMATRA MINERALS</v>
          </cell>
        </row>
      </sheetData>
      <sheetData sheetId="53">
        <row r="7">
          <cell r="E7" t="str">
            <v>PT NEWCREST SUMATRA MINERALS</v>
          </cell>
        </row>
      </sheetData>
      <sheetData sheetId="54">
        <row r="7">
          <cell r="E7" t="str">
            <v>PT NEWCREST SUMATRA MINERALS</v>
          </cell>
        </row>
      </sheetData>
      <sheetData sheetId="55">
        <row r="7">
          <cell r="E7" t="str">
            <v>PT NEWCREST SUMATRA MINERALS</v>
          </cell>
        </row>
      </sheetData>
      <sheetData sheetId="56">
        <row r="7">
          <cell r="E7" t="str">
            <v>PT NEWCREST SUMATRA MINERALS</v>
          </cell>
        </row>
      </sheetData>
      <sheetData sheetId="57">
        <row r="7">
          <cell r="E7" t="str">
            <v>PT NEWCREST SUMATRA MINERALS</v>
          </cell>
        </row>
      </sheetData>
      <sheetData sheetId="58">
        <row r="7">
          <cell r="E7" t="str">
            <v>PT NEWCREST SUMATRA MINERALS</v>
          </cell>
        </row>
      </sheetData>
      <sheetData sheetId="59">
        <row r="7">
          <cell r="E7" t="str">
            <v>PT NEWCREST SUMATRA MINERALS</v>
          </cell>
        </row>
      </sheetData>
      <sheetData sheetId="60">
        <row r="7">
          <cell r="E7" t="str">
            <v>PT NEWCREST SUMATRA MINERALS</v>
          </cell>
        </row>
      </sheetData>
      <sheetData sheetId="61">
        <row r="7">
          <cell r="E7" t="str">
            <v>PT NEWCREST SUMATRA MINERALS</v>
          </cell>
        </row>
      </sheetData>
      <sheetData sheetId="62">
        <row r="7">
          <cell r="E7" t="str">
            <v>PT NEWCREST SUMATRA MINERALS</v>
          </cell>
        </row>
      </sheetData>
      <sheetData sheetId="63">
        <row r="7">
          <cell r="E7" t="str">
            <v>PT NEWCREST SUMATRA MINERALS</v>
          </cell>
        </row>
      </sheetData>
      <sheetData sheetId="64">
        <row r="7">
          <cell r="E7" t="str">
            <v>PT NEWCREST SUMATRA MINERALS</v>
          </cell>
        </row>
      </sheetData>
      <sheetData sheetId="65">
        <row r="7">
          <cell r="E7" t="str">
            <v>PT NEWCREST SUMATRA MINERALS</v>
          </cell>
        </row>
      </sheetData>
      <sheetData sheetId="66">
        <row r="7">
          <cell r="E7" t="str">
            <v>PT NEWCREST SUMATRA MINERALS</v>
          </cell>
        </row>
      </sheetData>
      <sheetData sheetId="67">
        <row r="7">
          <cell r="E7" t="str">
            <v>PT NEWCREST SUMATRA MINERALS</v>
          </cell>
        </row>
      </sheetData>
      <sheetData sheetId="68">
        <row r="7">
          <cell r="E7" t="str">
            <v>PT NEWCREST SUMATRA MINERALS</v>
          </cell>
        </row>
      </sheetData>
      <sheetData sheetId="69">
        <row r="7">
          <cell r="E7" t="str">
            <v>PT NEWCREST SUMATRA MINERALS</v>
          </cell>
        </row>
      </sheetData>
      <sheetData sheetId="70">
        <row r="7">
          <cell r="E7" t="str">
            <v>PT NEWCREST SUMATRA MINERALS</v>
          </cell>
        </row>
      </sheetData>
      <sheetData sheetId="71">
        <row r="7">
          <cell r="E7" t="str">
            <v>PT NEWCREST SUMATRA MINERALS</v>
          </cell>
        </row>
      </sheetData>
      <sheetData sheetId="72">
        <row r="7">
          <cell r="E7" t="str">
            <v>PT NEWCREST SUMATRA MINERALS</v>
          </cell>
        </row>
      </sheetData>
      <sheetData sheetId="73">
        <row r="7">
          <cell r="E7" t="str">
            <v>PT NEWCREST SUMATRA MINERALS</v>
          </cell>
        </row>
      </sheetData>
      <sheetData sheetId="74">
        <row r="7">
          <cell r="E7" t="str">
            <v>PT NEWCREST SUMATRA MINERALS</v>
          </cell>
        </row>
      </sheetData>
      <sheetData sheetId="75">
        <row r="7">
          <cell r="E7" t="str">
            <v>PT NEWCREST SUMATRA MINERALS</v>
          </cell>
        </row>
      </sheetData>
      <sheetData sheetId="76">
        <row r="7">
          <cell r="E7" t="str">
            <v>PT NEWCREST SUMATRA MINERALS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>
        <row r="7">
          <cell r="E7" t="str">
            <v>PT NEWCREST SUMATRA MINERALS</v>
          </cell>
        </row>
      </sheetData>
      <sheetData sheetId="217">
        <row r="7">
          <cell r="E7" t="str">
            <v>PT NEWCREST SUMATRA MINERALS</v>
          </cell>
        </row>
      </sheetData>
      <sheetData sheetId="218">
        <row r="7">
          <cell r="E7" t="str">
            <v>PT NEWCREST SUMATRA MINERALS</v>
          </cell>
        </row>
      </sheetData>
      <sheetData sheetId="219">
        <row r="7">
          <cell r="E7" t="str">
            <v>PT NEWCREST SUMATRA MINERALS</v>
          </cell>
        </row>
      </sheetData>
      <sheetData sheetId="220">
        <row r="7">
          <cell r="E7" t="str">
            <v>PT NEWCREST SUMATRA MINERALS</v>
          </cell>
        </row>
      </sheetData>
      <sheetData sheetId="221">
        <row r="7">
          <cell r="E7" t="str">
            <v>PT NEWCREST SUMATRA MINERALS</v>
          </cell>
        </row>
      </sheetData>
      <sheetData sheetId="222">
        <row r="7">
          <cell r="E7" t="str">
            <v>PT NEWCREST SUMATRA MINERALS</v>
          </cell>
        </row>
      </sheetData>
      <sheetData sheetId="223">
        <row r="7">
          <cell r="E7" t="str">
            <v>PT NEWCREST SUMATRA MINERALS</v>
          </cell>
        </row>
      </sheetData>
      <sheetData sheetId="224">
        <row r="7">
          <cell r="E7" t="str">
            <v>PT NEWCREST SUMATRA MINERALS</v>
          </cell>
        </row>
      </sheetData>
      <sheetData sheetId="225">
        <row r="7">
          <cell r="E7" t="str">
            <v>PT NEWCREST SUMATRA MINERALS</v>
          </cell>
        </row>
      </sheetData>
      <sheetData sheetId="226">
        <row r="7">
          <cell r="E7" t="str">
            <v>PT NEWCREST SUMATRA MINERALS</v>
          </cell>
        </row>
      </sheetData>
      <sheetData sheetId="227">
        <row r="7">
          <cell r="E7" t="str">
            <v>PT NEWCREST SUMATRA MINERALS</v>
          </cell>
        </row>
      </sheetData>
      <sheetData sheetId="228">
        <row r="7">
          <cell r="E7" t="str">
            <v>PT NEWCREST SUMATRA MINERALS</v>
          </cell>
        </row>
      </sheetData>
      <sheetData sheetId="229">
        <row r="7">
          <cell r="E7" t="str">
            <v>PT NEWCREST SUMATRA MINERALS</v>
          </cell>
        </row>
      </sheetData>
      <sheetData sheetId="230">
        <row r="7">
          <cell r="E7" t="str">
            <v>PT NEWCREST SUMATRA MINERALS</v>
          </cell>
        </row>
      </sheetData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>
        <row r="7">
          <cell r="E7" t="str">
            <v>PT NEWCREST SUMATRA MINERALS</v>
          </cell>
        </row>
      </sheetData>
      <sheetData sheetId="385">
        <row r="7">
          <cell r="E7" t="str">
            <v>PT NEWCREST SUMATRA MINERALS</v>
          </cell>
        </row>
      </sheetData>
      <sheetData sheetId="386">
        <row r="7">
          <cell r="E7" t="str">
            <v>PT NEWCREST SUMATRA MINERALS</v>
          </cell>
        </row>
      </sheetData>
      <sheetData sheetId="387" refreshError="1"/>
      <sheetData sheetId="388" refreshError="1"/>
      <sheetData sheetId="389">
        <row r="7">
          <cell r="E7" t="str">
            <v>PT NEWCREST SUMATRA MINERALS</v>
          </cell>
        </row>
      </sheetData>
      <sheetData sheetId="390">
        <row r="7">
          <cell r="E7" t="str">
            <v>PT NEWCREST SUMATRA MINERALS</v>
          </cell>
        </row>
      </sheetData>
      <sheetData sheetId="391">
        <row r="7">
          <cell r="E7" t="str">
            <v>PT NEWCREST SUMATRA MINERALS</v>
          </cell>
        </row>
      </sheetData>
      <sheetData sheetId="392">
        <row r="7">
          <cell r="E7" t="str">
            <v>PT NEWCREST SUMATRA MINERALS</v>
          </cell>
        </row>
      </sheetData>
      <sheetData sheetId="393">
        <row r="7">
          <cell r="E7" t="str">
            <v>PT NEWCREST SUMATRA MINERALS</v>
          </cell>
        </row>
      </sheetData>
      <sheetData sheetId="394">
        <row r="7">
          <cell r="E7" t="str">
            <v>PT NEWCREST SUMATRA MINERALS</v>
          </cell>
        </row>
      </sheetData>
      <sheetData sheetId="395">
        <row r="7">
          <cell r="E7" t="str">
            <v>PT NEWCREST SUMATRA MINERALS</v>
          </cell>
        </row>
      </sheetData>
      <sheetData sheetId="396">
        <row r="7">
          <cell r="E7" t="str">
            <v>PT NEWCREST SUMATRA MINERALS</v>
          </cell>
        </row>
      </sheetData>
      <sheetData sheetId="397">
        <row r="7">
          <cell r="E7" t="str">
            <v>PT NEWCREST SUMATRA MINERALS</v>
          </cell>
        </row>
      </sheetData>
      <sheetData sheetId="398">
        <row r="7">
          <cell r="E7" t="str">
            <v>PT NEWCREST SUMATRA MINERALS</v>
          </cell>
        </row>
      </sheetData>
      <sheetData sheetId="399">
        <row r="7">
          <cell r="E7" t="str">
            <v>PT NEWCREST SUMATRA MINERALS</v>
          </cell>
        </row>
      </sheetData>
      <sheetData sheetId="400">
        <row r="7">
          <cell r="E7" t="str">
            <v>PT NEWCREST SUMATRA MINERALS</v>
          </cell>
        </row>
      </sheetData>
      <sheetData sheetId="401">
        <row r="7">
          <cell r="E7" t="str">
            <v>PT NEWCREST SUMATRA MINERALS</v>
          </cell>
        </row>
      </sheetData>
      <sheetData sheetId="402" refreshError="1"/>
      <sheetData sheetId="403">
        <row r="7">
          <cell r="E7" t="str">
            <v>PT NEWCREST SUMATRA MINERALS</v>
          </cell>
        </row>
      </sheetData>
      <sheetData sheetId="404"/>
      <sheetData sheetId="405"/>
      <sheetData sheetId="406">
        <row r="7">
          <cell r="E7" t="str">
            <v>PT NEWCREST SUMATRA MINERALS</v>
          </cell>
        </row>
      </sheetData>
      <sheetData sheetId="407">
        <row r="7">
          <cell r="E7" t="str">
            <v>PT NEWCREST SUMATRA MINERALS</v>
          </cell>
        </row>
      </sheetData>
      <sheetData sheetId="408">
        <row r="7">
          <cell r="E7" t="str">
            <v>PT NEWCREST SUMATRA MINERALS</v>
          </cell>
        </row>
      </sheetData>
      <sheetData sheetId="409">
        <row r="7">
          <cell r="E7" t="str">
            <v>PT NEWCREST SUMATRA MINERALS</v>
          </cell>
        </row>
      </sheetData>
      <sheetData sheetId="410">
        <row r="7">
          <cell r="E7" t="str">
            <v>PT NEWCREST SUMATRA MINERALS</v>
          </cell>
        </row>
      </sheetData>
      <sheetData sheetId="411">
        <row r="7">
          <cell r="E7" t="str">
            <v>PT NEWCREST SUMATRA MINERALS</v>
          </cell>
        </row>
      </sheetData>
      <sheetData sheetId="412">
        <row r="7">
          <cell r="E7" t="str">
            <v>PT NEWCREST SUMATRA MINERALS</v>
          </cell>
        </row>
      </sheetData>
      <sheetData sheetId="413">
        <row r="7">
          <cell r="E7" t="str">
            <v>PT NEWCREST SUMATRA MINERALS</v>
          </cell>
        </row>
      </sheetData>
      <sheetData sheetId="414" refreshError="1"/>
      <sheetData sheetId="415" refreshError="1"/>
      <sheetData sheetId="416">
        <row r="7">
          <cell r="E7" t="str">
            <v>PT NEWCREST SUMATRA MINERALS</v>
          </cell>
        </row>
      </sheetData>
      <sheetData sheetId="417">
        <row r="7">
          <cell r="E7" t="str">
            <v>PT NEWCREST SUMATRA MINERALS</v>
          </cell>
        </row>
      </sheetData>
      <sheetData sheetId="418">
        <row r="36">
          <cell r="G36">
            <v>0</v>
          </cell>
        </row>
      </sheetData>
      <sheetData sheetId="419">
        <row r="31">
          <cell r="R31">
            <v>0</v>
          </cell>
        </row>
      </sheetData>
      <sheetData sheetId="420">
        <row r="36">
          <cell r="G36">
            <v>0</v>
          </cell>
        </row>
      </sheetData>
      <sheetData sheetId="421">
        <row r="31">
          <cell r="R31">
            <v>0</v>
          </cell>
        </row>
      </sheetData>
      <sheetData sheetId="422">
        <row r="31">
          <cell r="R31">
            <v>0</v>
          </cell>
        </row>
      </sheetData>
      <sheetData sheetId="423">
        <row r="31">
          <cell r="R31">
            <v>0</v>
          </cell>
        </row>
      </sheetData>
      <sheetData sheetId="424">
        <row r="36">
          <cell r="G36">
            <v>0</v>
          </cell>
        </row>
      </sheetData>
      <sheetData sheetId="425">
        <row r="36">
          <cell r="G36">
            <v>0</v>
          </cell>
        </row>
      </sheetData>
      <sheetData sheetId="426">
        <row r="31">
          <cell r="R31">
            <v>0</v>
          </cell>
        </row>
      </sheetData>
      <sheetData sheetId="427">
        <row r="7">
          <cell r="E7" t="str">
            <v>PT NEWCREST SUMATRA MINERALS</v>
          </cell>
        </row>
      </sheetData>
      <sheetData sheetId="428">
        <row r="7">
          <cell r="E7" t="str">
            <v>PT NEWCREST SUMATRA MINERALS</v>
          </cell>
        </row>
      </sheetData>
      <sheetData sheetId="429">
        <row r="36">
          <cell r="G36">
            <v>0</v>
          </cell>
        </row>
      </sheetData>
      <sheetData sheetId="430">
        <row r="7">
          <cell r="E7" t="str">
            <v>PT NEWCREST SUMATRA MINERALS</v>
          </cell>
        </row>
      </sheetData>
      <sheetData sheetId="431">
        <row r="7">
          <cell r="E7" t="str">
            <v>PT NEWCREST SUMATRA MINERALS</v>
          </cell>
        </row>
      </sheetData>
      <sheetData sheetId="432">
        <row r="36">
          <cell r="G36">
            <v>0</v>
          </cell>
        </row>
      </sheetData>
      <sheetData sheetId="433">
        <row r="7">
          <cell r="E7" t="str">
            <v>PT NEWCREST SUMATRA MINERALS</v>
          </cell>
        </row>
      </sheetData>
      <sheetData sheetId="434">
        <row r="7">
          <cell r="E7" t="str">
            <v>PT NEWCREST SUMATRA MINERALS</v>
          </cell>
        </row>
      </sheetData>
      <sheetData sheetId="435">
        <row r="7">
          <cell r="E7" t="str">
            <v>PT NEWCREST SUMATRA MINERALS</v>
          </cell>
        </row>
      </sheetData>
      <sheetData sheetId="436">
        <row r="7">
          <cell r="E7" t="str">
            <v>PT NEWCREST SUMATRA MINERALS</v>
          </cell>
        </row>
      </sheetData>
      <sheetData sheetId="437">
        <row r="7">
          <cell r="E7" t="str">
            <v>PT NEWCREST SUMATRA MINERALS</v>
          </cell>
        </row>
      </sheetData>
      <sheetData sheetId="438">
        <row r="7">
          <cell r="E7" t="str">
            <v>PT NEWCREST SUMATRA MINERALS</v>
          </cell>
        </row>
      </sheetData>
      <sheetData sheetId="439">
        <row r="7">
          <cell r="E7" t="str">
            <v>PT NEWCREST SUMATRA MINERALS</v>
          </cell>
        </row>
      </sheetData>
      <sheetData sheetId="440">
        <row r="7">
          <cell r="E7" t="str">
            <v>PT NEWCREST SUMATRA MINERALS</v>
          </cell>
        </row>
      </sheetData>
      <sheetData sheetId="441">
        <row r="7">
          <cell r="E7" t="str">
            <v>PT NEWCREST SUMATRA MINERALS</v>
          </cell>
        </row>
      </sheetData>
      <sheetData sheetId="442">
        <row r="7">
          <cell r="E7" t="str">
            <v>PT NEWCREST SUMATRA MINERALS</v>
          </cell>
        </row>
      </sheetData>
      <sheetData sheetId="443">
        <row r="7">
          <cell r="E7" t="str">
            <v>PT NEWCREST SUMATRA MINERALS</v>
          </cell>
        </row>
      </sheetData>
      <sheetData sheetId="444">
        <row r="7">
          <cell r="E7" t="str">
            <v>PT NEWCREST SUMATRA MINERALS</v>
          </cell>
        </row>
      </sheetData>
      <sheetData sheetId="445">
        <row r="7">
          <cell r="E7" t="str">
            <v>PT NEWCREST SUMATRA MINERALS</v>
          </cell>
        </row>
      </sheetData>
      <sheetData sheetId="446" refreshError="1"/>
      <sheetData sheetId="447" refreshError="1"/>
      <sheetData sheetId="448">
        <row r="7">
          <cell r="E7" t="str">
            <v>PT NEWCREST SUMATRA MINERALS</v>
          </cell>
        </row>
      </sheetData>
      <sheetData sheetId="449" refreshError="1"/>
      <sheetData sheetId="450">
        <row r="7">
          <cell r="E7" t="str">
            <v>PT NEWCREST SUMATRA MINERALS</v>
          </cell>
        </row>
      </sheetData>
      <sheetData sheetId="451">
        <row r="7">
          <cell r="E7" t="str">
            <v>PT NEWCREST SUMATRA MINERALS</v>
          </cell>
        </row>
      </sheetData>
      <sheetData sheetId="452">
        <row r="7">
          <cell r="E7" t="str">
            <v>PT NEWCREST SUMATRA MINERALS</v>
          </cell>
        </row>
      </sheetData>
      <sheetData sheetId="453">
        <row r="7">
          <cell r="E7" t="str">
            <v>PT NEWCREST SUMATRA MINERALS</v>
          </cell>
        </row>
      </sheetData>
      <sheetData sheetId="454">
        <row r="7">
          <cell r="E7" t="str">
            <v>PT NEWCREST SUMATRA MINERALS</v>
          </cell>
        </row>
      </sheetData>
      <sheetData sheetId="455">
        <row r="7">
          <cell r="E7" t="str">
            <v>PT NEWCREST SUMATRA MINERALS</v>
          </cell>
        </row>
      </sheetData>
      <sheetData sheetId="456">
        <row r="7">
          <cell r="E7" t="str">
            <v>PT NEWCREST SUMATRA MINERALS</v>
          </cell>
        </row>
      </sheetData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>
        <row r="7">
          <cell r="E7" t="str">
            <v>PT NEWCREST SUMATRA MINERALS</v>
          </cell>
        </row>
      </sheetData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>
        <row r="7">
          <cell r="E7" t="str">
            <v>PT NEWCREST SUMATRA MINERALS</v>
          </cell>
        </row>
      </sheetData>
      <sheetData sheetId="484">
        <row r="7">
          <cell r="E7" t="str">
            <v>PT NEWCREST SUMATRA MINERALS</v>
          </cell>
        </row>
      </sheetData>
      <sheetData sheetId="485">
        <row r="7">
          <cell r="E7" t="str">
            <v>PT NEWCREST SUMATRA MINERALS</v>
          </cell>
        </row>
      </sheetData>
      <sheetData sheetId="486">
        <row r="7">
          <cell r="E7" t="str">
            <v>PT NEWCREST SUMATRA MINERALS</v>
          </cell>
        </row>
      </sheetData>
      <sheetData sheetId="487">
        <row r="7">
          <cell r="E7" t="str">
            <v>PT NEWCREST SUMATRA MINERALS</v>
          </cell>
        </row>
      </sheetData>
      <sheetData sheetId="488">
        <row r="7">
          <cell r="E7" t="str">
            <v>PT NEWCREST SUMATRA MINERALS</v>
          </cell>
        </row>
      </sheetData>
      <sheetData sheetId="489">
        <row r="7">
          <cell r="E7" t="str">
            <v>PT NEWCREST SUMATRA MINERALS</v>
          </cell>
        </row>
      </sheetData>
      <sheetData sheetId="490">
        <row r="7">
          <cell r="E7" t="str">
            <v>PT NEWCREST SUMATRA MINERALS</v>
          </cell>
        </row>
      </sheetData>
      <sheetData sheetId="491">
        <row r="7">
          <cell r="E7" t="str">
            <v>PT NEWCREST SUMATRA MINERALS</v>
          </cell>
        </row>
      </sheetData>
      <sheetData sheetId="492">
        <row r="7">
          <cell r="E7" t="str">
            <v>PT NEWCREST SUMATRA MINERALS</v>
          </cell>
        </row>
      </sheetData>
      <sheetData sheetId="493">
        <row r="7">
          <cell r="E7" t="str">
            <v>PT NEWCREST SUMATRA MINERALS</v>
          </cell>
        </row>
      </sheetData>
      <sheetData sheetId="494">
        <row r="7">
          <cell r="E7" t="str">
            <v>PT NEWCREST SUMATRA MINERALS</v>
          </cell>
        </row>
      </sheetData>
      <sheetData sheetId="495" refreshError="1"/>
      <sheetData sheetId="496">
        <row r="7">
          <cell r="E7" t="str">
            <v>PT NEWCREST SUMATRA MINERALS</v>
          </cell>
        </row>
      </sheetData>
      <sheetData sheetId="497">
        <row r="7">
          <cell r="E7" t="str">
            <v>PT NEWCREST SUMATRA MINERALS</v>
          </cell>
        </row>
      </sheetData>
      <sheetData sheetId="498">
        <row r="7">
          <cell r="E7" t="str">
            <v>PT NEWCREST SUMATRA MINERALS</v>
          </cell>
        </row>
      </sheetData>
      <sheetData sheetId="499">
        <row r="7">
          <cell r="E7" t="str">
            <v>PT NEWCREST SUMATRA MINERALS</v>
          </cell>
        </row>
      </sheetData>
      <sheetData sheetId="500" refreshError="1"/>
      <sheetData sheetId="501">
        <row r="7">
          <cell r="E7" t="str">
            <v>PT NEWCREST SUMATRA MINERALS</v>
          </cell>
        </row>
      </sheetData>
      <sheetData sheetId="502">
        <row r="7">
          <cell r="E7" t="str">
            <v>PT NEWCREST SUMATRA MINERALS</v>
          </cell>
        </row>
      </sheetData>
      <sheetData sheetId="503">
        <row r="7">
          <cell r="E7" t="str">
            <v>PT NEWCREST SUMATRA MINERALS</v>
          </cell>
        </row>
      </sheetData>
      <sheetData sheetId="504">
        <row r="7">
          <cell r="E7" t="str">
            <v>PT NEWCREST SUMATRA MINERALS</v>
          </cell>
        </row>
      </sheetData>
      <sheetData sheetId="505">
        <row r="7">
          <cell r="E7" t="str">
            <v>PT NEWCREST SUMATRA MINERALS</v>
          </cell>
        </row>
      </sheetData>
      <sheetData sheetId="506">
        <row r="7">
          <cell r="E7" t="str">
            <v>PT NEWCREST SUMATRA MINERALS</v>
          </cell>
        </row>
      </sheetData>
      <sheetData sheetId="507">
        <row r="7">
          <cell r="E7" t="str">
            <v>PT NEWCREST SUMATRA MINERALS</v>
          </cell>
        </row>
      </sheetData>
      <sheetData sheetId="508">
        <row r="7">
          <cell r="E7" t="str">
            <v>PT NEWCREST SUMATRA MINERALS</v>
          </cell>
        </row>
      </sheetData>
      <sheetData sheetId="509">
        <row r="7">
          <cell r="E7" t="str">
            <v>PT NEWCREST SUMATRA MINERALS</v>
          </cell>
        </row>
      </sheetData>
      <sheetData sheetId="510">
        <row r="7">
          <cell r="E7" t="str">
            <v>PT NEWCREST SUMATRA MINERALS</v>
          </cell>
        </row>
      </sheetData>
      <sheetData sheetId="511">
        <row r="7">
          <cell r="E7" t="str">
            <v>PT NEWCREST SUMATRA MINERALS</v>
          </cell>
        </row>
      </sheetData>
      <sheetData sheetId="512">
        <row r="7">
          <cell r="E7" t="str">
            <v>PT NEWCREST SUMATRA MINERALS</v>
          </cell>
        </row>
      </sheetData>
      <sheetData sheetId="513">
        <row r="7">
          <cell r="E7" t="str">
            <v>PT NEWCREST SUMATRA MINERALS</v>
          </cell>
        </row>
      </sheetData>
      <sheetData sheetId="514">
        <row r="7">
          <cell r="E7" t="str">
            <v>PT NEWCREST SUMATRA MINERALS</v>
          </cell>
        </row>
      </sheetData>
      <sheetData sheetId="515">
        <row r="7">
          <cell r="E7" t="str">
            <v>PT NEWCREST SUMATRA MINERALS</v>
          </cell>
        </row>
      </sheetData>
      <sheetData sheetId="516">
        <row r="7">
          <cell r="E7" t="str">
            <v>PT NEWCREST SUMATRA MINERALS</v>
          </cell>
        </row>
      </sheetData>
      <sheetData sheetId="517">
        <row r="7">
          <cell r="E7" t="str">
            <v>PT NEWCREST SUMATRA MINERALS</v>
          </cell>
        </row>
      </sheetData>
      <sheetData sheetId="518">
        <row r="7">
          <cell r="E7" t="str">
            <v>PT NEWCREST SUMATRA MINERALS</v>
          </cell>
        </row>
      </sheetData>
      <sheetData sheetId="519" refreshError="1"/>
      <sheetData sheetId="520" refreshError="1"/>
      <sheetData sheetId="521" refreshError="1"/>
      <sheetData sheetId="522">
        <row r="7">
          <cell r="E7" t="str">
            <v>PT NEWCREST SUMATRA MINERALS</v>
          </cell>
        </row>
      </sheetData>
      <sheetData sheetId="523">
        <row r="7">
          <cell r="E7" t="str">
            <v>PT NEWCREST SUMATRA MINERALS</v>
          </cell>
        </row>
      </sheetData>
      <sheetData sheetId="524">
        <row r="7">
          <cell r="E7" t="str">
            <v>PT NEWCREST SUMATRA MINERALS</v>
          </cell>
        </row>
      </sheetData>
      <sheetData sheetId="525">
        <row r="7">
          <cell r="E7" t="str">
            <v>PT NEWCREST SUMATRA MINERALS</v>
          </cell>
        </row>
      </sheetData>
      <sheetData sheetId="526">
        <row r="7">
          <cell r="E7" t="str">
            <v>PT NEWCREST SUMATRA MINERALS</v>
          </cell>
        </row>
      </sheetData>
      <sheetData sheetId="527">
        <row r="7">
          <cell r="E7" t="str">
            <v>PT NEWCREST SUMATRA MINERALS</v>
          </cell>
        </row>
      </sheetData>
      <sheetData sheetId="528">
        <row r="7">
          <cell r="E7" t="str">
            <v>PT NEWCREST SUMATRA MINERALS</v>
          </cell>
        </row>
      </sheetData>
      <sheetData sheetId="529">
        <row r="7">
          <cell r="E7" t="str">
            <v>PT NEWCREST SUMATRA MINERALS</v>
          </cell>
        </row>
      </sheetData>
      <sheetData sheetId="530">
        <row r="7">
          <cell r="E7" t="str">
            <v>PT NEWCREST SUMATRA MINERALS</v>
          </cell>
        </row>
      </sheetData>
      <sheetData sheetId="531">
        <row r="7">
          <cell r="E7" t="str">
            <v>PT NEWCREST SUMATRA MINERALS</v>
          </cell>
        </row>
      </sheetData>
      <sheetData sheetId="532">
        <row r="7">
          <cell r="E7" t="str">
            <v>PT NEWCREST SUMATRA MINERALS</v>
          </cell>
        </row>
      </sheetData>
      <sheetData sheetId="533">
        <row r="7">
          <cell r="E7" t="str">
            <v>PT NEWCREST SUMATRA MINERALS</v>
          </cell>
        </row>
      </sheetData>
      <sheetData sheetId="534">
        <row r="7">
          <cell r="E7" t="str">
            <v>PT NEWCREST SUMATRA MINERALS</v>
          </cell>
        </row>
      </sheetData>
      <sheetData sheetId="535">
        <row r="7">
          <cell r="E7" t="str">
            <v>PT NEWCREST SUMATRA MINERALS</v>
          </cell>
        </row>
      </sheetData>
      <sheetData sheetId="536">
        <row r="7">
          <cell r="E7" t="str">
            <v>PT NEWCREST SUMATRA MINERALS</v>
          </cell>
        </row>
      </sheetData>
      <sheetData sheetId="537">
        <row r="7">
          <cell r="E7" t="str">
            <v>PT NEWCREST SUMATRA MINERALS</v>
          </cell>
        </row>
      </sheetData>
      <sheetData sheetId="538">
        <row r="7">
          <cell r="E7" t="str">
            <v>PT NEWCREST SUMATRA MINERALS</v>
          </cell>
        </row>
      </sheetData>
      <sheetData sheetId="539">
        <row r="7">
          <cell r="E7" t="str">
            <v>PT NEWCREST SUMATRA MINERALS</v>
          </cell>
        </row>
      </sheetData>
      <sheetData sheetId="540">
        <row r="7">
          <cell r="E7" t="str">
            <v>PT NEWCREST SUMATRA MINERALS</v>
          </cell>
        </row>
      </sheetData>
      <sheetData sheetId="541">
        <row r="7">
          <cell r="E7" t="str">
            <v>PT NEWCREST SUMATRA MINERALS</v>
          </cell>
        </row>
      </sheetData>
      <sheetData sheetId="542">
        <row r="7">
          <cell r="E7" t="str">
            <v>PT NEWCREST SUMATRA MINERALS</v>
          </cell>
        </row>
      </sheetData>
      <sheetData sheetId="543">
        <row r="7">
          <cell r="E7" t="str">
            <v>PT NEWCREST SUMATRA MINERALS</v>
          </cell>
        </row>
      </sheetData>
      <sheetData sheetId="544">
        <row r="7">
          <cell r="E7" t="str">
            <v>PT NEWCREST SUMATRA MINERALS</v>
          </cell>
        </row>
      </sheetData>
      <sheetData sheetId="545">
        <row r="7">
          <cell r="E7" t="str">
            <v>PT NEWCREST SUMATRA MINERALS</v>
          </cell>
        </row>
      </sheetData>
      <sheetData sheetId="546">
        <row r="7">
          <cell r="E7" t="str">
            <v>PT NEWCREST SUMATRA MINERALS</v>
          </cell>
        </row>
      </sheetData>
      <sheetData sheetId="547">
        <row r="7">
          <cell r="E7" t="str">
            <v>PT NEWCREST SUMATRA MINERALS</v>
          </cell>
        </row>
      </sheetData>
      <sheetData sheetId="548">
        <row r="7">
          <cell r="E7" t="str">
            <v>PT NEWCREST SUMATRA MINERALS</v>
          </cell>
        </row>
      </sheetData>
      <sheetData sheetId="549">
        <row r="7">
          <cell r="E7" t="str">
            <v>PT NEWCREST SUMATRA MINERALS</v>
          </cell>
        </row>
      </sheetData>
      <sheetData sheetId="550">
        <row r="7">
          <cell r="E7" t="str">
            <v>PT NEWCREST SUMATRA MINERALS</v>
          </cell>
        </row>
      </sheetData>
      <sheetData sheetId="551">
        <row r="7">
          <cell r="E7" t="str">
            <v>PT NEWCREST SUMATRA MINERALS</v>
          </cell>
        </row>
      </sheetData>
      <sheetData sheetId="552">
        <row r="7">
          <cell r="E7" t="str">
            <v>PT NEWCREST SUMATRA MINERALS</v>
          </cell>
        </row>
      </sheetData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>
        <row r="7">
          <cell r="E7" t="str">
            <v>PT NEWCREST SUMATRA MINERALS</v>
          </cell>
        </row>
      </sheetData>
      <sheetData sheetId="639">
        <row r="7">
          <cell r="E7" t="str">
            <v>PT NEWCREST SUMATRA MINERALS</v>
          </cell>
        </row>
      </sheetData>
      <sheetData sheetId="640">
        <row r="7">
          <cell r="E7" t="str">
            <v>PT NEWCREST SUMATRA MINERALS</v>
          </cell>
        </row>
      </sheetData>
      <sheetData sheetId="641">
        <row r="7">
          <cell r="E7" t="str">
            <v>PT NEWCREST SUMATRA MINERALS</v>
          </cell>
        </row>
      </sheetData>
      <sheetData sheetId="642">
        <row r="7">
          <cell r="E7" t="str">
            <v>PT NEWCREST SUMATRA MINERALS</v>
          </cell>
        </row>
      </sheetData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>
        <row r="7">
          <cell r="E7" t="str">
            <v>PT NEWCREST SUMATRA MINERALS</v>
          </cell>
        </row>
      </sheetData>
      <sheetData sheetId="656">
        <row r="7">
          <cell r="E7" t="str">
            <v>PT NEWCREST SUMATRA MINERALS</v>
          </cell>
        </row>
      </sheetData>
      <sheetData sheetId="657">
        <row r="7">
          <cell r="E7" t="str">
            <v>PT NEWCREST SUMATRA MINERALS</v>
          </cell>
        </row>
      </sheetData>
      <sheetData sheetId="658">
        <row r="7">
          <cell r="E7" t="str">
            <v>PT NEWCREST SUMATRA MINERALS</v>
          </cell>
        </row>
      </sheetData>
      <sheetData sheetId="659">
        <row r="7">
          <cell r="E7" t="str">
            <v>PT NEWCREST SUMATRA MINERALS</v>
          </cell>
        </row>
      </sheetData>
      <sheetData sheetId="660">
        <row r="7">
          <cell r="E7" t="str">
            <v>PT NEWCREST SUMATRA MINERALS</v>
          </cell>
        </row>
      </sheetData>
      <sheetData sheetId="661">
        <row r="7">
          <cell r="E7" t="str">
            <v>PT NEWCREST SUMATRA MINERALS</v>
          </cell>
        </row>
      </sheetData>
      <sheetData sheetId="662">
        <row r="7">
          <cell r="E7" t="str">
            <v>PT NEWCREST SUMATRA MINERALS</v>
          </cell>
        </row>
      </sheetData>
      <sheetData sheetId="663">
        <row r="7">
          <cell r="E7" t="str">
            <v>PT NEWCREST SUMATRA MINERALS</v>
          </cell>
        </row>
      </sheetData>
      <sheetData sheetId="664" refreshError="1"/>
      <sheetData sheetId="665">
        <row r="7">
          <cell r="E7" t="str">
            <v>PT NEWCREST SUMATRA MINERALS</v>
          </cell>
        </row>
      </sheetData>
      <sheetData sheetId="666">
        <row r="7">
          <cell r="E7" t="str">
            <v>PT NEWCREST SUMATRA MINERALS</v>
          </cell>
        </row>
      </sheetData>
      <sheetData sheetId="667">
        <row r="7">
          <cell r="E7" t="str">
            <v>PT NEWCREST SUMATRA MINERALS</v>
          </cell>
        </row>
      </sheetData>
      <sheetData sheetId="668" refreshError="1"/>
      <sheetData sheetId="669" refreshError="1"/>
      <sheetData sheetId="670">
        <row r="7">
          <cell r="E7" t="str">
            <v>PT NEWCREST SUMATRA MINERALS</v>
          </cell>
        </row>
      </sheetData>
      <sheetData sheetId="671">
        <row r="7">
          <cell r="E7" t="str">
            <v>PT NEWCREST SUMATRA MINERALS</v>
          </cell>
        </row>
      </sheetData>
      <sheetData sheetId="672">
        <row r="7">
          <cell r="E7" t="str">
            <v>PT NEWCREST SUMATRA MINERALS</v>
          </cell>
        </row>
      </sheetData>
      <sheetData sheetId="673">
        <row r="7">
          <cell r="E7" t="str">
            <v>PT NEWCREST SUMATRA MINERALS</v>
          </cell>
        </row>
      </sheetData>
      <sheetData sheetId="674">
        <row r="7">
          <cell r="E7" t="str">
            <v>PT NEWCREST SUMATRA MINERALS</v>
          </cell>
        </row>
      </sheetData>
      <sheetData sheetId="675">
        <row r="7">
          <cell r="E7" t="str">
            <v>PT NEWCREST SUMATRA MINERALS</v>
          </cell>
        </row>
      </sheetData>
      <sheetData sheetId="676">
        <row r="7">
          <cell r="E7" t="str">
            <v>PT NEWCREST SUMATRA MINERALS</v>
          </cell>
        </row>
      </sheetData>
      <sheetData sheetId="677">
        <row r="7">
          <cell r="E7" t="str">
            <v>PT NEWCREST SUMATRA MINERALS</v>
          </cell>
        </row>
      </sheetData>
      <sheetData sheetId="678">
        <row r="7">
          <cell r="E7" t="str">
            <v>PT NEWCREST SUMATRA MINERALS</v>
          </cell>
        </row>
      </sheetData>
      <sheetData sheetId="679">
        <row r="7">
          <cell r="E7" t="str">
            <v>PT NEWCREST SUMATRA MINERALS</v>
          </cell>
        </row>
      </sheetData>
      <sheetData sheetId="680">
        <row r="7">
          <cell r="E7" t="str">
            <v>PT NEWCREST SUMATRA MINERALS</v>
          </cell>
        </row>
      </sheetData>
      <sheetData sheetId="681">
        <row r="7">
          <cell r="E7" t="str">
            <v>PT NEWCREST SUMATRA MINERALS</v>
          </cell>
        </row>
      </sheetData>
      <sheetData sheetId="682">
        <row r="7">
          <cell r="E7" t="str">
            <v>PT NEWCREST SUMATRA MINERALS</v>
          </cell>
        </row>
      </sheetData>
      <sheetData sheetId="683" refreshError="1"/>
      <sheetData sheetId="684">
        <row r="7">
          <cell r="E7" t="str">
            <v>PT NEWCREST SUMATRA MINERALS</v>
          </cell>
        </row>
      </sheetData>
      <sheetData sheetId="685">
        <row r="7">
          <cell r="E7" t="str">
            <v>PT NEWCREST SUMATRA MINERALS</v>
          </cell>
        </row>
      </sheetData>
      <sheetData sheetId="686">
        <row r="7">
          <cell r="E7" t="str">
            <v>PT NEWCREST SUMATRA MINERALS</v>
          </cell>
        </row>
      </sheetData>
      <sheetData sheetId="687">
        <row r="7">
          <cell r="E7" t="str">
            <v>PT NEWCREST SUMATRA MINERALS</v>
          </cell>
        </row>
      </sheetData>
      <sheetData sheetId="688">
        <row r="7">
          <cell r="E7" t="str">
            <v>PT NEWCREST SUMATRA MINERALS</v>
          </cell>
        </row>
      </sheetData>
      <sheetData sheetId="689">
        <row r="7">
          <cell r="E7" t="str">
            <v>PT NEWCREST SUMATRA MINERALS</v>
          </cell>
        </row>
      </sheetData>
      <sheetData sheetId="690">
        <row r="7">
          <cell r="E7" t="str">
            <v>PT NEWCREST SUMATRA MINERALS</v>
          </cell>
        </row>
      </sheetData>
      <sheetData sheetId="691">
        <row r="7">
          <cell r="E7" t="str">
            <v>PT NEWCREST SUMATRA MINERALS</v>
          </cell>
        </row>
      </sheetData>
      <sheetData sheetId="692">
        <row r="7">
          <cell r="E7" t="str">
            <v>PT NEWCREST SUMATRA MINERALS</v>
          </cell>
        </row>
      </sheetData>
      <sheetData sheetId="693">
        <row r="7">
          <cell r="E7" t="str">
            <v>PT NEWCREST SUMATRA MINERALS</v>
          </cell>
        </row>
      </sheetData>
      <sheetData sheetId="694">
        <row r="7">
          <cell r="E7" t="str">
            <v>PT NEWCREST SUMATRA MINERALS</v>
          </cell>
        </row>
      </sheetData>
      <sheetData sheetId="695">
        <row r="7">
          <cell r="E7" t="str">
            <v>PT NEWCREST SUMATRA MINERALS</v>
          </cell>
        </row>
      </sheetData>
      <sheetData sheetId="696">
        <row r="7">
          <cell r="E7" t="str">
            <v>PT NEWCREST SUMATRA MINERALS</v>
          </cell>
        </row>
      </sheetData>
      <sheetData sheetId="697">
        <row r="7">
          <cell r="E7" t="str">
            <v>PT NEWCREST SUMATRA MINERALS</v>
          </cell>
        </row>
      </sheetData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>
        <row r="7">
          <cell r="E7" t="str">
            <v>PT NEWCREST SUMATRA MINERALS</v>
          </cell>
        </row>
      </sheetData>
      <sheetData sheetId="756">
        <row r="7">
          <cell r="E7" t="str">
            <v>PT NEWCREST SUMATRA MINERALS</v>
          </cell>
        </row>
      </sheetData>
      <sheetData sheetId="757">
        <row r="7">
          <cell r="E7" t="str">
            <v>PT NEWCREST SUMATRA MINERALS</v>
          </cell>
        </row>
      </sheetData>
      <sheetData sheetId="758">
        <row r="7">
          <cell r="E7" t="str">
            <v>PT NEWCREST SUMATRA MINERALS</v>
          </cell>
        </row>
      </sheetData>
      <sheetData sheetId="759">
        <row r="7">
          <cell r="E7" t="str">
            <v>PT NEWCREST SUMATRA MINERALS</v>
          </cell>
        </row>
      </sheetData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>
        <row r="7">
          <cell r="E7" t="str">
            <v>PT NEWCREST SUMATRA MINERALS</v>
          </cell>
        </row>
      </sheetData>
      <sheetData sheetId="802">
        <row r="7">
          <cell r="E7" t="str">
            <v>PT NEWCREST SUMATRA MINERALS</v>
          </cell>
        </row>
      </sheetData>
      <sheetData sheetId="803">
        <row r="7">
          <cell r="E7" t="str">
            <v>PT NEWCREST SUMATRA MINERALS</v>
          </cell>
        </row>
      </sheetData>
      <sheetData sheetId="804">
        <row r="7">
          <cell r="E7" t="str">
            <v>PT NEWCREST SUMATRA MINERALS</v>
          </cell>
        </row>
      </sheetData>
      <sheetData sheetId="805">
        <row r="7">
          <cell r="E7" t="str">
            <v>PT NEWCREST SUMATRA MINERALS</v>
          </cell>
        </row>
      </sheetData>
      <sheetData sheetId="806">
        <row r="7">
          <cell r="E7" t="str">
            <v>PT NEWCREST SUMATRA MINERALS</v>
          </cell>
        </row>
      </sheetData>
      <sheetData sheetId="807">
        <row r="7">
          <cell r="E7" t="str">
            <v>PT NEWCREST SUMATRA MINERALS</v>
          </cell>
        </row>
      </sheetData>
      <sheetData sheetId="808">
        <row r="7">
          <cell r="E7" t="str">
            <v>PT NEWCREST SUMATRA MINERALS</v>
          </cell>
        </row>
      </sheetData>
      <sheetData sheetId="809">
        <row r="7">
          <cell r="E7" t="str">
            <v>PT NEWCREST SUMATRA MINERALS</v>
          </cell>
        </row>
      </sheetData>
      <sheetData sheetId="810">
        <row r="7">
          <cell r="E7" t="str">
            <v>PT NEWCREST SUMATRA MINERALS</v>
          </cell>
        </row>
      </sheetData>
      <sheetData sheetId="811">
        <row r="7">
          <cell r="E7" t="str">
            <v>PT NEWCREST SUMATRA MINERALS</v>
          </cell>
        </row>
      </sheetData>
      <sheetData sheetId="812">
        <row r="7">
          <cell r="E7" t="str">
            <v>PT NEWCREST SUMATRA MINERALS</v>
          </cell>
        </row>
      </sheetData>
      <sheetData sheetId="813">
        <row r="7">
          <cell r="E7" t="str">
            <v>PT NEWCREST SUMATRA MINERALS</v>
          </cell>
        </row>
      </sheetData>
      <sheetData sheetId="814">
        <row r="7">
          <cell r="E7" t="str">
            <v>PT NEWCREST SUMATRA MINERALS</v>
          </cell>
        </row>
      </sheetData>
      <sheetData sheetId="815">
        <row r="7">
          <cell r="E7" t="str">
            <v>PT NEWCREST SUMATRA MINERALS</v>
          </cell>
        </row>
      </sheetData>
      <sheetData sheetId="816">
        <row r="7">
          <cell r="E7" t="str">
            <v>PT NEWCREST SUMATRA MINERALS</v>
          </cell>
        </row>
      </sheetData>
      <sheetData sheetId="817">
        <row r="7">
          <cell r="E7" t="str">
            <v>PT NEWCREST SUMATRA MINERALS</v>
          </cell>
        </row>
      </sheetData>
      <sheetData sheetId="818">
        <row r="7">
          <cell r="E7" t="str">
            <v>PT NEWCREST SUMATRA MINERALS</v>
          </cell>
        </row>
      </sheetData>
      <sheetData sheetId="819">
        <row r="7">
          <cell r="E7" t="str">
            <v>PT NEWCREST SUMATRA MINERALS</v>
          </cell>
        </row>
      </sheetData>
      <sheetData sheetId="820">
        <row r="7">
          <cell r="E7" t="str">
            <v>PT NEWCREST SUMATRA MINERALS</v>
          </cell>
        </row>
      </sheetData>
      <sheetData sheetId="821">
        <row r="7">
          <cell r="E7" t="str">
            <v>PT NEWCREST SUMATRA MINERALS</v>
          </cell>
        </row>
      </sheetData>
      <sheetData sheetId="822">
        <row r="7">
          <cell r="E7" t="str">
            <v>PT NEWCREST SUMATRA MINERALS</v>
          </cell>
        </row>
      </sheetData>
      <sheetData sheetId="823">
        <row r="7">
          <cell r="E7" t="str">
            <v>PT NEWCREST SUMATRA MINERALS</v>
          </cell>
        </row>
      </sheetData>
      <sheetData sheetId="824">
        <row r="7">
          <cell r="E7" t="str">
            <v>PT NEWCREST SUMATRA MINERALS</v>
          </cell>
        </row>
      </sheetData>
      <sheetData sheetId="825">
        <row r="7">
          <cell r="E7" t="str">
            <v>PT NEWCREST SUMATRA MINERALS</v>
          </cell>
        </row>
      </sheetData>
      <sheetData sheetId="826">
        <row r="7">
          <cell r="E7" t="str">
            <v>PT NEWCREST SUMATRA MINERALS</v>
          </cell>
        </row>
      </sheetData>
      <sheetData sheetId="827">
        <row r="7">
          <cell r="E7" t="str">
            <v>PT NEWCREST SUMATRA MINERALS</v>
          </cell>
        </row>
      </sheetData>
      <sheetData sheetId="828">
        <row r="7">
          <cell r="E7" t="str">
            <v>PT NEWCREST SUMATRA MINERALS</v>
          </cell>
        </row>
      </sheetData>
      <sheetData sheetId="829">
        <row r="7">
          <cell r="E7" t="str">
            <v>PT NEWCREST SUMATRA MINERALS</v>
          </cell>
        </row>
      </sheetData>
      <sheetData sheetId="830">
        <row r="7">
          <cell r="E7" t="str">
            <v>PT NEWCREST SUMATRA MINERALS</v>
          </cell>
        </row>
      </sheetData>
      <sheetData sheetId="831">
        <row r="7">
          <cell r="E7" t="str">
            <v>PT NEWCREST SUMATRA MINERALS</v>
          </cell>
        </row>
      </sheetData>
      <sheetData sheetId="832">
        <row r="7">
          <cell r="E7" t="str">
            <v>PT NEWCREST SUMATRA MINERALS</v>
          </cell>
        </row>
      </sheetData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>
        <row r="7">
          <cell r="E7" t="str">
            <v>PT NEWCREST SUMATRA MINERALS</v>
          </cell>
        </row>
      </sheetData>
      <sheetData sheetId="868">
        <row r="7">
          <cell r="E7" t="str">
            <v>PT NEWCREST SUMATRA MINERALS</v>
          </cell>
        </row>
      </sheetData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>
        <row r="7">
          <cell r="E7" t="str">
            <v>PT NEWCREST SUMATRA MINERALS</v>
          </cell>
        </row>
      </sheetData>
      <sheetData sheetId="945">
        <row r="7">
          <cell r="E7" t="str">
            <v>PT NEWCREST SUMATRA MINERALS</v>
          </cell>
        </row>
      </sheetData>
      <sheetData sheetId="946">
        <row r="7">
          <cell r="E7" t="str">
            <v>PT NEWCREST SUMATRA MINERALS</v>
          </cell>
        </row>
      </sheetData>
      <sheetData sheetId="947">
        <row r="7">
          <cell r="E7" t="str">
            <v>PT NEWCREST SUMATRA MINERALS</v>
          </cell>
        </row>
      </sheetData>
      <sheetData sheetId="948">
        <row r="7">
          <cell r="E7" t="str">
            <v>PT NEWCREST SUMATRA MINERALS</v>
          </cell>
        </row>
      </sheetData>
      <sheetData sheetId="949">
        <row r="7">
          <cell r="E7" t="str">
            <v>PT NEWCREST SUMATRA MINERALS</v>
          </cell>
        </row>
      </sheetData>
      <sheetData sheetId="950">
        <row r="7">
          <cell r="E7" t="str">
            <v>PT NEWCREST SUMATRA MINERALS</v>
          </cell>
        </row>
      </sheetData>
      <sheetData sheetId="951">
        <row r="7">
          <cell r="E7" t="str">
            <v>PT NEWCREST SUMATRA MINERALS</v>
          </cell>
        </row>
      </sheetData>
      <sheetData sheetId="952">
        <row r="7">
          <cell r="E7" t="str">
            <v>PT NEWCREST SUMATRA MINERALS</v>
          </cell>
        </row>
      </sheetData>
      <sheetData sheetId="953">
        <row r="7">
          <cell r="E7" t="str">
            <v>PT NEWCREST SUMATRA MINERALS</v>
          </cell>
        </row>
      </sheetData>
      <sheetData sheetId="954">
        <row r="7">
          <cell r="E7" t="str">
            <v>PT NEWCREST SUMATRA MINERALS</v>
          </cell>
        </row>
      </sheetData>
      <sheetData sheetId="955">
        <row r="7">
          <cell r="E7" t="str">
            <v>PT NEWCREST SUMATRA MINERALS</v>
          </cell>
        </row>
      </sheetData>
      <sheetData sheetId="956">
        <row r="7">
          <cell r="E7" t="str">
            <v>PT NEWCREST SUMATRA MINERALS</v>
          </cell>
        </row>
      </sheetData>
      <sheetData sheetId="957">
        <row r="7">
          <cell r="E7" t="str">
            <v>PT NEWCREST SUMATRA MINERALS</v>
          </cell>
        </row>
      </sheetData>
      <sheetData sheetId="958">
        <row r="7">
          <cell r="E7" t="str">
            <v>PT NEWCREST SUMATRA MINERALS</v>
          </cell>
        </row>
      </sheetData>
      <sheetData sheetId="959">
        <row r="7">
          <cell r="E7" t="str">
            <v>PT NEWCREST SUMATRA MINERALS</v>
          </cell>
        </row>
      </sheetData>
      <sheetData sheetId="960">
        <row r="7">
          <cell r="E7" t="str">
            <v>PT NEWCREST SUMATRA MINERALS</v>
          </cell>
        </row>
      </sheetData>
      <sheetData sheetId="961">
        <row r="7">
          <cell r="E7" t="str">
            <v>PT NEWCREST SUMATRA MINERALS</v>
          </cell>
        </row>
      </sheetData>
      <sheetData sheetId="962">
        <row r="7">
          <cell r="E7" t="str">
            <v>PT NEWCREST SUMATRA MINERALS</v>
          </cell>
        </row>
      </sheetData>
      <sheetData sheetId="963">
        <row r="7">
          <cell r="E7" t="str">
            <v>PT NEWCREST SUMATRA MINERALS</v>
          </cell>
        </row>
      </sheetData>
      <sheetData sheetId="964">
        <row r="7">
          <cell r="E7" t="str">
            <v>PT NEWCREST SUMATRA MINERALS</v>
          </cell>
        </row>
      </sheetData>
      <sheetData sheetId="965">
        <row r="7">
          <cell r="E7" t="str">
            <v>PT NEWCREST SUMATRA MINERALS</v>
          </cell>
        </row>
      </sheetData>
      <sheetData sheetId="966">
        <row r="7">
          <cell r="E7" t="str">
            <v>PT NEWCREST SUMATRA MINERALS</v>
          </cell>
        </row>
      </sheetData>
      <sheetData sheetId="967">
        <row r="7">
          <cell r="E7" t="str">
            <v>PT NEWCREST SUMATRA MINERALS</v>
          </cell>
        </row>
      </sheetData>
      <sheetData sheetId="968">
        <row r="7">
          <cell r="E7" t="str">
            <v>PT NEWCREST SUMATRA MINERALS</v>
          </cell>
        </row>
      </sheetData>
      <sheetData sheetId="969">
        <row r="7">
          <cell r="E7" t="str">
            <v>PT NEWCREST SUMATRA MINERALS</v>
          </cell>
        </row>
      </sheetData>
      <sheetData sheetId="970">
        <row r="7">
          <cell r="E7" t="str">
            <v>PT NEWCREST SUMATRA MINERALS</v>
          </cell>
        </row>
      </sheetData>
      <sheetData sheetId="971">
        <row r="7">
          <cell r="E7" t="str">
            <v>PT NEWCREST SUMATRA MINERALS</v>
          </cell>
        </row>
      </sheetData>
      <sheetData sheetId="972">
        <row r="7">
          <cell r="E7" t="str">
            <v>PT NEWCREST SUMATRA MINERALS</v>
          </cell>
        </row>
      </sheetData>
      <sheetData sheetId="973">
        <row r="7">
          <cell r="E7" t="str">
            <v>PT NEWCREST SUMATRA MINERALS</v>
          </cell>
        </row>
      </sheetData>
      <sheetData sheetId="974">
        <row r="7">
          <cell r="E7" t="str">
            <v>PT NEWCREST SUMATRA MINERALS</v>
          </cell>
        </row>
      </sheetData>
      <sheetData sheetId="975">
        <row r="7">
          <cell r="E7" t="str">
            <v>PT NEWCREST SUMATRA MINERALS</v>
          </cell>
        </row>
      </sheetData>
      <sheetData sheetId="976">
        <row r="7">
          <cell r="E7" t="str">
            <v>PT NEWCREST SUMATRA MINERALS</v>
          </cell>
        </row>
      </sheetData>
      <sheetData sheetId="977">
        <row r="7">
          <cell r="E7" t="str">
            <v>PT NEWCREST SUMATRA MINERALS</v>
          </cell>
        </row>
      </sheetData>
      <sheetData sheetId="978">
        <row r="7">
          <cell r="E7" t="str">
            <v>PT NEWCREST SUMATRA MINERALS</v>
          </cell>
        </row>
      </sheetData>
      <sheetData sheetId="979">
        <row r="7">
          <cell r="E7" t="str">
            <v>PT NEWCREST SUMATRA MINERALS</v>
          </cell>
        </row>
      </sheetData>
      <sheetData sheetId="980">
        <row r="7">
          <cell r="E7" t="str">
            <v>PT NEWCREST SUMATRA MINERALS</v>
          </cell>
        </row>
      </sheetData>
      <sheetData sheetId="981">
        <row r="7">
          <cell r="E7" t="str">
            <v>PT NEWCREST SUMATRA MINERALS</v>
          </cell>
        </row>
      </sheetData>
      <sheetData sheetId="982">
        <row r="7">
          <cell r="E7" t="str">
            <v>PT NEWCREST SUMATRA MINERALS</v>
          </cell>
        </row>
      </sheetData>
      <sheetData sheetId="983">
        <row r="7">
          <cell r="E7" t="str">
            <v>PT NEWCREST SUMATRA MINERALS</v>
          </cell>
        </row>
      </sheetData>
      <sheetData sheetId="984">
        <row r="7">
          <cell r="E7" t="str">
            <v>PT NEWCREST SUMATRA MINERALS</v>
          </cell>
        </row>
      </sheetData>
      <sheetData sheetId="985">
        <row r="7">
          <cell r="E7" t="str">
            <v>PT NEWCREST SUMATRA MINERALS</v>
          </cell>
        </row>
      </sheetData>
      <sheetData sheetId="986">
        <row r="7">
          <cell r="E7" t="str">
            <v>PT NEWCREST SUMATRA MINERALS</v>
          </cell>
        </row>
      </sheetData>
      <sheetData sheetId="987">
        <row r="7">
          <cell r="E7" t="str">
            <v>PT NEWCREST SUMATRA MINERALS</v>
          </cell>
        </row>
      </sheetData>
      <sheetData sheetId="988">
        <row r="7">
          <cell r="E7" t="str">
            <v>PT NEWCREST SUMATRA MINERALS</v>
          </cell>
        </row>
      </sheetData>
      <sheetData sheetId="989">
        <row r="7">
          <cell r="E7" t="str">
            <v>PT NEWCREST SUMATRA MINERALS</v>
          </cell>
        </row>
      </sheetData>
      <sheetData sheetId="990">
        <row r="7">
          <cell r="E7" t="str">
            <v>PT NEWCREST SUMATRA MINERALS</v>
          </cell>
        </row>
      </sheetData>
      <sheetData sheetId="991">
        <row r="7">
          <cell r="E7" t="str">
            <v>PT NEWCREST SUMATRA MINERALS</v>
          </cell>
        </row>
      </sheetData>
      <sheetData sheetId="992">
        <row r="7">
          <cell r="E7" t="str">
            <v>PT NEWCREST SUMATRA MINERALS</v>
          </cell>
        </row>
      </sheetData>
      <sheetData sheetId="993">
        <row r="7">
          <cell r="E7" t="str">
            <v>PT NEWCREST SUMATRA MINERALS</v>
          </cell>
        </row>
      </sheetData>
      <sheetData sheetId="994">
        <row r="7">
          <cell r="E7" t="str">
            <v>PT NEWCREST SUMATRA MINERALS</v>
          </cell>
        </row>
      </sheetData>
      <sheetData sheetId="995">
        <row r="7">
          <cell r="E7" t="str">
            <v>PT NEWCREST SUMATRA MINERALS</v>
          </cell>
        </row>
      </sheetData>
      <sheetData sheetId="996">
        <row r="7">
          <cell r="E7" t="str">
            <v>PT NEWCREST SUMATRA MINERALS</v>
          </cell>
        </row>
      </sheetData>
      <sheetData sheetId="997">
        <row r="7">
          <cell r="E7" t="str">
            <v>PT NEWCREST SUMATRA MINERALS</v>
          </cell>
        </row>
      </sheetData>
      <sheetData sheetId="998">
        <row r="7">
          <cell r="E7" t="str">
            <v>PT NEWCREST SUMATRA MINERALS</v>
          </cell>
        </row>
      </sheetData>
      <sheetData sheetId="999">
        <row r="7">
          <cell r="E7" t="str">
            <v>PT NEWCREST SUMATRA MINERALS</v>
          </cell>
        </row>
      </sheetData>
      <sheetData sheetId="1000">
        <row r="7">
          <cell r="E7" t="str">
            <v>PT NEWCREST SUMATRA MINERALS</v>
          </cell>
        </row>
      </sheetData>
      <sheetData sheetId="1001">
        <row r="7">
          <cell r="E7" t="str">
            <v>PT NEWCREST SUMATRA MINERALS</v>
          </cell>
        </row>
      </sheetData>
      <sheetData sheetId="1002">
        <row r="7">
          <cell r="E7" t="str">
            <v>PT NEWCREST SUMATRA MINERALS</v>
          </cell>
        </row>
      </sheetData>
      <sheetData sheetId="1003">
        <row r="7">
          <cell r="E7" t="str">
            <v>PT NEWCREST SUMATRA MINERALS</v>
          </cell>
        </row>
      </sheetData>
      <sheetData sheetId="1004">
        <row r="7">
          <cell r="E7" t="str">
            <v>PT NEWCREST SUMATRA MINERALS</v>
          </cell>
        </row>
      </sheetData>
      <sheetData sheetId="1005">
        <row r="7">
          <cell r="E7" t="str">
            <v>PT NEWCREST SUMATRA MINERALS</v>
          </cell>
        </row>
      </sheetData>
      <sheetData sheetId="1006">
        <row r="7">
          <cell r="E7" t="str">
            <v>PT NEWCREST SUMATRA MINERALS</v>
          </cell>
        </row>
      </sheetData>
      <sheetData sheetId="1007">
        <row r="7">
          <cell r="E7" t="str">
            <v>PT NEWCREST SUMATRA MINERALS</v>
          </cell>
        </row>
      </sheetData>
      <sheetData sheetId="1008">
        <row r="7">
          <cell r="E7" t="str">
            <v>PT NEWCREST SUMATRA MINERALS</v>
          </cell>
        </row>
      </sheetData>
      <sheetData sheetId="1009">
        <row r="7">
          <cell r="E7" t="str">
            <v>PT NEWCREST SUMATRA MINERALS</v>
          </cell>
        </row>
      </sheetData>
      <sheetData sheetId="1010">
        <row r="7">
          <cell r="E7" t="str">
            <v>PT NEWCREST SUMATRA MINERALS</v>
          </cell>
        </row>
      </sheetData>
      <sheetData sheetId="1011">
        <row r="7">
          <cell r="E7" t="str">
            <v>PT NEWCREST SUMATRA MINERALS</v>
          </cell>
        </row>
      </sheetData>
      <sheetData sheetId="1012">
        <row r="7">
          <cell r="E7" t="str">
            <v>PT NEWCREST SUMATRA MINERALS</v>
          </cell>
        </row>
      </sheetData>
      <sheetData sheetId="1013">
        <row r="7">
          <cell r="E7" t="str">
            <v>PT NEWCREST SUMATRA MINERALS</v>
          </cell>
        </row>
      </sheetData>
      <sheetData sheetId="1014">
        <row r="7">
          <cell r="E7" t="str">
            <v>PT NEWCREST SUMATRA MINERALS</v>
          </cell>
        </row>
      </sheetData>
      <sheetData sheetId="1015">
        <row r="7">
          <cell r="E7" t="str">
            <v>PT NEWCREST SUMATRA MINERALS</v>
          </cell>
        </row>
      </sheetData>
      <sheetData sheetId="1016">
        <row r="7">
          <cell r="E7" t="str">
            <v>PT NEWCREST SUMATRA MINERALS</v>
          </cell>
        </row>
      </sheetData>
      <sheetData sheetId="1017">
        <row r="7">
          <cell r="E7" t="str">
            <v>PT NEWCREST SUMATRA MINERALS</v>
          </cell>
        </row>
      </sheetData>
      <sheetData sheetId="1018">
        <row r="7">
          <cell r="E7" t="str">
            <v>PT NEWCREST SUMATRA MINERALS</v>
          </cell>
        </row>
      </sheetData>
      <sheetData sheetId="1019">
        <row r="7">
          <cell r="E7" t="str">
            <v>PT NEWCREST SUMATRA MINERALS</v>
          </cell>
        </row>
      </sheetData>
      <sheetData sheetId="1020">
        <row r="7">
          <cell r="E7" t="str">
            <v>PT NEWCREST SUMATRA MINERALS</v>
          </cell>
        </row>
      </sheetData>
      <sheetData sheetId="1021">
        <row r="7">
          <cell r="E7" t="str">
            <v>PT NEWCREST SUMATRA MINERALS</v>
          </cell>
        </row>
      </sheetData>
      <sheetData sheetId="1022">
        <row r="7">
          <cell r="E7" t="str">
            <v>PT NEWCREST SUMATRA MINERALS</v>
          </cell>
        </row>
      </sheetData>
      <sheetData sheetId="1023">
        <row r="7">
          <cell r="E7" t="str">
            <v>PT NEWCREST SUMATRA MINERALS</v>
          </cell>
        </row>
      </sheetData>
      <sheetData sheetId="1024">
        <row r="7">
          <cell r="E7" t="str">
            <v>PT NEWCREST SUMATRA MINERALS</v>
          </cell>
        </row>
      </sheetData>
      <sheetData sheetId="1025">
        <row r="7">
          <cell r="E7" t="str">
            <v>PT NEWCREST SUMATRA MINERALS</v>
          </cell>
        </row>
      </sheetData>
      <sheetData sheetId="1026">
        <row r="7">
          <cell r="E7" t="str">
            <v>PT NEWCREST SUMATRA MINERALS</v>
          </cell>
        </row>
      </sheetData>
      <sheetData sheetId="1027">
        <row r="7">
          <cell r="E7" t="str">
            <v>PT NEWCREST SUMATRA MINERALS</v>
          </cell>
        </row>
      </sheetData>
      <sheetData sheetId="1028">
        <row r="7">
          <cell r="E7" t="str">
            <v>PT NEWCREST SUMATRA MINERALS</v>
          </cell>
        </row>
      </sheetData>
      <sheetData sheetId="1029">
        <row r="7">
          <cell r="E7" t="str">
            <v>PT NEWCREST SUMATRA MINERALS</v>
          </cell>
        </row>
      </sheetData>
      <sheetData sheetId="1030">
        <row r="7">
          <cell r="E7" t="str">
            <v>PT NEWCREST SUMATRA MINERALS</v>
          </cell>
        </row>
      </sheetData>
      <sheetData sheetId="1031">
        <row r="7">
          <cell r="E7" t="str">
            <v>PT NEWCREST SUMATRA MINERALS</v>
          </cell>
        </row>
      </sheetData>
      <sheetData sheetId="1032">
        <row r="7">
          <cell r="E7" t="str">
            <v>PT NEWCREST SUMATRA MINERALS</v>
          </cell>
        </row>
      </sheetData>
      <sheetData sheetId="1033">
        <row r="7">
          <cell r="E7" t="str">
            <v>PT NEWCREST SUMATRA MINERALS</v>
          </cell>
        </row>
      </sheetData>
      <sheetData sheetId="1034">
        <row r="7">
          <cell r="E7" t="str">
            <v>PT NEWCREST SUMATRA MINERALS</v>
          </cell>
        </row>
      </sheetData>
      <sheetData sheetId="1035">
        <row r="7">
          <cell r="E7" t="str">
            <v>PT NEWCREST SUMATRA MINERALS</v>
          </cell>
        </row>
      </sheetData>
      <sheetData sheetId="1036">
        <row r="7">
          <cell r="E7" t="str">
            <v>PT NEWCREST SUMATRA MINERALS</v>
          </cell>
        </row>
      </sheetData>
      <sheetData sheetId="1037">
        <row r="7">
          <cell r="E7" t="str">
            <v>PT NEWCREST SUMATRA MINERALS</v>
          </cell>
        </row>
      </sheetData>
      <sheetData sheetId="1038">
        <row r="7">
          <cell r="E7" t="str">
            <v>PT NEWCREST SUMATRA MINERALS</v>
          </cell>
        </row>
      </sheetData>
      <sheetData sheetId="1039">
        <row r="7">
          <cell r="E7" t="str">
            <v>PT NEWCREST SUMATRA MINERALS</v>
          </cell>
        </row>
      </sheetData>
      <sheetData sheetId="1040">
        <row r="7">
          <cell r="E7" t="str">
            <v>PT NEWCREST SUMATRA MINERALS</v>
          </cell>
        </row>
      </sheetData>
      <sheetData sheetId="1041">
        <row r="7">
          <cell r="E7" t="str">
            <v>PT NEWCREST SUMATRA MINERALS</v>
          </cell>
        </row>
      </sheetData>
      <sheetData sheetId="1042">
        <row r="7">
          <cell r="E7" t="str">
            <v>PT NEWCREST SUMATRA MINERALS</v>
          </cell>
        </row>
      </sheetData>
      <sheetData sheetId="1043">
        <row r="7">
          <cell r="E7" t="str">
            <v>PT NEWCREST SUMATRA MINERALS</v>
          </cell>
        </row>
      </sheetData>
      <sheetData sheetId="1044">
        <row r="7">
          <cell r="E7" t="str">
            <v>PT NEWCREST SUMATRA MINERALS</v>
          </cell>
        </row>
      </sheetData>
      <sheetData sheetId="1045">
        <row r="7">
          <cell r="E7" t="str">
            <v>PT NEWCREST SUMATRA MINERALS</v>
          </cell>
        </row>
      </sheetData>
      <sheetData sheetId="1046">
        <row r="7">
          <cell r="E7" t="str">
            <v>PT NEWCREST SUMATRA MINERALS</v>
          </cell>
        </row>
      </sheetData>
      <sheetData sheetId="1047">
        <row r="7">
          <cell r="E7" t="str">
            <v>PT NEWCREST SUMATRA MINERALS</v>
          </cell>
        </row>
      </sheetData>
      <sheetData sheetId="1048">
        <row r="7">
          <cell r="E7" t="str">
            <v>PT NEWCREST SUMATRA MINERALS</v>
          </cell>
        </row>
      </sheetData>
      <sheetData sheetId="1049">
        <row r="7">
          <cell r="E7" t="str">
            <v>PT NEWCREST SUMATRA MINERALS</v>
          </cell>
        </row>
      </sheetData>
      <sheetData sheetId="1050">
        <row r="7">
          <cell r="E7" t="str">
            <v>PT NEWCREST SUMATRA MINERALS</v>
          </cell>
        </row>
      </sheetData>
      <sheetData sheetId="1051">
        <row r="7">
          <cell r="E7" t="str">
            <v>PT NEWCREST SUMATRA MINERALS</v>
          </cell>
        </row>
      </sheetData>
      <sheetData sheetId="1052">
        <row r="7">
          <cell r="E7" t="str">
            <v>PT NEWCREST SUMATRA MINERALS</v>
          </cell>
        </row>
      </sheetData>
      <sheetData sheetId="1053">
        <row r="7">
          <cell r="E7" t="str">
            <v>PT NEWCREST SUMATRA MINERALS</v>
          </cell>
        </row>
      </sheetData>
      <sheetData sheetId="1054">
        <row r="7">
          <cell r="E7" t="str">
            <v>PT NEWCREST SUMATRA MINERALS</v>
          </cell>
        </row>
      </sheetData>
      <sheetData sheetId="1055">
        <row r="7">
          <cell r="E7" t="str">
            <v>PT NEWCREST SUMATRA MINERALS</v>
          </cell>
        </row>
      </sheetData>
      <sheetData sheetId="1056">
        <row r="7">
          <cell r="E7" t="str">
            <v>PT NEWCREST SUMATRA MINERALS</v>
          </cell>
        </row>
      </sheetData>
      <sheetData sheetId="1057">
        <row r="7">
          <cell r="E7" t="str">
            <v>PT NEWCREST SUMATRA MINERALS</v>
          </cell>
        </row>
      </sheetData>
      <sheetData sheetId="1058">
        <row r="7">
          <cell r="E7" t="str">
            <v>PT NEWCREST SUMATRA MINERALS</v>
          </cell>
        </row>
      </sheetData>
      <sheetData sheetId="1059">
        <row r="7">
          <cell r="E7" t="str">
            <v>PT NEWCREST SUMATRA MINERALS</v>
          </cell>
        </row>
      </sheetData>
      <sheetData sheetId="1060">
        <row r="7">
          <cell r="E7" t="str">
            <v>PT NEWCREST SUMATRA MINERALS</v>
          </cell>
        </row>
      </sheetData>
      <sheetData sheetId="1061">
        <row r="7">
          <cell r="E7" t="str">
            <v>PT NEWCREST SUMATRA MINERALS</v>
          </cell>
        </row>
      </sheetData>
      <sheetData sheetId="1062">
        <row r="7">
          <cell r="E7" t="str">
            <v>PT NEWCREST SUMATRA MINERALS</v>
          </cell>
        </row>
      </sheetData>
      <sheetData sheetId="1063">
        <row r="7">
          <cell r="E7" t="str">
            <v>PT NEWCREST SUMATRA MINERALS</v>
          </cell>
        </row>
      </sheetData>
      <sheetData sheetId="1064">
        <row r="7">
          <cell r="E7" t="str">
            <v>PT NEWCREST SUMATRA MINERALS</v>
          </cell>
        </row>
      </sheetData>
      <sheetData sheetId="1065">
        <row r="7">
          <cell r="E7" t="str">
            <v>PT NEWCREST SUMATRA MINERALS</v>
          </cell>
        </row>
      </sheetData>
      <sheetData sheetId="1066">
        <row r="7">
          <cell r="E7" t="str">
            <v>PT NEWCREST SUMATRA MINERALS</v>
          </cell>
        </row>
      </sheetData>
      <sheetData sheetId="1067">
        <row r="7">
          <cell r="E7" t="str">
            <v>PT NEWCREST SUMATRA MINERALS</v>
          </cell>
        </row>
      </sheetData>
      <sheetData sheetId="1068">
        <row r="7">
          <cell r="E7" t="str">
            <v>PT NEWCREST SUMATRA MINERALS</v>
          </cell>
        </row>
      </sheetData>
      <sheetData sheetId="1069">
        <row r="7">
          <cell r="E7" t="str">
            <v>PT NEWCREST SUMATRA MINERALS</v>
          </cell>
        </row>
      </sheetData>
      <sheetData sheetId="1070">
        <row r="7">
          <cell r="E7" t="str">
            <v>PT NEWCREST SUMATRA MINERALS</v>
          </cell>
        </row>
      </sheetData>
      <sheetData sheetId="1071">
        <row r="7">
          <cell r="E7" t="str">
            <v>PT NEWCREST SUMATRA MINERALS</v>
          </cell>
        </row>
      </sheetData>
      <sheetData sheetId="1072">
        <row r="7">
          <cell r="E7" t="str">
            <v>PT NEWCREST SUMATRA MINERALS</v>
          </cell>
        </row>
      </sheetData>
      <sheetData sheetId="1073">
        <row r="7">
          <cell r="E7" t="str">
            <v>PT NEWCREST SUMATRA MINERALS</v>
          </cell>
        </row>
      </sheetData>
      <sheetData sheetId="1074">
        <row r="7">
          <cell r="E7" t="str">
            <v>PT NEWCREST SUMATRA MINERALS</v>
          </cell>
        </row>
      </sheetData>
      <sheetData sheetId="1075">
        <row r="7">
          <cell r="E7" t="str">
            <v>PT NEWCREST SUMATRA MINERALS</v>
          </cell>
        </row>
      </sheetData>
      <sheetData sheetId="1076">
        <row r="7">
          <cell r="E7" t="str">
            <v>PT NEWCREST SUMATRA MINERALS</v>
          </cell>
        </row>
      </sheetData>
      <sheetData sheetId="1077">
        <row r="7">
          <cell r="E7" t="str">
            <v>PT NEWCREST SUMATRA MINERALS</v>
          </cell>
        </row>
      </sheetData>
      <sheetData sheetId="1078">
        <row r="7">
          <cell r="E7" t="str">
            <v>PT NEWCREST SUMATRA MINERALS</v>
          </cell>
        </row>
      </sheetData>
      <sheetData sheetId="1079">
        <row r="7">
          <cell r="E7" t="str">
            <v>PT NEWCREST SUMATRA MINERALS</v>
          </cell>
        </row>
      </sheetData>
      <sheetData sheetId="1080">
        <row r="7">
          <cell r="E7" t="str">
            <v>PT NEWCREST SUMATRA MINERALS</v>
          </cell>
        </row>
      </sheetData>
      <sheetData sheetId="1081">
        <row r="7">
          <cell r="E7" t="str">
            <v>PT NEWCREST SUMATRA MINERALS</v>
          </cell>
        </row>
      </sheetData>
      <sheetData sheetId="1082">
        <row r="7">
          <cell r="E7" t="str">
            <v>PT NEWCREST SUMATRA MINERALS</v>
          </cell>
        </row>
      </sheetData>
      <sheetData sheetId="1083">
        <row r="7">
          <cell r="E7" t="str">
            <v>PT NEWCREST SUMATRA MINERALS</v>
          </cell>
        </row>
      </sheetData>
      <sheetData sheetId="1084">
        <row r="7">
          <cell r="E7" t="str">
            <v>PT NEWCREST SUMATRA MINERALS</v>
          </cell>
        </row>
      </sheetData>
      <sheetData sheetId="1085">
        <row r="7">
          <cell r="E7" t="str">
            <v>PT NEWCREST SUMATRA MINERALS</v>
          </cell>
        </row>
      </sheetData>
      <sheetData sheetId="1086">
        <row r="7">
          <cell r="E7" t="str">
            <v>PT NEWCREST SUMATRA MINERALS</v>
          </cell>
        </row>
      </sheetData>
      <sheetData sheetId="1087">
        <row r="7">
          <cell r="E7" t="str">
            <v>PT NEWCREST SUMATRA MINERALS</v>
          </cell>
        </row>
      </sheetData>
      <sheetData sheetId="1088">
        <row r="7">
          <cell r="E7" t="str">
            <v>PT NEWCREST SUMATRA MINERALS</v>
          </cell>
        </row>
      </sheetData>
      <sheetData sheetId="1089">
        <row r="7">
          <cell r="E7" t="str">
            <v>PT NEWCREST SUMATRA MINERALS</v>
          </cell>
        </row>
      </sheetData>
      <sheetData sheetId="1090">
        <row r="7">
          <cell r="E7" t="str">
            <v>PT NEWCREST SUMATRA MINERALS</v>
          </cell>
        </row>
      </sheetData>
      <sheetData sheetId="1091">
        <row r="7">
          <cell r="E7" t="str">
            <v>PT NEWCREST SUMATRA MINERALS</v>
          </cell>
        </row>
      </sheetData>
      <sheetData sheetId="1092">
        <row r="7">
          <cell r="E7" t="str">
            <v>PT NEWCREST SUMATRA MINERALS</v>
          </cell>
        </row>
      </sheetData>
      <sheetData sheetId="1093">
        <row r="7">
          <cell r="E7" t="str">
            <v>PT NEWCREST SUMATRA MINERALS</v>
          </cell>
        </row>
      </sheetData>
      <sheetData sheetId="1094">
        <row r="7">
          <cell r="E7" t="str">
            <v>PT NEWCREST SUMATRA MINERALS</v>
          </cell>
        </row>
      </sheetData>
      <sheetData sheetId="1095">
        <row r="7">
          <cell r="E7" t="str">
            <v>PT NEWCREST SUMATRA MINERALS</v>
          </cell>
        </row>
      </sheetData>
      <sheetData sheetId="1096">
        <row r="7">
          <cell r="E7" t="str">
            <v>PT NEWCREST SUMATRA MINERALS</v>
          </cell>
        </row>
      </sheetData>
      <sheetData sheetId="1097">
        <row r="7">
          <cell r="E7" t="str">
            <v>PT NEWCREST SUMATRA MINERALS</v>
          </cell>
        </row>
      </sheetData>
      <sheetData sheetId="1098">
        <row r="7">
          <cell r="E7" t="str">
            <v>PT NEWCREST SUMATRA MINERALS</v>
          </cell>
        </row>
      </sheetData>
      <sheetData sheetId="1099">
        <row r="7">
          <cell r="E7" t="str">
            <v>PT NEWCREST SUMATRA MINERALS</v>
          </cell>
        </row>
      </sheetData>
      <sheetData sheetId="1100">
        <row r="7">
          <cell r="E7" t="str">
            <v>PT NEWCREST SUMATRA MINERALS</v>
          </cell>
        </row>
      </sheetData>
      <sheetData sheetId="1101">
        <row r="7">
          <cell r="E7" t="str">
            <v>PT NEWCREST SUMATRA MINERALS</v>
          </cell>
        </row>
      </sheetData>
      <sheetData sheetId="1102">
        <row r="7">
          <cell r="E7" t="str">
            <v>PT NEWCREST SUMATRA MINERALS</v>
          </cell>
        </row>
      </sheetData>
      <sheetData sheetId="1103">
        <row r="7">
          <cell r="E7" t="str">
            <v>PT NEWCREST SUMATRA MINERALS</v>
          </cell>
        </row>
      </sheetData>
      <sheetData sheetId="1104">
        <row r="7">
          <cell r="E7" t="str">
            <v>PT NEWCREST SUMATRA MINERALS</v>
          </cell>
        </row>
      </sheetData>
      <sheetData sheetId="1105">
        <row r="7">
          <cell r="E7" t="str">
            <v>PT NEWCREST SUMATRA MINERALS</v>
          </cell>
        </row>
      </sheetData>
      <sheetData sheetId="1106">
        <row r="7">
          <cell r="E7" t="str">
            <v>PT NEWCREST SUMATRA MINERALS</v>
          </cell>
        </row>
      </sheetData>
      <sheetData sheetId="1107">
        <row r="7">
          <cell r="E7" t="str">
            <v>PT NEWCREST SUMATRA MINERALS</v>
          </cell>
        </row>
      </sheetData>
      <sheetData sheetId="1108">
        <row r="7">
          <cell r="E7" t="str">
            <v>PT NEWCREST SUMATRA MINERALS</v>
          </cell>
        </row>
      </sheetData>
      <sheetData sheetId="1109">
        <row r="7">
          <cell r="E7" t="str">
            <v>PT NEWCREST SUMATRA MINERALS</v>
          </cell>
        </row>
      </sheetData>
      <sheetData sheetId="1110">
        <row r="7">
          <cell r="E7" t="str">
            <v>PT NEWCREST SUMATRA MINERALS</v>
          </cell>
        </row>
      </sheetData>
      <sheetData sheetId="1111">
        <row r="7">
          <cell r="E7" t="str">
            <v>PT NEWCREST SUMATRA MINERALS</v>
          </cell>
        </row>
      </sheetData>
      <sheetData sheetId="1112">
        <row r="7">
          <cell r="E7" t="str">
            <v>PT NEWCREST SUMATRA MINERALS</v>
          </cell>
        </row>
      </sheetData>
      <sheetData sheetId="1113">
        <row r="7">
          <cell r="E7" t="str">
            <v>PT NEWCREST SUMATRA MINERALS</v>
          </cell>
        </row>
      </sheetData>
      <sheetData sheetId="1114">
        <row r="7">
          <cell r="E7" t="str">
            <v>PT NEWCREST SUMATRA MINERALS</v>
          </cell>
        </row>
      </sheetData>
      <sheetData sheetId="1115">
        <row r="7">
          <cell r="E7" t="str">
            <v>PT NEWCREST SUMATRA MINERALS</v>
          </cell>
        </row>
      </sheetData>
      <sheetData sheetId="1116">
        <row r="7">
          <cell r="E7" t="str">
            <v>PT NEWCREST SUMATRA MINERALS</v>
          </cell>
        </row>
      </sheetData>
      <sheetData sheetId="1117">
        <row r="7">
          <cell r="E7" t="str">
            <v>PT NEWCREST SUMATRA MINERALS</v>
          </cell>
        </row>
      </sheetData>
      <sheetData sheetId="1118">
        <row r="7">
          <cell r="E7" t="str">
            <v>PT NEWCREST SUMATRA MINERALS</v>
          </cell>
        </row>
      </sheetData>
      <sheetData sheetId="1119">
        <row r="7">
          <cell r="E7" t="str">
            <v>PT NEWCREST SUMATRA MINERALS</v>
          </cell>
        </row>
      </sheetData>
      <sheetData sheetId="1120">
        <row r="7">
          <cell r="E7" t="str">
            <v>PT NEWCREST SUMATRA MINERALS</v>
          </cell>
        </row>
      </sheetData>
      <sheetData sheetId="1121">
        <row r="7">
          <cell r="E7" t="str">
            <v>PT NEWCREST SUMATRA MINERALS</v>
          </cell>
        </row>
      </sheetData>
      <sheetData sheetId="1122">
        <row r="7">
          <cell r="E7" t="str">
            <v>PT NEWCREST SUMATRA MINERALS</v>
          </cell>
        </row>
      </sheetData>
      <sheetData sheetId="1123">
        <row r="7">
          <cell r="E7" t="str">
            <v>PT NEWCREST SUMATRA MINERALS</v>
          </cell>
        </row>
      </sheetData>
      <sheetData sheetId="1124">
        <row r="7">
          <cell r="E7" t="str">
            <v>PT NEWCREST SUMATRA MINERALS</v>
          </cell>
        </row>
      </sheetData>
      <sheetData sheetId="1125">
        <row r="7">
          <cell r="E7" t="str">
            <v>PT NEWCREST SUMATRA MINERALS</v>
          </cell>
        </row>
      </sheetData>
      <sheetData sheetId="1126">
        <row r="7">
          <cell r="E7" t="str">
            <v>PT NEWCREST SUMATRA MINERALS</v>
          </cell>
        </row>
      </sheetData>
      <sheetData sheetId="1127">
        <row r="7">
          <cell r="E7" t="str">
            <v>PT NEWCREST SUMATRA MINERALS</v>
          </cell>
        </row>
      </sheetData>
      <sheetData sheetId="1128">
        <row r="7">
          <cell r="E7" t="str">
            <v>PT NEWCREST SUMATRA MINERALS</v>
          </cell>
        </row>
      </sheetData>
      <sheetData sheetId="1129">
        <row r="7">
          <cell r="E7" t="str">
            <v>PT NEWCREST SUMATRA MINERALS</v>
          </cell>
        </row>
      </sheetData>
      <sheetData sheetId="1130">
        <row r="7">
          <cell r="E7" t="str">
            <v>PT NEWCREST SUMATRA MINERALS</v>
          </cell>
        </row>
      </sheetData>
      <sheetData sheetId="1131">
        <row r="7">
          <cell r="E7" t="str">
            <v>PT NEWCREST SUMATRA MINERALS</v>
          </cell>
        </row>
      </sheetData>
      <sheetData sheetId="1132">
        <row r="7">
          <cell r="E7" t="str">
            <v>PT NEWCREST SUMATRA MINERALS</v>
          </cell>
        </row>
      </sheetData>
      <sheetData sheetId="1133">
        <row r="7">
          <cell r="E7" t="str">
            <v>PT NEWCREST SUMATRA MINERALS</v>
          </cell>
        </row>
      </sheetData>
      <sheetData sheetId="1134">
        <row r="7">
          <cell r="E7" t="str">
            <v>PT NEWCREST SUMATRA MINERALS</v>
          </cell>
        </row>
      </sheetData>
      <sheetData sheetId="1135">
        <row r="7">
          <cell r="E7" t="str">
            <v>PT NEWCREST SUMATRA MINERALS</v>
          </cell>
        </row>
      </sheetData>
      <sheetData sheetId="1136">
        <row r="7">
          <cell r="E7" t="str">
            <v>PT NEWCREST SUMATRA MINERALS</v>
          </cell>
        </row>
      </sheetData>
      <sheetData sheetId="1137">
        <row r="7">
          <cell r="E7" t="str">
            <v>PT NEWCREST SUMATRA MINERALS</v>
          </cell>
        </row>
      </sheetData>
      <sheetData sheetId="1138">
        <row r="7">
          <cell r="E7" t="str">
            <v>PT NEWCREST SUMATRA MINERALS</v>
          </cell>
        </row>
      </sheetData>
      <sheetData sheetId="1139">
        <row r="7">
          <cell r="E7" t="str">
            <v>PT NEWCREST SUMATRA MINERALS</v>
          </cell>
        </row>
      </sheetData>
      <sheetData sheetId="1140">
        <row r="7">
          <cell r="E7" t="str">
            <v>PT NEWCREST SUMATRA MINERALS</v>
          </cell>
        </row>
      </sheetData>
      <sheetData sheetId="1141">
        <row r="7">
          <cell r="E7" t="str">
            <v>PT NEWCREST SUMATRA MINERALS</v>
          </cell>
        </row>
      </sheetData>
      <sheetData sheetId="1142">
        <row r="7">
          <cell r="E7" t="str">
            <v>PT NEWCREST SUMATRA MINERALS</v>
          </cell>
        </row>
      </sheetData>
      <sheetData sheetId="1143">
        <row r="7">
          <cell r="E7" t="str">
            <v>PT NEWCREST SUMATRA MINERALS</v>
          </cell>
        </row>
      </sheetData>
      <sheetData sheetId="1144">
        <row r="7">
          <cell r="E7" t="str">
            <v>PT NEWCREST SUMATRA MINERALS</v>
          </cell>
        </row>
      </sheetData>
      <sheetData sheetId="1145">
        <row r="7">
          <cell r="E7" t="str">
            <v>PT NEWCREST SUMATRA MINERALS</v>
          </cell>
        </row>
      </sheetData>
      <sheetData sheetId="1146">
        <row r="7">
          <cell r="E7" t="str">
            <v>PT NEWCREST SUMATRA MINERALS</v>
          </cell>
        </row>
      </sheetData>
      <sheetData sheetId="1147">
        <row r="7">
          <cell r="E7" t="str">
            <v>PT NEWCREST SUMATRA MINERALS</v>
          </cell>
        </row>
      </sheetData>
      <sheetData sheetId="1148">
        <row r="7">
          <cell r="E7" t="str">
            <v>PT NEWCREST SUMATRA MINERALS</v>
          </cell>
        </row>
      </sheetData>
      <sheetData sheetId="1149">
        <row r="7">
          <cell r="E7" t="str">
            <v>PT NEWCREST SUMATRA MINERALS</v>
          </cell>
        </row>
      </sheetData>
      <sheetData sheetId="1150">
        <row r="7">
          <cell r="E7" t="str">
            <v>PT NEWCREST SUMATRA MINERALS</v>
          </cell>
        </row>
      </sheetData>
      <sheetData sheetId="1151">
        <row r="7">
          <cell r="E7" t="str">
            <v>PT NEWCREST SUMATRA MINERALS</v>
          </cell>
        </row>
      </sheetData>
      <sheetData sheetId="1152">
        <row r="7">
          <cell r="E7" t="str">
            <v>PT NEWCREST SUMATRA MINERALS</v>
          </cell>
        </row>
      </sheetData>
      <sheetData sheetId="1153">
        <row r="7">
          <cell r="E7" t="str">
            <v>PT NEWCREST SUMATRA MINERALS</v>
          </cell>
        </row>
      </sheetData>
      <sheetData sheetId="1154">
        <row r="7">
          <cell r="E7" t="str">
            <v>PT NEWCREST SUMATRA MINERALS</v>
          </cell>
        </row>
      </sheetData>
      <sheetData sheetId="1155">
        <row r="7">
          <cell r="E7" t="str">
            <v>PT NEWCREST SUMATRA MINERALS</v>
          </cell>
        </row>
      </sheetData>
      <sheetData sheetId="1156">
        <row r="7">
          <cell r="E7" t="str">
            <v>PT NEWCREST SUMATRA MINERALS</v>
          </cell>
        </row>
      </sheetData>
      <sheetData sheetId="1157">
        <row r="7">
          <cell r="E7" t="str">
            <v>PT NEWCREST SUMATRA MINERALS</v>
          </cell>
        </row>
      </sheetData>
      <sheetData sheetId="1158">
        <row r="7">
          <cell r="E7" t="str">
            <v>PT NEWCREST SUMATRA MINERALS</v>
          </cell>
        </row>
      </sheetData>
      <sheetData sheetId="1159">
        <row r="7">
          <cell r="E7" t="str">
            <v>PT NEWCREST SUMATRA MINERALS</v>
          </cell>
        </row>
      </sheetData>
      <sheetData sheetId="1160">
        <row r="7">
          <cell r="E7" t="str">
            <v>PT NEWCREST SUMATRA MINERALS</v>
          </cell>
        </row>
      </sheetData>
      <sheetData sheetId="1161">
        <row r="7">
          <cell r="E7" t="str">
            <v>PT NEWCREST SUMATRA MINERALS</v>
          </cell>
        </row>
      </sheetData>
      <sheetData sheetId="1162">
        <row r="7">
          <cell r="E7" t="str">
            <v>PT NEWCREST SUMATRA MINERALS</v>
          </cell>
        </row>
      </sheetData>
      <sheetData sheetId="1163">
        <row r="7">
          <cell r="E7" t="str">
            <v>PT NEWCREST SUMATRA MINERALS</v>
          </cell>
        </row>
      </sheetData>
      <sheetData sheetId="1164">
        <row r="7">
          <cell r="E7" t="str">
            <v>PT NEWCREST SUMATRA MINERALS</v>
          </cell>
        </row>
      </sheetData>
      <sheetData sheetId="1165">
        <row r="7">
          <cell r="E7" t="str">
            <v>PT NEWCREST SUMATRA MINERALS</v>
          </cell>
        </row>
      </sheetData>
      <sheetData sheetId="1166">
        <row r="7">
          <cell r="E7" t="str">
            <v>PT NEWCREST SUMATRA MINERALS</v>
          </cell>
        </row>
      </sheetData>
      <sheetData sheetId="1167">
        <row r="7">
          <cell r="E7" t="str">
            <v>PT NEWCREST SUMATRA MINERALS</v>
          </cell>
        </row>
      </sheetData>
      <sheetData sheetId="1168">
        <row r="7">
          <cell r="E7" t="str">
            <v>PT NEWCREST SUMATRA MINERALS</v>
          </cell>
        </row>
      </sheetData>
      <sheetData sheetId="1169">
        <row r="7">
          <cell r="E7" t="str">
            <v>PT NEWCREST SUMATRA MINERALS</v>
          </cell>
        </row>
      </sheetData>
      <sheetData sheetId="1170">
        <row r="7">
          <cell r="E7" t="str">
            <v>PT NEWCREST SUMATRA MINERALS</v>
          </cell>
        </row>
      </sheetData>
      <sheetData sheetId="1171">
        <row r="7">
          <cell r="E7" t="str">
            <v>PT NEWCREST SUMATRA MINERALS</v>
          </cell>
        </row>
      </sheetData>
      <sheetData sheetId="1172">
        <row r="7">
          <cell r="E7" t="str">
            <v>PT NEWCREST SUMATRA MINERALS</v>
          </cell>
        </row>
      </sheetData>
      <sheetData sheetId="1173">
        <row r="7">
          <cell r="E7" t="str">
            <v>PT NEWCREST SUMATRA MINERALS</v>
          </cell>
        </row>
      </sheetData>
      <sheetData sheetId="1174">
        <row r="7">
          <cell r="E7" t="str">
            <v>PT NEWCREST SUMATRA MINERALS</v>
          </cell>
        </row>
      </sheetData>
      <sheetData sheetId="1175">
        <row r="7">
          <cell r="E7" t="str">
            <v>PT NEWCREST SUMATRA MINERALS</v>
          </cell>
        </row>
      </sheetData>
      <sheetData sheetId="1176">
        <row r="7">
          <cell r="E7" t="str">
            <v>PT NEWCREST SUMATRA MINERALS</v>
          </cell>
        </row>
      </sheetData>
      <sheetData sheetId="1177">
        <row r="7">
          <cell r="E7" t="str">
            <v>PT NEWCREST SUMATRA MINERALS</v>
          </cell>
        </row>
      </sheetData>
      <sheetData sheetId="1178">
        <row r="7">
          <cell r="E7" t="str">
            <v>PT NEWCREST SUMATRA MINERALS</v>
          </cell>
        </row>
      </sheetData>
      <sheetData sheetId="1179">
        <row r="7">
          <cell r="E7" t="str">
            <v>PT NEWCREST SUMATRA MINERALS</v>
          </cell>
        </row>
      </sheetData>
      <sheetData sheetId="1180">
        <row r="7">
          <cell r="E7" t="str">
            <v>PT NEWCREST SUMATRA MINERALS</v>
          </cell>
        </row>
      </sheetData>
      <sheetData sheetId="1181">
        <row r="7">
          <cell r="E7" t="str">
            <v>PT NEWCREST SUMATRA MINERALS</v>
          </cell>
        </row>
      </sheetData>
      <sheetData sheetId="1182">
        <row r="7">
          <cell r="E7" t="str">
            <v>PT NEWCREST SUMATRA MINERALS</v>
          </cell>
        </row>
      </sheetData>
      <sheetData sheetId="1183">
        <row r="7">
          <cell r="E7" t="str">
            <v>PT NEWCREST SUMATRA MINERALS</v>
          </cell>
        </row>
      </sheetData>
      <sheetData sheetId="1184">
        <row r="7">
          <cell r="E7" t="str">
            <v>PT NEWCREST SUMATRA MINERALS</v>
          </cell>
        </row>
      </sheetData>
      <sheetData sheetId="1185">
        <row r="7">
          <cell r="E7" t="str">
            <v>PT NEWCREST SUMATRA MINERALS</v>
          </cell>
        </row>
      </sheetData>
      <sheetData sheetId="1186">
        <row r="7">
          <cell r="E7" t="str">
            <v>PT NEWCREST SUMATRA MINERALS</v>
          </cell>
        </row>
      </sheetData>
      <sheetData sheetId="1187">
        <row r="7">
          <cell r="E7" t="str">
            <v>PT NEWCREST SUMATRA MINERALS</v>
          </cell>
        </row>
      </sheetData>
      <sheetData sheetId="1188" refreshError="1"/>
      <sheetData sheetId="1189">
        <row r="7">
          <cell r="E7" t="str">
            <v>PT NEWCREST SUMATRA MINERALS</v>
          </cell>
        </row>
      </sheetData>
      <sheetData sheetId="1190">
        <row r="7">
          <cell r="E7" t="str">
            <v>PT NEWCREST SUMATRA MINERALS</v>
          </cell>
        </row>
      </sheetData>
      <sheetData sheetId="1191">
        <row r="7">
          <cell r="E7" t="str">
            <v>PT NEWCREST SUMATRA MINERALS</v>
          </cell>
        </row>
      </sheetData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>
        <row r="7">
          <cell r="E7" t="str">
            <v>PT NEWCREST SUMATRA MINERALS</v>
          </cell>
        </row>
      </sheetData>
      <sheetData sheetId="1251">
        <row r="7">
          <cell r="E7" t="str">
            <v>PT NEWCREST SUMATRA MINERALS</v>
          </cell>
        </row>
      </sheetData>
      <sheetData sheetId="1252">
        <row r="7">
          <cell r="E7" t="str">
            <v>PT NEWCREST SUMATRA MINERALS</v>
          </cell>
        </row>
      </sheetData>
      <sheetData sheetId="1253">
        <row r="7">
          <cell r="E7" t="str">
            <v>PT NEWCREST SUMATRA MINERALS</v>
          </cell>
        </row>
      </sheetData>
      <sheetData sheetId="1254">
        <row r="7">
          <cell r="E7" t="str">
            <v>PT NEWCREST SUMATRA MINERALS</v>
          </cell>
        </row>
      </sheetData>
      <sheetData sheetId="1255">
        <row r="7">
          <cell r="E7" t="str">
            <v>PT NEWCREST SUMATRA MINERALS</v>
          </cell>
        </row>
      </sheetData>
      <sheetData sheetId="1256">
        <row r="7">
          <cell r="E7" t="str">
            <v>PT NEWCREST SUMATRA MINERALS</v>
          </cell>
        </row>
      </sheetData>
      <sheetData sheetId="1257">
        <row r="7">
          <cell r="E7" t="str">
            <v>PT NEWCREST SUMATRA MINERALS</v>
          </cell>
        </row>
      </sheetData>
      <sheetData sheetId="1258">
        <row r="7">
          <cell r="E7" t="str">
            <v>PT NEWCREST SUMATRA MINERALS</v>
          </cell>
        </row>
      </sheetData>
      <sheetData sheetId="1259">
        <row r="7">
          <cell r="E7" t="str">
            <v>PT NEWCREST SUMATRA MINERALS</v>
          </cell>
        </row>
      </sheetData>
      <sheetData sheetId="1260">
        <row r="7">
          <cell r="E7" t="str">
            <v>PT NEWCREST SUMATRA MINERALS</v>
          </cell>
        </row>
      </sheetData>
      <sheetData sheetId="1261">
        <row r="7">
          <cell r="E7" t="str">
            <v>PT NEWCREST SUMATRA MINERALS</v>
          </cell>
        </row>
      </sheetData>
      <sheetData sheetId="1262">
        <row r="7">
          <cell r="E7" t="str">
            <v>PT NEWCREST SUMATRA MINERALS</v>
          </cell>
        </row>
      </sheetData>
      <sheetData sheetId="1263">
        <row r="7">
          <cell r="E7" t="str">
            <v>PT NEWCREST SUMATRA MINERALS</v>
          </cell>
        </row>
      </sheetData>
      <sheetData sheetId="1264">
        <row r="7">
          <cell r="E7" t="str">
            <v>PT NEWCREST SUMATRA MINERALS</v>
          </cell>
        </row>
      </sheetData>
      <sheetData sheetId="1265">
        <row r="7">
          <cell r="E7" t="str">
            <v>PT NEWCREST SUMATRA MINERALS</v>
          </cell>
        </row>
      </sheetData>
      <sheetData sheetId="1266">
        <row r="7">
          <cell r="E7" t="str">
            <v>PT NEWCREST SUMATRA MINERALS</v>
          </cell>
        </row>
      </sheetData>
      <sheetData sheetId="1267">
        <row r="7">
          <cell r="E7" t="str">
            <v>PT NEWCREST SUMATRA MINERALS</v>
          </cell>
        </row>
      </sheetData>
      <sheetData sheetId="1268">
        <row r="7">
          <cell r="E7" t="str">
            <v>PT NEWCREST SUMATRA MINERALS</v>
          </cell>
        </row>
      </sheetData>
      <sheetData sheetId="1269">
        <row r="7">
          <cell r="E7" t="str">
            <v>PT NEWCREST SUMATRA MINERALS</v>
          </cell>
        </row>
      </sheetData>
      <sheetData sheetId="1270">
        <row r="7">
          <cell r="E7" t="str">
            <v>PT NEWCREST SUMATRA MINERALS</v>
          </cell>
        </row>
      </sheetData>
      <sheetData sheetId="1271">
        <row r="7">
          <cell r="E7" t="str">
            <v>PT NEWCREST SUMATRA MINERALS</v>
          </cell>
        </row>
      </sheetData>
      <sheetData sheetId="1272">
        <row r="7">
          <cell r="E7" t="str">
            <v>PT NEWCREST SUMATRA MINERALS</v>
          </cell>
        </row>
      </sheetData>
      <sheetData sheetId="1273">
        <row r="7">
          <cell r="E7" t="str">
            <v>PT NEWCREST SUMATRA MINERALS</v>
          </cell>
        </row>
      </sheetData>
      <sheetData sheetId="1274">
        <row r="7">
          <cell r="E7" t="str">
            <v>PT NEWCREST SUMATRA MINERALS</v>
          </cell>
        </row>
      </sheetData>
      <sheetData sheetId="1275">
        <row r="7">
          <cell r="E7" t="str">
            <v>PT NEWCREST SUMATRA MINERALS</v>
          </cell>
        </row>
      </sheetData>
      <sheetData sheetId="1276">
        <row r="7">
          <cell r="E7" t="str">
            <v>PT NEWCREST SUMATRA MINERALS</v>
          </cell>
        </row>
      </sheetData>
      <sheetData sheetId="1277">
        <row r="7">
          <cell r="E7" t="str">
            <v>PT NEWCREST SUMATRA MINERALS</v>
          </cell>
        </row>
      </sheetData>
      <sheetData sheetId="1278">
        <row r="7">
          <cell r="E7" t="str">
            <v>PT NEWCREST SUMATRA MINERALS</v>
          </cell>
        </row>
      </sheetData>
      <sheetData sheetId="1279">
        <row r="7">
          <cell r="E7" t="str">
            <v>PT NEWCREST SUMATRA MINERALS</v>
          </cell>
        </row>
      </sheetData>
      <sheetData sheetId="1280">
        <row r="7">
          <cell r="E7" t="str">
            <v>PT NEWCREST SUMATRA MINERALS</v>
          </cell>
        </row>
      </sheetData>
      <sheetData sheetId="1281">
        <row r="7">
          <cell r="E7" t="str">
            <v>PT NEWCREST SUMATRA MINERALS</v>
          </cell>
        </row>
      </sheetData>
      <sheetData sheetId="1282">
        <row r="7">
          <cell r="E7" t="str">
            <v>PT NEWCREST SUMATRA MINERALS</v>
          </cell>
        </row>
      </sheetData>
      <sheetData sheetId="1283">
        <row r="7">
          <cell r="E7" t="str">
            <v>PT NEWCREST SUMATRA MINERALS</v>
          </cell>
        </row>
      </sheetData>
      <sheetData sheetId="1284">
        <row r="7">
          <cell r="E7" t="str">
            <v>PT NEWCREST SUMATRA MINERALS</v>
          </cell>
        </row>
      </sheetData>
      <sheetData sheetId="1285">
        <row r="7">
          <cell r="E7" t="str">
            <v>PT NEWCREST SUMATRA MINERALS</v>
          </cell>
        </row>
      </sheetData>
      <sheetData sheetId="1286">
        <row r="7">
          <cell r="E7" t="str">
            <v>PT NEWCREST SUMATRA MINERALS</v>
          </cell>
        </row>
      </sheetData>
      <sheetData sheetId="1287">
        <row r="7">
          <cell r="E7" t="str">
            <v>PT NEWCREST SUMATRA MINERALS</v>
          </cell>
        </row>
      </sheetData>
      <sheetData sheetId="1288">
        <row r="7">
          <cell r="E7" t="str">
            <v>PT NEWCREST SUMATRA MINERALS</v>
          </cell>
        </row>
      </sheetData>
      <sheetData sheetId="1289">
        <row r="7">
          <cell r="E7" t="str">
            <v>PT NEWCREST SUMATRA MINERALS</v>
          </cell>
        </row>
      </sheetData>
      <sheetData sheetId="1290">
        <row r="7">
          <cell r="E7" t="str">
            <v>PT NEWCREST SUMATRA MINERALS</v>
          </cell>
        </row>
      </sheetData>
      <sheetData sheetId="1291">
        <row r="7">
          <cell r="E7" t="str">
            <v>PT NEWCREST SUMATRA MINERALS</v>
          </cell>
        </row>
      </sheetData>
      <sheetData sheetId="1292">
        <row r="7">
          <cell r="E7" t="str">
            <v>PT NEWCREST SUMATRA MINERALS</v>
          </cell>
        </row>
      </sheetData>
      <sheetData sheetId="1293">
        <row r="7">
          <cell r="E7" t="str">
            <v>PT NEWCREST SUMATRA MINERALS</v>
          </cell>
        </row>
      </sheetData>
      <sheetData sheetId="1294">
        <row r="7">
          <cell r="E7" t="str">
            <v>PT NEWCREST SUMATRA MINERALS</v>
          </cell>
        </row>
      </sheetData>
      <sheetData sheetId="1295">
        <row r="7">
          <cell r="E7" t="str">
            <v>PT NEWCREST SUMATRA MINERALS</v>
          </cell>
        </row>
      </sheetData>
      <sheetData sheetId="1296">
        <row r="7">
          <cell r="E7" t="str">
            <v>PT NEWCREST SUMATRA MINERALS</v>
          </cell>
        </row>
      </sheetData>
      <sheetData sheetId="1297">
        <row r="7">
          <cell r="E7" t="str">
            <v>PT NEWCREST SUMATRA MINERALS</v>
          </cell>
        </row>
      </sheetData>
      <sheetData sheetId="1298">
        <row r="7">
          <cell r="E7" t="str">
            <v>PT NEWCREST SUMATRA MINERALS</v>
          </cell>
        </row>
      </sheetData>
      <sheetData sheetId="1299">
        <row r="7">
          <cell r="E7" t="str">
            <v>PT NEWCREST SUMATRA MINERALS</v>
          </cell>
        </row>
      </sheetData>
      <sheetData sheetId="1300">
        <row r="7">
          <cell r="E7" t="str">
            <v>PT NEWCREST SUMATRA MINERALS</v>
          </cell>
        </row>
      </sheetData>
      <sheetData sheetId="1301">
        <row r="7">
          <cell r="E7" t="str">
            <v>PT NEWCREST SUMATRA MINERALS</v>
          </cell>
        </row>
      </sheetData>
      <sheetData sheetId="1302">
        <row r="7">
          <cell r="E7" t="str">
            <v>PT NEWCREST SUMATRA MINERALS</v>
          </cell>
        </row>
      </sheetData>
      <sheetData sheetId="1303">
        <row r="7">
          <cell r="E7" t="str">
            <v>PT NEWCREST SUMATRA MINERALS</v>
          </cell>
        </row>
      </sheetData>
      <sheetData sheetId="1304">
        <row r="7">
          <cell r="E7" t="str">
            <v>PT NEWCREST SUMATRA MINERALS</v>
          </cell>
        </row>
      </sheetData>
      <sheetData sheetId="1305">
        <row r="7">
          <cell r="E7" t="str">
            <v>PT NEWCREST SUMATRA MINERALS</v>
          </cell>
        </row>
      </sheetData>
      <sheetData sheetId="1306">
        <row r="7">
          <cell r="E7" t="str">
            <v>PT NEWCREST SUMATRA MINERALS</v>
          </cell>
        </row>
      </sheetData>
      <sheetData sheetId="1307">
        <row r="7">
          <cell r="E7" t="str">
            <v>PT NEWCREST SUMATRA MINERALS</v>
          </cell>
        </row>
      </sheetData>
      <sheetData sheetId="1308">
        <row r="7">
          <cell r="E7" t="str">
            <v>PT NEWCREST SUMATRA MINERALS</v>
          </cell>
        </row>
      </sheetData>
      <sheetData sheetId="1309">
        <row r="7">
          <cell r="E7" t="str">
            <v>PT NEWCREST SUMATRA MINERALS</v>
          </cell>
        </row>
      </sheetData>
      <sheetData sheetId="1310">
        <row r="7">
          <cell r="E7" t="str">
            <v>PT NEWCREST SUMATRA MINERALS</v>
          </cell>
        </row>
      </sheetData>
      <sheetData sheetId="1311">
        <row r="7">
          <cell r="E7" t="str">
            <v>PT NEWCREST SUMATRA MINERALS</v>
          </cell>
        </row>
      </sheetData>
      <sheetData sheetId="1312">
        <row r="7">
          <cell r="E7" t="str">
            <v>PT NEWCREST SUMATRA MINERALS</v>
          </cell>
        </row>
      </sheetData>
      <sheetData sheetId="1313">
        <row r="7">
          <cell r="E7" t="str">
            <v>PT NEWCREST SUMATRA MINERALS</v>
          </cell>
        </row>
      </sheetData>
      <sheetData sheetId="1314">
        <row r="7">
          <cell r="E7" t="str">
            <v>PT NEWCREST SUMATRA MINERALS</v>
          </cell>
        </row>
      </sheetData>
      <sheetData sheetId="1315">
        <row r="7">
          <cell r="E7" t="str">
            <v>PT NEWCREST SUMATRA MINERALS</v>
          </cell>
        </row>
      </sheetData>
      <sheetData sheetId="1316">
        <row r="7">
          <cell r="E7" t="str">
            <v>PT NEWCREST SUMATRA MINERALS</v>
          </cell>
        </row>
      </sheetData>
      <sheetData sheetId="1317">
        <row r="7">
          <cell r="E7" t="str">
            <v>PT NEWCREST SUMATRA MINERALS</v>
          </cell>
        </row>
      </sheetData>
      <sheetData sheetId="1318">
        <row r="7">
          <cell r="E7" t="str">
            <v>PT NEWCREST SUMATRA MINERALS</v>
          </cell>
        </row>
      </sheetData>
      <sheetData sheetId="1319">
        <row r="7">
          <cell r="E7" t="str">
            <v>PT NEWCREST SUMATRA MINERALS</v>
          </cell>
        </row>
      </sheetData>
      <sheetData sheetId="1320">
        <row r="7">
          <cell r="E7" t="str">
            <v>PT NEWCREST SUMATRA MINERALS</v>
          </cell>
        </row>
      </sheetData>
      <sheetData sheetId="1321">
        <row r="7">
          <cell r="E7" t="str">
            <v>PT NEWCREST SUMATRA MINERALS</v>
          </cell>
        </row>
      </sheetData>
      <sheetData sheetId="1322">
        <row r="7">
          <cell r="E7" t="str">
            <v>PT NEWCREST SUMATRA MINERALS</v>
          </cell>
        </row>
      </sheetData>
      <sheetData sheetId="1323">
        <row r="7">
          <cell r="E7" t="str">
            <v>PT NEWCREST SUMATRA MINERALS</v>
          </cell>
        </row>
      </sheetData>
      <sheetData sheetId="1324">
        <row r="7">
          <cell r="E7" t="str">
            <v>PT NEWCREST SUMATRA MINERALS</v>
          </cell>
        </row>
      </sheetData>
      <sheetData sheetId="1325">
        <row r="7">
          <cell r="E7" t="str">
            <v>PT NEWCREST SUMATRA MINERALS</v>
          </cell>
        </row>
      </sheetData>
      <sheetData sheetId="1326">
        <row r="7">
          <cell r="E7" t="str">
            <v>PT NEWCREST SUMATRA MINERALS</v>
          </cell>
        </row>
      </sheetData>
      <sheetData sheetId="1327">
        <row r="7">
          <cell r="E7" t="str">
            <v>PT NEWCREST SUMATRA MINERALS</v>
          </cell>
        </row>
      </sheetData>
      <sheetData sheetId="1328">
        <row r="7">
          <cell r="E7" t="str">
            <v>PT NEWCREST SUMATRA MINERALS</v>
          </cell>
        </row>
      </sheetData>
      <sheetData sheetId="1329">
        <row r="7">
          <cell r="E7" t="str">
            <v>PT NEWCREST SUMATRA MINERALS</v>
          </cell>
        </row>
      </sheetData>
      <sheetData sheetId="1330">
        <row r="7">
          <cell r="E7" t="str">
            <v>PT NEWCREST SUMATRA MINERALS</v>
          </cell>
        </row>
      </sheetData>
      <sheetData sheetId="1331">
        <row r="7">
          <cell r="E7" t="str">
            <v>PT NEWCREST SUMATRA MINERALS</v>
          </cell>
        </row>
      </sheetData>
      <sheetData sheetId="1332">
        <row r="7">
          <cell r="E7" t="str">
            <v>PT NEWCREST SUMATRA MINERALS</v>
          </cell>
        </row>
      </sheetData>
      <sheetData sheetId="1333">
        <row r="7">
          <cell r="E7" t="str">
            <v>PT NEWCREST SUMATRA MINERALS</v>
          </cell>
        </row>
      </sheetData>
      <sheetData sheetId="1334">
        <row r="7">
          <cell r="E7" t="str">
            <v>PT NEWCREST SUMATRA MINERALS</v>
          </cell>
        </row>
      </sheetData>
      <sheetData sheetId="1335">
        <row r="7">
          <cell r="E7" t="str">
            <v>PT NEWCREST SUMATRA MINERALS</v>
          </cell>
        </row>
      </sheetData>
      <sheetData sheetId="1336">
        <row r="7">
          <cell r="E7" t="str">
            <v>PT NEWCREST SUMATRA MINERALS</v>
          </cell>
        </row>
      </sheetData>
      <sheetData sheetId="1337">
        <row r="7">
          <cell r="E7" t="str">
            <v>PT NEWCREST SUMATRA MINERALS</v>
          </cell>
        </row>
      </sheetData>
      <sheetData sheetId="1338">
        <row r="7">
          <cell r="E7" t="str">
            <v>PT NEWCREST SUMATRA MINERALS</v>
          </cell>
        </row>
      </sheetData>
      <sheetData sheetId="1339">
        <row r="7">
          <cell r="E7" t="str">
            <v>PT NEWCREST SUMATRA MINERALS</v>
          </cell>
        </row>
      </sheetData>
      <sheetData sheetId="1340">
        <row r="7">
          <cell r="E7" t="str">
            <v>PT NEWCREST SUMATRA MINERALS</v>
          </cell>
        </row>
      </sheetData>
      <sheetData sheetId="1341">
        <row r="7">
          <cell r="E7" t="str">
            <v>PT NEWCREST SUMATRA MINERALS</v>
          </cell>
        </row>
      </sheetData>
      <sheetData sheetId="1342">
        <row r="7">
          <cell r="E7" t="str">
            <v>PT NEWCREST SUMATRA MINERALS</v>
          </cell>
        </row>
      </sheetData>
      <sheetData sheetId="1343">
        <row r="7">
          <cell r="E7" t="str">
            <v>PT NEWCREST SUMATRA MINERALS</v>
          </cell>
        </row>
      </sheetData>
      <sheetData sheetId="1344">
        <row r="7">
          <cell r="E7" t="str">
            <v>PT NEWCREST SUMATRA MINERALS</v>
          </cell>
        </row>
      </sheetData>
      <sheetData sheetId="1345">
        <row r="7">
          <cell r="E7" t="str">
            <v>PT NEWCREST SUMATRA MINERALS</v>
          </cell>
        </row>
      </sheetData>
      <sheetData sheetId="1346">
        <row r="7">
          <cell r="E7" t="str">
            <v>PT NEWCREST SUMATRA MINERALS</v>
          </cell>
        </row>
      </sheetData>
      <sheetData sheetId="1347">
        <row r="7">
          <cell r="E7" t="str">
            <v>PT NEWCREST SUMATRA MINERALS</v>
          </cell>
        </row>
      </sheetData>
      <sheetData sheetId="1348">
        <row r="7">
          <cell r="E7" t="str">
            <v>PT NEWCREST SUMATRA MINERALS</v>
          </cell>
        </row>
      </sheetData>
      <sheetData sheetId="1349">
        <row r="7">
          <cell r="E7" t="str">
            <v>PT NEWCREST SUMATRA MINERALS</v>
          </cell>
        </row>
      </sheetData>
      <sheetData sheetId="1350">
        <row r="7">
          <cell r="E7" t="str">
            <v>PT NEWCREST SUMATRA MINERALS</v>
          </cell>
        </row>
      </sheetData>
      <sheetData sheetId="1351">
        <row r="7">
          <cell r="E7" t="str">
            <v>PT NEWCREST SUMATRA MINERALS</v>
          </cell>
        </row>
      </sheetData>
      <sheetData sheetId="1352">
        <row r="7">
          <cell r="E7" t="str">
            <v>PT NEWCREST SUMATRA MINERALS</v>
          </cell>
        </row>
      </sheetData>
      <sheetData sheetId="1353">
        <row r="7">
          <cell r="E7" t="str">
            <v>PT NEWCREST SUMATRA MINERALS</v>
          </cell>
        </row>
      </sheetData>
      <sheetData sheetId="1354">
        <row r="7">
          <cell r="E7" t="str">
            <v>PT NEWCREST SUMATRA MINERALS</v>
          </cell>
        </row>
      </sheetData>
      <sheetData sheetId="1355">
        <row r="7">
          <cell r="E7" t="str">
            <v>PT NEWCREST SUMATRA MINERALS</v>
          </cell>
        </row>
      </sheetData>
      <sheetData sheetId="1356">
        <row r="7">
          <cell r="E7" t="str">
            <v>PT NEWCREST SUMATRA MINERALS</v>
          </cell>
        </row>
      </sheetData>
      <sheetData sheetId="1357">
        <row r="7">
          <cell r="E7" t="str">
            <v>PT NEWCREST SUMATRA MINERALS</v>
          </cell>
        </row>
      </sheetData>
      <sheetData sheetId="1358">
        <row r="7">
          <cell r="E7" t="str">
            <v>PT NEWCREST SUMATRA MINERALS</v>
          </cell>
        </row>
      </sheetData>
      <sheetData sheetId="1359">
        <row r="7">
          <cell r="E7" t="str">
            <v>PT NEWCREST SUMATRA MINERALS</v>
          </cell>
        </row>
      </sheetData>
      <sheetData sheetId="1360">
        <row r="7">
          <cell r="E7" t="str">
            <v>PT NEWCREST SUMATRA MINERALS</v>
          </cell>
        </row>
      </sheetData>
      <sheetData sheetId="1361">
        <row r="7">
          <cell r="E7" t="str">
            <v>PT NEWCREST SUMATRA MINERALS</v>
          </cell>
        </row>
      </sheetData>
      <sheetData sheetId="1362">
        <row r="7">
          <cell r="E7" t="str">
            <v>PT NEWCREST SUMATRA MINERALS</v>
          </cell>
        </row>
      </sheetData>
      <sheetData sheetId="1363">
        <row r="7">
          <cell r="E7" t="str">
            <v>PT NEWCREST SUMATRA MINERALS</v>
          </cell>
        </row>
      </sheetData>
      <sheetData sheetId="1364">
        <row r="7">
          <cell r="E7" t="str">
            <v>PT NEWCREST SUMATRA MINERALS</v>
          </cell>
        </row>
      </sheetData>
      <sheetData sheetId="1365">
        <row r="7">
          <cell r="E7" t="str">
            <v>PT NEWCREST SUMATRA MINERALS</v>
          </cell>
        </row>
      </sheetData>
      <sheetData sheetId="1366">
        <row r="7">
          <cell r="E7" t="str">
            <v>PT NEWCREST SUMATRA MINERALS</v>
          </cell>
        </row>
      </sheetData>
      <sheetData sheetId="1367">
        <row r="7">
          <cell r="E7" t="str">
            <v>PT NEWCREST SUMATRA MINERALS</v>
          </cell>
        </row>
      </sheetData>
      <sheetData sheetId="1368">
        <row r="7">
          <cell r="E7" t="str">
            <v>PT NEWCREST SUMATRA MINERALS</v>
          </cell>
        </row>
      </sheetData>
      <sheetData sheetId="1369">
        <row r="7">
          <cell r="E7" t="str">
            <v>PT NEWCREST SUMATRA MINERALS</v>
          </cell>
        </row>
      </sheetData>
      <sheetData sheetId="1370">
        <row r="7">
          <cell r="E7" t="str">
            <v>PT NEWCREST SUMATRA MINERALS</v>
          </cell>
        </row>
      </sheetData>
      <sheetData sheetId="1371">
        <row r="7">
          <cell r="E7" t="str">
            <v>PT NEWCREST SUMATRA MINERALS</v>
          </cell>
        </row>
      </sheetData>
      <sheetData sheetId="1372">
        <row r="7">
          <cell r="E7" t="str">
            <v>PT NEWCREST SUMATRA MINERALS</v>
          </cell>
        </row>
      </sheetData>
      <sheetData sheetId="1373">
        <row r="7">
          <cell r="E7" t="str">
            <v>PT NEWCREST SUMATRA MINERALS</v>
          </cell>
        </row>
      </sheetData>
      <sheetData sheetId="1374">
        <row r="7">
          <cell r="E7" t="str">
            <v>PT NEWCREST SUMATRA MINERALS</v>
          </cell>
        </row>
      </sheetData>
      <sheetData sheetId="1375">
        <row r="7">
          <cell r="E7" t="str">
            <v>PT NEWCREST SUMATRA MINERALS</v>
          </cell>
        </row>
      </sheetData>
      <sheetData sheetId="1376">
        <row r="7">
          <cell r="E7" t="str">
            <v>PT NEWCREST SUMATRA MINERALS</v>
          </cell>
        </row>
      </sheetData>
      <sheetData sheetId="1377">
        <row r="7">
          <cell r="E7" t="str">
            <v>PT NEWCREST SUMATRA MINERALS</v>
          </cell>
        </row>
      </sheetData>
      <sheetData sheetId="1378">
        <row r="7">
          <cell r="E7" t="str">
            <v>PT NEWCREST SUMATRA MINERALS</v>
          </cell>
        </row>
      </sheetData>
      <sheetData sheetId="1379">
        <row r="7">
          <cell r="E7" t="str">
            <v>PT NEWCREST SUMATRA MINERALS</v>
          </cell>
        </row>
      </sheetData>
      <sheetData sheetId="1380">
        <row r="7">
          <cell r="E7" t="str">
            <v>PT NEWCREST SUMATRA MINERALS</v>
          </cell>
        </row>
      </sheetData>
      <sheetData sheetId="1381">
        <row r="7">
          <cell r="E7" t="str">
            <v>PT NEWCREST SUMATRA MINERALS</v>
          </cell>
        </row>
      </sheetData>
      <sheetData sheetId="1382">
        <row r="7">
          <cell r="E7" t="str">
            <v>PT NEWCREST SUMATRA MINERALS</v>
          </cell>
        </row>
      </sheetData>
      <sheetData sheetId="1383">
        <row r="7">
          <cell r="E7" t="str">
            <v>PT NEWCREST SUMATRA MINERALS</v>
          </cell>
        </row>
      </sheetData>
      <sheetData sheetId="1384">
        <row r="7">
          <cell r="E7" t="str">
            <v>PT NEWCREST SUMATRA MINERALS</v>
          </cell>
        </row>
      </sheetData>
      <sheetData sheetId="1385">
        <row r="7">
          <cell r="E7" t="str">
            <v>PT NEWCREST SUMATRA MINERALS</v>
          </cell>
        </row>
      </sheetData>
      <sheetData sheetId="1386">
        <row r="7">
          <cell r="E7" t="str">
            <v>PT NEWCREST SUMATRA MINERALS</v>
          </cell>
        </row>
      </sheetData>
      <sheetData sheetId="1387">
        <row r="7">
          <cell r="E7" t="str">
            <v>PT NEWCREST SUMATRA MINERALS</v>
          </cell>
        </row>
      </sheetData>
      <sheetData sheetId="1388">
        <row r="7">
          <cell r="E7" t="str">
            <v>PT NEWCREST SUMATRA MINERALS</v>
          </cell>
        </row>
      </sheetData>
      <sheetData sheetId="1389">
        <row r="7">
          <cell r="E7" t="str">
            <v>PT NEWCREST SUMATRA MINERALS</v>
          </cell>
        </row>
      </sheetData>
      <sheetData sheetId="1390">
        <row r="7">
          <cell r="E7" t="str">
            <v>PT NEWCREST SUMATRA MINERALS</v>
          </cell>
        </row>
      </sheetData>
      <sheetData sheetId="1391">
        <row r="7">
          <cell r="E7" t="str">
            <v>PT NEWCREST SUMATRA MINERALS</v>
          </cell>
        </row>
      </sheetData>
      <sheetData sheetId="1392">
        <row r="7">
          <cell r="E7" t="str">
            <v>PT NEWCREST SUMATRA MINERALS</v>
          </cell>
        </row>
      </sheetData>
      <sheetData sheetId="1393">
        <row r="7">
          <cell r="E7" t="str">
            <v>PT NEWCREST SUMATRA MINERALS</v>
          </cell>
        </row>
      </sheetData>
      <sheetData sheetId="1394">
        <row r="7">
          <cell r="E7" t="str">
            <v>PT NEWCREST SUMATRA MINERALS</v>
          </cell>
        </row>
      </sheetData>
      <sheetData sheetId="1395">
        <row r="7">
          <cell r="E7" t="str">
            <v>PT NEWCREST SUMATRA MINERALS</v>
          </cell>
        </row>
      </sheetData>
      <sheetData sheetId="1396">
        <row r="7">
          <cell r="E7" t="str">
            <v>PT NEWCREST SUMATRA MINERALS</v>
          </cell>
        </row>
      </sheetData>
      <sheetData sheetId="1397">
        <row r="7">
          <cell r="E7" t="str">
            <v>PT NEWCREST SUMATRA MINERALS</v>
          </cell>
        </row>
      </sheetData>
      <sheetData sheetId="1398">
        <row r="7">
          <cell r="E7" t="str">
            <v>PT NEWCREST SUMATRA MINERALS</v>
          </cell>
        </row>
      </sheetData>
      <sheetData sheetId="1399">
        <row r="7">
          <cell r="E7" t="str">
            <v>PT NEWCREST SUMATRA MINERALS</v>
          </cell>
        </row>
      </sheetData>
      <sheetData sheetId="1400">
        <row r="7">
          <cell r="E7" t="str">
            <v>PT NEWCREST SUMATRA MINERALS</v>
          </cell>
        </row>
      </sheetData>
      <sheetData sheetId="1401">
        <row r="7">
          <cell r="E7" t="str">
            <v>PT NEWCREST SUMATRA MINERALS</v>
          </cell>
        </row>
      </sheetData>
      <sheetData sheetId="1402">
        <row r="7">
          <cell r="E7" t="str">
            <v>PT NEWCREST SUMATRA MINERALS</v>
          </cell>
        </row>
      </sheetData>
      <sheetData sheetId="1403">
        <row r="7">
          <cell r="E7" t="str">
            <v>PT NEWCREST SUMATRA MINERALS</v>
          </cell>
        </row>
      </sheetData>
      <sheetData sheetId="1404">
        <row r="7">
          <cell r="E7" t="str">
            <v>PT NEWCREST SUMATRA MINERALS</v>
          </cell>
        </row>
      </sheetData>
      <sheetData sheetId="1405">
        <row r="7">
          <cell r="E7" t="str">
            <v>PT NEWCREST SUMATRA MINERALS</v>
          </cell>
        </row>
      </sheetData>
      <sheetData sheetId="1406">
        <row r="7">
          <cell r="E7" t="str">
            <v>PT NEWCREST SUMATRA MINERALS</v>
          </cell>
        </row>
      </sheetData>
      <sheetData sheetId="1407">
        <row r="7">
          <cell r="E7" t="str">
            <v>PT NEWCREST SUMATRA MINERALS</v>
          </cell>
        </row>
      </sheetData>
      <sheetData sheetId="1408">
        <row r="7">
          <cell r="E7" t="str">
            <v>PT NEWCREST SUMATRA MINERALS</v>
          </cell>
        </row>
      </sheetData>
      <sheetData sheetId="1409">
        <row r="7">
          <cell r="E7" t="str">
            <v>PT NEWCREST SUMATRA MINERALS</v>
          </cell>
        </row>
      </sheetData>
      <sheetData sheetId="1410">
        <row r="7">
          <cell r="E7" t="str">
            <v>PT NEWCREST SUMATRA MINERALS</v>
          </cell>
        </row>
      </sheetData>
      <sheetData sheetId="1411">
        <row r="7">
          <cell r="E7" t="str">
            <v>PT NEWCREST SUMATRA MINERALS</v>
          </cell>
        </row>
      </sheetData>
      <sheetData sheetId="1412">
        <row r="7">
          <cell r="E7" t="str">
            <v>PT NEWCREST SUMATRA MINERALS</v>
          </cell>
        </row>
      </sheetData>
      <sheetData sheetId="1413">
        <row r="7">
          <cell r="E7" t="str">
            <v>PT NEWCREST SUMATRA MINERALS</v>
          </cell>
        </row>
      </sheetData>
      <sheetData sheetId="1414">
        <row r="7">
          <cell r="E7" t="str">
            <v>PT NEWCREST SUMATRA MINERALS</v>
          </cell>
        </row>
      </sheetData>
      <sheetData sheetId="1415">
        <row r="7">
          <cell r="E7" t="str">
            <v>PT NEWCREST SUMATRA MINERALS</v>
          </cell>
        </row>
      </sheetData>
      <sheetData sheetId="1416">
        <row r="7">
          <cell r="E7" t="str">
            <v>PT NEWCREST SUMATRA MINERALS</v>
          </cell>
        </row>
      </sheetData>
      <sheetData sheetId="1417">
        <row r="7">
          <cell r="E7" t="str">
            <v>PT NEWCREST SUMATRA MINERALS</v>
          </cell>
        </row>
      </sheetData>
      <sheetData sheetId="1418">
        <row r="7">
          <cell r="E7" t="str">
            <v>PT NEWCREST SUMATRA MINERALS</v>
          </cell>
        </row>
      </sheetData>
      <sheetData sheetId="1419">
        <row r="7">
          <cell r="E7" t="str">
            <v>PT NEWCREST SUMATRA MINERALS</v>
          </cell>
        </row>
      </sheetData>
      <sheetData sheetId="1420">
        <row r="7">
          <cell r="E7" t="str">
            <v>PT NEWCREST SUMATRA MINERALS</v>
          </cell>
        </row>
      </sheetData>
      <sheetData sheetId="1421">
        <row r="7">
          <cell r="E7" t="str">
            <v>PT NEWCREST SUMATRA MINERALS</v>
          </cell>
        </row>
      </sheetData>
      <sheetData sheetId="1422">
        <row r="7">
          <cell r="E7" t="str">
            <v>PT NEWCREST SUMATRA MINERALS</v>
          </cell>
        </row>
      </sheetData>
      <sheetData sheetId="1423">
        <row r="7">
          <cell r="E7" t="str">
            <v>PT NEWCREST SUMATRA MINERALS</v>
          </cell>
        </row>
      </sheetData>
      <sheetData sheetId="1424">
        <row r="7">
          <cell r="E7" t="str">
            <v>PT NEWCREST SUMATRA MINERALS</v>
          </cell>
        </row>
      </sheetData>
      <sheetData sheetId="1425">
        <row r="7">
          <cell r="E7" t="str">
            <v>PT NEWCREST SUMATRA MINERALS</v>
          </cell>
        </row>
      </sheetData>
      <sheetData sheetId="1426">
        <row r="7">
          <cell r="E7" t="str">
            <v>PT NEWCREST SUMATRA MINERALS</v>
          </cell>
        </row>
      </sheetData>
      <sheetData sheetId="1427">
        <row r="7">
          <cell r="E7" t="str">
            <v>PT NEWCREST SUMATRA MINERALS</v>
          </cell>
        </row>
      </sheetData>
      <sheetData sheetId="1428">
        <row r="7">
          <cell r="E7" t="str">
            <v>PT NEWCREST SUMATRA MINERALS</v>
          </cell>
        </row>
      </sheetData>
      <sheetData sheetId="1429">
        <row r="7">
          <cell r="E7" t="str">
            <v>PT NEWCREST SUMATRA MINERALS</v>
          </cell>
        </row>
      </sheetData>
      <sheetData sheetId="1430">
        <row r="7">
          <cell r="E7" t="str">
            <v>PT NEWCREST SUMATRA MINERALS</v>
          </cell>
        </row>
      </sheetData>
      <sheetData sheetId="1431">
        <row r="7">
          <cell r="E7" t="str">
            <v>PT NEWCREST SUMATRA MINERALS</v>
          </cell>
        </row>
      </sheetData>
      <sheetData sheetId="1432">
        <row r="7">
          <cell r="E7" t="str">
            <v>PT NEWCREST SUMATRA MINERALS</v>
          </cell>
        </row>
      </sheetData>
      <sheetData sheetId="1433">
        <row r="7">
          <cell r="E7" t="str">
            <v>PT NEWCREST SUMATRA MINERALS</v>
          </cell>
        </row>
      </sheetData>
      <sheetData sheetId="1434">
        <row r="7">
          <cell r="E7" t="str">
            <v>PT NEWCREST SUMATRA MINERALS</v>
          </cell>
        </row>
      </sheetData>
      <sheetData sheetId="1435">
        <row r="7">
          <cell r="E7" t="str">
            <v>PT NEWCREST SUMATRA MINERALS</v>
          </cell>
        </row>
      </sheetData>
      <sheetData sheetId="1436">
        <row r="7">
          <cell r="E7" t="str">
            <v>PT NEWCREST SUMATRA MINERALS</v>
          </cell>
        </row>
      </sheetData>
      <sheetData sheetId="1437">
        <row r="7">
          <cell r="E7" t="str">
            <v>PT NEWCREST SUMATRA MINERALS</v>
          </cell>
        </row>
      </sheetData>
      <sheetData sheetId="1438">
        <row r="7">
          <cell r="E7" t="str">
            <v>PT NEWCREST SUMATRA MINERALS</v>
          </cell>
        </row>
      </sheetData>
      <sheetData sheetId="1439">
        <row r="7">
          <cell r="E7" t="str">
            <v>PT NEWCREST SUMATRA MINERALS</v>
          </cell>
        </row>
      </sheetData>
      <sheetData sheetId="1440">
        <row r="7">
          <cell r="E7" t="str">
            <v>PT NEWCREST SUMATRA MINERALS</v>
          </cell>
        </row>
      </sheetData>
      <sheetData sheetId="1441">
        <row r="7">
          <cell r="E7" t="str">
            <v>PT NEWCREST SUMATRA MINERALS</v>
          </cell>
        </row>
      </sheetData>
      <sheetData sheetId="1442">
        <row r="7">
          <cell r="E7" t="str">
            <v>PT NEWCREST SUMATRA MINERALS</v>
          </cell>
        </row>
      </sheetData>
      <sheetData sheetId="1443">
        <row r="7">
          <cell r="E7" t="str">
            <v>PT NEWCREST SUMATRA MINERALS</v>
          </cell>
        </row>
      </sheetData>
      <sheetData sheetId="1444">
        <row r="7">
          <cell r="E7" t="str">
            <v>PT NEWCREST SUMATRA MINERALS</v>
          </cell>
        </row>
      </sheetData>
      <sheetData sheetId="1445">
        <row r="7">
          <cell r="E7" t="str">
            <v>PT NEWCREST SUMATRA MINERALS</v>
          </cell>
        </row>
      </sheetData>
      <sheetData sheetId="1446">
        <row r="7">
          <cell r="E7" t="str">
            <v>PT NEWCREST SUMATRA MINERALS</v>
          </cell>
        </row>
      </sheetData>
      <sheetData sheetId="1447">
        <row r="7">
          <cell r="E7" t="str">
            <v>PT NEWCREST SUMATRA MINERALS</v>
          </cell>
        </row>
      </sheetData>
      <sheetData sheetId="1448">
        <row r="7">
          <cell r="E7" t="str">
            <v>PT NEWCREST SUMATRA MINERALS</v>
          </cell>
        </row>
      </sheetData>
      <sheetData sheetId="1449">
        <row r="7">
          <cell r="E7" t="str">
            <v>PT NEWCREST SUMATRA MINERALS</v>
          </cell>
        </row>
      </sheetData>
      <sheetData sheetId="1450">
        <row r="7">
          <cell r="E7" t="str">
            <v>PT NEWCREST SUMATRA MINERALS</v>
          </cell>
        </row>
      </sheetData>
      <sheetData sheetId="1451">
        <row r="7">
          <cell r="E7" t="str">
            <v>PT NEWCREST SUMATRA MINERALS</v>
          </cell>
        </row>
      </sheetData>
      <sheetData sheetId="1452">
        <row r="7">
          <cell r="E7" t="str">
            <v>PT NEWCREST SUMATRA MINERALS</v>
          </cell>
        </row>
      </sheetData>
      <sheetData sheetId="1453">
        <row r="7">
          <cell r="E7" t="str">
            <v>PT NEWCREST SUMATRA MINERALS</v>
          </cell>
        </row>
      </sheetData>
      <sheetData sheetId="1454">
        <row r="7">
          <cell r="E7" t="str">
            <v>PT NEWCREST SUMATRA MINERALS</v>
          </cell>
        </row>
      </sheetData>
      <sheetData sheetId="1455">
        <row r="7">
          <cell r="E7" t="str">
            <v>PT NEWCREST SUMATRA MINERALS</v>
          </cell>
        </row>
      </sheetData>
      <sheetData sheetId="1456">
        <row r="7">
          <cell r="E7" t="str">
            <v>PT NEWCREST SUMATRA MINERALS</v>
          </cell>
        </row>
      </sheetData>
      <sheetData sheetId="1457">
        <row r="7">
          <cell r="E7" t="str">
            <v>PT NEWCREST SUMATRA MINERALS</v>
          </cell>
        </row>
      </sheetData>
      <sheetData sheetId="1458">
        <row r="7">
          <cell r="E7" t="str">
            <v>PT NEWCREST SUMATRA MINERALS</v>
          </cell>
        </row>
      </sheetData>
      <sheetData sheetId="1459">
        <row r="7">
          <cell r="E7" t="str">
            <v>PT NEWCREST SUMATRA MINERALS</v>
          </cell>
        </row>
      </sheetData>
      <sheetData sheetId="1460">
        <row r="7">
          <cell r="E7" t="str">
            <v>PT NEWCREST SUMATRA MINERALS</v>
          </cell>
        </row>
      </sheetData>
      <sheetData sheetId="1461">
        <row r="7">
          <cell r="E7" t="str">
            <v>PT NEWCREST SUMATRA MINERALS</v>
          </cell>
        </row>
      </sheetData>
      <sheetData sheetId="1462">
        <row r="7">
          <cell r="E7" t="str">
            <v>PT NEWCREST SUMATRA MINERALS</v>
          </cell>
        </row>
      </sheetData>
      <sheetData sheetId="1463">
        <row r="7">
          <cell r="E7" t="str">
            <v>PT NEWCREST SUMATRA MINERALS</v>
          </cell>
        </row>
      </sheetData>
      <sheetData sheetId="1464">
        <row r="7">
          <cell r="E7" t="str">
            <v>PT NEWCREST SUMATRA MINERALS</v>
          </cell>
        </row>
      </sheetData>
      <sheetData sheetId="1465">
        <row r="7">
          <cell r="E7" t="str">
            <v>PT NEWCREST SUMATRA MINERALS</v>
          </cell>
        </row>
      </sheetData>
      <sheetData sheetId="1466">
        <row r="7">
          <cell r="E7" t="str">
            <v>PT NEWCREST SUMATRA MINERALS</v>
          </cell>
        </row>
      </sheetData>
      <sheetData sheetId="1467">
        <row r="7">
          <cell r="E7" t="str">
            <v>PT NEWCREST SUMATRA MINERALS</v>
          </cell>
        </row>
      </sheetData>
      <sheetData sheetId="1468">
        <row r="7">
          <cell r="E7" t="str">
            <v>PT NEWCREST SUMATRA MINERALS</v>
          </cell>
        </row>
      </sheetData>
      <sheetData sheetId="1469">
        <row r="7">
          <cell r="E7" t="str">
            <v>PT NEWCREST SUMATRA MINERALS</v>
          </cell>
        </row>
      </sheetData>
      <sheetData sheetId="1470">
        <row r="7">
          <cell r="E7" t="str">
            <v>PT NEWCREST SUMATRA MINERALS</v>
          </cell>
        </row>
      </sheetData>
      <sheetData sheetId="1471">
        <row r="7">
          <cell r="E7" t="str">
            <v>PT NEWCREST SUMATRA MINERALS</v>
          </cell>
        </row>
      </sheetData>
      <sheetData sheetId="1472">
        <row r="7">
          <cell r="E7" t="str">
            <v>PT NEWCREST SUMATRA MINERALS</v>
          </cell>
        </row>
      </sheetData>
      <sheetData sheetId="1473">
        <row r="7">
          <cell r="E7" t="str">
            <v>PT NEWCREST SUMATRA MINERALS</v>
          </cell>
        </row>
      </sheetData>
      <sheetData sheetId="1474">
        <row r="7">
          <cell r="E7" t="str">
            <v>PT NEWCREST SUMATRA MINERALS</v>
          </cell>
        </row>
      </sheetData>
      <sheetData sheetId="1475">
        <row r="7">
          <cell r="E7" t="str">
            <v>PT NEWCREST SUMATRA MINERALS</v>
          </cell>
        </row>
      </sheetData>
      <sheetData sheetId="1476">
        <row r="7">
          <cell r="E7" t="str">
            <v>PT NEWCREST SUMATRA MINERALS</v>
          </cell>
        </row>
      </sheetData>
      <sheetData sheetId="1477">
        <row r="7">
          <cell r="E7" t="str">
            <v>PT NEWCREST SUMATRA MINERALS</v>
          </cell>
        </row>
      </sheetData>
      <sheetData sheetId="1478">
        <row r="7">
          <cell r="E7" t="str">
            <v>PT NEWCREST SUMATRA MINERALS</v>
          </cell>
        </row>
      </sheetData>
      <sheetData sheetId="1479">
        <row r="7">
          <cell r="E7" t="str">
            <v>PT NEWCREST SUMATRA MINERALS</v>
          </cell>
        </row>
      </sheetData>
      <sheetData sheetId="1480">
        <row r="7">
          <cell r="E7" t="str">
            <v>PT NEWCREST SUMATRA MINERALS</v>
          </cell>
        </row>
      </sheetData>
      <sheetData sheetId="1481">
        <row r="7">
          <cell r="E7" t="str">
            <v>PT NEWCREST SUMATRA MINERALS</v>
          </cell>
        </row>
      </sheetData>
      <sheetData sheetId="1482">
        <row r="7">
          <cell r="E7" t="str">
            <v>PT NEWCREST SUMATRA MINERALS</v>
          </cell>
        </row>
      </sheetData>
      <sheetData sheetId="1483">
        <row r="7">
          <cell r="E7" t="str">
            <v>PT NEWCREST SUMATRA MINERALS</v>
          </cell>
        </row>
      </sheetData>
      <sheetData sheetId="1484">
        <row r="7">
          <cell r="E7" t="str">
            <v>PT NEWCREST SUMATRA MINERALS</v>
          </cell>
        </row>
      </sheetData>
      <sheetData sheetId="1485">
        <row r="7">
          <cell r="E7" t="str">
            <v>PT NEWCREST SUMATRA MINERALS</v>
          </cell>
        </row>
      </sheetData>
      <sheetData sheetId="1486">
        <row r="7">
          <cell r="E7" t="str">
            <v>PT NEWCREST SUMATRA MINERALS</v>
          </cell>
        </row>
      </sheetData>
      <sheetData sheetId="1487">
        <row r="7">
          <cell r="E7" t="str">
            <v>PT NEWCREST SUMATRA MINERALS</v>
          </cell>
        </row>
      </sheetData>
      <sheetData sheetId="1488">
        <row r="7">
          <cell r="E7" t="str">
            <v>PT NEWCREST SUMATRA MINERALS</v>
          </cell>
        </row>
      </sheetData>
      <sheetData sheetId="1489">
        <row r="7">
          <cell r="E7" t="str">
            <v>PT NEWCREST SUMATRA MINERALS</v>
          </cell>
        </row>
      </sheetData>
      <sheetData sheetId="1490">
        <row r="7">
          <cell r="E7" t="str">
            <v>PT NEWCREST SUMATRA MINERALS</v>
          </cell>
        </row>
      </sheetData>
      <sheetData sheetId="1491">
        <row r="7">
          <cell r="E7" t="str">
            <v>PT NEWCREST SUMATRA MINERALS</v>
          </cell>
        </row>
      </sheetData>
      <sheetData sheetId="1492">
        <row r="7">
          <cell r="E7" t="str">
            <v>PT NEWCREST SUMATRA MINERALS</v>
          </cell>
        </row>
      </sheetData>
      <sheetData sheetId="1493">
        <row r="7">
          <cell r="E7" t="str">
            <v>PT NEWCREST SUMATRA MINERALS</v>
          </cell>
        </row>
      </sheetData>
      <sheetData sheetId="1494">
        <row r="7">
          <cell r="E7" t="str">
            <v>PT NEWCREST SUMATRA MINERALS</v>
          </cell>
        </row>
      </sheetData>
      <sheetData sheetId="1495">
        <row r="7">
          <cell r="E7" t="str">
            <v>PT NEWCREST SUMATRA MINERALS</v>
          </cell>
        </row>
      </sheetData>
      <sheetData sheetId="1496">
        <row r="7">
          <cell r="E7" t="str">
            <v>PT NEWCREST SUMATRA MINERALS</v>
          </cell>
        </row>
      </sheetData>
      <sheetData sheetId="1497">
        <row r="7">
          <cell r="E7" t="str">
            <v>PT NEWCREST SUMATRA MINERALS</v>
          </cell>
        </row>
      </sheetData>
      <sheetData sheetId="1498">
        <row r="7">
          <cell r="E7" t="str">
            <v>PT NEWCREST SUMATRA MINERALS</v>
          </cell>
        </row>
      </sheetData>
      <sheetData sheetId="1499">
        <row r="7">
          <cell r="E7" t="str">
            <v>PT NEWCREST SUMATRA MINERALS</v>
          </cell>
        </row>
      </sheetData>
      <sheetData sheetId="1500">
        <row r="7">
          <cell r="E7" t="str">
            <v>PT NEWCREST SUMATRA MINERALS</v>
          </cell>
        </row>
      </sheetData>
      <sheetData sheetId="1501">
        <row r="7">
          <cell r="E7" t="str">
            <v>PT NEWCREST SUMATRA MINERALS</v>
          </cell>
        </row>
      </sheetData>
      <sheetData sheetId="1502">
        <row r="7">
          <cell r="E7" t="str">
            <v>PT NEWCREST SUMATRA MINERALS</v>
          </cell>
        </row>
      </sheetData>
      <sheetData sheetId="1503">
        <row r="7">
          <cell r="E7" t="str">
            <v>PT NEWCREST SUMATRA MINERALS</v>
          </cell>
        </row>
      </sheetData>
      <sheetData sheetId="1504">
        <row r="7">
          <cell r="E7" t="str">
            <v>PT NEWCREST SUMATRA MINERALS</v>
          </cell>
        </row>
      </sheetData>
      <sheetData sheetId="1505">
        <row r="7">
          <cell r="E7" t="str">
            <v>PT NEWCREST SUMATRA MINERALS</v>
          </cell>
        </row>
      </sheetData>
      <sheetData sheetId="1506">
        <row r="7">
          <cell r="E7" t="str">
            <v>PT NEWCREST SUMATRA MINERALS</v>
          </cell>
        </row>
      </sheetData>
      <sheetData sheetId="1507">
        <row r="7">
          <cell r="E7" t="str">
            <v>PT NEWCREST SUMATRA MINERALS</v>
          </cell>
        </row>
      </sheetData>
      <sheetData sheetId="1508">
        <row r="7">
          <cell r="E7" t="str">
            <v>PT NEWCREST SUMATRA MINERALS</v>
          </cell>
        </row>
      </sheetData>
      <sheetData sheetId="1509">
        <row r="7">
          <cell r="E7" t="str">
            <v>PT NEWCREST SUMATRA MINERALS</v>
          </cell>
        </row>
      </sheetData>
      <sheetData sheetId="1510">
        <row r="7">
          <cell r="E7" t="str">
            <v>PT NEWCREST SUMATRA MINERALS</v>
          </cell>
        </row>
      </sheetData>
      <sheetData sheetId="1511">
        <row r="7">
          <cell r="E7" t="str">
            <v>PT NEWCREST SUMATRA MINERALS</v>
          </cell>
        </row>
      </sheetData>
      <sheetData sheetId="1512">
        <row r="7">
          <cell r="E7" t="str">
            <v>PT NEWCREST SUMATRA MINERALS</v>
          </cell>
        </row>
      </sheetData>
      <sheetData sheetId="1513">
        <row r="7">
          <cell r="E7" t="str">
            <v>PT NEWCREST SUMATRA MINERALS</v>
          </cell>
        </row>
      </sheetData>
      <sheetData sheetId="1514">
        <row r="7">
          <cell r="E7" t="str">
            <v>PT NEWCREST SUMATRA MINERALS</v>
          </cell>
        </row>
      </sheetData>
      <sheetData sheetId="1515">
        <row r="7">
          <cell r="E7" t="str">
            <v>PT NEWCREST SUMATRA MINERALS</v>
          </cell>
        </row>
      </sheetData>
      <sheetData sheetId="1516">
        <row r="7">
          <cell r="E7" t="str">
            <v>PT NEWCREST SUMATRA MINERALS</v>
          </cell>
        </row>
      </sheetData>
      <sheetData sheetId="1517">
        <row r="7">
          <cell r="E7" t="str">
            <v>PT NEWCREST SUMATRA MINERALS</v>
          </cell>
        </row>
      </sheetData>
      <sheetData sheetId="1518">
        <row r="7">
          <cell r="E7" t="str">
            <v>PT NEWCREST SUMATRA MINERALS</v>
          </cell>
        </row>
      </sheetData>
      <sheetData sheetId="1519">
        <row r="7">
          <cell r="E7" t="str">
            <v>PT NEWCREST SUMATRA MINERALS</v>
          </cell>
        </row>
      </sheetData>
      <sheetData sheetId="1520">
        <row r="7">
          <cell r="E7" t="str">
            <v>PT NEWCREST SUMATRA MINERALS</v>
          </cell>
        </row>
      </sheetData>
      <sheetData sheetId="1521">
        <row r="7">
          <cell r="E7" t="str">
            <v>PT NEWCREST SUMATRA MINERALS</v>
          </cell>
        </row>
      </sheetData>
      <sheetData sheetId="1522">
        <row r="7">
          <cell r="E7" t="str">
            <v>PT NEWCREST SUMATRA MINERALS</v>
          </cell>
        </row>
      </sheetData>
      <sheetData sheetId="1523">
        <row r="7">
          <cell r="E7" t="str">
            <v>PT NEWCREST SUMATRA MINERALS</v>
          </cell>
        </row>
      </sheetData>
      <sheetData sheetId="1524">
        <row r="7">
          <cell r="E7" t="str">
            <v>PT NEWCREST SUMATRA MINERALS</v>
          </cell>
        </row>
      </sheetData>
      <sheetData sheetId="1525">
        <row r="7">
          <cell r="E7" t="str">
            <v>PT NEWCREST SUMATRA MINERALS</v>
          </cell>
        </row>
      </sheetData>
      <sheetData sheetId="1526">
        <row r="7">
          <cell r="E7" t="str">
            <v>PT NEWCREST SUMATRA MINERALS</v>
          </cell>
        </row>
      </sheetData>
      <sheetData sheetId="1527">
        <row r="7">
          <cell r="E7" t="str">
            <v>PT NEWCREST SUMATRA MINERALS</v>
          </cell>
        </row>
      </sheetData>
      <sheetData sheetId="1528">
        <row r="7">
          <cell r="E7" t="str">
            <v>PT NEWCREST SUMATRA MINERALS</v>
          </cell>
        </row>
      </sheetData>
      <sheetData sheetId="1529">
        <row r="7">
          <cell r="E7" t="str">
            <v>PT NEWCREST SUMATRA MINERALS</v>
          </cell>
        </row>
      </sheetData>
      <sheetData sheetId="1530">
        <row r="7">
          <cell r="E7" t="str">
            <v>PT NEWCREST SUMATRA MINERALS</v>
          </cell>
        </row>
      </sheetData>
      <sheetData sheetId="1531">
        <row r="7">
          <cell r="E7" t="str">
            <v>PT NEWCREST SUMATRA MINERALS</v>
          </cell>
        </row>
      </sheetData>
      <sheetData sheetId="1532">
        <row r="7">
          <cell r="E7" t="str">
            <v>PT NEWCREST SUMATRA MINERALS</v>
          </cell>
        </row>
      </sheetData>
      <sheetData sheetId="1533">
        <row r="7">
          <cell r="E7" t="str">
            <v>PT NEWCREST SUMATRA MINERALS</v>
          </cell>
        </row>
      </sheetData>
      <sheetData sheetId="1534">
        <row r="7">
          <cell r="E7" t="str">
            <v>PT NEWCREST SUMATRA MINERALS</v>
          </cell>
        </row>
      </sheetData>
      <sheetData sheetId="1535">
        <row r="7">
          <cell r="E7" t="str">
            <v>PT NEWCREST SUMATRA MINERALS</v>
          </cell>
        </row>
      </sheetData>
      <sheetData sheetId="1536">
        <row r="7">
          <cell r="E7" t="str">
            <v>PT NEWCREST SUMATRA MINERALS</v>
          </cell>
        </row>
      </sheetData>
      <sheetData sheetId="1537">
        <row r="7">
          <cell r="E7" t="str">
            <v>PT NEWCREST SUMATRA MINERALS</v>
          </cell>
        </row>
      </sheetData>
      <sheetData sheetId="1538">
        <row r="7">
          <cell r="E7" t="str">
            <v>PT NEWCREST SUMATRA MINERALS</v>
          </cell>
        </row>
      </sheetData>
      <sheetData sheetId="1539">
        <row r="7">
          <cell r="E7" t="str">
            <v>PT NEWCREST SUMATRA MINERALS</v>
          </cell>
        </row>
      </sheetData>
      <sheetData sheetId="1540">
        <row r="7">
          <cell r="E7" t="str">
            <v>PT NEWCREST SUMATRA MINERALS</v>
          </cell>
        </row>
      </sheetData>
      <sheetData sheetId="1541">
        <row r="7">
          <cell r="E7" t="str">
            <v>PT NEWCREST SUMATRA MINERALS</v>
          </cell>
        </row>
      </sheetData>
      <sheetData sheetId="1542">
        <row r="7">
          <cell r="E7" t="str">
            <v>PT NEWCREST SUMATRA MINERALS</v>
          </cell>
        </row>
      </sheetData>
      <sheetData sheetId="1543">
        <row r="7">
          <cell r="E7" t="str">
            <v>PT NEWCREST SUMATRA MINERALS</v>
          </cell>
        </row>
      </sheetData>
      <sheetData sheetId="1544">
        <row r="7">
          <cell r="E7" t="str">
            <v>PT NEWCREST SUMATRA MINERALS</v>
          </cell>
        </row>
      </sheetData>
      <sheetData sheetId="1545">
        <row r="7">
          <cell r="E7" t="str">
            <v>PT NEWCREST SUMATRA MINERALS</v>
          </cell>
        </row>
      </sheetData>
      <sheetData sheetId="1546">
        <row r="7">
          <cell r="E7" t="str">
            <v>PT NEWCREST SUMATRA MINERALS</v>
          </cell>
        </row>
      </sheetData>
      <sheetData sheetId="1547">
        <row r="7">
          <cell r="E7" t="str">
            <v>PT NEWCREST SUMATRA MINERALS</v>
          </cell>
        </row>
      </sheetData>
      <sheetData sheetId="1548">
        <row r="7">
          <cell r="E7" t="str">
            <v>PT NEWCREST SUMATRA MINERALS</v>
          </cell>
        </row>
      </sheetData>
      <sheetData sheetId="1549">
        <row r="7">
          <cell r="E7" t="str">
            <v>PT NEWCREST SUMATRA MINERALS</v>
          </cell>
        </row>
      </sheetData>
      <sheetData sheetId="1550">
        <row r="7">
          <cell r="E7" t="str">
            <v>PT NEWCREST SUMATRA MINERALS</v>
          </cell>
        </row>
      </sheetData>
      <sheetData sheetId="1551">
        <row r="7">
          <cell r="E7" t="str">
            <v>PT NEWCREST SUMATRA MINERALS</v>
          </cell>
        </row>
      </sheetData>
      <sheetData sheetId="1552">
        <row r="7">
          <cell r="E7" t="str">
            <v>PT NEWCREST SUMATRA MINERALS</v>
          </cell>
        </row>
      </sheetData>
      <sheetData sheetId="1553">
        <row r="7">
          <cell r="E7" t="str">
            <v>PT NEWCREST SUMATRA MINERALS</v>
          </cell>
        </row>
      </sheetData>
      <sheetData sheetId="1554">
        <row r="7">
          <cell r="E7" t="str">
            <v>PT NEWCREST SUMATRA MINERALS</v>
          </cell>
        </row>
      </sheetData>
      <sheetData sheetId="1555">
        <row r="7">
          <cell r="E7" t="str">
            <v>PT NEWCREST SUMATRA MINERALS</v>
          </cell>
        </row>
      </sheetData>
      <sheetData sheetId="1556">
        <row r="7">
          <cell r="E7" t="str">
            <v>PT NEWCREST SUMATRA MINERALS</v>
          </cell>
        </row>
      </sheetData>
      <sheetData sheetId="1557">
        <row r="7">
          <cell r="E7" t="str">
            <v>PT NEWCREST SUMATRA MINERALS</v>
          </cell>
        </row>
      </sheetData>
      <sheetData sheetId="1558">
        <row r="7">
          <cell r="E7" t="str">
            <v>PT NEWCREST SUMATRA MINERALS</v>
          </cell>
        </row>
      </sheetData>
      <sheetData sheetId="1559">
        <row r="7">
          <cell r="E7" t="str">
            <v>PT NEWCREST SUMATRA MINERALS</v>
          </cell>
        </row>
      </sheetData>
      <sheetData sheetId="1560">
        <row r="7">
          <cell r="E7" t="str">
            <v>PT NEWCREST SUMATRA MINERALS</v>
          </cell>
        </row>
      </sheetData>
      <sheetData sheetId="1561">
        <row r="7">
          <cell r="E7" t="str">
            <v>PT NEWCREST SUMATRA MINERALS</v>
          </cell>
        </row>
      </sheetData>
      <sheetData sheetId="1562">
        <row r="7">
          <cell r="E7" t="str">
            <v>PT NEWCREST SUMATRA MINERALS</v>
          </cell>
        </row>
      </sheetData>
      <sheetData sheetId="1563">
        <row r="7">
          <cell r="E7" t="str">
            <v>PT NEWCREST SUMATRA MINERALS</v>
          </cell>
        </row>
      </sheetData>
      <sheetData sheetId="1564">
        <row r="7">
          <cell r="E7" t="str">
            <v>PT NEWCREST SUMATRA MINERALS</v>
          </cell>
        </row>
      </sheetData>
      <sheetData sheetId="1565">
        <row r="7">
          <cell r="E7" t="str">
            <v>PT NEWCREST SUMATRA MINERALS</v>
          </cell>
        </row>
      </sheetData>
      <sheetData sheetId="1566">
        <row r="7">
          <cell r="E7" t="str">
            <v>PT NEWCREST SUMATRA MINERALS</v>
          </cell>
        </row>
      </sheetData>
      <sheetData sheetId="1567">
        <row r="7">
          <cell r="E7" t="str">
            <v>PT NEWCREST SUMATRA MINERALS</v>
          </cell>
        </row>
      </sheetData>
      <sheetData sheetId="1568">
        <row r="7">
          <cell r="E7" t="str">
            <v>PT NEWCREST SUMATRA MINERALS</v>
          </cell>
        </row>
      </sheetData>
      <sheetData sheetId="1569">
        <row r="7">
          <cell r="E7" t="str">
            <v>PT NEWCREST SUMATRA MINERALS</v>
          </cell>
        </row>
      </sheetData>
      <sheetData sheetId="1570">
        <row r="7">
          <cell r="E7" t="str">
            <v>PT NEWCREST SUMATRA MINERALS</v>
          </cell>
        </row>
      </sheetData>
      <sheetData sheetId="1571">
        <row r="7">
          <cell r="E7" t="str">
            <v>PT NEWCREST SUMATRA MINERALS</v>
          </cell>
        </row>
      </sheetData>
      <sheetData sheetId="1572">
        <row r="7">
          <cell r="E7" t="str">
            <v>PT NEWCREST SUMATRA MINERALS</v>
          </cell>
        </row>
      </sheetData>
      <sheetData sheetId="1573">
        <row r="7">
          <cell r="E7" t="str">
            <v>PT NEWCREST SUMATRA MINERALS</v>
          </cell>
        </row>
      </sheetData>
      <sheetData sheetId="1574">
        <row r="7">
          <cell r="E7" t="str">
            <v>PT NEWCREST SUMATRA MINERALS</v>
          </cell>
        </row>
      </sheetData>
      <sheetData sheetId="1575">
        <row r="7">
          <cell r="E7" t="str">
            <v>PT NEWCREST SUMATRA MINERALS</v>
          </cell>
        </row>
      </sheetData>
      <sheetData sheetId="1576">
        <row r="7">
          <cell r="E7" t="str">
            <v>PT NEWCREST SUMATRA MINERALS</v>
          </cell>
        </row>
      </sheetData>
      <sheetData sheetId="1577">
        <row r="7">
          <cell r="E7" t="str">
            <v>PT NEWCREST SUMATRA MINERALS</v>
          </cell>
        </row>
      </sheetData>
      <sheetData sheetId="1578">
        <row r="7">
          <cell r="E7" t="str">
            <v>PT NEWCREST SUMATRA MINERALS</v>
          </cell>
        </row>
      </sheetData>
      <sheetData sheetId="1579">
        <row r="7">
          <cell r="E7" t="str">
            <v>PT NEWCREST SUMATRA MINERALS</v>
          </cell>
        </row>
      </sheetData>
      <sheetData sheetId="1580">
        <row r="7">
          <cell r="E7" t="str">
            <v>PT NEWCREST SUMATRA MINERALS</v>
          </cell>
        </row>
      </sheetData>
      <sheetData sheetId="1581">
        <row r="7">
          <cell r="E7" t="str">
            <v>PT NEWCREST SUMATRA MINERALS</v>
          </cell>
        </row>
      </sheetData>
      <sheetData sheetId="1582">
        <row r="7">
          <cell r="E7" t="str">
            <v>PT NEWCREST SUMATRA MINERALS</v>
          </cell>
        </row>
      </sheetData>
      <sheetData sheetId="1583">
        <row r="7">
          <cell r="E7" t="str">
            <v>PT NEWCREST SUMATRA MINERALS</v>
          </cell>
        </row>
      </sheetData>
      <sheetData sheetId="1584">
        <row r="7">
          <cell r="E7" t="str">
            <v>PT NEWCREST SUMATRA MINERALS</v>
          </cell>
        </row>
      </sheetData>
      <sheetData sheetId="1585">
        <row r="7">
          <cell r="E7" t="str">
            <v>PT NEWCREST SUMATRA MINERALS</v>
          </cell>
        </row>
      </sheetData>
      <sheetData sheetId="1586">
        <row r="7">
          <cell r="E7" t="str">
            <v>PT NEWCREST SUMATRA MINERALS</v>
          </cell>
        </row>
      </sheetData>
      <sheetData sheetId="1587">
        <row r="7">
          <cell r="E7" t="str">
            <v>PT NEWCREST SUMATRA MINERALS</v>
          </cell>
        </row>
      </sheetData>
      <sheetData sheetId="1588">
        <row r="7">
          <cell r="E7" t="str">
            <v>PT NEWCREST SUMATRA MINERALS</v>
          </cell>
        </row>
      </sheetData>
      <sheetData sheetId="1589">
        <row r="7">
          <cell r="E7" t="str">
            <v>PT NEWCREST SUMATRA MINERALS</v>
          </cell>
        </row>
      </sheetData>
      <sheetData sheetId="1590">
        <row r="7">
          <cell r="E7" t="str">
            <v>PT NEWCREST SUMATRA MINERALS</v>
          </cell>
        </row>
      </sheetData>
      <sheetData sheetId="1591">
        <row r="7">
          <cell r="E7" t="str">
            <v>PT NEWCREST SUMATRA MINERALS</v>
          </cell>
        </row>
      </sheetData>
      <sheetData sheetId="1592">
        <row r="7">
          <cell r="E7" t="str">
            <v>PT NEWCREST SUMATRA MINERALS</v>
          </cell>
        </row>
      </sheetData>
      <sheetData sheetId="1593">
        <row r="7">
          <cell r="E7" t="str">
            <v>PT NEWCREST SUMATRA MINERALS</v>
          </cell>
        </row>
      </sheetData>
      <sheetData sheetId="1594">
        <row r="7">
          <cell r="E7" t="str">
            <v>PT NEWCREST SUMATRA MINERALS</v>
          </cell>
        </row>
      </sheetData>
      <sheetData sheetId="1595">
        <row r="7">
          <cell r="E7" t="str">
            <v>PT NEWCREST SUMATRA MINERALS</v>
          </cell>
        </row>
      </sheetData>
      <sheetData sheetId="1596">
        <row r="7">
          <cell r="E7" t="str">
            <v>PT NEWCREST SUMATRA MINERALS</v>
          </cell>
        </row>
      </sheetData>
      <sheetData sheetId="1597">
        <row r="7">
          <cell r="E7" t="str">
            <v>PT NEWCREST SUMATRA MINERALS</v>
          </cell>
        </row>
      </sheetData>
      <sheetData sheetId="1598">
        <row r="7">
          <cell r="E7" t="str">
            <v>PT NEWCREST SUMATRA MINERALS</v>
          </cell>
        </row>
      </sheetData>
      <sheetData sheetId="1599">
        <row r="7">
          <cell r="E7" t="str">
            <v>PT NEWCREST SUMATRA MINERALS</v>
          </cell>
        </row>
      </sheetData>
      <sheetData sheetId="1600">
        <row r="7">
          <cell r="E7" t="str">
            <v>PT NEWCREST SUMATRA MINERALS</v>
          </cell>
        </row>
      </sheetData>
      <sheetData sheetId="1601">
        <row r="7">
          <cell r="E7" t="str">
            <v>PT NEWCREST SUMATRA MINERALS</v>
          </cell>
        </row>
      </sheetData>
      <sheetData sheetId="1602">
        <row r="7">
          <cell r="E7" t="str">
            <v>PT NEWCREST SUMATRA MINERALS</v>
          </cell>
        </row>
      </sheetData>
      <sheetData sheetId="1603">
        <row r="7">
          <cell r="E7" t="str">
            <v>PT NEWCREST SUMATRA MINERALS</v>
          </cell>
        </row>
      </sheetData>
      <sheetData sheetId="1604">
        <row r="7">
          <cell r="E7" t="str">
            <v>PT NEWCREST SUMATRA MINERALS</v>
          </cell>
        </row>
      </sheetData>
      <sheetData sheetId="1605">
        <row r="7">
          <cell r="E7" t="str">
            <v>PT NEWCREST SUMATRA MINERALS</v>
          </cell>
        </row>
      </sheetData>
      <sheetData sheetId="1606">
        <row r="7">
          <cell r="E7" t="str">
            <v>PT NEWCREST SUMATRA MINERALS</v>
          </cell>
        </row>
      </sheetData>
      <sheetData sheetId="1607">
        <row r="7">
          <cell r="E7" t="str">
            <v>PT NEWCREST SUMATRA MINERALS</v>
          </cell>
        </row>
      </sheetData>
      <sheetData sheetId="1608">
        <row r="7">
          <cell r="E7" t="str">
            <v>PT NEWCREST SUMATRA MINERALS</v>
          </cell>
        </row>
      </sheetData>
      <sheetData sheetId="1609">
        <row r="7">
          <cell r="E7" t="str">
            <v>PT NEWCREST SUMATRA MINERALS</v>
          </cell>
        </row>
      </sheetData>
      <sheetData sheetId="1610">
        <row r="7">
          <cell r="E7" t="str">
            <v>PT NEWCREST SUMATRA MINERALS</v>
          </cell>
        </row>
      </sheetData>
      <sheetData sheetId="1611">
        <row r="7">
          <cell r="E7" t="str">
            <v>PT NEWCREST SUMATRA MINERALS</v>
          </cell>
        </row>
      </sheetData>
      <sheetData sheetId="1612">
        <row r="7">
          <cell r="E7" t="str">
            <v>PT NEWCREST SUMATRA MINERALS</v>
          </cell>
        </row>
      </sheetData>
      <sheetData sheetId="1613">
        <row r="7">
          <cell r="E7" t="str">
            <v>PT NEWCREST SUMATRA MINERALS</v>
          </cell>
        </row>
      </sheetData>
      <sheetData sheetId="1614">
        <row r="7">
          <cell r="E7" t="str">
            <v>PT NEWCREST SUMATRA MINERALS</v>
          </cell>
        </row>
      </sheetData>
      <sheetData sheetId="1615">
        <row r="7">
          <cell r="E7" t="str">
            <v>PT NEWCREST SUMATRA MINERALS</v>
          </cell>
        </row>
      </sheetData>
      <sheetData sheetId="1616">
        <row r="7">
          <cell r="E7" t="str">
            <v>PT NEWCREST SUMATRA MINERALS</v>
          </cell>
        </row>
      </sheetData>
      <sheetData sheetId="1617">
        <row r="7">
          <cell r="E7" t="str">
            <v>PT NEWCREST SUMATRA MINERALS</v>
          </cell>
        </row>
      </sheetData>
      <sheetData sheetId="1618">
        <row r="7">
          <cell r="E7" t="str">
            <v>PT NEWCREST SUMATRA MINERALS</v>
          </cell>
        </row>
      </sheetData>
      <sheetData sheetId="1619">
        <row r="7">
          <cell r="E7" t="str">
            <v>PT NEWCREST SUMATRA MINERALS</v>
          </cell>
        </row>
      </sheetData>
      <sheetData sheetId="1620">
        <row r="7">
          <cell r="E7" t="str">
            <v>PT NEWCREST SUMATRA MINERALS</v>
          </cell>
        </row>
      </sheetData>
      <sheetData sheetId="1621">
        <row r="7">
          <cell r="E7" t="str">
            <v>PT NEWCREST SUMATRA MINERALS</v>
          </cell>
        </row>
      </sheetData>
      <sheetData sheetId="1622">
        <row r="7">
          <cell r="E7" t="str">
            <v>PT NEWCREST SUMATRA MINERALS</v>
          </cell>
        </row>
      </sheetData>
      <sheetData sheetId="1623">
        <row r="7">
          <cell r="E7" t="str">
            <v>PT NEWCREST SUMATRA MINERALS</v>
          </cell>
        </row>
      </sheetData>
      <sheetData sheetId="1624">
        <row r="7">
          <cell r="E7" t="str">
            <v>PT NEWCREST SUMATRA MINERALS</v>
          </cell>
        </row>
      </sheetData>
      <sheetData sheetId="1625">
        <row r="7">
          <cell r="E7" t="str">
            <v>PT NEWCREST SUMATRA MINERALS</v>
          </cell>
        </row>
      </sheetData>
      <sheetData sheetId="1626">
        <row r="7">
          <cell r="E7" t="str">
            <v>PT NEWCREST SUMATRA MINERALS</v>
          </cell>
        </row>
      </sheetData>
      <sheetData sheetId="1627">
        <row r="7">
          <cell r="E7" t="str">
            <v>PT NEWCREST SUMATRA MINERALS</v>
          </cell>
        </row>
      </sheetData>
      <sheetData sheetId="1628">
        <row r="7">
          <cell r="E7" t="str">
            <v>PT NEWCREST SUMATRA MINERALS</v>
          </cell>
        </row>
      </sheetData>
      <sheetData sheetId="1629">
        <row r="7">
          <cell r="E7" t="str">
            <v>PT NEWCREST SUMATRA MINERALS</v>
          </cell>
        </row>
      </sheetData>
      <sheetData sheetId="1630">
        <row r="7">
          <cell r="E7" t="str">
            <v>PT NEWCREST SUMATRA MINERALS</v>
          </cell>
        </row>
      </sheetData>
      <sheetData sheetId="1631">
        <row r="7">
          <cell r="E7" t="str">
            <v>PT NEWCREST SUMATRA MINERALS</v>
          </cell>
        </row>
      </sheetData>
      <sheetData sheetId="1632">
        <row r="7">
          <cell r="E7" t="str">
            <v>PT NEWCREST SUMATRA MINERALS</v>
          </cell>
        </row>
      </sheetData>
      <sheetData sheetId="1633">
        <row r="7">
          <cell r="E7" t="str">
            <v>PT NEWCREST SUMATRA MINERALS</v>
          </cell>
        </row>
      </sheetData>
      <sheetData sheetId="1634">
        <row r="7">
          <cell r="E7" t="str">
            <v>PT NEWCREST SUMATRA MINERALS</v>
          </cell>
        </row>
      </sheetData>
      <sheetData sheetId="1635">
        <row r="7">
          <cell r="E7" t="str">
            <v>PT NEWCREST SUMATRA MINERALS</v>
          </cell>
        </row>
      </sheetData>
      <sheetData sheetId="1636">
        <row r="7">
          <cell r="E7" t="str">
            <v>PT NEWCREST SUMATRA MINERALS</v>
          </cell>
        </row>
      </sheetData>
      <sheetData sheetId="1637">
        <row r="7">
          <cell r="E7" t="str">
            <v>PT NEWCREST SUMATRA MINERALS</v>
          </cell>
        </row>
      </sheetData>
      <sheetData sheetId="1638">
        <row r="7">
          <cell r="E7" t="str">
            <v>PT NEWCREST SUMATRA MINERALS</v>
          </cell>
        </row>
      </sheetData>
      <sheetData sheetId="1639">
        <row r="7">
          <cell r="E7" t="str">
            <v>PT NEWCREST SUMATRA MINERALS</v>
          </cell>
        </row>
      </sheetData>
      <sheetData sheetId="1640">
        <row r="7">
          <cell r="E7" t="str">
            <v>PT NEWCREST SUMATRA MINERALS</v>
          </cell>
        </row>
      </sheetData>
      <sheetData sheetId="1641">
        <row r="7">
          <cell r="E7" t="str">
            <v>PT NEWCREST SUMATRA MINERALS</v>
          </cell>
        </row>
      </sheetData>
      <sheetData sheetId="1642">
        <row r="7">
          <cell r="E7" t="str">
            <v>PT NEWCREST SUMATRA MINERALS</v>
          </cell>
        </row>
      </sheetData>
      <sheetData sheetId="1643">
        <row r="7">
          <cell r="E7" t="str">
            <v>PT NEWCREST SUMATRA MINERALS</v>
          </cell>
        </row>
      </sheetData>
      <sheetData sheetId="1644">
        <row r="7">
          <cell r="E7" t="str">
            <v>PT NEWCREST SUMATRA MINERALS</v>
          </cell>
        </row>
      </sheetData>
      <sheetData sheetId="1645">
        <row r="7">
          <cell r="E7" t="str">
            <v>PT NEWCREST SUMATRA MINERALS</v>
          </cell>
        </row>
      </sheetData>
      <sheetData sheetId="1646">
        <row r="7">
          <cell r="E7" t="str">
            <v>PT NEWCREST SUMATRA MINERALS</v>
          </cell>
        </row>
      </sheetData>
      <sheetData sheetId="1647">
        <row r="7">
          <cell r="E7" t="str">
            <v>PT NEWCREST SUMATRA MINERALS</v>
          </cell>
        </row>
      </sheetData>
      <sheetData sheetId="1648">
        <row r="7">
          <cell r="E7" t="str">
            <v>PT NEWCREST SUMATRA MINERALS</v>
          </cell>
        </row>
      </sheetData>
      <sheetData sheetId="1649">
        <row r="7">
          <cell r="E7" t="str">
            <v>PT NEWCREST SUMATRA MINERALS</v>
          </cell>
        </row>
      </sheetData>
      <sheetData sheetId="1650">
        <row r="7">
          <cell r="E7" t="str">
            <v>PT NEWCREST SUMATRA MINERALS</v>
          </cell>
        </row>
      </sheetData>
      <sheetData sheetId="1651">
        <row r="7">
          <cell r="E7" t="str">
            <v>PT NEWCREST SUMATRA MINERALS</v>
          </cell>
        </row>
      </sheetData>
      <sheetData sheetId="1652">
        <row r="7">
          <cell r="E7" t="str">
            <v>PT NEWCREST SUMATRA MINERALS</v>
          </cell>
        </row>
      </sheetData>
      <sheetData sheetId="1653">
        <row r="7">
          <cell r="E7" t="str">
            <v>PT NEWCREST SUMATRA MINERALS</v>
          </cell>
        </row>
      </sheetData>
      <sheetData sheetId="1654">
        <row r="7">
          <cell r="E7" t="str">
            <v>PT NEWCREST SUMATRA MINERALS</v>
          </cell>
        </row>
      </sheetData>
      <sheetData sheetId="1655">
        <row r="7">
          <cell r="E7" t="str">
            <v>PT NEWCREST SUMATRA MINERALS</v>
          </cell>
        </row>
      </sheetData>
      <sheetData sheetId="1656">
        <row r="7">
          <cell r="E7" t="str">
            <v>PT NEWCREST SUMATRA MINERALS</v>
          </cell>
        </row>
      </sheetData>
      <sheetData sheetId="1657">
        <row r="7">
          <cell r="E7" t="str">
            <v>PT NEWCREST SUMATRA MINERALS</v>
          </cell>
        </row>
      </sheetData>
      <sheetData sheetId="1658">
        <row r="7">
          <cell r="E7" t="str">
            <v>PT NEWCREST SUMATRA MINERALS</v>
          </cell>
        </row>
      </sheetData>
      <sheetData sheetId="1659">
        <row r="7">
          <cell r="E7" t="str">
            <v>PT NEWCREST SUMATRA MINERALS</v>
          </cell>
        </row>
      </sheetData>
      <sheetData sheetId="1660">
        <row r="7">
          <cell r="E7" t="str">
            <v>PT NEWCREST SUMATRA MINERALS</v>
          </cell>
        </row>
      </sheetData>
      <sheetData sheetId="1661">
        <row r="7">
          <cell r="E7" t="str">
            <v>PT NEWCREST SUMATRA MINERALS</v>
          </cell>
        </row>
      </sheetData>
      <sheetData sheetId="1662">
        <row r="7">
          <cell r="E7" t="str">
            <v>PT NEWCREST SUMATRA MINERALS</v>
          </cell>
        </row>
      </sheetData>
      <sheetData sheetId="1663">
        <row r="7">
          <cell r="E7" t="str">
            <v>PT NEWCREST SUMATRA MINERALS</v>
          </cell>
        </row>
      </sheetData>
      <sheetData sheetId="1664">
        <row r="7">
          <cell r="E7" t="str">
            <v>PT NEWCREST SUMATRA MINERALS</v>
          </cell>
        </row>
      </sheetData>
      <sheetData sheetId="1665">
        <row r="7">
          <cell r="E7" t="str">
            <v>PT NEWCREST SUMATRA MINERALS</v>
          </cell>
        </row>
      </sheetData>
      <sheetData sheetId="1666">
        <row r="7">
          <cell r="E7" t="str">
            <v>PT NEWCREST SUMATRA MINERALS</v>
          </cell>
        </row>
      </sheetData>
      <sheetData sheetId="1667">
        <row r="7">
          <cell r="E7" t="str">
            <v>PT NEWCREST SUMATRA MINERALS</v>
          </cell>
        </row>
      </sheetData>
      <sheetData sheetId="1668">
        <row r="7">
          <cell r="E7" t="str">
            <v>PT NEWCREST SUMATRA MINERALS</v>
          </cell>
        </row>
      </sheetData>
      <sheetData sheetId="1669">
        <row r="7">
          <cell r="E7" t="str">
            <v>PT NEWCREST SUMATRA MINERALS</v>
          </cell>
        </row>
      </sheetData>
      <sheetData sheetId="1670">
        <row r="7">
          <cell r="E7" t="str">
            <v>PT NEWCREST SUMATRA MINERALS</v>
          </cell>
        </row>
      </sheetData>
      <sheetData sheetId="1671">
        <row r="7">
          <cell r="E7" t="str">
            <v>PT NEWCREST SUMATRA MINERALS</v>
          </cell>
        </row>
      </sheetData>
      <sheetData sheetId="1672">
        <row r="7">
          <cell r="E7" t="str">
            <v>PT NEWCREST SUMATRA MINERALS</v>
          </cell>
        </row>
      </sheetData>
      <sheetData sheetId="1673">
        <row r="7">
          <cell r="E7" t="str">
            <v>PT NEWCREST SUMATRA MINERALS</v>
          </cell>
        </row>
      </sheetData>
      <sheetData sheetId="1674">
        <row r="7">
          <cell r="E7" t="str">
            <v>PT NEWCREST SUMATRA MINERALS</v>
          </cell>
        </row>
      </sheetData>
      <sheetData sheetId="1675">
        <row r="7">
          <cell r="E7" t="str">
            <v>PT NEWCREST SUMATRA MINERALS</v>
          </cell>
        </row>
      </sheetData>
      <sheetData sheetId="1676">
        <row r="7">
          <cell r="E7" t="str">
            <v>PT NEWCREST SUMATRA MINERALS</v>
          </cell>
        </row>
      </sheetData>
      <sheetData sheetId="1677">
        <row r="7">
          <cell r="E7" t="str">
            <v>PT NEWCREST SUMATRA MINERALS</v>
          </cell>
        </row>
      </sheetData>
      <sheetData sheetId="1678">
        <row r="7">
          <cell r="E7" t="str">
            <v>PT NEWCREST SUMATRA MINERALS</v>
          </cell>
        </row>
      </sheetData>
      <sheetData sheetId="1679">
        <row r="7">
          <cell r="E7" t="str">
            <v>PT NEWCREST SUMATRA MINERALS</v>
          </cell>
        </row>
      </sheetData>
      <sheetData sheetId="1680">
        <row r="7">
          <cell r="E7" t="str">
            <v>PT NEWCREST SUMATRA MINERALS</v>
          </cell>
        </row>
      </sheetData>
      <sheetData sheetId="1681">
        <row r="7">
          <cell r="E7" t="str">
            <v>PT NEWCREST SUMATRA MINERALS</v>
          </cell>
        </row>
      </sheetData>
      <sheetData sheetId="1682">
        <row r="7">
          <cell r="E7" t="str">
            <v>PT NEWCREST SUMATRA MINERALS</v>
          </cell>
        </row>
      </sheetData>
      <sheetData sheetId="1683">
        <row r="7">
          <cell r="E7" t="str">
            <v>PT NEWCREST SUMATRA MINERALS</v>
          </cell>
        </row>
      </sheetData>
      <sheetData sheetId="1684">
        <row r="7">
          <cell r="E7" t="str">
            <v>PT NEWCREST SUMATRA MINERALS</v>
          </cell>
        </row>
      </sheetData>
      <sheetData sheetId="1685">
        <row r="7">
          <cell r="E7" t="str">
            <v>PT NEWCREST SUMATRA MINERALS</v>
          </cell>
        </row>
      </sheetData>
      <sheetData sheetId="1686">
        <row r="7">
          <cell r="E7" t="str">
            <v>PT NEWCREST SUMATRA MINERALS</v>
          </cell>
        </row>
      </sheetData>
      <sheetData sheetId="1687">
        <row r="7">
          <cell r="E7" t="str">
            <v>PT NEWCREST SUMATRA MINERALS</v>
          </cell>
        </row>
      </sheetData>
      <sheetData sheetId="1688">
        <row r="7">
          <cell r="E7" t="str">
            <v>PT NEWCREST SUMATRA MINERALS</v>
          </cell>
        </row>
      </sheetData>
      <sheetData sheetId="1689">
        <row r="7">
          <cell r="E7" t="str">
            <v>PT NEWCREST SUMATRA MINERALS</v>
          </cell>
        </row>
      </sheetData>
      <sheetData sheetId="1690">
        <row r="7">
          <cell r="E7" t="str">
            <v>PT NEWCREST SUMATRA MINERALS</v>
          </cell>
        </row>
      </sheetData>
      <sheetData sheetId="1691">
        <row r="7">
          <cell r="E7" t="str">
            <v>PT NEWCREST SUMATRA MINERALS</v>
          </cell>
        </row>
      </sheetData>
      <sheetData sheetId="1692">
        <row r="7">
          <cell r="E7" t="str">
            <v>PT NEWCREST SUMATRA MINERALS</v>
          </cell>
        </row>
      </sheetData>
      <sheetData sheetId="1693">
        <row r="7">
          <cell r="E7" t="str">
            <v>PT NEWCREST SUMATRA MINERALS</v>
          </cell>
        </row>
      </sheetData>
      <sheetData sheetId="1694">
        <row r="7">
          <cell r="E7" t="str">
            <v>PT NEWCREST SUMATRA MINERALS</v>
          </cell>
        </row>
      </sheetData>
      <sheetData sheetId="1695">
        <row r="7">
          <cell r="E7" t="str">
            <v>PT NEWCREST SUMATRA MINERALS</v>
          </cell>
        </row>
      </sheetData>
      <sheetData sheetId="1696">
        <row r="7">
          <cell r="E7" t="str">
            <v>PT NEWCREST SUMATRA MINERALS</v>
          </cell>
        </row>
      </sheetData>
      <sheetData sheetId="1697">
        <row r="7">
          <cell r="E7" t="str">
            <v>PT NEWCREST SUMATRA MINERALS</v>
          </cell>
        </row>
      </sheetData>
      <sheetData sheetId="1698">
        <row r="7">
          <cell r="E7" t="str">
            <v>PT NEWCREST SUMATRA MINERALS</v>
          </cell>
        </row>
      </sheetData>
      <sheetData sheetId="1699">
        <row r="7">
          <cell r="E7" t="str">
            <v>PT NEWCREST SUMATRA MINERALS</v>
          </cell>
        </row>
      </sheetData>
      <sheetData sheetId="1700">
        <row r="7">
          <cell r="E7" t="str">
            <v>PT NEWCREST SUMATRA MINERALS</v>
          </cell>
        </row>
      </sheetData>
      <sheetData sheetId="1701">
        <row r="7">
          <cell r="E7" t="str">
            <v>PT NEWCREST SUMATRA MINERALS</v>
          </cell>
        </row>
      </sheetData>
      <sheetData sheetId="1702">
        <row r="7">
          <cell r="E7" t="str">
            <v>PT NEWCREST SUMATRA MINERALS</v>
          </cell>
        </row>
      </sheetData>
      <sheetData sheetId="1703">
        <row r="7">
          <cell r="E7" t="str">
            <v>PT NEWCREST SUMATRA MINERALS</v>
          </cell>
        </row>
      </sheetData>
      <sheetData sheetId="1704">
        <row r="7">
          <cell r="E7" t="str">
            <v>PT NEWCREST SUMATRA MINERALS</v>
          </cell>
        </row>
      </sheetData>
      <sheetData sheetId="1705">
        <row r="7">
          <cell r="E7" t="str">
            <v>PT NEWCREST SUMATRA MINERALS</v>
          </cell>
        </row>
      </sheetData>
      <sheetData sheetId="1706">
        <row r="7">
          <cell r="E7" t="str">
            <v>PT NEWCREST SUMATRA MINERALS</v>
          </cell>
        </row>
      </sheetData>
      <sheetData sheetId="1707">
        <row r="7">
          <cell r="E7" t="str">
            <v>PT NEWCREST SUMATRA MINERALS</v>
          </cell>
        </row>
      </sheetData>
      <sheetData sheetId="1708">
        <row r="7">
          <cell r="E7" t="str">
            <v>PT NEWCREST SUMATRA MINERALS</v>
          </cell>
        </row>
      </sheetData>
      <sheetData sheetId="1709">
        <row r="7">
          <cell r="E7" t="str">
            <v>PT NEWCREST SUMATRA MINERALS</v>
          </cell>
        </row>
      </sheetData>
      <sheetData sheetId="1710">
        <row r="7">
          <cell r="E7" t="str">
            <v>PT NEWCREST SUMATRA MINERALS</v>
          </cell>
        </row>
      </sheetData>
      <sheetData sheetId="1711">
        <row r="7">
          <cell r="E7" t="str">
            <v>PT NEWCREST SUMATRA MINERALS</v>
          </cell>
        </row>
      </sheetData>
      <sheetData sheetId="1712">
        <row r="7">
          <cell r="E7" t="str">
            <v>PT NEWCREST SUMATRA MINERALS</v>
          </cell>
        </row>
      </sheetData>
      <sheetData sheetId="1713">
        <row r="7">
          <cell r="E7" t="str">
            <v>PT NEWCREST SUMATRA MINERALS</v>
          </cell>
        </row>
      </sheetData>
      <sheetData sheetId="1714">
        <row r="7">
          <cell r="E7" t="str">
            <v>PT NEWCREST SUMATRA MINERALS</v>
          </cell>
        </row>
      </sheetData>
      <sheetData sheetId="1715">
        <row r="7">
          <cell r="E7" t="str">
            <v>PT NEWCREST SUMATRA MINERALS</v>
          </cell>
        </row>
      </sheetData>
      <sheetData sheetId="1716">
        <row r="7">
          <cell r="E7" t="str">
            <v>PT NEWCREST SUMATRA MINERALS</v>
          </cell>
        </row>
      </sheetData>
      <sheetData sheetId="1717">
        <row r="7">
          <cell r="E7" t="str">
            <v>PT NEWCREST SUMATRA MINERALS</v>
          </cell>
        </row>
      </sheetData>
      <sheetData sheetId="1718">
        <row r="7">
          <cell r="E7" t="str">
            <v>PT NEWCREST SUMATRA MINERALS</v>
          </cell>
        </row>
      </sheetData>
      <sheetData sheetId="1719">
        <row r="7">
          <cell r="E7" t="str">
            <v>PT NEWCREST SUMATRA MINERALS</v>
          </cell>
        </row>
      </sheetData>
      <sheetData sheetId="1720">
        <row r="7">
          <cell r="E7" t="str">
            <v>PT NEWCREST SUMATRA MINERALS</v>
          </cell>
        </row>
      </sheetData>
      <sheetData sheetId="1721">
        <row r="7">
          <cell r="E7" t="str">
            <v>PT NEWCREST SUMATRA MINERALS</v>
          </cell>
        </row>
      </sheetData>
      <sheetData sheetId="1722">
        <row r="7">
          <cell r="E7" t="str">
            <v>PT NEWCREST SUMATRA MINERALS</v>
          </cell>
        </row>
      </sheetData>
      <sheetData sheetId="1723">
        <row r="7">
          <cell r="E7" t="str">
            <v>PT NEWCREST SUMATRA MINERALS</v>
          </cell>
        </row>
      </sheetData>
      <sheetData sheetId="1724">
        <row r="7">
          <cell r="E7" t="str">
            <v>PT NEWCREST SUMATRA MINERALS</v>
          </cell>
        </row>
      </sheetData>
      <sheetData sheetId="1725">
        <row r="7">
          <cell r="E7" t="str">
            <v>PT NEWCREST SUMATRA MINERALS</v>
          </cell>
        </row>
      </sheetData>
      <sheetData sheetId="1726">
        <row r="7">
          <cell r="E7" t="str">
            <v>PT NEWCREST SUMATRA MINERALS</v>
          </cell>
        </row>
      </sheetData>
      <sheetData sheetId="1727">
        <row r="7">
          <cell r="E7" t="str">
            <v>PT NEWCREST SUMATRA MINERALS</v>
          </cell>
        </row>
      </sheetData>
      <sheetData sheetId="1728">
        <row r="7">
          <cell r="E7" t="str">
            <v>PT NEWCREST SUMATRA MINERALS</v>
          </cell>
        </row>
      </sheetData>
      <sheetData sheetId="1729">
        <row r="7">
          <cell r="E7" t="str">
            <v>PT NEWCREST SUMATRA MINERALS</v>
          </cell>
        </row>
      </sheetData>
      <sheetData sheetId="1730">
        <row r="7">
          <cell r="E7" t="str">
            <v>PT NEWCREST SUMATRA MINERALS</v>
          </cell>
        </row>
      </sheetData>
      <sheetData sheetId="1731">
        <row r="7">
          <cell r="E7" t="str">
            <v>PT NEWCREST SUMATRA MINERALS</v>
          </cell>
        </row>
      </sheetData>
      <sheetData sheetId="1732">
        <row r="7">
          <cell r="E7" t="str">
            <v>PT NEWCREST SUMATRA MINERALS</v>
          </cell>
        </row>
      </sheetData>
      <sheetData sheetId="1733">
        <row r="7">
          <cell r="E7" t="str">
            <v>PT NEWCREST SUMATRA MINERALS</v>
          </cell>
        </row>
      </sheetData>
      <sheetData sheetId="1734">
        <row r="7">
          <cell r="E7" t="str">
            <v>PT NEWCREST SUMATRA MINERALS</v>
          </cell>
        </row>
      </sheetData>
      <sheetData sheetId="1735">
        <row r="7">
          <cell r="E7" t="str">
            <v>PT NEWCREST SUMATRA MINERALS</v>
          </cell>
        </row>
      </sheetData>
      <sheetData sheetId="1736">
        <row r="7">
          <cell r="E7" t="str">
            <v>PT NEWCREST SUMATRA MINERALS</v>
          </cell>
        </row>
      </sheetData>
      <sheetData sheetId="1737">
        <row r="7">
          <cell r="E7" t="str">
            <v>PT NEWCREST SUMATRA MINERALS</v>
          </cell>
        </row>
      </sheetData>
      <sheetData sheetId="1738">
        <row r="7">
          <cell r="E7" t="str">
            <v>PT NEWCREST SUMATRA MINERALS</v>
          </cell>
        </row>
      </sheetData>
      <sheetData sheetId="1739">
        <row r="7">
          <cell r="E7" t="str">
            <v>PT NEWCREST SUMATRA MINERALS</v>
          </cell>
        </row>
      </sheetData>
      <sheetData sheetId="1740">
        <row r="7">
          <cell r="E7" t="str">
            <v>PT NEWCREST SUMATRA MINERALS</v>
          </cell>
        </row>
      </sheetData>
      <sheetData sheetId="1741">
        <row r="7">
          <cell r="E7" t="str">
            <v>PT NEWCREST SUMATRA MINERALS</v>
          </cell>
        </row>
      </sheetData>
      <sheetData sheetId="1742">
        <row r="7">
          <cell r="E7" t="str">
            <v>PT NEWCREST SUMATRA MINERALS</v>
          </cell>
        </row>
      </sheetData>
      <sheetData sheetId="1743">
        <row r="7">
          <cell r="E7" t="str">
            <v>PT NEWCREST SUMATRA MINERALS</v>
          </cell>
        </row>
      </sheetData>
      <sheetData sheetId="1744">
        <row r="7">
          <cell r="E7" t="str">
            <v>PT NEWCREST SUMATRA MINERALS</v>
          </cell>
        </row>
      </sheetData>
      <sheetData sheetId="1745">
        <row r="7">
          <cell r="E7" t="str">
            <v>PT NEWCREST SUMATRA MINERALS</v>
          </cell>
        </row>
      </sheetData>
      <sheetData sheetId="1746">
        <row r="7">
          <cell r="E7" t="str">
            <v>PT NEWCREST SUMATRA MINERALS</v>
          </cell>
        </row>
      </sheetData>
      <sheetData sheetId="1747">
        <row r="7">
          <cell r="E7" t="str">
            <v>PT NEWCREST SUMATRA MINERALS</v>
          </cell>
        </row>
      </sheetData>
      <sheetData sheetId="1748">
        <row r="7">
          <cell r="E7" t="str">
            <v>PT NEWCREST SUMATRA MINERALS</v>
          </cell>
        </row>
      </sheetData>
      <sheetData sheetId="1749">
        <row r="7">
          <cell r="E7" t="str">
            <v>PT NEWCREST SUMATRA MINERALS</v>
          </cell>
        </row>
      </sheetData>
      <sheetData sheetId="1750">
        <row r="7">
          <cell r="E7" t="str">
            <v>PT NEWCREST SUMATRA MINERALS</v>
          </cell>
        </row>
      </sheetData>
      <sheetData sheetId="1751">
        <row r="7">
          <cell r="E7" t="str">
            <v>PT NEWCREST SUMATRA MINERALS</v>
          </cell>
        </row>
      </sheetData>
      <sheetData sheetId="1752">
        <row r="7">
          <cell r="E7" t="str">
            <v>PT NEWCREST SUMATRA MINERALS</v>
          </cell>
        </row>
      </sheetData>
      <sheetData sheetId="1753">
        <row r="7">
          <cell r="E7" t="str">
            <v>PT NEWCREST SUMATRA MINERALS</v>
          </cell>
        </row>
      </sheetData>
      <sheetData sheetId="1754">
        <row r="7">
          <cell r="E7" t="str">
            <v>PT NEWCREST SUMATRA MINERALS</v>
          </cell>
        </row>
      </sheetData>
      <sheetData sheetId="1755">
        <row r="7">
          <cell r="E7" t="str">
            <v>PT NEWCREST SUMATRA MINERALS</v>
          </cell>
        </row>
      </sheetData>
      <sheetData sheetId="1756">
        <row r="7">
          <cell r="E7" t="str">
            <v>PT NEWCREST SUMATRA MINERALS</v>
          </cell>
        </row>
      </sheetData>
      <sheetData sheetId="1757">
        <row r="7">
          <cell r="E7" t="str">
            <v>PT NEWCREST SUMATRA MINERALS</v>
          </cell>
        </row>
      </sheetData>
      <sheetData sheetId="1758">
        <row r="7">
          <cell r="E7" t="str">
            <v>PT NEWCREST SUMATRA MINERALS</v>
          </cell>
        </row>
      </sheetData>
      <sheetData sheetId="1759">
        <row r="7">
          <cell r="E7" t="str">
            <v>PT NEWCREST SUMATRA MINERALS</v>
          </cell>
        </row>
      </sheetData>
      <sheetData sheetId="1760">
        <row r="7">
          <cell r="E7" t="str">
            <v>PT NEWCREST SUMATRA MINERALS</v>
          </cell>
        </row>
      </sheetData>
      <sheetData sheetId="1761">
        <row r="7">
          <cell r="E7" t="str">
            <v>PT NEWCREST SUMATRA MINERALS</v>
          </cell>
        </row>
      </sheetData>
      <sheetData sheetId="1762">
        <row r="7">
          <cell r="E7" t="str">
            <v>PT NEWCREST SUMATRA MINERALS</v>
          </cell>
        </row>
      </sheetData>
      <sheetData sheetId="1763">
        <row r="7">
          <cell r="E7" t="str">
            <v>PT NEWCREST SUMATRA MINERALS</v>
          </cell>
        </row>
      </sheetData>
      <sheetData sheetId="1764">
        <row r="7">
          <cell r="E7" t="str">
            <v>PT NEWCREST SUMATRA MINERALS</v>
          </cell>
        </row>
      </sheetData>
      <sheetData sheetId="1765">
        <row r="7">
          <cell r="E7" t="str">
            <v>PT NEWCREST SUMATRA MINERALS</v>
          </cell>
        </row>
      </sheetData>
      <sheetData sheetId="1766">
        <row r="7">
          <cell r="E7" t="str">
            <v>PT NEWCREST SUMATRA MINERALS</v>
          </cell>
        </row>
      </sheetData>
      <sheetData sheetId="1767">
        <row r="7">
          <cell r="E7" t="str">
            <v>PT NEWCREST SUMATRA MINERALS</v>
          </cell>
        </row>
      </sheetData>
      <sheetData sheetId="1768">
        <row r="7">
          <cell r="E7" t="str">
            <v>PT NEWCREST SUMATRA MINERALS</v>
          </cell>
        </row>
      </sheetData>
      <sheetData sheetId="1769">
        <row r="7">
          <cell r="E7" t="str">
            <v>PT NEWCREST SUMATRA MINERALS</v>
          </cell>
        </row>
      </sheetData>
      <sheetData sheetId="1770">
        <row r="7">
          <cell r="E7" t="str">
            <v>PT NEWCREST SUMATRA MINERALS</v>
          </cell>
        </row>
      </sheetData>
      <sheetData sheetId="1771">
        <row r="7">
          <cell r="E7" t="str">
            <v>PT NEWCREST SUMATRA MINERALS</v>
          </cell>
        </row>
      </sheetData>
      <sheetData sheetId="1772">
        <row r="7">
          <cell r="E7" t="str">
            <v>PT NEWCREST SUMATRA MINERALS</v>
          </cell>
        </row>
      </sheetData>
      <sheetData sheetId="1773">
        <row r="7">
          <cell r="E7" t="str">
            <v>PT NEWCREST SUMATRA MINERALS</v>
          </cell>
        </row>
      </sheetData>
      <sheetData sheetId="1774">
        <row r="7">
          <cell r="E7" t="str">
            <v>PT NEWCREST SUMATRA MINERALS</v>
          </cell>
        </row>
      </sheetData>
      <sheetData sheetId="1775">
        <row r="7">
          <cell r="E7" t="str">
            <v>PT NEWCREST SUMATRA MINERALS</v>
          </cell>
        </row>
      </sheetData>
      <sheetData sheetId="1776">
        <row r="7">
          <cell r="E7" t="str">
            <v>PT NEWCREST SUMATRA MINERALS</v>
          </cell>
        </row>
      </sheetData>
      <sheetData sheetId="1777">
        <row r="7">
          <cell r="E7" t="str">
            <v>PT NEWCREST SUMATRA MINERALS</v>
          </cell>
        </row>
      </sheetData>
      <sheetData sheetId="1778">
        <row r="7">
          <cell r="E7" t="str">
            <v>PT NEWCREST SUMATRA MINERALS</v>
          </cell>
        </row>
      </sheetData>
      <sheetData sheetId="1779">
        <row r="7">
          <cell r="E7" t="str">
            <v>PT NEWCREST SUMATRA MINERALS</v>
          </cell>
        </row>
      </sheetData>
      <sheetData sheetId="1780">
        <row r="7">
          <cell r="E7" t="str">
            <v>PT NEWCREST SUMATRA MINERALS</v>
          </cell>
        </row>
      </sheetData>
      <sheetData sheetId="1781">
        <row r="7">
          <cell r="E7" t="str">
            <v>PT NEWCREST SUMATRA MINERALS</v>
          </cell>
        </row>
      </sheetData>
      <sheetData sheetId="1782">
        <row r="7">
          <cell r="E7" t="str">
            <v>PT NEWCREST SUMATRA MINERALS</v>
          </cell>
        </row>
      </sheetData>
      <sheetData sheetId="1783">
        <row r="7">
          <cell r="E7" t="str">
            <v>PT NEWCREST SUMATRA MINERALS</v>
          </cell>
        </row>
      </sheetData>
      <sheetData sheetId="1784">
        <row r="7">
          <cell r="E7" t="str">
            <v>PT NEWCREST SUMATRA MINERALS</v>
          </cell>
        </row>
      </sheetData>
      <sheetData sheetId="1785">
        <row r="7">
          <cell r="E7" t="str">
            <v>PT NEWCREST SUMATRA MINERALS</v>
          </cell>
        </row>
      </sheetData>
      <sheetData sheetId="1786">
        <row r="7">
          <cell r="E7" t="str">
            <v>PT NEWCREST SUMATRA MINERALS</v>
          </cell>
        </row>
      </sheetData>
      <sheetData sheetId="1787">
        <row r="7">
          <cell r="E7" t="str">
            <v>PT NEWCREST SUMATRA MINERALS</v>
          </cell>
        </row>
      </sheetData>
      <sheetData sheetId="1788">
        <row r="7">
          <cell r="E7" t="str">
            <v>PT NEWCREST SUMATRA MINERALS</v>
          </cell>
        </row>
      </sheetData>
      <sheetData sheetId="1789">
        <row r="7">
          <cell r="E7" t="str">
            <v>PT NEWCREST SUMATRA MINERALS</v>
          </cell>
        </row>
      </sheetData>
      <sheetData sheetId="1790">
        <row r="7">
          <cell r="E7" t="str">
            <v>PT NEWCREST SUMATRA MINERALS</v>
          </cell>
        </row>
      </sheetData>
      <sheetData sheetId="1791">
        <row r="7">
          <cell r="E7" t="str">
            <v>PT NEWCREST SUMATRA MINERALS</v>
          </cell>
        </row>
      </sheetData>
      <sheetData sheetId="1792">
        <row r="7">
          <cell r="E7" t="str">
            <v>PT NEWCREST SUMATRA MINERALS</v>
          </cell>
        </row>
      </sheetData>
      <sheetData sheetId="1793">
        <row r="7">
          <cell r="E7" t="str">
            <v>PT NEWCREST SUMATRA MINERALS</v>
          </cell>
        </row>
      </sheetData>
      <sheetData sheetId="1794">
        <row r="7">
          <cell r="E7" t="str">
            <v>PT NEWCREST SUMATRA MINERALS</v>
          </cell>
        </row>
      </sheetData>
      <sheetData sheetId="1795">
        <row r="7">
          <cell r="E7" t="str">
            <v>PT NEWCREST SUMATRA MINERALS</v>
          </cell>
        </row>
      </sheetData>
      <sheetData sheetId="1796">
        <row r="7">
          <cell r="E7" t="str">
            <v>PT NEWCREST SUMATRA MINERALS</v>
          </cell>
        </row>
      </sheetData>
      <sheetData sheetId="1797">
        <row r="7">
          <cell r="E7" t="str">
            <v>PT NEWCREST SUMATRA MINERALS</v>
          </cell>
        </row>
      </sheetData>
      <sheetData sheetId="1798">
        <row r="7">
          <cell r="E7" t="str">
            <v>PT NEWCREST SUMATRA MINERALS</v>
          </cell>
        </row>
      </sheetData>
      <sheetData sheetId="1799">
        <row r="7">
          <cell r="E7" t="str">
            <v>PT NEWCREST SUMATRA MINERALS</v>
          </cell>
        </row>
      </sheetData>
      <sheetData sheetId="1800">
        <row r="7">
          <cell r="E7" t="str">
            <v>PT NEWCREST SUMATRA MINERALS</v>
          </cell>
        </row>
      </sheetData>
      <sheetData sheetId="1801">
        <row r="7">
          <cell r="E7" t="str">
            <v>PT NEWCREST SUMATRA MINERALS</v>
          </cell>
        </row>
      </sheetData>
      <sheetData sheetId="1802">
        <row r="7">
          <cell r="E7" t="str">
            <v>PT NEWCREST SUMATRA MINERALS</v>
          </cell>
        </row>
      </sheetData>
      <sheetData sheetId="1803">
        <row r="7">
          <cell r="E7" t="str">
            <v>PT NEWCREST SUMATRA MINERALS</v>
          </cell>
        </row>
      </sheetData>
      <sheetData sheetId="1804">
        <row r="7">
          <cell r="E7" t="str">
            <v>PT NEWCREST SUMATRA MINERALS</v>
          </cell>
        </row>
      </sheetData>
      <sheetData sheetId="1805">
        <row r="7">
          <cell r="E7" t="str">
            <v>PT NEWCREST SUMATRA MINERALS</v>
          </cell>
        </row>
      </sheetData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/>
      <sheetData sheetId="1819"/>
      <sheetData sheetId="1820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>
        <row r="31">
          <cell r="R31">
            <v>0</v>
          </cell>
        </row>
      </sheetData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>
        <row r="7">
          <cell r="E7" t="str">
            <v>PT NEWCREST SUMATRA MINERALS</v>
          </cell>
        </row>
      </sheetData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>
        <row r="7">
          <cell r="E7" t="str">
            <v>PT NEWCREST SUMATRA MINERALS</v>
          </cell>
        </row>
      </sheetData>
      <sheetData sheetId="1865">
        <row r="7">
          <cell r="E7" t="str">
            <v>PT NEWCREST SUMATRA MINERALS</v>
          </cell>
        </row>
      </sheetData>
      <sheetData sheetId="1866">
        <row r="7">
          <cell r="E7" t="str">
            <v>PT NEWCREST SUMATRA MINERALS</v>
          </cell>
        </row>
      </sheetData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/>
      <sheetData sheetId="1937"/>
      <sheetData sheetId="1938"/>
      <sheetData sheetId="1939"/>
      <sheetData sheetId="1940"/>
      <sheetData sheetId="1941"/>
      <sheetData sheetId="1942"/>
      <sheetData sheetId="1943">
        <row r="7">
          <cell r="E7" t="str">
            <v>PT NEWCREST SUMATRA MINERALS</v>
          </cell>
        </row>
      </sheetData>
      <sheetData sheetId="1944"/>
      <sheetData sheetId="1945">
        <row r="7">
          <cell r="E7" t="str">
            <v>PT NEWCREST SUMATRA MINERALS</v>
          </cell>
        </row>
      </sheetData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>
        <row r="7">
          <cell r="E7" t="str">
            <v>PT NEWCREST SUMATRA MINERALS</v>
          </cell>
        </row>
      </sheetData>
      <sheetData sheetId="2006" refreshError="1"/>
      <sheetData sheetId="2007">
        <row r="7">
          <cell r="E7" t="str">
            <v>PT NEWCREST SUMATRA MINERALS</v>
          </cell>
        </row>
      </sheetData>
      <sheetData sheetId="2008">
        <row r="7">
          <cell r="E7" t="str">
            <v>PT NEWCREST SUMATRA MINERALS</v>
          </cell>
        </row>
      </sheetData>
      <sheetData sheetId="2009">
        <row r="7">
          <cell r="E7" t="str">
            <v>PT NEWCREST SUMATRA MINERALS</v>
          </cell>
        </row>
      </sheetData>
      <sheetData sheetId="2010">
        <row r="7">
          <cell r="E7" t="str">
            <v>PT NEWCREST SUMATRA MINERALS</v>
          </cell>
        </row>
      </sheetData>
      <sheetData sheetId="2011">
        <row r="7">
          <cell r="E7" t="str">
            <v>PT NEWCREST SUMATRA MINERALS</v>
          </cell>
        </row>
      </sheetData>
      <sheetData sheetId="2012">
        <row r="7">
          <cell r="E7" t="str">
            <v>PT NEWCREST SUMATRA MINERALS</v>
          </cell>
        </row>
      </sheetData>
      <sheetData sheetId="2013">
        <row r="7">
          <cell r="E7" t="str">
            <v>PT NEWCREST SUMATRA MINERALS</v>
          </cell>
        </row>
      </sheetData>
      <sheetData sheetId="2014">
        <row r="7">
          <cell r="E7" t="str">
            <v>PT NEWCREST SUMATRA MINERALS</v>
          </cell>
        </row>
      </sheetData>
      <sheetData sheetId="2015">
        <row r="7">
          <cell r="E7" t="str">
            <v>PT NEWCREST SUMATRA MINERALS</v>
          </cell>
        </row>
      </sheetData>
      <sheetData sheetId="2016">
        <row r="7">
          <cell r="E7" t="str">
            <v>PT NEWCREST SUMATRA MINERALS</v>
          </cell>
        </row>
      </sheetData>
      <sheetData sheetId="2017">
        <row r="7">
          <cell r="E7" t="str">
            <v>PT NEWCREST SUMATRA MINERALS</v>
          </cell>
        </row>
      </sheetData>
      <sheetData sheetId="2018">
        <row r="7">
          <cell r="E7" t="str">
            <v>PT NEWCREST SUMATRA MINERALS</v>
          </cell>
        </row>
      </sheetData>
      <sheetData sheetId="2019">
        <row r="7">
          <cell r="E7" t="str">
            <v>PT NEWCREST SUMATRA MINERALS</v>
          </cell>
        </row>
      </sheetData>
      <sheetData sheetId="2020">
        <row r="7">
          <cell r="E7" t="str">
            <v>PT NEWCREST SUMATRA MINERALS</v>
          </cell>
        </row>
      </sheetData>
      <sheetData sheetId="2021">
        <row r="7">
          <cell r="E7" t="str">
            <v>PT NEWCREST SUMATRA MINERALS</v>
          </cell>
        </row>
      </sheetData>
      <sheetData sheetId="2022">
        <row r="7">
          <cell r="E7" t="str">
            <v>PT NEWCREST SUMATRA MINERALS</v>
          </cell>
        </row>
      </sheetData>
      <sheetData sheetId="2023">
        <row r="7">
          <cell r="E7" t="str">
            <v>PT NEWCREST SUMATRA MINERALS</v>
          </cell>
        </row>
      </sheetData>
      <sheetData sheetId="2024">
        <row r="7">
          <cell r="E7" t="str">
            <v>PT NEWCREST SUMATRA MINERALS</v>
          </cell>
        </row>
      </sheetData>
      <sheetData sheetId="2025">
        <row r="7">
          <cell r="E7" t="str">
            <v>PT NEWCREST SUMATRA MINERALS</v>
          </cell>
        </row>
      </sheetData>
      <sheetData sheetId="2026">
        <row r="7">
          <cell r="E7" t="str">
            <v>PT NEWCREST SUMATRA MINERALS</v>
          </cell>
        </row>
      </sheetData>
      <sheetData sheetId="2027">
        <row r="7">
          <cell r="E7" t="str">
            <v>PT NEWCREST SUMATRA MINERALS</v>
          </cell>
        </row>
      </sheetData>
      <sheetData sheetId="2028">
        <row r="7">
          <cell r="E7" t="str">
            <v>PT NEWCREST SUMATRA MINERALS</v>
          </cell>
        </row>
      </sheetData>
      <sheetData sheetId="2029">
        <row r="7">
          <cell r="E7" t="str">
            <v>PT NEWCREST SUMATRA MINERALS</v>
          </cell>
        </row>
      </sheetData>
      <sheetData sheetId="2030">
        <row r="7">
          <cell r="E7" t="str">
            <v>PT NEWCREST SUMATRA MINERALS</v>
          </cell>
        </row>
      </sheetData>
      <sheetData sheetId="2031">
        <row r="7">
          <cell r="E7" t="str">
            <v>PT NEWCREST SUMATRA MINERALS</v>
          </cell>
        </row>
      </sheetData>
      <sheetData sheetId="2032">
        <row r="7">
          <cell r="E7" t="str">
            <v>PT NEWCREST SUMATRA MINERALS</v>
          </cell>
        </row>
      </sheetData>
      <sheetData sheetId="2033">
        <row r="7">
          <cell r="E7" t="str">
            <v>PT NEWCREST SUMATRA MINERALS</v>
          </cell>
        </row>
      </sheetData>
      <sheetData sheetId="2034">
        <row r="7">
          <cell r="E7" t="str">
            <v>PT NEWCREST SUMATRA MINERALS</v>
          </cell>
        </row>
      </sheetData>
      <sheetData sheetId="2035">
        <row r="7">
          <cell r="E7" t="str">
            <v>PT NEWCREST SUMATRA MINERALS</v>
          </cell>
        </row>
      </sheetData>
      <sheetData sheetId="2036">
        <row r="7">
          <cell r="E7" t="str">
            <v>PT NEWCREST SUMATRA MINERALS</v>
          </cell>
        </row>
      </sheetData>
      <sheetData sheetId="2037">
        <row r="7">
          <cell r="E7" t="str">
            <v>PT NEWCREST SUMATRA MINERALS</v>
          </cell>
        </row>
      </sheetData>
      <sheetData sheetId="2038">
        <row r="7">
          <cell r="E7" t="str">
            <v>PT NEWCREST SUMATRA MINERALS</v>
          </cell>
        </row>
      </sheetData>
      <sheetData sheetId="2039">
        <row r="7">
          <cell r="E7" t="str">
            <v>PT NEWCREST SUMATRA MINERALS</v>
          </cell>
        </row>
      </sheetData>
      <sheetData sheetId="2040">
        <row r="7">
          <cell r="E7" t="str">
            <v>PT NEWCREST SUMATRA MINERALS</v>
          </cell>
        </row>
      </sheetData>
      <sheetData sheetId="2041">
        <row r="7">
          <cell r="E7" t="str">
            <v>PT NEWCREST SUMATRA MINERALS</v>
          </cell>
        </row>
      </sheetData>
      <sheetData sheetId="2042">
        <row r="7">
          <cell r="E7" t="str">
            <v>PT NEWCREST SUMATRA MINERALS</v>
          </cell>
        </row>
      </sheetData>
      <sheetData sheetId="2043">
        <row r="7">
          <cell r="E7" t="str">
            <v>PT NEWCREST SUMATRA MINERALS</v>
          </cell>
        </row>
      </sheetData>
      <sheetData sheetId="2044">
        <row r="7">
          <cell r="E7" t="str">
            <v>PT NEWCREST SUMATRA MINERALS</v>
          </cell>
        </row>
      </sheetData>
      <sheetData sheetId="2045">
        <row r="7">
          <cell r="E7" t="str">
            <v>PT NEWCREST SUMATRA MINERALS</v>
          </cell>
        </row>
      </sheetData>
      <sheetData sheetId="2046">
        <row r="7">
          <cell r="E7" t="str">
            <v>PT NEWCREST SUMATRA MINERALS</v>
          </cell>
        </row>
      </sheetData>
      <sheetData sheetId="2047">
        <row r="7">
          <cell r="E7" t="str">
            <v>PT NEWCREST SUMATRA MINERALS</v>
          </cell>
        </row>
      </sheetData>
      <sheetData sheetId="2048">
        <row r="7">
          <cell r="E7" t="str">
            <v>PT NEWCREST SUMATRA MINERALS</v>
          </cell>
        </row>
      </sheetData>
      <sheetData sheetId="2049">
        <row r="7">
          <cell r="E7" t="str">
            <v>PT NEWCREST SUMATRA MINERALS</v>
          </cell>
        </row>
      </sheetData>
      <sheetData sheetId="2050">
        <row r="7">
          <cell r="E7" t="str">
            <v>PT NEWCREST SUMATRA MINERALS</v>
          </cell>
        </row>
      </sheetData>
      <sheetData sheetId="2051">
        <row r="7">
          <cell r="E7" t="str">
            <v>PT NEWCREST SUMATRA MINERALS</v>
          </cell>
        </row>
      </sheetData>
      <sheetData sheetId="2052">
        <row r="7">
          <cell r="E7" t="str">
            <v>PT NEWCREST SUMATRA MINERALS</v>
          </cell>
        </row>
      </sheetData>
      <sheetData sheetId="2053">
        <row r="7">
          <cell r="E7" t="str">
            <v>PT NEWCREST SUMATRA MINERALS</v>
          </cell>
        </row>
      </sheetData>
      <sheetData sheetId="2054">
        <row r="7">
          <cell r="E7" t="str">
            <v>PT NEWCREST SUMATRA MINERALS</v>
          </cell>
        </row>
      </sheetData>
      <sheetData sheetId="2055">
        <row r="7">
          <cell r="E7" t="str">
            <v>PT NEWCREST SUMATRA MINERALS</v>
          </cell>
        </row>
      </sheetData>
      <sheetData sheetId="2056">
        <row r="7">
          <cell r="E7" t="str">
            <v>PT NEWCREST SUMATRA MINERALS</v>
          </cell>
        </row>
      </sheetData>
      <sheetData sheetId="2057">
        <row r="7">
          <cell r="E7" t="str">
            <v>PT NEWCREST SUMATRA MINERALS</v>
          </cell>
        </row>
      </sheetData>
      <sheetData sheetId="2058">
        <row r="7">
          <cell r="E7" t="str">
            <v>PT NEWCREST SUMATRA MINERALS</v>
          </cell>
        </row>
      </sheetData>
      <sheetData sheetId="2059">
        <row r="7">
          <cell r="E7" t="str">
            <v>PT NEWCREST SUMATRA MINERALS</v>
          </cell>
        </row>
      </sheetData>
      <sheetData sheetId="2060">
        <row r="7">
          <cell r="E7" t="str">
            <v>PT NEWCREST SUMATRA MINERALS</v>
          </cell>
        </row>
      </sheetData>
      <sheetData sheetId="2061">
        <row r="7">
          <cell r="E7" t="str">
            <v>PT NEWCREST SUMATRA MINERALS</v>
          </cell>
        </row>
      </sheetData>
      <sheetData sheetId="2062">
        <row r="7">
          <cell r="E7" t="str">
            <v>PT NEWCREST SUMATRA MINERALS</v>
          </cell>
        </row>
      </sheetData>
      <sheetData sheetId="2063">
        <row r="7">
          <cell r="E7" t="str">
            <v>PT NEWCREST SUMATRA MINERALS</v>
          </cell>
        </row>
      </sheetData>
      <sheetData sheetId="2064">
        <row r="7">
          <cell r="E7" t="str">
            <v>PT NEWCREST SUMATRA MINERALS</v>
          </cell>
        </row>
      </sheetData>
      <sheetData sheetId="2065">
        <row r="7">
          <cell r="E7" t="str">
            <v>PT NEWCREST SUMATRA MINERALS</v>
          </cell>
        </row>
      </sheetData>
      <sheetData sheetId="2066">
        <row r="7">
          <cell r="E7" t="str">
            <v>PT NEWCREST SUMATRA MINERALS</v>
          </cell>
        </row>
      </sheetData>
      <sheetData sheetId="2067">
        <row r="7">
          <cell r="E7" t="str">
            <v>PT NEWCREST SUMATRA MINERALS</v>
          </cell>
        </row>
      </sheetData>
      <sheetData sheetId="2068">
        <row r="7">
          <cell r="E7" t="str">
            <v>PT NEWCREST SUMATRA MINERALS</v>
          </cell>
        </row>
      </sheetData>
      <sheetData sheetId="2069">
        <row r="7">
          <cell r="E7" t="str">
            <v>PT NEWCREST SUMATRA MINERALS</v>
          </cell>
        </row>
      </sheetData>
      <sheetData sheetId="2070">
        <row r="7">
          <cell r="E7" t="str">
            <v>PT NEWCREST SUMATRA MINERALS</v>
          </cell>
        </row>
      </sheetData>
      <sheetData sheetId="2071">
        <row r="7">
          <cell r="E7" t="str">
            <v>PT NEWCREST SUMATRA MINERALS</v>
          </cell>
        </row>
      </sheetData>
      <sheetData sheetId="2072">
        <row r="7">
          <cell r="E7" t="str">
            <v>PT NEWCREST SUMATRA MINERALS</v>
          </cell>
        </row>
      </sheetData>
      <sheetData sheetId="2073">
        <row r="7">
          <cell r="E7" t="str">
            <v>PT NEWCREST SUMATRA MINERALS</v>
          </cell>
        </row>
      </sheetData>
      <sheetData sheetId="2074">
        <row r="7">
          <cell r="E7" t="str">
            <v>PT NEWCREST SUMATRA MINERALS</v>
          </cell>
        </row>
      </sheetData>
      <sheetData sheetId="2075">
        <row r="7">
          <cell r="E7" t="str">
            <v>PT NEWCREST SUMATRA MINERALS</v>
          </cell>
        </row>
      </sheetData>
      <sheetData sheetId="2076">
        <row r="7">
          <cell r="E7" t="str">
            <v>PT NEWCREST SUMATRA MINERALS</v>
          </cell>
        </row>
      </sheetData>
      <sheetData sheetId="2077">
        <row r="7">
          <cell r="E7" t="str">
            <v>PT NEWCREST SUMATRA MINERALS</v>
          </cell>
        </row>
      </sheetData>
      <sheetData sheetId="2078">
        <row r="7">
          <cell r="E7" t="str">
            <v>PT NEWCREST SUMATRA MINERALS</v>
          </cell>
        </row>
      </sheetData>
      <sheetData sheetId="2079">
        <row r="7">
          <cell r="E7" t="str">
            <v>PT NEWCREST SUMATRA MINERALS</v>
          </cell>
        </row>
      </sheetData>
      <sheetData sheetId="2080">
        <row r="7">
          <cell r="E7" t="str">
            <v>PT NEWCREST SUMATRA MINERALS</v>
          </cell>
        </row>
      </sheetData>
      <sheetData sheetId="2081">
        <row r="7">
          <cell r="E7" t="str">
            <v>PT NEWCREST SUMATRA MINERALS</v>
          </cell>
        </row>
      </sheetData>
      <sheetData sheetId="2082">
        <row r="7">
          <cell r="E7" t="str">
            <v>PT NEWCREST SUMATRA MINERALS</v>
          </cell>
        </row>
      </sheetData>
      <sheetData sheetId="2083">
        <row r="7">
          <cell r="E7" t="str">
            <v>PT NEWCREST SUMATRA MINERALS</v>
          </cell>
        </row>
      </sheetData>
      <sheetData sheetId="2084">
        <row r="7">
          <cell r="E7" t="str">
            <v>PT NEWCREST SUMATRA MINERALS</v>
          </cell>
        </row>
      </sheetData>
      <sheetData sheetId="2085">
        <row r="7">
          <cell r="E7" t="str">
            <v>PT NEWCREST SUMATRA MINERALS</v>
          </cell>
        </row>
      </sheetData>
      <sheetData sheetId="2086">
        <row r="7">
          <cell r="E7" t="str">
            <v>PT NEWCREST SUMATRA MINERALS</v>
          </cell>
        </row>
      </sheetData>
      <sheetData sheetId="2087">
        <row r="7">
          <cell r="E7" t="str">
            <v>PT NEWCREST SUMATRA MINERALS</v>
          </cell>
        </row>
      </sheetData>
      <sheetData sheetId="2088">
        <row r="7">
          <cell r="E7" t="str">
            <v>PT NEWCREST SUMATRA MINERALS</v>
          </cell>
        </row>
      </sheetData>
      <sheetData sheetId="2089">
        <row r="7">
          <cell r="E7" t="str">
            <v>PT NEWCREST SUMATRA MINERALS</v>
          </cell>
        </row>
      </sheetData>
      <sheetData sheetId="2090">
        <row r="7">
          <cell r="E7" t="str">
            <v>PT NEWCREST SUMATRA MINERALS</v>
          </cell>
        </row>
      </sheetData>
      <sheetData sheetId="2091">
        <row r="7">
          <cell r="E7" t="str">
            <v>PT NEWCREST SUMATRA MINERALS</v>
          </cell>
        </row>
      </sheetData>
      <sheetData sheetId="2092">
        <row r="7">
          <cell r="E7" t="str">
            <v>PT NEWCREST SUMATRA MINERALS</v>
          </cell>
        </row>
      </sheetData>
      <sheetData sheetId="2093">
        <row r="7">
          <cell r="E7" t="str">
            <v>PT NEWCREST SUMATRA MINERALS</v>
          </cell>
        </row>
      </sheetData>
      <sheetData sheetId="2094">
        <row r="7">
          <cell r="E7" t="str">
            <v>PT NEWCREST SUMATRA MINERALS</v>
          </cell>
        </row>
      </sheetData>
      <sheetData sheetId="2095">
        <row r="7">
          <cell r="E7" t="str">
            <v>PT NEWCREST SUMATRA MINERALS</v>
          </cell>
        </row>
      </sheetData>
      <sheetData sheetId="2096">
        <row r="7">
          <cell r="E7" t="str">
            <v>PT NEWCREST SUMATRA MINERALS</v>
          </cell>
        </row>
      </sheetData>
      <sheetData sheetId="2097">
        <row r="7">
          <cell r="E7" t="str">
            <v>PT NEWCREST SUMATRA MINERALS</v>
          </cell>
        </row>
      </sheetData>
      <sheetData sheetId="2098">
        <row r="7">
          <cell r="E7" t="str">
            <v>PT NEWCREST SUMATRA MINERALS</v>
          </cell>
        </row>
      </sheetData>
      <sheetData sheetId="2099">
        <row r="7">
          <cell r="E7" t="str">
            <v>PT NEWCREST SUMATRA MINERALS</v>
          </cell>
        </row>
      </sheetData>
      <sheetData sheetId="2100">
        <row r="7">
          <cell r="E7" t="str">
            <v>PT NEWCREST SUMATRA MINERALS</v>
          </cell>
        </row>
      </sheetData>
      <sheetData sheetId="2101">
        <row r="7">
          <cell r="E7" t="str">
            <v>PT NEWCREST SUMATRA MINERALS</v>
          </cell>
        </row>
      </sheetData>
      <sheetData sheetId="2102">
        <row r="7">
          <cell r="E7" t="str">
            <v>PT NEWCREST SUMATRA MINERALS</v>
          </cell>
        </row>
      </sheetData>
      <sheetData sheetId="2103">
        <row r="7">
          <cell r="E7" t="str">
            <v>PT NEWCREST SUMATRA MINERALS</v>
          </cell>
        </row>
      </sheetData>
      <sheetData sheetId="2104">
        <row r="7">
          <cell r="E7" t="str">
            <v>PT NEWCREST SUMATRA MINERALS</v>
          </cell>
        </row>
      </sheetData>
      <sheetData sheetId="2105">
        <row r="7">
          <cell r="E7" t="str">
            <v>PT NEWCREST SUMATRA MINERALS</v>
          </cell>
        </row>
      </sheetData>
      <sheetData sheetId="2106">
        <row r="7">
          <cell r="E7" t="str">
            <v>PT NEWCREST SUMATRA MINERALS</v>
          </cell>
        </row>
      </sheetData>
      <sheetData sheetId="2107">
        <row r="7">
          <cell r="E7" t="str">
            <v>PT NEWCREST SUMATRA MINERALS</v>
          </cell>
        </row>
      </sheetData>
      <sheetData sheetId="2108">
        <row r="7">
          <cell r="E7" t="str">
            <v>PT NEWCREST SUMATRA MINERALS</v>
          </cell>
        </row>
      </sheetData>
      <sheetData sheetId="2109">
        <row r="7">
          <cell r="E7" t="str">
            <v>PT NEWCREST SUMATRA MINERALS</v>
          </cell>
        </row>
      </sheetData>
      <sheetData sheetId="2110">
        <row r="7">
          <cell r="E7" t="str">
            <v>PT NEWCREST SUMATRA MINERALS</v>
          </cell>
        </row>
      </sheetData>
      <sheetData sheetId="2111">
        <row r="7">
          <cell r="E7" t="str">
            <v>PT NEWCREST SUMATRA MINERALS</v>
          </cell>
        </row>
      </sheetData>
      <sheetData sheetId="2112">
        <row r="7">
          <cell r="E7" t="str">
            <v>PT NEWCREST SUMATRA MINERALS</v>
          </cell>
        </row>
      </sheetData>
      <sheetData sheetId="2113">
        <row r="7">
          <cell r="E7" t="str">
            <v>PT NEWCREST SUMATRA MINERALS</v>
          </cell>
        </row>
      </sheetData>
      <sheetData sheetId="2114">
        <row r="7">
          <cell r="E7" t="str">
            <v>PT NEWCREST SUMATRA MINERALS</v>
          </cell>
        </row>
      </sheetData>
      <sheetData sheetId="2115">
        <row r="7">
          <cell r="E7" t="str">
            <v>PT NEWCREST SUMATRA MINERALS</v>
          </cell>
        </row>
      </sheetData>
      <sheetData sheetId="2116">
        <row r="7">
          <cell r="E7" t="str">
            <v>PT NEWCREST SUMATRA MINERALS</v>
          </cell>
        </row>
      </sheetData>
      <sheetData sheetId="2117">
        <row r="7">
          <cell r="E7" t="str">
            <v>PT NEWCREST SUMATRA MINERALS</v>
          </cell>
        </row>
      </sheetData>
      <sheetData sheetId="2118">
        <row r="7">
          <cell r="E7" t="str">
            <v>PT NEWCREST SUMATRA MINERALS</v>
          </cell>
        </row>
      </sheetData>
      <sheetData sheetId="2119">
        <row r="7">
          <cell r="E7" t="str">
            <v>PT NEWCREST SUMATRA MINERALS</v>
          </cell>
        </row>
      </sheetData>
      <sheetData sheetId="2120">
        <row r="7">
          <cell r="E7" t="str">
            <v>PT NEWCREST SUMATRA MINERALS</v>
          </cell>
        </row>
      </sheetData>
      <sheetData sheetId="2121">
        <row r="7">
          <cell r="E7" t="str">
            <v>PT NEWCREST SUMATRA MINERALS</v>
          </cell>
        </row>
      </sheetData>
      <sheetData sheetId="2122">
        <row r="7">
          <cell r="E7" t="str">
            <v>PT NEWCREST SUMATRA MINERALS</v>
          </cell>
        </row>
      </sheetData>
      <sheetData sheetId="2123">
        <row r="7">
          <cell r="E7" t="str">
            <v>PT NEWCREST SUMATRA MINERALS</v>
          </cell>
        </row>
      </sheetData>
      <sheetData sheetId="2124">
        <row r="7">
          <cell r="E7" t="str">
            <v>PT NEWCREST SUMATRA MINERALS</v>
          </cell>
        </row>
      </sheetData>
      <sheetData sheetId="2125">
        <row r="7">
          <cell r="E7" t="str">
            <v>PT NEWCREST SUMATRA MINERALS</v>
          </cell>
        </row>
      </sheetData>
      <sheetData sheetId="2126">
        <row r="7">
          <cell r="E7" t="str">
            <v>PT NEWCREST SUMATRA MINERALS</v>
          </cell>
        </row>
      </sheetData>
      <sheetData sheetId="2127">
        <row r="7">
          <cell r="E7" t="str">
            <v>PT NEWCREST SUMATRA MINERALS</v>
          </cell>
        </row>
      </sheetData>
      <sheetData sheetId="2128">
        <row r="7">
          <cell r="E7" t="str">
            <v>PT NEWCREST SUMATRA MINERALS</v>
          </cell>
        </row>
      </sheetData>
      <sheetData sheetId="2129">
        <row r="7">
          <cell r="E7" t="str">
            <v>PT NEWCREST SUMATRA MINERALS</v>
          </cell>
        </row>
      </sheetData>
      <sheetData sheetId="2130">
        <row r="7">
          <cell r="E7" t="str">
            <v>PT NEWCREST SUMATRA MINERALS</v>
          </cell>
        </row>
      </sheetData>
      <sheetData sheetId="2131">
        <row r="7">
          <cell r="E7" t="str">
            <v>PT NEWCREST SUMATRA MINERALS</v>
          </cell>
        </row>
      </sheetData>
      <sheetData sheetId="2132">
        <row r="7">
          <cell r="E7" t="str">
            <v>PT NEWCREST SUMATRA MINERALS</v>
          </cell>
        </row>
      </sheetData>
      <sheetData sheetId="2133">
        <row r="7">
          <cell r="E7" t="str">
            <v>PT NEWCREST SUMATRA MINERALS</v>
          </cell>
        </row>
      </sheetData>
      <sheetData sheetId="2134">
        <row r="7">
          <cell r="E7" t="str">
            <v>PT NEWCREST SUMATRA MINERALS</v>
          </cell>
        </row>
      </sheetData>
      <sheetData sheetId="2135">
        <row r="7">
          <cell r="E7" t="str">
            <v>PT NEWCREST SUMATRA MINERALS</v>
          </cell>
        </row>
      </sheetData>
      <sheetData sheetId="2136">
        <row r="7">
          <cell r="E7" t="str">
            <v>PT NEWCREST SUMATRA MINERALS</v>
          </cell>
        </row>
      </sheetData>
      <sheetData sheetId="2137">
        <row r="7">
          <cell r="E7" t="str">
            <v>PT NEWCREST SUMATRA MINERALS</v>
          </cell>
        </row>
      </sheetData>
      <sheetData sheetId="2138">
        <row r="7">
          <cell r="E7" t="str">
            <v>PT NEWCREST SUMATRA MINERALS</v>
          </cell>
        </row>
      </sheetData>
      <sheetData sheetId="2139">
        <row r="7">
          <cell r="E7" t="str">
            <v>PT NEWCREST SUMATRA MINERALS</v>
          </cell>
        </row>
      </sheetData>
      <sheetData sheetId="2140">
        <row r="7">
          <cell r="E7" t="str">
            <v>PT NEWCREST SUMATRA MINERALS</v>
          </cell>
        </row>
      </sheetData>
      <sheetData sheetId="2141">
        <row r="7">
          <cell r="E7" t="str">
            <v>PT NEWCREST SUMATRA MINERALS</v>
          </cell>
        </row>
      </sheetData>
      <sheetData sheetId="2142">
        <row r="7">
          <cell r="E7" t="str">
            <v>PT NEWCREST SUMATRA MINERALS</v>
          </cell>
        </row>
      </sheetData>
      <sheetData sheetId="2143">
        <row r="7">
          <cell r="E7" t="str">
            <v>PT NEWCREST SUMATRA MINERALS</v>
          </cell>
        </row>
      </sheetData>
      <sheetData sheetId="2144">
        <row r="7">
          <cell r="E7" t="str">
            <v>PT NEWCREST SUMATRA MINERALS</v>
          </cell>
        </row>
      </sheetData>
      <sheetData sheetId="2145">
        <row r="7">
          <cell r="E7" t="str">
            <v>PT NEWCREST SUMATRA MINERALS</v>
          </cell>
        </row>
      </sheetData>
      <sheetData sheetId="2146">
        <row r="7">
          <cell r="E7" t="str">
            <v>PT NEWCREST SUMATRA MINERALS</v>
          </cell>
        </row>
      </sheetData>
      <sheetData sheetId="2147">
        <row r="7">
          <cell r="E7" t="str">
            <v>PT NEWCREST SUMATRA MINERALS</v>
          </cell>
        </row>
      </sheetData>
      <sheetData sheetId="2148">
        <row r="7">
          <cell r="E7" t="str">
            <v>PT NEWCREST SUMATRA MINERALS</v>
          </cell>
        </row>
      </sheetData>
      <sheetData sheetId="2149">
        <row r="7">
          <cell r="E7" t="str">
            <v>PT NEWCREST SUMATRA MINERALS</v>
          </cell>
        </row>
      </sheetData>
      <sheetData sheetId="2150">
        <row r="7">
          <cell r="E7" t="str">
            <v>PT NEWCREST SUMATRA MINERALS</v>
          </cell>
        </row>
      </sheetData>
      <sheetData sheetId="2151">
        <row r="7">
          <cell r="E7" t="str">
            <v>PT NEWCREST SUMATRA MINERALS</v>
          </cell>
        </row>
      </sheetData>
      <sheetData sheetId="2152">
        <row r="7">
          <cell r="E7" t="str">
            <v>PT NEWCREST SUMATRA MINERALS</v>
          </cell>
        </row>
      </sheetData>
      <sheetData sheetId="2153">
        <row r="7">
          <cell r="E7" t="str">
            <v>PT NEWCREST SUMATRA MINERALS</v>
          </cell>
        </row>
      </sheetData>
      <sheetData sheetId="2154">
        <row r="7">
          <cell r="E7" t="str">
            <v>PT NEWCREST SUMATRA MINERALS</v>
          </cell>
        </row>
      </sheetData>
      <sheetData sheetId="2155">
        <row r="7">
          <cell r="E7" t="str">
            <v>PT NEWCREST SUMATRA MINERALS</v>
          </cell>
        </row>
      </sheetData>
      <sheetData sheetId="2156">
        <row r="7">
          <cell r="E7" t="str">
            <v>PT NEWCREST SUMATRA MINERALS</v>
          </cell>
        </row>
      </sheetData>
      <sheetData sheetId="2157">
        <row r="7">
          <cell r="E7" t="str">
            <v>PT NEWCREST SUMATRA MINERALS</v>
          </cell>
        </row>
      </sheetData>
      <sheetData sheetId="2158">
        <row r="7">
          <cell r="E7" t="str">
            <v>PT NEWCREST SUMATRA MINERALS</v>
          </cell>
        </row>
      </sheetData>
      <sheetData sheetId="2159">
        <row r="7">
          <cell r="E7" t="str">
            <v>PT NEWCREST SUMATRA MINERALS</v>
          </cell>
        </row>
      </sheetData>
      <sheetData sheetId="2160">
        <row r="7">
          <cell r="E7" t="str">
            <v>PT NEWCREST SUMATRA MINERALS</v>
          </cell>
        </row>
      </sheetData>
      <sheetData sheetId="2161">
        <row r="7">
          <cell r="E7" t="str">
            <v>PT NEWCREST SUMATRA MINERALS</v>
          </cell>
        </row>
      </sheetData>
      <sheetData sheetId="2162">
        <row r="7">
          <cell r="E7" t="str">
            <v>PT NEWCREST SUMATRA MINERALS</v>
          </cell>
        </row>
      </sheetData>
      <sheetData sheetId="2163">
        <row r="7">
          <cell r="E7" t="str">
            <v>PT NEWCREST SUMATRA MINERALS</v>
          </cell>
        </row>
      </sheetData>
      <sheetData sheetId="2164">
        <row r="7">
          <cell r="E7" t="str">
            <v>PT NEWCREST SUMATRA MINERALS</v>
          </cell>
        </row>
      </sheetData>
      <sheetData sheetId="2165">
        <row r="7">
          <cell r="E7" t="str">
            <v>PT NEWCREST SUMATRA MINERALS</v>
          </cell>
        </row>
      </sheetData>
      <sheetData sheetId="2166">
        <row r="7">
          <cell r="E7" t="str">
            <v>PT NEWCREST SUMATRA MINERALS</v>
          </cell>
        </row>
      </sheetData>
      <sheetData sheetId="2167">
        <row r="7">
          <cell r="E7" t="str">
            <v>PT NEWCREST SUMATRA MINERALS</v>
          </cell>
        </row>
      </sheetData>
      <sheetData sheetId="2168">
        <row r="7">
          <cell r="E7" t="str">
            <v>PT NEWCREST SUMATRA MINERALS</v>
          </cell>
        </row>
      </sheetData>
      <sheetData sheetId="2169">
        <row r="7">
          <cell r="E7" t="str">
            <v>PT NEWCREST SUMATRA MINERALS</v>
          </cell>
        </row>
      </sheetData>
      <sheetData sheetId="2170">
        <row r="7">
          <cell r="E7" t="str">
            <v>PT NEWCREST SUMATRA MINERALS</v>
          </cell>
        </row>
      </sheetData>
      <sheetData sheetId="2171">
        <row r="7">
          <cell r="E7" t="str">
            <v>PT NEWCREST SUMATRA MINERALS</v>
          </cell>
        </row>
      </sheetData>
      <sheetData sheetId="2172">
        <row r="7">
          <cell r="E7" t="str">
            <v>PT NEWCREST SUMATRA MINERALS</v>
          </cell>
        </row>
      </sheetData>
      <sheetData sheetId="2173">
        <row r="7">
          <cell r="E7" t="str">
            <v>PT NEWCREST SUMATRA MINERALS</v>
          </cell>
        </row>
      </sheetData>
      <sheetData sheetId="2174">
        <row r="7">
          <cell r="E7" t="str">
            <v>PT NEWCREST SUMATRA MINERALS</v>
          </cell>
        </row>
      </sheetData>
      <sheetData sheetId="2175">
        <row r="7">
          <cell r="E7" t="str">
            <v>PT NEWCREST SUMATRA MINERALS</v>
          </cell>
        </row>
      </sheetData>
      <sheetData sheetId="2176">
        <row r="7">
          <cell r="E7" t="str">
            <v>PT NEWCREST SUMATRA MINERALS</v>
          </cell>
        </row>
      </sheetData>
      <sheetData sheetId="2177">
        <row r="7">
          <cell r="E7" t="str">
            <v>PT NEWCREST SUMATRA MINERALS</v>
          </cell>
        </row>
      </sheetData>
      <sheetData sheetId="2178">
        <row r="7">
          <cell r="E7" t="str">
            <v>PT NEWCREST SUMATRA MINERALS</v>
          </cell>
        </row>
      </sheetData>
      <sheetData sheetId="2179">
        <row r="7">
          <cell r="E7" t="str">
            <v>PT NEWCREST SUMATRA MINERALS</v>
          </cell>
        </row>
      </sheetData>
      <sheetData sheetId="2180">
        <row r="7">
          <cell r="E7" t="str">
            <v>PT NEWCREST SUMATRA MINERALS</v>
          </cell>
        </row>
      </sheetData>
      <sheetData sheetId="2181">
        <row r="7">
          <cell r="E7" t="str">
            <v>PT NEWCREST SUMATRA MINERALS</v>
          </cell>
        </row>
      </sheetData>
      <sheetData sheetId="2182">
        <row r="7">
          <cell r="E7" t="str">
            <v>PT NEWCREST SUMATRA MINERALS</v>
          </cell>
        </row>
      </sheetData>
      <sheetData sheetId="2183">
        <row r="7">
          <cell r="E7" t="str">
            <v>PT NEWCREST SUMATRA MINERALS</v>
          </cell>
        </row>
      </sheetData>
      <sheetData sheetId="2184">
        <row r="7">
          <cell r="E7" t="str">
            <v>PT NEWCREST SUMATRA MINERALS</v>
          </cell>
        </row>
      </sheetData>
      <sheetData sheetId="2185">
        <row r="7">
          <cell r="E7" t="str">
            <v>PT NEWCREST SUMATRA MINERALS</v>
          </cell>
        </row>
      </sheetData>
      <sheetData sheetId="2186">
        <row r="7">
          <cell r="E7" t="str">
            <v>PT NEWCREST SUMATRA MINERALS</v>
          </cell>
        </row>
      </sheetData>
      <sheetData sheetId="2187">
        <row r="7">
          <cell r="E7" t="str">
            <v>PT NEWCREST SUMATRA MINERALS</v>
          </cell>
        </row>
      </sheetData>
      <sheetData sheetId="2188">
        <row r="7">
          <cell r="E7" t="str">
            <v>PT NEWCREST SUMATRA MINERALS</v>
          </cell>
        </row>
      </sheetData>
      <sheetData sheetId="2189">
        <row r="7">
          <cell r="E7" t="str">
            <v>PT NEWCREST SUMATRA MINERALS</v>
          </cell>
        </row>
      </sheetData>
      <sheetData sheetId="2190">
        <row r="7">
          <cell r="E7" t="str">
            <v>PT NEWCREST SUMATRA MINERALS</v>
          </cell>
        </row>
      </sheetData>
      <sheetData sheetId="2191">
        <row r="7">
          <cell r="E7" t="str">
            <v>PT NEWCREST SUMATRA MINERALS</v>
          </cell>
        </row>
      </sheetData>
      <sheetData sheetId="2192">
        <row r="7">
          <cell r="E7" t="str">
            <v>PT NEWCREST SUMATRA MINERALS</v>
          </cell>
        </row>
      </sheetData>
      <sheetData sheetId="2193">
        <row r="7">
          <cell r="E7" t="str">
            <v>PT NEWCREST SUMATRA MINERALS</v>
          </cell>
        </row>
      </sheetData>
      <sheetData sheetId="2194">
        <row r="7">
          <cell r="E7" t="str">
            <v>PT NEWCREST SUMATRA MINERALS</v>
          </cell>
        </row>
      </sheetData>
      <sheetData sheetId="2195">
        <row r="7">
          <cell r="E7" t="str">
            <v>PT NEWCREST SUMATRA MINERALS</v>
          </cell>
        </row>
      </sheetData>
      <sheetData sheetId="2196">
        <row r="7">
          <cell r="E7" t="str">
            <v>PT NEWCREST SUMATRA MINERALS</v>
          </cell>
        </row>
      </sheetData>
      <sheetData sheetId="2197">
        <row r="7">
          <cell r="E7" t="str">
            <v>PT NEWCREST SUMATRA MINERALS</v>
          </cell>
        </row>
      </sheetData>
      <sheetData sheetId="2198">
        <row r="7">
          <cell r="E7" t="str">
            <v>PT NEWCREST SUMATRA MINERALS</v>
          </cell>
        </row>
      </sheetData>
      <sheetData sheetId="2199">
        <row r="7">
          <cell r="E7" t="str">
            <v>PT NEWCREST SUMATRA MINERALS</v>
          </cell>
        </row>
      </sheetData>
      <sheetData sheetId="2200">
        <row r="7">
          <cell r="E7" t="str">
            <v>PT NEWCREST SUMATRA MINERALS</v>
          </cell>
        </row>
      </sheetData>
      <sheetData sheetId="2201">
        <row r="7">
          <cell r="E7" t="str">
            <v>PT NEWCREST SUMATRA MINERALS</v>
          </cell>
        </row>
      </sheetData>
      <sheetData sheetId="2202">
        <row r="7">
          <cell r="E7" t="str">
            <v>PT NEWCREST SUMATRA MINERALS</v>
          </cell>
        </row>
      </sheetData>
      <sheetData sheetId="2203">
        <row r="7">
          <cell r="E7" t="str">
            <v>PT NEWCREST SUMATRA MINERALS</v>
          </cell>
        </row>
      </sheetData>
      <sheetData sheetId="2204">
        <row r="7">
          <cell r="E7" t="str">
            <v>PT NEWCREST SUMATRA MINERALS</v>
          </cell>
        </row>
      </sheetData>
      <sheetData sheetId="2205">
        <row r="7">
          <cell r="E7" t="str">
            <v>PT NEWCREST SUMATRA MINERALS</v>
          </cell>
        </row>
      </sheetData>
      <sheetData sheetId="2206">
        <row r="7">
          <cell r="E7" t="str">
            <v>PT NEWCREST SUMATRA MINERALS</v>
          </cell>
        </row>
      </sheetData>
      <sheetData sheetId="2207">
        <row r="7">
          <cell r="E7" t="str">
            <v>PT NEWCREST SUMATRA MINERALS</v>
          </cell>
        </row>
      </sheetData>
      <sheetData sheetId="2208">
        <row r="7">
          <cell r="E7" t="str">
            <v>PT NEWCREST SUMATRA MINERALS</v>
          </cell>
        </row>
      </sheetData>
      <sheetData sheetId="2209">
        <row r="7">
          <cell r="E7" t="str">
            <v>PT NEWCREST SUMATRA MINERALS</v>
          </cell>
        </row>
      </sheetData>
      <sheetData sheetId="2210">
        <row r="7">
          <cell r="E7" t="str">
            <v>PT NEWCREST SUMATRA MINERALS</v>
          </cell>
        </row>
      </sheetData>
      <sheetData sheetId="2211">
        <row r="7">
          <cell r="E7" t="str">
            <v>PT NEWCREST SUMATRA MINERALS</v>
          </cell>
        </row>
      </sheetData>
      <sheetData sheetId="2212">
        <row r="7">
          <cell r="E7" t="str">
            <v>PT NEWCREST SUMATRA MINERALS</v>
          </cell>
        </row>
      </sheetData>
      <sheetData sheetId="2213">
        <row r="7">
          <cell r="E7" t="str">
            <v>PT NEWCREST SUMATRA MINERALS</v>
          </cell>
        </row>
      </sheetData>
      <sheetData sheetId="2214">
        <row r="7">
          <cell r="E7" t="str">
            <v>PT NEWCREST SUMATRA MINERALS</v>
          </cell>
        </row>
      </sheetData>
      <sheetData sheetId="2215">
        <row r="7">
          <cell r="E7" t="str">
            <v>PT NEWCREST SUMATRA MINERALS</v>
          </cell>
        </row>
      </sheetData>
      <sheetData sheetId="2216">
        <row r="7">
          <cell r="E7" t="str">
            <v>PT NEWCREST SUMATRA MINERALS</v>
          </cell>
        </row>
      </sheetData>
      <sheetData sheetId="2217">
        <row r="7">
          <cell r="E7" t="str">
            <v>PT NEWCREST SUMATRA MINERALS</v>
          </cell>
        </row>
      </sheetData>
      <sheetData sheetId="2218">
        <row r="7">
          <cell r="E7" t="str">
            <v>PT NEWCREST SUMATRA MINERALS</v>
          </cell>
        </row>
      </sheetData>
      <sheetData sheetId="2219">
        <row r="7">
          <cell r="E7" t="str">
            <v>PT NEWCREST SUMATRA MINERALS</v>
          </cell>
        </row>
      </sheetData>
      <sheetData sheetId="2220">
        <row r="7">
          <cell r="E7" t="str">
            <v>PT NEWCREST SUMATRA MINERALS</v>
          </cell>
        </row>
      </sheetData>
      <sheetData sheetId="2221">
        <row r="7">
          <cell r="E7" t="str">
            <v>PT NEWCREST SUMATRA MINERALS</v>
          </cell>
        </row>
      </sheetData>
      <sheetData sheetId="2222">
        <row r="7">
          <cell r="E7" t="str">
            <v>PT NEWCREST SUMATRA MINERALS</v>
          </cell>
        </row>
      </sheetData>
      <sheetData sheetId="2223">
        <row r="7">
          <cell r="E7" t="str">
            <v>PT NEWCREST SUMATRA MINERALS</v>
          </cell>
        </row>
      </sheetData>
      <sheetData sheetId="2224">
        <row r="7">
          <cell r="E7" t="str">
            <v>PT NEWCREST SUMATRA MINERALS</v>
          </cell>
        </row>
      </sheetData>
      <sheetData sheetId="2225">
        <row r="7">
          <cell r="E7" t="str">
            <v>PT NEWCREST SUMATRA MINERALS</v>
          </cell>
        </row>
      </sheetData>
      <sheetData sheetId="2226">
        <row r="7">
          <cell r="E7" t="str">
            <v>PT NEWCREST SUMATRA MINERALS</v>
          </cell>
        </row>
      </sheetData>
      <sheetData sheetId="2227">
        <row r="7">
          <cell r="E7" t="str">
            <v>PT NEWCREST SUMATRA MINERALS</v>
          </cell>
        </row>
      </sheetData>
      <sheetData sheetId="2228">
        <row r="7">
          <cell r="E7" t="str">
            <v>PT NEWCREST SUMATRA MINERALS</v>
          </cell>
        </row>
      </sheetData>
      <sheetData sheetId="2229">
        <row r="7">
          <cell r="E7" t="str">
            <v>PT NEWCREST SUMATRA MINERALS</v>
          </cell>
        </row>
      </sheetData>
      <sheetData sheetId="2230">
        <row r="7">
          <cell r="E7" t="str">
            <v>PT NEWCREST SUMATRA MINERALS</v>
          </cell>
        </row>
      </sheetData>
      <sheetData sheetId="2231">
        <row r="7">
          <cell r="E7" t="str">
            <v>PT NEWCREST SUMATRA MINERALS</v>
          </cell>
        </row>
      </sheetData>
      <sheetData sheetId="2232">
        <row r="7">
          <cell r="E7" t="str">
            <v>PT NEWCREST SUMATRA MINERALS</v>
          </cell>
        </row>
      </sheetData>
      <sheetData sheetId="2233">
        <row r="7">
          <cell r="E7" t="str">
            <v>PT NEWCREST SUMATRA MINERALS</v>
          </cell>
        </row>
      </sheetData>
      <sheetData sheetId="2234">
        <row r="7">
          <cell r="E7" t="str">
            <v>PT NEWCREST SUMATRA MINERALS</v>
          </cell>
        </row>
      </sheetData>
      <sheetData sheetId="2235">
        <row r="7">
          <cell r="E7" t="str">
            <v>PT NEWCREST SUMATRA MINERALS</v>
          </cell>
        </row>
      </sheetData>
      <sheetData sheetId="2236">
        <row r="7">
          <cell r="E7" t="str">
            <v>PT NEWCREST SUMATRA MINERALS</v>
          </cell>
        </row>
      </sheetData>
      <sheetData sheetId="2237">
        <row r="7">
          <cell r="E7" t="str">
            <v>PT NEWCREST SUMATRA MINERALS</v>
          </cell>
        </row>
      </sheetData>
      <sheetData sheetId="2238">
        <row r="7">
          <cell r="E7" t="str">
            <v>PT NEWCREST SUMATRA MINERALS</v>
          </cell>
        </row>
      </sheetData>
      <sheetData sheetId="2239">
        <row r="7">
          <cell r="E7" t="str">
            <v>PT NEWCREST SUMATRA MINERALS</v>
          </cell>
        </row>
      </sheetData>
      <sheetData sheetId="2240">
        <row r="7">
          <cell r="E7" t="str">
            <v>PT NEWCREST SUMATRA MINERALS</v>
          </cell>
        </row>
      </sheetData>
      <sheetData sheetId="2241">
        <row r="7">
          <cell r="E7" t="str">
            <v>PT NEWCREST SUMATRA MINERALS</v>
          </cell>
        </row>
      </sheetData>
      <sheetData sheetId="2242">
        <row r="7">
          <cell r="E7" t="str">
            <v>PT NEWCREST SUMATRA MINERALS</v>
          </cell>
        </row>
      </sheetData>
      <sheetData sheetId="2243">
        <row r="7">
          <cell r="E7" t="str">
            <v>PT NEWCREST SUMATRA MINERALS</v>
          </cell>
        </row>
      </sheetData>
      <sheetData sheetId="2244">
        <row r="7">
          <cell r="E7" t="str">
            <v>PT NEWCREST SUMATRA MINERALS</v>
          </cell>
        </row>
      </sheetData>
      <sheetData sheetId="2245">
        <row r="7">
          <cell r="E7" t="str">
            <v>PT NEWCREST SUMATRA MINERALS</v>
          </cell>
        </row>
      </sheetData>
      <sheetData sheetId="2246">
        <row r="7">
          <cell r="E7" t="str">
            <v>PT NEWCREST SUMATRA MINERALS</v>
          </cell>
        </row>
      </sheetData>
      <sheetData sheetId="2247">
        <row r="7">
          <cell r="E7" t="str">
            <v>PT NEWCREST SUMATRA MINERALS</v>
          </cell>
        </row>
      </sheetData>
      <sheetData sheetId="2248">
        <row r="7">
          <cell r="E7" t="str">
            <v>PT NEWCREST SUMATRA MINERALS</v>
          </cell>
        </row>
      </sheetData>
      <sheetData sheetId="2249">
        <row r="7">
          <cell r="E7" t="str">
            <v>PT NEWCREST SUMATRA MINERALS</v>
          </cell>
        </row>
      </sheetData>
      <sheetData sheetId="2250">
        <row r="7">
          <cell r="E7" t="str">
            <v>PT NEWCREST SUMATRA MINERALS</v>
          </cell>
        </row>
      </sheetData>
      <sheetData sheetId="2251">
        <row r="7">
          <cell r="E7" t="str">
            <v>PT NEWCREST SUMATRA MINERALS</v>
          </cell>
        </row>
      </sheetData>
      <sheetData sheetId="2252">
        <row r="7">
          <cell r="E7" t="str">
            <v>PT NEWCREST SUMATRA MINERALS</v>
          </cell>
        </row>
      </sheetData>
      <sheetData sheetId="2253">
        <row r="7">
          <cell r="E7" t="str">
            <v>PT NEWCREST SUMATRA MINERALS</v>
          </cell>
        </row>
      </sheetData>
      <sheetData sheetId="2254">
        <row r="7">
          <cell r="E7" t="str">
            <v>PT NEWCREST SUMATRA MINERALS</v>
          </cell>
        </row>
      </sheetData>
      <sheetData sheetId="2255">
        <row r="7">
          <cell r="E7" t="str">
            <v>PT NEWCREST SUMATRA MINERALS</v>
          </cell>
        </row>
      </sheetData>
      <sheetData sheetId="2256">
        <row r="7">
          <cell r="E7" t="str">
            <v>PT NEWCREST SUMATRA MINERALS</v>
          </cell>
        </row>
      </sheetData>
      <sheetData sheetId="2257">
        <row r="7">
          <cell r="E7" t="str">
            <v>PT NEWCREST SUMATRA MINERALS</v>
          </cell>
        </row>
      </sheetData>
      <sheetData sheetId="2258">
        <row r="7">
          <cell r="E7" t="str">
            <v>PT NEWCREST SUMATRA MINERALS</v>
          </cell>
        </row>
      </sheetData>
      <sheetData sheetId="2259">
        <row r="7">
          <cell r="E7" t="str">
            <v>PT NEWCREST SUMATRA MINERALS</v>
          </cell>
        </row>
      </sheetData>
      <sheetData sheetId="2260">
        <row r="7">
          <cell r="E7" t="str">
            <v>PT NEWCREST SUMATRA MINERALS</v>
          </cell>
        </row>
      </sheetData>
      <sheetData sheetId="2261">
        <row r="7">
          <cell r="E7" t="str">
            <v>PT NEWCREST SUMATRA MINERALS</v>
          </cell>
        </row>
      </sheetData>
      <sheetData sheetId="2262">
        <row r="7">
          <cell r="E7" t="str">
            <v>PT NEWCREST SUMATRA MINERALS</v>
          </cell>
        </row>
      </sheetData>
      <sheetData sheetId="2263">
        <row r="7">
          <cell r="E7" t="str">
            <v>PT NEWCREST SUMATRA MINERALS</v>
          </cell>
        </row>
      </sheetData>
      <sheetData sheetId="2264">
        <row r="7">
          <cell r="E7" t="str">
            <v>PT NEWCREST SUMATRA MINERALS</v>
          </cell>
        </row>
      </sheetData>
      <sheetData sheetId="2265">
        <row r="7">
          <cell r="E7" t="str">
            <v>PT NEWCREST SUMATRA MINERALS</v>
          </cell>
        </row>
      </sheetData>
      <sheetData sheetId="2266">
        <row r="7">
          <cell r="E7" t="str">
            <v>PT NEWCREST SUMATRA MINERALS</v>
          </cell>
        </row>
      </sheetData>
      <sheetData sheetId="2267">
        <row r="7">
          <cell r="E7" t="str">
            <v>PT NEWCREST SUMATRA MINERALS</v>
          </cell>
        </row>
      </sheetData>
      <sheetData sheetId="2268">
        <row r="7">
          <cell r="E7" t="str">
            <v>PT NEWCREST SUMATRA MINERALS</v>
          </cell>
        </row>
      </sheetData>
      <sheetData sheetId="2269">
        <row r="7">
          <cell r="E7" t="str">
            <v>PT NEWCREST SUMATRA MINERALS</v>
          </cell>
        </row>
      </sheetData>
      <sheetData sheetId="2270">
        <row r="7">
          <cell r="E7" t="str">
            <v>PT NEWCREST SUMATRA MINERALS</v>
          </cell>
        </row>
      </sheetData>
      <sheetData sheetId="2271">
        <row r="7">
          <cell r="E7" t="str">
            <v>PT NEWCREST SUMATRA MINERALS</v>
          </cell>
        </row>
      </sheetData>
      <sheetData sheetId="2272">
        <row r="7">
          <cell r="E7" t="str">
            <v>PT NEWCREST SUMATRA MINERALS</v>
          </cell>
        </row>
      </sheetData>
      <sheetData sheetId="2273">
        <row r="7">
          <cell r="E7" t="str">
            <v>PT NEWCREST SUMATRA MINERALS</v>
          </cell>
        </row>
      </sheetData>
      <sheetData sheetId="2274">
        <row r="7">
          <cell r="E7" t="str">
            <v>PT NEWCREST SUMATRA MINERALS</v>
          </cell>
        </row>
      </sheetData>
      <sheetData sheetId="2275">
        <row r="7">
          <cell r="E7" t="str">
            <v>PT NEWCREST SUMATRA MINERALS</v>
          </cell>
        </row>
      </sheetData>
      <sheetData sheetId="2276">
        <row r="7">
          <cell r="E7" t="str">
            <v>PT NEWCREST SUMATRA MINERALS</v>
          </cell>
        </row>
      </sheetData>
      <sheetData sheetId="2277">
        <row r="7">
          <cell r="E7" t="str">
            <v>PT NEWCREST SUMATRA MINERALS</v>
          </cell>
        </row>
      </sheetData>
      <sheetData sheetId="2278">
        <row r="7">
          <cell r="E7" t="str">
            <v>PT NEWCREST SUMATRA MINERALS</v>
          </cell>
        </row>
      </sheetData>
      <sheetData sheetId="2279">
        <row r="7">
          <cell r="E7" t="str">
            <v>PT NEWCREST SUMATRA MINERALS</v>
          </cell>
        </row>
      </sheetData>
      <sheetData sheetId="2280">
        <row r="7">
          <cell r="E7" t="str">
            <v>PT NEWCREST SUMATRA MINERALS</v>
          </cell>
        </row>
      </sheetData>
      <sheetData sheetId="2281">
        <row r="7">
          <cell r="E7" t="str">
            <v>PT NEWCREST SUMATRA MINERALS</v>
          </cell>
        </row>
      </sheetData>
      <sheetData sheetId="2282">
        <row r="7">
          <cell r="E7" t="str">
            <v>PT NEWCREST SUMATRA MINERALS</v>
          </cell>
        </row>
      </sheetData>
      <sheetData sheetId="2283">
        <row r="7">
          <cell r="E7" t="str">
            <v>PT NEWCREST SUMATRA MINERALS</v>
          </cell>
        </row>
      </sheetData>
      <sheetData sheetId="2284">
        <row r="7">
          <cell r="E7" t="str">
            <v>PT NEWCREST SUMATRA MINERALS</v>
          </cell>
        </row>
      </sheetData>
      <sheetData sheetId="2285">
        <row r="7">
          <cell r="E7" t="str">
            <v>PT NEWCREST SUMATRA MINERALS</v>
          </cell>
        </row>
      </sheetData>
      <sheetData sheetId="2286">
        <row r="7">
          <cell r="E7" t="str">
            <v>PT NEWCREST SUMATRA MINERALS</v>
          </cell>
        </row>
      </sheetData>
      <sheetData sheetId="2287">
        <row r="7">
          <cell r="E7" t="str">
            <v>PT NEWCREST SUMATRA MINERALS</v>
          </cell>
        </row>
      </sheetData>
      <sheetData sheetId="2288">
        <row r="7">
          <cell r="E7" t="str">
            <v>PT NEWCREST SUMATRA MINERALS</v>
          </cell>
        </row>
      </sheetData>
      <sheetData sheetId="2289">
        <row r="7">
          <cell r="E7" t="str">
            <v>PT NEWCREST SUMATRA MINERALS</v>
          </cell>
        </row>
      </sheetData>
      <sheetData sheetId="2290">
        <row r="7">
          <cell r="E7" t="str">
            <v>PT NEWCREST SUMATRA MINERALS</v>
          </cell>
        </row>
      </sheetData>
      <sheetData sheetId="2291">
        <row r="7">
          <cell r="E7" t="str">
            <v>PT NEWCREST SUMATRA MINERALS</v>
          </cell>
        </row>
      </sheetData>
      <sheetData sheetId="2292">
        <row r="7">
          <cell r="E7" t="str">
            <v>PT NEWCREST SUMATRA MINERALS</v>
          </cell>
        </row>
      </sheetData>
      <sheetData sheetId="2293">
        <row r="7">
          <cell r="E7" t="str">
            <v>PT NEWCREST SUMATRA MINERALS</v>
          </cell>
        </row>
      </sheetData>
      <sheetData sheetId="2294">
        <row r="7">
          <cell r="E7" t="str">
            <v>PT NEWCREST SUMATRA MINERALS</v>
          </cell>
        </row>
      </sheetData>
      <sheetData sheetId="2295">
        <row r="7">
          <cell r="E7" t="str">
            <v>PT NEWCREST SUMATRA MINERALS</v>
          </cell>
        </row>
      </sheetData>
      <sheetData sheetId="2296">
        <row r="7">
          <cell r="E7" t="str">
            <v>PT NEWCREST SUMATRA MINERALS</v>
          </cell>
        </row>
      </sheetData>
      <sheetData sheetId="2297">
        <row r="7">
          <cell r="E7" t="str">
            <v>PT NEWCREST SUMATRA MINERALS</v>
          </cell>
        </row>
      </sheetData>
      <sheetData sheetId="2298">
        <row r="7">
          <cell r="E7" t="str">
            <v>PT NEWCREST SUMATRA MINERALS</v>
          </cell>
        </row>
      </sheetData>
      <sheetData sheetId="2299">
        <row r="7">
          <cell r="E7" t="str">
            <v>PT NEWCREST SUMATRA MINERALS</v>
          </cell>
        </row>
      </sheetData>
      <sheetData sheetId="2300">
        <row r="7">
          <cell r="E7" t="str">
            <v>PT NEWCREST SUMATRA MINERALS</v>
          </cell>
        </row>
      </sheetData>
      <sheetData sheetId="2301">
        <row r="7">
          <cell r="E7" t="str">
            <v>PT NEWCREST SUMATRA MINERALS</v>
          </cell>
        </row>
      </sheetData>
      <sheetData sheetId="2302">
        <row r="7">
          <cell r="E7" t="str">
            <v>PT NEWCREST SUMATRA MINERALS</v>
          </cell>
        </row>
      </sheetData>
      <sheetData sheetId="2303">
        <row r="7">
          <cell r="E7" t="str">
            <v>PT NEWCREST SUMATRA MINERALS</v>
          </cell>
        </row>
      </sheetData>
      <sheetData sheetId="2304">
        <row r="7">
          <cell r="E7" t="str">
            <v>PT NEWCREST SUMATRA MINERALS</v>
          </cell>
        </row>
      </sheetData>
      <sheetData sheetId="2305">
        <row r="7">
          <cell r="E7" t="str">
            <v>PT NEWCREST SUMATRA MINERALS</v>
          </cell>
        </row>
      </sheetData>
      <sheetData sheetId="2306">
        <row r="7">
          <cell r="E7" t="str">
            <v>PT NEWCREST SUMATRA MINERALS</v>
          </cell>
        </row>
      </sheetData>
      <sheetData sheetId="2307">
        <row r="7">
          <cell r="E7" t="str">
            <v>PT NEWCREST SUMATRA MINERALS</v>
          </cell>
        </row>
      </sheetData>
      <sheetData sheetId="2308">
        <row r="7">
          <cell r="E7" t="str">
            <v>PT NEWCREST SUMATRA MINERALS</v>
          </cell>
        </row>
      </sheetData>
      <sheetData sheetId="2309">
        <row r="7">
          <cell r="E7" t="str">
            <v>PT NEWCREST SUMATRA MINERALS</v>
          </cell>
        </row>
      </sheetData>
      <sheetData sheetId="2310">
        <row r="7">
          <cell r="E7" t="str">
            <v>PT NEWCREST SUMATRA MINERALS</v>
          </cell>
        </row>
      </sheetData>
      <sheetData sheetId="2311">
        <row r="7">
          <cell r="E7" t="str">
            <v>PT NEWCREST SUMATRA MINERALS</v>
          </cell>
        </row>
      </sheetData>
      <sheetData sheetId="2312">
        <row r="7">
          <cell r="E7" t="str">
            <v>PT NEWCREST SUMATRA MINERALS</v>
          </cell>
        </row>
      </sheetData>
      <sheetData sheetId="2313">
        <row r="7">
          <cell r="E7" t="str">
            <v>PT NEWCREST SUMATRA MINERALS</v>
          </cell>
        </row>
      </sheetData>
      <sheetData sheetId="2314">
        <row r="7">
          <cell r="E7" t="str">
            <v>PT NEWCREST SUMATRA MINERALS</v>
          </cell>
        </row>
      </sheetData>
      <sheetData sheetId="2315">
        <row r="7">
          <cell r="E7" t="str">
            <v>PT NEWCREST SUMATRA MINERALS</v>
          </cell>
        </row>
      </sheetData>
      <sheetData sheetId="2316">
        <row r="7">
          <cell r="E7" t="str">
            <v>PT NEWCREST SUMATRA MINERALS</v>
          </cell>
        </row>
      </sheetData>
      <sheetData sheetId="2317">
        <row r="7">
          <cell r="E7" t="str">
            <v>PT NEWCREST SUMATRA MINERALS</v>
          </cell>
        </row>
      </sheetData>
      <sheetData sheetId="2318">
        <row r="7">
          <cell r="E7" t="str">
            <v>PT NEWCREST SUMATRA MINERALS</v>
          </cell>
        </row>
      </sheetData>
      <sheetData sheetId="2319">
        <row r="7">
          <cell r="E7" t="str">
            <v>PT NEWCREST SUMATRA MINERALS</v>
          </cell>
        </row>
      </sheetData>
      <sheetData sheetId="2320">
        <row r="7">
          <cell r="E7" t="str">
            <v>PT NEWCREST SUMATRA MINERALS</v>
          </cell>
        </row>
      </sheetData>
      <sheetData sheetId="2321">
        <row r="7">
          <cell r="E7" t="str">
            <v>PT NEWCREST SUMATRA MINERALS</v>
          </cell>
        </row>
      </sheetData>
      <sheetData sheetId="2322">
        <row r="7">
          <cell r="E7" t="str">
            <v>PT NEWCREST SUMATRA MINERALS</v>
          </cell>
        </row>
      </sheetData>
      <sheetData sheetId="2323">
        <row r="7">
          <cell r="E7" t="str">
            <v>PT NEWCREST SUMATRA MINERALS</v>
          </cell>
        </row>
      </sheetData>
      <sheetData sheetId="2324">
        <row r="7">
          <cell r="E7" t="str">
            <v>PT NEWCREST SUMATRA MINERALS</v>
          </cell>
        </row>
      </sheetData>
      <sheetData sheetId="2325">
        <row r="7">
          <cell r="E7" t="str">
            <v>PT NEWCREST SUMATRA MINERALS</v>
          </cell>
        </row>
      </sheetData>
      <sheetData sheetId="2326">
        <row r="7">
          <cell r="E7" t="str">
            <v>PT NEWCREST SUMATRA MINERALS</v>
          </cell>
        </row>
      </sheetData>
      <sheetData sheetId="2327">
        <row r="7">
          <cell r="E7" t="str">
            <v>PT NEWCREST SUMATRA MINERALS</v>
          </cell>
        </row>
      </sheetData>
      <sheetData sheetId="2328">
        <row r="7">
          <cell r="E7" t="str">
            <v>PT NEWCREST SUMATRA MINERALS</v>
          </cell>
        </row>
      </sheetData>
      <sheetData sheetId="2329">
        <row r="7">
          <cell r="E7" t="str">
            <v>PT NEWCREST SUMATRA MINERALS</v>
          </cell>
        </row>
      </sheetData>
      <sheetData sheetId="2330">
        <row r="7">
          <cell r="E7" t="str">
            <v>PT NEWCREST SUMATRA MINERALS</v>
          </cell>
        </row>
      </sheetData>
      <sheetData sheetId="2331">
        <row r="7">
          <cell r="E7" t="str">
            <v>PT NEWCREST SUMATRA MINERALS</v>
          </cell>
        </row>
      </sheetData>
      <sheetData sheetId="2332">
        <row r="7">
          <cell r="E7" t="str">
            <v>PT NEWCREST SUMATRA MINERALS</v>
          </cell>
        </row>
      </sheetData>
      <sheetData sheetId="2333">
        <row r="7">
          <cell r="E7" t="str">
            <v>PT NEWCREST SUMATRA MINERALS</v>
          </cell>
        </row>
      </sheetData>
      <sheetData sheetId="2334">
        <row r="7">
          <cell r="E7" t="str">
            <v>PT NEWCREST SUMATRA MINERALS</v>
          </cell>
        </row>
      </sheetData>
      <sheetData sheetId="2335">
        <row r="7">
          <cell r="E7" t="str">
            <v>PT NEWCREST SUMATRA MINERALS</v>
          </cell>
        </row>
      </sheetData>
      <sheetData sheetId="2336">
        <row r="7">
          <cell r="E7" t="str">
            <v>PT NEWCREST SUMATRA MINERALS</v>
          </cell>
        </row>
      </sheetData>
      <sheetData sheetId="2337">
        <row r="7">
          <cell r="E7" t="str">
            <v>PT NEWCREST SUMATRA MINERALS</v>
          </cell>
        </row>
      </sheetData>
      <sheetData sheetId="2338">
        <row r="7">
          <cell r="E7" t="str">
            <v>PT NEWCREST SUMATRA MINERALS</v>
          </cell>
        </row>
      </sheetData>
      <sheetData sheetId="2339">
        <row r="7">
          <cell r="E7" t="str">
            <v>PT NEWCREST SUMATRA MINERALS</v>
          </cell>
        </row>
      </sheetData>
      <sheetData sheetId="2340">
        <row r="7">
          <cell r="E7" t="str">
            <v>PT NEWCREST SUMATRA MINERALS</v>
          </cell>
        </row>
      </sheetData>
      <sheetData sheetId="2341">
        <row r="7">
          <cell r="E7" t="str">
            <v>PT NEWCREST SUMATRA MINERALS</v>
          </cell>
        </row>
      </sheetData>
      <sheetData sheetId="2342">
        <row r="7">
          <cell r="E7" t="str">
            <v>PT NEWCREST SUMATRA MINERALS</v>
          </cell>
        </row>
      </sheetData>
      <sheetData sheetId="2343">
        <row r="7">
          <cell r="E7" t="str">
            <v>PT NEWCREST SUMATRA MINERALS</v>
          </cell>
        </row>
      </sheetData>
      <sheetData sheetId="2344">
        <row r="7">
          <cell r="E7" t="str">
            <v>PT NEWCREST SUMATRA MINERALS</v>
          </cell>
        </row>
      </sheetData>
      <sheetData sheetId="2345">
        <row r="7">
          <cell r="E7" t="str">
            <v>PT NEWCREST SUMATRA MINERALS</v>
          </cell>
        </row>
      </sheetData>
      <sheetData sheetId="2346">
        <row r="7">
          <cell r="E7" t="str">
            <v>PT NEWCREST SUMATRA MINERALS</v>
          </cell>
        </row>
      </sheetData>
      <sheetData sheetId="2347">
        <row r="7">
          <cell r="E7" t="str">
            <v>PT NEWCREST SUMATRA MINERALS</v>
          </cell>
        </row>
      </sheetData>
      <sheetData sheetId="2348">
        <row r="7">
          <cell r="E7" t="str">
            <v>PT NEWCREST SUMATRA MINERALS</v>
          </cell>
        </row>
      </sheetData>
      <sheetData sheetId="2349">
        <row r="7">
          <cell r="E7" t="str">
            <v>PT NEWCREST SUMATRA MINERALS</v>
          </cell>
        </row>
      </sheetData>
      <sheetData sheetId="2350">
        <row r="7">
          <cell r="E7" t="str">
            <v>PT NEWCREST SUMATRA MINERALS</v>
          </cell>
        </row>
      </sheetData>
      <sheetData sheetId="2351">
        <row r="7">
          <cell r="E7" t="str">
            <v>PT NEWCREST SUMATRA MINERALS</v>
          </cell>
        </row>
      </sheetData>
      <sheetData sheetId="2352">
        <row r="7">
          <cell r="E7" t="str">
            <v>PT NEWCREST SUMATRA MINERALS</v>
          </cell>
        </row>
      </sheetData>
      <sheetData sheetId="2353">
        <row r="7">
          <cell r="E7" t="str">
            <v>PT NEWCREST SUMATRA MINERALS</v>
          </cell>
        </row>
      </sheetData>
      <sheetData sheetId="2354">
        <row r="7">
          <cell r="E7" t="str">
            <v>PT NEWCREST SUMATRA MINERALS</v>
          </cell>
        </row>
      </sheetData>
      <sheetData sheetId="2355">
        <row r="7">
          <cell r="E7" t="str">
            <v>PT NEWCREST SUMATRA MINERALS</v>
          </cell>
        </row>
      </sheetData>
      <sheetData sheetId="2356">
        <row r="7">
          <cell r="E7" t="str">
            <v>PT NEWCREST SUMATRA MINERALS</v>
          </cell>
        </row>
      </sheetData>
      <sheetData sheetId="2357">
        <row r="7">
          <cell r="E7" t="str">
            <v>PT NEWCREST SUMATRA MINERALS</v>
          </cell>
        </row>
      </sheetData>
      <sheetData sheetId="2358">
        <row r="7">
          <cell r="E7" t="str">
            <v>PT NEWCREST SUMATRA MINERALS</v>
          </cell>
        </row>
      </sheetData>
      <sheetData sheetId="2359">
        <row r="7">
          <cell r="E7" t="str">
            <v>PT NEWCREST SUMATRA MINERALS</v>
          </cell>
        </row>
      </sheetData>
      <sheetData sheetId="2360">
        <row r="7">
          <cell r="E7" t="str">
            <v>PT NEWCREST SUMATRA MINERALS</v>
          </cell>
        </row>
      </sheetData>
      <sheetData sheetId="2361">
        <row r="7">
          <cell r="E7" t="str">
            <v>PT NEWCREST SUMATRA MINERALS</v>
          </cell>
        </row>
      </sheetData>
      <sheetData sheetId="2362">
        <row r="7">
          <cell r="E7" t="str">
            <v>PT NEWCREST SUMATRA MINERALS</v>
          </cell>
        </row>
      </sheetData>
      <sheetData sheetId="2363">
        <row r="7">
          <cell r="E7" t="str">
            <v>PT NEWCREST SUMATRA MINERALS</v>
          </cell>
        </row>
      </sheetData>
      <sheetData sheetId="2364">
        <row r="7">
          <cell r="E7" t="str">
            <v>PT NEWCREST SUMATRA MINERALS</v>
          </cell>
        </row>
      </sheetData>
      <sheetData sheetId="2365">
        <row r="7">
          <cell r="E7" t="str">
            <v>PT NEWCREST SUMATRA MINERALS</v>
          </cell>
        </row>
      </sheetData>
      <sheetData sheetId="2366">
        <row r="7">
          <cell r="E7" t="str">
            <v>PT NEWCREST SUMATRA MINERALS</v>
          </cell>
        </row>
      </sheetData>
      <sheetData sheetId="2367">
        <row r="7">
          <cell r="E7" t="str">
            <v>PT NEWCREST SUMATRA MINERALS</v>
          </cell>
        </row>
      </sheetData>
      <sheetData sheetId="2368">
        <row r="7">
          <cell r="E7" t="str">
            <v>PT NEWCREST SUMATRA MINERALS</v>
          </cell>
        </row>
      </sheetData>
      <sheetData sheetId="2369">
        <row r="7">
          <cell r="E7" t="str">
            <v>PT NEWCREST SUMATRA MINERALS</v>
          </cell>
        </row>
      </sheetData>
      <sheetData sheetId="2370">
        <row r="7">
          <cell r="E7" t="str">
            <v>PT NEWCREST SUMATRA MINERALS</v>
          </cell>
        </row>
      </sheetData>
      <sheetData sheetId="2371">
        <row r="7">
          <cell r="E7" t="str">
            <v>PT NEWCREST SUMATRA MINERALS</v>
          </cell>
        </row>
      </sheetData>
      <sheetData sheetId="2372">
        <row r="7">
          <cell r="E7" t="str">
            <v>PT NEWCREST SUMATRA MINERALS</v>
          </cell>
        </row>
      </sheetData>
      <sheetData sheetId="2373">
        <row r="7">
          <cell r="E7" t="str">
            <v>PT NEWCREST SUMATRA MINERALS</v>
          </cell>
        </row>
      </sheetData>
      <sheetData sheetId="2374">
        <row r="7">
          <cell r="E7" t="str">
            <v>PT NEWCREST SUMATRA MINERALS</v>
          </cell>
        </row>
      </sheetData>
      <sheetData sheetId="2375">
        <row r="7">
          <cell r="E7" t="str">
            <v>PT NEWCREST SUMATRA MINERALS</v>
          </cell>
        </row>
      </sheetData>
      <sheetData sheetId="2376">
        <row r="7">
          <cell r="E7" t="str">
            <v>PT NEWCREST SUMATRA MINERALS</v>
          </cell>
        </row>
      </sheetData>
      <sheetData sheetId="2377">
        <row r="7">
          <cell r="E7" t="str">
            <v>PT NEWCREST SUMATRA MINERALS</v>
          </cell>
        </row>
      </sheetData>
      <sheetData sheetId="2378">
        <row r="7">
          <cell r="E7" t="str">
            <v>PT NEWCREST SUMATRA MINERALS</v>
          </cell>
        </row>
      </sheetData>
      <sheetData sheetId="2379">
        <row r="7">
          <cell r="E7" t="str">
            <v>PT NEWCREST SUMATRA MINERALS</v>
          </cell>
        </row>
      </sheetData>
      <sheetData sheetId="2380">
        <row r="7">
          <cell r="E7" t="str">
            <v>PT NEWCREST SUMATRA MINERALS</v>
          </cell>
        </row>
      </sheetData>
      <sheetData sheetId="2381">
        <row r="7">
          <cell r="E7" t="str">
            <v>PT NEWCREST SUMATRA MINERALS</v>
          </cell>
        </row>
      </sheetData>
      <sheetData sheetId="2382">
        <row r="7">
          <cell r="E7" t="str">
            <v>PT NEWCREST SUMATRA MINERALS</v>
          </cell>
        </row>
      </sheetData>
      <sheetData sheetId="2383">
        <row r="7">
          <cell r="E7" t="str">
            <v>PT NEWCREST SUMATRA MINERALS</v>
          </cell>
        </row>
      </sheetData>
      <sheetData sheetId="2384">
        <row r="7">
          <cell r="E7" t="str">
            <v>PT NEWCREST SUMATRA MINERALS</v>
          </cell>
        </row>
      </sheetData>
      <sheetData sheetId="2385">
        <row r="7">
          <cell r="E7" t="str">
            <v>PT NEWCREST SUMATRA MINERALS</v>
          </cell>
        </row>
      </sheetData>
      <sheetData sheetId="2386">
        <row r="7">
          <cell r="E7" t="str">
            <v>PT NEWCREST SUMATRA MINERALS</v>
          </cell>
        </row>
      </sheetData>
      <sheetData sheetId="2387">
        <row r="7">
          <cell r="E7" t="str">
            <v>PT NEWCREST SUMATRA MINERALS</v>
          </cell>
        </row>
      </sheetData>
      <sheetData sheetId="2388">
        <row r="7">
          <cell r="E7" t="str">
            <v>PT NEWCREST SUMATRA MINERALS</v>
          </cell>
        </row>
      </sheetData>
      <sheetData sheetId="2389">
        <row r="7">
          <cell r="E7" t="str">
            <v>PT NEWCREST SUMATRA MINERALS</v>
          </cell>
        </row>
      </sheetData>
      <sheetData sheetId="2390">
        <row r="7">
          <cell r="E7" t="str">
            <v>PT NEWCREST SUMATRA MINERALS</v>
          </cell>
        </row>
      </sheetData>
      <sheetData sheetId="2391">
        <row r="7">
          <cell r="E7" t="str">
            <v>PT NEWCREST SUMATRA MINERALS</v>
          </cell>
        </row>
      </sheetData>
      <sheetData sheetId="2392">
        <row r="7">
          <cell r="E7" t="str">
            <v>PT NEWCREST SUMATRA MINERALS</v>
          </cell>
        </row>
      </sheetData>
      <sheetData sheetId="2393">
        <row r="7">
          <cell r="E7" t="str">
            <v>PT NEWCREST SUMATRA MINERALS</v>
          </cell>
        </row>
      </sheetData>
      <sheetData sheetId="2394">
        <row r="7">
          <cell r="E7" t="str">
            <v>PT NEWCREST SUMATRA MINERALS</v>
          </cell>
        </row>
      </sheetData>
      <sheetData sheetId="2395">
        <row r="7">
          <cell r="E7" t="str">
            <v>PT NEWCREST SUMATRA MINERALS</v>
          </cell>
        </row>
      </sheetData>
      <sheetData sheetId="2396">
        <row r="7">
          <cell r="E7" t="str">
            <v>PT NEWCREST SUMATRA MINERALS</v>
          </cell>
        </row>
      </sheetData>
      <sheetData sheetId="2397">
        <row r="7">
          <cell r="E7" t="str">
            <v>PT NEWCREST SUMATRA MINERALS</v>
          </cell>
        </row>
      </sheetData>
      <sheetData sheetId="2398">
        <row r="7">
          <cell r="E7" t="str">
            <v>PT NEWCREST SUMATRA MINERALS</v>
          </cell>
        </row>
      </sheetData>
      <sheetData sheetId="2399">
        <row r="7">
          <cell r="E7" t="str">
            <v>PT NEWCREST SUMATRA MINERALS</v>
          </cell>
        </row>
      </sheetData>
      <sheetData sheetId="2400">
        <row r="7">
          <cell r="E7" t="str">
            <v>PT NEWCREST SUMATRA MINERALS</v>
          </cell>
        </row>
      </sheetData>
      <sheetData sheetId="2401">
        <row r="7">
          <cell r="E7" t="str">
            <v>PT NEWCREST SUMATRA MINERALS</v>
          </cell>
        </row>
      </sheetData>
      <sheetData sheetId="2402">
        <row r="7">
          <cell r="E7" t="str">
            <v>PT NEWCREST SUMATRA MINERALS</v>
          </cell>
        </row>
      </sheetData>
      <sheetData sheetId="2403">
        <row r="7">
          <cell r="E7" t="str">
            <v>PT NEWCREST SUMATRA MINERALS</v>
          </cell>
        </row>
      </sheetData>
      <sheetData sheetId="2404">
        <row r="7">
          <cell r="E7" t="str">
            <v>PT NEWCREST SUMATRA MINERALS</v>
          </cell>
        </row>
      </sheetData>
      <sheetData sheetId="2405">
        <row r="7">
          <cell r="E7" t="str">
            <v>PT NEWCREST SUMATRA MINERALS</v>
          </cell>
        </row>
      </sheetData>
      <sheetData sheetId="2406">
        <row r="7">
          <cell r="E7" t="str">
            <v>PT NEWCREST SUMATRA MINERALS</v>
          </cell>
        </row>
      </sheetData>
      <sheetData sheetId="2407">
        <row r="7">
          <cell r="E7" t="str">
            <v>PT NEWCREST SUMATRA MINERALS</v>
          </cell>
        </row>
      </sheetData>
      <sheetData sheetId="2408">
        <row r="7">
          <cell r="E7" t="str">
            <v>PT NEWCREST SUMATRA MINERALS</v>
          </cell>
        </row>
      </sheetData>
      <sheetData sheetId="2409">
        <row r="7">
          <cell r="E7" t="str">
            <v>PT NEWCREST SUMATRA MINERALS</v>
          </cell>
        </row>
      </sheetData>
      <sheetData sheetId="2410">
        <row r="7">
          <cell r="E7" t="str">
            <v>PT NEWCREST SUMATRA MINERALS</v>
          </cell>
        </row>
      </sheetData>
      <sheetData sheetId="2411">
        <row r="7">
          <cell r="E7" t="str">
            <v>PT NEWCREST SUMATRA MINERALS</v>
          </cell>
        </row>
      </sheetData>
      <sheetData sheetId="2412">
        <row r="7">
          <cell r="E7" t="str">
            <v>PT NEWCREST SUMATRA MINERALS</v>
          </cell>
        </row>
      </sheetData>
      <sheetData sheetId="2413">
        <row r="7">
          <cell r="E7" t="str">
            <v>PT NEWCREST SUMATRA MINERALS</v>
          </cell>
        </row>
      </sheetData>
      <sheetData sheetId="2414">
        <row r="7">
          <cell r="E7" t="str">
            <v>PT NEWCREST SUMATRA MINERALS</v>
          </cell>
        </row>
      </sheetData>
      <sheetData sheetId="2415">
        <row r="7">
          <cell r="E7" t="str">
            <v>PT NEWCREST SUMATRA MINERALS</v>
          </cell>
        </row>
      </sheetData>
      <sheetData sheetId="2416">
        <row r="7">
          <cell r="E7" t="str">
            <v>PT NEWCREST SUMATRA MINERALS</v>
          </cell>
        </row>
      </sheetData>
      <sheetData sheetId="2417">
        <row r="7">
          <cell r="E7" t="str">
            <v>PT NEWCREST SUMATRA MINERALS</v>
          </cell>
        </row>
      </sheetData>
      <sheetData sheetId="2418">
        <row r="7">
          <cell r="E7" t="str">
            <v>PT NEWCREST SUMATRA MINERALS</v>
          </cell>
        </row>
      </sheetData>
      <sheetData sheetId="2419">
        <row r="7">
          <cell r="E7" t="str">
            <v>PT NEWCREST SUMATRA MINERALS</v>
          </cell>
        </row>
      </sheetData>
      <sheetData sheetId="2420">
        <row r="7">
          <cell r="E7" t="str">
            <v>PT NEWCREST SUMATRA MINERALS</v>
          </cell>
        </row>
      </sheetData>
      <sheetData sheetId="2421">
        <row r="7">
          <cell r="E7" t="str">
            <v>PT NEWCREST SUMATRA MINERALS</v>
          </cell>
        </row>
      </sheetData>
      <sheetData sheetId="2422">
        <row r="7">
          <cell r="E7" t="str">
            <v>PT NEWCREST SUMATRA MINERALS</v>
          </cell>
        </row>
      </sheetData>
      <sheetData sheetId="2423">
        <row r="7">
          <cell r="E7" t="str">
            <v>PT NEWCREST SUMATRA MINERALS</v>
          </cell>
        </row>
      </sheetData>
      <sheetData sheetId="2424">
        <row r="7">
          <cell r="E7" t="str">
            <v>PT NEWCREST SUMATRA MINERALS</v>
          </cell>
        </row>
      </sheetData>
      <sheetData sheetId="2425">
        <row r="7">
          <cell r="E7" t="str">
            <v>PT NEWCREST SUMATRA MINERALS</v>
          </cell>
        </row>
      </sheetData>
      <sheetData sheetId="2426">
        <row r="7">
          <cell r="E7" t="str">
            <v>PT NEWCREST SUMATRA MINERALS</v>
          </cell>
        </row>
      </sheetData>
      <sheetData sheetId="2427">
        <row r="7">
          <cell r="E7" t="str">
            <v>PT NEWCREST SUMATRA MINERALS</v>
          </cell>
        </row>
      </sheetData>
      <sheetData sheetId="2428">
        <row r="7">
          <cell r="E7" t="str">
            <v>PT NEWCREST SUMATRA MINERALS</v>
          </cell>
        </row>
      </sheetData>
      <sheetData sheetId="2429">
        <row r="7">
          <cell r="E7" t="str">
            <v>PT NEWCREST SUMATRA MINERALS</v>
          </cell>
        </row>
      </sheetData>
      <sheetData sheetId="2430">
        <row r="7">
          <cell r="E7" t="str">
            <v>PT NEWCREST SUMATRA MINERALS</v>
          </cell>
        </row>
      </sheetData>
      <sheetData sheetId="2431">
        <row r="7">
          <cell r="E7" t="str">
            <v>PT NEWCREST SUMATRA MINERALS</v>
          </cell>
        </row>
      </sheetData>
      <sheetData sheetId="2432">
        <row r="7">
          <cell r="E7" t="str">
            <v>PT NEWCREST SUMATRA MINERALS</v>
          </cell>
        </row>
      </sheetData>
      <sheetData sheetId="2433">
        <row r="7">
          <cell r="E7" t="str">
            <v>PT NEWCREST SUMATRA MINERALS</v>
          </cell>
        </row>
      </sheetData>
      <sheetData sheetId="2434">
        <row r="7">
          <cell r="E7" t="str">
            <v>PT NEWCREST SUMATRA MINERALS</v>
          </cell>
        </row>
      </sheetData>
      <sheetData sheetId="2435">
        <row r="7">
          <cell r="E7" t="str">
            <v>PT NEWCREST SUMATRA MINERALS</v>
          </cell>
        </row>
      </sheetData>
      <sheetData sheetId="2436">
        <row r="7">
          <cell r="E7" t="str">
            <v>PT NEWCREST SUMATRA MINERALS</v>
          </cell>
        </row>
      </sheetData>
      <sheetData sheetId="2437">
        <row r="7">
          <cell r="E7" t="str">
            <v>PT NEWCREST SUMATRA MINERALS</v>
          </cell>
        </row>
      </sheetData>
      <sheetData sheetId="2438">
        <row r="7">
          <cell r="E7" t="str">
            <v>PT NEWCREST SUMATRA MINERALS</v>
          </cell>
        </row>
      </sheetData>
      <sheetData sheetId="2439">
        <row r="7">
          <cell r="E7" t="str">
            <v>PT NEWCREST SUMATRA MINERALS</v>
          </cell>
        </row>
      </sheetData>
      <sheetData sheetId="2440">
        <row r="7">
          <cell r="E7" t="str">
            <v>PT NEWCREST SUMATRA MINERALS</v>
          </cell>
        </row>
      </sheetData>
      <sheetData sheetId="2441">
        <row r="7">
          <cell r="E7" t="str">
            <v>PT NEWCREST SUMATRA MINERALS</v>
          </cell>
        </row>
      </sheetData>
      <sheetData sheetId="2442">
        <row r="7">
          <cell r="E7" t="str">
            <v>PT NEWCREST SUMATRA MINERALS</v>
          </cell>
        </row>
      </sheetData>
      <sheetData sheetId="2443">
        <row r="7">
          <cell r="E7" t="str">
            <v>PT NEWCREST SUMATRA MINERALS</v>
          </cell>
        </row>
      </sheetData>
      <sheetData sheetId="2444">
        <row r="7">
          <cell r="E7" t="str">
            <v>PT NEWCREST SUMATRA MINERALS</v>
          </cell>
        </row>
      </sheetData>
      <sheetData sheetId="2445">
        <row r="7">
          <cell r="E7" t="str">
            <v>PT NEWCREST SUMATRA MINERALS</v>
          </cell>
        </row>
      </sheetData>
      <sheetData sheetId="2446">
        <row r="7">
          <cell r="E7" t="str">
            <v>PT NEWCREST SUMATRA MINERALS</v>
          </cell>
        </row>
      </sheetData>
      <sheetData sheetId="2447">
        <row r="7">
          <cell r="E7" t="str">
            <v>PT NEWCREST SUMATRA MINERALS</v>
          </cell>
        </row>
      </sheetData>
      <sheetData sheetId="2448">
        <row r="7">
          <cell r="E7" t="str">
            <v>PT NEWCREST SUMATRA MINERALS</v>
          </cell>
        </row>
      </sheetData>
      <sheetData sheetId="2449">
        <row r="7">
          <cell r="E7" t="str">
            <v>PT NEWCREST SUMATRA MINERALS</v>
          </cell>
        </row>
      </sheetData>
      <sheetData sheetId="2450">
        <row r="7">
          <cell r="E7" t="str">
            <v>PT NEWCREST SUMATRA MINERALS</v>
          </cell>
        </row>
      </sheetData>
      <sheetData sheetId="2451">
        <row r="7">
          <cell r="E7" t="str">
            <v>PT NEWCREST SUMATRA MINERALS</v>
          </cell>
        </row>
      </sheetData>
      <sheetData sheetId="2452">
        <row r="7">
          <cell r="E7" t="str">
            <v>PT NEWCREST SUMATRA MINERALS</v>
          </cell>
        </row>
      </sheetData>
      <sheetData sheetId="2453"/>
      <sheetData sheetId="2454"/>
      <sheetData sheetId="2455">
        <row r="7">
          <cell r="E7" t="str">
            <v>PT NEWCREST SUMATRA MINERALS</v>
          </cell>
        </row>
      </sheetData>
      <sheetData sheetId="2456">
        <row r="7">
          <cell r="E7" t="str">
            <v>PT NEWCREST SUMATRA MINERALS</v>
          </cell>
        </row>
      </sheetData>
      <sheetData sheetId="2457">
        <row r="7">
          <cell r="E7" t="str">
            <v>PT NEWCREST SUMATRA MINERALS</v>
          </cell>
        </row>
      </sheetData>
      <sheetData sheetId="2458">
        <row r="7">
          <cell r="E7" t="str">
            <v>PT NEWCREST SUMATRA MINERALS</v>
          </cell>
        </row>
      </sheetData>
      <sheetData sheetId="2459">
        <row r="7">
          <cell r="E7" t="str">
            <v>PT NEWCREST SUMATRA MINERALS</v>
          </cell>
        </row>
      </sheetData>
      <sheetData sheetId="2460">
        <row r="7">
          <cell r="E7" t="str">
            <v>PT NEWCREST SUMATRA MINERALS</v>
          </cell>
        </row>
      </sheetData>
      <sheetData sheetId="2461">
        <row r="7">
          <cell r="E7" t="str">
            <v>PT NEWCREST SUMATRA MINERALS</v>
          </cell>
        </row>
      </sheetData>
      <sheetData sheetId="2462">
        <row r="7">
          <cell r="E7" t="str">
            <v>PT NEWCREST SUMATRA MINERALS</v>
          </cell>
        </row>
      </sheetData>
      <sheetData sheetId="2463">
        <row r="7">
          <cell r="E7" t="str">
            <v>PT NEWCREST SUMATRA MINERALS</v>
          </cell>
        </row>
      </sheetData>
      <sheetData sheetId="2464">
        <row r="7">
          <cell r="E7" t="str">
            <v>PT NEWCREST SUMATRA MINERALS</v>
          </cell>
        </row>
      </sheetData>
      <sheetData sheetId="2465">
        <row r="7">
          <cell r="E7" t="str">
            <v>PT NEWCREST SUMATRA MINERALS</v>
          </cell>
        </row>
      </sheetData>
      <sheetData sheetId="2466">
        <row r="7">
          <cell r="E7" t="str">
            <v>PT NEWCREST SUMATRA MINERALS</v>
          </cell>
        </row>
      </sheetData>
      <sheetData sheetId="2467">
        <row r="7">
          <cell r="E7" t="str">
            <v>PT NEWCREST SUMATRA MINERALS</v>
          </cell>
        </row>
      </sheetData>
      <sheetData sheetId="2468">
        <row r="7">
          <cell r="E7" t="str">
            <v>PT NEWCREST SUMATRA MINERALS</v>
          </cell>
        </row>
      </sheetData>
      <sheetData sheetId="2469"/>
      <sheetData sheetId="2470"/>
      <sheetData sheetId="2471">
        <row r="7">
          <cell r="E7" t="str">
            <v>PT NEWCREST SUMATRA MINERALS</v>
          </cell>
        </row>
      </sheetData>
      <sheetData sheetId="2472">
        <row r="7">
          <cell r="E7" t="str">
            <v>PT NEWCREST SUMATRA MINERALS</v>
          </cell>
        </row>
      </sheetData>
      <sheetData sheetId="2473">
        <row r="7">
          <cell r="E7" t="str">
            <v>PT NEWCREST SUMATRA MINERALS</v>
          </cell>
        </row>
      </sheetData>
      <sheetData sheetId="2474">
        <row r="7">
          <cell r="E7" t="str">
            <v>PT NEWCREST SUMATRA MINERALS</v>
          </cell>
        </row>
      </sheetData>
      <sheetData sheetId="2475">
        <row r="7">
          <cell r="E7" t="str">
            <v>PT NEWCREST SUMATRA MINERALS</v>
          </cell>
        </row>
      </sheetData>
      <sheetData sheetId="2476">
        <row r="7">
          <cell r="E7" t="str">
            <v>PT NEWCREST SUMATRA MINERALS</v>
          </cell>
        </row>
      </sheetData>
      <sheetData sheetId="2477">
        <row r="7">
          <cell r="E7" t="str">
            <v>PT NEWCREST SUMATRA MINERALS</v>
          </cell>
        </row>
      </sheetData>
      <sheetData sheetId="2478">
        <row r="7">
          <cell r="E7" t="str">
            <v>PT NEWCREST SUMATRA MINERALS</v>
          </cell>
        </row>
      </sheetData>
      <sheetData sheetId="2479">
        <row r="7">
          <cell r="E7" t="str">
            <v>PT NEWCREST SUMATRA MINERALS</v>
          </cell>
        </row>
      </sheetData>
      <sheetData sheetId="2480">
        <row r="7">
          <cell r="E7" t="str">
            <v>PT NEWCREST SUMATRA MINERALS</v>
          </cell>
        </row>
      </sheetData>
      <sheetData sheetId="2481">
        <row r="7">
          <cell r="E7" t="str">
            <v>PT NEWCREST SUMATRA MINERALS</v>
          </cell>
        </row>
      </sheetData>
      <sheetData sheetId="2482">
        <row r="7">
          <cell r="E7" t="str">
            <v>PT NEWCREST SUMATRA MINERALS</v>
          </cell>
        </row>
      </sheetData>
      <sheetData sheetId="2483">
        <row r="7">
          <cell r="E7" t="str">
            <v>PT NEWCREST SUMATRA MINERALS</v>
          </cell>
        </row>
      </sheetData>
      <sheetData sheetId="2484">
        <row r="7">
          <cell r="E7" t="str">
            <v>PT NEWCREST SUMATRA MINERALS</v>
          </cell>
        </row>
      </sheetData>
      <sheetData sheetId="2485">
        <row r="7">
          <cell r="E7" t="str">
            <v>PT NEWCREST SUMATRA MINERALS</v>
          </cell>
        </row>
      </sheetData>
      <sheetData sheetId="2486">
        <row r="7">
          <cell r="E7" t="str">
            <v>PT NEWCREST SUMATRA MINERALS</v>
          </cell>
        </row>
      </sheetData>
      <sheetData sheetId="2487">
        <row r="7">
          <cell r="E7" t="str">
            <v>PT NEWCREST SUMATRA MINERALS</v>
          </cell>
        </row>
      </sheetData>
      <sheetData sheetId="2488">
        <row r="7">
          <cell r="E7" t="str">
            <v>PT NEWCREST SUMATRA MINERALS</v>
          </cell>
        </row>
      </sheetData>
      <sheetData sheetId="2489">
        <row r="7">
          <cell r="E7" t="str">
            <v>PT NEWCREST SUMATRA MINERALS</v>
          </cell>
        </row>
      </sheetData>
      <sheetData sheetId="2490">
        <row r="7">
          <cell r="E7" t="str">
            <v>PT NEWCREST SUMATRA MINERALS</v>
          </cell>
        </row>
      </sheetData>
      <sheetData sheetId="2491">
        <row r="7">
          <cell r="E7" t="str">
            <v>PT NEWCREST SUMATRA MINERALS</v>
          </cell>
        </row>
      </sheetData>
      <sheetData sheetId="2492">
        <row r="7">
          <cell r="E7" t="str">
            <v>PT NEWCREST SUMATRA MINERALS</v>
          </cell>
        </row>
      </sheetData>
      <sheetData sheetId="2493">
        <row r="7">
          <cell r="E7" t="str">
            <v>PT NEWCREST SUMATRA MINERALS</v>
          </cell>
        </row>
      </sheetData>
      <sheetData sheetId="2494">
        <row r="7">
          <cell r="E7" t="str">
            <v>PT NEWCREST SUMATRA MINERALS</v>
          </cell>
        </row>
      </sheetData>
      <sheetData sheetId="2495">
        <row r="7">
          <cell r="E7" t="str">
            <v>PT NEWCREST SUMATRA MINERALS</v>
          </cell>
        </row>
      </sheetData>
      <sheetData sheetId="2496">
        <row r="7">
          <cell r="E7" t="str">
            <v>PT NEWCREST SUMATRA MINERALS</v>
          </cell>
        </row>
      </sheetData>
      <sheetData sheetId="2497">
        <row r="7">
          <cell r="E7" t="str">
            <v>PT NEWCREST SUMATRA MINERALS</v>
          </cell>
        </row>
      </sheetData>
      <sheetData sheetId="2498">
        <row r="7">
          <cell r="E7" t="str">
            <v>PT NEWCREST SUMATRA MINERALS</v>
          </cell>
        </row>
      </sheetData>
      <sheetData sheetId="2499">
        <row r="7">
          <cell r="E7" t="str">
            <v>PT NEWCREST SUMATRA MINERALS</v>
          </cell>
        </row>
      </sheetData>
      <sheetData sheetId="2500">
        <row r="7">
          <cell r="E7" t="str">
            <v>PT NEWCREST SUMATRA MINERALS</v>
          </cell>
        </row>
      </sheetData>
      <sheetData sheetId="2501">
        <row r="7">
          <cell r="E7" t="str">
            <v>PT NEWCREST SUMATRA MINERALS</v>
          </cell>
        </row>
      </sheetData>
      <sheetData sheetId="2502">
        <row r="7">
          <cell r="E7" t="str">
            <v>PT NEWCREST SUMATRA MINERALS</v>
          </cell>
        </row>
      </sheetData>
      <sheetData sheetId="2503">
        <row r="7">
          <cell r="E7" t="str">
            <v>PT NEWCREST SUMATRA MINERALS</v>
          </cell>
        </row>
      </sheetData>
      <sheetData sheetId="2504">
        <row r="7">
          <cell r="E7" t="str">
            <v>PT NEWCREST SUMATRA MINERALS</v>
          </cell>
        </row>
      </sheetData>
      <sheetData sheetId="2505">
        <row r="7">
          <cell r="E7" t="str">
            <v>PT NEWCREST SUMATRA MINERALS</v>
          </cell>
        </row>
      </sheetData>
      <sheetData sheetId="2506">
        <row r="7">
          <cell r="E7" t="str">
            <v>PT NEWCREST SUMATRA MINERALS</v>
          </cell>
        </row>
      </sheetData>
      <sheetData sheetId="2507">
        <row r="7">
          <cell r="E7" t="str">
            <v>PT NEWCREST SUMATRA MINERALS</v>
          </cell>
        </row>
      </sheetData>
      <sheetData sheetId="2508">
        <row r="7">
          <cell r="E7" t="str">
            <v>PT NEWCREST SUMATRA MINERALS</v>
          </cell>
        </row>
      </sheetData>
      <sheetData sheetId="2509">
        <row r="7">
          <cell r="E7" t="str">
            <v>PT NEWCREST SUMATRA MINERALS</v>
          </cell>
        </row>
      </sheetData>
      <sheetData sheetId="2510">
        <row r="7">
          <cell r="E7" t="str">
            <v>PT NEWCREST SUMATRA MINERALS</v>
          </cell>
        </row>
      </sheetData>
      <sheetData sheetId="2511">
        <row r="7">
          <cell r="E7" t="str">
            <v>PT NEWCREST SUMATRA MINERALS</v>
          </cell>
        </row>
      </sheetData>
      <sheetData sheetId="2512">
        <row r="7">
          <cell r="E7" t="str">
            <v>PT NEWCREST SUMATRA MINERALS</v>
          </cell>
        </row>
      </sheetData>
      <sheetData sheetId="2513">
        <row r="7">
          <cell r="E7" t="str">
            <v>PT NEWCREST SUMATRA MINERALS</v>
          </cell>
        </row>
      </sheetData>
      <sheetData sheetId="2514">
        <row r="7">
          <cell r="E7" t="str">
            <v>PT NEWCREST SUMATRA MINERALS</v>
          </cell>
        </row>
      </sheetData>
      <sheetData sheetId="2515">
        <row r="7">
          <cell r="E7" t="str">
            <v>PT NEWCREST SUMATRA MINERALS</v>
          </cell>
        </row>
      </sheetData>
      <sheetData sheetId="2516">
        <row r="7">
          <cell r="E7" t="str">
            <v>PT NEWCREST SUMATRA MINERALS</v>
          </cell>
        </row>
      </sheetData>
      <sheetData sheetId="2517">
        <row r="7">
          <cell r="E7" t="str">
            <v>PT NEWCREST SUMATRA MINERALS</v>
          </cell>
        </row>
      </sheetData>
      <sheetData sheetId="2518">
        <row r="7">
          <cell r="E7" t="str">
            <v>PT NEWCREST SUMATRA MINERALS</v>
          </cell>
        </row>
      </sheetData>
      <sheetData sheetId="2519">
        <row r="7">
          <cell r="E7" t="str">
            <v>PT NEWCREST SUMATRA MINERALS</v>
          </cell>
        </row>
      </sheetData>
      <sheetData sheetId="2520">
        <row r="7">
          <cell r="E7" t="str">
            <v>PT NEWCREST SUMATRA MINERALS</v>
          </cell>
        </row>
      </sheetData>
      <sheetData sheetId="2521">
        <row r="7">
          <cell r="E7" t="str">
            <v>PT NEWCREST SUMATRA MINERALS</v>
          </cell>
        </row>
      </sheetData>
      <sheetData sheetId="2522">
        <row r="7">
          <cell r="E7" t="str">
            <v>PT NEWCREST SUMATRA MINERALS</v>
          </cell>
        </row>
      </sheetData>
      <sheetData sheetId="2523">
        <row r="7">
          <cell r="E7" t="str">
            <v>PT NEWCREST SUMATRA MINERALS</v>
          </cell>
        </row>
      </sheetData>
      <sheetData sheetId="2524">
        <row r="7">
          <cell r="E7" t="str">
            <v>PT NEWCREST SUMATRA MINERALS</v>
          </cell>
        </row>
      </sheetData>
      <sheetData sheetId="2525">
        <row r="7">
          <cell r="E7" t="str">
            <v>PT NEWCREST SUMATRA MINERALS</v>
          </cell>
        </row>
      </sheetData>
      <sheetData sheetId="2526">
        <row r="7">
          <cell r="E7" t="str">
            <v>PT NEWCREST SUMATRA MINERALS</v>
          </cell>
        </row>
      </sheetData>
      <sheetData sheetId="2527">
        <row r="7">
          <cell r="E7" t="str">
            <v>PT NEWCREST SUMATRA MINERALS</v>
          </cell>
        </row>
      </sheetData>
      <sheetData sheetId="2528">
        <row r="7">
          <cell r="E7" t="str">
            <v>PT NEWCREST SUMATRA MINERALS</v>
          </cell>
        </row>
      </sheetData>
      <sheetData sheetId="2529">
        <row r="7">
          <cell r="E7" t="str">
            <v>PT NEWCREST SUMATRA MINERALS</v>
          </cell>
        </row>
      </sheetData>
      <sheetData sheetId="2530">
        <row r="7">
          <cell r="E7" t="str">
            <v>PT NEWCREST SUMATRA MINERALS</v>
          </cell>
        </row>
      </sheetData>
      <sheetData sheetId="2531">
        <row r="7">
          <cell r="E7" t="str">
            <v>PT NEWCREST SUMATRA MINERALS</v>
          </cell>
        </row>
      </sheetData>
      <sheetData sheetId="2532">
        <row r="7">
          <cell r="E7" t="str">
            <v>PT NEWCREST SUMATRA MINERALS</v>
          </cell>
        </row>
      </sheetData>
      <sheetData sheetId="2533">
        <row r="7">
          <cell r="E7" t="str">
            <v>PT NEWCREST SUMATRA MINERALS</v>
          </cell>
        </row>
      </sheetData>
      <sheetData sheetId="2534">
        <row r="7">
          <cell r="E7" t="str">
            <v>PT NEWCREST SUMATRA MINERALS</v>
          </cell>
        </row>
      </sheetData>
      <sheetData sheetId="2535">
        <row r="7">
          <cell r="E7" t="str">
            <v>PT NEWCREST SUMATRA MINERALS</v>
          </cell>
        </row>
      </sheetData>
      <sheetData sheetId="2536">
        <row r="7">
          <cell r="E7" t="str">
            <v>PT NEWCREST SUMATRA MINERALS</v>
          </cell>
        </row>
      </sheetData>
      <sheetData sheetId="2537">
        <row r="7">
          <cell r="E7" t="str">
            <v>PT NEWCREST SUMATRA MINERALS</v>
          </cell>
        </row>
      </sheetData>
      <sheetData sheetId="2538">
        <row r="7">
          <cell r="E7" t="str">
            <v>PT NEWCREST SUMATRA MINERALS</v>
          </cell>
        </row>
      </sheetData>
      <sheetData sheetId="2539">
        <row r="7">
          <cell r="E7" t="str">
            <v>PT NEWCREST SUMATRA MINERALS</v>
          </cell>
        </row>
      </sheetData>
      <sheetData sheetId="2540">
        <row r="7">
          <cell r="E7" t="str">
            <v>PT NEWCREST SUMATRA MINERALS</v>
          </cell>
        </row>
      </sheetData>
      <sheetData sheetId="2541">
        <row r="7">
          <cell r="E7" t="str">
            <v>PT NEWCREST SUMATRA MINERALS</v>
          </cell>
        </row>
      </sheetData>
      <sheetData sheetId="2542">
        <row r="7">
          <cell r="E7" t="str">
            <v>PT NEWCREST SUMATRA MINERALS</v>
          </cell>
        </row>
      </sheetData>
      <sheetData sheetId="2543">
        <row r="7">
          <cell r="E7" t="str">
            <v>PT NEWCREST SUMATRA MINERALS</v>
          </cell>
        </row>
      </sheetData>
      <sheetData sheetId="2544">
        <row r="7">
          <cell r="E7" t="str">
            <v>PT NEWCREST SUMATRA MINERALS</v>
          </cell>
        </row>
      </sheetData>
      <sheetData sheetId="2545">
        <row r="7">
          <cell r="E7" t="str">
            <v>PT NEWCREST SUMATRA MINERALS</v>
          </cell>
        </row>
      </sheetData>
      <sheetData sheetId="2546">
        <row r="7">
          <cell r="E7" t="str">
            <v>PT NEWCREST SUMATRA MINERALS</v>
          </cell>
        </row>
      </sheetData>
      <sheetData sheetId="2547">
        <row r="7">
          <cell r="E7" t="str">
            <v>PT NEWCREST SUMATRA MINERALS</v>
          </cell>
        </row>
      </sheetData>
      <sheetData sheetId="2548">
        <row r="7">
          <cell r="E7" t="str">
            <v>PT NEWCREST SUMATRA MINERALS</v>
          </cell>
        </row>
      </sheetData>
      <sheetData sheetId="2549">
        <row r="7">
          <cell r="E7" t="str">
            <v>PT NEWCREST SUMATRA MINERALS</v>
          </cell>
        </row>
      </sheetData>
      <sheetData sheetId="2550">
        <row r="7">
          <cell r="E7" t="str">
            <v>PT NEWCREST SUMATRA MINERALS</v>
          </cell>
        </row>
      </sheetData>
      <sheetData sheetId="2551">
        <row r="7">
          <cell r="E7" t="str">
            <v>PT NEWCREST SUMATRA MINERALS</v>
          </cell>
        </row>
      </sheetData>
      <sheetData sheetId="2552">
        <row r="7">
          <cell r="E7" t="str">
            <v>PT NEWCREST SUMATRA MINERALS</v>
          </cell>
        </row>
      </sheetData>
      <sheetData sheetId="2553">
        <row r="7">
          <cell r="E7" t="str">
            <v>PT NEWCREST SUMATRA MINERALS</v>
          </cell>
        </row>
      </sheetData>
      <sheetData sheetId="2554">
        <row r="7">
          <cell r="E7" t="str">
            <v>PT NEWCREST SUMATRA MINERALS</v>
          </cell>
        </row>
      </sheetData>
      <sheetData sheetId="2555">
        <row r="7">
          <cell r="E7" t="str">
            <v>PT NEWCREST SUMATRA MINERALS</v>
          </cell>
        </row>
      </sheetData>
      <sheetData sheetId="2556">
        <row r="7">
          <cell r="E7" t="str">
            <v>PT NEWCREST SUMATRA MINERALS</v>
          </cell>
        </row>
      </sheetData>
      <sheetData sheetId="2557">
        <row r="7">
          <cell r="E7" t="str">
            <v>PT NEWCREST SUMATRA MINERALS</v>
          </cell>
        </row>
      </sheetData>
      <sheetData sheetId="2558">
        <row r="7">
          <cell r="E7" t="str">
            <v>PT NEWCREST SUMATRA MINERALS</v>
          </cell>
        </row>
      </sheetData>
      <sheetData sheetId="2559">
        <row r="7">
          <cell r="E7" t="str">
            <v>PT NEWCREST SUMATRA MINERALS</v>
          </cell>
        </row>
      </sheetData>
      <sheetData sheetId="2560">
        <row r="7">
          <cell r="E7" t="str">
            <v>PT NEWCREST SUMATRA MINERALS</v>
          </cell>
        </row>
      </sheetData>
      <sheetData sheetId="2561">
        <row r="7">
          <cell r="E7" t="str">
            <v>PT NEWCREST SUMATRA MINERALS</v>
          </cell>
        </row>
      </sheetData>
      <sheetData sheetId="2562">
        <row r="7">
          <cell r="E7" t="str">
            <v>PT NEWCREST SUMATRA MINERALS</v>
          </cell>
        </row>
      </sheetData>
      <sheetData sheetId="2563">
        <row r="7">
          <cell r="E7" t="str">
            <v>PT NEWCREST SUMATRA MINERALS</v>
          </cell>
        </row>
      </sheetData>
      <sheetData sheetId="2564">
        <row r="7">
          <cell r="E7" t="str">
            <v>PT NEWCREST SUMATRA MINERALS</v>
          </cell>
        </row>
      </sheetData>
      <sheetData sheetId="2565">
        <row r="7">
          <cell r="E7" t="str">
            <v>PT NEWCREST SUMATRA MINERALS</v>
          </cell>
        </row>
      </sheetData>
      <sheetData sheetId="2566">
        <row r="7">
          <cell r="E7" t="str">
            <v>PT NEWCREST SUMATRA MINERALS</v>
          </cell>
        </row>
      </sheetData>
      <sheetData sheetId="2567">
        <row r="7">
          <cell r="E7" t="str">
            <v>PT NEWCREST SUMATRA MINERALS</v>
          </cell>
        </row>
      </sheetData>
      <sheetData sheetId="2568">
        <row r="7">
          <cell r="E7" t="str">
            <v>PT NEWCREST SUMATRA MINERALS</v>
          </cell>
        </row>
      </sheetData>
      <sheetData sheetId="2569">
        <row r="7">
          <cell r="E7" t="str">
            <v>PT NEWCREST SUMATRA MINERALS</v>
          </cell>
        </row>
      </sheetData>
      <sheetData sheetId="2570">
        <row r="7">
          <cell r="E7" t="str">
            <v>PT NEWCREST SUMATRA MINERALS</v>
          </cell>
        </row>
      </sheetData>
      <sheetData sheetId="2571">
        <row r="7">
          <cell r="E7" t="str">
            <v>PT NEWCREST SUMATRA MINERALS</v>
          </cell>
        </row>
      </sheetData>
      <sheetData sheetId="2572">
        <row r="7">
          <cell r="E7" t="str">
            <v>PT NEWCREST SUMATRA MINERALS</v>
          </cell>
        </row>
      </sheetData>
      <sheetData sheetId="2573">
        <row r="7">
          <cell r="E7" t="str">
            <v>PT NEWCREST SUMATRA MINERALS</v>
          </cell>
        </row>
      </sheetData>
      <sheetData sheetId="2574">
        <row r="7">
          <cell r="E7" t="str">
            <v>PT NEWCREST SUMATRA MINERALS</v>
          </cell>
        </row>
      </sheetData>
      <sheetData sheetId="2575">
        <row r="7">
          <cell r="E7" t="str">
            <v>PT NEWCREST SUMATRA MINERALS</v>
          </cell>
        </row>
      </sheetData>
      <sheetData sheetId="2576">
        <row r="7">
          <cell r="E7" t="str">
            <v>PT NEWCREST SUMATRA MINERALS</v>
          </cell>
        </row>
      </sheetData>
      <sheetData sheetId="2577">
        <row r="7">
          <cell r="E7" t="str">
            <v>PT NEWCREST SUMATRA MINERALS</v>
          </cell>
        </row>
      </sheetData>
      <sheetData sheetId="2578">
        <row r="7">
          <cell r="E7" t="str">
            <v>PT NEWCREST SUMATRA MINERALS</v>
          </cell>
        </row>
      </sheetData>
      <sheetData sheetId="2579">
        <row r="7">
          <cell r="E7" t="str">
            <v>PT NEWCREST SUMATRA MINERALS</v>
          </cell>
        </row>
      </sheetData>
      <sheetData sheetId="2580">
        <row r="7">
          <cell r="E7" t="str">
            <v>PT NEWCREST SUMATRA MINERALS</v>
          </cell>
        </row>
      </sheetData>
      <sheetData sheetId="2581">
        <row r="7">
          <cell r="E7" t="str">
            <v>PT NEWCREST SUMATRA MINERALS</v>
          </cell>
        </row>
      </sheetData>
      <sheetData sheetId="2582">
        <row r="7">
          <cell r="E7" t="str">
            <v>PT NEWCREST SUMATRA MINERALS</v>
          </cell>
        </row>
      </sheetData>
      <sheetData sheetId="2583">
        <row r="7">
          <cell r="E7" t="str">
            <v>PT NEWCREST SUMATRA MINERALS</v>
          </cell>
        </row>
      </sheetData>
      <sheetData sheetId="2584">
        <row r="7">
          <cell r="E7" t="str">
            <v>PT NEWCREST SUMATRA MINERALS</v>
          </cell>
        </row>
      </sheetData>
      <sheetData sheetId="2585">
        <row r="7">
          <cell r="E7" t="str">
            <v>PT NEWCREST SUMATRA MINERALS</v>
          </cell>
        </row>
      </sheetData>
      <sheetData sheetId="2586">
        <row r="7">
          <cell r="E7" t="str">
            <v>PT NEWCREST SUMATRA MINERALS</v>
          </cell>
        </row>
      </sheetData>
      <sheetData sheetId="2587">
        <row r="7">
          <cell r="E7" t="str">
            <v>PT NEWCREST SUMATRA MINERALS</v>
          </cell>
        </row>
      </sheetData>
      <sheetData sheetId="2588">
        <row r="7">
          <cell r="E7" t="str">
            <v>PT NEWCREST SUMATRA MINERALS</v>
          </cell>
        </row>
      </sheetData>
      <sheetData sheetId="2589">
        <row r="7">
          <cell r="E7" t="str">
            <v>PT NEWCREST SUMATRA MINERALS</v>
          </cell>
        </row>
      </sheetData>
      <sheetData sheetId="2590">
        <row r="7">
          <cell r="E7" t="str">
            <v>PT NEWCREST SUMATRA MINERALS</v>
          </cell>
        </row>
      </sheetData>
      <sheetData sheetId="2591">
        <row r="7">
          <cell r="E7" t="str">
            <v>PT NEWCREST SUMATRA MINERALS</v>
          </cell>
        </row>
      </sheetData>
      <sheetData sheetId="2592">
        <row r="7">
          <cell r="E7" t="str">
            <v>PT NEWCREST SUMATRA MINERALS</v>
          </cell>
        </row>
      </sheetData>
      <sheetData sheetId="2593">
        <row r="7">
          <cell r="E7" t="str">
            <v>PT NEWCREST SUMATRA MINERALS</v>
          </cell>
        </row>
      </sheetData>
      <sheetData sheetId="2594">
        <row r="7">
          <cell r="E7" t="str">
            <v>PT NEWCREST SUMATRA MINERALS</v>
          </cell>
        </row>
      </sheetData>
      <sheetData sheetId="2595">
        <row r="7">
          <cell r="E7" t="str">
            <v>PT NEWCREST SUMATRA MINERALS</v>
          </cell>
        </row>
      </sheetData>
      <sheetData sheetId="2596">
        <row r="7">
          <cell r="E7" t="str">
            <v>PT NEWCREST SUMATRA MINERALS</v>
          </cell>
        </row>
      </sheetData>
      <sheetData sheetId="2597">
        <row r="7">
          <cell r="E7" t="str">
            <v>PT NEWCREST SUMATRA MINERALS</v>
          </cell>
        </row>
      </sheetData>
      <sheetData sheetId="2598">
        <row r="7">
          <cell r="E7" t="str">
            <v>PT NEWCREST SUMATRA MINERALS</v>
          </cell>
        </row>
      </sheetData>
      <sheetData sheetId="2599">
        <row r="7">
          <cell r="E7" t="str">
            <v>PT NEWCREST SUMATRA MINERALS</v>
          </cell>
        </row>
      </sheetData>
      <sheetData sheetId="2600">
        <row r="7">
          <cell r="E7" t="str">
            <v>PT NEWCREST SUMATRA MINERALS</v>
          </cell>
        </row>
      </sheetData>
      <sheetData sheetId="2601">
        <row r="7">
          <cell r="E7" t="str">
            <v>PT NEWCREST SUMATRA MINERALS</v>
          </cell>
        </row>
      </sheetData>
      <sheetData sheetId="2602">
        <row r="7">
          <cell r="E7" t="str">
            <v>PT NEWCREST SUMATRA MINERALS</v>
          </cell>
        </row>
      </sheetData>
      <sheetData sheetId="2603">
        <row r="7">
          <cell r="E7" t="str">
            <v>PT NEWCREST SUMATRA MINERALS</v>
          </cell>
        </row>
      </sheetData>
      <sheetData sheetId="2604">
        <row r="7">
          <cell r="E7" t="str">
            <v>PT NEWCREST SUMATRA MINERALS</v>
          </cell>
        </row>
      </sheetData>
      <sheetData sheetId="2605">
        <row r="7">
          <cell r="E7" t="str">
            <v>PT NEWCREST SUMATRA MINERALS</v>
          </cell>
        </row>
      </sheetData>
      <sheetData sheetId="2606">
        <row r="7">
          <cell r="E7" t="str">
            <v>PT NEWCREST SUMATRA MINERALS</v>
          </cell>
        </row>
      </sheetData>
      <sheetData sheetId="2607">
        <row r="7">
          <cell r="E7" t="str">
            <v>PT NEWCREST SUMATRA MINERALS</v>
          </cell>
        </row>
      </sheetData>
      <sheetData sheetId="2608">
        <row r="7">
          <cell r="E7" t="str">
            <v>PT NEWCREST SUMATRA MINERALS</v>
          </cell>
        </row>
      </sheetData>
      <sheetData sheetId="2609">
        <row r="7">
          <cell r="E7" t="str">
            <v>PT NEWCREST SUMATRA MINERALS</v>
          </cell>
        </row>
      </sheetData>
      <sheetData sheetId="2610">
        <row r="7">
          <cell r="E7" t="str">
            <v>PT NEWCREST SUMATRA MINERALS</v>
          </cell>
        </row>
      </sheetData>
      <sheetData sheetId="2611">
        <row r="7">
          <cell r="E7" t="str">
            <v>PT NEWCREST SUMATRA MINERALS</v>
          </cell>
        </row>
      </sheetData>
      <sheetData sheetId="2612">
        <row r="7">
          <cell r="E7" t="str">
            <v>PT NEWCREST SUMATRA MINERALS</v>
          </cell>
        </row>
      </sheetData>
      <sheetData sheetId="2613">
        <row r="7">
          <cell r="E7" t="str">
            <v>PT NEWCREST SUMATRA MINERALS</v>
          </cell>
        </row>
      </sheetData>
      <sheetData sheetId="2614">
        <row r="7">
          <cell r="E7" t="str">
            <v>PT NEWCREST SUMATRA MINERALS</v>
          </cell>
        </row>
      </sheetData>
      <sheetData sheetId="2615">
        <row r="7">
          <cell r="E7" t="str">
            <v>PT NEWCREST SUMATRA MINERALS</v>
          </cell>
        </row>
      </sheetData>
      <sheetData sheetId="2616">
        <row r="7">
          <cell r="E7" t="str">
            <v>PT NEWCREST SUMATRA MINERALS</v>
          </cell>
        </row>
      </sheetData>
      <sheetData sheetId="2617">
        <row r="7">
          <cell r="E7" t="str">
            <v>PT NEWCREST SUMATRA MINERALS</v>
          </cell>
        </row>
      </sheetData>
      <sheetData sheetId="2618">
        <row r="7">
          <cell r="E7" t="str">
            <v>PT NEWCREST SUMATRA MINERALS</v>
          </cell>
        </row>
      </sheetData>
      <sheetData sheetId="2619">
        <row r="7">
          <cell r="E7" t="str">
            <v>PT NEWCREST SUMATRA MINERALS</v>
          </cell>
        </row>
      </sheetData>
      <sheetData sheetId="2620">
        <row r="7">
          <cell r="E7" t="str">
            <v>PT NEWCREST SUMATRA MINERALS</v>
          </cell>
        </row>
      </sheetData>
      <sheetData sheetId="2621">
        <row r="7">
          <cell r="E7" t="str">
            <v>PT NEWCREST SUMATRA MINERALS</v>
          </cell>
        </row>
      </sheetData>
      <sheetData sheetId="2622">
        <row r="7">
          <cell r="E7" t="str">
            <v>PT NEWCREST SUMATRA MINERALS</v>
          </cell>
        </row>
      </sheetData>
      <sheetData sheetId="2623">
        <row r="7">
          <cell r="E7" t="str">
            <v>PT NEWCREST SUMATRA MINERALS</v>
          </cell>
        </row>
      </sheetData>
      <sheetData sheetId="2624">
        <row r="7">
          <cell r="E7" t="str">
            <v>PT NEWCREST SUMATRA MINERALS</v>
          </cell>
        </row>
      </sheetData>
      <sheetData sheetId="2625">
        <row r="7">
          <cell r="E7" t="str">
            <v>PT NEWCREST SUMATRA MINERALS</v>
          </cell>
        </row>
      </sheetData>
      <sheetData sheetId="2626">
        <row r="7">
          <cell r="E7" t="str">
            <v>PT NEWCREST SUMATRA MINERALS</v>
          </cell>
        </row>
      </sheetData>
      <sheetData sheetId="2627">
        <row r="7">
          <cell r="E7" t="str">
            <v>PT NEWCREST SUMATRA MINERALS</v>
          </cell>
        </row>
      </sheetData>
      <sheetData sheetId="2628">
        <row r="7">
          <cell r="E7" t="str">
            <v>PT NEWCREST SUMATRA MINERALS</v>
          </cell>
        </row>
      </sheetData>
      <sheetData sheetId="2629">
        <row r="7">
          <cell r="E7" t="str">
            <v>PT NEWCREST SUMATRA MINERALS</v>
          </cell>
        </row>
      </sheetData>
      <sheetData sheetId="2630">
        <row r="7">
          <cell r="E7" t="str">
            <v>PT NEWCREST SUMATRA MINERALS</v>
          </cell>
        </row>
      </sheetData>
      <sheetData sheetId="2631">
        <row r="7">
          <cell r="E7" t="str">
            <v>PT NEWCREST SUMATRA MINERALS</v>
          </cell>
        </row>
      </sheetData>
      <sheetData sheetId="2632">
        <row r="7">
          <cell r="E7" t="str">
            <v>PT NEWCREST SUMATRA MINERALS</v>
          </cell>
        </row>
      </sheetData>
      <sheetData sheetId="2633">
        <row r="7">
          <cell r="E7" t="str">
            <v>PT NEWCREST SUMATRA MINERALS</v>
          </cell>
        </row>
      </sheetData>
      <sheetData sheetId="2634">
        <row r="7">
          <cell r="E7" t="str">
            <v>PT NEWCREST SUMATRA MINERALS</v>
          </cell>
        </row>
      </sheetData>
      <sheetData sheetId="2635">
        <row r="7">
          <cell r="E7" t="str">
            <v>PT NEWCREST SUMATRA MINERALS</v>
          </cell>
        </row>
      </sheetData>
      <sheetData sheetId="2636">
        <row r="7">
          <cell r="E7" t="str">
            <v>PT NEWCREST SUMATRA MINERALS</v>
          </cell>
        </row>
      </sheetData>
      <sheetData sheetId="2637">
        <row r="7">
          <cell r="E7" t="str">
            <v>PT NEWCREST SUMATRA MINERALS</v>
          </cell>
        </row>
      </sheetData>
      <sheetData sheetId="2638">
        <row r="7">
          <cell r="E7" t="str">
            <v>PT NEWCREST SUMATRA MINERALS</v>
          </cell>
        </row>
      </sheetData>
      <sheetData sheetId="2639">
        <row r="7">
          <cell r="E7" t="str">
            <v>PT NEWCREST SUMATRA MINERALS</v>
          </cell>
        </row>
      </sheetData>
      <sheetData sheetId="2640">
        <row r="7">
          <cell r="E7" t="str">
            <v>PT NEWCREST SUMATRA MINERALS</v>
          </cell>
        </row>
      </sheetData>
      <sheetData sheetId="2641">
        <row r="7">
          <cell r="E7" t="str">
            <v>PT NEWCREST SUMATRA MINERALS</v>
          </cell>
        </row>
      </sheetData>
      <sheetData sheetId="2642">
        <row r="7">
          <cell r="E7" t="str">
            <v>PT NEWCREST SUMATRA MINERALS</v>
          </cell>
        </row>
      </sheetData>
      <sheetData sheetId="2643">
        <row r="7">
          <cell r="E7" t="str">
            <v>PT NEWCREST SUMATRA MINERALS</v>
          </cell>
        </row>
      </sheetData>
      <sheetData sheetId="2644">
        <row r="7">
          <cell r="E7" t="str">
            <v>PT NEWCREST SUMATRA MINERALS</v>
          </cell>
        </row>
      </sheetData>
      <sheetData sheetId="2645">
        <row r="7">
          <cell r="E7" t="str">
            <v>PT NEWCREST SUMATRA MINERALS</v>
          </cell>
        </row>
      </sheetData>
      <sheetData sheetId="2646">
        <row r="7">
          <cell r="E7" t="str">
            <v>PT NEWCREST SUMATRA MINERALS</v>
          </cell>
        </row>
      </sheetData>
      <sheetData sheetId="2647">
        <row r="7">
          <cell r="E7" t="str">
            <v>PT NEWCREST SUMATRA MINERALS</v>
          </cell>
        </row>
      </sheetData>
      <sheetData sheetId="2648">
        <row r="7">
          <cell r="E7" t="str">
            <v>PT NEWCREST SUMATRA MINERALS</v>
          </cell>
        </row>
      </sheetData>
      <sheetData sheetId="2649">
        <row r="7">
          <cell r="E7" t="str">
            <v>PT NEWCREST SUMATRA MINERALS</v>
          </cell>
        </row>
      </sheetData>
      <sheetData sheetId="2650">
        <row r="7">
          <cell r="E7" t="str">
            <v>PT NEWCREST SUMATRA MINERALS</v>
          </cell>
        </row>
      </sheetData>
      <sheetData sheetId="2651">
        <row r="7">
          <cell r="E7" t="str">
            <v>PT NEWCREST SUMATRA MINERALS</v>
          </cell>
        </row>
      </sheetData>
      <sheetData sheetId="2652">
        <row r="7">
          <cell r="E7" t="str">
            <v>PT NEWCREST SUMATRA MINERALS</v>
          </cell>
        </row>
      </sheetData>
      <sheetData sheetId="2653">
        <row r="7">
          <cell r="E7" t="str">
            <v>PT NEWCREST SUMATRA MINERALS</v>
          </cell>
        </row>
      </sheetData>
      <sheetData sheetId="2654">
        <row r="7">
          <cell r="E7" t="str">
            <v>PT NEWCREST SUMATRA MINERALS</v>
          </cell>
        </row>
      </sheetData>
      <sheetData sheetId="2655">
        <row r="7">
          <cell r="E7" t="str">
            <v>PT NEWCREST SUMATRA MINERALS</v>
          </cell>
        </row>
      </sheetData>
      <sheetData sheetId="2656">
        <row r="7">
          <cell r="E7" t="str">
            <v>PT NEWCREST SUMATRA MINERALS</v>
          </cell>
        </row>
      </sheetData>
      <sheetData sheetId="2657">
        <row r="7">
          <cell r="E7" t="str">
            <v>PT NEWCREST SUMATRA MINERALS</v>
          </cell>
        </row>
      </sheetData>
      <sheetData sheetId="2658">
        <row r="7">
          <cell r="E7" t="str">
            <v>PT NEWCREST SUMATRA MINERALS</v>
          </cell>
        </row>
      </sheetData>
      <sheetData sheetId="2659">
        <row r="7">
          <cell r="E7" t="str">
            <v>PT NEWCREST SUMATRA MINERALS</v>
          </cell>
        </row>
      </sheetData>
      <sheetData sheetId="2660">
        <row r="7">
          <cell r="E7" t="str">
            <v>PT NEWCREST SUMATRA MINERALS</v>
          </cell>
        </row>
      </sheetData>
      <sheetData sheetId="2661">
        <row r="7">
          <cell r="E7" t="str">
            <v>PT NEWCREST SUMATRA MINERALS</v>
          </cell>
        </row>
      </sheetData>
      <sheetData sheetId="2662">
        <row r="7">
          <cell r="E7" t="str">
            <v>PT NEWCREST SUMATRA MINERALS</v>
          </cell>
        </row>
      </sheetData>
      <sheetData sheetId="2663">
        <row r="7">
          <cell r="E7" t="str">
            <v>PT NEWCREST SUMATRA MINERALS</v>
          </cell>
        </row>
      </sheetData>
      <sheetData sheetId="2664">
        <row r="7">
          <cell r="E7" t="str">
            <v>PT NEWCREST SUMATRA MINERALS</v>
          </cell>
        </row>
      </sheetData>
      <sheetData sheetId="2665">
        <row r="7">
          <cell r="E7" t="str">
            <v>PT NEWCREST SUMATRA MINERALS</v>
          </cell>
        </row>
      </sheetData>
      <sheetData sheetId="2666">
        <row r="7">
          <cell r="E7" t="str">
            <v>PT NEWCREST SUMATRA MINERALS</v>
          </cell>
        </row>
      </sheetData>
      <sheetData sheetId="2667">
        <row r="7">
          <cell r="E7" t="str">
            <v>PT NEWCREST SUMATRA MINERALS</v>
          </cell>
        </row>
      </sheetData>
      <sheetData sheetId="2668">
        <row r="7">
          <cell r="E7" t="str">
            <v>PT NEWCREST SUMATRA MINERALS</v>
          </cell>
        </row>
      </sheetData>
      <sheetData sheetId="2669">
        <row r="7">
          <cell r="E7" t="str">
            <v>PT NEWCREST SUMATRA MINERALS</v>
          </cell>
        </row>
      </sheetData>
      <sheetData sheetId="2670">
        <row r="7">
          <cell r="E7" t="str">
            <v>PT NEWCREST SUMATRA MINERALS</v>
          </cell>
        </row>
      </sheetData>
      <sheetData sheetId="2671">
        <row r="7">
          <cell r="E7" t="str">
            <v>PT NEWCREST SUMATRA MINERALS</v>
          </cell>
        </row>
      </sheetData>
      <sheetData sheetId="2672">
        <row r="7">
          <cell r="E7" t="str">
            <v>PT NEWCREST SUMATRA MINERALS</v>
          </cell>
        </row>
      </sheetData>
      <sheetData sheetId="2673">
        <row r="7">
          <cell r="E7" t="str">
            <v>PT NEWCREST SUMATRA MINERALS</v>
          </cell>
        </row>
      </sheetData>
      <sheetData sheetId="2674">
        <row r="7">
          <cell r="E7" t="str">
            <v>PT NEWCREST SUMATRA MINERALS</v>
          </cell>
        </row>
      </sheetData>
      <sheetData sheetId="2675">
        <row r="7">
          <cell r="E7" t="str">
            <v>PT NEWCREST SUMATRA MINERALS</v>
          </cell>
        </row>
      </sheetData>
      <sheetData sheetId="2676">
        <row r="7">
          <cell r="E7" t="str">
            <v>PT NEWCREST SUMATRA MINERALS</v>
          </cell>
        </row>
      </sheetData>
      <sheetData sheetId="2677">
        <row r="7">
          <cell r="E7" t="str">
            <v>PT NEWCREST SUMATRA MINERALS</v>
          </cell>
        </row>
      </sheetData>
      <sheetData sheetId="2678">
        <row r="7">
          <cell r="E7" t="str">
            <v>PT NEWCREST SUMATRA MINERALS</v>
          </cell>
        </row>
      </sheetData>
      <sheetData sheetId="2679">
        <row r="7">
          <cell r="E7" t="str">
            <v>PT NEWCREST SUMATRA MINERALS</v>
          </cell>
        </row>
      </sheetData>
      <sheetData sheetId="2680">
        <row r="7">
          <cell r="E7" t="str">
            <v>PT NEWCREST SUMATRA MINERALS</v>
          </cell>
        </row>
      </sheetData>
      <sheetData sheetId="2681">
        <row r="7">
          <cell r="E7" t="str">
            <v>PT NEWCREST SUMATRA MINERALS</v>
          </cell>
        </row>
      </sheetData>
      <sheetData sheetId="2682">
        <row r="7">
          <cell r="E7" t="str">
            <v>PT NEWCREST SUMATRA MINERALS</v>
          </cell>
        </row>
      </sheetData>
      <sheetData sheetId="2683">
        <row r="7">
          <cell r="E7" t="str">
            <v>PT NEWCREST SUMATRA MINERALS</v>
          </cell>
        </row>
      </sheetData>
      <sheetData sheetId="2684">
        <row r="7">
          <cell r="E7" t="str">
            <v>PT NEWCREST SUMATRA MINERALS</v>
          </cell>
        </row>
      </sheetData>
      <sheetData sheetId="2685">
        <row r="7">
          <cell r="E7" t="str">
            <v>PT NEWCREST SUMATRA MINERALS</v>
          </cell>
        </row>
      </sheetData>
      <sheetData sheetId="2686">
        <row r="7">
          <cell r="E7" t="str">
            <v>PT NEWCREST SUMATRA MINERALS</v>
          </cell>
        </row>
      </sheetData>
      <sheetData sheetId="2687">
        <row r="7">
          <cell r="E7" t="str">
            <v>PT NEWCREST SUMATRA MINERALS</v>
          </cell>
        </row>
      </sheetData>
      <sheetData sheetId="2688">
        <row r="7">
          <cell r="E7" t="str">
            <v>PT NEWCREST SUMATRA MINERALS</v>
          </cell>
        </row>
      </sheetData>
      <sheetData sheetId="2689">
        <row r="7">
          <cell r="E7" t="str">
            <v>PT NEWCREST SUMATRA MINERALS</v>
          </cell>
        </row>
      </sheetData>
      <sheetData sheetId="2690">
        <row r="7">
          <cell r="E7" t="str">
            <v>PT NEWCREST SUMATRA MINERALS</v>
          </cell>
        </row>
      </sheetData>
      <sheetData sheetId="2691">
        <row r="7">
          <cell r="E7" t="str">
            <v>PT NEWCREST SUMATRA MINERALS</v>
          </cell>
        </row>
      </sheetData>
      <sheetData sheetId="2692">
        <row r="7">
          <cell r="E7" t="str">
            <v>PT NEWCREST SUMATRA MINERALS</v>
          </cell>
        </row>
      </sheetData>
      <sheetData sheetId="2693">
        <row r="7">
          <cell r="E7" t="str">
            <v>PT NEWCREST SUMATRA MINERALS</v>
          </cell>
        </row>
      </sheetData>
      <sheetData sheetId="2694">
        <row r="7">
          <cell r="E7" t="str">
            <v>PT NEWCREST SUMATRA MINERALS</v>
          </cell>
        </row>
      </sheetData>
      <sheetData sheetId="2695">
        <row r="7">
          <cell r="E7" t="str">
            <v>PT NEWCREST SUMATRA MINERALS</v>
          </cell>
        </row>
      </sheetData>
      <sheetData sheetId="2696">
        <row r="7">
          <cell r="E7" t="str">
            <v>PT NEWCREST SUMATRA MINERALS</v>
          </cell>
        </row>
      </sheetData>
      <sheetData sheetId="2697">
        <row r="7">
          <cell r="E7" t="str">
            <v>PT NEWCREST SUMATRA MINERALS</v>
          </cell>
        </row>
      </sheetData>
      <sheetData sheetId="2698">
        <row r="7">
          <cell r="E7" t="str">
            <v>PT NEWCREST SUMATRA MINERALS</v>
          </cell>
        </row>
      </sheetData>
      <sheetData sheetId="2699">
        <row r="7">
          <cell r="E7" t="str">
            <v>PT NEWCREST SUMATRA MINERALS</v>
          </cell>
        </row>
      </sheetData>
      <sheetData sheetId="2700">
        <row r="7">
          <cell r="E7" t="str">
            <v>PT NEWCREST SUMATRA MINERALS</v>
          </cell>
        </row>
      </sheetData>
      <sheetData sheetId="2701">
        <row r="7">
          <cell r="E7" t="str">
            <v>PT NEWCREST SUMATRA MINERALS</v>
          </cell>
        </row>
      </sheetData>
      <sheetData sheetId="2702">
        <row r="7">
          <cell r="E7" t="str">
            <v>PT NEWCREST SUMATRA MINERALS</v>
          </cell>
        </row>
      </sheetData>
      <sheetData sheetId="2703">
        <row r="7">
          <cell r="E7" t="str">
            <v>PT NEWCREST SUMATRA MINERALS</v>
          </cell>
        </row>
      </sheetData>
      <sheetData sheetId="2704">
        <row r="7">
          <cell r="E7" t="str">
            <v>PT NEWCREST SUMATRA MINERALS</v>
          </cell>
        </row>
      </sheetData>
      <sheetData sheetId="2705">
        <row r="7">
          <cell r="E7" t="str">
            <v>PT NEWCREST SUMATRA MINERALS</v>
          </cell>
        </row>
      </sheetData>
      <sheetData sheetId="2706">
        <row r="7">
          <cell r="E7" t="str">
            <v>PT NEWCREST SUMATRA MINERALS</v>
          </cell>
        </row>
      </sheetData>
      <sheetData sheetId="2707">
        <row r="7">
          <cell r="E7" t="str">
            <v>PT NEWCREST SUMATRA MINERALS</v>
          </cell>
        </row>
      </sheetData>
      <sheetData sheetId="2708">
        <row r="7">
          <cell r="E7" t="str">
            <v>PT NEWCREST SUMATRA MINERALS</v>
          </cell>
        </row>
      </sheetData>
      <sheetData sheetId="2709">
        <row r="7">
          <cell r="E7" t="str">
            <v>PT NEWCREST SUMATRA MINERALS</v>
          </cell>
        </row>
      </sheetData>
      <sheetData sheetId="2710">
        <row r="7">
          <cell r="E7" t="str">
            <v>PT NEWCREST SUMATRA MINERALS</v>
          </cell>
        </row>
      </sheetData>
      <sheetData sheetId="2711">
        <row r="7">
          <cell r="E7" t="str">
            <v>PT NEWCREST SUMATRA MINERALS</v>
          </cell>
        </row>
      </sheetData>
      <sheetData sheetId="2712">
        <row r="7">
          <cell r="E7" t="str">
            <v>PT NEWCREST SUMATRA MINERALS</v>
          </cell>
        </row>
      </sheetData>
      <sheetData sheetId="2713">
        <row r="7">
          <cell r="E7" t="str">
            <v>PT NEWCREST SUMATRA MINERALS</v>
          </cell>
        </row>
      </sheetData>
      <sheetData sheetId="2714">
        <row r="7">
          <cell r="E7" t="str">
            <v>PT NEWCREST SUMATRA MINERALS</v>
          </cell>
        </row>
      </sheetData>
      <sheetData sheetId="2715">
        <row r="7">
          <cell r="E7" t="str">
            <v>PT NEWCREST SUMATRA MINERALS</v>
          </cell>
        </row>
      </sheetData>
      <sheetData sheetId="2716">
        <row r="7">
          <cell r="E7" t="str">
            <v>PT NEWCREST SUMATRA MINERALS</v>
          </cell>
        </row>
      </sheetData>
      <sheetData sheetId="2717">
        <row r="7">
          <cell r="E7" t="str">
            <v>PT NEWCREST SUMATRA MINERALS</v>
          </cell>
        </row>
      </sheetData>
      <sheetData sheetId="2718">
        <row r="7">
          <cell r="E7" t="str">
            <v>PT NEWCREST SUMATRA MINERALS</v>
          </cell>
        </row>
      </sheetData>
      <sheetData sheetId="2719">
        <row r="7">
          <cell r="E7" t="str">
            <v>PT NEWCREST SUMATRA MINERALS</v>
          </cell>
        </row>
      </sheetData>
      <sheetData sheetId="2720">
        <row r="7">
          <cell r="E7" t="str">
            <v>PT NEWCREST SUMATRA MINERALS</v>
          </cell>
        </row>
      </sheetData>
      <sheetData sheetId="2721">
        <row r="7">
          <cell r="E7" t="str">
            <v>PT NEWCREST SUMATRA MINERALS</v>
          </cell>
        </row>
      </sheetData>
      <sheetData sheetId="2722">
        <row r="7">
          <cell r="E7" t="str">
            <v>PT NEWCREST SUMATRA MINERALS</v>
          </cell>
        </row>
      </sheetData>
      <sheetData sheetId="2723">
        <row r="7">
          <cell r="E7" t="str">
            <v>PT NEWCREST SUMATRA MINERALS</v>
          </cell>
        </row>
      </sheetData>
      <sheetData sheetId="2724">
        <row r="7">
          <cell r="E7" t="str">
            <v>PT NEWCREST SUMATRA MINERALS</v>
          </cell>
        </row>
      </sheetData>
      <sheetData sheetId="2725">
        <row r="7">
          <cell r="E7" t="str">
            <v>PT NEWCREST SUMATRA MINERALS</v>
          </cell>
        </row>
      </sheetData>
      <sheetData sheetId="2726">
        <row r="7">
          <cell r="E7" t="str">
            <v>PT NEWCREST SUMATRA MINERALS</v>
          </cell>
        </row>
      </sheetData>
      <sheetData sheetId="2727">
        <row r="7">
          <cell r="E7" t="str">
            <v>PT NEWCREST SUMATRA MINERALS</v>
          </cell>
        </row>
      </sheetData>
      <sheetData sheetId="2728">
        <row r="7">
          <cell r="E7" t="str">
            <v>PT NEWCREST SUMATRA MINERALS</v>
          </cell>
        </row>
      </sheetData>
      <sheetData sheetId="2729">
        <row r="7">
          <cell r="E7" t="str">
            <v>PT NEWCREST SUMATRA MINERALS</v>
          </cell>
        </row>
      </sheetData>
      <sheetData sheetId="2730">
        <row r="7">
          <cell r="E7" t="str">
            <v>PT NEWCREST SUMATRA MINERALS</v>
          </cell>
        </row>
      </sheetData>
      <sheetData sheetId="2731">
        <row r="7">
          <cell r="E7" t="str">
            <v>PT NEWCREST SUMATRA MINERALS</v>
          </cell>
        </row>
      </sheetData>
      <sheetData sheetId="2732">
        <row r="7">
          <cell r="E7" t="str">
            <v>PT NEWCREST SUMATRA MINERALS</v>
          </cell>
        </row>
      </sheetData>
      <sheetData sheetId="2733">
        <row r="7">
          <cell r="E7" t="str">
            <v>PT NEWCREST SUMATRA MINERALS</v>
          </cell>
        </row>
      </sheetData>
      <sheetData sheetId="2734">
        <row r="7">
          <cell r="E7" t="str">
            <v>PT NEWCREST SUMATRA MINERALS</v>
          </cell>
        </row>
      </sheetData>
      <sheetData sheetId="2735">
        <row r="7">
          <cell r="E7" t="str">
            <v>PT NEWCREST SUMATRA MINERALS</v>
          </cell>
        </row>
      </sheetData>
      <sheetData sheetId="2736">
        <row r="7">
          <cell r="E7" t="str">
            <v>PT NEWCREST SUMATRA MINERALS</v>
          </cell>
        </row>
      </sheetData>
      <sheetData sheetId="2737">
        <row r="7">
          <cell r="E7" t="str">
            <v>PT NEWCREST SUMATRA MINERALS</v>
          </cell>
        </row>
      </sheetData>
      <sheetData sheetId="2738">
        <row r="7">
          <cell r="E7" t="str">
            <v>PT NEWCREST SUMATRA MINERALS</v>
          </cell>
        </row>
      </sheetData>
      <sheetData sheetId="2739">
        <row r="7">
          <cell r="E7" t="str">
            <v>PT NEWCREST SUMATRA MINERALS</v>
          </cell>
        </row>
      </sheetData>
      <sheetData sheetId="2740">
        <row r="7">
          <cell r="E7" t="str">
            <v>PT NEWCREST SUMATRA MINERALS</v>
          </cell>
        </row>
      </sheetData>
      <sheetData sheetId="2741">
        <row r="7">
          <cell r="E7" t="str">
            <v>PT NEWCREST SUMATRA MINERALS</v>
          </cell>
        </row>
      </sheetData>
      <sheetData sheetId="2742">
        <row r="7">
          <cell r="E7" t="str">
            <v>PT NEWCREST SUMATRA MINERALS</v>
          </cell>
        </row>
      </sheetData>
      <sheetData sheetId="2743">
        <row r="7">
          <cell r="E7" t="str">
            <v>PT NEWCREST SUMATRA MINERALS</v>
          </cell>
        </row>
      </sheetData>
      <sheetData sheetId="2744">
        <row r="7">
          <cell r="E7" t="str">
            <v>PT NEWCREST SUMATRA MINERALS</v>
          </cell>
        </row>
      </sheetData>
      <sheetData sheetId="2745">
        <row r="7">
          <cell r="E7" t="str">
            <v>PT NEWCREST SUMATRA MINERALS</v>
          </cell>
        </row>
      </sheetData>
      <sheetData sheetId="2746">
        <row r="7">
          <cell r="E7" t="str">
            <v>PT NEWCREST SUMATRA MINERALS</v>
          </cell>
        </row>
      </sheetData>
      <sheetData sheetId="2747">
        <row r="7">
          <cell r="E7" t="str">
            <v>PT NEWCREST SUMATRA MINERALS</v>
          </cell>
        </row>
      </sheetData>
      <sheetData sheetId="2748">
        <row r="7">
          <cell r="E7" t="str">
            <v>PT NEWCREST SUMATRA MINERALS</v>
          </cell>
        </row>
      </sheetData>
      <sheetData sheetId="2749">
        <row r="7">
          <cell r="E7" t="str">
            <v>PT NEWCREST SUMATRA MINERALS</v>
          </cell>
        </row>
      </sheetData>
      <sheetData sheetId="2750">
        <row r="7">
          <cell r="E7" t="str">
            <v>PT NEWCREST SUMATRA MINERALS</v>
          </cell>
        </row>
      </sheetData>
      <sheetData sheetId="2751">
        <row r="7">
          <cell r="E7" t="str">
            <v>PT NEWCREST SUMATRA MINERALS</v>
          </cell>
        </row>
      </sheetData>
      <sheetData sheetId="2752">
        <row r="7">
          <cell r="E7" t="str">
            <v>PT NEWCREST SUMATRA MINERALS</v>
          </cell>
        </row>
      </sheetData>
      <sheetData sheetId="2753">
        <row r="7">
          <cell r="E7" t="str">
            <v>PT NEWCREST SUMATRA MINERALS</v>
          </cell>
        </row>
      </sheetData>
      <sheetData sheetId="2754">
        <row r="7">
          <cell r="E7" t="str">
            <v>PT NEWCREST SUMATRA MINERALS</v>
          </cell>
        </row>
      </sheetData>
      <sheetData sheetId="2755">
        <row r="7">
          <cell r="E7" t="str">
            <v>PT NEWCREST SUMATRA MINERALS</v>
          </cell>
        </row>
      </sheetData>
      <sheetData sheetId="2756">
        <row r="7">
          <cell r="E7" t="str">
            <v>PT NEWCREST SUMATRA MINERALS</v>
          </cell>
        </row>
      </sheetData>
      <sheetData sheetId="2757">
        <row r="7">
          <cell r="E7" t="str">
            <v>PT NEWCREST SUMATRA MINERALS</v>
          </cell>
        </row>
      </sheetData>
      <sheetData sheetId="2758">
        <row r="7">
          <cell r="E7" t="str">
            <v>PT NEWCREST SUMATRA MINERALS</v>
          </cell>
        </row>
      </sheetData>
      <sheetData sheetId="2759">
        <row r="7">
          <cell r="E7" t="str">
            <v>PT NEWCREST SUMATRA MINERALS</v>
          </cell>
        </row>
      </sheetData>
      <sheetData sheetId="2760">
        <row r="7">
          <cell r="E7" t="str">
            <v>PT NEWCREST SUMATRA MINERALS</v>
          </cell>
        </row>
      </sheetData>
      <sheetData sheetId="2761">
        <row r="7">
          <cell r="E7" t="str">
            <v>PT NEWCREST SUMATRA MINERALS</v>
          </cell>
        </row>
      </sheetData>
      <sheetData sheetId="2762">
        <row r="7">
          <cell r="E7" t="str">
            <v>PT NEWCREST SUMATRA MINERALS</v>
          </cell>
        </row>
      </sheetData>
      <sheetData sheetId="2763">
        <row r="7">
          <cell r="E7" t="str">
            <v>PT NEWCREST SUMATRA MINERALS</v>
          </cell>
        </row>
      </sheetData>
      <sheetData sheetId="2764">
        <row r="7">
          <cell r="E7" t="str">
            <v>PT NEWCREST SUMATRA MINERALS</v>
          </cell>
        </row>
      </sheetData>
      <sheetData sheetId="2765">
        <row r="7">
          <cell r="E7" t="str">
            <v>PT NEWCREST SUMATRA MINERALS</v>
          </cell>
        </row>
      </sheetData>
      <sheetData sheetId="2766">
        <row r="7">
          <cell r="E7" t="str">
            <v>PT NEWCREST SUMATRA MINERALS</v>
          </cell>
        </row>
      </sheetData>
      <sheetData sheetId="2767">
        <row r="7">
          <cell r="E7" t="str">
            <v>PT NEWCREST SUMATRA MINERALS</v>
          </cell>
        </row>
      </sheetData>
      <sheetData sheetId="2768">
        <row r="7">
          <cell r="E7" t="str">
            <v>PT NEWCREST SUMATRA MINERALS</v>
          </cell>
        </row>
      </sheetData>
      <sheetData sheetId="2769">
        <row r="7">
          <cell r="E7" t="str">
            <v>PT NEWCREST SUMATRA MINERALS</v>
          </cell>
        </row>
      </sheetData>
      <sheetData sheetId="2770">
        <row r="7">
          <cell r="E7" t="str">
            <v>PT NEWCREST SUMATRA MINERALS</v>
          </cell>
        </row>
      </sheetData>
      <sheetData sheetId="2771">
        <row r="7">
          <cell r="E7" t="str">
            <v>PT NEWCREST SUMATRA MINERALS</v>
          </cell>
        </row>
      </sheetData>
      <sheetData sheetId="2772">
        <row r="7">
          <cell r="E7" t="str">
            <v>PT NEWCREST SUMATRA MINERALS</v>
          </cell>
        </row>
      </sheetData>
      <sheetData sheetId="2773">
        <row r="7">
          <cell r="E7" t="str">
            <v>PT NEWCREST SUMATRA MINERALS</v>
          </cell>
        </row>
      </sheetData>
      <sheetData sheetId="2774">
        <row r="7">
          <cell r="E7" t="str">
            <v>PT NEWCREST SUMATRA MINERALS</v>
          </cell>
        </row>
      </sheetData>
      <sheetData sheetId="2775">
        <row r="7">
          <cell r="E7" t="str">
            <v>PT NEWCREST SUMATRA MINERALS</v>
          </cell>
        </row>
      </sheetData>
      <sheetData sheetId="2776">
        <row r="7">
          <cell r="E7" t="str">
            <v>PT NEWCREST SUMATRA MINERALS</v>
          </cell>
        </row>
      </sheetData>
      <sheetData sheetId="2777">
        <row r="7">
          <cell r="E7" t="str">
            <v>PT NEWCREST SUMATRA MINERALS</v>
          </cell>
        </row>
      </sheetData>
      <sheetData sheetId="2778">
        <row r="7">
          <cell r="E7" t="str">
            <v>PT NEWCREST SUMATRA MINERALS</v>
          </cell>
        </row>
      </sheetData>
      <sheetData sheetId="2779">
        <row r="7">
          <cell r="E7" t="str">
            <v>PT NEWCREST SUMATRA MINERALS</v>
          </cell>
        </row>
      </sheetData>
      <sheetData sheetId="2780">
        <row r="7">
          <cell r="E7" t="str">
            <v>PT NEWCREST SUMATRA MINERALS</v>
          </cell>
        </row>
      </sheetData>
      <sheetData sheetId="2781">
        <row r="7">
          <cell r="E7" t="str">
            <v>PT NEWCREST SUMATRA MINERALS</v>
          </cell>
        </row>
      </sheetData>
      <sheetData sheetId="2782">
        <row r="7">
          <cell r="E7" t="str">
            <v>PT NEWCREST SUMATRA MINERALS</v>
          </cell>
        </row>
      </sheetData>
      <sheetData sheetId="2783">
        <row r="7">
          <cell r="E7" t="str">
            <v>PT NEWCREST SUMATRA MINERALS</v>
          </cell>
        </row>
      </sheetData>
      <sheetData sheetId="2784">
        <row r="7">
          <cell r="E7" t="str">
            <v>PT NEWCREST SUMATRA MINERALS</v>
          </cell>
        </row>
      </sheetData>
      <sheetData sheetId="2785">
        <row r="7">
          <cell r="E7" t="str">
            <v>PT NEWCREST SUMATRA MINERALS</v>
          </cell>
        </row>
      </sheetData>
      <sheetData sheetId="2786">
        <row r="7">
          <cell r="E7" t="str">
            <v>PT NEWCREST SUMATRA MINERALS</v>
          </cell>
        </row>
      </sheetData>
      <sheetData sheetId="2787">
        <row r="7">
          <cell r="E7" t="str">
            <v>PT NEWCREST SUMATRA MINERALS</v>
          </cell>
        </row>
      </sheetData>
      <sheetData sheetId="2788">
        <row r="7">
          <cell r="E7" t="str">
            <v>PT NEWCREST SUMATRA MINERALS</v>
          </cell>
        </row>
      </sheetData>
      <sheetData sheetId="2789">
        <row r="7">
          <cell r="E7" t="str">
            <v>PT NEWCREST SUMATRA MINERALS</v>
          </cell>
        </row>
      </sheetData>
      <sheetData sheetId="2790">
        <row r="7">
          <cell r="E7" t="str">
            <v>PT NEWCREST SUMATRA MINERALS</v>
          </cell>
        </row>
      </sheetData>
      <sheetData sheetId="2791">
        <row r="7">
          <cell r="E7" t="str">
            <v>PT NEWCREST SUMATRA MINERALS</v>
          </cell>
        </row>
      </sheetData>
      <sheetData sheetId="2792">
        <row r="7">
          <cell r="E7" t="str">
            <v>PT NEWCREST SUMATRA MINERALS</v>
          </cell>
        </row>
      </sheetData>
      <sheetData sheetId="2793">
        <row r="7">
          <cell r="E7" t="str">
            <v>PT NEWCREST SUMATRA MINERALS</v>
          </cell>
        </row>
      </sheetData>
      <sheetData sheetId="2794">
        <row r="7">
          <cell r="E7" t="str">
            <v>PT NEWCREST SUMATRA MINERALS</v>
          </cell>
        </row>
      </sheetData>
      <sheetData sheetId="2795">
        <row r="7">
          <cell r="E7" t="str">
            <v>PT NEWCREST SUMATRA MINERALS</v>
          </cell>
        </row>
      </sheetData>
      <sheetData sheetId="2796">
        <row r="7">
          <cell r="E7" t="str">
            <v>PT NEWCREST SUMATRA MINERALS</v>
          </cell>
        </row>
      </sheetData>
      <sheetData sheetId="2797">
        <row r="7">
          <cell r="E7" t="str">
            <v>PT NEWCREST SUMATRA MINERALS</v>
          </cell>
        </row>
      </sheetData>
      <sheetData sheetId="2798">
        <row r="7">
          <cell r="E7" t="str">
            <v>PT NEWCREST SUMATRA MINERALS</v>
          </cell>
        </row>
      </sheetData>
      <sheetData sheetId="2799">
        <row r="7">
          <cell r="E7" t="str">
            <v>PT NEWCREST SUMATRA MINERALS</v>
          </cell>
        </row>
      </sheetData>
      <sheetData sheetId="2800">
        <row r="7">
          <cell r="E7" t="str">
            <v>PT NEWCREST SUMATRA MINERALS</v>
          </cell>
        </row>
      </sheetData>
      <sheetData sheetId="2801">
        <row r="7">
          <cell r="E7" t="str">
            <v>PT NEWCREST SUMATRA MINERALS</v>
          </cell>
        </row>
      </sheetData>
      <sheetData sheetId="2802">
        <row r="7">
          <cell r="E7" t="str">
            <v>PT NEWCREST SUMATRA MINERALS</v>
          </cell>
        </row>
      </sheetData>
      <sheetData sheetId="2803">
        <row r="7">
          <cell r="E7" t="str">
            <v>PT NEWCREST SUMATRA MINERALS</v>
          </cell>
        </row>
      </sheetData>
      <sheetData sheetId="2804">
        <row r="7">
          <cell r="E7" t="str">
            <v>PT NEWCREST SUMATRA MINERALS</v>
          </cell>
        </row>
      </sheetData>
      <sheetData sheetId="2805">
        <row r="7">
          <cell r="E7" t="str">
            <v>PT NEWCREST SUMATRA MINERALS</v>
          </cell>
        </row>
      </sheetData>
      <sheetData sheetId="2806">
        <row r="7">
          <cell r="E7" t="str">
            <v>PT NEWCREST SUMATRA MINERALS</v>
          </cell>
        </row>
      </sheetData>
      <sheetData sheetId="2807">
        <row r="7">
          <cell r="E7" t="str">
            <v>PT NEWCREST SUMATRA MINERALS</v>
          </cell>
        </row>
      </sheetData>
      <sheetData sheetId="2808">
        <row r="7">
          <cell r="E7" t="str">
            <v>PT NEWCREST SUMATRA MINERALS</v>
          </cell>
        </row>
      </sheetData>
      <sheetData sheetId="2809">
        <row r="7">
          <cell r="E7" t="str">
            <v>PT NEWCREST SUMATRA MINERALS</v>
          </cell>
        </row>
      </sheetData>
      <sheetData sheetId="2810">
        <row r="7">
          <cell r="E7" t="str">
            <v>PT NEWCREST SUMATRA MINERALS</v>
          </cell>
        </row>
      </sheetData>
      <sheetData sheetId="2811">
        <row r="7">
          <cell r="E7" t="str">
            <v>PT NEWCREST SUMATRA MINERALS</v>
          </cell>
        </row>
      </sheetData>
      <sheetData sheetId="2812">
        <row r="7">
          <cell r="E7" t="str">
            <v>PT NEWCREST SUMATRA MINERALS</v>
          </cell>
        </row>
      </sheetData>
      <sheetData sheetId="2813">
        <row r="7">
          <cell r="E7" t="str">
            <v>PT NEWCREST SUMATRA MINERALS</v>
          </cell>
        </row>
      </sheetData>
      <sheetData sheetId="2814">
        <row r="7">
          <cell r="E7" t="str">
            <v>PT NEWCREST SUMATRA MINERALS</v>
          </cell>
        </row>
      </sheetData>
      <sheetData sheetId="2815">
        <row r="7">
          <cell r="E7" t="str">
            <v>PT NEWCREST SUMATRA MINERALS</v>
          </cell>
        </row>
      </sheetData>
      <sheetData sheetId="2816">
        <row r="7">
          <cell r="E7" t="str">
            <v>PT NEWCREST SUMATRA MINERALS</v>
          </cell>
        </row>
      </sheetData>
      <sheetData sheetId="2817">
        <row r="7">
          <cell r="E7" t="str">
            <v>PT NEWCREST SUMATRA MINERALS</v>
          </cell>
        </row>
      </sheetData>
      <sheetData sheetId="2818">
        <row r="7">
          <cell r="E7" t="str">
            <v>PT NEWCREST SUMATRA MINERALS</v>
          </cell>
        </row>
      </sheetData>
      <sheetData sheetId="2819">
        <row r="7">
          <cell r="E7" t="str">
            <v>PT NEWCREST SUMATRA MINERALS</v>
          </cell>
        </row>
      </sheetData>
      <sheetData sheetId="2820">
        <row r="7">
          <cell r="E7" t="str">
            <v>PT NEWCREST SUMATRA MINERALS</v>
          </cell>
        </row>
      </sheetData>
      <sheetData sheetId="2821">
        <row r="7">
          <cell r="E7" t="str">
            <v>PT NEWCREST SUMATRA MINERALS</v>
          </cell>
        </row>
      </sheetData>
      <sheetData sheetId="2822">
        <row r="7">
          <cell r="E7" t="str">
            <v>PT NEWCREST SUMATRA MINERALS</v>
          </cell>
        </row>
      </sheetData>
      <sheetData sheetId="2823">
        <row r="7">
          <cell r="E7" t="str">
            <v>PT NEWCREST SUMATRA MINERALS</v>
          </cell>
        </row>
      </sheetData>
      <sheetData sheetId="2824">
        <row r="7">
          <cell r="E7" t="str">
            <v>PT NEWCREST SUMATRA MINERALS</v>
          </cell>
        </row>
      </sheetData>
      <sheetData sheetId="2825">
        <row r="7">
          <cell r="E7" t="str">
            <v>PT NEWCREST SUMATRA MINERALS</v>
          </cell>
        </row>
      </sheetData>
      <sheetData sheetId="2826">
        <row r="7">
          <cell r="E7" t="str">
            <v>PT NEWCREST SUMATRA MINERALS</v>
          </cell>
        </row>
      </sheetData>
      <sheetData sheetId="2827">
        <row r="7">
          <cell r="E7" t="str">
            <v>PT NEWCREST SUMATRA MINERALS</v>
          </cell>
        </row>
      </sheetData>
      <sheetData sheetId="2828">
        <row r="7">
          <cell r="E7" t="str">
            <v>PT NEWCREST SUMATRA MINERALS</v>
          </cell>
        </row>
      </sheetData>
      <sheetData sheetId="2829">
        <row r="7">
          <cell r="E7" t="str">
            <v>PT NEWCREST SUMATRA MINERALS</v>
          </cell>
        </row>
      </sheetData>
      <sheetData sheetId="2830">
        <row r="7">
          <cell r="E7" t="str">
            <v>PT NEWCREST SUMATRA MINERALS</v>
          </cell>
        </row>
      </sheetData>
      <sheetData sheetId="2831">
        <row r="7">
          <cell r="E7" t="str">
            <v>PT NEWCREST SUMATRA MINERALS</v>
          </cell>
        </row>
      </sheetData>
      <sheetData sheetId="2832">
        <row r="7">
          <cell r="E7" t="str">
            <v>PT NEWCREST SUMATRA MINERALS</v>
          </cell>
        </row>
      </sheetData>
      <sheetData sheetId="2833">
        <row r="7">
          <cell r="E7" t="str">
            <v>PT NEWCREST SUMATRA MINERALS</v>
          </cell>
        </row>
      </sheetData>
      <sheetData sheetId="2834">
        <row r="7">
          <cell r="E7" t="str">
            <v>PT NEWCREST SUMATRA MINERALS</v>
          </cell>
        </row>
      </sheetData>
      <sheetData sheetId="2835">
        <row r="7">
          <cell r="E7" t="str">
            <v>PT NEWCREST SUMATRA MINERALS</v>
          </cell>
        </row>
      </sheetData>
      <sheetData sheetId="2836">
        <row r="7">
          <cell r="E7" t="str">
            <v>PT NEWCREST SUMATRA MINERALS</v>
          </cell>
        </row>
      </sheetData>
      <sheetData sheetId="2837">
        <row r="7">
          <cell r="E7" t="str">
            <v>PT NEWCREST SUMATRA MINERALS</v>
          </cell>
        </row>
      </sheetData>
      <sheetData sheetId="2838">
        <row r="7">
          <cell r="E7" t="str">
            <v>PT NEWCREST SUMATRA MINERALS</v>
          </cell>
        </row>
      </sheetData>
      <sheetData sheetId="2839">
        <row r="7">
          <cell r="E7" t="str">
            <v>PT NEWCREST SUMATRA MINERALS</v>
          </cell>
        </row>
      </sheetData>
      <sheetData sheetId="2840">
        <row r="7">
          <cell r="E7" t="str">
            <v>PT NEWCREST SUMATRA MINERALS</v>
          </cell>
        </row>
      </sheetData>
      <sheetData sheetId="2841">
        <row r="7">
          <cell r="E7" t="str">
            <v>PT NEWCREST SUMATRA MINERALS</v>
          </cell>
        </row>
      </sheetData>
      <sheetData sheetId="2842">
        <row r="7">
          <cell r="E7" t="str">
            <v>PT NEWCREST SUMATRA MINERALS</v>
          </cell>
        </row>
      </sheetData>
      <sheetData sheetId="2843">
        <row r="7">
          <cell r="E7" t="str">
            <v>PT NEWCREST SUMATRA MINERALS</v>
          </cell>
        </row>
      </sheetData>
      <sheetData sheetId="2844">
        <row r="7">
          <cell r="E7" t="str">
            <v>PT NEWCREST SUMATRA MINERALS</v>
          </cell>
        </row>
      </sheetData>
      <sheetData sheetId="2845">
        <row r="7">
          <cell r="E7" t="str">
            <v>PT NEWCREST SUMATRA MINERALS</v>
          </cell>
        </row>
      </sheetData>
      <sheetData sheetId="2846">
        <row r="7">
          <cell r="E7" t="str">
            <v>PT NEWCREST SUMATRA MINERALS</v>
          </cell>
        </row>
      </sheetData>
      <sheetData sheetId="2847">
        <row r="7">
          <cell r="E7" t="str">
            <v>PT NEWCREST SUMATRA MINERALS</v>
          </cell>
        </row>
      </sheetData>
      <sheetData sheetId="2848">
        <row r="7">
          <cell r="E7" t="str">
            <v>PT NEWCREST SUMATRA MINERALS</v>
          </cell>
        </row>
      </sheetData>
      <sheetData sheetId="2849">
        <row r="7">
          <cell r="E7" t="str">
            <v>PT NEWCREST SUMATRA MINERALS</v>
          </cell>
        </row>
      </sheetData>
      <sheetData sheetId="2850">
        <row r="7">
          <cell r="E7" t="str">
            <v>PT NEWCREST SUMATRA MINERALS</v>
          </cell>
        </row>
      </sheetData>
      <sheetData sheetId="2851">
        <row r="7">
          <cell r="E7" t="str">
            <v>PT NEWCREST SUMATRA MINERALS</v>
          </cell>
        </row>
      </sheetData>
      <sheetData sheetId="2852">
        <row r="7">
          <cell r="E7" t="str">
            <v>PT NEWCREST SUMATRA MINERALS</v>
          </cell>
        </row>
      </sheetData>
      <sheetData sheetId="2853">
        <row r="7">
          <cell r="E7" t="str">
            <v>PT NEWCREST SUMATRA MINERALS</v>
          </cell>
        </row>
      </sheetData>
      <sheetData sheetId="2854">
        <row r="7">
          <cell r="E7" t="str">
            <v>PT NEWCREST SUMATRA MINERALS</v>
          </cell>
        </row>
      </sheetData>
      <sheetData sheetId="2855">
        <row r="7">
          <cell r="E7" t="str">
            <v>PT NEWCREST SUMATRA MINERALS</v>
          </cell>
        </row>
      </sheetData>
      <sheetData sheetId="2856">
        <row r="7">
          <cell r="E7" t="str">
            <v>PT NEWCREST SUMATRA MINERALS</v>
          </cell>
        </row>
      </sheetData>
      <sheetData sheetId="2857">
        <row r="7">
          <cell r="E7" t="str">
            <v>PT NEWCREST SUMATRA MINERALS</v>
          </cell>
        </row>
      </sheetData>
      <sheetData sheetId="2858">
        <row r="7">
          <cell r="E7" t="str">
            <v>PT NEWCREST SUMATRA MINERALS</v>
          </cell>
        </row>
      </sheetData>
      <sheetData sheetId="2859">
        <row r="7">
          <cell r="E7" t="str">
            <v>PT NEWCREST SUMATRA MINERALS</v>
          </cell>
        </row>
      </sheetData>
      <sheetData sheetId="2860">
        <row r="7">
          <cell r="E7" t="str">
            <v>PT NEWCREST SUMATRA MINERALS</v>
          </cell>
        </row>
      </sheetData>
      <sheetData sheetId="2861">
        <row r="7">
          <cell r="E7" t="str">
            <v>PT NEWCREST SUMATRA MINERALS</v>
          </cell>
        </row>
      </sheetData>
      <sheetData sheetId="2862">
        <row r="7">
          <cell r="E7" t="str">
            <v>PT NEWCREST SUMATRA MINERALS</v>
          </cell>
        </row>
      </sheetData>
      <sheetData sheetId="2863">
        <row r="7">
          <cell r="E7" t="str">
            <v>PT NEWCREST SUMATRA MINERALS</v>
          </cell>
        </row>
      </sheetData>
      <sheetData sheetId="2864">
        <row r="7">
          <cell r="E7" t="str">
            <v>PT NEWCREST SUMATRA MINERALS</v>
          </cell>
        </row>
      </sheetData>
      <sheetData sheetId="2865">
        <row r="7">
          <cell r="E7" t="str">
            <v>PT NEWCREST SUMATRA MINERALS</v>
          </cell>
        </row>
      </sheetData>
      <sheetData sheetId="2866">
        <row r="7">
          <cell r="E7" t="str">
            <v>PT NEWCREST SUMATRA MINERALS</v>
          </cell>
        </row>
      </sheetData>
      <sheetData sheetId="2867">
        <row r="7">
          <cell r="E7" t="str">
            <v>PT NEWCREST SUMATRA MINERALS</v>
          </cell>
        </row>
      </sheetData>
      <sheetData sheetId="2868">
        <row r="7">
          <cell r="E7" t="str">
            <v>PT NEWCREST SUMATRA MINERALS</v>
          </cell>
        </row>
      </sheetData>
      <sheetData sheetId="2869">
        <row r="7">
          <cell r="E7" t="str">
            <v>PT NEWCREST SUMATRA MINERALS</v>
          </cell>
        </row>
      </sheetData>
      <sheetData sheetId="2870">
        <row r="7">
          <cell r="E7" t="str">
            <v>PT NEWCREST SUMATRA MINERALS</v>
          </cell>
        </row>
      </sheetData>
      <sheetData sheetId="2871">
        <row r="7">
          <cell r="E7" t="str">
            <v>PT NEWCREST SUMATRA MINERALS</v>
          </cell>
        </row>
      </sheetData>
      <sheetData sheetId="2872">
        <row r="7">
          <cell r="E7" t="str">
            <v>PT NEWCREST SUMATRA MINERALS</v>
          </cell>
        </row>
      </sheetData>
      <sheetData sheetId="2873">
        <row r="7">
          <cell r="E7" t="str">
            <v>PT NEWCREST SUMATRA MINERALS</v>
          </cell>
        </row>
      </sheetData>
      <sheetData sheetId="2874"/>
      <sheetData sheetId="2875"/>
      <sheetData sheetId="2876">
        <row r="7">
          <cell r="E7" t="str">
            <v>PT NEWCREST SUMATRA MINERALS</v>
          </cell>
        </row>
      </sheetData>
      <sheetData sheetId="2877">
        <row r="7">
          <cell r="E7" t="str">
            <v>PT NEWCREST SUMATRA MINERALS</v>
          </cell>
        </row>
      </sheetData>
      <sheetData sheetId="2878">
        <row r="7">
          <cell r="E7" t="str">
            <v>PT NEWCREST SUMATRA MINERALS</v>
          </cell>
        </row>
      </sheetData>
      <sheetData sheetId="2879">
        <row r="7">
          <cell r="E7" t="str">
            <v>PT NEWCREST SUMATRA MINERALS</v>
          </cell>
        </row>
      </sheetData>
      <sheetData sheetId="2880">
        <row r="7">
          <cell r="E7" t="str">
            <v>PT NEWCREST SUMATRA MINERALS</v>
          </cell>
        </row>
      </sheetData>
      <sheetData sheetId="2881">
        <row r="7">
          <cell r="E7" t="str">
            <v>PT NEWCREST SUMATRA MINERALS</v>
          </cell>
        </row>
      </sheetData>
      <sheetData sheetId="2882">
        <row r="7">
          <cell r="E7" t="str">
            <v>PT NEWCREST SUMATRA MINERALS</v>
          </cell>
        </row>
      </sheetData>
      <sheetData sheetId="2883">
        <row r="7">
          <cell r="E7" t="str">
            <v>PT NEWCREST SUMATRA MINERALS</v>
          </cell>
        </row>
      </sheetData>
      <sheetData sheetId="2884">
        <row r="7">
          <cell r="E7" t="str">
            <v>PT NEWCREST SUMATRA MINERALS</v>
          </cell>
        </row>
      </sheetData>
      <sheetData sheetId="2885">
        <row r="7">
          <cell r="E7" t="str">
            <v>PT NEWCREST SUMATRA MINERALS</v>
          </cell>
        </row>
      </sheetData>
      <sheetData sheetId="2886">
        <row r="7">
          <cell r="E7" t="str">
            <v>PT NEWCREST SUMATRA MINERALS</v>
          </cell>
        </row>
      </sheetData>
      <sheetData sheetId="2887">
        <row r="7">
          <cell r="E7" t="str">
            <v>PT NEWCREST SUMATRA MINERALS</v>
          </cell>
        </row>
      </sheetData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 refreshError="1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 refreshError="1"/>
      <sheetData sheetId="358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/>
      <sheetData sheetId="3650" refreshError="1"/>
      <sheetData sheetId="365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>
        <row r="7">
          <cell r="E7" t="str">
            <v>PT NEWCREST SUMATRA MINERALS</v>
          </cell>
        </row>
      </sheetData>
      <sheetData sheetId="3696" refreshError="1"/>
      <sheetData sheetId="3697" refreshError="1"/>
      <sheetData sheetId="3698">
        <row r="31">
          <cell r="R31">
            <v>0</v>
          </cell>
        </row>
      </sheetData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/>
      <sheetData sheetId="371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>
        <row r="7">
          <cell r="E7" t="str">
            <v>PT NEWCREST SUMATRA MINERALS</v>
          </cell>
        </row>
      </sheetData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>
        <row r="36">
          <cell r="G36">
            <v>0</v>
          </cell>
        </row>
      </sheetData>
      <sheetData sheetId="6223">
        <row r="36">
          <cell r="G36">
            <v>0</v>
          </cell>
        </row>
      </sheetData>
      <sheetData sheetId="6224">
        <row r="36">
          <cell r="G36">
            <v>0</v>
          </cell>
        </row>
      </sheetData>
      <sheetData sheetId="6225">
        <row r="36">
          <cell r="G36">
            <v>0</v>
          </cell>
        </row>
      </sheetData>
      <sheetData sheetId="6226">
        <row r="36">
          <cell r="G36">
            <v>0</v>
          </cell>
        </row>
      </sheetData>
      <sheetData sheetId="6227">
        <row r="36">
          <cell r="G36">
            <v>0</v>
          </cell>
        </row>
      </sheetData>
      <sheetData sheetId="6228">
        <row r="36">
          <cell r="G36">
            <v>0</v>
          </cell>
        </row>
      </sheetData>
      <sheetData sheetId="6229">
        <row r="36">
          <cell r="G36">
            <v>0</v>
          </cell>
        </row>
      </sheetData>
      <sheetData sheetId="6230">
        <row r="36">
          <cell r="G36">
            <v>0</v>
          </cell>
        </row>
      </sheetData>
      <sheetData sheetId="6231">
        <row r="36">
          <cell r="G36">
            <v>0</v>
          </cell>
        </row>
      </sheetData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>
        <row r="36">
          <cell r="G36">
            <v>0</v>
          </cell>
        </row>
      </sheetData>
      <sheetData sheetId="6256">
        <row r="36">
          <cell r="G36">
            <v>0</v>
          </cell>
        </row>
      </sheetData>
      <sheetData sheetId="6257">
        <row r="36">
          <cell r="G36">
            <v>0</v>
          </cell>
        </row>
      </sheetData>
      <sheetData sheetId="6258">
        <row r="36">
          <cell r="G36">
            <v>0</v>
          </cell>
        </row>
      </sheetData>
      <sheetData sheetId="6259">
        <row r="36">
          <cell r="G36">
            <v>0</v>
          </cell>
        </row>
      </sheetData>
      <sheetData sheetId="6260">
        <row r="36">
          <cell r="G36">
            <v>0</v>
          </cell>
        </row>
      </sheetData>
      <sheetData sheetId="6261">
        <row r="36">
          <cell r="G36">
            <v>0</v>
          </cell>
        </row>
      </sheetData>
      <sheetData sheetId="6262">
        <row r="36">
          <cell r="G36">
            <v>0</v>
          </cell>
        </row>
      </sheetData>
      <sheetData sheetId="6263">
        <row r="36">
          <cell r="G36">
            <v>0</v>
          </cell>
        </row>
      </sheetData>
      <sheetData sheetId="6264">
        <row r="36">
          <cell r="G36">
            <v>0</v>
          </cell>
        </row>
      </sheetData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>
        <row r="36">
          <cell r="G36">
            <v>0</v>
          </cell>
        </row>
      </sheetData>
      <sheetData sheetId="6371">
        <row r="36">
          <cell r="G36">
            <v>0</v>
          </cell>
        </row>
      </sheetData>
      <sheetData sheetId="6372">
        <row r="36">
          <cell r="G36">
            <v>0</v>
          </cell>
        </row>
      </sheetData>
      <sheetData sheetId="6373">
        <row r="36">
          <cell r="G36">
            <v>0</v>
          </cell>
        </row>
      </sheetData>
      <sheetData sheetId="6374">
        <row r="36">
          <cell r="G36">
            <v>0</v>
          </cell>
        </row>
      </sheetData>
      <sheetData sheetId="6375">
        <row r="36">
          <cell r="G36">
            <v>0</v>
          </cell>
        </row>
      </sheetData>
      <sheetData sheetId="6376">
        <row r="36">
          <cell r="G36">
            <v>0</v>
          </cell>
        </row>
      </sheetData>
      <sheetData sheetId="6377">
        <row r="36">
          <cell r="G36">
            <v>0</v>
          </cell>
        </row>
      </sheetData>
      <sheetData sheetId="6378">
        <row r="36">
          <cell r="G36">
            <v>0</v>
          </cell>
        </row>
      </sheetData>
      <sheetData sheetId="6379">
        <row r="36">
          <cell r="G36">
            <v>0</v>
          </cell>
        </row>
      </sheetData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>
        <row r="36">
          <cell r="G36">
            <v>0</v>
          </cell>
        </row>
      </sheetData>
      <sheetData sheetId="6404">
        <row r="36">
          <cell r="G36">
            <v>0</v>
          </cell>
        </row>
      </sheetData>
      <sheetData sheetId="6405">
        <row r="36">
          <cell r="G36">
            <v>0</v>
          </cell>
        </row>
      </sheetData>
      <sheetData sheetId="6406">
        <row r="36">
          <cell r="G36">
            <v>0</v>
          </cell>
        </row>
      </sheetData>
      <sheetData sheetId="6407">
        <row r="36">
          <cell r="G36">
            <v>0</v>
          </cell>
        </row>
      </sheetData>
      <sheetData sheetId="6408">
        <row r="36">
          <cell r="G36">
            <v>0</v>
          </cell>
        </row>
      </sheetData>
      <sheetData sheetId="6409">
        <row r="36">
          <cell r="G36">
            <v>0</v>
          </cell>
        </row>
      </sheetData>
      <sheetData sheetId="6410">
        <row r="36">
          <cell r="G36">
            <v>0</v>
          </cell>
        </row>
      </sheetData>
      <sheetData sheetId="6411">
        <row r="36">
          <cell r="G36">
            <v>0</v>
          </cell>
        </row>
      </sheetData>
      <sheetData sheetId="6412">
        <row r="36">
          <cell r="G36">
            <v>0</v>
          </cell>
        </row>
      </sheetData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 refreshError="1"/>
      <sheetData sheetId="6552" refreshError="1"/>
      <sheetData sheetId="6553" refreshError="1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7">
          <cell r="E7" t="str">
            <v>PT NEWCREST SUMATRA MINERALS</v>
          </cell>
        </row>
      </sheetData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>
        <row r="7">
          <cell r="E7" t="str">
            <v>PT NEWCREST SUMATRA MINERALS</v>
          </cell>
        </row>
      </sheetData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>
        <row r="7">
          <cell r="E7" t="str">
            <v>PT NEWCREST SUMATRA MINERALS</v>
          </cell>
        </row>
      </sheetData>
      <sheetData sheetId="7307"/>
      <sheetData sheetId="7308"/>
      <sheetData sheetId="7309"/>
      <sheetData sheetId="7310"/>
      <sheetData sheetId="7311" refreshError="1"/>
      <sheetData sheetId="7312" refreshError="1"/>
      <sheetData sheetId="7313" refreshError="1"/>
      <sheetData sheetId="7314"/>
      <sheetData sheetId="7315"/>
      <sheetData sheetId="7316"/>
      <sheetData sheetId="7317"/>
      <sheetData sheetId="7318"/>
      <sheetData sheetId="7319"/>
      <sheetData sheetId="7320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/>
      <sheetData sheetId="7406"/>
      <sheetData sheetId="7407"/>
      <sheetData sheetId="7408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 refreshError="1"/>
      <sheetData sheetId="7556" refreshError="1"/>
      <sheetData sheetId="7557" refreshError="1"/>
      <sheetData sheetId="7558" refreshError="1"/>
      <sheetData sheetId="755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Analytical"/>
      <sheetName val="Tickmarks"/>
    </sheetNames>
    <sheetDataSet>
      <sheetData sheetId="0"/>
      <sheetData sheetId="1" refreshError="1">
        <row r="1">
          <cell r="G1" t="str">
            <v>AJE</v>
          </cell>
        </row>
        <row r="3">
          <cell r="G3">
            <v>0</v>
          </cell>
        </row>
        <row r="4">
          <cell r="G4">
            <v>0</v>
          </cell>
        </row>
        <row r="6">
          <cell r="G6">
            <v>0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3">
          <cell r="G13">
            <v>-177423944</v>
          </cell>
        </row>
        <row r="14">
          <cell r="G14">
            <v>-177423944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4">
          <cell r="G24">
            <v>0</v>
          </cell>
        </row>
        <row r="25">
          <cell r="G25">
            <v>0</v>
          </cell>
        </row>
        <row r="27">
          <cell r="G27">
            <v>0</v>
          </cell>
        </row>
        <row r="28">
          <cell r="G28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198500000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171514042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370014042</v>
          </cell>
        </row>
        <row r="48">
          <cell r="G48">
            <v>946634099</v>
          </cell>
        </row>
        <row r="49">
          <cell r="G49">
            <v>946634099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5">
          <cell r="G55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1139224197</v>
          </cell>
        </row>
      </sheetData>
      <sheetData sheetId="2"/>
      <sheetData sheetId="3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O"/>
      <sheetName val="Rollforward"/>
      <sheetName val="TOD Addition"/>
      <sheetName val="Addition"/>
      <sheetName val="Disposal"/>
      <sheetName val="Analisa Impairment - land"/>
      <sheetName val="Impairment vehicle"/>
      <sheetName val="CMA - for test beginning"/>
      <sheetName val="Building"/>
      <sheetName val="CIP"/>
      <sheetName val="Tickmarks"/>
      <sheetName val="131 - Building Dec"/>
      <sheetName val="Structure"/>
      <sheetName val="133 - Structure Dec"/>
      <sheetName val="Machinery&amp; Equipment"/>
      <sheetName val="134 - Machinery Dec"/>
      <sheetName val="Vessel"/>
      <sheetName val="135 - Vessel - Decl"/>
      <sheetName val="Vehicle"/>
      <sheetName val="136 - Vehicle Dec"/>
      <sheetName val="Tools, Furniture &amp; Fixture"/>
      <sheetName val="137 - Tools Dec"/>
      <sheetName val="Land"/>
      <sheetName val="139 - Land D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'01"/>
      <sheetName val="Feb'01"/>
      <sheetName val="March'01"/>
      <sheetName val="April'01"/>
      <sheetName val="May'01"/>
      <sheetName val="JUNE'01"/>
      <sheetName val="JULY'01"/>
      <sheetName val="AUGUST'01"/>
      <sheetName val="SEPTEMBER'01"/>
      <sheetName val="October'01"/>
      <sheetName val="November'01"/>
      <sheetName val="December'01"/>
      <sheetName val="Jan'02"/>
      <sheetName val="FEB'02"/>
      <sheetName val="MARCH'02"/>
      <sheetName val="APRIL'02"/>
      <sheetName val="MAY'02"/>
      <sheetName val="JUNE'02"/>
      <sheetName val="JULY'02"/>
      <sheetName val="AUGUST'02"/>
      <sheetName val="SEPT'02 "/>
      <sheetName val="oct'02"/>
      <sheetName val="Nov'02"/>
      <sheetName val="Dec'02"/>
      <sheetName val="JAN'03"/>
      <sheetName val="Feb'03"/>
      <sheetName val="March'03"/>
      <sheetName val="April'03"/>
      <sheetName val="May'03"/>
      <sheetName val="June'03"/>
      <sheetName val="July'03"/>
      <sheetName val="Aug'03"/>
      <sheetName val="Sept '03"/>
      <sheetName val="Oct'03"/>
      <sheetName val="Nov'03"/>
      <sheetName val="spi"/>
      <sheetName val="Dec'03"/>
      <sheetName val="Jan'04"/>
      <sheetName val="Feb'04"/>
      <sheetName val="March'04"/>
      <sheetName val="April'04"/>
      <sheetName val="Diff Jvc"/>
      <sheetName val="May'04"/>
      <sheetName val="June'04"/>
      <sheetName val="July'04"/>
      <sheetName val="August'04"/>
      <sheetName val="Sept'04"/>
      <sheetName val="Oct'04"/>
      <sheetName val="Nov'04"/>
      <sheetName val="Dec'04"/>
      <sheetName val="JAN 2005"/>
      <sheetName val="Feb '05"/>
      <sheetName val="March'05"/>
      <sheetName val="April'05"/>
      <sheetName val="May'05"/>
      <sheetName val="June'05"/>
      <sheetName val="July'05"/>
      <sheetName val="August'05"/>
      <sheetName val="SEPT'05"/>
      <sheetName val="OCT'05"/>
      <sheetName val="NOV'05"/>
      <sheetName val="Dec'05"/>
      <sheetName val="Jan'06"/>
      <sheetName val="Feb'06"/>
      <sheetName val="March'06"/>
      <sheetName val="April'06"/>
      <sheetName val="May'06"/>
      <sheetName val="June'06"/>
      <sheetName val="out dn"/>
      <sheetName val="july'06"/>
      <sheetName val="August'06"/>
      <sheetName val="SEPT'06"/>
      <sheetName val="oct'06"/>
      <sheetName val="Nov'06"/>
      <sheetName val="Dec'06"/>
      <sheetName val="Jan'07"/>
      <sheetName val="Feb'07"/>
      <sheetName val="March'07"/>
      <sheetName val="INCOMING SALES JAN-FEB'05"/>
      <sheetName val="Difference JVC"/>
      <sheetName val="Sheet2"/>
      <sheetName val="DIFF PGCOM 2005 APRIL-OCT (2)"/>
      <sheetName val="DIFF PGCOM 2005 APRIL-OCT"/>
      <sheetName val="Sheet1"/>
      <sheetName val="Difference JVC (2)"/>
      <sheetName val="Difference History"/>
      <sheetName val="Difference ALL"/>
      <sheetName val="Apr'07"/>
      <sheetName val="May'07"/>
      <sheetName val="JUNE'07"/>
      <sheetName val="July'07"/>
      <sheetName val="DIFF PRICE JEIN JUNE 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MBAYARAN"/>
      <sheetName val="ALAMAT"/>
      <sheetName val="INVOICE"/>
      <sheetName val="ACCOUNT NO"/>
      <sheetName val="Aplikasi IDR 1"/>
      <sheetName val="Aplikasi IDR 2"/>
      <sheetName val="Aplikasi IDR 3"/>
      <sheetName val="Aplikasi IDR 4"/>
      <sheetName val="Aplikasi USD"/>
      <sheetName val="Aplikasi USD (2)"/>
      <sheetName val="Aplikasi JPY"/>
      <sheetName val="NO INV"/>
      <sheetName val="REKAP BUKTI POT"/>
      <sheetName val="RATE 1"/>
      <sheetName val="RATE 2"/>
      <sheetName val="LOAN"/>
      <sheetName val="CC"/>
      <sheetName val="COPY"/>
      <sheetName val="SABUN"/>
      <sheetName val="PAYMENT"/>
      <sheetName val="KAPASITAS TANKER"/>
      <sheetName val="SALDO"/>
      <sheetName val="REKAP PPN"/>
      <sheetName val="PIB"/>
      <sheetName val="LIST SUPLIER"/>
      <sheetName val="PO"/>
      <sheetName val="ATK"/>
      <sheetName val="KAS BOLA"/>
      <sheetName val="MOBIL"/>
      <sheetName val="FORM PINJAMAN"/>
      <sheetName val="NO. SURAT"/>
      <sheetName val="OBAT"/>
      <sheetName val="LABEL BANK"/>
      <sheetName val="HTI KOP"/>
      <sheetName val="KOP ALAMAT"/>
      <sheetName val="KOP ALAMAT 2"/>
      <sheetName val="ALAMAT BP"/>
      <sheetName val="NO LABEL"/>
      <sheetName val="TT YPMI"/>
      <sheetName val="TT"/>
      <sheetName val="TT PARCEL"/>
      <sheetName val="DRIVER FORM"/>
      <sheetName val="LABEL"/>
      <sheetName val="LABEL 2"/>
      <sheetName val="ALAMAT LN"/>
      <sheetName val="CONFIRM NO BOT"/>
      <sheetName val="INV. MACH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O"/>
      <sheetName val="Mutation"/>
      <sheetName val="List of FA-Dec"/>
      <sheetName val="List Addition FA"/>
      <sheetName val="List Disposal FA"/>
      <sheetName val="Depre"/>
      <sheetName val="TOD FA"/>
      <sheetName val="Tickmarks"/>
      <sheetName val="Sheet1"/>
    </sheetNames>
    <sheetDataSet>
      <sheetData sheetId="0"/>
      <sheetData sheetId="1">
        <row r="33">
          <cell r="K33">
            <v>88985366.550000191</v>
          </cell>
        </row>
      </sheetData>
      <sheetData sheetId="2"/>
      <sheetData sheetId="3">
        <row r="100">
          <cell r="H100">
            <v>19122350</v>
          </cell>
        </row>
      </sheetData>
      <sheetData sheetId="4" refreshError="1">
        <row r="8">
          <cell r="J8">
            <v>75000000</v>
          </cell>
        </row>
        <row r="9">
          <cell r="J9">
            <v>325000000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RPO"/>
      <sheetName val="Summary"/>
      <sheetName val="SUM ADJ"/>
      <sheetName val="List FA December"/>
      <sheetName val="Add. December"/>
      <sheetName val="Disposal December"/>
      <sheetName val="CIP December"/>
      <sheetName val="List FA October"/>
      <sheetName val="Add. October"/>
      <sheetName val="Disposal October"/>
      <sheetName val="List&amp;TOD Sold Scrap October"/>
      <sheetName val="CIP October"/>
      <sheetName val="Repair &amp; Main Jan-Dec'09"/>
      <sheetName val="Tickmarks"/>
      <sheetName val="Procedure"/>
    </sheetNames>
    <sheetDataSet>
      <sheetData sheetId="0"/>
      <sheetData sheetId="1"/>
      <sheetData sheetId="2">
        <row r="19">
          <cell r="F19">
            <v>8566615568.8199997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s"/>
      <sheetName val="Notes"/>
      <sheetName val="Inquiry"/>
      <sheetName val="RPO"/>
      <sheetName val="Mutation"/>
      <sheetName val="Test Depre"/>
      <sheetName val="Test Beg. Balance"/>
      <sheetName val="Machinery-Dec"/>
      <sheetName val="Machinery_JAN-NOV"/>
      <sheetName val="Building_Jan-Nov"/>
      <sheetName val="Building-Dec"/>
      <sheetName val="Land-Dec"/>
      <sheetName val="Vehicles-Dec"/>
      <sheetName val="Vehicles"/>
      <sheetName val="F&amp;F"/>
      <sheetName val="F&amp;F-Dec"/>
      <sheetName val="CIP-Dec"/>
      <sheetName val="CIP"/>
      <sheetName val="Tickmarks"/>
    </sheetNames>
    <sheetDataSet>
      <sheetData sheetId="0"/>
      <sheetData sheetId="1"/>
      <sheetData sheetId="2"/>
      <sheetData sheetId="3"/>
      <sheetData sheetId="4">
        <row r="63">
          <cell r="F63">
            <v>-2217401820</v>
          </cell>
        </row>
      </sheetData>
      <sheetData sheetId="5" refreshError="1">
        <row r="62">
          <cell r="E62">
            <v>30925442985</v>
          </cell>
        </row>
        <row r="66">
          <cell r="E66">
            <v>1296721958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RollForward"/>
      <sheetName val="RPO"/>
      <sheetName val="Impairment"/>
      <sheetName val="List &amp; TOD Add"/>
      <sheetName val="List &amp; TOD Disposal"/>
      <sheetName val="TOT Depr"/>
      <sheetName val="opname"/>
      <sheetName val="Repair&amp;Maintenance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benefit(1)"/>
      <sheetName val="data_val"/>
      <sheetName val="table"/>
      <sheetName val="data_ee_&lt;nra(1)"/>
      <sheetName val="data_ee_&gt;nra(1)"/>
      <sheetName val="output_&gt;nra(1)"/>
      <sheetName val="output_&lt;nra(1)"/>
      <sheetName val="calcu"/>
      <sheetName val="gain_loss_aft_curr"/>
      <sheetName val="gain_loss"/>
      <sheetName val="miscellaneous"/>
      <sheetName val="output2"/>
      <sheetName val="output"/>
      <sheetName val="schedule_restate"/>
      <sheetName val="schedule"/>
      <sheetName val="disc_e"/>
      <sheetName val="disc_i"/>
      <sheetName val="disc_e_psc"/>
    </sheetNames>
    <sheetDataSet>
      <sheetData sheetId="0"/>
      <sheetData sheetId="1">
        <row r="5">
          <cell r="B5">
            <v>38352</v>
          </cell>
        </row>
        <row r="6">
          <cell r="B6">
            <v>38717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"/>
      <sheetName val="LT"/>
      <sheetName val="140101"/>
      <sheetName val="140401"/>
      <sheetName val="140402"/>
      <sheetName val="140404"/>
      <sheetName val="190010"/>
      <sheetName val="XR298-1207"/>
      <sheetName val="GL40"/>
      <sheetName val="XR222-140"/>
      <sheetName val="XR222 190"/>
      <sheetName val="XR222M"/>
      <sheetName val="190M"/>
      <sheetName val="140401 (2)"/>
      <sheetName val="140404 (2)"/>
      <sheetName val="data_v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data wp"/>
      <sheetName val="Detail Calc 05"/>
      <sheetName val="BS"/>
      <sheetName val="PL"/>
      <sheetName val="F.Adj"/>
      <sheetName val="Art.17"/>
      <sheetName val="Art.25"/>
      <sheetName val="F.Adj Allocation"/>
      <sheetName val="BIK update"/>
      <sheetName val="Provision"/>
      <sheetName val="transaksi"/>
      <sheetName val="1771"/>
      <sheetName val="1771.2"/>
      <sheetName val="1771-I"/>
      <sheetName val="1771-II"/>
      <sheetName val="1771-III"/>
      <sheetName val="1771-IV"/>
      <sheetName val="1771-V"/>
      <sheetName val="1771-VI"/>
    </sheetNames>
    <sheetDataSet>
      <sheetData sheetId="0">
        <row r="5">
          <cell r="I5" t="str">
            <v>PT. Essence Indonesia International Flavors &amp; Fragrance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data wp"/>
      <sheetName val="Detail Calc 05"/>
      <sheetName val="BS"/>
      <sheetName val="PL"/>
      <sheetName val="F.Adj"/>
      <sheetName val="Art.17"/>
      <sheetName val="Art.25"/>
      <sheetName val="F.Adj Allocation"/>
      <sheetName val="BIK update"/>
      <sheetName val="Provision"/>
      <sheetName val="transaksi"/>
      <sheetName val="1771"/>
      <sheetName val="1771.2"/>
      <sheetName val="1771-I"/>
      <sheetName val="1771-II"/>
      <sheetName val="1771-III"/>
      <sheetName val="1771-IV"/>
      <sheetName val="1771-V"/>
      <sheetName val="1771-VI"/>
    </sheetNames>
    <sheetDataSet>
      <sheetData sheetId="0">
        <row r="5">
          <cell r="I5" t="str">
            <v>PT. Essence Indonesia International Flavors &amp; Fragrance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Permanent info"/>
      <sheetName val="F1771"/>
      <sheetName val="F1771-I"/>
      <sheetName val="F1771-II"/>
      <sheetName val="F1771-III"/>
      <sheetName val="F1771-IV"/>
      <sheetName val="F1771-V"/>
      <sheetName val="depreciation"/>
      <sheetName val="addition-assets"/>
      <sheetName val="disposal"/>
      <sheetName val="Marshal"/>
      <sheetName val="Ref"/>
      <sheetName val="Attachement"/>
      <sheetName val="Pre-Op"/>
      <sheetName val="Lampiran"/>
      <sheetName val="daftar"/>
      <sheetName val="interest"/>
      <sheetName val="pph-25"/>
      <sheetName val="2%donat"/>
      <sheetName val="details fiscal adjustments"/>
      <sheetName val="rekonFA"/>
      <sheetName val="Sum empcost"/>
      <sheetName val="cover"/>
      <sheetName val="FA Movement IBIC"/>
      <sheetName val="Journal Template"/>
      <sheetName val="fiscal depr(E)"/>
      <sheetName val="GeneralInfo"/>
      <sheetName val="NO FAKTUR"/>
      <sheetName val="FCastOptg"/>
      <sheetName val="Notes to BS"/>
      <sheetName val="NY ADMIN"/>
      <sheetName val="Mei 2007"/>
      <sheetName val="FA FISKAL"/>
      <sheetName val="Mort"/>
      <sheetName val="Commercial"/>
      <sheetName val="Cal"/>
      <sheetName val="1998 CITR"/>
      <sheetName val="Client Aje"/>
      <sheetName val="Trial Bal"/>
      <sheetName val="Gaikindo Report"/>
      <sheetName val="Accrued (ckrg)"/>
      <sheetName val="Data Sheet"/>
      <sheetName val="EQ"/>
      <sheetName val="Sheet1"/>
      <sheetName val="wpl"/>
      <sheetName val="Ex-Rate"/>
      <sheetName val="1"/>
      <sheetName val="WIP DETAIL (GL VS NMP)"/>
      <sheetName val="TEMP"/>
      <sheetName val="VEN"/>
      <sheetName val="Tickmarks"/>
      <sheetName val="Mutasi Final"/>
      <sheetName val="B7"/>
      <sheetName val="20-25-MAR"/>
      <sheetName val="I-BUT"/>
      <sheetName val="P3"/>
      <sheetName val="12"/>
      <sheetName val="BTL"/>
      <sheetName val="Rates"/>
      <sheetName val="Additional"/>
      <sheetName val="Depresiasi"/>
      <sheetName val="FE-1771$.P1"/>
      <sheetName val="Interdata"/>
      <sheetName val="F1771-2"/>
      <sheetName val="Permanent_info"/>
      <sheetName val="details_fiscal_adjustments"/>
      <sheetName val="Sum_empcost"/>
      <sheetName val="TAX_LIST"/>
      <sheetName val="Asumsi"/>
      <sheetName val="NY_ADMIN"/>
      <sheetName val="Mei_2007"/>
      <sheetName val="FA_FISKAL"/>
      <sheetName val="fiscal_depr(E)"/>
      <sheetName val="FA_Movement_IBIC"/>
      <sheetName val="B25-95"/>
      <sheetName val="Other charges (income)"/>
      <sheetName val="WBS1"/>
      <sheetName val="3800-Interim"/>
      <sheetName val="RWP 33"/>
      <sheetName val="WK Local"/>
      <sheetName val="C1 NOV"/>
      <sheetName val="Cons"/>
      <sheetName val="data wp"/>
      <sheetName val="Instructions"/>
      <sheetName val="FF-6"/>
      <sheetName val="detailed"/>
      <sheetName val="TableLookup"/>
      <sheetName val="Assumption"/>
      <sheetName val="Sheet2"/>
      <sheetName val="Sheet3"/>
      <sheetName val="FA Movement"/>
      <sheetName val="Accounts Payable (AA)"/>
      <sheetName val="10-1-1"/>
      <sheetName val="BS"/>
      <sheetName val="hitung"/>
      <sheetName val="Total_Cost"/>
      <sheetName val="RL"/>
      <sheetName val="PROD.FRY-MONODON"/>
      <sheetName val="VALIDASI"/>
      <sheetName val="Lead"/>
      <sheetName val="TBCons KMB04"/>
      <sheetName val="data_val"/>
      <sheetName val="trf multiple dnrks"/>
      <sheetName val="Q 1"/>
      <sheetName val="Expenses"/>
      <sheetName val="jan book"/>
      <sheetName val="OthAsset roll"/>
      <sheetName val="Detail Lead"/>
      <sheetName val="Horizon Cost Saves Pkg"/>
      <sheetName val="Range"/>
      <sheetName val="Macro5"/>
      <sheetName val="sep ST"/>
      <sheetName val="Mort-07"/>
      <sheetName val="In_VCTC_DIVA"/>
      <sheetName val="PO"/>
      <sheetName val="Ref-As Is GL acc"/>
      <sheetName val="VarianceFY00vsBP"/>
      <sheetName val="Act"/>
      <sheetName val="P&amp;L INPUT"/>
      <sheetName val="WELLTEST"/>
      <sheetName val="Input Sheet"/>
      <sheetName val="Portofolio Trading"/>
      <sheetName val="APAC Q1FY09 - Oracle"/>
      <sheetName val="PopCache_Sheet1"/>
      <sheetName val="Location_Details _2_"/>
      <sheetName val="Table 5"/>
      <sheetName val="rate"/>
      <sheetName val="TAX LIST"/>
      <sheetName val="cost recovery"/>
      <sheetName val="Phasing by Month"/>
      <sheetName val="Cost Input Sheet"/>
      <sheetName val="CAPALLOW"/>
      <sheetName val="CoA"/>
      <sheetName val="Note"/>
      <sheetName val="AR EXPORT"/>
      <sheetName val="DEP_$"/>
      <sheetName val="Input"/>
      <sheetName val="Pnrmanent info"/>
      <sheetName val="BBM-03"/>
      <sheetName val="选择报表"/>
      <sheetName val="lan"/>
      <sheetName val="RATE-NEW"/>
      <sheetName val="status"/>
      <sheetName val="Journal_Template"/>
      <sheetName val="NO_FAKTUR"/>
      <sheetName val="Notes_to_BS"/>
      <sheetName val="Trial_Bal"/>
      <sheetName val="Client_Aje"/>
      <sheetName val="1998_CITR"/>
      <sheetName val="Other_charges_(income)"/>
      <sheetName val="Gaikindo_Report"/>
      <sheetName val="Permanent_info1"/>
      <sheetName val="details_fiscal_adjustments1"/>
      <sheetName val="Sum_empcost1"/>
      <sheetName val="Permanent_info2"/>
      <sheetName val="details_fiscal_adjustments2"/>
      <sheetName val="Sum_empcost2"/>
      <sheetName val="fiscal_depr(E)1"/>
      <sheetName val="Journal_Template1"/>
      <sheetName val="FA_Movement_IBIC1"/>
      <sheetName val="NO_FAKTUR1"/>
      <sheetName val="Notes_to_BS1"/>
      <sheetName val="Trial_Bal1"/>
      <sheetName val="Client_Aje1"/>
      <sheetName val="1998_CITR1"/>
      <sheetName val="Other_charges_(income)1"/>
      <sheetName val="Gaikindo_Report1"/>
      <sheetName val="Depreciation  schedule"/>
      <sheetName val="Penyusutan (2)"/>
      <sheetName val="disposal assets"/>
      <sheetName val="Penyusutan"/>
      <sheetName val="gol1"/>
      <sheetName val="gol2"/>
      <sheetName val="building"/>
      <sheetName val="kompensasi"/>
      <sheetName val="transaksi"/>
      <sheetName val="fasilitas"/>
      <sheetName val="cabang"/>
      <sheetName val="provision (3)"/>
      <sheetName val="Recon-Art.21"/>
      <sheetName val="Peny-2002"/>
      <sheetName val="FA-gainloss (2)"/>
      <sheetName val="Summary"/>
      <sheetName val="pengurus"/>
      <sheetName val="fiscal corr"/>
      <sheetName val="PL"/>
      <sheetName val="Marshal-2"/>
      <sheetName val="Marshal-3"/>
      <sheetName val="1771"/>
      <sheetName val="1771.2"/>
      <sheetName val="1771-I"/>
      <sheetName val="1771-II"/>
      <sheetName val="1771-III"/>
      <sheetName val="1771-IV"/>
      <sheetName val="1771-V"/>
      <sheetName val="1771-VI"/>
      <sheetName val="1771(E)"/>
      <sheetName val="1771.2(E)"/>
      <sheetName val="1771-I(E)"/>
      <sheetName val="1771-II(E)"/>
      <sheetName val="1771-III(E)"/>
      <sheetName val="1771-IV(E)"/>
      <sheetName val="1771-V(E)"/>
      <sheetName val="1771-VI(E)"/>
      <sheetName val="recon-21"/>
      <sheetName val="Depr-2002"/>
      <sheetName val="Depr-Comp"/>
      <sheetName val="FA-gainloss"/>
      <sheetName val="Attachment"/>
      <sheetName val="peny-2001"/>
      <sheetName val="director"/>
      <sheetName val="Depr-Comp (2)"/>
      <sheetName val="Marshal (3)"/>
      <sheetName val="Marshal (2)"/>
      <sheetName val="provision (2)"/>
      <sheetName val="provision"/>
      <sheetName val="fiscal corr (3)"/>
      <sheetName val="fiscal corr (2)"/>
      <sheetName val="F1771_IV"/>
      <sheetName val="F1771_V"/>
      <sheetName val="Depreciation__schedule"/>
      <sheetName val="Penyusutan_(2)"/>
      <sheetName val="disposal_assets"/>
      <sheetName val="data_wp"/>
      <sheetName val="provision_(3)"/>
      <sheetName val="Recon-Art_21"/>
      <sheetName val="FA-gainloss_(2)"/>
      <sheetName val="fiscal_corr"/>
      <sheetName val="1771_2"/>
      <sheetName val="1771_2(E)"/>
      <sheetName val="Depr-Comp_(2)"/>
      <sheetName val="Marshal_(3)"/>
      <sheetName val="Marshal_(2)"/>
      <sheetName val="provision_(2)"/>
      <sheetName val="fiscal_corr_(3)"/>
      <sheetName val="fiscal_corr_(2)"/>
      <sheetName val="SFKLN"/>
      <sheetName val="Family"/>
      <sheetName val="Master"/>
      <sheetName val="Prof0201"/>
      <sheetName val="Prof2606"/>
      <sheetName val="2-asi-00"/>
      <sheetName val="TBM"/>
      <sheetName val="rab_50"/>
      <sheetName val="MAP BS"/>
      <sheetName val="TBC05 Net"/>
      <sheetName val="Para_Assumption"/>
      <sheetName val="CODE"/>
      <sheetName val="DETAIL"/>
      <sheetName val="RPMCOST"/>
      <sheetName val="JARS"/>
      <sheetName val="LABELS"/>
      <sheetName val="MNHRS"/>
      <sheetName val="RAWMAT"/>
      <sheetName val="Pagos"/>
      <sheetName val="Factura"/>
      <sheetName val="CostRecovery - JV"/>
      <sheetName val="Principale"/>
      <sheetName val="Assump"/>
      <sheetName val="Selling_Exp"/>
      <sheetName val="Worksheet-03"/>
      <sheetName val="PENJ.NERACA"/>
      <sheetName val="TBS1"/>
      <sheetName val="Neraca"/>
      <sheetName val="Introduction"/>
      <sheetName val="CASH FLOW"/>
      <sheetName val="DSR"/>
      <sheetName val="1721-A1 (terbaru)"/>
      <sheetName val="LE767 GLOBAL CHECKLIST_updated"/>
      <sheetName val="PO &amp; TL_Market Specific"/>
      <sheetName val="Issue Sheet"/>
      <sheetName val="I. SAP Screen"/>
      <sheetName val="II. OTR - BAS G1"/>
      <sheetName val="OTR-Manual"/>
      <sheetName val="III. AR Recon"/>
      <sheetName val="IV. AR"/>
      <sheetName val="V.Zero rated"/>
      <sheetName val="VI. IC Recon 828 to 2213"/>
      <sheetName val="IC Recon 800-2213"/>
      <sheetName val="Capital Purchases BAS"/>
      <sheetName val="VII. AP BAS G11"/>
      <sheetName val="VIII. KN Rec"/>
      <sheetName val="IX ITR"/>
      <sheetName val="X. 12041001"/>
      <sheetName val="XI. Cust Output GST"/>
      <sheetName val="XII Vend Input GST"/>
      <sheetName val="å's ="/>
      <sheetName val="DCF"/>
      <sheetName val="PopCache"/>
      <sheetName val="Input _EAST"/>
      <sheetName val="data"/>
      <sheetName val="Input_TOTAL"/>
      <sheetName val="bill qty"/>
      <sheetName val="Simple Coff."/>
      <sheetName val="I-PPh Final"/>
      <sheetName val="OT August  Drmx  08"/>
      <sheetName val="DATA SLIP"/>
      <sheetName val="LPP-2"/>
      <sheetName val="ASS-UNIT"/>
      <sheetName val="Quantitatif"/>
      <sheetName val="12-06-ins"/>
      <sheetName val=" WP SPT 2012 - 23.04.2013.xlsx"/>
      <sheetName val="SUMMARY 2001"/>
      <sheetName val="April"/>
      <sheetName val="N 100.F Lead"/>
      <sheetName val="WP IC Exp January 2010"/>
      <sheetName val="2001GeneralInfo"/>
      <sheetName val="V.D.5-2"/>
      <sheetName val="PAJE-2007"/>
      <sheetName val="1200.20"/>
      <sheetName val="A"/>
      <sheetName val="1771-I2_x0000__x0000_"/>
      <sheetName val="Invoice Cross Reference"/>
      <sheetName val="Spec 22104"/>
      <sheetName val="Pkgg"/>
      <sheetName val="DetailedHelp"/>
      <sheetName val="TABEL23"/>
      <sheetName val="New format sales"/>
      <sheetName val="412"/>
      <sheetName val="Information"/>
      <sheetName val="combined"/>
      <sheetName val="Jrnl_Kas"/>
      <sheetName val="23"/>
      <sheetName val="United Kingdom"/>
      <sheetName val="Cover-01"/>
      <sheetName val="WACC"/>
      <sheetName val="Equity"/>
      <sheetName val="RE reconciliation"/>
      <sheetName val="6"/>
      <sheetName val="DataValidation"/>
      <sheetName val="2005"/>
      <sheetName val="TB"/>
      <sheetName val="Combined FA"/>
      <sheetName val="Disclaimer"/>
      <sheetName val="Main Menu"/>
      <sheetName val="Chart"/>
      <sheetName val="Schedule Contract &amp; SILO"/>
      <sheetName val="Assumptions"/>
      <sheetName val="Sales and Collections"/>
      <sheetName val="Cost of Sales"/>
      <sheetName val="Operating Expenses "/>
      <sheetName val="Headcount"/>
      <sheetName val="Capital"/>
      <sheetName val="Loans"/>
      <sheetName val="Cash"/>
      <sheetName val="Consolidated_Forecast"/>
      <sheetName val="Est. Income By Rig"/>
      <sheetName val="Loan1"/>
      <sheetName val="Loan2"/>
      <sheetName val="Leasing TA Duri"/>
      <sheetName val="G&amp;A"/>
      <sheetName val="Transport"/>
      <sheetName val="Rental"/>
      <sheetName val="TA Jakarta"/>
      <sheetName val="HES"/>
      <sheetName val="HRD"/>
      <sheetName val="Capex"/>
      <sheetName val="Breakdown Cost-Well Control"/>
      <sheetName val="P &amp; L 1st-Invst-Well Control"/>
      <sheetName val="Asset TA"/>
      <sheetName val="BdgtAsset&amp;Inv"/>
      <sheetName val="Detail COGS"/>
      <sheetName val="CM Tgl"/>
      <sheetName val="NMN"/>
      <sheetName val="SBM"/>
      <sheetName val="GBSM"/>
      <sheetName val="Meka"/>
      <sheetName val="NTM"/>
      <sheetName val="CODESS"/>
      <sheetName val="WACC_VDF"/>
      <sheetName val="Assumpt_Cons"/>
      <sheetName val="fr BS"/>
      <sheetName val="HAS04RND"/>
      <sheetName val="P&amp;L Adjustment"/>
      <sheetName val="populasi"/>
      <sheetName val="aktdit(WP)"/>
      <sheetName val="Data_Sheet"/>
      <sheetName val="Mutasi_Final"/>
      <sheetName val="WIP_DETAIL_(GL_VS_NMP)"/>
      <sheetName val="Accrued_(ckrg)"/>
      <sheetName val="Database"/>
      <sheetName val="Schedule-TB"/>
      <sheetName val="Marshal-SPT"/>
      <sheetName val="PC-1"/>
      <sheetName val="UsulPnn"/>
      <sheetName val="ESTIMASI MITRA"/>
      <sheetName val="5610.1-1 TOP"/>
      <sheetName val="Lamp-14(Manajemen)"/>
      <sheetName val="trf 7 jht"/>
      <sheetName val="Links"/>
      <sheetName val="Invoice"/>
      <sheetName val="Revenue"/>
      <sheetName val="User"/>
      <sheetName val="CONTROL"/>
      <sheetName val="A1-11"/>
      <sheetName val="A1-12"/>
      <sheetName val="SE"/>
      <sheetName val="Income Statement"/>
      <sheetName val="CHIPPING"/>
      <sheetName val="CRITERIA3"/>
      <sheetName val="Ex_Rate"/>
      <sheetName val="CostRecovery_-_JV"/>
      <sheetName val="console"/>
      <sheetName val="MONTH"/>
      <sheetName val="Depreciation__schedule1"/>
      <sheetName val="Penyusutan_(2)1"/>
      <sheetName val="disposal_assets1"/>
      <sheetName val="data_wp1"/>
      <sheetName val="provision_(3)1"/>
      <sheetName val="Recon-Art_211"/>
      <sheetName val="FA-gainloss_(2)1"/>
      <sheetName val="fiscal_corr1"/>
      <sheetName val="1771_21"/>
      <sheetName val="1771_2(E)1"/>
      <sheetName val="Depr-Comp_(2)1"/>
      <sheetName val="Marshal_(3)1"/>
      <sheetName val="Marshal_(2)1"/>
      <sheetName val="provision_(2)1"/>
      <sheetName val="fiscal_corr_(3)1"/>
      <sheetName val="fiscal_corr_(2)1"/>
      <sheetName val="PENJ_NERACA"/>
      <sheetName val="F1771_2"/>
      <sheetName val="Breakevn"/>
      <sheetName val="REV_1702"/>
      <sheetName val="K100"/>
      <sheetName val="K101"/>
      <sheetName val="P001"/>
      <sheetName val="G400"/>
      <sheetName val="AGM"/>
      <sheetName val="ParData"/>
      <sheetName val="(ABS) JUL-AGST'07"/>
      <sheetName val="21"/>
      <sheetName val="Details"/>
      <sheetName val="Flash var."/>
      <sheetName val="CostRecovery_-_JV1"/>
      <sheetName val="Depreciation__schedule2"/>
      <sheetName val="Penyusutan_(2)2"/>
      <sheetName val="disposal_assets2"/>
      <sheetName val="data_wp2"/>
      <sheetName val="provision_(3)2"/>
      <sheetName val="Recon-Art_212"/>
      <sheetName val="FA-gainloss_(2)2"/>
      <sheetName val="fiscal_corr2"/>
      <sheetName val="1771_22"/>
      <sheetName val="1771_2(E)2"/>
      <sheetName val="Depr-Comp_(2)2"/>
      <sheetName val="Marshal_(3)2"/>
      <sheetName val="Marshal_(2)2"/>
      <sheetName val="provision_(2)2"/>
      <sheetName val="fiscal_corr_(3)2"/>
      <sheetName val="fiscal_corr_(2)2"/>
      <sheetName val="fiscal_depr(E)2"/>
      <sheetName val="CostRecovery_-_JV2"/>
      <sheetName val="I-PPh_Final"/>
      <sheetName val="OT_August__Drmx__08"/>
      <sheetName val="DATA_SLIP"/>
      <sheetName val="(ABS)_JUL-AGST'07"/>
      <sheetName val="1771-I2_x005f_x0000__x005f_x0000_"/>
      <sheetName val="960.1123.03cleared"/>
      <sheetName val="Workshop Tools"/>
      <sheetName val="FE-1770-I"/>
      <sheetName val="FE-1770.P1"/>
      <sheetName val="FE-1770-II"/>
      <sheetName val="Exc. Rate"/>
      <sheetName val="1771-I2??"/>
      <sheetName val="NY_ADMIN1"/>
      <sheetName val="Mei_20071"/>
      <sheetName val="FA_FISKAL1"/>
      <sheetName val="FE-1771$_P1"/>
      <sheetName val="RWP_33"/>
      <sheetName val="WK_Local"/>
      <sheetName val="FA_Movement"/>
      <sheetName val="C1_NOV"/>
      <sheetName val="jan_book"/>
      <sheetName val="Horizon_Cost_Saves_Pkg"/>
      <sheetName val="sep_ST"/>
      <sheetName val="Detail_Lead"/>
      <sheetName val="Phasing_by_Month"/>
      <sheetName val="Cost_Input_Sheet"/>
      <sheetName val="cost_recovery"/>
      <sheetName val="Ref-As_Is_GL_acc"/>
      <sheetName val="P&amp;L_INPUT"/>
      <sheetName val="OthAsset_roll"/>
      <sheetName val="Input_Sheet"/>
      <sheetName val="Portofolio_Trading"/>
      <sheetName val="APAC_Q1FY09_-_Oracle"/>
      <sheetName val="PROD_FRY-MONODON"/>
      <sheetName val="Accounts_Payable_(AA)"/>
      <sheetName val="TBCons_KMB04"/>
      <sheetName val="AR_EXPORT"/>
      <sheetName val="1721-A1_(terbaru)"/>
      <sheetName val="Q_1"/>
      <sheetName val="V_D_5-2"/>
      <sheetName val="Location_Details__2_"/>
      <sheetName val="FA_Movement_IBIC2"/>
      <sheetName val="Data_Sheet1"/>
      <sheetName val="Accrued_(ckrg)1"/>
      <sheetName val="WIP_DETAIL_(GL_VS_NMP)1"/>
      <sheetName val="NY_ADMIN2"/>
      <sheetName val="Mei_20072"/>
      <sheetName val="FA_FISKAL2"/>
      <sheetName val="Mutasi_Final1"/>
      <sheetName val="FE-1771$_P11"/>
      <sheetName val="RWP_331"/>
      <sheetName val="WK_Local1"/>
      <sheetName val="FA_Movement1"/>
      <sheetName val="C1_NOV1"/>
      <sheetName val="jan_book1"/>
      <sheetName val="Horizon_Cost_Saves_Pkg1"/>
      <sheetName val="sep_ST1"/>
      <sheetName val="Detail_Lead1"/>
      <sheetName val="Phasing_by_Month1"/>
      <sheetName val="Cost_Input_Sheet1"/>
      <sheetName val="cost_recovery1"/>
      <sheetName val="Ref-As_Is_GL_acc1"/>
      <sheetName val="P&amp;L_INPUT1"/>
      <sheetName val="OthAsset_roll1"/>
      <sheetName val="Input_Sheet1"/>
      <sheetName val="Portofolio_Trading1"/>
      <sheetName val="APAC_Q1FY09_-_Oracle1"/>
      <sheetName val="PROD_FRY-MONODON1"/>
      <sheetName val="Accounts_Payable_(AA)1"/>
      <sheetName val="TBCons_KMB041"/>
      <sheetName val="AR_EXPORT1"/>
      <sheetName val="1721-A1_(terbaru)1"/>
      <sheetName val="Q_11"/>
      <sheetName val="V_D_5-21"/>
      <sheetName val="Location_Details__2_1"/>
      <sheetName val="Permanent_info3"/>
      <sheetName val="details_fiscal_adjustments3"/>
      <sheetName val="Sum_empcost3"/>
      <sheetName val="fiscal_depr(E)3"/>
      <sheetName val="FA_Movement_IBIC3"/>
      <sheetName val="Notes_to_BS2"/>
      <sheetName val="Trial_Bal2"/>
      <sheetName val="Data_Sheet2"/>
      <sheetName val="Journal_Template2"/>
      <sheetName val="NO_FAKTUR2"/>
      <sheetName val="1998_CITR2"/>
      <sheetName val="Client_Aje2"/>
      <sheetName val="Accrued_(ckrg)2"/>
      <sheetName val="Gaikindo_Report2"/>
      <sheetName val="WIP_DETAIL_(GL_VS_NMP)2"/>
      <sheetName val="NY_ADMIN3"/>
      <sheetName val="Mei_20073"/>
      <sheetName val="FA_FISKAL3"/>
      <sheetName val="Other_charges_(income)2"/>
      <sheetName val="Mutasi_Final2"/>
      <sheetName val="FE-1771$_P12"/>
      <sheetName val="RWP_332"/>
      <sheetName val="WK_Local2"/>
      <sheetName val="FA_Movement2"/>
      <sheetName val="C1_NOV2"/>
      <sheetName val="jan_book2"/>
      <sheetName val="Horizon_Cost_Saves_Pkg2"/>
      <sheetName val="sep_ST2"/>
      <sheetName val="Detail_Lead2"/>
      <sheetName val="Phasing_by_Month2"/>
      <sheetName val="Cost_Input_Sheet2"/>
      <sheetName val="cost_recovery2"/>
      <sheetName val="Ref-As_Is_GL_acc2"/>
      <sheetName val="P&amp;L_INPUT2"/>
      <sheetName val="OthAsset_roll2"/>
      <sheetName val="Input_Sheet2"/>
      <sheetName val="Portofolio_Trading2"/>
      <sheetName val="APAC_Q1FY09_-_Oracle2"/>
      <sheetName val="PROD_FRY-MONODON2"/>
      <sheetName val="Accounts_Payable_(AA)2"/>
      <sheetName val="TBCons_KMB042"/>
      <sheetName val="AR_EXPORT2"/>
      <sheetName val="1721-A1_(terbaru)2"/>
      <sheetName val="Q_12"/>
      <sheetName val="V_D_5-22"/>
      <sheetName val="Location_Details__2_2"/>
      <sheetName val="REF.ONLY"/>
      <sheetName val="Link"/>
      <sheetName val="Tab.Daten"/>
      <sheetName val="EXC-R2004"/>
      <sheetName val="Drivers"/>
      <sheetName val="Tankers"/>
      <sheetName val="Sources"/>
      <sheetName val="bill_qty"/>
      <sheetName val="UNITPRICE"/>
      <sheetName val="MRC1"/>
      <sheetName val="SE-C"/>
      <sheetName val="Invoice_Cross_Reference"/>
      <sheetName val="Spec_22104"/>
      <sheetName val="uu13"/>
      <sheetName val="tarip"/>
      <sheetName val="Jurnal"/>
      <sheetName val="WI"/>
      <sheetName val="Vol_Pd_Tot"/>
      <sheetName val="tr"/>
      <sheetName val="COST"/>
      <sheetName val="S e p"/>
      <sheetName val="M a y"/>
      <sheetName val="J u l"/>
      <sheetName val="N o v"/>
      <sheetName val="O c t"/>
      <sheetName val="M a r"/>
      <sheetName val="F e b"/>
      <sheetName val="J a n"/>
      <sheetName val="00 received in 01"/>
      <sheetName val="A p r"/>
      <sheetName val="A u g"/>
      <sheetName val="WWb"/>
      <sheetName val="PEMBELIAN-05"/>
      <sheetName val="bdrl-usg"/>
      <sheetName val="PEMBELIAN-11"/>
      <sheetName val="Per GL J a n"/>
      <sheetName val="BD"/>
      <sheetName val="CC.1"/>
      <sheetName val="CC.2"/>
      <sheetName val="CC.3"/>
      <sheetName val="EBITRECS"/>
      <sheetName val="Rooms"/>
      <sheetName val="調査シート"/>
      <sheetName val="AJP-AUDITOR"/>
      <sheetName val="TERM OF PAYMENT"/>
      <sheetName val="통계자료"/>
      <sheetName val="FJT"/>
      <sheetName val="part"/>
      <sheetName val="Account Code"/>
      <sheetName val="sapactivexlhiddensheet"/>
      <sheetName val="_WP_SPT_2012_-_23_04_2013_xlsx"/>
      <sheetName val="SUMMARY_2001"/>
      <sheetName val="Permanent_info4"/>
      <sheetName val="details_fiscal_adjustments4"/>
      <sheetName val="Sum_empcost4"/>
      <sheetName val="FA_Movement_IBIC4"/>
      <sheetName val="fiscal_depr(E)4"/>
      <sheetName val="Journal_Template3"/>
      <sheetName val="NO_FAKTUR3"/>
      <sheetName val="Notes_to_BS3"/>
      <sheetName val="Trial_Bal3"/>
      <sheetName val="1998_CITR3"/>
      <sheetName val="Client_Aje3"/>
      <sheetName val="Accrued_(ckrg)3"/>
      <sheetName val="WIP_DETAIL_(GL_VS_NMP)3"/>
      <sheetName val="Gaikindo_Report3"/>
      <sheetName val="Data_Sheet3"/>
      <sheetName val="NY_ADMIN4"/>
      <sheetName val="Mei_20074"/>
      <sheetName val="FA_FISKAL4"/>
      <sheetName val="Mutasi_Final3"/>
      <sheetName val="FE-1771$_P13"/>
      <sheetName val="Other_charges_(income)3"/>
      <sheetName val="RWP_333"/>
      <sheetName val="WK_Local3"/>
      <sheetName val="FA_Movement3"/>
      <sheetName val="data_wp3"/>
      <sheetName val="Detail_Lead3"/>
      <sheetName val="sep_ST3"/>
      <sheetName val="C1_NOV3"/>
      <sheetName val="Horizon_Cost_Saves_Pkg3"/>
      <sheetName val="P&amp;L_INPUT3"/>
      <sheetName val="jan_book3"/>
      <sheetName val="OthAsset_roll3"/>
      <sheetName val="PROD_FRY-MONODON3"/>
      <sheetName val="Accounts_Payable_(AA)3"/>
      <sheetName val="TBC05_Net"/>
      <sheetName val="Ref-As_Is_GL_acc3"/>
      <sheetName val="MAP_BS"/>
      <sheetName val="AR_EXPORT3"/>
      <sheetName val="Location_Details__2_3"/>
      <sheetName val="Portofolio_Trading3"/>
      <sheetName val="APAC_Q1FY09_-_Oracle3"/>
      <sheetName val="cost_recovery3"/>
      <sheetName val="Phasing_by_Month3"/>
      <sheetName val="Cost_Input_Sheet3"/>
      <sheetName val="TBCons_KMB043"/>
      <sheetName val="WBS2"/>
      <sheetName val="Data_Cust (2)"/>
      <sheetName val="Data23"/>
      <sheetName val="Data26"/>
      <sheetName val="LIST"/>
      <sheetName val="IS"/>
      <sheetName val="N.3"/>
      <sheetName val="4.1 Placement w.o.b"/>
      <sheetName val="OFFICE"/>
      <sheetName val="SAP-JKT"/>
      <sheetName val="Kewajiban Lainnya"/>
      <sheetName val="CASH_FLOW"/>
      <sheetName val="1721-A1_(terbaru)3"/>
      <sheetName val="Q_13"/>
      <sheetName val="Input_Sheet3"/>
      <sheetName val="Pnrmanent_info"/>
      <sheetName val="Table_5"/>
      <sheetName val="TAX_LIST1"/>
      <sheetName val="V_D_5-23"/>
      <sheetName val="LE767_GLOBAL_CHECKLIST_updated"/>
      <sheetName val="PO_&amp;_TL_Market_Specific"/>
      <sheetName val="Issue_Sheet"/>
      <sheetName val="I__SAP_Screen"/>
      <sheetName val="II__OTR_-_BAS_G1"/>
      <sheetName val="III__AR_Recon"/>
      <sheetName val="IV__AR"/>
      <sheetName val="V_Zero_rated"/>
      <sheetName val="VI__IC_Recon_828_to_2213"/>
      <sheetName val="IC_Recon_800-2213"/>
      <sheetName val="Capital_Purchases_BAS"/>
      <sheetName val="VII__AP_BAS_G11"/>
      <sheetName val="VIII__KN_Rec"/>
      <sheetName val="IX_ITR"/>
      <sheetName val="X__12041001"/>
      <sheetName val="XI__Cust_Output_GST"/>
      <sheetName val="XII_Vend_Input_GST"/>
      <sheetName val="å's_="/>
      <sheetName val="Input__EAST"/>
      <sheetName val="Simple_Coff_"/>
      <sheetName val="N_100_F_Lead"/>
      <sheetName val="WP_IC_Exp_January_2010"/>
      <sheetName val="trf_multiple_dnrks"/>
      <sheetName val="New_format_sales"/>
      <sheetName val="REF_ONLY"/>
      <sheetName val="Main_Menu"/>
      <sheetName val="Schedule_Contract_&amp;_SILO"/>
      <sheetName val="Sales_and_Collections"/>
      <sheetName val="Cost_of_Sales"/>
      <sheetName val="Operating_Expenses_"/>
      <sheetName val="Est__Income_By_Rig"/>
      <sheetName val="Leasing_TA_Duri"/>
      <sheetName val="TA_Jakarta"/>
      <sheetName val="Breakdown_Cost-Well_Control"/>
      <sheetName val="P_&amp;_L_1st-Invst-Well_Control"/>
      <sheetName val="Asset_TA"/>
      <sheetName val="Detail_COGS"/>
      <sheetName val="United_Kingdom"/>
      <sheetName val="RE_reconciliation"/>
      <sheetName val="1200_20"/>
      <sheetName val="fr_BS"/>
      <sheetName val="P&amp;L_Adjustment"/>
      <sheetName val="Combined_FA"/>
      <sheetName val="CM_Tgl"/>
      <sheetName val=" Posting"/>
      <sheetName val="Rincian beban operasi"/>
      <sheetName val="Penyusutan Kendaraan"/>
      <sheetName val="2.Gaji-Bag"/>
      <sheetName val="FPA11"/>
      <sheetName val="1771-I2"/>
      <sheetName val="2-2022 AP SUBS"/>
      <sheetName val="Table and Names"/>
      <sheetName val="AR Karyawan"/>
      <sheetName val="Matrix"/>
      <sheetName val="trf_multiple_dnrks1"/>
      <sheetName val="Table_51"/>
      <sheetName val="TAX_LIST2"/>
      <sheetName val="MAP_BS1"/>
      <sheetName val="_WP_SPT_2012_-_23_04_2013_xlsx1"/>
      <sheetName val="SUMMARY_20011"/>
      <sheetName val="New_format_sales1"/>
      <sheetName val="TBC05_Net1"/>
      <sheetName val="PENJ_NERACA1"/>
      <sheetName val="CASH_FLOW1"/>
      <sheetName val="Pnrmanent_info1"/>
      <sheetName val="Input__EAST1"/>
      <sheetName val="bill_qty1"/>
      <sheetName val="Simple_Coff_1"/>
      <sheetName val="I-PPh_Final1"/>
      <sheetName val="OT_August__Drmx__081"/>
      <sheetName val="DATA_SLIP1"/>
      <sheetName val="1200_201"/>
      <sheetName val="CC_11"/>
      <sheetName val="CC_21"/>
      <sheetName val="CC_31"/>
      <sheetName val="United_Kingdom1"/>
      <sheetName val="RE_reconciliation1"/>
      <sheetName val="LE767_GLOBAL_CHECKLIST_updated1"/>
      <sheetName val="PO_&amp;_TL_Market_Specific1"/>
      <sheetName val="Issue_Sheet1"/>
      <sheetName val="I__SAP_Screen1"/>
      <sheetName val="II__OTR_-_BAS_G11"/>
      <sheetName val="III__AR_Recon1"/>
      <sheetName val="IV__AR1"/>
      <sheetName val="V_Zero_rated1"/>
      <sheetName val="VI__IC_Recon_828_to_22131"/>
      <sheetName val="IC_Recon_800-22131"/>
      <sheetName val="Capital_Purchases_BAS1"/>
      <sheetName val="VII__AP_BAS_G111"/>
      <sheetName val="VIII__KN_Rec1"/>
      <sheetName val="IX_ITR1"/>
      <sheetName val="X__120410011"/>
      <sheetName val="XI__Cust_Output_GST1"/>
      <sheetName val="XII_Vend_Input_GST1"/>
      <sheetName val="å's_=1"/>
      <sheetName val="Invoice_Cross_Reference1"/>
      <sheetName val="Spec_221041"/>
      <sheetName val="N_100_F_Lead1"/>
      <sheetName val="WP_IC_Exp_January_20101"/>
      <sheetName val="fr_BS1"/>
      <sheetName val="P&amp;L_Adjustment1"/>
      <sheetName val="Main_Menu1"/>
      <sheetName val="Schedule_Contract_&amp;_SILO1"/>
      <sheetName val="Sales_and_Collections1"/>
      <sheetName val="Cost_of_Sales1"/>
      <sheetName val="Operating_Expenses_1"/>
      <sheetName val="Est__Income_By_Rig1"/>
      <sheetName val="Leasing_TA_Duri1"/>
      <sheetName val="TA_Jakarta1"/>
      <sheetName val="Breakdown_Cost-Well_Control1"/>
      <sheetName val="P_&amp;_L_1st-Invst-Well_Control1"/>
      <sheetName val="Asset_TA1"/>
      <sheetName val="Detail_COGS1"/>
      <sheetName val="CM_Tgl1"/>
      <sheetName val="Combined_FA1"/>
      <sheetName val="CC_1"/>
      <sheetName val="CC_2"/>
      <sheetName val="CC_3"/>
      <sheetName val="Permanent_info5"/>
      <sheetName val="details_fiscal_adjustments5"/>
      <sheetName val="Sum_empcost5"/>
      <sheetName val="Trial_Bal4"/>
      <sheetName val="Notes_to_BS4"/>
      <sheetName val="1998_CITR4"/>
      <sheetName val="Client_Aje4"/>
      <sheetName val="Journal_Template4"/>
      <sheetName val="NO_FAKTUR4"/>
      <sheetName val="Gaikindo_Report4"/>
      <sheetName val="Other_charges_(income)4"/>
      <sheetName val="trf_multiple_dnrks2"/>
      <sheetName val="Table_52"/>
      <sheetName val="TAX_LIST3"/>
      <sheetName val="MAP_BS2"/>
      <sheetName val="_WP_SPT_2012_-_23_04_2013_xlsx2"/>
      <sheetName val="SUMMARY_20012"/>
      <sheetName val="New_format_sales2"/>
      <sheetName val="TBC05_Net2"/>
      <sheetName val="Depreciation__schedule3"/>
      <sheetName val="Penyusutan_(2)3"/>
      <sheetName val="disposal_assets3"/>
      <sheetName val="provision_(3)3"/>
      <sheetName val="Recon-Art_213"/>
      <sheetName val="FA-gainloss_(2)3"/>
      <sheetName val="fiscal_corr3"/>
      <sheetName val="1771_23"/>
      <sheetName val="1771_2(E)3"/>
      <sheetName val="Depr-Comp_(2)3"/>
      <sheetName val="Marshal_(3)3"/>
      <sheetName val="Marshal_(2)3"/>
      <sheetName val="provision_(2)3"/>
      <sheetName val="fiscal_corr_(3)3"/>
      <sheetName val="fiscal_corr_(2)3"/>
      <sheetName val="CostRecovery_-_JV3"/>
      <sheetName val="PENJ_NERACA2"/>
      <sheetName val="CASH_FLOW2"/>
      <sheetName val="Pnrmanent_info2"/>
      <sheetName val="Input__EAST2"/>
      <sheetName val="bill_qty2"/>
      <sheetName val="Simple_Coff_2"/>
      <sheetName val="I-PPh_Final2"/>
      <sheetName val="OT_August__Drmx__082"/>
      <sheetName val="DATA_SLIP2"/>
      <sheetName val="1200_202"/>
      <sheetName val="CC_12"/>
      <sheetName val="CC_22"/>
      <sheetName val="CC_32"/>
      <sheetName val="United_Kingdom2"/>
      <sheetName val="RE_reconciliation2"/>
      <sheetName val="LE767_GLOBAL_CHECKLIST_updated2"/>
      <sheetName val="PO_&amp;_TL_Market_Specific2"/>
      <sheetName val="Issue_Sheet2"/>
      <sheetName val="I__SAP_Screen2"/>
      <sheetName val="II__OTR_-_BAS_G12"/>
      <sheetName val="III__AR_Recon2"/>
      <sheetName val="IV__AR2"/>
      <sheetName val="V_Zero_rated2"/>
      <sheetName val="VI__IC_Recon_828_to_22132"/>
      <sheetName val="IC_Recon_800-22132"/>
      <sheetName val="Capital_Purchases_BAS2"/>
      <sheetName val="VII__AP_BAS_G112"/>
      <sheetName val="VIII__KN_Rec2"/>
      <sheetName val="IX_ITR2"/>
      <sheetName val="X__120410012"/>
      <sheetName val="XI__Cust_Output_GST2"/>
      <sheetName val="XII_Vend_Input_GST2"/>
      <sheetName val="å's_=2"/>
      <sheetName val="Invoice_Cross_Reference2"/>
      <sheetName val="Spec_221042"/>
      <sheetName val="N_100_F_Lead2"/>
      <sheetName val="WP_IC_Exp_January_20102"/>
      <sheetName val="fr_BS2"/>
      <sheetName val="P&amp;L_Adjustment2"/>
      <sheetName val="Main_Menu2"/>
      <sheetName val="Schedule_Contract_&amp;_SILO2"/>
      <sheetName val="Sales_and_Collections2"/>
      <sheetName val="Cost_of_Sales2"/>
      <sheetName val="Operating_Expenses_2"/>
      <sheetName val="Est__Income_By_Rig2"/>
      <sheetName val="Leasing_TA_Duri2"/>
      <sheetName val="TA_Jakarta2"/>
      <sheetName val="Breakdown_Cost-Well_Control2"/>
      <sheetName val="P_&amp;_L_1st-Invst-Well_Control2"/>
      <sheetName val="Asset_TA2"/>
      <sheetName val="Detail_COGS2"/>
      <sheetName val="CM_Tgl2"/>
      <sheetName val="Combined_FA2"/>
      <sheetName val="Permanent_info6"/>
      <sheetName val="details_fiscal_adjustments6"/>
      <sheetName val="Sum_empcost6"/>
      <sheetName val="Data_Sheet4"/>
      <sheetName val="Trial_Bal5"/>
      <sheetName val="Notes_to_BS5"/>
      <sheetName val="Mutasi_Final4"/>
      <sheetName val="fiscal_depr(E)5"/>
      <sheetName val="1998_CITR5"/>
      <sheetName val="FA_Movement_IBIC5"/>
      <sheetName val="Client_Aje5"/>
      <sheetName val="Journal_Template5"/>
      <sheetName val="WIP_DETAIL_(GL_VS_NMP)4"/>
      <sheetName val="NO_FAKTUR5"/>
      <sheetName val="Gaikindo_Report5"/>
      <sheetName val="data_wp4"/>
      <sheetName val="FA_Movement4"/>
      <sheetName val="Other_charges_(income)5"/>
      <sheetName val="Accrued_(ckrg)4"/>
      <sheetName val="trf_multiple_dnrks3"/>
      <sheetName val="Table_53"/>
      <sheetName val="TAX_LIST4"/>
      <sheetName val="MAP_BS3"/>
      <sheetName val="_WP_SPT_2012_-_23_04_2013_xlsx3"/>
      <sheetName val="SUMMARY_20013"/>
      <sheetName val="New_format_sales3"/>
      <sheetName val="TBC05_Net3"/>
      <sheetName val="Depreciation__schedule4"/>
      <sheetName val="Penyusutan_(2)4"/>
      <sheetName val="disposal_assets4"/>
      <sheetName val="provision_(3)4"/>
      <sheetName val="Recon-Art_214"/>
      <sheetName val="FA-gainloss_(2)4"/>
      <sheetName val="fiscal_corr4"/>
      <sheetName val="1771_24"/>
      <sheetName val="1771_2(E)4"/>
      <sheetName val="Depr-Comp_(2)4"/>
      <sheetName val="Marshal_(3)4"/>
      <sheetName val="Marshal_(2)4"/>
      <sheetName val="provision_(2)4"/>
      <sheetName val="fiscal_corr_(3)4"/>
      <sheetName val="fiscal_corr_(2)4"/>
      <sheetName val="CostRecovery_-_JV4"/>
      <sheetName val="PENJ_NERACA3"/>
      <sheetName val="CASH_FLOW3"/>
      <sheetName val="Pnrmanent_info3"/>
      <sheetName val="Input__EAST3"/>
      <sheetName val="bill_qty3"/>
      <sheetName val="Simple_Coff_3"/>
      <sheetName val="I-PPh_Final3"/>
      <sheetName val="OT_August__Drmx__083"/>
      <sheetName val="DATA_SLIP3"/>
      <sheetName val="1200_203"/>
      <sheetName val="CC_13"/>
      <sheetName val="CC_23"/>
      <sheetName val="CC_33"/>
      <sheetName val="United_Kingdom3"/>
      <sheetName val="RE_reconciliation3"/>
      <sheetName val="LE767_GLOBAL_CHECKLIST_updated3"/>
      <sheetName val="PO_&amp;_TL_Market_Specific3"/>
      <sheetName val="Issue_Sheet3"/>
      <sheetName val="I__SAP_Screen3"/>
      <sheetName val="II__OTR_-_BAS_G13"/>
      <sheetName val="III__AR_Recon3"/>
      <sheetName val="IV__AR3"/>
      <sheetName val="V_Zero_rated3"/>
      <sheetName val="VI__IC_Recon_828_to_22133"/>
      <sheetName val="IC_Recon_800-22133"/>
      <sheetName val="Capital_Purchases_BAS3"/>
      <sheetName val="VII__AP_BAS_G113"/>
      <sheetName val="VIII__KN_Rec3"/>
      <sheetName val="IX_ITR3"/>
      <sheetName val="X__120410013"/>
      <sheetName val="XI__Cust_Output_GST3"/>
      <sheetName val="XII_Vend_Input_GST3"/>
      <sheetName val="å's_=3"/>
      <sheetName val="Invoice_Cross_Reference3"/>
      <sheetName val="Spec_221043"/>
      <sheetName val="N_100_F_Lead3"/>
      <sheetName val="WP_IC_Exp_January_20103"/>
      <sheetName val="fr_BS3"/>
      <sheetName val="P&amp;L_Adjustment3"/>
      <sheetName val="Main_Menu3"/>
      <sheetName val="Schedule_Contract_&amp;_SILO3"/>
      <sheetName val="Sales_and_Collections3"/>
      <sheetName val="Cost_of_Sales3"/>
      <sheetName val="Operating_Expenses_3"/>
      <sheetName val="Est__Income_By_Rig3"/>
      <sheetName val="Leasing_TA_Duri3"/>
      <sheetName val="TA_Jakarta3"/>
      <sheetName val="Breakdown_Cost-Well_Control3"/>
      <sheetName val="P_&amp;_L_1st-Invst-Well_Control3"/>
      <sheetName val="Asset_TA3"/>
      <sheetName val="Detail_COGS3"/>
      <sheetName val="CM_Tgl3"/>
      <sheetName val="Combined_FA3"/>
      <sheetName val="Permanent_info9"/>
      <sheetName val="details_fiscal_adjustments9"/>
      <sheetName val="Sum_empcost9"/>
      <sheetName val="Data_Sheet7"/>
      <sheetName val="Trial_Bal8"/>
      <sheetName val="Notes_to_BS8"/>
      <sheetName val="Mutasi_Final7"/>
      <sheetName val="fiscal_depr(E)8"/>
      <sheetName val="1998_CITR8"/>
      <sheetName val="NY_ADMIN7"/>
      <sheetName val="Mei_20077"/>
      <sheetName val="FA_Movement_IBIC8"/>
      <sheetName val="Client_Aje8"/>
      <sheetName val="Journal_Template8"/>
      <sheetName val="WIP_DETAIL_(GL_VS_NMP)7"/>
      <sheetName val="NO_FAKTUR8"/>
      <sheetName val="Gaikindo_Report8"/>
      <sheetName val="data_wp7"/>
      <sheetName val="Accounts_Payable_(AA)6"/>
      <sheetName val="1721-A1_(terbaru)6"/>
      <sheetName val="FA_Movement7"/>
      <sheetName val="Other_charges_(income)8"/>
      <sheetName val="WK_Local6"/>
      <sheetName val="FA_FISKAL7"/>
      <sheetName val="Accrued_(ckrg)7"/>
      <sheetName val="PROD_FRY-MONODON6"/>
      <sheetName val="TBCons_KMB046"/>
      <sheetName val="FE-1771$_P16"/>
      <sheetName val="RWP_336"/>
      <sheetName val="sep_ST6"/>
      <sheetName val="trf_multiple_dnrks6"/>
      <sheetName val="Q_16"/>
      <sheetName val="Horizon_Cost_Saves_Pkg6"/>
      <sheetName val="cost_recovery6"/>
      <sheetName val="Detail_Lead6"/>
      <sheetName val="Phasing_by_Month6"/>
      <sheetName val="Cost_Input_Sheet6"/>
      <sheetName val="C1_NOV6"/>
      <sheetName val="P&amp;L_INPUT6"/>
      <sheetName val="Portofolio_Trading6"/>
      <sheetName val="APAC_Q1FY09_-_Oracle6"/>
      <sheetName val="jan_book6"/>
      <sheetName val="Ref-As_Is_GL_acc6"/>
      <sheetName val="OthAsset_roll6"/>
      <sheetName val="Input_Sheet6"/>
      <sheetName val="Table_56"/>
      <sheetName val="TAX_LIST7"/>
      <sheetName val="Location_Details__2_6"/>
      <sheetName val="AR_EXPORT6"/>
      <sheetName val="MAP_BS6"/>
      <sheetName val="_WP_SPT_2012_-_23_04_2013_xlsx6"/>
      <sheetName val="SUMMARY_20016"/>
      <sheetName val="New_format_sales6"/>
      <sheetName val="TBC05_Net6"/>
      <sheetName val="Depreciation__schedule7"/>
      <sheetName val="Penyusutan_(2)7"/>
      <sheetName val="disposal_assets7"/>
      <sheetName val="provision_(3)7"/>
      <sheetName val="Recon-Art_217"/>
      <sheetName val="FA-gainloss_(2)7"/>
      <sheetName val="fiscal_corr7"/>
      <sheetName val="1771_27"/>
      <sheetName val="1771_2(E)7"/>
      <sheetName val="Depr-Comp_(2)7"/>
      <sheetName val="Marshal_(3)7"/>
      <sheetName val="Marshal_(2)7"/>
      <sheetName val="provision_(2)7"/>
      <sheetName val="fiscal_corr_(3)7"/>
      <sheetName val="fiscal_corr_(2)7"/>
      <sheetName val="CostRecovery_-_JV7"/>
      <sheetName val="PENJ_NERACA6"/>
      <sheetName val="CASH_FLOW6"/>
      <sheetName val="Pnrmanent_info6"/>
      <sheetName val="Input__EAST6"/>
      <sheetName val="bill_qty6"/>
      <sheetName val="Simple_Coff_6"/>
      <sheetName val="I-PPh_Final6"/>
      <sheetName val="OT_August__Drmx__086"/>
      <sheetName val="DATA_SLIP6"/>
      <sheetName val="1200_206"/>
      <sheetName val="CC_16"/>
      <sheetName val="CC_26"/>
      <sheetName val="CC_36"/>
      <sheetName val="United_Kingdom6"/>
      <sheetName val="RE_reconciliation6"/>
      <sheetName val="V_D_5-26"/>
      <sheetName val="LE767_GLOBAL_CHECKLIST_updated6"/>
      <sheetName val="PO_&amp;_TL_Market_Specific6"/>
      <sheetName val="Issue_Sheet6"/>
      <sheetName val="I__SAP_Screen6"/>
      <sheetName val="II__OTR_-_BAS_G16"/>
      <sheetName val="III__AR_Recon6"/>
      <sheetName val="IV__AR6"/>
      <sheetName val="V_Zero_rated6"/>
      <sheetName val="VI__IC_Recon_828_to_22136"/>
      <sheetName val="IC_Recon_800-22136"/>
      <sheetName val="Capital_Purchases_BAS6"/>
      <sheetName val="VII__AP_BAS_G116"/>
      <sheetName val="VIII__KN_Rec6"/>
      <sheetName val="IX_ITR6"/>
      <sheetName val="X__120410016"/>
      <sheetName val="XI__Cust_Output_GST6"/>
      <sheetName val="XII_Vend_Input_GST6"/>
      <sheetName val="å's_=6"/>
      <sheetName val="Invoice_Cross_Reference6"/>
      <sheetName val="Spec_221046"/>
      <sheetName val="N_100_F_Lead6"/>
      <sheetName val="WP_IC_Exp_January_20106"/>
      <sheetName val="fr_BS6"/>
      <sheetName val="P&amp;L_Adjustment6"/>
      <sheetName val="Main_Menu6"/>
      <sheetName val="Schedule_Contract_&amp;_SILO6"/>
      <sheetName val="Sales_and_Collections6"/>
      <sheetName val="Cost_of_Sales6"/>
      <sheetName val="Operating_Expenses_6"/>
      <sheetName val="Est__Income_By_Rig6"/>
      <sheetName val="Leasing_TA_Duri6"/>
      <sheetName val="TA_Jakarta6"/>
      <sheetName val="Breakdown_Cost-Well_Control6"/>
      <sheetName val="P_&amp;_L_1st-Invst-Well_Control6"/>
      <sheetName val="Asset_TA6"/>
      <sheetName val="Detail_COGS6"/>
      <sheetName val="CM_Tgl6"/>
      <sheetName val="Combined_FA6"/>
      <sheetName val="Permanent_info7"/>
      <sheetName val="details_fiscal_adjustments7"/>
      <sheetName val="Sum_empcost7"/>
      <sheetName val="Data_Sheet5"/>
      <sheetName val="Trial_Bal6"/>
      <sheetName val="Notes_to_BS6"/>
      <sheetName val="Mutasi_Final5"/>
      <sheetName val="fiscal_depr(E)6"/>
      <sheetName val="1998_CITR6"/>
      <sheetName val="NY_ADMIN5"/>
      <sheetName val="Mei_20075"/>
      <sheetName val="FA_Movement_IBIC6"/>
      <sheetName val="Client_Aje6"/>
      <sheetName val="Journal_Template6"/>
      <sheetName val="WIP_DETAIL_(GL_VS_NMP)5"/>
      <sheetName val="NO_FAKTUR6"/>
      <sheetName val="Gaikindo_Report6"/>
      <sheetName val="data_wp5"/>
      <sheetName val="Accounts_Payable_(AA)4"/>
      <sheetName val="1721-A1_(terbaru)4"/>
      <sheetName val="FA_Movement5"/>
      <sheetName val="Other_charges_(income)6"/>
      <sheetName val="WK_Local4"/>
      <sheetName val="FA_FISKAL5"/>
      <sheetName val="Accrued_(ckrg)5"/>
      <sheetName val="PROD_FRY-MONODON4"/>
      <sheetName val="TBCons_KMB044"/>
      <sheetName val="FE-1771$_P14"/>
      <sheetName val="RWP_334"/>
      <sheetName val="sep_ST4"/>
      <sheetName val="trf_multiple_dnrks4"/>
      <sheetName val="Q_14"/>
      <sheetName val="Horizon_Cost_Saves_Pkg4"/>
      <sheetName val="cost_recovery4"/>
      <sheetName val="Detail_Lead4"/>
      <sheetName val="Phasing_by_Month4"/>
      <sheetName val="Cost_Input_Sheet4"/>
      <sheetName val="C1_NOV4"/>
      <sheetName val="P&amp;L_INPUT4"/>
      <sheetName val="Portofolio_Trading4"/>
      <sheetName val="APAC_Q1FY09_-_Oracle4"/>
      <sheetName val="jan_book4"/>
      <sheetName val="Ref-As_Is_GL_acc4"/>
      <sheetName val="OthAsset_roll4"/>
      <sheetName val="Input_Sheet4"/>
      <sheetName val="Table_54"/>
      <sheetName val="TAX_LIST5"/>
      <sheetName val="Location_Details__2_4"/>
      <sheetName val="AR_EXPORT4"/>
      <sheetName val="MAP_BS4"/>
      <sheetName val="_WP_SPT_2012_-_23_04_2013_xlsx4"/>
      <sheetName val="SUMMARY_20014"/>
      <sheetName val="New_format_sales4"/>
      <sheetName val="TBC05_Net4"/>
      <sheetName val="Depreciation__schedule5"/>
      <sheetName val="Penyusutan_(2)5"/>
      <sheetName val="disposal_assets5"/>
      <sheetName val="provision_(3)5"/>
      <sheetName val="Recon-Art_215"/>
      <sheetName val="FA-gainloss_(2)5"/>
      <sheetName val="fiscal_corr5"/>
      <sheetName val="1771_25"/>
      <sheetName val="1771_2(E)5"/>
      <sheetName val="Depr-Comp_(2)5"/>
      <sheetName val="Marshal_(3)5"/>
      <sheetName val="Marshal_(2)5"/>
      <sheetName val="provision_(2)5"/>
      <sheetName val="fiscal_corr_(3)5"/>
      <sheetName val="fiscal_corr_(2)5"/>
      <sheetName val="CostRecovery_-_JV5"/>
      <sheetName val="PENJ_NERACA4"/>
      <sheetName val="CASH_FLOW4"/>
      <sheetName val="Pnrmanent_info4"/>
      <sheetName val="Input__EAST4"/>
      <sheetName val="bill_qty4"/>
      <sheetName val="Simple_Coff_4"/>
      <sheetName val="I-PPh_Final4"/>
      <sheetName val="OT_August__Drmx__084"/>
      <sheetName val="DATA_SLIP4"/>
      <sheetName val="1200_204"/>
      <sheetName val="CC_14"/>
      <sheetName val="CC_24"/>
      <sheetName val="CC_34"/>
      <sheetName val="United_Kingdom4"/>
      <sheetName val="RE_reconciliation4"/>
      <sheetName val="V_D_5-24"/>
      <sheetName val="LE767_GLOBAL_CHECKLIST_updated4"/>
      <sheetName val="PO_&amp;_TL_Market_Specific4"/>
      <sheetName val="Issue_Sheet4"/>
      <sheetName val="I__SAP_Screen4"/>
      <sheetName val="II__OTR_-_BAS_G14"/>
      <sheetName val="III__AR_Recon4"/>
      <sheetName val="IV__AR4"/>
      <sheetName val="V_Zero_rated4"/>
      <sheetName val="VI__IC_Recon_828_to_22134"/>
      <sheetName val="IC_Recon_800-22134"/>
      <sheetName val="Capital_Purchases_BAS4"/>
      <sheetName val="VII__AP_BAS_G114"/>
      <sheetName val="VIII__KN_Rec4"/>
      <sheetName val="IX_ITR4"/>
      <sheetName val="X__120410014"/>
      <sheetName val="XI__Cust_Output_GST4"/>
      <sheetName val="XII_Vend_Input_GST4"/>
      <sheetName val="å's_=4"/>
      <sheetName val="Invoice_Cross_Reference4"/>
      <sheetName val="Spec_221044"/>
      <sheetName val="N_100_F_Lead4"/>
      <sheetName val="WP_IC_Exp_January_20104"/>
      <sheetName val="fr_BS4"/>
      <sheetName val="P&amp;L_Adjustment4"/>
      <sheetName val="Main_Menu4"/>
      <sheetName val="Schedule_Contract_&amp;_SILO4"/>
      <sheetName val="Sales_and_Collections4"/>
      <sheetName val="Cost_of_Sales4"/>
      <sheetName val="Operating_Expenses_4"/>
      <sheetName val="Est__Income_By_Rig4"/>
      <sheetName val="Leasing_TA_Duri4"/>
      <sheetName val="TA_Jakarta4"/>
      <sheetName val="Breakdown_Cost-Well_Control4"/>
      <sheetName val="P_&amp;_L_1st-Invst-Well_Control4"/>
      <sheetName val="Asset_TA4"/>
      <sheetName val="Detail_COGS4"/>
      <sheetName val="CM_Tgl4"/>
      <sheetName val="Combined_FA4"/>
      <sheetName val="Permanent_info8"/>
      <sheetName val="details_fiscal_adjustments8"/>
      <sheetName val="Sum_empcost8"/>
      <sheetName val="Data_Sheet6"/>
      <sheetName val="Trial_Bal7"/>
      <sheetName val="Notes_to_BS7"/>
      <sheetName val="Mutasi_Final6"/>
      <sheetName val="fiscal_depr(E)7"/>
      <sheetName val="1998_CITR7"/>
      <sheetName val="NY_ADMIN6"/>
      <sheetName val="Mei_20076"/>
      <sheetName val="FA_Movement_IBIC7"/>
      <sheetName val="Client_Aje7"/>
      <sheetName val="Journal_Template7"/>
      <sheetName val="WIP_DETAIL_(GL_VS_NMP)6"/>
      <sheetName val="NO_FAKTUR7"/>
      <sheetName val="Gaikindo_Report7"/>
      <sheetName val="data_wp6"/>
      <sheetName val="Accounts_Payable_(AA)5"/>
      <sheetName val="1721-A1_(terbaru)5"/>
      <sheetName val="FA_Movement6"/>
      <sheetName val="Other_charges_(income)7"/>
      <sheetName val="WK_Local5"/>
      <sheetName val="FA_FISKAL6"/>
      <sheetName val="Accrued_(ckrg)6"/>
      <sheetName val="PROD_FRY-MONODON5"/>
      <sheetName val="TBCons_KMB045"/>
      <sheetName val="FE-1771$_P15"/>
      <sheetName val="RWP_335"/>
      <sheetName val="sep_ST5"/>
      <sheetName val="trf_multiple_dnrks5"/>
      <sheetName val="Q_15"/>
      <sheetName val="Horizon_Cost_Saves_Pkg5"/>
      <sheetName val="cost_recovery5"/>
      <sheetName val="Detail_Lead5"/>
      <sheetName val="Phasing_by_Month5"/>
      <sheetName val="Cost_Input_Sheet5"/>
      <sheetName val="C1_NOV5"/>
      <sheetName val="P&amp;L_INPUT5"/>
      <sheetName val="Portofolio_Trading5"/>
      <sheetName val="APAC_Q1FY09_-_Oracle5"/>
      <sheetName val="jan_book5"/>
      <sheetName val="Ref-As_Is_GL_acc5"/>
      <sheetName val="OthAsset_roll5"/>
      <sheetName val="Input_Sheet5"/>
      <sheetName val="Table_55"/>
      <sheetName val="TAX_LIST6"/>
      <sheetName val="Location_Details__2_5"/>
      <sheetName val="AR_EXPORT5"/>
      <sheetName val="MAP_BS5"/>
      <sheetName val="_WP_SPT_2012_-_23_04_2013_xlsx5"/>
      <sheetName val="SUMMARY_20015"/>
      <sheetName val="New_format_sales5"/>
      <sheetName val="TBC05_Net5"/>
      <sheetName val="Depreciation__schedule6"/>
      <sheetName val="Penyusutan_(2)6"/>
      <sheetName val="disposal_assets6"/>
      <sheetName val="provision_(3)6"/>
      <sheetName val="Recon-Art_216"/>
      <sheetName val="FA-gainloss_(2)6"/>
      <sheetName val="fiscal_corr6"/>
      <sheetName val="1771_26"/>
      <sheetName val="1771_2(E)6"/>
      <sheetName val="Depr-Comp_(2)6"/>
      <sheetName val="Marshal_(3)6"/>
      <sheetName val="Marshal_(2)6"/>
      <sheetName val="provision_(2)6"/>
      <sheetName val="fiscal_corr_(3)6"/>
      <sheetName val="fiscal_corr_(2)6"/>
      <sheetName val="CostRecovery_-_JV6"/>
      <sheetName val="PENJ_NERACA5"/>
      <sheetName val="CASH_FLOW5"/>
      <sheetName val="Pnrmanent_info5"/>
      <sheetName val="Input__EAST5"/>
      <sheetName val="bill_qty5"/>
      <sheetName val="Simple_Coff_5"/>
      <sheetName val="I-PPh_Final5"/>
      <sheetName val="OT_August__Drmx__085"/>
      <sheetName val="DATA_SLIP5"/>
      <sheetName val="1200_205"/>
      <sheetName val="CC_15"/>
      <sheetName val="CC_25"/>
      <sheetName val="CC_35"/>
      <sheetName val="United_Kingdom5"/>
      <sheetName val="RE_reconciliation5"/>
      <sheetName val="V_D_5-25"/>
      <sheetName val="LE767_GLOBAL_CHECKLIST_updated5"/>
      <sheetName val="PO_&amp;_TL_Market_Specific5"/>
      <sheetName val="Issue_Sheet5"/>
      <sheetName val="I__SAP_Screen5"/>
      <sheetName val="II__OTR_-_BAS_G15"/>
      <sheetName val="III__AR_Recon5"/>
      <sheetName val="IV__AR5"/>
      <sheetName val="V_Zero_rated5"/>
      <sheetName val="VI__IC_Recon_828_to_22135"/>
      <sheetName val="IC_Recon_800-22135"/>
      <sheetName val="Capital_Purchases_BAS5"/>
      <sheetName val="VII__AP_BAS_G115"/>
      <sheetName val="VIII__KN_Rec5"/>
      <sheetName val="IX_ITR5"/>
      <sheetName val="X__120410015"/>
      <sheetName val="XI__Cust_Output_GST5"/>
      <sheetName val="XII_Vend_Input_GST5"/>
      <sheetName val="å's_=5"/>
      <sheetName val="Invoice_Cross_Reference5"/>
      <sheetName val="Spec_221045"/>
      <sheetName val="N_100_F_Lead5"/>
      <sheetName val="WP_IC_Exp_January_20105"/>
      <sheetName val="fr_BS5"/>
      <sheetName val="P&amp;L_Adjustment5"/>
      <sheetName val="Main_Menu5"/>
      <sheetName val="Schedule_Contract_&amp;_SILO5"/>
      <sheetName val="Sales_and_Collections5"/>
      <sheetName val="Cost_of_Sales5"/>
      <sheetName val="Operating_Expenses_5"/>
      <sheetName val="Est__Income_By_Rig5"/>
      <sheetName val="Leasing_TA_Duri5"/>
      <sheetName val="TA_Jakarta5"/>
      <sheetName val="Breakdown_Cost-Well_Control5"/>
      <sheetName val="P_&amp;_L_1st-Invst-Well_Control5"/>
      <sheetName val="Asset_TA5"/>
      <sheetName val="Detail_COGS5"/>
      <sheetName val="CM_Tgl5"/>
      <sheetName val="Combined_FA5"/>
      <sheetName val="Permanent_info10"/>
      <sheetName val="details_fiscal_adjustments10"/>
      <sheetName val="Sum_empcost10"/>
      <sheetName val="Data_Sheet8"/>
      <sheetName val="Trial_Bal9"/>
      <sheetName val="Notes_to_BS9"/>
      <sheetName val="Mutasi_Final8"/>
      <sheetName val="fiscal_depr(E)9"/>
      <sheetName val="1998_CITR9"/>
      <sheetName val="NY_ADMIN8"/>
      <sheetName val="Mei_20078"/>
      <sheetName val="FA_Movement_IBIC9"/>
      <sheetName val="Client_Aje9"/>
      <sheetName val="Journal_Template9"/>
      <sheetName val="WIP_DETAIL_(GL_VS_NMP)8"/>
      <sheetName val="NO_FAKTUR9"/>
      <sheetName val="Gaikindo_Report9"/>
      <sheetName val="data_wp8"/>
      <sheetName val="Accounts_Payable_(AA)7"/>
      <sheetName val="1721-A1_(terbaru)7"/>
      <sheetName val="FA_Movement8"/>
      <sheetName val="Other_charges_(income)9"/>
      <sheetName val="WK_Local7"/>
      <sheetName val="FA_FISKAL8"/>
      <sheetName val="Accrued_(ckrg)8"/>
      <sheetName val="PROD_FRY-MONODON7"/>
      <sheetName val="TBCons_KMB047"/>
      <sheetName val="FE-1771$_P17"/>
      <sheetName val="RWP_337"/>
      <sheetName val="sep_ST7"/>
      <sheetName val="trf_multiple_dnrks7"/>
      <sheetName val="Q_17"/>
      <sheetName val="Horizon_Cost_Saves_Pkg7"/>
      <sheetName val="cost_recovery7"/>
      <sheetName val="Detail_Lead7"/>
      <sheetName val="Phasing_by_Month7"/>
      <sheetName val="Cost_Input_Sheet7"/>
      <sheetName val="C1_NOV7"/>
      <sheetName val="P&amp;L_INPUT7"/>
      <sheetName val="Portofolio_Trading7"/>
      <sheetName val="APAC_Q1FY09_-_Oracle7"/>
      <sheetName val="jan_book7"/>
      <sheetName val="Ref-As_Is_GL_acc7"/>
      <sheetName val="OthAsset_roll7"/>
      <sheetName val="Input_Sheet7"/>
      <sheetName val="Table_57"/>
      <sheetName val="TAX_LIST8"/>
      <sheetName val="Location_Details__2_7"/>
      <sheetName val="AR_EXPORT7"/>
      <sheetName val="MAP_BS7"/>
      <sheetName val="_WP_SPT_2012_-_23_04_2013_xlsx7"/>
      <sheetName val="SUMMARY_20017"/>
      <sheetName val="New_format_sales7"/>
      <sheetName val="TBC05_Net7"/>
      <sheetName val="Depreciation__schedule8"/>
      <sheetName val="Penyusutan_(2)8"/>
      <sheetName val="disposal_assets8"/>
      <sheetName val="provision_(3)8"/>
      <sheetName val="Recon-Art_218"/>
      <sheetName val="FA-gainloss_(2)8"/>
      <sheetName val="fiscal_corr8"/>
      <sheetName val="1771_28"/>
      <sheetName val="1771_2(E)8"/>
      <sheetName val="Depr-Comp_(2)8"/>
      <sheetName val="Marshal_(3)8"/>
      <sheetName val="Marshal_(2)8"/>
      <sheetName val="provision_(2)8"/>
      <sheetName val="fiscal_corr_(3)8"/>
      <sheetName val="fiscal_corr_(2)8"/>
      <sheetName val="CostRecovery_-_JV8"/>
      <sheetName val="PENJ_NERACA7"/>
      <sheetName val="CASH_FLOW7"/>
      <sheetName val="Pnrmanent_info7"/>
      <sheetName val="Input__EAST7"/>
      <sheetName val="bill_qty7"/>
      <sheetName val="Simple_Coff_7"/>
      <sheetName val="I-PPh_Final7"/>
      <sheetName val="OT_August__Drmx__087"/>
      <sheetName val="DATA_SLIP7"/>
      <sheetName val="1200_207"/>
      <sheetName val="CC_17"/>
      <sheetName val="CC_27"/>
      <sheetName val="CC_37"/>
      <sheetName val="United_Kingdom7"/>
      <sheetName val="RE_reconciliation7"/>
      <sheetName val="V_D_5-27"/>
      <sheetName val="LE767_GLOBAL_CHECKLIST_updated7"/>
      <sheetName val="PO_&amp;_TL_Market_Specific7"/>
      <sheetName val="Issue_Sheet7"/>
      <sheetName val="I__SAP_Screen7"/>
      <sheetName val="II__OTR_-_BAS_G17"/>
      <sheetName val="III__AR_Recon7"/>
      <sheetName val="IV__AR7"/>
      <sheetName val="V_Zero_rated7"/>
      <sheetName val="VI__IC_Recon_828_to_22137"/>
      <sheetName val="IC_Recon_800-22137"/>
      <sheetName val="Capital_Purchases_BAS7"/>
      <sheetName val="VII__AP_BAS_G117"/>
      <sheetName val="VIII__KN_Rec7"/>
      <sheetName val="IX_ITR7"/>
      <sheetName val="X__120410017"/>
      <sheetName val="XI__Cust_Output_GST7"/>
      <sheetName val="XII_Vend_Input_GST7"/>
      <sheetName val="å's_=7"/>
      <sheetName val="Invoice_Cross_Reference7"/>
      <sheetName val="Spec_221047"/>
      <sheetName val="N_100_F_Lead7"/>
      <sheetName val="WP_IC_Exp_January_20107"/>
      <sheetName val="fr_BS7"/>
      <sheetName val="P&amp;L_Adjustment7"/>
      <sheetName val="Main_Menu7"/>
      <sheetName val="Schedule_Contract_&amp;_SILO7"/>
      <sheetName val="Sales_and_Collections7"/>
      <sheetName val="Cost_of_Sales7"/>
      <sheetName val="Operating_Expenses_7"/>
      <sheetName val="Est__Income_By_Rig7"/>
      <sheetName val="Leasing_TA_Duri7"/>
      <sheetName val="TA_Jakarta7"/>
      <sheetName val="Breakdown_Cost-Well_Control7"/>
      <sheetName val="P_&amp;_L_1st-Invst-Well_Control7"/>
      <sheetName val="Asset_TA7"/>
      <sheetName val="Detail_COGS7"/>
      <sheetName val="CM_Tgl7"/>
      <sheetName val="Combined_FA7"/>
      <sheetName val="Permanent_info11"/>
      <sheetName val="details_fiscal_adjustments11"/>
      <sheetName val="Sum_empcost11"/>
      <sheetName val="Data_Sheet9"/>
      <sheetName val="Trial_Bal10"/>
      <sheetName val="Notes_to_BS10"/>
      <sheetName val="Mutasi_Final9"/>
      <sheetName val="fiscal_depr(E)10"/>
      <sheetName val="1998_CITR10"/>
      <sheetName val="NY_ADMIN9"/>
      <sheetName val="Mei_20079"/>
      <sheetName val="FA_Movement_IBIC10"/>
      <sheetName val="Client_Aje10"/>
      <sheetName val="Journal_Template10"/>
      <sheetName val="WIP_DETAIL_(GL_VS_NMP)9"/>
      <sheetName val="NO_FAKTUR10"/>
      <sheetName val="Gaikindo_Report10"/>
      <sheetName val="data_wp9"/>
      <sheetName val="Accounts_Payable_(AA)8"/>
      <sheetName val="1721-A1_(terbaru)8"/>
      <sheetName val="FA_Movement9"/>
      <sheetName val="Other_charges_(income)10"/>
      <sheetName val="WK_Local8"/>
      <sheetName val="FA_FISKAL9"/>
      <sheetName val="Accrued_(ckrg)9"/>
      <sheetName val="PROD_FRY-MONODON8"/>
      <sheetName val="TBCons_KMB048"/>
      <sheetName val="FE-1771$_P18"/>
      <sheetName val="RWP_338"/>
      <sheetName val="sep_ST8"/>
      <sheetName val="trf_multiple_dnrks8"/>
      <sheetName val="Q_18"/>
      <sheetName val="Horizon_Cost_Saves_Pkg8"/>
      <sheetName val="cost_recovery8"/>
      <sheetName val="Detail_Lead8"/>
      <sheetName val="Phasing_by_Month8"/>
      <sheetName val="Cost_Input_Sheet8"/>
      <sheetName val="C1_NOV8"/>
      <sheetName val="P&amp;L_INPUT8"/>
      <sheetName val="Portofolio_Trading8"/>
      <sheetName val="APAC_Q1FY09_-_Oracle8"/>
      <sheetName val="jan_book8"/>
      <sheetName val="Ref-As_Is_GL_acc8"/>
      <sheetName val="OthAsset_roll8"/>
      <sheetName val="Input_Sheet8"/>
      <sheetName val="Table_58"/>
      <sheetName val="TAX_LIST9"/>
      <sheetName val="Location_Details__2_8"/>
      <sheetName val="AR_EXPORT8"/>
      <sheetName val="MAP_BS8"/>
      <sheetName val="_WP_SPT_2012_-_23_04_2013_xlsx8"/>
      <sheetName val="SUMMARY_20018"/>
      <sheetName val="New_format_sales8"/>
      <sheetName val="TBC05_Net8"/>
      <sheetName val="Depreciation__schedule9"/>
      <sheetName val="Penyusutan_(2)9"/>
      <sheetName val="disposal_assets9"/>
      <sheetName val="provision_(3)9"/>
      <sheetName val="Recon-Art_219"/>
      <sheetName val="FA-gainloss_(2)9"/>
      <sheetName val="fiscal_corr9"/>
      <sheetName val="1771_29"/>
      <sheetName val="1771_2(E)9"/>
      <sheetName val="Depr-Comp_(2)9"/>
      <sheetName val="Marshal_(3)9"/>
      <sheetName val="Marshal_(2)9"/>
      <sheetName val="provision_(2)9"/>
      <sheetName val="fiscal_corr_(3)9"/>
      <sheetName val="fiscal_corr_(2)9"/>
      <sheetName val="CostRecovery_-_JV9"/>
      <sheetName val="PENJ_NERACA8"/>
      <sheetName val="CASH_FLOW8"/>
      <sheetName val="Pnrmanent_info8"/>
      <sheetName val="Input__EAST8"/>
      <sheetName val="bill_qty8"/>
      <sheetName val="Simple_Coff_8"/>
      <sheetName val="I-PPh_Final8"/>
      <sheetName val="OT_August__Drmx__088"/>
      <sheetName val="DATA_SLIP8"/>
      <sheetName val="1200_208"/>
      <sheetName val="CC_18"/>
      <sheetName val="CC_28"/>
      <sheetName val="CC_38"/>
      <sheetName val="United_Kingdom8"/>
      <sheetName val="RE_reconciliation8"/>
      <sheetName val="V_D_5-28"/>
      <sheetName val="LE767_GLOBAL_CHECKLIST_updated8"/>
      <sheetName val="PO_&amp;_TL_Market_Specific8"/>
      <sheetName val="Issue_Sheet8"/>
      <sheetName val="I__SAP_Screen8"/>
      <sheetName val="II__OTR_-_BAS_G18"/>
      <sheetName val="III__AR_Recon8"/>
      <sheetName val="IV__AR8"/>
      <sheetName val="V_Zero_rated8"/>
      <sheetName val="VI__IC_Recon_828_to_22138"/>
      <sheetName val="IC_Recon_800-22138"/>
      <sheetName val="Capital_Purchases_BAS8"/>
      <sheetName val="VII__AP_BAS_G118"/>
      <sheetName val="VIII__KN_Rec8"/>
      <sheetName val="IX_ITR8"/>
      <sheetName val="X__120410018"/>
      <sheetName val="XI__Cust_Output_GST8"/>
      <sheetName val="XII_Vend_Input_GST8"/>
      <sheetName val="å's_=8"/>
      <sheetName val="Invoice_Cross_Reference8"/>
      <sheetName val="Spec_221048"/>
      <sheetName val="N_100_F_Lead8"/>
      <sheetName val="WP_IC_Exp_January_20108"/>
      <sheetName val="fr_BS8"/>
      <sheetName val="P&amp;L_Adjustment8"/>
      <sheetName val="Main_Menu8"/>
      <sheetName val="Schedule_Contract_&amp;_SILO8"/>
      <sheetName val="Sales_and_Collections8"/>
      <sheetName val="Cost_of_Sales8"/>
      <sheetName val="Operating_Expenses_8"/>
      <sheetName val="Est__Income_By_Rig8"/>
      <sheetName val="Leasing_TA_Duri8"/>
      <sheetName val="TA_Jakarta8"/>
      <sheetName val="Breakdown_Cost-Well_Control8"/>
      <sheetName val="P_&amp;_L_1st-Invst-Well_Control8"/>
      <sheetName val="Asset_TA8"/>
      <sheetName val="Detail_COGS8"/>
      <sheetName val="CM_Tgl8"/>
      <sheetName val="Combined_FA8"/>
      <sheetName val=""/>
      <sheetName val="ocean voyage"/>
      <sheetName val="Bal.Sheet"/>
      <sheetName val="OpTrack"/>
      <sheetName val="VAT OUT GL"/>
      <sheetName val="Table"/>
      <sheetName val="CFWork"/>
      <sheetName val="E-9.3(PBC)"/>
      <sheetName val="@GeneralInfo"/>
      <sheetName val="1771-I2__"/>
      <sheetName val="1771-I2_x005f_x005f_x005f_x0000__x005f_x005f_x000"/>
      <sheetName val="PEMAKAIAN PAKAN &amp; OBAT"/>
      <sheetName val="Contracts"/>
      <sheetName val="WACC-Temp 2003"/>
      <sheetName val="Curve"/>
      <sheetName val="Wtr &amp; Dist"/>
      <sheetName val="Power plant"/>
      <sheetName val="Pg2"/>
      <sheetName val="REF_ONLY1"/>
      <sheetName val="(ABS)_JUL-AGST'071"/>
      <sheetName val="Income_Statement"/>
      <sheetName val="Account_Code"/>
      <sheetName val="ESTIMASI_MITRA"/>
      <sheetName val="S_e_p"/>
      <sheetName val="M_a_y"/>
      <sheetName val="J_u_l"/>
      <sheetName val="N_o_v"/>
      <sheetName val="O_c_t"/>
      <sheetName val="M_a_r"/>
      <sheetName val="F_e_b"/>
      <sheetName val="J_a_n"/>
      <sheetName val="00_received_in_01"/>
      <sheetName val="A_p_r"/>
      <sheetName val="A_u_g"/>
      <sheetName val="Per_GL_J_a_n"/>
      <sheetName val="Data_Cust_(2)"/>
      <sheetName val="N_3"/>
      <sheetName val="4_1_Placement_w_o_b"/>
      <sheetName val="Kewajiban_Lainnya"/>
      <sheetName val="Flash_var_"/>
      <sheetName val="960_1123_03cleared"/>
      <sheetName val="Workshop_Tools"/>
      <sheetName val="FE-1770_P1"/>
      <sheetName val="Exc__Rate"/>
      <sheetName val="2_Gaji-Bag"/>
      <sheetName val="ocean_voyage"/>
      <sheetName val="REF_ONLY2"/>
      <sheetName val="(ABS)_JUL-AGST'072"/>
      <sheetName val="Income_Statement1"/>
      <sheetName val="Account_Code1"/>
      <sheetName val="ESTIMASI_MITRA1"/>
      <sheetName val="S_e_p1"/>
      <sheetName val="M_a_y1"/>
      <sheetName val="J_u_l1"/>
      <sheetName val="N_o_v1"/>
      <sheetName val="O_c_t1"/>
      <sheetName val="M_a_r1"/>
      <sheetName val="F_e_b1"/>
      <sheetName val="J_a_n1"/>
      <sheetName val="00_received_in_011"/>
      <sheetName val="A_p_r1"/>
      <sheetName val="A_u_g1"/>
      <sheetName val="Per_GL_J_a_n1"/>
      <sheetName val="Data_Cust_(2)1"/>
      <sheetName val="N_31"/>
      <sheetName val="4_1_Placement_w_o_b1"/>
      <sheetName val="Kewajiban_Lainnya1"/>
      <sheetName val="Flash_var_1"/>
      <sheetName val="960_1123_03cleared1"/>
      <sheetName val="Workshop_Tools1"/>
      <sheetName val="FE-1770_P11"/>
      <sheetName val="Exc__Rate1"/>
      <sheetName val="2_Gaji-Bag1"/>
      <sheetName val="ocean_voyage1"/>
      <sheetName val="TABEL"/>
      <sheetName val="MFWP"/>
      <sheetName val="Petrosea"/>
      <sheetName val="DATA FORWARDER"/>
      <sheetName val="Val_Ind"/>
      <sheetName val="Val_Mean"/>
      <sheetName val="Mult_Decrement"/>
      <sheetName val="Val_Result"/>
      <sheetName val="Plan_Rules"/>
      <sheetName val="Feb Audited"/>
      <sheetName val="P &amp; L"/>
      <sheetName val="P&amp;L"/>
      <sheetName val="11-FX rates"/>
      <sheetName val="Tax Rate"/>
      <sheetName val="tbl"/>
      <sheetName val="ekspirasi"/>
      <sheetName val="kematian"/>
      <sheetName val="NT"/>
      <sheetName val="tahapan&amp;penarikan"/>
      <sheetName val="analis"/>
      <sheetName val="panther"/>
      <sheetName val="JSB"/>
      <sheetName val="KODJA"/>
      <sheetName val="Overall _4_"/>
      <sheetName val="Overall _2_"/>
      <sheetName val="nto71"/>
      <sheetName val="Cruser Sp71"/>
      <sheetName val="dtxl"/>
      <sheetName val="Biaya"/>
      <sheetName val="A. Data Permintaan Produk"/>
      <sheetName val="C. Data Faktur "/>
      <sheetName val="Data Kalender"/>
      <sheetName val="M. Data Biaya Kirim"/>
      <sheetName val="SheetGMP"/>
      <sheetName val="SheetGMT"/>
      <sheetName val="Profit &amp; Loss Account"/>
      <sheetName val="Factors"/>
      <sheetName val="Project Summary"/>
      <sheetName val="Batam"/>
      <sheetName val="Donat"/>
      <sheetName val="Demand projections"/>
      <sheetName val="Coverage calcs"/>
      <sheetName val="J"/>
      <sheetName val="Deferred Rev"/>
      <sheetName val="Anciliary Revenues"/>
      <sheetName val="basis"/>
      <sheetName val="AKTIVA1TB"/>
      <sheetName val="F-2"/>
      <sheetName val="SUM (2)"/>
      <sheetName val="Planting"/>
      <sheetName val="1771-I2_x005f_x0000__x000"/>
      <sheetName val="1771-I2_x005f_x005f_x0000"/>
      <sheetName val="1771-I2_x005f_x005f_x005f_x005f_x005f_x005f_x0000"/>
      <sheetName val="1771-I2_x0000"/>
      <sheetName val="1771-I2_x005f_x005f_x005f_x0000__x000"/>
      <sheetName val="1771-I2_x005f_x005f_x005f_x005f_x0000"/>
      <sheetName val="1771-I2_x005f_x005f_x005f_x005f_x005f_x005f_x005f"/>
      <sheetName val="kriteria"/>
      <sheetName val="A1104"/>
      <sheetName val="FI 30 Jun'06"/>
      <sheetName val="62404"/>
      <sheetName val="Trial"/>
      <sheetName val="Safety 2"/>
      <sheetName val="Perkiraan"/>
      <sheetName val="Laba-Rugi"/>
      <sheetName val="Premi Iuran"/>
      <sheetName val="PPE Movement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Tanah"/>
      <sheetName val="Permanent_info14"/>
      <sheetName val="details_fiscal_adjustments14"/>
      <sheetName val="Sum_empcost14"/>
      <sheetName val="Data_Sheet12"/>
      <sheetName val="Trial_Bal13"/>
      <sheetName val="Notes_to_BS13"/>
      <sheetName val="Mutasi_Final12"/>
      <sheetName val="fiscal_depr(E)13"/>
      <sheetName val="1998_CITR13"/>
      <sheetName val="NY_ADMIN12"/>
      <sheetName val="Mei_200712"/>
      <sheetName val="FA_Movement_IBIC13"/>
      <sheetName val="Client_Aje13"/>
      <sheetName val="Journal_Template13"/>
      <sheetName val="WIP_DETAIL_(GL_VS_NMP)12"/>
      <sheetName val="NO_FAKTUR13"/>
      <sheetName val="Gaikindo_Report13"/>
      <sheetName val="data_wp12"/>
      <sheetName val="Accounts_Payable_(AA)11"/>
      <sheetName val="1721-A1_(terbaru)11"/>
      <sheetName val="FA_Movement12"/>
      <sheetName val="Other_charges_(income)13"/>
      <sheetName val="WK_Local11"/>
      <sheetName val="FA_FISKAL12"/>
      <sheetName val="Accrued_(ckrg)12"/>
      <sheetName val="PROD_FRY-MONODON11"/>
      <sheetName val="TBCons_KMB0411"/>
      <sheetName val="FE-1771$_P111"/>
      <sheetName val="RWP_3311"/>
      <sheetName val="sep_ST11"/>
      <sheetName val="trf_multiple_dnrks11"/>
      <sheetName val="Q_111"/>
      <sheetName val="Horizon_Cost_Saves_Pkg11"/>
      <sheetName val="cost_recovery11"/>
      <sheetName val="Detail_Lead11"/>
      <sheetName val="Phasing_by_Month11"/>
      <sheetName val="Cost_Input_Sheet11"/>
      <sheetName val="C1_NOV11"/>
      <sheetName val="P&amp;L_INPUT11"/>
      <sheetName val="Portofolio_Trading11"/>
      <sheetName val="APAC_Q1FY09_-_Oracle11"/>
      <sheetName val="jan_book11"/>
      <sheetName val="Ref-As_Is_GL_acc11"/>
      <sheetName val="OthAsset_roll11"/>
      <sheetName val="Input_Sheet11"/>
      <sheetName val="Table_511"/>
      <sheetName val="TAX_LIST12"/>
      <sheetName val="Location_Details__2_11"/>
      <sheetName val="AR_EXPORT11"/>
      <sheetName val="MAP_BS11"/>
      <sheetName val="_WP_SPT_2012_-_23_04_2013_xls11"/>
      <sheetName val="SUMMARY_200111"/>
      <sheetName val="New_format_sales11"/>
      <sheetName val="TBC05_Net11"/>
      <sheetName val="Depreciation__schedule12"/>
      <sheetName val="Penyusutan_(2)12"/>
      <sheetName val="disposal_assets12"/>
      <sheetName val="provision_(3)12"/>
      <sheetName val="Recon-Art_2112"/>
      <sheetName val="FA-gainloss_(2)12"/>
      <sheetName val="fiscal_corr12"/>
      <sheetName val="1771_212"/>
      <sheetName val="1771_2(E)12"/>
      <sheetName val="Depr-Comp_(2)12"/>
      <sheetName val="Marshal_(3)12"/>
      <sheetName val="Marshal_(2)12"/>
      <sheetName val="provision_(2)12"/>
      <sheetName val="fiscal_corr_(3)12"/>
      <sheetName val="fiscal_corr_(2)12"/>
      <sheetName val="CostRecovery_-_JV12"/>
      <sheetName val="PENJ_NERACA11"/>
      <sheetName val="CASH_FLOW11"/>
      <sheetName val="Pnrmanent_info11"/>
      <sheetName val="Input__EAST11"/>
      <sheetName val="bill_qty11"/>
      <sheetName val="Simple_Coff_11"/>
      <sheetName val="I-PPh_Final11"/>
      <sheetName val="OT_August__Drmx__0811"/>
      <sheetName val="DATA_SLIP11"/>
      <sheetName val="1200_2011"/>
      <sheetName val="CC_111"/>
      <sheetName val="CC_211"/>
      <sheetName val="CC_311"/>
      <sheetName val="United_Kingdom11"/>
      <sheetName val="RE_reconciliation11"/>
      <sheetName val="V_D_5-211"/>
      <sheetName val="LE767_GLOBAL_CHECKLIST_update11"/>
      <sheetName val="PO_&amp;_TL_Market_Specific11"/>
      <sheetName val="Issue_Sheet11"/>
      <sheetName val="I__SAP_Screen11"/>
      <sheetName val="II__OTR_-_BAS_G111"/>
      <sheetName val="III__AR_Recon11"/>
      <sheetName val="IV__AR11"/>
      <sheetName val="V_Zero_rated11"/>
      <sheetName val="VI__IC_Recon_828_to_221311"/>
      <sheetName val="IC_Recon_800-221311"/>
      <sheetName val="Capital_Purchases_BAS11"/>
      <sheetName val="VII__AP_BAS_G1111"/>
      <sheetName val="VIII__KN_Rec11"/>
      <sheetName val="IX_ITR11"/>
      <sheetName val="X__1204100111"/>
      <sheetName val="XI__Cust_Output_GST11"/>
      <sheetName val="XII_Vend_Input_GST11"/>
      <sheetName val="å's_=11"/>
      <sheetName val="Invoice_Cross_Reference11"/>
      <sheetName val="Spec_2210411"/>
      <sheetName val="N_100_F_Lead11"/>
      <sheetName val="WP_IC_Exp_January_201011"/>
      <sheetName val="fr_BS11"/>
      <sheetName val="P&amp;L_Adjustment11"/>
      <sheetName val="Main_Menu11"/>
      <sheetName val="Schedule_Contract_&amp;_SILO11"/>
      <sheetName val="Sales_and_Collections11"/>
      <sheetName val="Cost_of_Sales11"/>
      <sheetName val="Operating_Expenses_11"/>
      <sheetName val="Est__Income_By_Rig11"/>
      <sheetName val="Leasing_TA_Duri11"/>
      <sheetName val="TA_Jakarta11"/>
      <sheetName val="Breakdown_Cost-Well_Control11"/>
      <sheetName val="P_&amp;_L_1st-Invst-Well_Control11"/>
      <sheetName val="Asset_TA11"/>
      <sheetName val="Detail_COGS11"/>
      <sheetName val="CM_Tgl11"/>
      <sheetName val="Combined_FA11"/>
      <sheetName val="Permanent_info13"/>
      <sheetName val="details_fiscal_adjustments13"/>
      <sheetName val="Sum_empcost13"/>
      <sheetName val="Data_Sheet11"/>
      <sheetName val="Trial_Bal12"/>
      <sheetName val="Notes_to_BS12"/>
      <sheetName val="Mutasi_Final11"/>
      <sheetName val="fiscal_depr(E)12"/>
      <sheetName val="1998_CITR12"/>
      <sheetName val="NY_ADMIN11"/>
      <sheetName val="Mei_200711"/>
      <sheetName val="FA_Movement_IBIC12"/>
      <sheetName val="Client_Aje12"/>
      <sheetName val="Journal_Template12"/>
      <sheetName val="WIP_DETAIL_(GL_VS_NMP)11"/>
      <sheetName val="NO_FAKTUR12"/>
      <sheetName val="Gaikindo_Report12"/>
      <sheetName val="data_wp11"/>
      <sheetName val="Accounts_Payable_(AA)10"/>
      <sheetName val="1721-A1_(terbaru)10"/>
      <sheetName val="FA_Movement11"/>
      <sheetName val="Other_charges_(income)12"/>
      <sheetName val="WK_Local10"/>
      <sheetName val="FA_FISKAL11"/>
      <sheetName val="Accrued_(ckrg)11"/>
      <sheetName val="PROD_FRY-MONODON10"/>
      <sheetName val="TBCons_KMB0410"/>
      <sheetName val="FE-1771$_P110"/>
      <sheetName val="RWP_3310"/>
      <sheetName val="sep_ST10"/>
      <sheetName val="trf_multiple_dnrks10"/>
      <sheetName val="Q_110"/>
      <sheetName val="Horizon_Cost_Saves_Pkg10"/>
      <sheetName val="cost_recovery10"/>
      <sheetName val="Detail_Lead10"/>
      <sheetName val="Phasing_by_Month10"/>
      <sheetName val="Cost_Input_Sheet10"/>
      <sheetName val="C1_NOV10"/>
      <sheetName val="P&amp;L_INPUT10"/>
      <sheetName val="Portofolio_Trading10"/>
      <sheetName val="APAC_Q1FY09_-_Oracle10"/>
      <sheetName val="jan_book10"/>
      <sheetName val="Ref-As_Is_GL_acc10"/>
      <sheetName val="OthAsset_roll10"/>
      <sheetName val="Input_Sheet10"/>
      <sheetName val="Table_510"/>
      <sheetName val="TAX_LIST11"/>
      <sheetName val="Location_Details__2_10"/>
      <sheetName val="AR_EXPORT10"/>
      <sheetName val="MAP_BS10"/>
      <sheetName val="_WP_SPT_2012_-_23_04_2013_xls10"/>
      <sheetName val="SUMMARY_200110"/>
      <sheetName val="New_format_sales10"/>
      <sheetName val="TBC05_Net10"/>
      <sheetName val="Depreciation__schedule11"/>
      <sheetName val="Penyusutan_(2)11"/>
      <sheetName val="disposal_assets11"/>
      <sheetName val="provision_(3)11"/>
      <sheetName val="Recon-Art_2111"/>
      <sheetName val="FA-gainloss_(2)11"/>
      <sheetName val="fiscal_corr11"/>
      <sheetName val="1771_211"/>
      <sheetName val="1771_2(E)11"/>
      <sheetName val="Depr-Comp_(2)11"/>
      <sheetName val="Marshal_(3)11"/>
      <sheetName val="Marshal_(2)11"/>
      <sheetName val="provision_(2)11"/>
      <sheetName val="fiscal_corr_(3)11"/>
      <sheetName val="fiscal_corr_(2)11"/>
      <sheetName val="CostRecovery_-_JV11"/>
      <sheetName val="PENJ_NERACA10"/>
      <sheetName val="CASH_FLOW10"/>
      <sheetName val="Pnrmanent_info10"/>
      <sheetName val="Input__EAST10"/>
      <sheetName val="bill_qty10"/>
      <sheetName val="Simple_Coff_10"/>
      <sheetName val="I-PPh_Final10"/>
      <sheetName val="OT_August__Drmx__0810"/>
      <sheetName val="DATA_SLIP10"/>
      <sheetName val="1200_2010"/>
      <sheetName val="CC_110"/>
      <sheetName val="CC_210"/>
      <sheetName val="CC_310"/>
      <sheetName val="United_Kingdom10"/>
      <sheetName val="RE_reconciliation10"/>
      <sheetName val="V_D_5-210"/>
      <sheetName val="LE767_GLOBAL_CHECKLIST_update10"/>
      <sheetName val="PO_&amp;_TL_Market_Specific10"/>
      <sheetName val="Issue_Sheet10"/>
      <sheetName val="I__SAP_Screen10"/>
      <sheetName val="II__OTR_-_BAS_G110"/>
      <sheetName val="III__AR_Recon10"/>
      <sheetName val="IV__AR10"/>
      <sheetName val="V_Zero_rated10"/>
      <sheetName val="VI__IC_Recon_828_to_221310"/>
      <sheetName val="IC_Recon_800-221310"/>
      <sheetName val="Capital_Purchases_BAS10"/>
      <sheetName val="VII__AP_BAS_G1110"/>
      <sheetName val="VIII__KN_Rec10"/>
      <sheetName val="IX_ITR10"/>
      <sheetName val="X__1204100110"/>
      <sheetName val="XI__Cust_Output_GST10"/>
      <sheetName val="XII_Vend_Input_GST10"/>
      <sheetName val="å's_=10"/>
      <sheetName val="Invoice_Cross_Reference10"/>
      <sheetName val="Spec_2210410"/>
      <sheetName val="N_100_F_Lead10"/>
      <sheetName val="WP_IC_Exp_January_201010"/>
      <sheetName val="fr_BS10"/>
      <sheetName val="P&amp;L_Adjustment10"/>
      <sheetName val="Main_Menu10"/>
      <sheetName val="Schedule_Contract_&amp;_SILO10"/>
      <sheetName val="Sales_and_Collections10"/>
      <sheetName val="Cost_of_Sales10"/>
      <sheetName val="Operating_Expenses_10"/>
      <sheetName val="Est__Income_By_Rig10"/>
      <sheetName val="Leasing_TA_Duri10"/>
      <sheetName val="TA_Jakarta10"/>
      <sheetName val="Breakdown_Cost-Well_Control10"/>
      <sheetName val="P_&amp;_L_1st-Invst-Well_Control10"/>
      <sheetName val="Asset_TA10"/>
      <sheetName val="Detail_COGS10"/>
      <sheetName val="CM_Tgl10"/>
      <sheetName val="Combined_FA10"/>
      <sheetName val="Permanent_info12"/>
      <sheetName val="details_fiscal_adjustments12"/>
      <sheetName val="Sum_empcost12"/>
      <sheetName val="Data_Sheet10"/>
      <sheetName val="Trial_Bal11"/>
      <sheetName val="Notes_to_BS11"/>
      <sheetName val="Mutasi_Final10"/>
      <sheetName val="fiscal_depr(E)11"/>
      <sheetName val="1998_CITR11"/>
      <sheetName val="NY_ADMIN10"/>
      <sheetName val="Mei_200710"/>
      <sheetName val="FA_Movement_IBIC11"/>
      <sheetName val="Client_Aje11"/>
      <sheetName val="Journal_Template11"/>
      <sheetName val="WIP_DETAIL_(GL_VS_NMP)10"/>
      <sheetName val="NO_FAKTUR11"/>
      <sheetName val="Gaikindo_Report11"/>
      <sheetName val="data_wp10"/>
      <sheetName val="Accounts_Payable_(AA)9"/>
      <sheetName val="1721-A1_(terbaru)9"/>
      <sheetName val="FA_Movement10"/>
      <sheetName val="Other_charges_(income)11"/>
      <sheetName val="WK_Local9"/>
      <sheetName val="FA_FISKAL10"/>
      <sheetName val="Accrued_(ckrg)10"/>
      <sheetName val="PROD_FRY-MONODON9"/>
      <sheetName val="TBCons_KMB049"/>
      <sheetName val="FE-1771$_P19"/>
      <sheetName val="RWP_339"/>
      <sheetName val="sep_ST9"/>
      <sheetName val="trf_multiple_dnrks9"/>
      <sheetName val="Q_19"/>
      <sheetName val="Horizon_Cost_Saves_Pkg9"/>
      <sheetName val="cost_recovery9"/>
      <sheetName val="Detail_Lead9"/>
      <sheetName val="Phasing_by_Month9"/>
      <sheetName val="Cost_Input_Sheet9"/>
      <sheetName val="C1_NOV9"/>
      <sheetName val="P&amp;L_INPUT9"/>
      <sheetName val="Portofolio_Trading9"/>
      <sheetName val="APAC_Q1FY09_-_Oracle9"/>
      <sheetName val="jan_book9"/>
      <sheetName val="Ref-As_Is_GL_acc9"/>
      <sheetName val="OthAsset_roll9"/>
      <sheetName val="Input_Sheet9"/>
      <sheetName val="Table_59"/>
      <sheetName val="TAX_LIST10"/>
      <sheetName val="Location_Details__2_9"/>
      <sheetName val="AR_EXPORT9"/>
      <sheetName val="MAP_BS9"/>
      <sheetName val="_WP_SPT_2012_-_23_04_2013_xlsx9"/>
      <sheetName val="SUMMARY_20019"/>
      <sheetName val="New_format_sales9"/>
      <sheetName val="TBC05_Net9"/>
      <sheetName val="Depreciation__schedule10"/>
      <sheetName val="Penyusutan_(2)10"/>
      <sheetName val="disposal_assets10"/>
      <sheetName val="provision_(3)10"/>
      <sheetName val="Recon-Art_2110"/>
      <sheetName val="FA-gainloss_(2)10"/>
      <sheetName val="fiscal_corr10"/>
      <sheetName val="1771_210"/>
      <sheetName val="1771_2(E)10"/>
      <sheetName val="Depr-Comp_(2)10"/>
      <sheetName val="Marshal_(3)10"/>
      <sheetName val="Marshal_(2)10"/>
      <sheetName val="provision_(2)10"/>
      <sheetName val="fiscal_corr_(3)10"/>
      <sheetName val="fiscal_corr_(2)10"/>
      <sheetName val="CostRecovery_-_JV10"/>
      <sheetName val="PENJ_NERACA9"/>
      <sheetName val="CASH_FLOW9"/>
      <sheetName val="Pnrmanent_info9"/>
      <sheetName val="Input__EAST9"/>
      <sheetName val="bill_qty9"/>
      <sheetName val="Simple_Coff_9"/>
      <sheetName val="I-PPh_Final9"/>
      <sheetName val="OT_August__Drmx__089"/>
      <sheetName val="DATA_SLIP9"/>
      <sheetName val="1200_209"/>
      <sheetName val="CC_19"/>
      <sheetName val="CC_29"/>
      <sheetName val="CC_39"/>
      <sheetName val="United_Kingdom9"/>
      <sheetName val="RE_reconciliation9"/>
      <sheetName val="V_D_5-29"/>
      <sheetName val="LE767_GLOBAL_CHECKLIST_updated9"/>
      <sheetName val="PO_&amp;_TL_Market_Specific9"/>
      <sheetName val="Issue_Sheet9"/>
      <sheetName val="I__SAP_Screen9"/>
      <sheetName val="II__OTR_-_BAS_G19"/>
      <sheetName val="III__AR_Recon9"/>
      <sheetName val="IV__AR9"/>
      <sheetName val="V_Zero_rated9"/>
      <sheetName val="VI__IC_Recon_828_to_22139"/>
      <sheetName val="IC_Recon_800-22139"/>
      <sheetName val="Capital_Purchases_BAS9"/>
      <sheetName val="VII__AP_BAS_G119"/>
      <sheetName val="VIII__KN_Rec9"/>
      <sheetName val="IX_ITR9"/>
      <sheetName val="X__120410019"/>
      <sheetName val="XI__Cust_Output_GST9"/>
      <sheetName val="XII_Vend_Input_GST9"/>
      <sheetName val="å's_=9"/>
      <sheetName val="Invoice_Cross_Reference9"/>
      <sheetName val="Spec_221049"/>
      <sheetName val="N_100_F_Lead9"/>
      <sheetName val="WP_IC_Exp_January_20109"/>
      <sheetName val="fr_BS9"/>
      <sheetName val="P&amp;L_Adjustment9"/>
      <sheetName val="Main_Menu9"/>
      <sheetName val="Schedule_Contract_&amp;_SILO9"/>
      <sheetName val="Sales_and_Collections9"/>
      <sheetName val="Cost_of_Sales9"/>
      <sheetName val="Operating_Expenses_9"/>
      <sheetName val="Est__Income_By_Rig9"/>
      <sheetName val="Leasing_TA_Duri9"/>
      <sheetName val="TA_Jakarta9"/>
      <sheetName val="Breakdown_Cost-Well_Control9"/>
      <sheetName val="P_&amp;_L_1st-Invst-Well_Control9"/>
      <sheetName val="Asset_TA9"/>
      <sheetName val="Detail_COGS9"/>
      <sheetName val="CM_Tgl9"/>
      <sheetName val="Combined_FA9"/>
      <sheetName val="Permanent_info16"/>
      <sheetName val="details_fiscal_adjustments16"/>
      <sheetName val="Sum_empcost16"/>
      <sheetName val="Data_Sheet14"/>
      <sheetName val="Trial_Bal15"/>
      <sheetName val="Notes_to_BS15"/>
      <sheetName val="Mutasi_Final14"/>
      <sheetName val="fiscal_depr(E)15"/>
      <sheetName val="1998_CITR15"/>
      <sheetName val="NY_ADMIN14"/>
      <sheetName val="Mei_200714"/>
      <sheetName val="FA_Movement_IBIC15"/>
      <sheetName val="Client_Aje15"/>
      <sheetName val="Journal_Template15"/>
      <sheetName val="WIP_DETAIL_(GL_VS_NMP)14"/>
      <sheetName val="NO_FAKTUR15"/>
      <sheetName val="Gaikindo_Report15"/>
      <sheetName val="data_wp14"/>
      <sheetName val="Accounts_Payable_(AA)13"/>
      <sheetName val="1721-A1_(terbaru)13"/>
      <sheetName val="FA_Movement14"/>
      <sheetName val="Other_charges_(income)15"/>
      <sheetName val="WK_Local13"/>
      <sheetName val="FA_FISKAL14"/>
      <sheetName val="Accrued_(ckrg)14"/>
      <sheetName val="PROD_FRY-MONODON13"/>
      <sheetName val="TBCons_KMB0413"/>
      <sheetName val="FE-1771$_P113"/>
      <sheetName val="RWP_3313"/>
      <sheetName val="sep_ST13"/>
      <sheetName val="trf_multiple_dnrks13"/>
      <sheetName val="Q_113"/>
      <sheetName val="Horizon_Cost_Saves_Pkg13"/>
      <sheetName val="cost_recovery13"/>
      <sheetName val="Detail_Lead13"/>
      <sheetName val="Phasing_by_Month13"/>
      <sheetName val="Cost_Input_Sheet13"/>
      <sheetName val="C1_NOV13"/>
      <sheetName val="P&amp;L_INPUT13"/>
      <sheetName val="Portofolio_Trading13"/>
      <sheetName val="APAC_Q1FY09_-_Oracle13"/>
      <sheetName val="jan_book13"/>
      <sheetName val="Ref-As_Is_GL_acc13"/>
      <sheetName val="OthAsset_roll13"/>
      <sheetName val="Input_Sheet13"/>
      <sheetName val="Table_513"/>
      <sheetName val="TAX_LIST14"/>
      <sheetName val="Location_Details__2_13"/>
      <sheetName val="AR_EXPORT13"/>
      <sheetName val="MAP_BS13"/>
      <sheetName val="_WP_SPT_2012_-_23_04_2013_xls13"/>
      <sheetName val="SUMMARY_200113"/>
      <sheetName val="New_format_sales13"/>
      <sheetName val="TBC05_Net13"/>
      <sheetName val="Depreciation__schedule14"/>
      <sheetName val="Penyusutan_(2)14"/>
      <sheetName val="disposal_assets14"/>
      <sheetName val="provision_(3)14"/>
      <sheetName val="Recon-Art_2114"/>
      <sheetName val="FA-gainloss_(2)14"/>
      <sheetName val="fiscal_corr14"/>
      <sheetName val="1771_214"/>
      <sheetName val="1771_2(E)14"/>
      <sheetName val="Depr-Comp_(2)14"/>
      <sheetName val="Marshal_(3)14"/>
      <sheetName val="Marshal_(2)14"/>
      <sheetName val="provision_(2)14"/>
      <sheetName val="fiscal_corr_(3)14"/>
      <sheetName val="fiscal_corr_(2)14"/>
      <sheetName val="CostRecovery_-_JV14"/>
      <sheetName val="PENJ_NERACA13"/>
      <sheetName val="CASH_FLOW13"/>
      <sheetName val="Pnrmanent_info13"/>
      <sheetName val="Input__EAST13"/>
      <sheetName val="bill_qty13"/>
      <sheetName val="Simple_Coff_13"/>
      <sheetName val="I-PPh_Final13"/>
      <sheetName val="OT_August__Drmx__0813"/>
      <sheetName val="DATA_SLIP13"/>
      <sheetName val="1200_2013"/>
      <sheetName val="CC_113"/>
      <sheetName val="CC_213"/>
      <sheetName val="CC_313"/>
      <sheetName val="United_Kingdom13"/>
      <sheetName val="RE_reconciliation13"/>
      <sheetName val="V_D_5-213"/>
      <sheetName val="LE767_GLOBAL_CHECKLIST_update13"/>
      <sheetName val="PO_&amp;_TL_Market_Specific13"/>
      <sheetName val="Issue_Sheet13"/>
      <sheetName val="I__SAP_Screen13"/>
      <sheetName val="II__OTR_-_BAS_G113"/>
      <sheetName val="III__AR_Recon13"/>
      <sheetName val="IV__AR13"/>
      <sheetName val="V_Zero_rated13"/>
      <sheetName val="VI__IC_Recon_828_to_221313"/>
      <sheetName val="IC_Recon_800-221313"/>
      <sheetName val="Capital_Purchases_BAS13"/>
      <sheetName val="VII__AP_BAS_G1113"/>
      <sheetName val="VIII__KN_Rec13"/>
      <sheetName val="IX_ITR13"/>
      <sheetName val="X__1204100113"/>
      <sheetName val="XI__Cust_Output_GST13"/>
      <sheetName val="XII_Vend_Input_GST13"/>
      <sheetName val="å's_=13"/>
      <sheetName val="Permanent_info15"/>
      <sheetName val="details_fiscal_adjustments15"/>
      <sheetName val="Sum_empcost15"/>
      <sheetName val="Data_Sheet13"/>
      <sheetName val="Trial_Bal14"/>
      <sheetName val="Notes_to_BS14"/>
      <sheetName val="Mutasi_Final13"/>
      <sheetName val="fiscal_depr(E)14"/>
      <sheetName val="1998_CITR14"/>
      <sheetName val="NY_ADMIN13"/>
      <sheetName val="Mei_200713"/>
      <sheetName val="FA_Movement_IBIC14"/>
      <sheetName val="Client_Aje14"/>
      <sheetName val="Journal_Template14"/>
      <sheetName val="WIP_DETAIL_(GL_VS_NMP)13"/>
      <sheetName val="NO_FAKTUR14"/>
      <sheetName val="Gaikindo_Report14"/>
      <sheetName val="data_wp13"/>
      <sheetName val="Accounts_Payable_(AA)12"/>
      <sheetName val="1721-A1_(terbaru)12"/>
      <sheetName val="FA_Movement13"/>
      <sheetName val="Other_charges_(income)14"/>
      <sheetName val="WK_Local12"/>
      <sheetName val="FA_FISKAL13"/>
      <sheetName val="Accrued_(ckrg)13"/>
      <sheetName val="PROD_FRY-MONODON12"/>
      <sheetName val="TBCons_KMB0412"/>
      <sheetName val="FE-1771$_P112"/>
      <sheetName val="RWP_3312"/>
      <sheetName val="sep_ST12"/>
      <sheetName val="trf_multiple_dnrks12"/>
      <sheetName val="Q_112"/>
      <sheetName val="Horizon_Cost_Saves_Pkg12"/>
      <sheetName val="cost_recovery12"/>
      <sheetName val="Detail_Lead12"/>
      <sheetName val="Phasing_by_Month12"/>
      <sheetName val="Cost_Input_Sheet12"/>
      <sheetName val="C1_NOV12"/>
      <sheetName val="P&amp;L_INPUT12"/>
      <sheetName val="Portofolio_Trading12"/>
      <sheetName val="APAC_Q1FY09_-_Oracle12"/>
      <sheetName val="jan_book12"/>
      <sheetName val="Ref-As_Is_GL_acc12"/>
      <sheetName val="OthAsset_roll12"/>
      <sheetName val="Input_Sheet12"/>
      <sheetName val="Table_512"/>
      <sheetName val="TAX_LIST13"/>
      <sheetName val="Location_Details__2_12"/>
      <sheetName val="AR_EXPORT12"/>
      <sheetName val="MAP_BS12"/>
      <sheetName val="_WP_SPT_2012_-_23_04_2013_xls12"/>
      <sheetName val="SUMMARY_200112"/>
      <sheetName val="New_format_sales12"/>
      <sheetName val="TBC05_Net12"/>
      <sheetName val="Depreciation__schedule13"/>
      <sheetName val="Penyusutan_(2)13"/>
      <sheetName val="disposal_assets13"/>
      <sheetName val="provision_(3)13"/>
      <sheetName val="Recon-Art_2113"/>
      <sheetName val="FA-gainloss_(2)13"/>
      <sheetName val="fiscal_corr13"/>
      <sheetName val="1771_213"/>
      <sheetName val="1771_2(E)13"/>
      <sheetName val="Depr-Comp_(2)13"/>
      <sheetName val="Marshal_(3)13"/>
      <sheetName val="Marshal_(2)13"/>
      <sheetName val="provision_(2)13"/>
      <sheetName val="fiscal_corr_(3)13"/>
      <sheetName val="fiscal_corr_(2)13"/>
      <sheetName val="CostRecovery_-_JV13"/>
      <sheetName val="PENJ_NERACA12"/>
      <sheetName val="CASH_FLOW12"/>
      <sheetName val="Pnrmanent_info12"/>
      <sheetName val="Input__EAST12"/>
      <sheetName val="bill_qty12"/>
      <sheetName val="Simple_Coff_12"/>
      <sheetName val="I-PPh_Final12"/>
      <sheetName val="OT_August__Drmx__0812"/>
      <sheetName val="DATA_SLIP12"/>
      <sheetName val="1200_2012"/>
      <sheetName val="CC_112"/>
      <sheetName val="CC_212"/>
      <sheetName val="CC_312"/>
      <sheetName val="United_Kingdom12"/>
      <sheetName val="RE_reconciliation12"/>
      <sheetName val="V_D_5-212"/>
      <sheetName val="LE767_GLOBAL_CHECKLIST_update12"/>
      <sheetName val="PO_&amp;_TL_Market_Specific12"/>
      <sheetName val="Issue_Sheet12"/>
      <sheetName val="I__SAP_Screen12"/>
      <sheetName val="II__OTR_-_BAS_G112"/>
      <sheetName val="III__AR_Recon12"/>
      <sheetName val="IV__AR12"/>
      <sheetName val="V_Zero_rated12"/>
      <sheetName val="VI__IC_Recon_828_to_221312"/>
      <sheetName val="IC_Recon_800-221312"/>
      <sheetName val="Capital_Purchases_BAS12"/>
      <sheetName val="VII__AP_BAS_G1112"/>
      <sheetName val="VIII__KN_Rec12"/>
      <sheetName val="IX_ITR12"/>
      <sheetName val="X__1204100112"/>
      <sheetName val="XI__Cust_Output_GST12"/>
      <sheetName val="XII_Vend_Input_GST12"/>
      <sheetName val="å's_=12"/>
      <sheetName val="Invoice_Cross_Reference12"/>
      <sheetName val="Spec_2210412"/>
      <sheetName val="N_100_F_Lead12"/>
      <sheetName val="WP_IC_Exp_January_201012"/>
      <sheetName val="fr_BS12"/>
      <sheetName val="P&amp;L_Adjustment12"/>
      <sheetName val="Main_Menu12"/>
      <sheetName val="Schedule_Contract_&amp;_SILO12"/>
      <sheetName val="Sales_and_Collections12"/>
      <sheetName val="Cost_of_Sales12"/>
      <sheetName val="Operating_Expenses_12"/>
      <sheetName val="Est__Income_By_Rig12"/>
      <sheetName val="Leasing_TA_Duri12"/>
      <sheetName val="TA_Jakarta12"/>
      <sheetName val="Breakdown_Cost-Well_Control12"/>
      <sheetName val="P_&amp;_L_1st-Invst-Well_Control12"/>
      <sheetName val="Asset_TA12"/>
      <sheetName val="Detail_COGS12"/>
      <sheetName val="CM_Tgl12"/>
      <sheetName val="Combined_FA12"/>
      <sheetName val="Permanent_info23"/>
      <sheetName val="details_fiscal_adjustments23"/>
      <sheetName val="Sum_empcost23"/>
      <sheetName val="Data_Sheet21"/>
      <sheetName val="Trial_Bal22"/>
      <sheetName val="Notes_to_BS22"/>
      <sheetName val="Mutasi_Final21"/>
      <sheetName val="fiscal_depr(E)22"/>
      <sheetName val="1998_CITR22"/>
      <sheetName val="NY_ADMIN21"/>
      <sheetName val="Mei_200721"/>
      <sheetName val="FA_Movement_IBIC22"/>
      <sheetName val="Client_Aje22"/>
      <sheetName val="Journal_Template22"/>
      <sheetName val="WIP_DETAIL_(GL_VS_NMP)21"/>
      <sheetName val="NO_FAKTUR22"/>
      <sheetName val="Gaikindo_Report22"/>
      <sheetName val="data_wp21"/>
      <sheetName val="Accounts_Payable_(AA)20"/>
      <sheetName val="1721-A1_(terbaru)20"/>
      <sheetName val="FA_Movement21"/>
      <sheetName val="Other_charges_(income)22"/>
      <sheetName val="WK_Local20"/>
      <sheetName val="FA_FISKAL21"/>
      <sheetName val="Accrued_(ckrg)21"/>
      <sheetName val="PROD_FRY-MONODON20"/>
      <sheetName val="TBCons_KMB0420"/>
      <sheetName val="FE-1771$_P120"/>
      <sheetName val="RWP_3320"/>
      <sheetName val="sep_ST20"/>
      <sheetName val="trf_multiple_dnrks20"/>
      <sheetName val="Q_120"/>
      <sheetName val="Horizon_Cost_Saves_Pkg20"/>
      <sheetName val="cost_recovery20"/>
      <sheetName val="Detail_Lead20"/>
      <sheetName val="Phasing_by_Month20"/>
      <sheetName val="Cost_Input_Sheet20"/>
      <sheetName val="C1_NOV20"/>
      <sheetName val="P&amp;L_INPUT20"/>
      <sheetName val="Portofolio_Trading20"/>
      <sheetName val="APAC_Q1FY09_-_Oracle20"/>
      <sheetName val="jan_book20"/>
      <sheetName val="Ref-As_Is_GL_acc20"/>
      <sheetName val="OthAsset_roll20"/>
      <sheetName val="Input_Sheet20"/>
      <sheetName val="Table_520"/>
      <sheetName val="TAX_LIST21"/>
      <sheetName val="Location_Details__2_20"/>
      <sheetName val="AR_EXPORT20"/>
      <sheetName val="MAP_BS20"/>
      <sheetName val="_WP_SPT_2012_-_23_04_2013_xls20"/>
      <sheetName val="SUMMARY_200120"/>
      <sheetName val="New_format_sales20"/>
      <sheetName val="TBC05_Net20"/>
      <sheetName val="Depreciation__schedule21"/>
      <sheetName val="Penyusutan_(2)21"/>
      <sheetName val="disposal_assets21"/>
      <sheetName val="provision_(3)21"/>
      <sheetName val="Recon-Art_2121"/>
      <sheetName val="FA-gainloss_(2)21"/>
      <sheetName val="fiscal_corr21"/>
      <sheetName val="1771_221"/>
      <sheetName val="1771_2(E)21"/>
      <sheetName val="Depr-Comp_(2)21"/>
      <sheetName val="Marshal_(3)21"/>
      <sheetName val="Marshal_(2)21"/>
      <sheetName val="provision_(2)21"/>
      <sheetName val="fiscal_corr_(3)21"/>
      <sheetName val="fiscal_corr_(2)21"/>
      <sheetName val="CostRecovery_-_JV21"/>
      <sheetName val="PENJ_NERACA20"/>
      <sheetName val="CASH_FLOW20"/>
      <sheetName val="Pnrmanent_info20"/>
      <sheetName val="Input__EAST20"/>
      <sheetName val="bill_qty20"/>
      <sheetName val="Simple_Coff_20"/>
      <sheetName val="I-PPh_Final20"/>
      <sheetName val="OT_August__Drmx__0820"/>
      <sheetName val="DATA_SLIP20"/>
      <sheetName val="1200_2020"/>
      <sheetName val="CC_120"/>
      <sheetName val="CC_220"/>
      <sheetName val="CC_320"/>
      <sheetName val="United_Kingdom20"/>
      <sheetName val="RE_reconciliation20"/>
      <sheetName val="V_D_5-220"/>
      <sheetName val="LE767_GLOBAL_CHECKLIST_update20"/>
      <sheetName val="PO_&amp;_TL_Market_Specific20"/>
      <sheetName val="Issue_Sheet20"/>
      <sheetName val="I__SAP_Screen20"/>
      <sheetName val="II__OTR_-_BAS_G120"/>
      <sheetName val="III__AR_Recon20"/>
      <sheetName val="IV__AR20"/>
      <sheetName val="V_Zero_rated20"/>
      <sheetName val="VI__IC_Recon_828_to_221320"/>
      <sheetName val="IC_Recon_800-221320"/>
      <sheetName val="Capital_Purchases_BAS20"/>
      <sheetName val="VII__AP_BAS_G1120"/>
      <sheetName val="VIII__KN_Rec20"/>
      <sheetName val="IX_ITR20"/>
      <sheetName val="X__1204100120"/>
      <sheetName val="XI__Cust_Output_GST20"/>
      <sheetName val="XII_Vend_Input_GST20"/>
      <sheetName val="å's_=20"/>
      <sheetName val="Invoice_Cross_Reference18"/>
      <sheetName val="Spec_2210418"/>
      <sheetName val="N_100_F_Lead18"/>
      <sheetName val="WP_IC_Exp_January_201018"/>
      <sheetName val="fr_BS18"/>
      <sheetName val="P&amp;L_Adjustment18"/>
      <sheetName val="Main_Menu18"/>
      <sheetName val="Schedule_Contract_&amp;_SILO18"/>
      <sheetName val="Sales_and_Collections18"/>
      <sheetName val="Cost_of_Sales18"/>
      <sheetName val="Operating_Expenses_18"/>
      <sheetName val="Est__Income_By_Rig18"/>
      <sheetName val="Leasing_TA_Duri18"/>
      <sheetName val="TA_Jakarta18"/>
      <sheetName val="Breakdown_Cost-Well_Control18"/>
      <sheetName val="P_&amp;_L_1st-Invst-Well_Control18"/>
      <sheetName val="Asset_TA18"/>
      <sheetName val="Detail_COGS18"/>
      <sheetName val="CM_Tgl18"/>
      <sheetName val="Combined_FA18"/>
      <sheetName val="Permanent_info20"/>
      <sheetName val="details_fiscal_adjustments20"/>
      <sheetName val="Sum_empcost20"/>
      <sheetName val="Data_Sheet18"/>
      <sheetName val="Trial_Bal19"/>
      <sheetName val="Notes_to_BS19"/>
      <sheetName val="Mutasi_Final18"/>
      <sheetName val="fiscal_depr(E)19"/>
      <sheetName val="1998_CITR19"/>
      <sheetName val="NY_ADMIN18"/>
      <sheetName val="Mei_200718"/>
      <sheetName val="FA_Movement_IBIC19"/>
      <sheetName val="Client_Aje19"/>
      <sheetName val="Journal_Template19"/>
      <sheetName val="WIP_DETAIL_(GL_VS_NMP)18"/>
      <sheetName val="NO_FAKTUR19"/>
      <sheetName val="Gaikindo_Report19"/>
      <sheetName val="data_wp18"/>
      <sheetName val="Accounts_Payable_(AA)17"/>
      <sheetName val="1721-A1_(terbaru)17"/>
      <sheetName val="FA_Movement18"/>
      <sheetName val="Other_charges_(income)19"/>
      <sheetName val="WK_Local17"/>
      <sheetName val="FA_FISKAL18"/>
      <sheetName val="Accrued_(ckrg)18"/>
      <sheetName val="PROD_FRY-MONODON17"/>
      <sheetName val="TBCons_KMB0417"/>
      <sheetName val="FE-1771$_P117"/>
      <sheetName val="RWP_3317"/>
      <sheetName val="sep_ST17"/>
      <sheetName val="trf_multiple_dnrks17"/>
      <sheetName val="Q_117"/>
      <sheetName val="Horizon_Cost_Saves_Pkg17"/>
      <sheetName val="cost_recovery17"/>
      <sheetName val="Detail_Lead17"/>
      <sheetName val="Phasing_by_Month17"/>
      <sheetName val="Cost_Input_Sheet17"/>
      <sheetName val="C1_NOV17"/>
      <sheetName val="P&amp;L_INPUT17"/>
      <sheetName val="Portofolio_Trading17"/>
      <sheetName val="APAC_Q1FY09_-_Oracle17"/>
      <sheetName val="jan_book17"/>
      <sheetName val="Ref-As_Is_GL_acc17"/>
      <sheetName val="OthAsset_roll17"/>
      <sheetName val="Input_Sheet17"/>
      <sheetName val="Table_517"/>
      <sheetName val="TAX_LIST18"/>
      <sheetName val="Location_Details__2_17"/>
      <sheetName val="AR_EXPORT17"/>
      <sheetName val="MAP_BS17"/>
      <sheetName val="_WP_SPT_2012_-_23_04_2013_xls17"/>
      <sheetName val="SUMMARY_200117"/>
      <sheetName val="New_format_sales17"/>
      <sheetName val="TBC05_Net17"/>
      <sheetName val="Depreciation__schedule18"/>
      <sheetName val="Penyusutan_(2)18"/>
      <sheetName val="disposal_assets18"/>
      <sheetName val="provision_(3)18"/>
      <sheetName val="Recon-Art_2118"/>
      <sheetName val="FA-gainloss_(2)18"/>
      <sheetName val="fiscal_corr18"/>
      <sheetName val="1771_218"/>
      <sheetName val="1771_2(E)18"/>
      <sheetName val="Depr-Comp_(2)18"/>
      <sheetName val="Marshal_(3)18"/>
      <sheetName val="Marshal_(2)18"/>
      <sheetName val="provision_(2)18"/>
      <sheetName val="fiscal_corr_(3)18"/>
      <sheetName val="fiscal_corr_(2)18"/>
      <sheetName val="CostRecovery_-_JV18"/>
      <sheetName val="PENJ_NERACA17"/>
      <sheetName val="CASH_FLOW17"/>
      <sheetName val="Pnrmanent_info17"/>
      <sheetName val="Input__EAST17"/>
      <sheetName val="bill_qty17"/>
      <sheetName val="Simple_Coff_17"/>
      <sheetName val="I-PPh_Final17"/>
      <sheetName val="OT_August__Drmx__0817"/>
      <sheetName val="DATA_SLIP17"/>
      <sheetName val="1200_2017"/>
      <sheetName val="CC_117"/>
      <sheetName val="CC_217"/>
      <sheetName val="CC_317"/>
      <sheetName val="United_Kingdom17"/>
      <sheetName val="RE_reconciliation17"/>
      <sheetName val="V_D_5-217"/>
      <sheetName val="LE767_GLOBAL_CHECKLIST_update17"/>
      <sheetName val="PO_&amp;_TL_Market_Specific17"/>
      <sheetName val="Issue_Sheet17"/>
      <sheetName val="I__SAP_Screen17"/>
      <sheetName val="II__OTR_-_BAS_G117"/>
      <sheetName val="III__AR_Recon17"/>
      <sheetName val="IV__AR17"/>
      <sheetName val="V_Zero_rated17"/>
      <sheetName val="VI__IC_Recon_828_to_221317"/>
      <sheetName val="IC_Recon_800-221317"/>
      <sheetName val="Capital_Purchases_BAS17"/>
      <sheetName val="VII__AP_BAS_G1117"/>
      <sheetName val="VIII__KN_Rec17"/>
      <sheetName val="IX_ITR17"/>
      <sheetName val="X__1204100117"/>
      <sheetName val="XI__Cust_Output_GST17"/>
      <sheetName val="XII_Vend_Input_GST17"/>
      <sheetName val="å's_=17"/>
      <sheetName val="Invoice_Cross_Reference15"/>
      <sheetName val="Spec_2210415"/>
      <sheetName val="N_100_F_Lead15"/>
      <sheetName val="WP_IC_Exp_January_201015"/>
      <sheetName val="fr_BS15"/>
      <sheetName val="P&amp;L_Adjustment15"/>
      <sheetName val="Main_Menu15"/>
      <sheetName val="Schedule_Contract_&amp;_SILO15"/>
      <sheetName val="Sales_and_Collections15"/>
      <sheetName val="Cost_of_Sales15"/>
      <sheetName val="Operating_Expenses_15"/>
      <sheetName val="Est__Income_By_Rig15"/>
      <sheetName val="Leasing_TA_Duri15"/>
      <sheetName val="TA_Jakarta15"/>
      <sheetName val="Breakdown_Cost-Well_Control15"/>
      <sheetName val="P_&amp;_L_1st-Invst-Well_Control15"/>
      <sheetName val="Asset_TA15"/>
      <sheetName val="Detail_COGS15"/>
      <sheetName val="CM_Tgl15"/>
      <sheetName val="Combined_FA15"/>
      <sheetName val="Permanent_info18"/>
      <sheetName val="details_fiscal_adjustments18"/>
      <sheetName val="Sum_empcost18"/>
      <sheetName val="Data_Sheet16"/>
      <sheetName val="Trial_Bal17"/>
      <sheetName val="Notes_to_BS17"/>
      <sheetName val="Mutasi_Final16"/>
      <sheetName val="fiscal_depr(E)17"/>
      <sheetName val="1998_CITR17"/>
      <sheetName val="NY_ADMIN16"/>
      <sheetName val="Mei_200716"/>
      <sheetName val="FA_Movement_IBIC17"/>
      <sheetName val="Client_Aje17"/>
      <sheetName val="Journal_Template17"/>
      <sheetName val="WIP_DETAIL_(GL_VS_NMP)16"/>
      <sheetName val="NO_FAKTUR17"/>
      <sheetName val="Gaikindo_Report17"/>
      <sheetName val="data_wp16"/>
      <sheetName val="Accounts_Payable_(AA)15"/>
      <sheetName val="1721-A1_(terbaru)15"/>
      <sheetName val="FA_Movement16"/>
      <sheetName val="Other_charges_(income)17"/>
      <sheetName val="WK_Local15"/>
      <sheetName val="FA_FISKAL16"/>
      <sheetName val="Accrued_(ckrg)16"/>
      <sheetName val="PROD_FRY-MONODON15"/>
      <sheetName val="TBCons_KMB0415"/>
      <sheetName val="FE-1771$_P115"/>
      <sheetName val="RWP_3315"/>
      <sheetName val="sep_ST15"/>
      <sheetName val="trf_multiple_dnrks15"/>
      <sheetName val="Q_115"/>
      <sheetName val="Horizon_Cost_Saves_Pkg15"/>
      <sheetName val="cost_recovery15"/>
      <sheetName val="Detail_Lead15"/>
      <sheetName val="Phasing_by_Month15"/>
      <sheetName val="Cost_Input_Sheet15"/>
      <sheetName val="C1_NOV15"/>
      <sheetName val="P&amp;L_INPUT15"/>
      <sheetName val="Portofolio_Trading15"/>
      <sheetName val="APAC_Q1FY09_-_Oracle15"/>
      <sheetName val="jan_book15"/>
      <sheetName val="Ref-As_Is_GL_acc15"/>
      <sheetName val="OthAsset_roll15"/>
      <sheetName val="Input_Sheet15"/>
      <sheetName val="Table_515"/>
      <sheetName val="TAX_LIST16"/>
      <sheetName val="Location_Details__2_15"/>
      <sheetName val="AR_EXPORT15"/>
      <sheetName val="MAP_BS15"/>
      <sheetName val="_WP_SPT_2012_-_23_04_2013_xls15"/>
      <sheetName val="SUMMARY_200115"/>
      <sheetName val="New_format_sales15"/>
      <sheetName val="TBC05_Net15"/>
      <sheetName val="Depreciation__schedule16"/>
      <sheetName val="Penyusutan_(2)16"/>
      <sheetName val="disposal_assets16"/>
      <sheetName val="provision_(3)16"/>
      <sheetName val="Recon-Art_2116"/>
      <sheetName val="FA-gainloss_(2)16"/>
      <sheetName val="fiscal_corr16"/>
      <sheetName val="1771_216"/>
      <sheetName val="1771_2(E)16"/>
      <sheetName val="Depr-Comp_(2)16"/>
      <sheetName val="Marshal_(3)16"/>
      <sheetName val="Marshal_(2)16"/>
      <sheetName val="provision_(2)16"/>
      <sheetName val="fiscal_corr_(3)16"/>
      <sheetName val="fiscal_corr_(2)16"/>
      <sheetName val="CostRecovery_-_JV16"/>
      <sheetName val="PENJ_NERACA15"/>
      <sheetName val="CASH_FLOW15"/>
      <sheetName val="Pnrmanent_info15"/>
      <sheetName val="Input__EAST15"/>
      <sheetName val="bill_qty15"/>
      <sheetName val="Simple_Coff_15"/>
      <sheetName val="I-PPh_Final15"/>
      <sheetName val="OT_August__Drmx__0815"/>
      <sheetName val="DATA_SLIP15"/>
      <sheetName val="1200_2015"/>
      <sheetName val="CC_115"/>
      <sheetName val="CC_215"/>
      <sheetName val="CC_315"/>
      <sheetName val="United_Kingdom15"/>
      <sheetName val="RE_reconciliation15"/>
      <sheetName val="V_D_5-215"/>
      <sheetName val="LE767_GLOBAL_CHECKLIST_update15"/>
      <sheetName val="PO_&amp;_TL_Market_Specific15"/>
      <sheetName val="Issue_Sheet15"/>
      <sheetName val="I__SAP_Screen15"/>
      <sheetName val="II__OTR_-_BAS_G115"/>
      <sheetName val="III__AR_Recon15"/>
      <sheetName val="IV__AR15"/>
      <sheetName val="V_Zero_rated15"/>
      <sheetName val="VI__IC_Recon_828_to_221315"/>
      <sheetName val="IC_Recon_800-221315"/>
      <sheetName val="Capital_Purchases_BAS15"/>
      <sheetName val="VII__AP_BAS_G1115"/>
      <sheetName val="VIII__KN_Rec15"/>
      <sheetName val="IX_ITR15"/>
      <sheetName val="X__1204100115"/>
      <sheetName val="XI__Cust_Output_GST15"/>
      <sheetName val="XII_Vend_Input_GST15"/>
      <sheetName val="å's_=15"/>
      <sheetName val="Invoice_Cross_Reference14"/>
      <sheetName val="Spec_2210414"/>
      <sheetName val="N_100_F_Lead14"/>
      <sheetName val="WP_IC_Exp_January_201014"/>
      <sheetName val="fr_BS14"/>
      <sheetName val="P&amp;L_Adjustment14"/>
      <sheetName val="Main_Menu14"/>
      <sheetName val="Schedule_Contract_&amp;_SILO14"/>
      <sheetName val="Sales_and_Collections14"/>
      <sheetName val="Cost_of_Sales14"/>
      <sheetName val="Operating_Expenses_14"/>
      <sheetName val="Est__Income_By_Rig14"/>
      <sheetName val="Leasing_TA_Duri14"/>
      <sheetName val="TA_Jakarta14"/>
      <sheetName val="Breakdown_Cost-Well_Control14"/>
      <sheetName val="P_&amp;_L_1st-Invst-Well_Control14"/>
      <sheetName val="Asset_TA14"/>
      <sheetName val="Detail_COGS14"/>
      <sheetName val="CM_Tgl14"/>
      <sheetName val="Combined_FA14"/>
      <sheetName val="Permanent_info17"/>
      <sheetName val="details_fiscal_adjustments17"/>
      <sheetName val="Sum_empcost17"/>
      <sheetName val="Data_Sheet15"/>
      <sheetName val="Trial_Bal16"/>
      <sheetName val="Notes_to_BS16"/>
      <sheetName val="Mutasi_Final15"/>
      <sheetName val="fiscal_depr(E)16"/>
      <sheetName val="1998_CITR16"/>
      <sheetName val="NY_ADMIN15"/>
      <sheetName val="Mei_200715"/>
      <sheetName val="FA_Movement_IBIC16"/>
      <sheetName val="Client_Aje16"/>
      <sheetName val="Journal_Template16"/>
      <sheetName val="WIP_DETAIL_(GL_VS_NMP)15"/>
      <sheetName val="NO_FAKTUR16"/>
      <sheetName val="Gaikindo_Report16"/>
      <sheetName val="data_wp15"/>
      <sheetName val="Accounts_Payable_(AA)14"/>
      <sheetName val="1721-A1_(terbaru)14"/>
      <sheetName val="FA_Movement15"/>
      <sheetName val="Other_charges_(income)16"/>
      <sheetName val="WK_Local14"/>
      <sheetName val="FA_FISKAL15"/>
      <sheetName val="Accrued_(ckrg)15"/>
      <sheetName val="PROD_FRY-MONODON14"/>
      <sheetName val="TBCons_KMB0414"/>
      <sheetName val="FE-1771$_P114"/>
      <sheetName val="RWP_3314"/>
      <sheetName val="sep_ST14"/>
      <sheetName val="trf_multiple_dnrks14"/>
      <sheetName val="Q_114"/>
      <sheetName val="Horizon_Cost_Saves_Pkg14"/>
      <sheetName val="cost_recovery14"/>
      <sheetName val="Detail_Lead14"/>
      <sheetName val="Phasing_by_Month14"/>
      <sheetName val="Cost_Input_Sheet14"/>
      <sheetName val="C1_NOV14"/>
      <sheetName val="P&amp;L_INPUT14"/>
      <sheetName val="Portofolio_Trading14"/>
      <sheetName val="APAC_Q1FY09_-_Oracle14"/>
      <sheetName val="jan_book14"/>
      <sheetName val="Ref-As_Is_GL_acc14"/>
      <sheetName val="OthAsset_roll14"/>
      <sheetName val="Input_Sheet14"/>
      <sheetName val="Table_514"/>
      <sheetName val="TAX_LIST15"/>
      <sheetName val="Location_Details__2_14"/>
      <sheetName val="AR_EXPORT14"/>
      <sheetName val="MAP_BS14"/>
      <sheetName val="_WP_SPT_2012_-_23_04_2013_xls14"/>
      <sheetName val="SUMMARY_200114"/>
      <sheetName val="New_format_sales14"/>
      <sheetName val="TBC05_Net14"/>
      <sheetName val="Depreciation__schedule15"/>
      <sheetName val="Penyusutan_(2)15"/>
      <sheetName val="disposal_assets15"/>
      <sheetName val="provision_(3)15"/>
      <sheetName val="Recon-Art_2115"/>
      <sheetName val="FA-gainloss_(2)15"/>
      <sheetName val="fiscal_corr15"/>
      <sheetName val="1771_215"/>
      <sheetName val="1771_2(E)15"/>
      <sheetName val="Depr-Comp_(2)15"/>
      <sheetName val="Marshal_(3)15"/>
      <sheetName val="Marshal_(2)15"/>
      <sheetName val="provision_(2)15"/>
      <sheetName val="fiscal_corr_(3)15"/>
      <sheetName val="fiscal_corr_(2)15"/>
      <sheetName val="CostRecovery_-_JV15"/>
      <sheetName val="PENJ_NERACA14"/>
      <sheetName val="CASH_FLOW14"/>
      <sheetName val="Pnrmanent_info14"/>
      <sheetName val="Input__EAST14"/>
      <sheetName val="bill_qty14"/>
      <sheetName val="Simple_Coff_14"/>
      <sheetName val="I-PPh_Final14"/>
      <sheetName val="OT_August__Drmx__0814"/>
      <sheetName val="DATA_SLIP14"/>
      <sheetName val="1200_2014"/>
      <sheetName val="CC_114"/>
      <sheetName val="CC_214"/>
      <sheetName val="CC_314"/>
      <sheetName val="United_Kingdom14"/>
      <sheetName val="RE_reconciliation14"/>
      <sheetName val="V_D_5-214"/>
      <sheetName val="LE767_GLOBAL_CHECKLIST_update14"/>
      <sheetName val="PO_&amp;_TL_Market_Specific14"/>
      <sheetName val="Issue_Sheet14"/>
      <sheetName val="I__SAP_Screen14"/>
      <sheetName val="II__OTR_-_BAS_G114"/>
      <sheetName val="III__AR_Recon14"/>
      <sheetName val="IV__AR14"/>
      <sheetName val="V_Zero_rated14"/>
      <sheetName val="VI__IC_Recon_828_to_221314"/>
      <sheetName val="IC_Recon_800-221314"/>
      <sheetName val="Capital_Purchases_BAS14"/>
      <sheetName val="VII__AP_BAS_G1114"/>
      <sheetName val="VIII__KN_Rec14"/>
      <sheetName val="IX_ITR14"/>
      <sheetName val="X__1204100114"/>
      <sheetName val="XI__Cust_Output_GST14"/>
      <sheetName val="XII_Vend_Input_GST14"/>
      <sheetName val="å's_=14"/>
      <sheetName val="Invoice_Cross_Reference13"/>
      <sheetName val="Spec_2210413"/>
      <sheetName val="N_100_F_Lead13"/>
      <sheetName val="WP_IC_Exp_January_201013"/>
      <sheetName val="fr_BS13"/>
      <sheetName val="P&amp;L_Adjustment13"/>
      <sheetName val="Main_Menu13"/>
      <sheetName val="Schedule_Contract_&amp;_SILO13"/>
      <sheetName val="Sales_and_Collections13"/>
      <sheetName val="Cost_of_Sales13"/>
      <sheetName val="Operating_Expenses_13"/>
      <sheetName val="Est__Income_By_Rig13"/>
      <sheetName val="Leasing_TA_Duri13"/>
      <sheetName val="TA_Jakarta13"/>
      <sheetName val="Breakdown_Cost-Well_Control13"/>
      <sheetName val="P_&amp;_L_1st-Invst-Well_Control13"/>
      <sheetName val="Asset_TA13"/>
      <sheetName val="Detail_COGS13"/>
      <sheetName val="CM_Tgl13"/>
      <sheetName val="Combined_FA13"/>
      <sheetName val="Permanent_info19"/>
      <sheetName val="details_fiscal_adjustments19"/>
      <sheetName val="Sum_empcost19"/>
      <sheetName val="Data_Sheet17"/>
      <sheetName val="Trial_Bal18"/>
      <sheetName val="Notes_to_BS18"/>
      <sheetName val="Mutasi_Final17"/>
      <sheetName val="fiscal_depr(E)18"/>
      <sheetName val="1998_CITR18"/>
      <sheetName val="NY_ADMIN17"/>
      <sheetName val="Mei_200717"/>
      <sheetName val="FA_Movement_IBIC18"/>
      <sheetName val="Client_Aje18"/>
      <sheetName val="Journal_Template18"/>
      <sheetName val="WIP_DETAIL_(GL_VS_NMP)17"/>
      <sheetName val="NO_FAKTUR18"/>
      <sheetName val="Gaikindo_Report18"/>
      <sheetName val="data_wp17"/>
      <sheetName val="Accounts_Payable_(AA)16"/>
      <sheetName val="1721-A1_(terbaru)16"/>
      <sheetName val="FA_Movement17"/>
      <sheetName val="Other_charges_(income)18"/>
      <sheetName val="WK_Local16"/>
      <sheetName val="FA_FISKAL17"/>
      <sheetName val="Accrued_(ckrg)17"/>
      <sheetName val="PROD_FRY-MONODON16"/>
      <sheetName val="TBCons_KMB0416"/>
      <sheetName val="FE-1771$_P116"/>
      <sheetName val="RWP_3316"/>
      <sheetName val="sep_ST16"/>
      <sheetName val="trf_multiple_dnrks16"/>
      <sheetName val="Q_116"/>
      <sheetName val="Horizon_Cost_Saves_Pkg16"/>
      <sheetName val="cost_recovery16"/>
      <sheetName val="Detail_Lead16"/>
      <sheetName val="Phasing_by_Month16"/>
      <sheetName val="Cost_Input_Sheet16"/>
      <sheetName val="C1_NOV16"/>
      <sheetName val="P&amp;L_INPUT16"/>
      <sheetName val="Portofolio_Trading16"/>
      <sheetName val="APAC_Q1FY09_-_Oracle16"/>
      <sheetName val="jan_book16"/>
      <sheetName val="Ref-As_Is_GL_acc16"/>
      <sheetName val="OthAsset_roll16"/>
      <sheetName val="Input_Sheet16"/>
      <sheetName val="Table_516"/>
      <sheetName val="TAX_LIST17"/>
      <sheetName val="Location_Details__2_16"/>
      <sheetName val="AR_EXPORT16"/>
      <sheetName val="MAP_BS16"/>
      <sheetName val="_WP_SPT_2012_-_23_04_2013_xls16"/>
      <sheetName val="SUMMARY_200116"/>
      <sheetName val="New_format_sales16"/>
      <sheetName val="TBC05_Net16"/>
      <sheetName val="Depreciation__schedule17"/>
      <sheetName val="Penyusutan_(2)17"/>
      <sheetName val="disposal_assets17"/>
      <sheetName val="provision_(3)17"/>
      <sheetName val="Recon-Art_2117"/>
      <sheetName val="FA-gainloss_(2)17"/>
      <sheetName val="fiscal_corr17"/>
      <sheetName val="1771_217"/>
      <sheetName val="1771_2(E)17"/>
      <sheetName val="Depr-Comp_(2)17"/>
      <sheetName val="Marshal_(3)17"/>
      <sheetName val="Marshal_(2)17"/>
      <sheetName val="provision_(2)17"/>
      <sheetName val="fiscal_corr_(3)17"/>
      <sheetName val="fiscal_corr_(2)17"/>
      <sheetName val="CostRecovery_-_JV17"/>
      <sheetName val="PENJ_NERACA16"/>
      <sheetName val="CASH_FLOW16"/>
      <sheetName val="Pnrmanent_info16"/>
      <sheetName val="Input__EAST16"/>
      <sheetName val="bill_qty16"/>
      <sheetName val="Simple_Coff_16"/>
      <sheetName val="I-PPh_Final16"/>
      <sheetName val="OT_August__Drmx__0816"/>
      <sheetName val="DATA_SLIP16"/>
      <sheetName val="1200_2016"/>
      <sheetName val="CC_116"/>
      <sheetName val="CC_216"/>
      <sheetName val="CC_316"/>
      <sheetName val="United_Kingdom16"/>
      <sheetName val="RE_reconciliation16"/>
      <sheetName val="V_D_5-216"/>
      <sheetName val="LE767_GLOBAL_CHECKLIST_update16"/>
      <sheetName val="PO_&amp;_TL_Market_Specific16"/>
      <sheetName val="Issue_Sheet16"/>
      <sheetName val="I__SAP_Screen16"/>
      <sheetName val="II__OTR_-_BAS_G116"/>
      <sheetName val="III__AR_Recon16"/>
      <sheetName val="IV__AR16"/>
      <sheetName val="V_Zero_rated16"/>
      <sheetName val="VI__IC_Recon_828_to_221316"/>
      <sheetName val="IC_Recon_800-221316"/>
      <sheetName val="Capital_Purchases_BAS16"/>
      <sheetName val="VII__AP_BAS_G1116"/>
      <sheetName val="VIII__KN_Rec16"/>
      <sheetName val="IX_ITR16"/>
      <sheetName val="X__1204100116"/>
      <sheetName val="XI__Cust_Output_GST16"/>
      <sheetName val="XII_Vend_Input_GST16"/>
      <sheetName val="å's_=16"/>
      <sheetName val="Permanent_info21"/>
      <sheetName val="details_fiscal_adjustments21"/>
      <sheetName val="Sum_empcost21"/>
      <sheetName val="Data_Sheet19"/>
      <sheetName val="Trial_Bal20"/>
      <sheetName val="Notes_to_BS20"/>
      <sheetName val="Mutasi_Final19"/>
      <sheetName val="fiscal_depr(E)20"/>
      <sheetName val="1998_CITR20"/>
      <sheetName val="NY_ADMIN19"/>
      <sheetName val="Mei_200719"/>
      <sheetName val="FA_Movement_IBIC20"/>
      <sheetName val="Client_Aje20"/>
      <sheetName val="Journal_Template20"/>
      <sheetName val="WIP_DETAIL_(GL_VS_NMP)19"/>
      <sheetName val="NO_FAKTUR20"/>
      <sheetName val="Gaikindo_Report20"/>
      <sheetName val="data_wp19"/>
      <sheetName val="Accounts_Payable_(AA)18"/>
      <sheetName val="1721-A1_(terbaru)18"/>
      <sheetName val="FA_Movement19"/>
      <sheetName val="Other_charges_(income)20"/>
      <sheetName val="WK_Local18"/>
      <sheetName val="FA_FISKAL19"/>
      <sheetName val="Accrued_(ckrg)19"/>
      <sheetName val="PROD_FRY-MONODON18"/>
      <sheetName val="TBCons_KMB0418"/>
      <sheetName val="FE-1771$_P118"/>
      <sheetName val="RWP_3318"/>
      <sheetName val="sep_ST18"/>
      <sheetName val="trf_multiple_dnrks18"/>
      <sheetName val="Q_118"/>
      <sheetName val="Horizon_Cost_Saves_Pkg18"/>
      <sheetName val="cost_recovery18"/>
      <sheetName val="Detail_Lead18"/>
      <sheetName val="Phasing_by_Month18"/>
      <sheetName val="Cost_Input_Sheet18"/>
      <sheetName val="C1_NOV18"/>
      <sheetName val="P&amp;L_INPUT18"/>
      <sheetName val="Portofolio_Trading18"/>
      <sheetName val="APAC_Q1FY09_-_Oracle18"/>
      <sheetName val="jan_book18"/>
      <sheetName val="Ref-As_Is_GL_acc18"/>
      <sheetName val="OthAsset_roll18"/>
      <sheetName val="Input_Sheet18"/>
      <sheetName val="Table_518"/>
      <sheetName val="TAX_LIST19"/>
      <sheetName val="Location_Details__2_18"/>
      <sheetName val="AR_EXPORT18"/>
      <sheetName val="MAP_BS18"/>
      <sheetName val="_WP_SPT_2012_-_23_04_2013_xls18"/>
      <sheetName val="SUMMARY_200118"/>
      <sheetName val="New_format_sales18"/>
      <sheetName val="TBC05_Net18"/>
      <sheetName val="Depreciation__schedule19"/>
      <sheetName val="Penyusutan_(2)19"/>
      <sheetName val="disposal_assets19"/>
      <sheetName val="provision_(3)19"/>
      <sheetName val="Recon-Art_2119"/>
      <sheetName val="FA-gainloss_(2)19"/>
      <sheetName val="fiscal_corr19"/>
      <sheetName val="1771_219"/>
      <sheetName val="1771_2(E)19"/>
      <sheetName val="Depr-Comp_(2)19"/>
      <sheetName val="Marshal_(3)19"/>
      <sheetName val="Marshal_(2)19"/>
      <sheetName val="provision_(2)19"/>
      <sheetName val="fiscal_corr_(3)19"/>
      <sheetName val="fiscal_corr_(2)19"/>
      <sheetName val="CostRecovery_-_JV19"/>
      <sheetName val="PENJ_NERACA18"/>
      <sheetName val="CASH_FLOW18"/>
      <sheetName val="Pnrmanent_info18"/>
      <sheetName val="Input__EAST18"/>
      <sheetName val="bill_qty18"/>
      <sheetName val="Simple_Coff_18"/>
      <sheetName val="I-PPh_Final18"/>
      <sheetName val="OT_August__Drmx__0818"/>
      <sheetName val="DATA_SLIP18"/>
      <sheetName val="1200_2018"/>
      <sheetName val="CC_118"/>
      <sheetName val="CC_218"/>
      <sheetName val="CC_318"/>
      <sheetName val="United_Kingdom18"/>
      <sheetName val="RE_reconciliation18"/>
      <sheetName val="V_D_5-218"/>
      <sheetName val="LE767_GLOBAL_CHECKLIST_update18"/>
      <sheetName val="PO_&amp;_TL_Market_Specific18"/>
      <sheetName val="Issue_Sheet18"/>
      <sheetName val="I__SAP_Screen18"/>
      <sheetName val="II__OTR_-_BAS_G118"/>
      <sheetName val="III__AR_Recon18"/>
      <sheetName val="IV__AR18"/>
      <sheetName val="V_Zero_rated18"/>
      <sheetName val="VI__IC_Recon_828_to_221318"/>
      <sheetName val="IC_Recon_800-221318"/>
      <sheetName val="Capital_Purchases_BAS18"/>
      <sheetName val="VII__AP_BAS_G1118"/>
      <sheetName val="VIII__KN_Rec18"/>
      <sheetName val="IX_ITR18"/>
      <sheetName val="X__1204100118"/>
      <sheetName val="XI__Cust_Output_GST18"/>
      <sheetName val="XII_Vend_Input_GST18"/>
      <sheetName val="å's_=18"/>
      <sheetName val="Invoice_Cross_Reference16"/>
      <sheetName val="Spec_2210416"/>
      <sheetName val="N_100_F_Lead16"/>
      <sheetName val="WP_IC_Exp_January_201016"/>
      <sheetName val="fr_BS16"/>
      <sheetName val="P&amp;L_Adjustment16"/>
      <sheetName val="Main_Menu16"/>
      <sheetName val="Schedule_Contract_&amp;_SILO16"/>
      <sheetName val="Sales_and_Collections16"/>
      <sheetName val="Cost_of_Sales16"/>
      <sheetName val="Operating_Expenses_16"/>
      <sheetName val="Est__Income_By_Rig16"/>
      <sheetName val="Leasing_TA_Duri16"/>
      <sheetName val="TA_Jakarta16"/>
      <sheetName val="Breakdown_Cost-Well_Control16"/>
      <sheetName val="P_&amp;_L_1st-Invst-Well_Control16"/>
      <sheetName val="Asset_TA16"/>
      <sheetName val="Detail_COGS16"/>
      <sheetName val="CM_Tgl16"/>
      <sheetName val="Combined_FA16"/>
      <sheetName val="Permanent_info22"/>
      <sheetName val="details_fiscal_adjustments22"/>
      <sheetName val="Sum_empcost22"/>
      <sheetName val="Data_Sheet20"/>
      <sheetName val="Trial_Bal21"/>
      <sheetName val="Notes_to_BS21"/>
      <sheetName val="Mutasi_Final20"/>
      <sheetName val="fiscal_depr(E)21"/>
      <sheetName val="1998_CITR21"/>
      <sheetName val="NY_ADMIN20"/>
      <sheetName val="Mei_200720"/>
      <sheetName val="FA_Movement_IBIC21"/>
      <sheetName val="Client_Aje21"/>
      <sheetName val="Journal_Template21"/>
      <sheetName val="WIP_DETAIL_(GL_VS_NMP)20"/>
      <sheetName val="NO_FAKTUR21"/>
      <sheetName val="Gaikindo_Report21"/>
      <sheetName val="data_wp20"/>
      <sheetName val="Accounts_Payable_(AA)19"/>
      <sheetName val="1721-A1_(terbaru)19"/>
      <sheetName val="FA_Movement20"/>
      <sheetName val="Other_charges_(income)21"/>
      <sheetName val="WK_Local19"/>
      <sheetName val="FA_FISKAL20"/>
      <sheetName val="Accrued_(ckrg)20"/>
      <sheetName val="PROD_FRY-MONODON19"/>
      <sheetName val="TBCons_KMB0419"/>
      <sheetName val="FE-1771$_P119"/>
      <sheetName val="RWP_3319"/>
      <sheetName val="sep_ST19"/>
      <sheetName val="trf_multiple_dnrks19"/>
      <sheetName val="Q_119"/>
      <sheetName val="Horizon_Cost_Saves_Pkg19"/>
      <sheetName val="cost_recovery19"/>
      <sheetName val="Detail_Lead19"/>
      <sheetName val="Phasing_by_Month19"/>
      <sheetName val="Cost_Input_Sheet19"/>
      <sheetName val="C1_NOV19"/>
      <sheetName val="P&amp;L_INPUT19"/>
      <sheetName val="Portofolio_Trading19"/>
      <sheetName val="APAC_Q1FY09_-_Oracle19"/>
      <sheetName val="jan_book19"/>
      <sheetName val="Ref-As_Is_GL_acc19"/>
      <sheetName val="OthAsset_roll19"/>
      <sheetName val="Input_Sheet19"/>
      <sheetName val="Table_519"/>
      <sheetName val="TAX_LIST20"/>
      <sheetName val="Location_Details__2_19"/>
      <sheetName val="AR_EXPORT19"/>
      <sheetName val="MAP_BS19"/>
      <sheetName val="_WP_SPT_2012_-_23_04_2013_xls19"/>
      <sheetName val="SUMMARY_200119"/>
      <sheetName val="New_format_sales19"/>
      <sheetName val="TBC05_Net19"/>
      <sheetName val="Depreciation__schedule20"/>
      <sheetName val="Penyusutan_(2)20"/>
      <sheetName val="disposal_assets20"/>
      <sheetName val="provision_(3)20"/>
      <sheetName val="Recon-Art_2120"/>
      <sheetName val="FA-gainloss_(2)20"/>
      <sheetName val="fiscal_corr20"/>
      <sheetName val="1771_220"/>
      <sheetName val="1771_2(E)20"/>
      <sheetName val="Depr-Comp_(2)20"/>
      <sheetName val="Marshal_(3)20"/>
      <sheetName val="Marshal_(2)20"/>
      <sheetName val="provision_(2)20"/>
      <sheetName val="fiscal_corr_(3)20"/>
      <sheetName val="fiscal_corr_(2)20"/>
      <sheetName val="CostRecovery_-_JV20"/>
      <sheetName val="PENJ_NERACA19"/>
      <sheetName val="CASH_FLOW19"/>
      <sheetName val="Pnrmanent_info19"/>
      <sheetName val="Input__EAST19"/>
      <sheetName val="bill_qty19"/>
      <sheetName val="Simple_Coff_19"/>
      <sheetName val="I-PPh_Final19"/>
      <sheetName val="OT_August__Drmx__0819"/>
      <sheetName val="DATA_SLIP19"/>
      <sheetName val="1200_2019"/>
      <sheetName val="CC_119"/>
      <sheetName val="CC_219"/>
      <sheetName val="CC_319"/>
      <sheetName val="United_Kingdom19"/>
      <sheetName val="RE_reconciliation19"/>
      <sheetName val="V_D_5-219"/>
      <sheetName val="LE767_GLOBAL_CHECKLIST_update19"/>
      <sheetName val="PO_&amp;_TL_Market_Specific19"/>
      <sheetName val="Issue_Sheet19"/>
      <sheetName val="I__SAP_Screen19"/>
      <sheetName val="II__OTR_-_BAS_G119"/>
      <sheetName val="III__AR_Recon19"/>
      <sheetName val="IV__AR19"/>
      <sheetName val="V_Zero_rated19"/>
      <sheetName val="VI__IC_Recon_828_to_221319"/>
      <sheetName val="IC_Recon_800-221319"/>
      <sheetName val="Capital_Purchases_BAS19"/>
      <sheetName val="VII__AP_BAS_G1119"/>
      <sheetName val="VIII__KN_Rec19"/>
      <sheetName val="IX_ITR19"/>
      <sheetName val="X__1204100119"/>
      <sheetName val="XI__Cust_Output_GST19"/>
      <sheetName val="XII_Vend_Input_GST19"/>
      <sheetName val="å's_=19"/>
      <sheetName val="Invoice_Cross_Reference17"/>
      <sheetName val="Spec_2210417"/>
      <sheetName val="N_100_F_Lead17"/>
      <sheetName val="WP_IC_Exp_January_201017"/>
      <sheetName val="fr_BS17"/>
      <sheetName val="P&amp;L_Adjustment17"/>
      <sheetName val="Main_Menu17"/>
      <sheetName val="Schedule_Contract_&amp;_SILO17"/>
      <sheetName val="Sales_and_Collections17"/>
      <sheetName val="Cost_of_Sales17"/>
      <sheetName val="Operating_Expenses_17"/>
      <sheetName val="Est__Income_By_Rig17"/>
      <sheetName val="Leasing_TA_Duri17"/>
      <sheetName val="TA_Jakarta17"/>
      <sheetName val="Breakdown_Cost-Well_Control17"/>
      <sheetName val="P_&amp;_L_1st-Invst-Well_Control17"/>
      <sheetName val="Asset_TA17"/>
      <sheetName val="Detail_COGS17"/>
      <sheetName val="CM_Tgl17"/>
      <sheetName val="Combined_FA17"/>
      <sheetName val="Permanent_info24"/>
      <sheetName val="details_fiscal_adjustments24"/>
      <sheetName val="Sum_empcost24"/>
      <sheetName val="Data_Sheet22"/>
      <sheetName val="Trial_Bal23"/>
      <sheetName val="Notes_to_BS23"/>
      <sheetName val="Mutasi_Final22"/>
      <sheetName val="fiscal_depr(E)23"/>
      <sheetName val="1998_CITR23"/>
      <sheetName val="NY_ADMIN22"/>
      <sheetName val="Mei_200722"/>
      <sheetName val="FA_Movement_IBIC23"/>
      <sheetName val="Client_Aje23"/>
      <sheetName val="Journal_Template23"/>
      <sheetName val="WIP_DETAIL_(GL_VS_NMP)22"/>
      <sheetName val="NO_FAKTUR23"/>
      <sheetName val="Gaikindo_Report23"/>
      <sheetName val="data_wp22"/>
      <sheetName val="Accounts_Payable_(AA)21"/>
      <sheetName val="1721-A1_(terbaru)21"/>
      <sheetName val="FA_Movement22"/>
      <sheetName val="Other_charges_(income)23"/>
      <sheetName val="WK_Local21"/>
      <sheetName val="FA_FISKAL22"/>
      <sheetName val="Accrued_(ckrg)22"/>
      <sheetName val="PROD_FRY-MONODON21"/>
      <sheetName val="TBCons_KMB0421"/>
      <sheetName val="FE-1771$_P121"/>
      <sheetName val="RWP_3321"/>
      <sheetName val="sep_ST21"/>
      <sheetName val="trf_multiple_dnrks21"/>
      <sheetName val="Q_121"/>
      <sheetName val="Horizon_Cost_Saves_Pkg21"/>
      <sheetName val="cost_recovery21"/>
      <sheetName val="Detail_Lead21"/>
      <sheetName val="Phasing_by_Month21"/>
      <sheetName val="Cost_Input_Sheet21"/>
      <sheetName val="C1_NOV21"/>
      <sheetName val="P&amp;L_INPUT21"/>
      <sheetName val="Portofolio_Trading21"/>
      <sheetName val="APAC_Q1FY09_-_Oracle21"/>
      <sheetName val="jan_book21"/>
      <sheetName val="Ref-As_Is_GL_acc21"/>
      <sheetName val="OthAsset_roll21"/>
      <sheetName val="Input_Sheet21"/>
      <sheetName val="Table_521"/>
      <sheetName val="TAX_LIST22"/>
      <sheetName val="Location_Details__2_21"/>
      <sheetName val="AR_EXPORT21"/>
      <sheetName val="MAP_BS21"/>
      <sheetName val="_WP_SPT_2012_-_23_04_2013_xls21"/>
      <sheetName val="SUMMARY_200121"/>
      <sheetName val="New_format_sales21"/>
      <sheetName val="TBC05_Net21"/>
      <sheetName val="Depreciation__schedule22"/>
      <sheetName val="Penyusutan_(2)22"/>
      <sheetName val="disposal_assets22"/>
      <sheetName val="provision_(3)22"/>
      <sheetName val="Recon-Art_2122"/>
      <sheetName val="FA-gainloss_(2)22"/>
      <sheetName val="fiscal_corr22"/>
      <sheetName val="1771_222"/>
      <sheetName val="1771_2(E)22"/>
      <sheetName val="Depr-Comp_(2)22"/>
      <sheetName val="Marshal_(3)22"/>
      <sheetName val="Marshal_(2)22"/>
      <sheetName val="provision_(2)22"/>
      <sheetName val="fiscal_corr_(3)22"/>
      <sheetName val="fiscal_corr_(2)22"/>
      <sheetName val="CostRecovery_-_JV22"/>
      <sheetName val="PENJ_NERACA21"/>
      <sheetName val="CASH_FLOW21"/>
      <sheetName val="Pnrmanent_info21"/>
      <sheetName val="Input__EAST21"/>
      <sheetName val="bill_qty21"/>
      <sheetName val="Simple_Coff_21"/>
      <sheetName val="I-PPh_Final21"/>
      <sheetName val="OT_August__Drmx__0821"/>
      <sheetName val="DATA_SLIP21"/>
      <sheetName val="1200_2021"/>
      <sheetName val="CC_121"/>
      <sheetName val="CC_221"/>
      <sheetName val="CC_321"/>
      <sheetName val="United_Kingdom21"/>
      <sheetName val="RE_reconciliation21"/>
      <sheetName val="V_D_5-221"/>
      <sheetName val="LE767_GLOBAL_CHECKLIST_update21"/>
      <sheetName val="PO_&amp;_TL_Market_Specific21"/>
      <sheetName val="Issue_Sheet21"/>
      <sheetName val="I__SAP_Screen21"/>
      <sheetName val="II__OTR_-_BAS_G121"/>
      <sheetName val="III__AR_Recon21"/>
      <sheetName val="IV__AR21"/>
      <sheetName val="V_Zero_rated21"/>
      <sheetName val="VI__IC_Recon_828_to_221321"/>
      <sheetName val="IC_Recon_800-221321"/>
      <sheetName val="Capital_Purchases_BAS21"/>
      <sheetName val="VII__AP_BAS_G1121"/>
      <sheetName val="VIII__KN_Rec21"/>
      <sheetName val="IX_ITR21"/>
      <sheetName val="X__1204100121"/>
      <sheetName val="XI__Cust_Output_GST21"/>
      <sheetName val="XII_Vend_Input_GST21"/>
      <sheetName val="å's_=21"/>
      <sheetName val="Invoice_Cross_Reference19"/>
      <sheetName val="Spec_2210419"/>
      <sheetName val="N_100_F_Lead19"/>
      <sheetName val="WP_IC_Exp_January_201019"/>
      <sheetName val="fr_BS19"/>
      <sheetName val="P&amp;L_Adjustment19"/>
      <sheetName val="Main_Menu19"/>
      <sheetName val="Schedule_Contract_&amp;_SILO19"/>
      <sheetName val="Sales_and_Collections19"/>
      <sheetName val="Cost_of_Sales19"/>
      <sheetName val="Operating_Expenses_19"/>
      <sheetName val="Est__Income_By_Rig19"/>
      <sheetName val="Leasing_TA_Duri19"/>
      <sheetName val="TA_Jakarta19"/>
      <sheetName val="Breakdown_Cost-Well_Control19"/>
      <sheetName val="P_&amp;_L_1st-Invst-Well_Control19"/>
      <sheetName val="Asset_TA19"/>
      <sheetName val="Detail_COGS19"/>
      <sheetName val="CM_Tgl19"/>
      <sheetName val="Combined_FA19"/>
      <sheetName val="低值品"/>
      <sheetName val="Permanent_info25"/>
      <sheetName val="details_fiscal_adjustments25"/>
      <sheetName val="Sum_empcost25"/>
      <sheetName val="Data_Sheet23"/>
      <sheetName val="Trial_Bal24"/>
      <sheetName val="Notes_to_BS24"/>
      <sheetName val="Mutasi_Final23"/>
      <sheetName val="fiscal_depr(E)24"/>
      <sheetName val="1998_CITR24"/>
      <sheetName val="NY_ADMIN23"/>
      <sheetName val="Mei_200723"/>
      <sheetName val="FA_Movement_IBIC24"/>
      <sheetName val="Client_Aje24"/>
      <sheetName val="Journal_Template24"/>
      <sheetName val="WIP_DETAIL_(GL_VS_NMP)23"/>
      <sheetName val="NO_FAKTUR24"/>
      <sheetName val="Gaikindo_Report24"/>
      <sheetName val="data_wp23"/>
      <sheetName val="Accounts_Payable_(AA)22"/>
      <sheetName val="1721-A1_(terbaru)22"/>
      <sheetName val="FA_Movement23"/>
      <sheetName val="Other_charges_(income)24"/>
      <sheetName val="WK_Local22"/>
      <sheetName val="FA_FISKAL23"/>
      <sheetName val="Accrued_(ckrg)23"/>
      <sheetName val="PROD_FRY-MONODON22"/>
      <sheetName val="TBCons_KMB0422"/>
      <sheetName val="FE-1771$_P122"/>
      <sheetName val="RWP_3322"/>
      <sheetName val="sep_ST22"/>
      <sheetName val="trf_multiple_dnrks22"/>
      <sheetName val="Q_122"/>
      <sheetName val="Horizon_Cost_Saves_Pkg22"/>
      <sheetName val="cost_recovery22"/>
      <sheetName val="Detail_Lead22"/>
      <sheetName val="Phasing_by_Month22"/>
      <sheetName val="Cost_Input_Sheet22"/>
      <sheetName val="C1_NOV22"/>
      <sheetName val="P&amp;L_INPUT22"/>
      <sheetName val="Portofolio_Trading22"/>
      <sheetName val="APAC_Q1FY09_-_Oracle22"/>
      <sheetName val="jan_book22"/>
      <sheetName val="Ref-As_Is_GL_acc22"/>
      <sheetName val="OthAsset_roll22"/>
      <sheetName val="Input_Sheet22"/>
      <sheetName val="Table_522"/>
      <sheetName val="TAX_LIST23"/>
      <sheetName val="Location_Details__2_22"/>
      <sheetName val="AR_EXPORT22"/>
      <sheetName val="MAP_BS22"/>
      <sheetName val="_WP_SPT_2012_-_23_04_2013_xls22"/>
      <sheetName val="SUMMARY_200122"/>
      <sheetName val="New_format_sales22"/>
      <sheetName val="TBC05_Net22"/>
      <sheetName val="Depreciation__schedule23"/>
      <sheetName val="Penyusutan_(2)23"/>
      <sheetName val="disposal_assets23"/>
      <sheetName val="provision_(3)23"/>
      <sheetName val="Recon-Art_2123"/>
      <sheetName val="FA-gainloss_(2)23"/>
      <sheetName val="fiscal_corr23"/>
      <sheetName val="1771_223"/>
      <sheetName val="1771_2(E)23"/>
      <sheetName val="Depr-Comp_(2)23"/>
      <sheetName val="Marshal_(3)23"/>
      <sheetName val="Marshal_(2)23"/>
      <sheetName val="provision_(2)23"/>
      <sheetName val="fiscal_corr_(3)23"/>
      <sheetName val="fiscal_corr_(2)23"/>
      <sheetName val="CostRecovery_-_JV23"/>
      <sheetName val="PENJ_NERACA22"/>
      <sheetName val="CASH_FLOW22"/>
      <sheetName val="Pnrmanent_info22"/>
      <sheetName val="Input__EAST22"/>
      <sheetName val="bill_qty22"/>
      <sheetName val="Simple_Coff_22"/>
      <sheetName val="I-PPh_Final22"/>
      <sheetName val="OT_August__Drmx__0822"/>
      <sheetName val="DATA_SLIP22"/>
      <sheetName val="1200_2022"/>
      <sheetName val="CC_122"/>
      <sheetName val="CC_222"/>
      <sheetName val="CC_322"/>
      <sheetName val="United_Kingdom22"/>
      <sheetName val="RE_reconciliation22"/>
      <sheetName val="V_D_5-222"/>
      <sheetName val="LE767_GLOBAL_CHECKLIST_update22"/>
      <sheetName val="PO_&amp;_TL_Market_Specific22"/>
      <sheetName val="Issue_Sheet22"/>
      <sheetName val="I__SAP_Screen22"/>
      <sheetName val="II__OTR_-_BAS_G122"/>
      <sheetName val="III__AR_Recon22"/>
      <sheetName val="IV__AR22"/>
      <sheetName val="V_Zero_rated22"/>
      <sheetName val="VI__IC_Recon_828_to_221322"/>
      <sheetName val="IC_Recon_800-221322"/>
      <sheetName val="Capital_Purchases_BAS22"/>
      <sheetName val="VII__AP_BAS_G1122"/>
      <sheetName val="VIII__KN_Rec22"/>
      <sheetName val="IX_ITR22"/>
      <sheetName val="X__1204100122"/>
      <sheetName val="XI__Cust_Output_GST22"/>
      <sheetName val="XII_Vend_Input_GST22"/>
      <sheetName val="å's_=22"/>
      <sheetName val="Invoice_Cross_Reference20"/>
      <sheetName val="Spec_2210420"/>
      <sheetName val="N_100_F_Lead20"/>
      <sheetName val="WP_IC_Exp_January_201020"/>
      <sheetName val="fr_BS20"/>
      <sheetName val="P&amp;L_Adjustment20"/>
      <sheetName val="Main_Menu20"/>
      <sheetName val="Schedule_Contract_&amp;_SILO20"/>
      <sheetName val="Sales_and_Collections20"/>
      <sheetName val="Cost_of_Sales20"/>
      <sheetName val="Operating_Expenses_20"/>
      <sheetName val="Est__Income_By_Rig20"/>
      <sheetName val="Leasing_TA_Duri20"/>
      <sheetName val="TA_Jakarta20"/>
      <sheetName val="Breakdown_Cost-Well_Control20"/>
      <sheetName val="P_&amp;_L_1st-Invst-Well_Control20"/>
      <sheetName val="Asset_TA20"/>
      <sheetName val="Detail_COGS20"/>
      <sheetName val="CM_Tgl20"/>
      <sheetName val="Combined_FA20"/>
      <sheetName val="CMA Addition"/>
      <sheetName val="Machinery"/>
      <sheetName val="Feb"/>
      <sheetName val="Tbl_OT"/>
      <sheetName val="Reconciliation"/>
      <sheetName val="PS"/>
      <sheetName val="P&amp;L98"/>
      <sheetName val="OST Agustus"/>
      <sheetName val="KK_Cadangan"/>
      <sheetName val="JD"/>
      <sheetName val="Confirmation"/>
      <sheetName val="ID"/>
      <sheetName val="DATA TRANSFER"/>
      <sheetName val="StCdes"/>
      <sheetName val="BS-ly"/>
      <sheetName val="VOC-UHT"/>
      <sheetName val="VOC-CON "/>
      <sheetName val="-ASLI-"/>
      <sheetName val="Data Request"/>
      <sheetName val="PD"/>
      <sheetName val="PTKP"/>
      <sheetName val="PS data"/>
      <sheetName val="Bal Sheet"/>
      <sheetName val="FA Fiscal 2012 SAP"/>
      <sheetName val="XREF"/>
      <sheetName val="Section"/>
      <sheetName val="KKA"/>
      <sheetName val="WORD"/>
      <sheetName val="Down Payment Invoice"/>
      <sheetName val="GL"/>
      <sheetName val="GJ"/>
      <sheetName val="Parameter"/>
      <sheetName val="วงเครดิต 3"/>
      <sheetName val="Order_Oct_w40"/>
      <sheetName val="Order_Oct_w41"/>
      <sheetName val="jvr"/>
      <sheetName val="B"/>
      <sheetName val="DropDowns"/>
      <sheetName val="SET"/>
      <sheetName val="U"/>
      <sheetName val="Assumption &amp; Result"/>
      <sheetName val="benefit"/>
      <sheetName val="trf"/>
      <sheetName val="frek 3.3"/>
      <sheetName val="Des_05"/>
      <sheetName val="Agst"/>
      <sheetName val="Input Reference"/>
      <sheetName val="Inventory Value Reference"/>
      <sheetName val="Input_FX_Actuals"/>
      <sheetName val="budget idr"/>
      <sheetName val="Whse"/>
      <sheetName val="Asumsi kurs"/>
      <sheetName val="ANGGARAN"/>
      <sheetName val="AGING"/>
      <sheetName val="Inv.proyek "/>
      <sheetName val="Lists"/>
      <sheetName val="PA"/>
      <sheetName val="KHUSUS BRAVO II"/>
      <sheetName val="upload"/>
      <sheetName val="Overall__4_"/>
      <sheetName val="Overall__2_"/>
      <sheetName val="Cruser_Sp71"/>
      <sheetName val="Down_Payment_Invoice"/>
      <sheetName val="Overall__4_1"/>
      <sheetName val="Overall__2_1"/>
      <sheetName val="Cruser_Sp711"/>
      <sheetName val="Down_Payment_Invoice1"/>
      <sheetName val="Round"/>
      <sheetName val="Vehicle Type"/>
      <sheetName val="CurMonPMAC"/>
      <sheetName val="Posting Adjustment"/>
      <sheetName val="CGSsp"/>
      <sheetName val="CGSgm2"/>
      <sheetName val="Sales"/>
      <sheetName val="Contractual Terms(1)"/>
      <sheetName val="ISIT  Cost summary"/>
      <sheetName val="Actual &amp; Valuation by PY"/>
      <sheetName val="Vac1_3M"/>
      <sheetName val="PBC 01"/>
      <sheetName val="Additions Interface"/>
      <sheetName val="General Info"/>
      <sheetName val="ACTIVE EMP SHARP"/>
      <sheetName val="_REF"/>
      <sheetName val="L I - ATY"/>
      <sheetName val="summary-1"/>
      <sheetName val="PM"/>
      <sheetName val="Engineering Workload"/>
      <sheetName val="BSLA"/>
      <sheetName val="13"/>
      <sheetName val="ING"/>
      <sheetName val="cons workpapers"/>
      <sheetName val="IGO"/>
      <sheetName val="Volume &amp; OCI vs. PY"/>
      <sheetName val="~By Market_vol"/>
      <sheetName val="Volume &amp; OCI vs. Budget"/>
      <sheetName val="~By Region_vol"/>
      <sheetName val="~Options_vol"/>
      <sheetName val="OperExp"/>
      <sheetName val="PAJE"/>
      <sheetName val="#REF"/>
      <sheetName val="1771-I2_x0000__x000"/>
      <sheetName val="H.Satuan"/>
      <sheetName val="TB-TRANS"/>
      <sheetName val="RevBgt6-7"/>
      <sheetName val="計算式"/>
      <sheetName val="Form 10"/>
      <sheetName val="BARS"/>
      <sheetName val="recl JV437"/>
      <sheetName val="REPORT LOOKUP"/>
      <sheetName val="PL98"/>
      <sheetName val="Sheet1 (2)"/>
      <sheetName val="PREMI"/>
      <sheetName val="SUD"/>
      <sheetName val="Jakarta"/>
      <sheetName val="Constants"/>
      <sheetName val="DP-BD2004-DEC04-ok"/>
      <sheetName val="Cust"/>
      <sheetName val="Q_all_fixphone_bukopin_jan_mar_"/>
      <sheetName val="Q_all_flexi_bukopin_jan_mar_06"/>
      <sheetName val="Q_cdr_bukopin_jan_06"/>
      <sheetName val="Q_cdr_bukopin_mar_06"/>
      <sheetName val="Q_cdr_bukopin_peb_06"/>
      <sheetName val="Q_fixphone_luar_jkt_bukopin_jan"/>
      <sheetName val="Q_fixphone_luar_jkt_bukopin_peb"/>
      <sheetName val="Q_flexi_luar_jkt_bukopin_jan_06"/>
      <sheetName val="Q_flexi_luar_jkt_bukopin_mar_06"/>
      <sheetName val="Dept"/>
      <sheetName val="JobDetails"/>
      <sheetName val="Host"/>
      <sheetName val="ROSS LIST"/>
      <sheetName val="A4-1&amp;2"/>
      <sheetName val="P2"/>
      <sheetName val="Fin.High"/>
      <sheetName val="NGUON"/>
      <sheetName val="RM"/>
      <sheetName val="RKP MARET'11"/>
      <sheetName val="YearEnd02"/>
      <sheetName val="bayar_04_fak"/>
      <sheetName val="OLDMAP"/>
      <sheetName val="PPh badan"/>
      <sheetName val="data (2)"/>
      <sheetName val="Disposals"/>
      <sheetName val="LPP"/>
      <sheetName val="VESLIS97"/>
      <sheetName val="1771-I2_x005f_x005f_x005f"/>
      <sheetName val="1771-I2_x005f"/>
      <sheetName val="1771-I2_x005f_x005f_x005f_x005f_x005f"/>
      <sheetName val="Smbr-Tknk-DsrHkm"/>
      <sheetName val="FE-1771"/>
      <sheetName val="DbRp"/>
      <sheetName val="FE-1771-I"/>
      <sheetName val="A&amp;C"/>
      <sheetName val="struktur tdk dipakai"/>
      <sheetName val="Anls_BKL"/>
      <sheetName val="Wages"/>
      <sheetName val="Budget 2006"/>
      <sheetName val="Pain data"/>
      <sheetName val="5313 Test Allowance (aging)"/>
      <sheetName val="WS IS"/>
      <sheetName val="Template "/>
      <sheetName val="ASSETS"/>
      <sheetName val="tc"/>
      <sheetName val="confirmation (UP DATE 05052012"/>
      <sheetName val="confirmation (UP DATE 31122011"/>
      <sheetName val="confirmation (UP DATE 2013"/>
      <sheetName val="confirmation (UP DATE 2013-feb)"/>
      <sheetName val="UP DATE NPWP 2013(juli11-2013)"/>
      <sheetName val="pph21-data jkk&amp;jkm-2014"/>
      <sheetName val="pph21-Desember-2014"/>
      <sheetName val="UANG BONUS(2014)"/>
      <sheetName val="pph21-Nopember-2014"/>
      <sheetName val="pph21-Oktober-2015"/>
      <sheetName val="pph21-September-2015"/>
      <sheetName val="pph21-Agustus-2015"/>
      <sheetName val="THR 2015juli "/>
      <sheetName val="pph21-juli-2015"/>
      <sheetName val="pph21-juni-2015"/>
      <sheetName val="pph21-Mei-2015"/>
      <sheetName val="pph21-April-2015"/>
      <sheetName val="pph21-Maret-2015"/>
      <sheetName val="pph21-februari-2015"/>
      <sheetName val="pph21-januari-2015"/>
      <sheetName val="REKAP SALARY"/>
      <sheetName val="income tax calc_2015"/>
      <sheetName val="1-income jan15"/>
      <sheetName val="2-income feb15"/>
      <sheetName val="3-income mar15"/>
      <sheetName val="4-income apr15"/>
      <sheetName val="5-income mei15"/>
      <sheetName val="6-income juni14"/>
      <sheetName val="7-income juli14"/>
      <sheetName val="8-income agust14"/>
      <sheetName val="9-income september14"/>
      <sheetName val="10-income oktober14"/>
      <sheetName val="11-income nopember14"/>
      <sheetName val="income tax calc_2014 (Mazars)"/>
      <sheetName val="income tax calc_2014 (Mazar (2)"/>
      <sheetName val="12-income nopember14"/>
      <sheetName val="6-income juni15"/>
      <sheetName val="7-income juLi15"/>
      <sheetName val="8-income aug15"/>
      <sheetName val="9-income sept15"/>
      <sheetName val="10-income okto15"/>
      <sheetName val="income tax calc_2014 (APMJ)1-12"/>
      <sheetName val="income tax calc_2014 (APMJ)1-11"/>
      <sheetName val="peserta NPWP2015"/>
      <sheetName val="Exchange_Rates"/>
      <sheetName val="Forex_Sensitivity"/>
      <sheetName val="GL40"/>
      <sheetName val="V_List"/>
      <sheetName val="KER KER UMUM (2)"/>
      <sheetName val="VendData"/>
      <sheetName val="Irregular Income"/>
      <sheetName val="A-HC"/>
      <sheetName val="Scenarios and Sensitivities"/>
      <sheetName val="DI-ESTI"/>
      <sheetName val="Sheet2 PLT"/>
      <sheetName val="REF_ONLY3"/>
      <sheetName val="Income_Statement2"/>
      <sheetName val="(ABS)_JUL-AGST'073"/>
      <sheetName val="Flash_var_2"/>
      <sheetName val="960_1123_03cleared2"/>
      <sheetName val="Workshop_Tools2"/>
      <sheetName val="FE-1770_P12"/>
      <sheetName val="Exc__Rate2"/>
      <sheetName val="Account_Code2"/>
      <sheetName val="2_Gaji-Bag2"/>
      <sheetName val="Tab_Daten"/>
      <sheetName val="S_e_p2"/>
      <sheetName val="M_a_y2"/>
      <sheetName val="J_u_l2"/>
      <sheetName val="N_o_v2"/>
      <sheetName val="O_c_t2"/>
      <sheetName val="M_a_r2"/>
      <sheetName val="F_e_b2"/>
      <sheetName val="J_a_n2"/>
      <sheetName val="00_received_in_012"/>
      <sheetName val="A_p_r2"/>
      <sheetName val="A_u_g2"/>
      <sheetName val="Per_GL_J_a_n2"/>
      <sheetName val="CMA_Addition"/>
      <sheetName val="AR_Karyawan"/>
      <sheetName val="Bal_Sheet"/>
      <sheetName val="VAT_OUT_GL"/>
      <sheetName val="E-9_3(PBC)"/>
      <sheetName val="trf_7_jht"/>
      <sheetName val="KHUSUS_BRAVO_II"/>
      <sheetName val="2-2022_AP_SUBS"/>
      <sheetName val="TERM_OF_PAYMENT"/>
      <sheetName val="Data_Cust_(2)2"/>
      <sheetName val="N_32"/>
      <sheetName val="4_1_Placement_w_o_b2"/>
      <sheetName val="Kewajiban_Lainnya2"/>
      <sheetName val="ESTIMASI_MITRA2"/>
      <sheetName val="Deferred_Rev"/>
      <sheetName val="ocean_voyage2"/>
      <sheetName val="Table_and_Names"/>
      <sheetName val="PEMAKAIAN_PAKAN_&amp;_OBAT"/>
      <sheetName val="WACC-Temp_2003"/>
      <sheetName val="Wtr_&amp;_Dist"/>
      <sheetName val="Power_plant"/>
      <sheetName val="Profit_&amp;_Loss_Account"/>
      <sheetName val="_Posting"/>
      <sheetName val="Safety_2"/>
      <sheetName val="Engineering_Workload"/>
      <sheetName val="DATA_FORWARDER"/>
      <sheetName val="Feb_Audited"/>
      <sheetName val="P_&amp;_L"/>
      <sheetName val="11-FX_rates"/>
      <sheetName val="Rincian_beban_operasi"/>
      <sheetName val="Penyusutan_Kendaraan"/>
      <sheetName val="A__Data_Permintaan_Produk"/>
      <sheetName val="C__Data_Faktur_"/>
      <sheetName val="Data_Kalender"/>
      <sheetName val="M__Data_Biaya_Kirim"/>
      <sheetName val="Tax_Rate"/>
      <sheetName val="5610_1-1_TOP"/>
      <sheetName val="วงเครดิต_3"/>
      <sheetName val="SUM_(2)"/>
      <sheetName val="Scenarios_and_Sensitivities"/>
      <sheetName val="Project_Summary"/>
      <sheetName val="Demand_projections"/>
      <sheetName val="Coverage_calcs"/>
      <sheetName val="VOC-CON_"/>
      <sheetName val="FI_30_Jun'06"/>
      <sheetName val="PB(B)"/>
      <sheetName val=" INCOME STATEMENT"/>
      <sheetName val="Pivot"/>
      <sheetName val="Lookups"/>
      <sheetName val="Permanent_info34"/>
      <sheetName val="details_fiscal_adjustments34"/>
      <sheetName val="Sum_empcost34"/>
      <sheetName val="Trial_Bal33"/>
      <sheetName val="Notes_to_BS33"/>
      <sheetName val="Data_Sheet32"/>
      <sheetName val="Mutasi_Final32"/>
      <sheetName val="fiscal_depr(E)33"/>
      <sheetName val="1998_CITR33"/>
      <sheetName val="NY_ADMIN32"/>
      <sheetName val="Mei_200732"/>
      <sheetName val="FA_Movement_IBIC33"/>
      <sheetName val="Client_Aje33"/>
      <sheetName val="Journal_Template33"/>
      <sheetName val="WIP_DETAIL_(GL_VS_NMP)32"/>
      <sheetName val="NO_FAKTUR33"/>
      <sheetName val="Gaikindo_Report33"/>
      <sheetName val="data_wp32"/>
      <sheetName val="Accounts_Payable_(AA)31"/>
      <sheetName val="FA_Movement32"/>
      <sheetName val="Other_charges_(income)33"/>
      <sheetName val="WK_Local31"/>
      <sheetName val="FA_FISKAL32"/>
      <sheetName val="PROD_FRY-MONODON31"/>
      <sheetName val="TBCons_KMB0431"/>
      <sheetName val="Accrued_(ckrg)32"/>
      <sheetName val="1721-A1_(terbaru)31"/>
      <sheetName val="trf_multiple_dnrks31"/>
      <sheetName val="Q_131"/>
      <sheetName val="FE-1771$_P131"/>
      <sheetName val="RWP_3331"/>
      <sheetName val="sep_ST31"/>
      <sheetName val="Horizon_Cost_Saves_Pkg31"/>
      <sheetName val="cost_recovery31"/>
      <sheetName val="Detail_Lead31"/>
      <sheetName val="Phasing_by_Month31"/>
      <sheetName val="Cost_Input_Sheet31"/>
      <sheetName val="C1_NOV31"/>
      <sheetName val="P&amp;L_INPUT31"/>
      <sheetName val="Portofolio_Trading31"/>
      <sheetName val="APAC_Q1FY09_-_Oracle31"/>
      <sheetName val="jan_book31"/>
      <sheetName val="_WP_SPT_2012_-_23_04_2013_xls31"/>
      <sheetName val="SUMMARY_200131"/>
      <sheetName val="OthAsset_roll31"/>
      <sheetName val="Ref-As_Is_GL_acc31"/>
      <sheetName val="Location_Details__2_31"/>
      <sheetName val="Input_Sheet31"/>
      <sheetName val="MAP_BS31"/>
      <sheetName val="New_format_sales31"/>
      <sheetName val="Table_531"/>
      <sheetName val="TAX_LIST32"/>
      <sheetName val="AR_EXPORT31"/>
      <sheetName val="1200_2031"/>
      <sheetName val="TBC05_Net31"/>
      <sheetName val="Depreciation__schedule32"/>
      <sheetName val="Penyusutan_(2)32"/>
      <sheetName val="disposal_assets32"/>
      <sheetName val="provision_(3)32"/>
      <sheetName val="Recon-Art_2132"/>
      <sheetName val="FA-gainloss_(2)32"/>
      <sheetName val="fiscal_corr32"/>
      <sheetName val="1771_232"/>
      <sheetName val="1771_2(E)32"/>
      <sheetName val="Depr-Comp_(2)32"/>
      <sheetName val="Marshal_(3)32"/>
      <sheetName val="Marshal_(2)32"/>
      <sheetName val="provision_(2)32"/>
      <sheetName val="fiscal_corr_(3)32"/>
      <sheetName val="fiscal_corr_(2)32"/>
      <sheetName val="CostRecovery_-_JV32"/>
      <sheetName val="PENJ_NERACA31"/>
      <sheetName val="CASH_FLOW31"/>
      <sheetName val="Pnrmanent_info31"/>
      <sheetName val="Input__EAST31"/>
      <sheetName val="bill_qty31"/>
      <sheetName val="Simple_Coff_31"/>
      <sheetName val="I-PPh_Final31"/>
      <sheetName val="OT_August__Drmx__0831"/>
      <sheetName val="DATA_SLIP31"/>
      <sheetName val="CC_131"/>
      <sheetName val="CC_231"/>
      <sheetName val="CC_331"/>
      <sheetName val="United_Kingdom31"/>
      <sheetName val="RE_reconciliation31"/>
      <sheetName val="V_D_5-231"/>
      <sheetName val="LE767_GLOBAL_CHECKLIST_update31"/>
      <sheetName val="PO_&amp;_TL_Market_Specific31"/>
      <sheetName val="Issue_Sheet31"/>
      <sheetName val="I__SAP_Screen31"/>
      <sheetName val="II__OTR_-_BAS_G131"/>
      <sheetName val="III__AR_Recon31"/>
      <sheetName val="IV__AR31"/>
      <sheetName val="V_Zero_rated31"/>
      <sheetName val="VI__IC_Recon_828_to_221331"/>
      <sheetName val="IC_Recon_800-221331"/>
      <sheetName val="Capital_Purchases_BAS31"/>
      <sheetName val="VII__AP_BAS_G1131"/>
      <sheetName val="VIII__KN_Rec31"/>
      <sheetName val="IX_ITR31"/>
      <sheetName val="X__1204100131"/>
      <sheetName val="XI__Cust_Output_GST31"/>
      <sheetName val="XII_Vend_Input_GST31"/>
      <sheetName val="å's_=31"/>
      <sheetName val="fr_BS29"/>
      <sheetName val="P&amp;L_Adjustment29"/>
      <sheetName val="Main_Menu29"/>
      <sheetName val="Schedule_Contract_&amp;_SILO29"/>
      <sheetName val="Sales_and_Collections29"/>
      <sheetName val="Cost_of_Sales29"/>
      <sheetName val="Operating_Expenses_29"/>
      <sheetName val="Est__Income_By_Rig29"/>
      <sheetName val="Leasing_TA_Duri29"/>
      <sheetName val="TA_Jakarta29"/>
      <sheetName val="Breakdown_Cost-Well_Control29"/>
      <sheetName val="P_&amp;_L_1st-Invst-Well_Control29"/>
      <sheetName val="Asset_TA29"/>
      <sheetName val="Detail_COGS29"/>
      <sheetName val="N_100_F_Lead29"/>
      <sheetName val="WP_IC_Exp_January_201029"/>
      <sheetName val="Invoice_Cross_Reference29"/>
      <sheetName val="Spec_2210429"/>
      <sheetName val="CM_Tgl29"/>
      <sheetName val="Combined_FA29"/>
      <sheetName val="REF_ONLY8"/>
      <sheetName val="(ABS)_JUL-AGST'079"/>
      <sheetName val="960_1123_03cleared8"/>
      <sheetName val="Flash_var_8"/>
      <sheetName val="Workshop_Tools8"/>
      <sheetName val="FE-1770_P18"/>
      <sheetName val="Exc__Rate8"/>
      <sheetName val="TERM_OF_PAYMENT8"/>
      <sheetName val="trf_7_jht8"/>
      <sheetName val="5610_1-1_TOP8"/>
      <sheetName val="ESTIMASI_MITRA8"/>
      <sheetName val="S_e_p8"/>
      <sheetName val="M_a_y8"/>
      <sheetName val="J_u_l8"/>
      <sheetName val="N_o_v8"/>
      <sheetName val="O_c_t8"/>
      <sheetName val="M_a_r8"/>
      <sheetName val="F_e_b8"/>
      <sheetName val="J_a_n8"/>
      <sheetName val="00_received_in_018"/>
      <sheetName val="A_p_r8"/>
      <sheetName val="A_u_g8"/>
      <sheetName val="Per_GL_J_a_n8"/>
      <sheetName val="Tax_Rate8"/>
      <sheetName val="Permanent_info26"/>
      <sheetName val="details_fiscal_adjustments26"/>
      <sheetName val="Sum_empcost26"/>
      <sheetName val="Data_Sheet24"/>
      <sheetName val="Trial_Bal25"/>
      <sheetName val="Notes_to_BS25"/>
      <sheetName val="Mutasi_Final24"/>
      <sheetName val="fiscal_depr(E)25"/>
      <sheetName val="1998_CITR25"/>
      <sheetName val="NY_ADMIN24"/>
      <sheetName val="Mei_200724"/>
      <sheetName val="FA_Movement_IBIC25"/>
      <sheetName val="Client_Aje25"/>
      <sheetName val="Journal_Template25"/>
      <sheetName val="WIP_DETAIL_(GL_VS_NMP)24"/>
      <sheetName val="NO_FAKTUR25"/>
      <sheetName val="Gaikindo_Report25"/>
      <sheetName val="data_wp24"/>
      <sheetName val="Accounts_Payable_(AA)23"/>
      <sheetName val="1721-A1_(terbaru)23"/>
      <sheetName val="FA_Movement24"/>
      <sheetName val="Other_charges_(income)25"/>
      <sheetName val="WK_Local23"/>
      <sheetName val="FA_FISKAL24"/>
      <sheetName val="Accrued_(ckrg)24"/>
      <sheetName val="PROD_FRY-MONODON23"/>
      <sheetName val="TBCons_KMB0423"/>
      <sheetName val="FE-1771$_P123"/>
      <sheetName val="RWP_3323"/>
      <sheetName val="sep_ST23"/>
      <sheetName val="trf_multiple_dnrks23"/>
      <sheetName val="Q_123"/>
      <sheetName val="Horizon_Cost_Saves_Pkg23"/>
      <sheetName val="cost_recovery23"/>
      <sheetName val="Detail_Lead23"/>
      <sheetName val="Phasing_by_Month23"/>
      <sheetName val="Cost_Input_Sheet23"/>
      <sheetName val="C1_NOV23"/>
      <sheetName val="P&amp;L_INPUT23"/>
      <sheetName val="Portofolio_Trading23"/>
      <sheetName val="APAC_Q1FY09_-_Oracle23"/>
      <sheetName val="jan_book23"/>
      <sheetName val="Ref-As_Is_GL_acc23"/>
      <sheetName val="OthAsset_roll23"/>
      <sheetName val="Input_Sheet23"/>
      <sheetName val="Table_523"/>
      <sheetName val="TAX_LIST24"/>
      <sheetName val="Location_Details__2_23"/>
      <sheetName val="AR_EXPORT23"/>
      <sheetName val="MAP_BS23"/>
      <sheetName val="_WP_SPT_2012_-_23_04_2013_xls23"/>
      <sheetName val="SUMMARY_200123"/>
      <sheetName val="New_format_sales23"/>
      <sheetName val="TBC05_Net23"/>
      <sheetName val="Depreciation__schedule24"/>
      <sheetName val="Penyusutan_(2)24"/>
      <sheetName val="disposal_assets24"/>
      <sheetName val="provision_(3)24"/>
      <sheetName val="Recon-Art_2124"/>
      <sheetName val="FA-gainloss_(2)24"/>
      <sheetName val="fiscal_corr24"/>
      <sheetName val="1771_224"/>
      <sheetName val="1771_2(E)24"/>
      <sheetName val="Depr-Comp_(2)24"/>
      <sheetName val="Marshal_(3)24"/>
      <sheetName val="Marshal_(2)24"/>
      <sheetName val="provision_(2)24"/>
      <sheetName val="fiscal_corr_(3)24"/>
      <sheetName val="fiscal_corr_(2)24"/>
      <sheetName val="CostRecovery_-_JV24"/>
      <sheetName val="PENJ_NERACA23"/>
      <sheetName val="CASH_FLOW23"/>
      <sheetName val="Pnrmanent_info23"/>
      <sheetName val="Input__EAST23"/>
      <sheetName val="bill_qty23"/>
      <sheetName val="Simple_Coff_23"/>
      <sheetName val="I-PPh_Final23"/>
      <sheetName val="OT_August__Drmx__0823"/>
      <sheetName val="DATA_SLIP23"/>
      <sheetName val="1200_2023"/>
      <sheetName val="CC_123"/>
      <sheetName val="CC_223"/>
      <sheetName val="CC_323"/>
      <sheetName val="United_Kingdom23"/>
      <sheetName val="RE_reconciliation23"/>
      <sheetName val="V_D_5-223"/>
      <sheetName val="LE767_GLOBAL_CHECKLIST_update23"/>
      <sheetName val="PO_&amp;_TL_Market_Specific23"/>
      <sheetName val="Issue_Sheet23"/>
      <sheetName val="I__SAP_Screen23"/>
      <sheetName val="II__OTR_-_BAS_G123"/>
      <sheetName val="III__AR_Recon23"/>
      <sheetName val="IV__AR23"/>
      <sheetName val="V_Zero_rated23"/>
      <sheetName val="VI__IC_Recon_828_to_221323"/>
      <sheetName val="IC_Recon_800-221323"/>
      <sheetName val="Capital_Purchases_BAS23"/>
      <sheetName val="VII__AP_BAS_G1123"/>
      <sheetName val="VIII__KN_Rec23"/>
      <sheetName val="IX_ITR23"/>
      <sheetName val="X__1204100123"/>
      <sheetName val="XI__Cust_Output_GST23"/>
      <sheetName val="XII_Vend_Input_GST23"/>
      <sheetName val="å's_=23"/>
      <sheetName val="Invoice_Cross_Reference21"/>
      <sheetName val="Spec_2210421"/>
      <sheetName val="N_100_F_Lead21"/>
      <sheetName val="WP_IC_Exp_January_201021"/>
      <sheetName val="fr_BS21"/>
      <sheetName val="P&amp;L_Adjustment21"/>
      <sheetName val="Main_Menu21"/>
      <sheetName val="Schedule_Contract_&amp;_SILO21"/>
      <sheetName val="Sales_and_Collections21"/>
      <sheetName val="Cost_of_Sales21"/>
      <sheetName val="Operating_Expenses_21"/>
      <sheetName val="Est__Income_By_Rig21"/>
      <sheetName val="Leasing_TA_Duri21"/>
      <sheetName val="TA_Jakarta21"/>
      <sheetName val="Breakdown_Cost-Well_Control21"/>
      <sheetName val="P_&amp;_L_1st-Invst-Well_Control21"/>
      <sheetName val="Asset_TA21"/>
      <sheetName val="Detail_COGS21"/>
      <sheetName val="CM_Tgl21"/>
      <sheetName val="Combined_FA21"/>
      <sheetName val="Permanent_info27"/>
      <sheetName val="details_fiscal_adjustments27"/>
      <sheetName val="Sum_empcost27"/>
      <sheetName val="Trial_Bal26"/>
      <sheetName val="Notes_to_BS26"/>
      <sheetName val="Data_Sheet25"/>
      <sheetName val="Mutasi_Final25"/>
      <sheetName val="fiscal_depr(E)26"/>
      <sheetName val="1998_CITR26"/>
      <sheetName val="NY_ADMIN25"/>
      <sheetName val="Mei_200725"/>
      <sheetName val="FA_Movement_IBIC26"/>
      <sheetName val="Client_Aje26"/>
      <sheetName val="Journal_Template26"/>
      <sheetName val="WIP_DETAIL_(GL_VS_NMP)25"/>
      <sheetName val="NO_FAKTUR26"/>
      <sheetName val="Gaikindo_Report26"/>
      <sheetName val="data_wp25"/>
      <sheetName val="Accounts_Payable_(AA)24"/>
      <sheetName val="FA_Movement25"/>
      <sheetName val="Other_charges_(income)26"/>
      <sheetName val="WK_Local24"/>
      <sheetName val="FA_FISKAL25"/>
      <sheetName val="PROD_FRY-MONODON24"/>
      <sheetName val="TBCons_KMB0424"/>
      <sheetName val="Accrued_(ckrg)25"/>
      <sheetName val="1721-A1_(terbaru)24"/>
      <sheetName val="trf_multiple_dnrks24"/>
      <sheetName val="Q_124"/>
      <sheetName val="FE-1771$_P124"/>
      <sheetName val="RWP_3324"/>
      <sheetName val="sep_ST24"/>
      <sheetName val="Horizon_Cost_Saves_Pkg24"/>
      <sheetName val="cost_recovery24"/>
      <sheetName val="Detail_Lead24"/>
      <sheetName val="Phasing_by_Month24"/>
      <sheetName val="Cost_Input_Sheet24"/>
      <sheetName val="C1_NOV24"/>
      <sheetName val="P&amp;L_INPUT24"/>
      <sheetName val="Portofolio_Trading24"/>
      <sheetName val="APAC_Q1FY09_-_Oracle24"/>
      <sheetName val="jan_book24"/>
      <sheetName val="_WP_SPT_2012_-_23_04_2013_xls24"/>
      <sheetName val="SUMMARY_200124"/>
      <sheetName val="OthAsset_roll24"/>
      <sheetName val="Ref-As_Is_GL_acc24"/>
      <sheetName val="Location_Details__2_24"/>
      <sheetName val="Input_Sheet24"/>
      <sheetName val="MAP_BS24"/>
      <sheetName val="New_format_sales24"/>
      <sheetName val="Table_524"/>
      <sheetName val="TAX_LIST25"/>
      <sheetName val="AR_EXPORT24"/>
      <sheetName val="1200_2024"/>
      <sheetName val="TBC05_Net24"/>
      <sheetName val="Depreciation__schedule25"/>
      <sheetName val="Penyusutan_(2)25"/>
      <sheetName val="disposal_assets25"/>
      <sheetName val="provision_(3)25"/>
      <sheetName val="Recon-Art_2125"/>
      <sheetName val="FA-gainloss_(2)25"/>
      <sheetName val="fiscal_corr25"/>
      <sheetName val="1771_225"/>
      <sheetName val="1771_2(E)25"/>
      <sheetName val="Depr-Comp_(2)25"/>
      <sheetName val="Marshal_(3)25"/>
      <sheetName val="Marshal_(2)25"/>
      <sheetName val="provision_(2)25"/>
      <sheetName val="fiscal_corr_(3)25"/>
      <sheetName val="fiscal_corr_(2)25"/>
      <sheetName val="CostRecovery_-_JV25"/>
      <sheetName val="PENJ_NERACA24"/>
      <sheetName val="CASH_FLOW24"/>
      <sheetName val="Pnrmanent_info24"/>
      <sheetName val="Input__EAST24"/>
      <sheetName val="bill_qty24"/>
      <sheetName val="Simple_Coff_24"/>
      <sheetName val="I-PPh_Final24"/>
      <sheetName val="OT_August__Drmx__0824"/>
      <sheetName val="DATA_SLIP24"/>
      <sheetName val="CC_124"/>
      <sheetName val="CC_224"/>
      <sheetName val="CC_324"/>
      <sheetName val="United_Kingdom24"/>
      <sheetName val="RE_reconciliation24"/>
      <sheetName val="V_D_5-224"/>
      <sheetName val="LE767_GLOBAL_CHECKLIST_update24"/>
      <sheetName val="PO_&amp;_TL_Market_Specific24"/>
      <sheetName val="Issue_Sheet24"/>
      <sheetName val="I__SAP_Screen24"/>
      <sheetName val="II__OTR_-_BAS_G124"/>
      <sheetName val="III__AR_Recon24"/>
      <sheetName val="IV__AR24"/>
      <sheetName val="V_Zero_rated24"/>
      <sheetName val="VI__IC_Recon_828_to_221324"/>
      <sheetName val="IC_Recon_800-221324"/>
      <sheetName val="Capital_Purchases_BAS24"/>
      <sheetName val="VII__AP_BAS_G1124"/>
      <sheetName val="VIII__KN_Rec24"/>
      <sheetName val="IX_ITR24"/>
      <sheetName val="X__1204100124"/>
      <sheetName val="XI__Cust_Output_GST24"/>
      <sheetName val="XII_Vend_Input_GST24"/>
      <sheetName val="å's_=24"/>
      <sheetName val="fr_BS22"/>
      <sheetName val="P&amp;L_Adjustment22"/>
      <sheetName val="Main_Menu22"/>
      <sheetName val="Schedule_Contract_&amp;_SILO22"/>
      <sheetName val="Sales_and_Collections22"/>
      <sheetName val="Cost_of_Sales22"/>
      <sheetName val="Operating_Expenses_22"/>
      <sheetName val="Est__Income_By_Rig22"/>
      <sheetName val="Leasing_TA_Duri22"/>
      <sheetName val="TA_Jakarta22"/>
      <sheetName val="Breakdown_Cost-Well_Control22"/>
      <sheetName val="P_&amp;_L_1st-Invst-Well_Control22"/>
      <sheetName val="Asset_TA22"/>
      <sheetName val="Detail_COGS22"/>
      <sheetName val="N_100_F_Lead22"/>
      <sheetName val="WP_IC_Exp_January_201022"/>
      <sheetName val="Invoice_Cross_Reference22"/>
      <sheetName val="Spec_2210422"/>
      <sheetName val="CM_Tgl22"/>
      <sheetName val="Combined_FA22"/>
      <sheetName val="TERM_OF_PAYMENT1"/>
      <sheetName val="trf_7_jht1"/>
      <sheetName val="5610_1-1_TOP1"/>
      <sheetName val="Tax_Rate1"/>
      <sheetName val="Permanent_info29"/>
      <sheetName val="details_fiscal_adjustments29"/>
      <sheetName val="Sum_empcost29"/>
      <sheetName val="Trial_Bal28"/>
      <sheetName val="Notes_to_BS28"/>
      <sheetName val="Data_Sheet27"/>
      <sheetName val="Mutasi_Final27"/>
      <sheetName val="fiscal_depr(E)28"/>
      <sheetName val="1998_CITR28"/>
      <sheetName val="NY_ADMIN27"/>
      <sheetName val="Mei_200727"/>
      <sheetName val="FA_Movement_IBIC28"/>
      <sheetName val="Client_Aje28"/>
      <sheetName val="Journal_Template28"/>
      <sheetName val="WIP_DETAIL_(GL_VS_NMP)27"/>
      <sheetName val="NO_FAKTUR28"/>
      <sheetName val="Gaikindo_Report28"/>
      <sheetName val="data_wp27"/>
      <sheetName val="Accounts_Payable_(AA)26"/>
      <sheetName val="FA_Movement27"/>
      <sheetName val="Other_charges_(income)28"/>
      <sheetName val="WK_Local26"/>
      <sheetName val="FA_FISKAL27"/>
      <sheetName val="PROD_FRY-MONODON26"/>
      <sheetName val="TBCons_KMB0426"/>
      <sheetName val="Accrued_(ckrg)27"/>
      <sheetName val="1721-A1_(terbaru)26"/>
      <sheetName val="trf_multiple_dnrks26"/>
      <sheetName val="Q_126"/>
      <sheetName val="FE-1771$_P126"/>
      <sheetName val="RWP_3326"/>
      <sheetName val="sep_ST26"/>
      <sheetName val="Horizon_Cost_Saves_Pkg26"/>
      <sheetName val="cost_recovery26"/>
      <sheetName val="Detail_Lead26"/>
      <sheetName val="Phasing_by_Month26"/>
      <sheetName val="Cost_Input_Sheet26"/>
      <sheetName val="C1_NOV26"/>
      <sheetName val="P&amp;L_INPUT26"/>
      <sheetName val="Portofolio_Trading26"/>
      <sheetName val="APAC_Q1FY09_-_Oracle26"/>
      <sheetName val="jan_book26"/>
      <sheetName val="_WP_SPT_2012_-_23_04_2013_xls26"/>
      <sheetName val="SUMMARY_200126"/>
      <sheetName val="OthAsset_roll26"/>
      <sheetName val="Ref-As_Is_GL_acc26"/>
      <sheetName val="Location_Details__2_26"/>
      <sheetName val="Input_Sheet26"/>
      <sheetName val="MAP_BS26"/>
      <sheetName val="New_format_sales26"/>
      <sheetName val="Table_526"/>
      <sheetName val="TAX_LIST27"/>
      <sheetName val="AR_EXPORT26"/>
      <sheetName val="1200_2026"/>
      <sheetName val="TBC05_Net26"/>
      <sheetName val="Depreciation__schedule27"/>
      <sheetName val="Penyusutan_(2)27"/>
      <sheetName val="disposal_assets27"/>
      <sheetName val="provision_(3)27"/>
      <sheetName val="Recon-Art_2127"/>
      <sheetName val="FA-gainloss_(2)27"/>
      <sheetName val="fiscal_corr27"/>
      <sheetName val="1771_227"/>
      <sheetName val="1771_2(E)27"/>
      <sheetName val="Depr-Comp_(2)27"/>
      <sheetName val="Marshal_(3)27"/>
      <sheetName val="Marshal_(2)27"/>
      <sheetName val="provision_(2)27"/>
      <sheetName val="fiscal_corr_(3)27"/>
      <sheetName val="fiscal_corr_(2)27"/>
      <sheetName val="CostRecovery_-_JV27"/>
      <sheetName val="PENJ_NERACA26"/>
      <sheetName val="CASH_FLOW26"/>
      <sheetName val="Pnrmanent_info26"/>
      <sheetName val="Input__EAST26"/>
      <sheetName val="bill_qty26"/>
      <sheetName val="Simple_Coff_26"/>
      <sheetName val="I-PPh_Final26"/>
      <sheetName val="OT_August__Drmx__0826"/>
      <sheetName val="DATA_SLIP26"/>
      <sheetName val="CC_126"/>
      <sheetName val="CC_226"/>
      <sheetName val="CC_326"/>
      <sheetName val="United_Kingdom26"/>
      <sheetName val="RE_reconciliation26"/>
      <sheetName val="V_D_5-226"/>
      <sheetName val="LE767_GLOBAL_CHECKLIST_update26"/>
      <sheetName val="PO_&amp;_TL_Market_Specific26"/>
      <sheetName val="Issue_Sheet26"/>
      <sheetName val="I__SAP_Screen26"/>
      <sheetName val="II__OTR_-_BAS_G126"/>
      <sheetName val="III__AR_Recon26"/>
      <sheetName val="IV__AR26"/>
      <sheetName val="V_Zero_rated26"/>
      <sheetName val="VI__IC_Recon_828_to_221326"/>
      <sheetName val="IC_Recon_800-221326"/>
      <sheetName val="Capital_Purchases_BAS26"/>
      <sheetName val="VII__AP_BAS_G1126"/>
      <sheetName val="VIII__KN_Rec26"/>
      <sheetName val="IX_ITR26"/>
      <sheetName val="X__1204100126"/>
      <sheetName val="XI__Cust_Output_GST26"/>
      <sheetName val="XII_Vend_Input_GST26"/>
      <sheetName val="å's_=26"/>
      <sheetName val="fr_BS24"/>
      <sheetName val="P&amp;L_Adjustment24"/>
      <sheetName val="Main_Menu24"/>
      <sheetName val="Schedule_Contract_&amp;_SILO24"/>
      <sheetName val="Sales_and_Collections24"/>
      <sheetName val="Cost_of_Sales24"/>
      <sheetName val="Operating_Expenses_24"/>
      <sheetName val="Est__Income_By_Rig24"/>
      <sheetName val="Leasing_TA_Duri24"/>
      <sheetName val="TA_Jakarta24"/>
      <sheetName val="Breakdown_Cost-Well_Control24"/>
      <sheetName val="P_&amp;_L_1st-Invst-Well_Control24"/>
      <sheetName val="Asset_TA24"/>
      <sheetName val="Detail_COGS24"/>
      <sheetName val="N_100_F_Lead24"/>
      <sheetName val="WP_IC_Exp_January_201024"/>
      <sheetName val="Invoice_Cross_Reference24"/>
      <sheetName val="Spec_2210424"/>
      <sheetName val="CM_Tgl24"/>
      <sheetName val="Combined_FA24"/>
      <sheetName val="(ABS)_JUL-AGST'074"/>
      <sheetName val="960_1123_03cleared3"/>
      <sheetName val="Flash_var_3"/>
      <sheetName val="Workshop_Tools3"/>
      <sheetName val="FE-1770_P13"/>
      <sheetName val="Exc__Rate3"/>
      <sheetName val="TERM_OF_PAYMENT3"/>
      <sheetName val="trf_7_jht3"/>
      <sheetName val="5610_1-1_TOP3"/>
      <sheetName val="ESTIMASI_MITRA3"/>
      <sheetName val="S_e_p3"/>
      <sheetName val="M_a_y3"/>
      <sheetName val="J_u_l3"/>
      <sheetName val="N_o_v3"/>
      <sheetName val="O_c_t3"/>
      <sheetName val="M_a_r3"/>
      <sheetName val="F_e_b3"/>
      <sheetName val="J_a_n3"/>
      <sheetName val="00_received_in_013"/>
      <sheetName val="A_p_r3"/>
      <sheetName val="A_u_g3"/>
      <sheetName val="Per_GL_J_a_n3"/>
      <sheetName val="Tax_Rate3"/>
      <sheetName val="Permanent_info28"/>
      <sheetName val="details_fiscal_adjustments28"/>
      <sheetName val="Sum_empcost28"/>
      <sheetName val="Trial_Bal27"/>
      <sheetName val="Notes_to_BS27"/>
      <sheetName val="Data_Sheet26"/>
      <sheetName val="Mutasi_Final26"/>
      <sheetName val="fiscal_depr(E)27"/>
      <sheetName val="1998_CITR27"/>
      <sheetName val="NY_ADMIN26"/>
      <sheetName val="Mei_200726"/>
      <sheetName val="FA_Movement_IBIC27"/>
      <sheetName val="Client_Aje27"/>
      <sheetName val="Journal_Template27"/>
      <sheetName val="WIP_DETAIL_(GL_VS_NMP)26"/>
      <sheetName val="NO_FAKTUR27"/>
      <sheetName val="Gaikindo_Report27"/>
      <sheetName val="data_wp26"/>
      <sheetName val="Accounts_Payable_(AA)25"/>
      <sheetName val="FA_Movement26"/>
      <sheetName val="Other_charges_(income)27"/>
      <sheetName val="WK_Local25"/>
      <sheetName val="FA_FISKAL26"/>
      <sheetName val="PROD_FRY-MONODON25"/>
      <sheetName val="TBCons_KMB0425"/>
      <sheetName val="Accrued_(ckrg)26"/>
      <sheetName val="1721-A1_(terbaru)25"/>
      <sheetName val="trf_multiple_dnrks25"/>
      <sheetName val="Q_125"/>
      <sheetName val="FE-1771$_P125"/>
      <sheetName val="RWP_3325"/>
      <sheetName val="sep_ST25"/>
      <sheetName val="Horizon_Cost_Saves_Pkg25"/>
      <sheetName val="cost_recovery25"/>
      <sheetName val="Detail_Lead25"/>
      <sheetName val="Phasing_by_Month25"/>
      <sheetName val="Cost_Input_Sheet25"/>
      <sheetName val="C1_NOV25"/>
      <sheetName val="P&amp;L_INPUT25"/>
      <sheetName val="Portofolio_Trading25"/>
      <sheetName val="APAC_Q1FY09_-_Oracle25"/>
      <sheetName val="jan_book25"/>
      <sheetName val="_WP_SPT_2012_-_23_04_2013_xls25"/>
      <sheetName val="SUMMARY_200125"/>
      <sheetName val="OthAsset_roll25"/>
      <sheetName val="Ref-As_Is_GL_acc25"/>
      <sheetName val="Location_Details__2_25"/>
      <sheetName val="Input_Sheet25"/>
      <sheetName val="MAP_BS25"/>
      <sheetName val="New_format_sales25"/>
      <sheetName val="Table_525"/>
      <sheetName val="TAX_LIST26"/>
      <sheetName val="AR_EXPORT25"/>
      <sheetName val="1200_2025"/>
      <sheetName val="TBC05_Net25"/>
      <sheetName val="Depreciation__schedule26"/>
      <sheetName val="Penyusutan_(2)26"/>
      <sheetName val="disposal_assets26"/>
      <sheetName val="provision_(3)26"/>
      <sheetName val="Recon-Art_2126"/>
      <sheetName val="FA-gainloss_(2)26"/>
      <sheetName val="fiscal_corr26"/>
      <sheetName val="1771_226"/>
      <sheetName val="1771_2(E)26"/>
      <sheetName val="Depr-Comp_(2)26"/>
      <sheetName val="Marshal_(3)26"/>
      <sheetName val="Marshal_(2)26"/>
      <sheetName val="provision_(2)26"/>
      <sheetName val="fiscal_corr_(3)26"/>
      <sheetName val="fiscal_corr_(2)26"/>
      <sheetName val="CostRecovery_-_JV26"/>
      <sheetName val="PENJ_NERACA25"/>
      <sheetName val="CASH_FLOW25"/>
      <sheetName val="Pnrmanent_info25"/>
      <sheetName val="Input__EAST25"/>
      <sheetName val="bill_qty25"/>
      <sheetName val="Simple_Coff_25"/>
      <sheetName val="I-PPh_Final25"/>
      <sheetName val="OT_August__Drmx__0825"/>
      <sheetName val="DATA_SLIP25"/>
      <sheetName val="CC_125"/>
      <sheetName val="CC_225"/>
      <sheetName val="CC_325"/>
      <sheetName val="United_Kingdom25"/>
      <sheetName val="RE_reconciliation25"/>
      <sheetName val="V_D_5-225"/>
      <sheetName val="LE767_GLOBAL_CHECKLIST_update25"/>
      <sheetName val="PO_&amp;_TL_Market_Specific25"/>
      <sheetName val="Issue_Sheet25"/>
      <sheetName val="I__SAP_Screen25"/>
      <sheetName val="II__OTR_-_BAS_G125"/>
      <sheetName val="III__AR_Recon25"/>
      <sheetName val="IV__AR25"/>
      <sheetName val="V_Zero_rated25"/>
      <sheetName val="VI__IC_Recon_828_to_221325"/>
      <sheetName val="IC_Recon_800-221325"/>
      <sheetName val="Capital_Purchases_BAS25"/>
      <sheetName val="VII__AP_BAS_G1125"/>
      <sheetName val="VIII__KN_Rec25"/>
      <sheetName val="IX_ITR25"/>
      <sheetName val="X__1204100125"/>
      <sheetName val="XI__Cust_Output_GST25"/>
      <sheetName val="XII_Vend_Input_GST25"/>
      <sheetName val="å's_=25"/>
      <sheetName val="fr_BS23"/>
      <sheetName val="P&amp;L_Adjustment23"/>
      <sheetName val="Main_Menu23"/>
      <sheetName val="Schedule_Contract_&amp;_SILO23"/>
      <sheetName val="Sales_and_Collections23"/>
      <sheetName val="Cost_of_Sales23"/>
      <sheetName val="Operating_Expenses_23"/>
      <sheetName val="Est__Income_By_Rig23"/>
      <sheetName val="Leasing_TA_Duri23"/>
      <sheetName val="TA_Jakarta23"/>
      <sheetName val="Breakdown_Cost-Well_Control23"/>
      <sheetName val="P_&amp;_L_1st-Invst-Well_Control23"/>
      <sheetName val="Asset_TA23"/>
      <sheetName val="Detail_COGS23"/>
      <sheetName val="N_100_F_Lead23"/>
      <sheetName val="WP_IC_Exp_January_201023"/>
      <sheetName val="Invoice_Cross_Reference23"/>
      <sheetName val="Spec_2210423"/>
      <sheetName val="CM_Tgl23"/>
      <sheetName val="Combined_FA23"/>
      <sheetName val="TERM_OF_PAYMENT2"/>
      <sheetName val="trf_7_jht2"/>
      <sheetName val="5610_1-1_TOP2"/>
      <sheetName val="Tax_Rate2"/>
      <sheetName val="Permanent_info30"/>
      <sheetName val="details_fiscal_adjustments30"/>
      <sheetName val="Sum_empcost30"/>
      <sheetName val="Trial_Bal29"/>
      <sheetName val="Notes_to_BS29"/>
      <sheetName val="Data_Sheet28"/>
      <sheetName val="Mutasi_Final28"/>
      <sheetName val="fiscal_depr(E)29"/>
      <sheetName val="1998_CITR29"/>
      <sheetName val="NY_ADMIN28"/>
      <sheetName val="Mei_200728"/>
      <sheetName val="FA_Movement_IBIC29"/>
      <sheetName val="Client_Aje29"/>
      <sheetName val="Journal_Template29"/>
      <sheetName val="WIP_DETAIL_(GL_VS_NMP)28"/>
      <sheetName val="NO_FAKTUR29"/>
      <sheetName val="Gaikindo_Report29"/>
      <sheetName val="data_wp28"/>
      <sheetName val="Accounts_Payable_(AA)27"/>
      <sheetName val="FA_Movement28"/>
      <sheetName val="Other_charges_(income)29"/>
      <sheetName val="WK_Local27"/>
      <sheetName val="FA_FISKAL28"/>
      <sheetName val="PROD_FRY-MONODON27"/>
      <sheetName val="TBCons_KMB0427"/>
      <sheetName val="Accrued_(ckrg)28"/>
      <sheetName val="1721-A1_(terbaru)27"/>
      <sheetName val="trf_multiple_dnrks27"/>
      <sheetName val="Q_127"/>
      <sheetName val="FE-1771$_P127"/>
      <sheetName val="RWP_3327"/>
      <sheetName val="sep_ST27"/>
      <sheetName val="Horizon_Cost_Saves_Pkg27"/>
      <sheetName val="cost_recovery27"/>
      <sheetName val="Detail_Lead27"/>
      <sheetName val="Phasing_by_Month27"/>
      <sheetName val="Cost_Input_Sheet27"/>
      <sheetName val="C1_NOV27"/>
      <sheetName val="P&amp;L_INPUT27"/>
      <sheetName val="Portofolio_Trading27"/>
      <sheetName val="APAC_Q1FY09_-_Oracle27"/>
      <sheetName val="jan_book27"/>
      <sheetName val="_WP_SPT_2012_-_23_04_2013_xls27"/>
      <sheetName val="SUMMARY_200127"/>
      <sheetName val="OthAsset_roll27"/>
      <sheetName val="Ref-As_Is_GL_acc27"/>
      <sheetName val="Location_Details__2_27"/>
      <sheetName val="Input_Sheet27"/>
      <sheetName val="MAP_BS27"/>
      <sheetName val="New_format_sales27"/>
      <sheetName val="Table_527"/>
      <sheetName val="TAX_LIST28"/>
      <sheetName val="AR_EXPORT27"/>
      <sheetName val="1200_2027"/>
      <sheetName val="TBC05_Net27"/>
      <sheetName val="Depreciation__schedule28"/>
      <sheetName val="Penyusutan_(2)28"/>
      <sheetName val="disposal_assets28"/>
      <sheetName val="provision_(3)28"/>
      <sheetName val="Recon-Art_2128"/>
      <sheetName val="FA-gainloss_(2)28"/>
      <sheetName val="fiscal_corr28"/>
      <sheetName val="1771_228"/>
      <sheetName val="1771_2(E)28"/>
      <sheetName val="Depr-Comp_(2)28"/>
      <sheetName val="Marshal_(3)28"/>
      <sheetName val="Marshal_(2)28"/>
      <sheetName val="provision_(2)28"/>
      <sheetName val="fiscal_corr_(3)28"/>
      <sheetName val="fiscal_corr_(2)28"/>
      <sheetName val="CostRecovery_-_JV28"/>
      <sheetName val="PENJ_NERACA27"/>
      <sheetName val="CASH_FLOW27"/>
      <sheetName val="Pnrmanent_info27"/>
      <sheetName val="Input__EAST27"/>
      <sheetName val="bill_qty27"/>
      <sheetName val="Simple_Coff_27"/>
      <sheetName val="I-PPh_Final27"/>
      <sheetName val="OT_August__Drmx__0827"/>
      <sheetName val="DATA_SLIP27"/>
      <sheetName val="CC_127"/>
      <sheetName val="CC_227"/>
      <sheetName val="CC_327"/>
      <sheetName val="United_Kingdom27"/>
      <sheetName val="RE_reconciliation27"/>
      <sheetName val="V_D_5-227"/>
      <sheetName val="LE767_GLOBAL_CHECKLIST_update27"/>
      <sheetName val="PO_&amp;_TL_Market_Specific27"/>
      <sheetName val="Issue_Sheet27"/>
      <sheetName val="I__SAP_Screen27"/>
      <sheetName val="II__OTR_-_BAS_G127"/>
      <sheetName val="III__AR_Recon27"/>
      <sheetName val="IV__AR27"/>
      <sheetName val="V_Zero_rated27"/>
      <sheetName val="VI__IC_Recon_828_to_221327"/>
      <sheetName val="IC_Recon_800-221327"/>
      <sheetName val="Capital_Purchases_BAS27"/>
      <sheetName val="VII__AP_BAS_G1127"/>
      <sheetName val="VIII__KN_Rec27"/>
      <sheetName val="IX_ITR27"/>
      <sheetName val="X__1204100127"/>
      <sheetName val="XI__Cust_Output_GST27"/>
      <sheetName val="XII_Vend_Input_GST27"/>
      <sheetName val="å's_=27"/>
      <sheetName val="fr_BS25"/>
      <sheetName val="P&amp;L_Adjustment25"/>
      <sheetName val="Main_Menu25"/>
      <sheetName val="Schedule_Contract_&amp;_SILO25"/>
      <sheetName val="Sales_and_Collections25"/>
      <sheetName val="Cost_of_Sales25"/>
      <sheetName val="Operating_Expenses_25"/>
      <sheetName val="Est__Income_By_Rig25"/>
      <sheetName val="Leasing_TA_Duri25"/>
      <sheetName val="TA_Jakarta25"/>
      <sheetName val="Breakdown_Cost-Well_Control25"/>
      <sheetName val="P_&amp;_L_1st-Invst-Well_Control25"/>
      <sheetName val="Asset_TA25"/>
      <sheetName val="Detail_COGS25"/>
      <sheetName val="N_100_F_Lead25"/>
      <sheetName val="WP_IC_Exp_January_201025"/>
      <sheetName val="Invoice_Cross_Reference25"/>
      <sheetName val="Spec_2210425"/>
      <sheetName val="CM_Tgl25"/>
      <sheetName val="Combined_FA25"/>
      <sheetName val="REF_ONLY4"/>
      <sheetName val="(ABS)_JUL-AGST'075"/>
      <sheetName val="960_1123_03cleared4"/>
      <sheetName val="Flash_var_4"/>
      <sheetName val="Workshop_Tools4"/>
      <sheetName val="FE-1770_P14"/>
      <sheetName val="Exc__Rate4"/>
      <sheetName val="TERM_OF_PAYMENT4"/>
      <sheetName val="trf_7_jht4"/>
      <sheetName val="5610_1-1_TOP4"/>
      <sheetName val="ESTIMASI_MITRA4"/>
      <sheetName val="S_e_p4"/>
      <sheetName val="M_a_y4"/>
      <sheetName val="J_u_l4"/>
      <sheetName val="N_o_v4"/>
      <sheetName val="O_c_t4"/>
      <sheetName val="M_a_r4"/>
      <sheetName val="F_e_b4"/>
      <sheetName val="J_a_n4"/>
      <sheetName val="00_received_in_014"/>
      <sheetName val="A_p_r4"/>
      <sheetName val="A_u_g4"/>
      <sheetName val="Per_GL_J_a_n4"/>
      <sheetName val="Tax_Rate4"/>
      <sheetName val="Permanent_info33"/>
      <sheetName val="details_fiscal_adjustments33"/>
      <sheetName val="Sum_empcost33"/>
      <sheetName val="Data_Sheet31"/>
      <sheetName val="Trial_Bal32"/>
      <sheetName val="Notes_to_BS32"/>
      <sheetName val="Mutasi_Final31"/>
      <sheetName val="fiscal_depr(E)32"/>
      <sheetName val="1998_CITR32"/>
      <sheetName val="NY_ADMIN31"/>
      <sheetName val="Mei_200731"/>
      <sheetName val="FA_Movement_IBIC32"/>
      <sheetName val="Client_Aje32"/>
      <sheetName val="Journal_Template32"/>
      <sheetName val="WIP_DETAIL_(GL_VS_NMP)31"/>
      <sheetName val="NO_FAKTUR32"/>
      <sheetName val="Gaikindo_Report32"/>
      <sheetName val="data_wp31"/>
      <sheetName val="Accounts_Payable_(AA)30"/>
      <sheetName val="1721-A1_(terbaru)30"/>
      <sheetName val="FA_Movement31"/>
      <sheetName val="Other_charges_(income)32"/>
      <sheetName val="WK_Local30"/>
      <sheetName val="FA_FISKAL31"/>
      <sheetName val="Accrued_(ckrg)31"/>
      <sheetName val="PROD_FRY-MONODON30"/>
      <sheetName val="TBCons_KMB0430"/>
      <sheetName val="FE-1771$_P130"/>
      <sheetName val="RWP_3330"/>
      <sheetName val="sep_ST30"/>
      <sheetName val="trf_multiple_dnrks30"/>
      <sheetName val="Q_130"/>
      <sheetName val="Horizon_Cost_Saves_Pkg30"/>
      <sheetName val="cost_recovery30"/>
      <sheetName val="Detail_Lead30"/>
      <sheetName val="Phasing_by_Month30"/>
      <sheetName val="Cost_Input_Sheet30"/>
      <sheetName val="C1_NOV30"/>
      <sheetName val="P&amp;L_INPUT30"/>
      <sheetName val="Portofolio_Trading30"/>
      <sheetName val="APAC_Q1FY09_-_Oracle30"/>
      <sheetName val="jan_book30"/>
      <sheetName val="Ref-As_Is_GL_acc30"/>
      <sheetName val="OthAsset_roll30"/>
      <sheetName val="Input_Sheet30"/>
      <sheetName val="Table_530"/>
      <sheetName val="TAX_LIST31"/>
      <sheetName val="Location_Details__2_30"/>
      <sheetName val="AR_EXPORT30"/>
      <sheetName val="MAP_BS30"/>
      <sheetName val="_WP_SPT_2012_-_23_04_2013_xls30"/>
      <sheetName val="SUMMARY_200130"/>
      <sheetName val="New_format_sales30"/>
      <sheetName val="TBC05_Net30"/>
      <sheetName val="Depreciation__schedule31"/>
      <sheetName val="Penyusutan_(2)31"/>
      <sheetName val="disposal_assets31"/>
      <sheetName val="provision_(3)31"/>
      <sheetName val="Recon-Art_2131"/>
      <sheetName val="FA-gainloss_(2)31"/>
      <sheetName val="fiscal_corr31"/>
      <sheetName val="1771_231"/>
      <sheetName val="1771_2(E)31"/>
      <sheetName val="Depr-Comp_(2)31"/>
      <sheetName val="Marshal_(3)31"/>
      <sheetName val="Marshal_(2)31"/>
      <sheetName val="provision_(2)31"/>
      <sheetName val="fiscal_corr_(3)31"/>
      <sheetName val="fiscal_corr_(2)31"/>
      <sheetName val="CostRecovery_-_JV31"/>
      <sheetName val="PENJ_NERACA30"/>
      <sheetName val="CASH_FLOW30"/>
      <sheetName val="Pnrmanent_info30"/>
      <sheetName val="Input__EAST30"/>
      <sheetName val="bill_qty30"/>
      <sheetName val="Simple_Coff_30"/>
      <sheetName val="I-PPh_Final30"/>
      <sheetName val="OT_August__Drmx__0830"/>
      <sheetName val="DATA_SLIP30"/>
      <sheetName val="1200_2030"/>
      <sheetName val="CC_130"/>
      <sheetName val="CC_230"/>
      <sheetName val="CC_330"/>
      <sheetName val="United_Kingdom30"/>
      <sheetName val="RE_reconciliation30"/>
      <sheetName val="V_D_5-230"/>
      <sheetName val="LE767_GLOBAL_CHECKLIST_update30"/>
      <sheetName val="PO_&amp;_TL_Market_Specific30"/>
      <sheetName val="Issue_Sheet30"/>
      <sheetName val="I__SAP_Screen30"/>
      <sheetName val="II__OTR_-_BAS_G130"/>
      <sheetName val="III__AR_Recon30"/>
      <sheetName val="IV__AR30"/>
      <sheetName val="V_Zero_rated30"/>
      <sheetName val="VI__IC_Recon_828_to_221330"/>
      <sheetName val="IC_Recon_800-221330"/>
      <sheetName val="Capital_Purchases_BAS30"/>
      <sheetName val="VII__AP_BAS_G1130"/>
      <sheetName val="VIII__KN_Rec30"/>
      <sheetName val="IX_ITR30"/>
      <sheetName val="X__1204100130"/>
      <sheetName val="XI__Cust_Output_GST30"/>
      <sheetName val="XII_Vend_Input_GST30"/>
      <sheetName val="å's_=30"/>
      <sheetName val="Invoice_Cross_Reference28"/>
      <sheetName val="Spec_2210428"/>
      <sheetName val="N_100_F_Lead28"/>
      <sheetName val="WP_IC_Exp_January_201028"/>
      <sheetName val="fr_BS28"/>
      <sheetName val="P&amp;L_Adjustment28"/>
      <sheetName val="Main_Menu28"/>
      <sheetName val="Schedule_Contract_&amp;_SILO28"/>
      <sheetName val="Sales_and_Collections28"/>
      <sheetName val="Cost_of_Sales28"/>
      <sheetName val="Operating_Expenses_28"/>
      <sheetName val="Est__Income_By_Rig28"/>
      <sheetName val="Leasing_TA_Duri28"/>
      <sheetName val="TA_Jakarta28"/>
      <sheetName val="Breakdown_Cost-Well_Control28"/>
      <sheetName val="P_&amp;_L_1st-Invst-Well_Control28"/>
      <sheetName val="Asset_TA28"/>
      <sheetName val="Detail_COGS28"/>
      <sheetName val="CM_Tgl28"/>
      <sheetName val="Combined_FA28"/>
      <sheetName val="REF_ONLY7"/>
      <sheetName val="(ABS)_JUL-AGST'078"/>
      <sheetName val="960_1123_03cleared7"/>
      <sheetName val="Flash_var_7"/>
      <sheetName val="Workshop_Tools7"/>
      <sheetName val="FE-1770_P17"/>
      <sheetName val="Exc__Rate7"/>
      <sheetName val="TERM_OF_PAYMENT7"/>
      <sheetName val="trf_7_jht7"/>
      <sheetName val="5610_1-1_TOP7"/>
      <sheetName val="ESTIMASI_MITRA7"/>
      <sheetName val="S_e_p7"/>
      <sheetName val="M_a_y7"/>
      <sheetName val="J_u_l7"/>
      <sheetName val="N_o_v7"/>
      <sheetName val="O_c_t7"/>
      <sheetName val="M_a_r7"/>
      <sheetName val="F_e_b7"/>
      <sheetName val="J_a_n7"/>
      <sheetName val="00_received_in_017"/>
      <sheetName val="A_p_r7"/>
      <sheetName val="A_u_g7"/>
      <sheetName val="Per_GL_J_a_n7"/>
      <sheetName val="Tax_Rate7"/>
      <sheetName val="Permanent_info31"/>
      <sheetName val="details_fiscal_adjustments31"/>
      <sheetName val="Sum_empcost31"/>
      <sheetName val="Trial_Bal30"/>
      <sheetName val="Notes_to_BS30"/>
      <sheetName val="Data_Sheet29"/>
      <sheetName val="Mutasi_Final29"/>
      <sheetName val="fiscal_depr(E)30"/>
      <sheetName val="1998_CITR30"/>
      <sheetName val="NY_ADMIN29"/>
      <sheetName val="Mei_200729"/>
      <sheetName val="FA_Movement_IBIC30"/>
      <sheetName val="Client_Aje30"/>
      <sheetName val="Journal_Template30"/>
      <sheetName val="WIP_DETAIL_(GL_VS_NMP)29"/>
      <sheetName val="NO_FAKTUR30"/>
      <sheetName val="Gaikindo_Report30"/>
      <sheetName val="data_wp29"/>
      <sheetName val="Accounts_Payable_(AA)28"/>
      <sheetName val="FA_Movement29"/>
      <sheetName val="Other_charges_(income)30"/>
      <sheetName val="WK_Local28"/>
      <sheetName val="FA_FISKAL29"/>
      <sheetName val="PROD_FRY-MONODON28"/>
      <sheetName val="TBCons_KMB0428"/>
      <sheetName val="Accrued_(ckrg)29"/>
      <sheetName val="1721-A1_(terbaru)28"/>
      <sheetName val="trf_multiple_dnrks28"/>
      <sheetName val="Q_128"/>
      <sheetName val="FE-1771$_P128"/>
      <sheetName val="RWP_3328"/>
      <sheetName val="sep_ST28"/>
      <sheetName val="Horizon_Cost_Saves_Pkg28"/>
      <sheetName val="cost_recovery28"/>
      <sheetName val="Detail_Lead28"/>
      <sheetName val="Phasing_by_Month28"/>
      <sheetName val="Cost_Input_Sheet28"/>
      <sheetName val="C1_NOV28"/>
      <sheetName val="P&amp;L_INPUT28"/>
      <sheetName val="Portofolio_Trading28"/>
      <sheetName val="APAC_Q1FY09_-_Oracle28"/>
      <sheetName val="jan_book28"/>
      <sheetName val="_WP_SPT_2012_-_23_04_2013_xls28"/>
      <sheetName val="SUMMARY_200128"/>
      <sheetName val="OthAsset_roll28"/>
      <sheetName val="Ref-As_Is_GL_acc28"/>
      <sheetName val="Location_Details__2_28"/>
      <sheetName val="Input_Sheet28"/>
      <sheetName val="MAP_BS28"/>
      <sheetName val="New_format_sales28"/>
      <sheetName val="Table_528"/>
      <sheetName val="TAX_LIST29"/>
      <sheetName val="AR_EXPORT28"/>
      <sheetName val="1200_2028"/>
      <sheetName val="TBC05_Net28"/>
      <sheetName val="Depreciation__schedule29"/>
      <sheetName val="Penyusutan_(2)29"/>
      <sheetName val="disposal_assets29"/>
      <sheetName val="provision_(3)29"/>
      <sheetName val="Recon-Art_2129"/>
      <sheetName val="FA-gainloss_(2)29"/>
      <sheetName val="fiscal_corr29"/>
      <sheetName val="1771_229"/>
      <sheetName val="1771_2(E)29"/>
      <sheetName val="Depr-Comp_(2)29"/>
      <sheetName val="Marshal_(3)29"/>
      <sheetName val="Marshal_(2)29"/>
      <sheetName val="provision_(2)29"/>
      <sheetName val="fiscal_corr_(3)29"/>
      <sheetName val="fiscal_corr_(2)29"/>
      <sheetName val="CostRecovery_-_JV29"/>
      <sheetName val="PENJ_NERACA28"/>
      <sheetName val="CASH_FLOW28"/>
      <sheetName val="Pnrmanent_info28"/>
      <sheetName val="Input__EAST28"/>
      <sheetName val="bill_qty28"/>
      <sheetName val="Simple_Coff_28"/>
      <sheetName val="I-PPh_Final28"/>
      <sheetName val="OT_August__Drmx__0828"/>
      <sheetName val="DATA_SLIP28"/>
      <sheetName val="CC_128"/>
      <sheetName val="CC_228"/>
      <sheetName val="CC_328"/>
      <sheetName val="United_Kingdom28"/>
      <sheetName val="RE_reconciliation28"/>
      <sheetName val="V_D_5-228"/>
      <sheetName val="LE767_GLOBAL_CHECKLIST_update28"/>
      <sheetName val="PO_&amp;_TL_Market_Specific28"/>
      <sheetName val="Issue_Sheet28"/>
      <sheetName val="I__SAP_Screen28"/>
      <sheetName val="II__OTR_-_BAS_G128"/>
      <sheetName val="III__AR_Recon28"/>
      <sheetName val="IV__AR28"/>
      <sheetName val="V_Zero_rated28"/>
      <sheetName val="VI__IC_Recon_828_to_221328"/>
      <sheetName val="IC_Recon_800-221328"/>
      <sheetName val="Capital_Purchases_BAS28"/>
      <sheetName val="VII__AP_BAS_G1128"/>
      <sheetName val="VIII__KN_Rec28"/>
      <sheetName val="IX_ITR28"/>
      <sheetName val="X__1204100128"/>
      <sheetName val="XI__Cust_Output_GST28"/>
      <sheetName val="XII_Vend_Input_GST28"/>
      <sheetName val="å's_=28"/>
      <sheetName val="fr_BS26"/>
      <sheetName val="P&amp;L_Adjustment26"/>
      <sheetName val="Main_Menu26"/>
      <sheetName val="Schedule_Contract_&amp;_SILO26"/>
      <sheetName val="Sales_and_Collections26"/>
      <sheetName val="Cost_of_Sales26"/>
      <sheetName val="Operating_Expenses_26"/>
      <sheetName val="Est__Income_By_Rig26"/>
      <sheetName val="Leasing_TA_Duri26"/>
      <sheetName val="TA_Jakarta26"/>
      <sheetName val="Breakdown_Cost-Well_Control26"/>
      <sheetName val="P_&amp;_L_1st-Invst-Well_Control26"/>
      <sheetName val="Asset_TA26"/>
      <sheetName val="Detail_COGS26"/>
      <sheetName val="N_100_F_Lead26"/>
      <sheetName val="WP_IC_Exp_January_201026"/>
      <sheetName val="Invoice_Cross_Reference26"/>
      <sheetName val="Spec_2210426"/>
      <sheetName val="CM_Tgl26"/>
      <sheetName val="Combined_FA26"/>
      <sheetName val="REF_ONLY5"/>
      <sheetName val="(ABS)_JUL-AGST'076"/>
      <sheetName val="960_1123_03cleared5"/>
      <sheetName val="Flash_var_5"/>
      <sheetName val="Workshop_Tools5"/>
      <sheetName val="FE-1770_P15"/>
      <sheetName val="Exc__Rate5"/>
      <sheetName val="TERM_OF_PAYMENT5"/>
      <sheetName val="trf_7_jht5"/>
      <sheetName val="5610_1-1_TOP5"/>
      <sheetName val="ESTIMASI_MITRA5"/>
      <sheetName val="S_e_p5"/>
      <sheetName val="M_a_y5"/>
      <sheetName val="J_u_l5"/>
      <sheetName val="N_o_v5"/>
      <sheetName val="O_c_t5"/>
      <sheetName val="M_a_r5"/>
      <sheetName val="F_e_b5"/>
      <sheetName val="J_a_n5"/>
      <sheetName val="00_received_in_015"/>
      <sheetName val="A_p_r5"/>
      <sheetName val="A_u_g5"/>
      <sheetName val="Per_GL_J_a_n5"/>
      <sheetName val="Tax_Rate5"/>
      <sheetName val="Permanent_info32"/>
      <sheetName val="details_fiscal_adjustments32"/>
      <sheetName val="Sum_empcost32"/>
      <sheetName val="Trial_Bal31"/>
      <sheetName val="Notes_to_BS31"/>
      <sheetName val="Data_Sheet30"/>
      <sheetName val="Mutasi_Final30"/>
      <sheetName val="fiscal_depr(E)31"/>
      <sheetName val="1998_CITR31"/>
      <sheetName val="NY_ADMIN30"/>
      <sheetName val="Mei_200730"/>
      <sheetName val="FA_Movement_IBIC31"/>
      <sheetName val="Client_Aje31"/>
      <sheetName val="Journal_Template31"/>
      <sheetName val="WIP_DETAIL_(GL_VS_NMP)30"/>
      <sheetName val="NO_FAKTUR31"/>
      <sheetName val="Gaikindo_Report31"/>
      <sheetName val="data_wp30"/>
      <sheetName val="Accounts_Payable_(AA)29"/>
      <sheetName val="FA_Movement30"/>
      <sheetName val="Other_charges_(income)31"/>
      <sheetName val="WK_Local29"/>
      <sheetName val="FA_FISKAL30"/>
      <sheetName val="PROD_FRY-MONODON29"/>
      <sheetName val="TBCons_KMB0429"/>
      <sheetName val="Accrued_(ckrg)30"/>
      <sheetName val="1721-A1_(terbaru)29"/>
      <sheetName val="trf_multiple_dnrks29"/>
      <sheetName val="Q_129"/>
      <sheetName val="FE-1771$_P129"/>
      <sheetName val="RWP_3329"/>
      <sheetName val="sep_ST29"/>
      <sheetName val="Horizon_Cost_Saves_Pkg29"/>
      <sheetName val="cost_recovery29"/>
      <sheetName val="Detail_Lead29"/>
      <sheetName val="Phasing_by_Month29"/>
      <sheetName val="Cost_Input_Sheet29"/>
      <sheetName val="C1_NOV29"/>
      <sheetName val="P&amp;L_INPUT29"/>
      <sheetName val="Portofolio_Trading29"/>
      <sheetName val="APAC_Q1FY09_-_Oracle29"/>
      <sheetName val="jan_book29"/>
      <sheetName val="_WP_SPT_2012_-_23_04_2013_xls29"/>
      <sheetName val="SUMMARY_200129"/>
      <sheetName val="OthAsset_roll29"/>
      <sheetName val="Ref-As_Is_GL_acc29"/>
      <sheetName val="Location_Details__2_29"/>
      <sheetName val="Input_Sheet29"/>
      <sheetName val="MAP_BS29"/>
      <sheetName val="New_format_sales29"/>
      <sheetName val="Table_529"/>
      <sheetName val="TAX_LIST30"/>
      <sheetName val="AR_EXPORT29"/>
      <sheetName val="1200_2029"/>
      <sheetName val="TBC05_Net29"/>
      <sheetName val="Depreciation__schedule30"/>
      <sheetName val="Penyusutan_(2)30"/>
      <sheetName val="disposal_assets30"/>
      <sheetName val="provision_(3)30"/>
      <sheetName val="Recon-Art_2130"/>
      <sheetName val="FA-gainloss_(2)30"/>
      <sheetName val="fiscal_corr30"/>
      <sheetName val="1771_230"/>
      <sheetName val="1771_2(E)30"/>
      <sheetName val="Depr-Comp_(2)30"/>
      <sheetName val="Marshal_(3)30"/>
      <sheetName val="Marshal_(2)30"/>
      <sheetName val="provision_(2)30"/>
      <sheetName val="fiscal_corr_(3)30"/>
      <sheetName val="fiscal_corr_(2)30"/>
      <sheetName val="CostRecovery_-_JV30"/>
      <sheetName val="PENJ_NERACA29"/>
      <sheetName val="CASH_FLOW29"/>
      <sheetName val="Pnrmanent_info29"/>
      <sheetName val="Input__EAST29"/>
      <sheetName val="bill_qty29"/>
      <sheetName val="Simple_Coff_29"/>
      <sheetName val="I-PPh_Final29"/>
      <sheetName val="OT_August__Drmx__0829"/>
      <sheetName val="DATA_SLIP29"/>
      <sheetName val="CC_129"/>
      <sheetName val="CC_229"/>
      <sheetName val="CC_329"/>
      <sheetName val="United_Kingdom29"/>
      <sheetName val="RE_reconciliation29"/>
      <sheetName val="V_D_5-229"/>
      <sheetName val="LE767_GLOBAL_CHECKLIST_update29"/>
      <sheetName val="PO_&amp;_TL_Market_Specific29"/>
      <sheetName val="Issue_Sheet29"/>
      <sheetName val="I__SAP_Screen29"/>
      <sheetName val="II__OTR_-_BAS_G129"/>
      <sheetName val="III__AR_Recon29"/>
      <sheetName val="IV__AR29"/>
      <sheetName val="V_Zero_rated29"/>
      <sheetName val="VI__IC_Recon_828_to_221329"/>
      <sheetName val="IC_Recon_800-221329"/>
      <sheetName val="Capital_Purchases_BAS29"/>
      <sheetName val="VII__AP_BAS_G1129"/>
      <sheetName val="VIII__KN_Rec29"/>
      <sheetName val="IX_ITR29"/>
      <sheetName val="X__1204100129"/>
      <sheetName val="XI__Cust_Output_GST29"/>
      <sheetName val="XII_Vend_Input_GST29"/>
      <sheetName val="å's_=29"/>
      <sheetName val="fr_BS27"/>
      <sheetName val="P&amp;L_Adjustment27"/>
      <sheetName val="Main_Menu27"/>
      <sheetName val="Schedule_Contract_&amp;_SILO27"/>
      <sheetName val="Sales_and_Collections27"/>
      <sheetName val="Cost_of_Sales27"/>
      <sheetName val="Operating_Expenses_27"/>
      <sheetName val="Est__Income_By_Rig27"/>
      <sheetName val="Leasing_TA_Duri27"/>
      <sheetName val="TA_Jakarta27"/>
      <sheetName val="Breakdown_Cost-Well_Control27"/>
      <sheetName val="P_&amp;_L_1st-Invst-Well_Control27"/>
      <sheetName val="Asset_TA27"/>
      <sheetName val="Detail_COGS27"/>
      <sheetName val="N_100_F_Lead27"/>
      <sheetName val="WP_IC_Exp_January_201027"/>
      <sheetName val="Invoice_Cross_Reference27"/>
      <sheetName val="Spec_2210427"/>
      <sheetName val="CM_Tgl27"/>
      <sheetName val="Combined_FA27"/>
      <sheetName val="REF_ONLY6"/>
      <sheetName val="(ABS)_JUL-AGST'077"/>
      <sheetName val="960_1123_03cleared6"/>
      <sheetName val="Flash_var_6"/>
      <sheetName val="Workshop_Tools6"/>
      <sheetName val="FE-1770_P16"/>
      <sheetName val="Exc__Rate6"/>
      <sheetName val="TERM_OF_PAYMENT6"/>
      <sheetName val="trf_7_jht6"/>
      <sheetName val="5610_1-1_TOP6"/>
      <sheetName val="ESTIMASI_MITRA6"/>
      <sheetName val="S_e_p6"/>
      <sheetName val="M_a_y6"/>
      <sheetName val="J_u_l6"/>
      <sheetName val="N_o_v6"/>
      <sheetName val="O_c_t6"/>
      <sheetName val="M_a_r6"/>
      <sheetName val="F_e_b6"/>
      <sheetName val="J_a_n6"/>
      <sheetName val="00_received_in_016"/>
      <sheetName val="A_p_r6"/>
      <sheetName val="A_u_g6"/>
      <sheetName val="Per_GL_J_a_n6"/>
      <sheetName val="Tax_Rate6"/>
      <sheetName val="Permanent_info37"/>
      <sheetName val="details_fiscal_adjustments37"/>
      <sheetName val="Sum_empcost37"/>
      <sheetName val="Data_Sheet35"/>
      <sheetName val="Trial_Bal36"/>
      <sheetName val="Notes_to_BS36"/>
      <sheetName val="Mutasi_Final35"/>
      <sheetName val="fiscal_depr(E)36"/>
      <sheetName val="1998_CITR36"/>
      <sheetName val="NY_ADMIN35"/>
      <sheetName val="Mei_200735"/>
      <sheetName val="FA_Movement_IBIC36"/>
      <sheetName val="Client_Aje36"/>
      <sheetName val="Journal_Template36"/>
      <sheetName val="WIP_DETAIL_(GL_VS_NMP)35"/>
      <sheetName val="NO_FAKTUR36"/>
      <sheetName val="Gaikindo_Report36"/>
      <sheetName val="data_wp35"/>
      <sheetName val="Accounts_Payable_(AA)34"/>
      <sheetName val="1721-A1_(terbaru)34"/>
      <sheetName val="FA_Movement35"/>
      <sheetName val="Other_charges_(income)36"/>
      <sheetName val="WK_Local34"/>
      <sheetName val="FA_FISKAL35"/>
      <sheetName val="Accrued_(ckrg)35"/>
      <sheetName val="PROD_FRY-MONODON34"/>
      <sheetName val="TBCons_KMB0434"/>
      <sheetName val="FE-1771$_P134"/>
      <sheetName val="RWP_3334"/>
      <sheetName val="sep_ST34"/>
      <sheetName val="trf_multiple_dnrks34"/>
      <sheetName val="Q_134"/>
      <sheetName val="Horizon_Cost_Saves_Pkg34"/>
      <sheetName val="cost_recovery34"/>
      <sheetName val="Detail_Lead34"/>
      <sheetName val="Phasing_by_Month34"/>
      <sheetName val="Cost_Input_Sheet34"/>
      <sheetName val="C1_NOV34"/>
      <sheetName val="P&amp;L_INPUT34"/>
      <sheetName val="Portofolio_Trading34"/>
      <sheetName val="APAC_Q1FY09_-_Oracle34"/>
      <sheetName val="jan_book34"/>
      <sheetName val="Ref-As_Is_GL_acc34"/>
      <sheetName val="OthAsset_roll34"/>
      <sheetName val="Input_Sheet34"/>
      <sheetName val="Table_534"/>
      <sheetName val="TAX_LIST35"/>
      <sheetName val="Location_Details__2_34"/>
      <sheetName val="AR_EXPORT34"/>
      <sheetName val="MAP_BS34"/>
      <sheetName val="_WP_SPT_2012_-_23_04_2013_xls34"/>
      <sheetName val="SUMMARY_200134"/>
      <sheetName val="New_format_sales34"/>
      <sheetName val="TBC05_Net34"/>
      <sheetName val="Depreciation__schedule35"/>
      <sheetName val="Penyusutan_(2)35"/>
      <sheetName val="disposal_assets35"/>
      <sheetName val="provision_(3)35"/>
      <sheetName val="Recon-Art_2135"/>
      <sheetName val="FA-gainloss_(2)35"/>
      <sheetName val="fiscal_corr35"/>
      <sheetName val="1771_235"/>
      <sheetName val="1771_2(E)35"/>
      <sheetName val="Depr-Comp_(2)35"/>
      <sheetName val="Marshal_(3)35"/>
      <sheetName val="Marshal_(2)35"/>
      <sheetName val="provision_(2)35"/>
      <sheetName val="fiscal_corr_(3)35"/>
      <sheetName val="fiscal_corr_(2)35"/>
      <sheetName val="CostRecovery_-_JV35"/>
      <sheetName val="PENJ_NERACA34"/>
      <sheetName val="CASH_FLOW34"/>
      <sheetName val="Pnrmanent_info34"/>
      <sheetName val="Input__EAST34"/>
      <sheetName val="bill_qty34"/>
      <sheetName val="Simple_Coff_34"/>
      <sheetName val="I-PPh_Final34"/>
      <sheetName val="OT_August__Drmx__0834"/>
      <sheetName val="DATA_SLIP34"/>
      <sheetName val="1200_2034"/>
      <sheetName val="CC_134"/>
      <sheetName val="CC_234"/>
      <sheetName val="CC_334"/>
      <sheetName val="United_Kingdom34"/>
      <sheetName val="RE_reconciliation34"/>
      <sheetName val="V_D_5-234"/>
      <sheetName val="LE767_GLOBAL_CHECKLIST_update34"/>
      <sheetName val="PO_&amp;_TL_Market_Specific34"/>
      <sheetName val="Issue_Sheet34"/>
      <sheetName val="I__SAP_Screen34"/>
      <sheetName val="II__OTR_-_BAS_G134"/>
      <sheetName val="III__AR_Recon34"/>
      <sheetName val="IV__AR34"/>
      <sheetName val="V_Zero_rated34"/>
      <sheetName val="VI__IC_Recon_828_to_221334"/>
      <sheetName val="IC_Recon_800-221334"/>
      <sheetName val="Capital_Purchases_BAS34"/>
      <sheetName val="VII__AP_BAS_G1134"/>
      <sheetName val="VIII__KN_Rec34"/>
      <sheetName val="IX_ITR34"/>
      <sheetName val="X__1204100134"/>
      <sheetName val="XI__Cust_Output_GST34"/>
      <sheetName val="XII_Vend_Input_GST34"/>
      <sheetName val="å's_=34"/>
      <sheetName val="Invoice_Cross_Reference32"/>
      <sheetName val="Spec_2210432"/>
      <sheetName val="N_100_F_Lead32"/>
      <sheetName val="WP_IC_Exp_January_201032"/>
      <sheetName val="fr_BS32"/>
      <sheetName val="P&amp;L_Adjustment32"/>
      <sheetName val="Main_Menu32"/>
      <sheetName val="Schedule_Contract_&amp;_SILO32"/>
      <sheetName val="Sales_and_Collections32"/>
      <sheetName val="Cost_of_Sales32"/>
      <sheetName val="Operating_Expenses_32"/>
      <sheetName val="Est__Income_By_Rig32"/>
      <sheetName val="Leasing_TA_Duri32"/>
      <sheetName val="TA_Jakarta32"/>
      <sheetName val="Breakdown_Cost-Well_Control32"/>
      <sheetName val="P_&amp;_L_1st-Invst-Well_Control32"/>
      <sheetName val="Asset_TA32"/>
      <sheetName val="Detail_COGS32"/>
      <sheetName val="CM_Tgl32"/>
      <sheetName val="Combined_FA32"/>
      <sheetName val="REF_ONLY11"/>
      <sheetName val="(ABS)_JUL-AGST'0712"/>
      <sheetName val="960_1123_03cleared11"/>
      <sheetName val="Flash_var_11"/>
      <sheetName val="Workshop_Tools11"/>
      <sheetName val="FE-1770_P111"/>
      <sheetName val="Exc__Rate11"/>
      <sheetName val="TERM_OF_PAYMENT11"/>
      <sheetName val="trf_7_jht11"/>
      <sheetName val="5610_1-1_TOP11"/>
      <sheetName val="ESTIMASI_MITRA11"/>
      <sheetName val="S_e_p11"/>
      <sheetName val="M_a_y11"/>
      <sheetName val="J_u_l11"/>
      <sheetName val="N_o_v11"/>
      <sheetName val="O_c_t11"/>
      <sheetName val="M_a_r11"/>
      <sheetName val="F_e_b11"/>
      <sheetName val="J_a_n11"/>
      <sheetName val="00_received_in_0111"/>
      <sheetName val="A_p_r11"/>
      <sheetName val="A_u_g11"/>
      <sheetName val="Per_GL_J_a_n11"/>
      <sheetName val="Tax_Rate11"/>
      <sheetName val="Permanent_info35"/>
      <sheetName val="details_fiscal_adjustments35"/>
      <sheetName val="Sum_empcost35"/>
      <sheetName val="Data_Sheet33"/>
      <sheetName val="Trial_Bal34"/>
      <sheetName val="Notes_to_BS34"/>
      <sheetName val="Mutasi_Final33"/>
      <sheetName val="fiscal_depr(E)34"/>
      <sheetName val="1998_CITR34"/>
      <sheetName val="NY_ADMIN33"/>
      <sheetName val="Mei_200733"/>
      <sheetName val="FA_Movement_IBIC34"/>
      <sheetName val="Client_Aje34"/>
      <sheetName val="Journal_Template34"/>
      <sheetName val="WIP_DETAIL_(GL_VS_NMP)33"/>
      <sheetName val="NO_FAKTUR34"/>
      <sheetName val="Gaikindo_Report34"/>
      <sheetName val="data_wp33"/>
      <sheetName val="Accounts_Payable_(AA)32"/>
      <sheetName val="1721-A1_(terbaru)32"/>
      <sheetName val="FA_Movement33"/>
      <sheetName val="Other_charges_(income)34"/>
      <sheetName val="WK_Local32"/>
      <sheetName val="FA_FISKAL33"/>
      <sheetName val="Accrued_(ckrg)33"/>
      <sheetName val="PROD_FRY-MONODON32"/>
      <sheetName val="TBCons_KMB0432"/>
      <sheetName val="FE-1771$_P132"/>
      <sheetName val="RWP_3332"/>
      <sheetName val="sep_ST32"/>
      <sheetName val="trf_multiple_dnrks32"/>
      <sheetName val="Q_132"/>
      <sheetName val="Horizon_Cost_Saves_Pkg32"/>
      <sheetName val="cost_recovery32"/>
      <sheetName val="Detail_Lead32"/>
      <sheetName val="Phasing_by_Month32"/>
      <sheetName val="Cost_Input_Sheet32"/>
      <sheetName val="C1_NOV32"/>
      <sheetName val="P&amp;L_INPUT32"/>
      <sheetName val="Portofolio_Trading32"/>
      <sheetName val="APAC_Q1FY09_-_Oracle32"/>
      <sheetName val="jan_book32"/>
      <sheetName val="Ref-As_Is_GL_acc32"/>
      <sheetName val="OthAsset_roll32"/>
      <sheetName val="Input_Sheet32"/>
      <sheetName val="Table_532"/>
      <sheetName val="TAX_LIST33"/>
      <sheetName val="Location_Details__2_32"/>
      <sheetName val="AR_EXPORT32"/>
      <sheetName val="MAP_BS32"/>
      <sheetName val="_WP_SPT_2012_-_23_04_2013_xls32"/>
      <sheetName val="SUMMARY_200132"/>
      <sheetName val="New_format_sales32"/>
      <sheetName val="TBC05_Net32"/>
      <sheetName val="Depreciation__schedule33"/>
      <sheetName val="Penyusutan_(2)33"/>
      <sheetName val="disposal_assets33"/>
      <sheetName val="provision_(3)33"/>
      <sheetName val="Recon-Art_2133"/>
      <sheetName val="FA-gainloss_(2)33"/>
      <sheetName val="fiscal_corr33"/>
      <sheetName val="1771_233"/>
      <sheetName val="1771_2(E)33"/>
      <sheetName val="Depr-Comp_(2)33"/>
      <sheetName val="Marshal_(3)33"/>
      <sheetName val="Marshal_(2)33"/>
      <sheetName val="provision_(2)33"/>
      <sheetName val="fiscal_corr_(3)33"/>
      <sheetName val="fiscal_corr_(2)33"/>
      <sheetName val="CostRecovery_-_JV33"/>
      <sheetName val="PENJ_NERACA32"/>
      <sheetName val="CASH_FLOW32"/>
      <sheetName val="Pnrmanent_info32"/>
      <sheetName val="Input__EAST32"/>
      <sheetName val="bill_qty32"/>
      <sheetName val="Simple_Coff_32"/>
      <sheetName val="I-PPh_Final32"/>
      <sheetName val="OT_August__Drmx__0832"/>
      <sheetName val="DATA_SLIP32"/>
      <sheetName val="1200_2032"/>
      <sheetName val="CC_132"/>
      <sheetName val="CC_232"/>
      <sheetName val="CC_332"/>
      <sheetName val="United_Kingdom32"/>
      <sheetName val="RE_reconciliation32"/>
      <sheetName val="V_D_5-232"/>
      <sheetName val="LE767_GLOBAL_CHECKLIST_update32"/>
      <sheetName val="PO_&amp;_TL_Market_Specific32"/>
      <sheetName val="Issue_Sheet32"/>
      <sheetName val="I__SAP_Screen32"/>
      <sheetName val="II__OTR_-_BAS_G132"/>
      <sheetName val="III__AR_Recon32"/>
      <sheetName val="IV__AR32"/>
      <sheetName val="V_Zero_rated32"/>
      <sheetName val="VI__IC_Recon_828_to_221332"/>
      <sheetName val="IC_Recon_800-221332"/>
      <sheetName val="Capital_Purchases_BAS32"/>
      <sheetName val="VII__AP_BAS_G1132"/>
      <sheetName val="VIII__KN_Rec32"/>
      <sheetName val="IX_ITR32"/>
      <sheetName val="X__1204100132"/>
      <sheetName val="XI__Cust_Output_GST32"/>
      <sheetName val="XII_Vend_Input_GST32"/>
      <sheetName val="å's_=32"/>
      <sheetName val="Invoice_Cross_Reference30"/>
      <sheetName val="Spec_2210430"/>
      <sheetName val="N_100_F_Lead30"/>
      <sheetName val="WP_IC_Exp_January_201030"/>
      <sheetName val="fr_BS30"/>
      <sheetName val="P&amp;L_Adjustment30"/>
      <sheetName val="Main_Menu30"/>
      <sheetName val="Schedule_Contract_&amp;_SILO30"/>
      <sheetName val="Sales_and_Collections30"/>
      <sheetName val="Cost_of_Sales30"/>
      <sheetName val="Operating_Expenses_30"/>
      <sheetName val="Est__Income_By_Rig30"/>
      <sheetName val="Leasing_TA_Duri30"/>
      <sheetName val="TA_Jakarta30"/>
      <sheetName val="Breakdown_Cost-Well_Control30"/>
      <sheetName val="P_&amp;_L_1st-Invst-Well_Control30"/>
      <sheetName val="Asset_TA30"/>
      <sheetName val="Detail_COGS30"/>
      <sheetName val="CM_Tgl30"/>
      <sheetName val="Combined_FA30"/>
      <sheetName val="REF_ONLY9"/>
      <sheetName val="(ABS)_JUL-AGST'0710"/>
      <sheetName val="960_1123_03cleared9"/>
      <sheetName val="Flash_var_9"/>
      <sheetName val="Workshop_Tools9"/>
      <sheetName val="FE-1770_P19"/>
      <sheetName val="Exc__Rate9"/>
      <sheetName val="TERM_OF_PAYMENT9"/>
      <sheetName val="trf_7_jht9"/>
      <sheetName val="5610_1-1_TOP9"/>
      <sheetName val="ESTIMASI_MITRA9"/>
      <sheetName val="S_e_p9"/>
      <sheetName val="M_a_y9"/>
      <sheetName val="J_u_l9"/>
      <sheetName val="N_o_v9"/>
      <sheetName val="O_c_t9"/>
      <sheetName val="M_a_r9"/>
      <sheetName val="F_e_b9"/>
      <sheetName val="J_a_n9"/>
      <sheetName val="00_received_in_019"/>
      <sheetName val="A_p_r9"/>
      <sheetName val="A_u_g9"/>
      <sheetName val="Per_GL_J_a_n9"/>
      <sheetName val="Tax_Rate9"/>
      <sheetName val="Permanent_info36"/>
      <sheetName val="details_fiscal_adjustments36"/>
      <sheetName val="Sum_empcost36"/>
      <sheetName val="Data_Sheet34"/>
      <sheetName val="Trial_Bal35"/>
      <sheetName val="Notes_to_BS35"/>
      <sheetName val="Mutasi_Final34"/>
      <sheetName val="fiscal_depr(E)35"/>
      <sheetName val="1998_CITR35"/>
      <sheetName val="NY_ADMIN34"/>
      <sheetName val="Mei_200734"/>
      <sheetName val="FA_Movement_IBIC35"/>
      <sheetName val="Client_Aje35"/>
      <sheetName val="Journal_Template35"/>
      <sheetName val="WIP_DETAIL_(GL_VS_NMP)34"/>
      <sheetName val="NO_FAKTUR35"/>
      <sheetName val="Gaikindo_Report35"/>
      <sheetName val="data_wp34"/>
      <sheetName val="Accounts_Payable_(AA)33"/>
      <sheetName val="1721-A1_(terbaru)33"/>
      <sheetName val="FA_Movement34"/>
      <sheetName val="Other_charges_(income)35"/>
      <sheetName val="WK_Local33"/>
      <sheetName val="FA_FISKAL34"/>
      <sheetName val="Accrued_(ckrg)34"/>
      <sheetName val="PROD_FRY-MONODON33"/>
      <sheetName val="TBCons_KMB0433"/>
      <sheetName val="FE-1771$_P133"/>
      <sheetName val="RWP_3333"/>
      <sheetName val="sep_ST33"/>
      <sheetName val="trf_multiple_dnrks33"/>
      <sheetName val="Q_133"/>
      <sheetName val="Horizon_Cost_Saves_Pkg33"/>
      <sheetName val="cost_recovery33"/>
      <sheetName val="Detail_Lead33"/>
      <sheetName val="Phasing_by_Month33"/>
      <sheetName val="Cost_Input_Sheet33"/>
      <sheetName val="C1_NOV33"/>
      <sheetName val="P&amp;L_INPUT33"/>
      <sheetName val="Portofolio_Trading33"/>
      <sheetName val="APAC_Q1FY09_-_Oracle33"/>
      <sheetName val="jan_book33"/>
      <sheetName val="Ref-As_Is_GL_acc33"/>
      <sheetName val="OthAsset_roll33"/>
      <sheetName val="Input_Sheet33"/>
      <sheetName val="Table_533"/>
      <sheetName val="TAX_LIST34"/>
      <sheetName val="Location_Details__2_33"/>
      <sheetName val="AR_EXPORT33"/>
      <sheetName val="MAP_BS33"/>
      <sheetName val="_WP_SPT_2012_-_23_04_2013_xls33"/>
      <sheetName val="SUMMARY_200133"/>
      <sheetName val="New_format_sales33"/>
      <sheetName val="TBC05_Net33"/>
      <sheetName val="Depreciation__schedule34"/>
      <sheetName val="Penyusutan_(2)34"/>
      <sheetName val="disposal_assets34"/>
      <sheetName val="provision_(3)34"/>
      <sheetName val="Recon-Art_2134"/>
      <sheetName val="FA-gainloss_(2)34"/>
      <sheetName val="fiscal_corr34"/>
      <sheetName val="1771_234"/>
      <sheetName val="1771_2(E)34"/>
      <sheetName val="Depr-Comp_(2)34"/>
      <sheetName val="Marshal_(3)34"/>
      <sheetName val="Marshal_(2)34"/>
      <sheetName val="provision_(2)34"/>
      <sheetName val="fiscal_corr_(3)34"/>
      <sheetName val="fiscal_corr_(2)34"/>
      <sheetName val="CostRecovery_-_JV34"/>
      <sheetName val="PENJ_NERACA33"/>
      <sheetName val="CASH_FLOW33"/>
      <sheetName val="Pnrmanent_info33"/>
      <sheetName val="Input__EAST33"/>
      <sheetName val="bill_qty33"/>
      <sheetName val="Simple_Coff_33"/>
      <sheetName val="I-PPh_Final33"/>
      <sheetName val="OT_August__Drmx__0833"/>
      <sheetName val="DATA_SLIP33"/>
      <sheetName val="1200_2033"/>
      <sheetName val="CC_133"/>
      <sheetName val="CC_233"/>
      <sheetName val="CC_333"/>
      <sheetName val="United_Kingdom33"/>
      <sheetName val="RE_reconciliation33"/>
      <sheetName val="V_D_5-233"/>
      <sheetName val="LE767_GLOBAL_CHECKLIST_update33"/>
      <sheetName val="PO_&amp;_TL_Market_Specific33"/>
      <sheetName val="Issue_Sheet33"/>
      <sheetName val="I__SAP_Screen33"/>
      <sheetName val="II__OTR_-_BAS_G133"/>
      <sheetName val="III__AR_Recon33"/>
      <sheetName val="IV__AR33"/>
      <sheetName val="V_Zero_rated33"/>
      <sheetName val="VI__IC_Recon_828_to_221333"/>
      <sheetName val="IC_Recon_800-221333"/>
      <sheetName val="Capital_Purchases_BAS33"/>
      <sheetName val="VII__AP_BAS_G1133"/>
      <sheetName val="VIII__KN_Rec33"/>
      <sheetName val="IX_ITR33"/>
      <sheetName val="X__1204100133"/>
      <sheetName val="XI__Cust_Output_GST33"/>
      <sheetName val="XII_Vend_Input_GST33"/>
      <sheetName val="å's_=33"/>
      <sheetName val="Invoice_Cross_Reference31"/>
      <sheetName val="Spec_2210431"/>
      <sheetName val="N_100_F_Lead31"/>
      <sheetName val="WP_IC_Exp_January_201031"/>
      <sheetName val="fr_BS31"/>
      <sheetName val="P&amp;L_Adjustment31"/>
      <sheetName val="Main_Menu31"/>
      <sheetName val="Schedule_Contract_&amp;_SILO31"/>
      <sheetName val="Sales_and_Collections31"/>
      <sheetName val="Cost_of_Sales31"/>
      <sheetName val="Operating_Expenses_31"/>
      <sheetName val="Est__Income_By_Rig31"/>
      <sheetName val="Leasing_TA_Duri31"/>
      <sheetName val="TA_Jakarta31"/>
      <sheetName val="Breakdown_Cost-Well_Control31"/>
      <sheetName val="P_&amp;_L_1st-Invst-Well_Control31"/>
      <sheetName val="Asset_TA31"/>
      <sheetName val="Detail_COGS31"/>
      <sheetName val="CM_Tgl31"/>
      <sheetName val="Combined_FA31"/>
      <sheetName val="REF_ONLY10"/>
      <sheetName val="(ABS)_JUL-AGST'0711"/>
      <sheetName val="960_1123_03cleared10"/>
      <sheetName val="Flash_var_10"/>
      <sheetName val="Workshop_Tools10"/>
      <sheetName val="FE-1770_P110"/>
      <sheetName val="Exc__Rate10"/>
      <sheetName val="TERM_OF_PAYMENT10"/>
      <sheetName val="trf_7_jht10"/>
      <sheetName val="5610_1-1_TOP10"/>
      <sheetName val="ESTIMASI_MITRA10"/>
      <sheetName val="S_e_p10"/>
      <sheetName val="M_a_y10"/>
      <sheetName val="J_u_l10"/>
      <sheetName val="N_o_v10"/>
      <sheetName val="O_c_t10"/>
      <sheetName val="M_a_r10"/>
      <sheetName val="F_e_b10"/>
      <sheetName val="J_a_n10"/>
      <sheetName val="00_received_in_0110"/>
      <sheetName val="A_p_r10"/>
      <sheetName val="A_u_g10"/>
      <sheetName val="Per_GL_J_a_n10"/>
      <sheetName val="Tax_Rate10"/>
      <sheetName val="Permanent_info38"/>
      <sheetName val="details_fiscal_adjustments38"/>
      <sheetName val="Sum_empcost38"/>
      <sheetName val="Data_Sheet36"/>
      <sheetName val="Trial_Bal37"/>
      <sheetName val="Notes_to_BS37"/>
      <sheetName val="Mutasi_Final36"/>
      <sheetName val="fiscal_depr(E)37"/>
      <sheetName val="1998_CITR37"/>
      <sheetName val="NY_ADMIN36"/>
      <sheetName val="Mei_200736"/>
      <sheetName val="FA_Movement_IBIC37"/>
      <sheetName val="Client_Aje37"/>
      <sheetName val="Journal_Template37"/>
      <sheetName val="WIP_DETAIL_(GL_VS_NMP)36"/>
      <sheetName val="NO_FAKTUR37"/>
      <sheetName val="Gaikindo_Report37"/>
      <sheetName val="data_wp36"/>
      <sheetName val="Accounts_Payable_(AA)35"/>
      <sheetName val="1721-A1_(terbaru)35"/>
      <sheetName val="FA_Movement36"/>
      <sheetName val="Other_charges_(income)37"/>
      <sheetName val="WK_Local35"/>
      <sheetName val="FA_FISKAL36"/>
      <sheetName val="Accrued_(ckrg)36"/>
      <sheetName val="PROD_FRY-MONODON35"/>
      <sheetName val="TBCons_KMB0435"/>
      <sheetName val="FE-1771$_P135"/>
      <sheetName val="RWP_3335"/>
      <sheetName val="sep_ST35"/>
      <sheetName val="trf_multiple_dnrks35"/>
      <sheetName val="Q_135"/>
      <sheetName val="Horizon_Cost_Saves_Pkg35"/>
      <sheetName val="cost_recovery35"/>
      <sheetName val="Detail_Lead35"/>
      <sheetName val="Phasing_by_Month35"/>
      <sheetName val="Cost_Input_Sheet35"/>
      <sheetName val="C1_NOV35"/>
      <sheetName val="P&amp;L_INPUT35"/>
      <sheetName val="Portofolio_Trading35"/>
      <sheetName val="APAC_Q1FY09_-_Oracle35"/>
      <sheetName val="jan_book35"/>
      <sheetName val="Ref-As_Is_GL_acc35"/>
      <sheetName val="OthAsset_roll35"/>
      <sheetName val="Input_Sheet35"/>
      <sheetName val="Table_535"/>
      <sheetName val="TAX_LIST36"/>
      <sheetName val="Location_Details__2_35"/>
      <sheetName val="AR_EXPORT35"/>
      <sheetName val="MAP_BS35"/>
      <sheetName val="_WP_SPT_2012_-_23_04_2013_xls35"/>
      <sheetName val="SUMMARY_200135"/>
      <sheetName val="New_format_sales35"/>
      <sheetName val="TBC05_Net35"/>
      <sheetName val="Depreciation__schedule36"/>
      <sheetName val="Penyusutan_(2)36"/>
      <sheetName val="disposal_assets36"/>
      <sheetName val="provision_(3)36"/>
      <sheetName val="Recon-Art_2136"/>
      <sheetName val="FA-gainloss_(2)36"/>
      <sheetName val="fiscal_corr36"/>
      <sheetName val="1771_236"/>
      <sheetName val="1771_2(E)36"/>
      <sheetName val="Depr-Comp_(2)36"/>
      <sheetName val="Marshal_(3)36"/>
      <sheetName val="Marshal_(2)36"/>
      <sheetName val="provision_(2)36"/>
      <sheetName val="fiscal_corr_(3)36"/>
      <sheetName val="fiscal_corr_(2)36"/>
      <sheetName val="CostRecovery_-_JV36"/>
      <sheetName val="PENJ_NERACA35"/>
      <sheetName val="CASH_FLOW35"/>
      <sheetName val="Pnrmanent_info35"/>
      <sheetName val="Input__EAST35"/>
      <sheetName val="bill_qty35"/>
      <sheetName val="Simple_Coff_35"/>
      <sheetName val="I-PPh_Final35"/>
      <sheetName val="OT_August__Drmx__0835"/>
      <sheetName val="DATA_SLIP35"/>
      <sheetName val="1200_2035"/>
      <sheetName val="CC_135"/>
      <sheetName val="CC_235"/>
      <sheetName val="CC_335"/>
      <sheetName val="United_Kingdom35"/>
      <sheetName val="RE_reconciliation35"/>
      <sheetName val="V_D_5-235"/>
      <sheetName val="LE767_GLOBAL_CHECKLIST_update35"/>
      <sheetName val="PO_&amp;_TL_Market_Specific35"/>
      <sheetName val="Issue_Sheet35"/>
      <sheetName val="I__SAP_Screen35"/>
      <sheetName val="II__OTR_-_BAS_G135"/>
      <sheetName val="III__AR_Recon35"/>
      <sheetName val="IV__AR35"/>
      <sheetName val="V_Zero_rated35"/>
      <sheetName val="VI__IC_Recon_828_to_221335"/>
      <sheetName val="IC_Recon_800-221335"/>
      <sheetName val="Capital_Purchases_BAS35"/>
      <sheetName val="VII__AP_BAS_G1135"/>
      <sheetName val="VIII__KN_Rec35"/>
      <sheetName val="IX_ITR35"/>
      <sheetName val="X__1204100135"/>
      <sheetName val="XI__Cust_Output_GST35"/>
      <sheetName val="XII_Vend_Input_GST35"/>
      <sheetName val="å's_=35"/>
      <sheetName val="Invoice_Cross_Reference33"/>
      <sheetName val="Spec_2210433"/>
      <sheetName val="N_100_F_Lead33"/>
      <sheetName val="WP_IC_Exp_January_201033"/>
      <sheetName val="fr_BS33"/>
      <sheetName val="P&amp;L_Adjustment33"/>
      <sheetName val="Main_Menu33"/>
      <sheetName val="Schedule_Contract_&amp;_SILO33"/>
      <sheetName val="Sales_and_Collections33"/>
      <sheetName val="Cost_of_Sales33"/>
      <sheetName val="Operating_Expenses_33"/>
      <sheetName val="Est__Income_By_Rig33"/>
      <sheetName val="Leasing_TA_Duri33"/>
      <sheetName val="TA_Jakarta33"/>
      <sheetName val="Breakdown_Cost-Well_Control33"/>
      <sheetName val="P_&amp;_L_1st-Invst-Well_Control33"/>
      <sheetName val="Asset_TA33"/>
      <sheetName val="Detail_COGS33"/>
      <sheetName val="CM_Tgl33"/>
      <sheetName val="Combined_FA33"/>
      <sheetName val="REF_ONLY12"/>
      <sheetName val="(ABS)_JUL-AGST'0713"/>
      <sheetName val="960_1123_03cleared12"/>
      <sheetName val="Flash_var_12"/>
      <sheetName val="Workshop_Tools12"/>
      <sheetName val="FE-1770_P112"/>
      <sheetName val="Exc__Rate12"/>
      <sheetName val="TERM_OF_PAYMENT12"/>
      <sheetName val="trf_7_jht12"/>
      <sheetName val="5610_1-1_TOP12"/>
      <sheetName val="ESTIMASI_MITRA12"/>
      <sheetName val="S_e_p12"/>
      <sheetName val="M_a_y12"/>
      <sheetName val="J_u_l12"/>
      <sheetName val="N_o_v12"/>
      <sheetName val="O_c_t12"/>
      <sheetName val="M_a_r12"/>
      <sheetName val="F_e_b12"/>
      <sheetName val="J_a_n12"/>
      <sheetName val="00_received_in_0112"/>
      <sheetName val="A_p_r12"/>
      <sheetName val="A_u_g12"/>
      <sheetName val="Per_GL_J_a_n12"/>
      <sheetName val="Tax_Rate12"/>
      <sheetName val="Permanent_info41"/>
      <sheetName val="details_fiscal_adjustments41"/>
      <sheetName val="Sum_empcost41"/>
      <sheetName val="Data_Sheet39"/>
      <sheetName val="Trial_Bal40"/>
      <sheetName val="Notes_to_BS40"/>
      <sheetName val="Mutasi_Final39"/>
      <sheetName val="fiscal_depr(E)40"/>
      <sheetName val="1998_CITR40"/>
      <sheetName val="NY_ADMIN39"/>
      <sheetName val="Mei_200739"/>
      <sheetName val="FA_Movement_IBIC40"/>
      <sheetName val="Client_Aje40"/>
      <sheetName val="Journal_Template40"/>
      <sheetName val="WIP_DETAIL_(GL_VS_NMP)39"/>
      <sheetName val="NO_FAKTUR40"/>
      <sheetName val="Gaikindo_Report40"/>
      <sheetName val="data_wp39"/>
      <sheetName val="Accounts_Payable_(AA)38"/>
      <sheetName val="1721-A1_(terbaru)38"/>
      <sheetName val="FA_Movement39"/>
      <sheetName val="Other_charges_(income)40"/>
      <sheetName val="WK_Local38"/>
      <sheetName val="FA_FISKAL39"/>
      <sheetName val="Accrued_(ckrg)39"/>
      <sheetName val="PROD_FRY-MONODON38"/>
      <sheetName val="TBCons_KMB0438"/>
      <sheetName val="FE-1771$_P138"/>
      <sheetName val="RWP_3338"/>
      <sheetName val="sep_ST38"/>
      <sheetName val="trf_multiple_dnrks38"/>
      <sheetName val="Q_138"/>
      <sheetName val="Horizon_Cost_Saves_Pkg38"/>
      <sheetName val="cost_recovery38"/>
      <sheetName val="Detail_Lead38"/>
      <sheetName val="Phasing_by_Month38"/>
      <sheetName val="Cost_Input_Sheet38"/>
      <sheetName val="C1_NOV38"/>
      <sheetName val="P&amp;L_INPUT38"/>
      <sheetName val="Portofolio_Trading38"/>
      <sheetName val="APAC_Q1FY09_-_Oracle38"/>
      <sheetName val="jan_book38"/>
      <sheetName val="Ref-As_Is_GL_acc38"/>
      <sheetName val="OthAsset_roll38"/>
      <sheetName val="Input_Sheet38"/>
      <sheetName val="Table_538"/>
      <sheetName val="TAX_LIST39"/>
      <sheetName val="Location_Details__2_38"/>
      <sheetName val="AR_EXPORT38"/>
      <sheetName val="MAP_BS38"/>
      <sheetName val="_WP_SPT_2012_-_23_04_2013_xls38"/>
      <sheetName val="SUMMARY_200138"/>
      <sheetName val="New_format_sales38"/>
      <sheetName val="TBC05_Net38"/>
      <sheetName val="Depreciation__schedule39"/>
      <sheetName val="Penyusutan_(2)39"/>
      <sheetName val="disposal_assets39"/>
      <sheetName val="provision_(3)39"/>
      <sheetName val="Recon-Art_2139"/>
      <sheetName val="FA-gainloss_(2)39"/>
      <sheetName val="fiscal_corr39"/>
      <sheetName val="1771_239"/>
      <sheetName val="1771_2(E)39"/>
      <sheetName val="Depr-Comp_(2)39"/>
      <sheetName val="Marshal_(3)39"/>
      <sheetName val="Marshal_(2)39"/>
      <sheetName val="provision_(2)39"/>
      <sheetName val="fiscal_corr_(3)39"/>
      <sheetName val="fiscal_corr_(2)39"/>
      <sheetName val="CostRecovery_-_JV39"/>
      <sheetName val="PENJ_NERACA38"/>
      <sheetName val="CASH_FLOW38"/>
      <sheetName val="Pnrmanent_info38"/>
      <sheetName val="Input__EAST38"/>
      <sheetName val="bill_qty38"/>
      <sheetName val="Simple_Coff_38"/>
      <sheetName val="I-PPh_Final38"/>
      <sheetName val="OT_August__Drmx__0838"/>
      <sheetName val="DATA_SLIP38"/>
      <sheetName val="1200_2038"/>
      <sheetName val="CC_138"/>
      <sheetName val="CC_238"/>
      <sheetName val="CC_338"/>
      <sheetName val="United_Kingdom38"/>
      <sheetName val="RE_reconciliation38"/>
      <sheetName val="V_D_5-238"/>
      <sheetName val="LE767_GLOBAL_CHECKLIST_update38"/>
      <sheetName val="PO_&amp;_TL_Market_Specific38"/>
      <sheetName val="Issue_Sheet38"/>
      <sheetName val="I__SAP_Screen38"/>
      <sheetName val="II__OTR_-_BAS_G138"/>
      <sheetName val="III__AR_Recon38"/>
      <sheetName val="IV__AR38"/>
      <sheetName val="V_Zero_rated38"/>
      <sheetName val="VI__IC_Recon_828_to_221338"/>
      <sheetName val="IC_Recon_800-221338"/>
      <sheetName val="Capital_Purchases_BAS38"/>
      <sheetName val="VII__AP_BAS_G1138"/>
      <sheetName val="VIII__KN_Rec38"/>
      <sheetName val="IX_ITR38"/>
      <sheetName val="X__1204100138"/>
      <sheetName val="XI__Cust_Output_GST38"/>
      <sheetName val="XII_Vend_Input_GST38"/>
      <sheetName val="å's_=38"/>
      <sheetName val="Invoice_Cross_Reference36"/>
      <sheetName val="Spec_2210436"/>
      <sheetName val="N_100_F_Lead36"/>
      <sheetName val="WP_IC_Exp_January_201036"/>
      <sheetName val="fr_BS36"/>
      <sheetName val="P&amp;L_Adjustment36"/>
      <sheetName val="Main_Menu36"/>
      <sheetName val="Schedule_Contract_&amp;_SILO36"/>
      <sheetName val="Sales_and_Collections36"/>
      <sheetName val="Cost_of_Sales36"/>
      <sheetName val="Operating_Expenses_36"/>
      <sheetName val="Est__Income_By_Rig36"/>
      <sheetName val="Leasing_TA_Duri36"/>
      <sheetName val="TA_Jakarta36"/>
      <sheetName val="Breakdown_Cost-Well_Control36"/>
      <sheetName val="P_&amp;_L_1st-Invst-Well_Control36"/>
      <sheetName val="Asset_TA36"/>
      <sheetName val="Detail_COGS36"/>
      <sheetName val="CM_Tgl36"/>
      <sheetName val="Combined_FA36"/>
      <sheetName val="REF_ONLY15"/>
      <sheetName val="(ABS)_JUL-AGST'0716"/>
      <sheetName val="960_1123_03cleared15"/>
      <sheetName val="Flash_var_15"/>
      <sheetName val="Workshop_Tools15"/>
      <sheetName val="FE-1770_P115"/>
      <sheetName val="Exc__Rate15"/>
      <sheetName val="TERM_OF_PAYMENT15"/>
      <sheetName val="trf_7_jht15"/>
      <sheetName val="5610_1-1_TOP15"/>
      <sheetName val="ESTIMASI_MITRA15"/>
      <sheetName val="S_e_p15"/>
      <sheetName val="M_a_y15"/>
      <sheetName val="J_u_l15"/>
      <sheetName val="N_o_v15"/>
      <sheetName val="O_c_t15"/>
      <sheetName val="M_a_r15"/>
      <sheetName val="F_e_b15"/>
      <sheetName val="J_a_n15"/>
      <sheetName val="00_received_in_0115"/>
      <sheetName val="A_p_r15"/>
      <sheetName val="A_u_g15"/>
      <sheetName val="Per_GL_J_a_n15"/>
      <sheetName val="Tax_Rate15"/>
      <sheetName val="Permanent_info40"/>
      <sheetName val="details_fiscal_adjustments40"/>
      <sheetName val="Sum_empcost40"/>
      <sheetName val="Data_Sheet38"/>
      <sheetName val="Trial_Bal39"/>
      <sheetName val="Notes_to_BS39"/>
      <sheetName val="Mutasi_Final38"/>
      <sheetName val="fiscal_depr(E)39"/>
      <sheetName val="1998_CITR39"/>
      <sheetName val="NY_ADMIN38"/>
      <sheetName val="Mei_200738"/>
      <sheetName val="FA_Movement_IBIC39"/>
      <sheetName val="Client_Aje39"/>
      <sheetName val="Journal_Template39"/>
      <sheetName val="WIP_DETAIL_(GL_VS_NMP)38"/>
      <sheetName val="NO_FAKTUR39"/>
      <sheetName val="Gaikindo_Report39"/>
      <sheetName val="data_wp38"/>
      <sheetName val="Accounts_Payable_(AA)37"/>
      <sheetName val="1721-A1_(terbaru)37"/>
      <sheetName val="FA_Movement38"/>
      <sheetName val="Other_charges_(income)39"/>
      <sheetName val="WK_Local37"/>
      <sheetName val="FA_FISKAL38"/>
      <sheetName val="Accrued_(ckrg)38"/>
      <sheetName val="PROD_FRY-MONODON37"/>
      <sheetName val="TBCons_KMB0437"/>
      <sheetName val="FE-1771$_P137"/>
      <sheetName val="RWP_3337"/>
      <sheetName val="sep_ST37"/>
      <sheetName val="trf_multiple_dnrks37"/>
      <sheetName val="Q_137"/>
      <sheetName val="Horizon_Cost_Saves_Pkg37"/>
      <sheetName val="cost_recovery37"/>
      <sheetName val="Detail_Lead37"/>
      <sheetName val="Phasing_by_Month37"/>
      <sheetName val="Cost_Input_Sheet37"/>
      <sheetName val="C1_NOV37"/>
      <sheetName val="P&amp;L_INPUT37"/>
      <sheetName val="Portofolio_Trading37"/>
      <sheetName val="APAC_Q1FY09_-_Oracle37"/>
      <sheetName val="jan_book37"/>
      <sheetName val="Ref-As_Is_GL_acc37"/>
      <sheetName val="OthAsset_roll37"/>
      <sheetName val="Input_Sheet37"/>
      <sheetName val="Table_537"/>
      <sheetName val="TAX_LIST38"/>
      <sheetName val="Location_Details__2_37"/>
      <sheetName val="AR_EXPORT37"/>
      <sheetName val="MAP_BS37"/>
      <sheetName val="_WP_SPT_2012_-_23_04_2013_xls37"/>
      <sheetName val="SUMMARY_200137"/>
      <sheetName val="New_format_sales37"/>
      <sheetName val="TBC05_Net37"/>
      <sheetName val="Depreciation__schedule38"/>
      <sheetName val="Penyusutan_(2)38"/>
      <sheetName val="disposal_assets38"/>
      <sheetName val="provision_(3)38"/>
      <sheetName val="Recon-Art_2138"/>
      <sheetName val="FA-gainloss_(2)38"/>
      <sheetName val="fiscal_corr38"/>
      <sheetName val="1771_238"/>
      <sheetName val="1771_2(E)38"/>
      <sheetName val="Depr-Comp_(2)38"/>
      <sheetName val="Marshal_(3)38"/>
      <sheetName val="Marshal_(2)38"/>
      <sheetName val="provision_(2)38"/>
      <sheetName val="fiscal_corr_(3)38"/>
      <sheetName val="fiscal_corr_(2)38"/>
      <sheetName val="CostRecovery_-_JV38"/>
      <sheetName val="PENJ_NERACA37"/>
      <sheetName val="CASH_FLOW37"/>
      <sheetName val="Pnrmanent_info37"/>
      <sheetName val="Input__EAST37"/>
      <sheetName val="bill_qty37"/>
      <sheetName val="Simple_Coff_37"/>
      <sheetName val="I-PPh_Final37"/>
      <sheetName val="OT_August__Drmx__0837"/>
      <sheetName val="DATA_SLIP37"/>
      <sheetName val="1200_2037"/>
      <sheetName val="CC_137"/>
      <sheetName val="CC_237"/>
      <sheetName val="CC_337"/>
      <sheetName val="United_Kingdom37"/>
      <sheetName val="RE_reconciliation37"/>
      <sheetName val="V_D_5-237"/>
      <sheetName val="LE767_GLOBAL_CHECKLIST_update37"/>
      <sheetName val="PO_&amp;_TL_Market_Specific37"/>
      <sheetName val="Issue_Sheet37"/>
      <sheetName val="I__SAP_Screen37"/>
      <sheetName val="II__OTR_-_BAS_G137"/>
      <sheetName val="III__AR_Recon37"/>
      <sheetName val="IV__AR37"/>
      <sheetName val="V_Zero_rated37"/>
      <sheetName val="VI__IC_Recon_828_to_221337"/>
      <sheetName val="IC_Recon_800-221337"/>
      <sheetName val="Capital_Purchases_BAS37"/>
      <sheetName val="VII__AP_BAS_G1137"/>
      <sheetName val="VIII__KN_Rec37"/>
      <sheetName val="IX_ITR37"/>
      <sheetName val="X__1204100137"/>
      <sheetName val="XI__Cust_Output_GST37"/>
      <sheetName val="XII_Vend_Input_GST37"/>
      <sheetName val="å's_=37"/>
      <sheetName val="Invoice_Cross_Reference35"/>
      <sheetName val="Spec_2210435"/>
      <sheetName val="N_100_F_Lead35"/>
      <sheetName val="WP_IC_Exp_January_201035"/>
      <sheetName val="fr_BS35"/>
      <sheetName val="P&amp;L_Adjustment35"/>
      <sheetName val="Main_Menu35"/>
      <sheetName val="Schedule_Contract_&amp;_SILO35"/>
      <sheetName val="Sales_and_Collections35"/>
      <sheetName val="Cost_of_Sales35"/>
      <sheetName val="Operating_Expenses_35"/>
      <sheetName val="Est__Income_By_Rig35"/>
      <sheetName val="Leasing_TA_Duri35"/>
      <sheetName val="TA_Jakarta35"/>
      <sheetName val="Breakdown_Cost-Well_Control35"/>
      <sheetName val="P_&amp;_L_1st-Invst-Well_Control35"/>
      <sheetName val="Asset_TA35"/>
      <sheetName val="Detail_COGS35"/>
      <sheetName val="CM_Tgl35"/>
      <sheetName val="Combined_FA35"/>
      <sheetName val="REF_ONLY14"/>
      <sheetName val="(ABS)_JUL-AGST'0715"/>
      <sheetName val="960_1123_03cleared14"/>
      <sheetName val="Flash_var_14"/>
      <sheetName val="Workshop_Tools14"/>
      <sheetName val="FE-1770_P114"/>
      <sheetName val="Exc__Rate14"/>
      <sheetName val="TERM_OF_PAYMENT14"/>
      <sheetName val="trf_7_jht14"/>
      <sheetName val="5610_1-1_TOP14"/>
      <sheetName val="ESTIMASI_MITRA14"/>
      <sheetName val="S_e_p14"/>
      <sheetName val="M_a_y14"/>
      <sheetName val="J_u_l14"/>
      <sheetName val="N_o_v14"/>
      <sheetName val="O_c_t14"/>
      <sheetName val="M_a_r14"/>
      <sheetName val="F_e_b14"/>
      <sheetName val="J_a_n14"/>
      <sheetName val="00_received_in_0114"/>
      <sheetName val="A_p_r14"/>
      <sheetName val="A_u_g14"/>
      <sheetName val="Per_GL_J_a_n14"/>
      <sheetName val="Tax_Rate14"/>
      <sheetName val="Permanent_info39"/>
      <sheetName val="details_fiscal_adjustments39"/>
      <sheetName val="Sum_empcost39"/>
      <sheetName val="Data_Sheet37"/>
      <sheetName val="Trial_Bal38"/>
      <sheetName val="Notes_to_BS38"/>
      <sheetName val="Mutasi_Final37"/>
      <sheetName val="fiscal_depr(E)38"/>
      <sheetName val="1998_CITR38"/>
      <sheetName val="NY_ADMIN37"/>
      <sheetName val="Mei_200737"/>
      <sheetName val="FA_Movement_IBIC38"/>
      <sheetName val="Client_Aje38"/>
      <sheetName val="Journal_Template38"/>
      <sheetName val="WIP_DETAIL_(GL_VS_NMP)37"/>
      <sheetName val="NO_FAKTUR38"/>
      <sheetName val="Gaikindo_Report38"/>
      <sheetName val="data_wp37"/>
      <sheetName val="Accounts_Payable_(AA)36"/>
      <sheetName val="1721-A1_(terbaru)36"/>
      <sheetName val="FA_Movement37"/>
      <sheetName val="Other_charges_(income)38"/>
      <sheetName val="WK_Local36"/>
      <sheetName val="FA_FISKAL37"/>
      <sheetName val="Accrued_(ckrg)37"/>
      <sheetName val="PROD_FRY-MONODON36"/>
      <sheetName val="TBCons_KMB0436"/>
      <sheetName val="FE-1771$_P136"/>
      <sheetName val="RWP_3336"/>
      <sheetName val="sep_ST36"/>
      <sheetName val="trf_multiple_dnrks36"/>
      <sheetName val="Q_136"/>
      <sheetName val="Horizon_Cost_Saves_Pkg36"/>
      <sheetName val="cost_recovery36"/>
      <sheetName val="Detail_Lead36"/>
      <sheetName val="Phasing_by_Month36"/>
      <sheetName val="Cost_Input_Sheet36"/>
      <sheetName val="C1_NOV36"/>
      <sheetName val="P&amp;L_INPUT36"/>
      <sheetName val="Portofolio_Trading36"/>
      <sheetName val="APAC_Q1FY09_-_Oracle36"/>
      <sheetName val="jan_book36"/>
      <sheetName val="Ref-As_Is_GL_acc36"/>
      <sheetName val="OthAsset_roll36"/>
      <sheetName val="Input_Sheet36"/>
      <sheetName val="Table_536"/>
      <sheetName val="TAX_LIST37"/>
      <sheetName val="Location_Details__2_36"/>
      <sheetName val="AR_EXPORT36"/>
      <sheetName val="MAP_BS36"/>
      <sheetName val="_WP_SPT_2012_-_23_04_2013_xls36"/>
      <sheetName val="SUMMARY_200136"/>
      <sheetName val="New_format_sales36"/>
      <sheetName val="TBC05_Net36"/>
      <sheetName val="Depreciation__schedule37"/>
      <sheetName val="Penyusutan_(2)37"/>
      <sheetName val="disposal_assets37"/>
      <sheetName val="provision_(3)37"/>
      <sheetName val="Recon-Art_2137"/>
      <sheetName val="FA-gainloss_(2)37"/>
      <sheetName val="fiscal_corr37"/>
      <sheetName val="1771_237"/>
      <sheetName val="1771_2(E)37"/>
      <sheetName val="Depr-Comp_(2)37"/>
      <sheetName val="Marshal_(3)37"/>
      <sheetName val="Marshal_(2)37"/>
      <sheetName val="provision_(2)37"/>
      <sheetName val="fiscal_corr_(3)37"/>
      <sheetName val="fiscal_corr_(2)37"/>
      <sheetName val="CostRecovery_-_JV37"/>
      <sheetName val="PENJ_NERACA36"/>
      <sheetName val="CASH_FLOW36"/>
      <sheetName val="Pnrmanent_info36"/>
      <sheetName val="Input__EAST36"/>
      <sheetName val="bill_qty36"/>
      <sheetName val="Simple_Coff_36"/>
      <sheetName val="I-PPh_Final36"/>
      <sheetName val="OT_August__Drmx__0836"/>
      <sheetName val="DATA_SLIP36"/>
      <sheetName val="1200_2036"/>
      <sheetName val="CC_136"/>
      <sheetName val="CC_236"/>
      <sheetName val="CC_336"/>
      <sheetName val="United_Kingdom36"/>
      <sheetName val="RE_reconciliation36"/>
      <sheetName val="V_D_5-236"/>
      <sheetName val="LE767_GLOBAL_CHECKLIST_update36"/>
      <sheetName val="PO_&amp;_TL_Market_Specific36"/>
      <sheetName val="Issue_Sheet36"/>
      <sheetName val="I__SAP_Screen36"/>
      <sheetName val="II__OTR_-_BAS_G136"/>
      <sheetName val="III__AR_Recon36"/>
      <sheetName val="IV__AR36"/>
      <sheetName val="V_Zero_rated36"/>
      <sheetName val="VI__IC_Recon_828_to_221336"/>
      <sheetName val="IC_Recon_800-221336"/>
      <sheetName val="Capital_Purchases_BAS36"/>
      <sheetName val="VII__AP_BAS_G1136"/>
      <sheetName val="VIII__KN_Rec36"/>
      <sheetName val="IX_ITR36"/>
      <sheetName val="X__1204100136"/>
      <sheetName val="XI__Cust_Output_GST36"/>
      <sheetName val="XII_Vend_Input_GST36"/>
      <sheetName val="å's_=36"/>
      <sheetName val="Invoice_Cross_Reference34"/>
      <sheetName val="Spec_2210434"/>
      <sheetName val="N_100_F_Lead34"/>
      <sheetName val="WP_IC_Exp_January_201034"/>
      <sheetName val="fr_BS34"/>
      <sheetName val="P&amp;L_Adjustment34"/>
      <sheetName val="Main_Menu34"/>
      <sheetName val="Schedule_Contract_&amp;_SILO34"/>
      <sheetName val="Sales_and_Collections34"/>
      <sheetName val="Cost_of_Sales34"/>
      <sheetName val="Operating_Expenses_34"/>
      <sheetName val="Est__Income_By_Rig34"/>
      <sheetName val="Leasing_TA_Duri34"/>
      <sheetName val="TA_Jakarta34"/>
      <sheetName val="Breakdown_Cost-Well_Control34"/>
      <sheetName val="P_&amp;_L_1st-Invst-Well_Control34"/>
      <sheetName val="Asset_TA34"/>
      <sheetName val="Detail_COGS34"/>
      <sheetName val="CM_Tgl34"/>
      <sheetName val="Combined_FA34"/>
      <sheetName val="REF_ONLY13"/>
      <sheetName val="(ABS)_JUL-AGST'0714"/>
      <sheetName val="960_1123_03cleared13"/>
      <sheetName val="Flash_var_13"/>
      <sheetName val="Workshop_Tools13"/>
      <sheetName val="FE-1770_P113"/>
      <sheetName val="Exc__Rate13"/>
      <sheetName val="TERM_OF_PAYMENT13"/>
      <sheetName val="trf_7_jht13"/>
      <sheetName val="5610_1-1_TOP13"/>
      <sheetName val="ESTIMASI_MITRA13"/>
      <sheetName val="S_e_p13"/>
      <sheetName val="M_a_y13"/>
      <sheetName val="J_u_l13"/>
      <sheetName val="N_o_v13"/>
      <sheetName val="O_c_t13"/>
      <sheetName val="M_a_r13"/>
      <sheetName val="F_e_b13"/>
      <sheetName val="J_a_n13"/>
      <sheetName val="00_received_in_0113"/>
      <sheetName val="A_p_r13"/>
      <sheetName val="A_u_g13"/>
      <sheetName val="Per_GL_J_a_n13"/>
      <sheetName val="Tax_Rate13"/>
      <sheetName val="Permanent_info43"/>
      <sheetName val="details_fiscal_adjustments43"/>
      <sheetName val="Sum_empcost43"/>
      <sheetName val="Data_Sheet41"/>
      <sheetName val="Trial_Bal42"/>
      <sheetName val="Notes_to_BS42"/>
      <sheetName val="Mutasi_Final41"/>
      <sheetName val="fiscal_depr(E)42"/>
      <sheetName val="1998_CITR42"/>
      <sheetName val="NY_ADMIN41"/>
      <sheetName val="Mei_200741"/>
      <sheetName val="FA_Movement_IBIC42"/>
      <sheetName val="Client_Aje42"/>
      <sheetName val="Journal_Template42"/>
      <sheetName val="WIP_DETAIL_(GL_VS_NMP)41"/>
      <sheetName val="NO_FAKTUR42"/>
      <sheetName val="Gaikindo_Report42"/>
      <sheetName val="data_wp41"/>
      <sheetName val="Accounts_Payable_(AA)40"/>
      <sheetName val="1721-A1_(terbaru)40"/>
      <sheetName val="FA_Movement41"/>
      <sheetName val="Other_charges_(income)42"/>
      <sheetName val="WK_Local40"/>
      <sheetName val="FA_FISKAL41"/>
      <sheetName val="Accrued_(ckrg)41"/>
      <sheetName val="PROD_FRY-MONODON40"/>
      <sheetName val="TBCons_KMB0440"/>
      <sheetName val="FE-1771$_P140"/>
      <sheetName val="RWP_3340"/>
      <sheetName val="sep_ST40"/>
      <sheetName val="trf_multiple_dnrks40"/>
      <sheetName val="Q_140"/>
      <sheetName val="Horizon_Cost_Saves_Pkg40"/>
      <sheetName val="cost_recovery40"/>
      <sheetName val="Detail_Lead40"/>
      <sheetName val="Phasing_by_Month40"/>
      <sheetName val="Cost_Input_Sheet40"/>
      <sheetName val="C1_NOV40"/>
      <sheetName val="P&amp;L_INPUT40"/>
      <sheetName val="Portofolio_Trading40"/>
      <sheetName val="APAC_Q1FY09_-_Oracle40"/>
      <sheetName val="jan_book40"/>
      <sheetName val="Ref-As_Is_GL_acc40"/>
      <sheetName val="OthAsset_roll40"/>
      <sheetName val="Input_Sheet40"/>
      <sheetName val="Table_540"/>
      <sheetName val="TAX_LIST41"/>
      <sheetName val="Location_Details__2_40"/>
      <sheetName val="AR_EXPORT40"/>
      <sheetName val="MAP_BS40"/>
      <sheetName val="_WP_SPT_2012_-_23_04_2013_xls40"/>
      <sheetName val="SUMMARY_200140"/>
      <sheetName val="New_format_sales40"/>
      <sheetName val="TBC05_Net40"/>
      <sheetName val="Depreciation__schedule41"/>
      <sheetName val="Penyusutan_(2)41"/>
      <sheetName val="disposal_assets41"/>
      <sheetName val="provision_(3)41"/>
      <sheetName val="Recon-Art_2141"/>
      <sheetName val="FA-gainloss_(2)41"/>
      <sheetName val="fiscal_corr41"/>
      <sheetName val="1771_241"/>
      <sheetName val="1771_2(E)41"/>
      <sheetName val="Depr-Comp_(2)41"/>
      <sheetName val="Marshal_(3)41"/>
      <sheetName val="Marshal_(2)41"/>
      <sheetName val="provision_(2)41"/>
      <sheetName val="fiscal_corr_(3)41"/>
      <sheetName val="fiscal_corr_(2)41"/>
      <sheetName val="CostRecovery_-_JV41"/>
      <sheetName val="PENJ_NERACA40"/>
      <sheetName val="CASH_FLOW40"/>
      <sheetName val="Pnrmanent_info40"/>
      <sheetName val="Input__EAST40"/>
      <sheetName val="bill_qty40"/>
      <sheetName val="Simple_Coff_40"/>
      <sheetName val="I-PPh_Final40"/>
      <sheetName val="OT_August__Drmx__0840"/>
      <sheetName val="DATA_SLIP40"/>
      <sheetName val="1200_2040"/>
      <sheetName val="CC_140"/>
      <sheetName val="CC_240"/>
      <sheetName val="CC_340"/>
      <sheetName val="United_Kingdom40"/>
      <sheetName val="RE_reconciliation40"/>
      <sheetName val="V_D_5-240"/>
      <sheetName val="LE767_GLOBAL_CHECKLIST_update40"/>
      <sheetName val="PO_&amp;_TL_Market_Specific40"/>
      <sheetName val="Issue_Sheet40"/>
      <sheetName val="I__SAP_Screen40"/>
      <sheetName val="II__OTR_-_BAS_G140"/>
      <sheetName val="III__AR_Recon40"/>
      <sheetName val="IV__AR40"/>
      <sheetName val="V_Zero_rated40"/>
      <sheetName val="VI__IC_Recon_828_to_221340"/>
      <sheetName val="IC_Recon_800-221340"/>
      <sheetName val="Capital_Purchases_BAS40"/>
      <sheetName val="VII__AP_BAS_G1140"/>
      <sheetName val="VIII__KN_Rec40"/>
      <sheetName val="IX_ITR40"/>
      <sheetName val="X__1204100140"/>
      <sheetName val="XI__Cust_Output_GST40"/>
      <sheetName val="XII_Vend_Input_GST40"/>
      <sheetName val="å's_=40"/>
      <sheetName val="Invoice_Cross_Reference38"/>
      <sheetName val="Spec_2210438"/>
      <sheetName val="N_100_F_Lead38"/>
      <sheetName val="WP_IC_Exp_January_201038"/>
      <sheetName val="fr_BS38"/>
      <sheetName val="P&amp;L_Adjustment38"/>
      <sheetName val="Main_Menu38"/>
      <sheetName val="Schedule_Contract_&amp;_SILO38"/>
      <sheetName val="Sales_and_Collections38"/>
      <sheetName val="Cost_of_Sales38"/>
      <sheetName val="Operating_Expenses_38"/>
      <sheetName val="Est__Income_By_Rig38"/>
      <sheetName val="Leasing_TA_Duri38"/>
      <sheetName val="TA_Jakarta38"/>
      <sheetName val="Breakdown_Cost-Well_Control38"/>
      <sheetName val="P_&amp;_L_1st-Invst-Well_Control38"/>
      <sheetName val="Asset_TA38"/>
      <sheetName val="Detail_COGS38"/>
      <sheetName val="CM_Tgl38"/>
      <sheetName val="Combined_FA38"/>
      <sheetName val="REF_ONLY17"/>
      <sheetName val="(ABS)_JUL-AGST'0718"/>
      <sheetName val="960_1123_03cleared17"/>
      <sheetName val="Flash_var_17"/>
      <sheetName val="Workshop_Tools17"/>
      <sheetName val="FE-1770_P117"/>
      <sheetName val="Exc__Rate17"/>
      <sheetName val="TERM_OF_PAYMENT17"/>
      <sheetName val="trf_7_jht17"/>
      <sheetName val="5610_1-1_TOP17"/>
      <sheetName val="ESTIMASI_MITRA17"/>
      <sheetName val="S_e_p17"/>
      <sheetName val="M_a_y17"/>
      <sheetName val="J_u_l17"/>
      <sheetName val="N_o_v17"/>
      <sheetName val="O_c_t17"/>
      <sheetName val="M_a_r17"/>
      <sheetName val="F_e_b17"/>
      <sheetName val="J_a_n17"/>
      <sheetName val="00_received_in_0117"/>
      <sheetName val="A_p_r17"/>
      <sheetName val="A_u_g17"/>
      <sheetName val="Per_GL_J_a_n17"/>
      <sheetName val="Tax_Rate17"/>
      <sheetName val="Permanent_info42"/>
      <sheetName val="details_fiscal_adjustments42"/>
      <sheetName val="Sum_empcost42"/>
      <sheetName val="Data_Sheet40"/>
      <sheetName val="Trial_Bal41"/>
      <sheetName val="Notes_to_BS41"/>
      <sheetName val="Mutasi_Final40"/>
      <sheetName val="fiscal_depr(E)41"/>
      <sheetName val="1998_CITR41"/>
      <sheetName val="NY_ADMIN40"/>
      <sheetName val="Mei_200740"/>
      <sheetName val="FA_Movement_IBIC41"/>
      <sheetName val="Client_Aje41"/>
      <sheetName val="Journal_Template41"/>
      <sheetName val="WIP_DETAIL_(GL_VS_NMP)40"/>
      <sheetName val="NO_FAKTUR41"/>
      <sheetName val="Gaikindo_Report41"/>
      <sheetName val="data_wp40"/>
      <sheetName val="Accounts_Payable_(AA)39"/>
      <sheetName val="1721-A1_(terbaru)39"/>
      <sheetName val="FA_Movement40"/>
      <sheetName val="Other_charges_(income)41"/>
      <sheetName val="WK_Local39"/>
      <sheetName val="FA_FISKAL40"/>
      <sheetName val="Accrued_(ckrg)40"/>
      <sheetName val="PROD_FRY-MONODON39"/>
      <sheetName val="TBCons_KMB0439"/>
      <sheetName val="FE-1771$_P139"/>
      <sheetName val="RWP_3339"/>
      <sheetName val="sep_ST39"/>
      <sheetName val="trf_multiple_dnrks39"/>
      <sheetName val="Q_139"/>
      <sheetName val="Horizon_Cost_Saves_Pkg39"/>
      <sheetName val="cost_recovery39"/>
      <sheetName val="Detail_Lead39"/>
      <sheetName val="Phasing_by_Month39"/>
      <sheetName val="Cost_Input_Sheet39"/>
      <sheetName val="C1_NOV39"/>
      <sheetName val="P&amp;L_INPUT39"/>
      <sheetName val="Portofolio_Trading39"/>
      <sheetName val="APAC_Q1FY09_-_Oracle39"/>
      <sheetName val="jan_book39"/>
      <sheetName val="Ref-As_Is_GL_acc39"/>
      <sheetName val="OthAsset_roll39"/>
      <sheetName val="Input_Sheet39"/>
      <sheetName val="Table_539"/>
      <sheetName val="TAX_LIST40"/>
      <sheetName val="Location_Details__2_39"/>
      <sheetName val="AR_EXPORT39"/>
      <sheetName val="MAP_BS39"/>
      <sheetName val="_WP_SPT_2012_-_23_04_2013_xls39"/>
      <sheetName val="SUMMARY_200139"/>
      <sheetName val="New_format_sales39"/>
      <sheetName val="TBC05_Net39"/>
      <sheetName val="Depreciation__schedule40"/>
      <sheetName val="Penyusutan_(2)40"/>
      <sheetName val="disposal_assets40"/>
      <sheetName val="provision_(3)40"/>
      <sheetName val="Recon-Art_2140"/>
      <sheetName val="FA-gainloss_(2)40"/>
      <sheetName val="fiscal_corr40"/>
      <sheetName val="1771_240"/>
      <sheetName val="1771_2(E)40"/>
      <sheetName val="Depr-Comp_(2)40"/>
      <sheetName val="Marshal_(3)40"/>
      <sheetName val="Marshal_(2)40"/>
      <sheetName val="provision_(2)40"/>
      <sheetName val="fiscal_corr_(3)40"/>
      <sheetName val="fiscal_corr_(2)40"/>
      <sheetName val="CostRecovery_-_JV40"/>
      <sheetName val="PENJ_NERACA39"/>
      <sheetName val="CASH_FLOW39"/>
      <sheetName val="Pnrmanent_info39"/>
      <sheetName val="Input__EAST39"/>
      <sheetName val="bill_qty39"/>
      <sheetName val="Simple_Coff_39"/>
      <sheetName val="I-PPh_Final39"/>
      <sheetName val="OT_August__Drmx__0839"/>
      <sheetName val="DATA_SLIP39"/>
      <sheetName val="1200_2039"/>
      <sheetName val="CC_139"/>
      <sheetName val="CC_239"/>
      <sheetName val="CC_339"/>
      <sheetName val="United_Kingdom39"/>
      <sheetName val="RE_reconciliation39"/>
      <sheetName val="V_D_5-239"/>
      <sheetName val="LE767_GLOBAL_CHECKLIST_update39"/>
      <sheetName val="PO_&amp;_TL_Market_Specific39"/>
      <sheetName val="Issue_Sheet39"/>
      <sheetName val="I__SAP_Screen39"/>
      <sheetName val="II__OTR_-_BAS_G139"/>
      <sheetName val="III__AR_Recon39"/>
      <sheetName val="IV__AR39"/>
      <sheetName val="V_Zero_rated39"/>
      <sheetName val="VI__IC_Recon_828_to_221339"/>
      <sheetName val="IC_Recon_800-221339"/>
      <sheetName val="Capital_Purchases_BAS39"/>
      <sheetName val="VII__AP_BAS_G1139"/>
      <sheetName val="VIII__KN_Rec39"/>
      <sheetName val="IX_ITR39"/>
      <sheetName val="X__1204100139"/>
      <sheetName val="XI__Cust_Output_GST39"/>
      <sheetName val="XII_Vend_Input_GST39"/>
      <sheetName val="å's_=39"/>
      <sheetName val="Invoice_Cross_Reference37"/>
      <sheetName val="Spec_2210437"/>
      <sheetName val="N_100_F_Lead37"/>
      <sheetName val="WP_IC_Exp_January_201037"/>
      <sheetName val="fr_BS37"/>
      <sheetName val="P&amp;L_Adjustment37"/>
      <sheetName val="Main_Menu37"/>
      <sheetName val="Schedule_Contract_&amp;_SILO37"/>
      <sheetName val="Sales_and_Collections37"/>
      <sheetName val="Cost_of_Sales37"/>
      <sheetName val="Operating_Expenses_37"/>
      <sheetName val="Est__Income_By_Rig37"/>
      <sheetName val="Leasing_TA_Duri37"/>
      <sheetName val="TA_Jakarta37"/>
      <sheetName val="Breakdown_Cost-Well_Control37"/>
      <sheetName val="P_&amp;_L_1st-Invst-Well_Control37"/>
      <sheetName val="Asset_TA37"/>
      <sheetName val="Detail_COGS37"/>
      <sheetName val="CM_Tgl37"/>
      <sheetName val="Combined_FA37"/>
      <sheetName val="REF_ONLY16"/>
      <sheetName val="(ABS)_JUL-AGST'0717"/>
      <sheetName val="960_1123_03cleared16"/>
      <sheetName val="Flash_var_16"/>
      <sheetName val="Workshop_Tools16"/>
      <sheetName val="FE-1770_P116"/>
      <sheetName val="Exc__Rate16"/>
      <sheetName val="TERM_OF_PAYMENT16"/>
      <sheetName val="trf_7_jht16"/>
      <sheetName val="5610_1-1_TOP16"/>
      <sheetName val="ESTIMASI_MITRA16"/>
      <sheetName val="S_e_p16"/>
      <sheetName val="M_a_y16"/>
      <sheetName val="J_u_l16"/>
      <sheetName val="N_o_v16"/>
      <sheetName val="O_c_t16"/>
      <sheetName val="M_a_r16"/>
      <sheetName val="F_e_b16"/>
      <sheetName val="J_a_n16"/>
      <sheetName val="00_received_in_0116"/>
      <sheetName val="A_p_r16"/>
      <sheetName val="A_u_g16"/>
      <sheetName val="Per_GL_J_a_n16"/>
      <sheetName val="Tax_Rate16"/>
      <sheetName val="ASSET"/>
      <sheetName val="Coeff"/>
      <sheetName val="Workings"/>
      <sheetName val="ByCC"/>
      <sheetName val="Trial Balance Input File"/>
      <sheetName val="cov"/>
      <sheetName val="EE-PROP"/>
      <sheetName val="TblPajak"/>
      <sheetName val="trf multiple"/>
      <sheetName val="trfakt sgl"/>
      <sheetName val="Asumsi by Own"/>
      <sheetName val="Permanent_info44"/>
      <sheetName val="details_fiscal_adjustments44"/>
      <sheetName val="Sum_empcost44"/>
      <sheetName val="Data_Sheet42"/>
      <sheetName val="Trial_Bal43"/>
      <sheetName val="Notes_to_BS43"/>
      <sheetName val="Mutasi_Final42"/>
      <sheetName val="fiscal_depr(E)43"/>
      <sheetName val="1998_CITR43"/>
      <sheetName val="NY_ADMIN42"/>
      <sheetName val="Mei_200742"/>
      <sheetName val="FA_Movement_IBIC43"/>
      <sheetName val="Client_Aje43"/>
      <sheetName val="Journal_Template43"/>
      <sheetName val="WIP_DETAIL_(GL_VS_NMP)42"/>
      <sheetName val="NO_FAKTUR43"/>
      <sheetName val="Gaikindo_Report43"/>
      <sheetName val="data_wp42"/>
      <sheetName val="Accounts_Payable_(AA)41"/>
      <sheetName val="1721-A1_(terbaru)41"/>
      <sheetName val="FA_Movement42"/>
      <sheetName val="Other_charges_(income)43"/>
      <sheetName val="WK_Local41"/>
      <sheetName val="FA_FISKAL42"/>
      <sheetName val="Accrued_(ckrg)42"/>
      <sheetName val="PROD_FRY-MONODON41"/>
      <sheetName val="TBCons_KMB0441"/>
      <sheetName val="FE-1771$_P141"/>
      <sheetName val="RWP_3341"/>
      <sheetName val="sep_ST41"/>
      <sheetName val="trf_multiple_dnrks41"/>
      <sheetName val="Q_141"/>
      <sheetName val="Horizon_Cost_Saves_Pkg41"/>
      <sheetName val="cost_recovery41"/>
      <sheetName val="Detail_Lead41"/>
      <sheetName val="Phasing_by_Month41"/>
      <sheetName val="Cost_Input_Sheet41"/>
      <sheetName val="C1_NOV41"/>
      <sheetName val="P&amp;L_INPUT41"/>
      <sheetName val="Portofolio_Trading41"/>
      <sheetName val="APAC_Q1FY09_-_Oracle41"/>
      <sheetName val="jan_book41"/>
      <sheetName val="Ref-As_Is_GL_acc41"/>
      <sheetName val="OthAsset_roll41"/>
      <sheetName val="Input_Sheet41"/>
      <sheetName val="Table_541"/>
      <sheetName val="TAX_LIST42"/>
      <sheetName val="Location_Details__2_41"/>
      <sheetName val="AR_EXPORT41"/>
      <sheetName val="MAP_BS41"/>
      <sheetName val="_WP_SPT_2012_-_23_04_2013_xls41"/>
      <sheetName val="SUMMARY_200141"/>
      <sheetName val="New_format_sales41"/>
      <sheetName val="TBC05_Net41"/>
      <sheetName val="Depreciation__schedule42"/>
      <sheetName val="Penyusutan_(2)42"/>
      <sheetName val="disposal_assets42"/>
      <sheetName val="provision_(3)42"/>
      <sheetName val="Recon-Art_2142"/>
      <sheetName val="FA-gainloss_(2)42"/>
      <sheetName val="fiscal_corr42"/>
      <sheetName val="1771_242"/>
      <sheetName val="1771_2(E)42"/>
      <sheetName val="Depr-Comp_(2)42"/>
      <sheetName val="Marshal_(3)42"/>
      <sheetName val="Marshal_(2)42"/>
      <sheetName val="provision_(2)42"/>
      <sheetName val="fiscal_corr_(3)42"/>
      <sheetName val="fiscal_corr_(2)42"/>
      <sheetName val="CostRecovery_-_JV42"/>
      <sheetName val="PENJ_NERACA41"/>
      <sheetName val="CASH_FLOW41"/>
      <sheetName val="Pnrmanent_info41"/>
      <sheetName val="Input__EAST41"/>
      <sheetName val="bill_qty41"/>
      <sheetName val="Simple_Coff_41"/>
      <sheetName val="I-PPh_Final41"/>
      <sheetName val="OT_August__Drmx__0841"/>
      <sheetName val="DATA_SLIP41"/>
      <sheetName val="1200_2041"/>
      <sheetName val="CC_141"/>
      <sheetName val="CC_241"/>
      <sheetName val="CC_341"/>
      <sheetName val="United_Kingdom41"/>
      <sheetName val="RE_reconciliation41"/>
      <sheetName val="V_D_5-241"/>
      <sheetName val="LE767_GLOBAL_CHECKLIST_update41"/>
      <sheetName val="PO_&amp;_TL_Market_Specific41"/>
      <sheetName val="Issue_Sheet41"/>
      <sheetName val="I__SAP_Screen41"/>
      <sheetName val="II__OTR_-_BAS_G141"/>
      <sheetName val="III__AR_Recon41"/>
      <sheetName val="IV__AR41"/>
      <sheetName val="V_Zero_rated41"/>
      <sheetName val="VI__IC_Recon_828_to_221341"/>
      <sheetName val="IC_Recon_800-221341"/>
      <sheetName val="Capital_Purchases_BAS41"/>
      <sheetName val="VII__AP_BAS_G1141"/>
      <sheetName val="VIII__KN_Rec41"/>
      <sheetName val="IX_ITR41"/>
      <sheetName val="X__1204100141"/>
      <sheetName val="XI__Cust_Output_GST41"/>
      <sheetName val="XII_Vend_Input_GST41"/>
      <sheetName val="å's_=41"/>
      <sheetName val="Invoice_Cross_Reference39"/>
      <sheetName val="Spec_2210439"/>
      <sheetName val="N_100_F_Lead39"/>
      <sheetName val="WP_IC_Exp_January_201039"/>
      <sheetName val="fr_BS39"/>
      <sheetName val="P&amp;L_Adjustment39"/>
      <sheetName val="Main_Menu39"/>
      <sheetName val="Schedule_Contract_&amp;_SILO39"/>
      <sheetName val="Sales_and_Collections39"/>
      <sheetName val="Cost_of_Sales39"/>
      <sheetName val="Operating_Expenses_39"/>
      <sheetName val="Est__Income_By_Rig39"/>
      <sheetName val="Leasing_TA_Duri39"/>
      <sheetName val="TA_Jakarta39"/>
      <sheetName val="Breakdown_Cost-Well_Control39"/>
      <sheetName val="P_&amp;_L_1st-Invst-Well_Control39"/>
      <sheetName val="Asset_TA39"/>
      <sheetName val="Detail_COGS39"/>
      <sheetName val="CM_Tgl39"/>
      <sheetName val="Combined_FA39"/>
      <sheetName val="REF_ONLY18"/>
      <sheetName val="(ABS)_JUL-AGST'0719"/>
      <sheetName val="960_1123_03cleared18"/>
      <sheetName val="Flash_var_18"/>
      <sheetName val="Workshop_Tools18"/>
      <sheetName val="FE-1770_P118"/>
      <sheetName val="Exc__Rate18"/>
      <sheetName val="TERM_OF_PAYMENT18"/>
      <sheetName val="trf_7_jht18"/>
      <sheetName val="5610_1-1_TOP18"/>
      <sheetName val="ESTIMASI_MITRA18"/>
      <sheetName val="S_e_p18"/>
      <sheetName val="M_a_y18"/>
      <sheetName val="J_u_l18"/>
      <sheetName val="N_o_v18"/>
      <sheetName val="O_c_t18"/>
      <sheetName val="M_a_r18"/>
      <sheetName val="F_e_b18"/>
      <sheetName val="J_a_n18"/>
      <sheetName val="00_received_in_0118"/>
      <sheetName val="A_p_r18"/>
      <sheetName val="A_u_g18"/>
      <sheetName val="Per_GL_J_a_n18"/>
      <sheetName val="Tax_Rate18"/>
      <sheetName val="Permanent_info45"/>
      <sheetName val="details_fiscal_adjustments45"/>
      <sheetName val="Sum_empcost45"/>
      <sheetName val="Data_Sheet43"/>
      <sheetName val="Trial_Bal44"/>
      <sheetName val="Notes_to_BS44"/>
      <sheetName val="Mutasi_Final43"/>
      <sheetName val="fiscal_depr(E)44"/>
      <sheetName val="1998_CITR44"/>
      <sheetName val="NY_ADMIN43"/>
      <sheetName val="Mei_200743"/>
      <sheetName val="FA_Movement_IBIC44"/>
      <sheetName val="Client_Aje44"/>
      <sheetName val="Journal_Template44"/>
      <sheetName val="WIP_DETAIL_(GL_VS_NMP)43"/>
      <sheetName val="NO_FAKTUR44"/>
      <sheetName val="Gaikindo_Report44"/>
      <sheetName val="data_wp43"/>
      <sheetName val="Accounts_Payable_(AA)42"/>
      <sheetName val="1721-A1_(terbaru)42"/>
      <sheetName val="FA_Movement43"/>
      <sheetName val="Other_charges_(income)44"/>
      <sheetName val="WK_Local42"/>
      <sheetName val="FA_FISKAL43"/>
      <sheetName val="Accrued_(ckrg)43"/>
      <sheetName val="PROD_FRY-MONODON42"/>
      <sheetName val="TBCons_KMB0442"/>
      <sheetName val="FE-1771$_P142"/>
      <sheetName val="RWP_3342"/>
      <sheetName val="sep_ST42"/>
      <sheetName val="trf_multiple_dnrks42"/>
      <sheetName val="Q_142"/>
      <sheetName val="Horizon_Cost_Saves_Pkg42"/>
      <sheetName val="cost_recovery42"/>
      <sheetName val="Detail_Lead42"/>
      <sheetName val="Phasing_by_Month42"/>
      <sheetName val="Cost_Input_Sheet42"/>
      <sheetName val="C1_NOV42"/>
      <sheetName val="P&amp;L_INPUT42"/>
      <sheetName val="Portofolio_Trading42"/>
      <sheetName val="APAC_Q1FY09_-_Oracle42"/>
      <sheetName val="jan_book42"/>
      <sheetName val="Ref-As_Is_GL_acc42"/>
      <sheetName val="OthAsset_roll42"/>
      <sheetName val="Input_Sheet42"/>
      <sheetName val="Table_542"/>
      <sheetName val="TAX_LIST43"/>
      <sheetName val="Location_Details__2_42"/>
      <sheetName val="AR_EXPORT42"/>
      <sheetName val="MAP_BS42"/>
      <sheetName val="_WP_SPT_2012_-_23_04_2013_xls42"/>
      <sheetName val="SUMMARY_200142"/>
      <sheetName val="New_format_sales42"/>
      <sheetName val="TBC05_Net42"/>
      <sheetName val="Depreciation__schedule43"/>
      <sheetName val="Penyusutan_(2)43"/>
      <sheetName val="disposal_assets43"/>
      <sheetName val="provision_(3)43"/>
      <sheetName val="Recon-Art_2143"/>
      <sheetName val="FA-gainloss_(2)43"/>
      <sheetName val="fiscal_corr43"/>
      <sheetName val="1771_243"/>
      <sheetName val="1771_2(E)43"/>
      <sheetName val="Depr-Comp_(2)43"/>
      <sheetName val="Marshal_(3)43"/>
      <sheetName val="Marshal_(2)43"/>
      <sheetName val="provision_(2)43"/>
      <sheetName val="fiscal_corr_(3)43"/>
      <sheetName val="fiscal_corr_(2)43"/>
      <sheetName val="CostRecovery_-_JV43"/>
      <sheetName val="PENJ_NERACA42"/>
      <sheetName val="CASH_FLOW42"/>
      <sheetName val="Pnrmanent_info42"/>
      <sheetName val="Input__EAST42"/>
      <sheetName val="bill_qty42"/>
      <sheetName val="Simple_Coff_42"/>
      <sheetName val="I-PPh_Final42"/>
      <sheetName val="OT_August__Drmx__0842"/>
      <sheetName val="DATA_SLIP42"/>
      <sheetName val="1200_2042"/>
      <sheetName val="CC_142"/>
      <sheetName val="CC_242"/>
      <sheetName val="CC_342"/>
      <sheetName val="United_Kingdom42"/>
      <sheetName val="RE_reconciliation42"/>
      <sheetName val="V_D_5-242"/>
      <sheetName val="LE767_GLOBAL_CHECKLIST_update42"/>
      <sheetName val="PO_&amp;_TL_Market_Specific42"/>
      <sheetName val="Issue_Sheet42"/>
      <sheetName val="I__SAP_Screen42"/>
      <sheetName val="II__OTR_-_BAS_G142"/>
      <sheetName val="III__AR_Recon42"/>
      <sheetName val="IV__AR42"/>
      <sheetName val="V_Zero_rated42"/>
      <sheetName val="VI__IC_Recon_828_to_221342"/>
      <sheetName val="IC_Recon_800-221342"/>
      <sheetName val="Capital_Purchases_BAS42"/>
      <sheetName val="VII__AP_BAS_G1142"/>
      <sheetName val="VIII__KN_Rec42"/>
      <sheetName val="IX_ITR42"/>
      <sheetName val="X__1204100142"/>
      <sheetName val="XI__Cust_Output_GST42"/>
      <sheetName val="XII_Vend_Input_GST42"/>
      <sheetName val="å's_=42"/>
      <sheetName val="Invoice_Cross_Reference40"/>
      <sheetName val="Spec_2210440"/>
      <sheetName val="N_100_F_Lead40"/>
      <sheetName val="WP_IC_Exp_January_201040"/>
      <sheetName val="fr_BS40"/>
      <sheetName val="P&amp;L_Adjustment40"/>
      <sheetName val="Main_Menu40"/>
      <sheetName val="Schedule_Contract_&amp;_SILO40"/>
      <sheetName val="Sales_and_Collections40"/>
      <sheetName val="Cost_of_Sales40"/>
      <sheetName val="Operating_Expenses_40"/>
      <sheetName val="Est__Income_By_Rig40"/>
      <sheetName val="Leasing_TA_Duri40"/>
      <sheetName val="TA_Jakarta40"/>
      <sheetName val="Breakdown_Cost-Well_Control40"/>
      <sheetName val="P_&amp;_L_1st-Invst-Well_Control40"/>
      <sheetName val="Asset_TA40"/>
      <sheetName val="Detail_COGS40"/>
      <sheetName val="CM_Tgl40"/>
      <sheetName val="Combined_FA40"/>
      <sheetName val="REF_ONLY19"/>
      <sheetName val="(ABS)_JUL-AGST'0720"/>
      <sheetName val="960_1123_03cleared19"/>
      <sheetName val="Flash_var_19"/>
      <sheetName val="Workshop_Tools19"/>
      <sheetName val="FE-1770_P119"/>
      <sheetName val="Exc__Rate19"/>
      <sheetName val="TERM_OF_PAYMENT19"/>
      <sheetName val="trf_7_jht19"/>
      <sheetName val="5610_1-1_TOP19"/>
      <sheetName val="ESTIMASI_MITRA19"/>
      <sheetName val="S_e_p19"/>
      <sheetName val="M_a_y19"/>
      <sheetName val="J_u_l19"/>
      <sheetName val="N_o_v19"/>
      <sheetName val="O_c_t19"/>
      <sheetName val="M_a_r19"/>
      <sheetName val="F_e_b19"/>
      <sheetName val="J_a_n19"/>
      <sheetName val="00_received_in_0119"/>
      <sheetName val="A_p_r19"/>
      <sheetName val="A_u_g19"/>
      <sheetName val="Per_GL_J_a_n19"/>
      <sheetName val="Tax_Rate19"/>
      <sheetName val="Tab_Daten1"/>
      <sheetName val="AR_Karyawan1"/>
      <sheetName val="2-2022_AP_SUBS1"/>
      <sheetName val="Permanent_info46"/>
      <sheetName val="details_fiscal_adjustments46"/>
      <sheetName val="Sum_empcost46"/>
      <sheetName val="Data_Sheet44"/>
      <sheetName val="Trial_Bal45"/>
      <sheetName val="Notes_to_BS45"/>
      <sheetName val="Mutasi_Final44"/>
      <sheetName val="fiscal_depr(E)45"/>
      <sheetName val="1998_CITR45"/>
      <sheetName val="NY_ADMIN44"/>
      <sheetName val="Mei_200744"/>
      <sheetName val="FA_Movement_IBIC45"/>
      <sheetName val="Client_Aje45"/>
      <sheetName val="Journal_Template45"/>
      <sheetName val="WIP_DETAIL_(GL_VS_NMP)44"/>
      <sheetName val="NO_FAKTUR45"/>
      <sheetName val="Gaikindo_Report45"/>
      <sheetName val="data_wp44"/>
      <sheetName val="Accounts_Payable_(AA)43"/>
      <sheetName val="1721-A1_(terbaru)43"/>
      <sheetName val="FA_Movement44"/>
      <sheetName val="Other_charges_(income)45"/>
      <sheetName val="WK_Local43"/>
      <sheetName val="FA_FISKAL44"/>
      <sheetName val="Accrued_(ckrg)44"/>
      <sheetName val="PROD_FRY-MONODON43"/>
      <sheetName val="TBCons_KMB0443"/>
      <sheetName val="FE-1771$_P143"/>
      <sheetName val="RWP_3343"/>
      <sheetName val="sep_ST43"/>
      <sheetName val="trf_multiple_dnrks43"/>
      <sheetName val="Q_143"/>
      <sheetName val="Horizon_Cost_Saves_Pkg43"/>
      <sheetName val="cost_recovery43"/>
      <sheetName val="Detail_Lead43"/>
      <sheetName val="Phasing_by_Month43"/>
      <sheetName val="Cost_Input_Sheet43"/>
      <sheetName val="C1_NOV43"/>
      <sheetName val="P&amp;L_INPUT43"/>
      <sheetName val="Portofolio_Trading43"/>
      <sheetName val="APAC_Q1FY09_-_Oracle43"/>
      <sheetName val="jan_book43"/>
      <sheetName val="Ref-As_Is_GL_acc43"/>
      <sheetName val="OthAsset_roll43"/>
      <sheetName val="Input_Sheet43"/>
      <sheetName val="Table_543"/>
      <sheetName val="TAX_LIST44"/>
      <sheetName val="Location_Details__2_43"/>
      <sheetName val="AR_EXPORT43"/>
      <sheetName val="MAP_BS43"/>
      <sheetName val="_WP_SPT_2012_-_23_04_2013_xls43"/>
      <sheetName val="SUMMARY_200143"/>
      <sheetName val="New_format_sales43"/>
      <sheetName val="TBC05_Net43"/>
      <sheetName val="Depreciation__schedule44"/>
      <sheetName val="Penyusutan_(2)44"/>
      <sheetName val="disposal_assets44"/>
      <sheetName val="provision_(3)44"/>
      <sheetName val="Recon-Art_2144"/>
      <sheetName val="FA-gainloss_(2)44"/>
      <sheetName val="fiscal_corr44"/>
      <sheetName val="1771_244"/>
      <sheetName val="1771_2(E)44"/>
      <sheetName val="Depr-Comp_(2)44"/>
      <sheetName val="Marshal_(3)44"/>
      <sheetName val="Marshal_(2)44"/>
      <sheetName val="provision_(2)44"/>
      <sheetName val="fiscal_corr_(3)44"/>
      <sheetName val="fiscal_corr_(2)44"/>
      <sheetName val="CostRecovery_-_JV44"/>
      <sheetName val="PENJ_NERACA43"/>
      <sheetName val="CASH_FLOW43"/>
      <sheetName val="Pnrmanent_info43"/>
      <sheetName val="Input__EAST43"/>
      <sheetName val="bill_qty43"/>
      <sheetName val="Simple_Coff_43"/>
      <sheetName val="I-PPh_Final43"/>
      <sheetName val="OT_August__Drmx__0843"/>
      <sheetName val="DATA_SLIP43"/>
      <sheetName val="1200_2043"/>
      <sheetName val="CC_143"/>
      <sheetName val="CC_243"/>
      <sheetName val="CC_343"/>
      <sheetName val="United_Kingdom43"/>
      <sheetName val="RE_reconciliation43"/>
      <sheetName val="V_D_5-243"/>
      <sheetName val="LE767_GLOBAL_CHECKLIST_update43"/>
      <sheetName val="PO_&amp;_TL_Market_Specific43"/>
      <sheetName val="Issue_Sheet43"/>
      <sheetName val="I__SAP_Screen43"/>
      <sheetName val="II__OTR_-_BAS_G143"/>
      <sheetName val="III__AR_Recon43"/>
      <sheetName val="IV__AR43"/>
      <sheetName val="V_Zero_rated43"/>
      <sheetName val="VI__IC_Recon_828_to_221343"/>
      <sheetName val="IC_Recon_800-221343"/>
      <sheetName val="Capital_Purchases_BAS43"/>
      <sheetName val="VII__AP_BAS_G1143"/>
      <sheetName val="VIII__KN_Rec43"/>
      <sheetName val="IX_ITR43"/>
      <sheetName val="X__1204100143"/>
      <sheetName val="XI__Cust_Output_GST43"/>
      <sheetName val="XII_Vend_Input_GST43"/>
      <sheetName val="å's_=43"/>
      <sheetName val="Invoice_Cross_Reference41"/>
      <sheetName val="Spec_2210441"/>
      <sheetName val="N_100_F_Lead41"/>
      <sheetName val="WP_IC_Exp_January_201041"/>
      <sheetName val="fr_BS41"/>
      <sheetName val="P&amp;L_Adjustment41"/>
      <sheetName val="Main_Menu41"/>
      <sheetName val="Schedule_Contract_&amp;_SILO41"/>
      <sheetName val="Sales_and_Collections41"/>
      <sheetName val="Cost_of_Sales41"/>
      <sheetName val="Operating_Expenses_41"/>
      <sheetName val="Est__Income_By_Rig41"/>
      <sheetName val="Leasing_TA_Duri41"/>
      <sheetName val="TA_Jakarta41"/>
      <sheetName val="Breakdown_Cost-Well_Control41"/>
      <sheetName val="P_&amp;_L_1st-Invst-Well_Control41"/>
      <sheetName val="Asset_TA41"/>
      <sheetName val="Detail_COGS41"/>
      <sheetName val="CM_Tgl41"/>
      <sheetName val="Combined_FA41"/>
      <sheetName val="REF_ONLY20"/>
      <sheetName val="(ABS)_JUL-AGST'0721"/>
      <sheetName val="960_1123_03cleared20"/>
      <sheetName val="Flash_var_20"/>
      <sheetName val="Workshop_Tools20"/>
      <sheetName val="FE-1770_P120"/>
      <sheetName val="Exc__Rate20"/>
      <sheetName val="TERM_OF_PAYMENT20"/>
      <sheetName val="trf_7_jht20"/>
      <sheetName val="5610_1-1_TOP20"/>
      <sheetName val="ESTIMASI_MITRA20"/>
      <sheetName val="S_e_p20"/>
      <sheetName val="M_a_y20"/>
      <sheetName val="J_u_l20"/>
      <sheetName val="N_o_v20"/>
      <sheetName val="O_c_t20"/>
      <sheetName val="M_a_r20"/>
      <sheetName val="F_e_b20"/>
      <sheetName val="J_a_n20"/>
      <sheetName val="00_received_in_0120"/>
      <sheetName val="A_p_r20"/>
      <sheetName val="A_u_g20"/>
      <sheetName val="Per_GL_J_a_n20"/>
      <sheetName val="Tax_Rate20"/>
      <sheetName val="Tab_Daten2"/>
      <sheetName val="AR_Karyawan2"/>
      <sheetName val="2-2022_AP_SUBS2"/>
      <sheetName val="Permanent_info47"/>
      <sheetName val="details_fiscal_adjustments47"/>
      <sheetName val="Sum_empcost47"/>
      <sheetName val="Trial_Bal46"/>
      <sheetName val="Notes_to_BS46"/>
      <sheetName val="Data_Sheet45"/>
      <sheetName val="Mutasi_Final45"/>
      <sheetName val="Client_Aje46"/>
      <sheetName val="fiscal_depr(E)46"/>
      <sheetName val="FA_Movement_IBIC46"/>
      <sheetName val="NO_FAKTUR46"/>
      <sheetName val="Journal_Template46"/>
      <sheetName val="1998_CITR46"/>
      <sheetName val="Gaikindo_Report46"/>
      <sheetName val="NY_ADMIN45"/>
      <sheetName val="Mei_200745"/>
      <sheetName val="WIP_DETAIL_(GL_VS_NMP)45"/>
      <sheetName val="PROD_FRY-MONODON44"/>
      <sheetName val="data_wp45"/>
      <sheetName val="Accounts_Payable_(AA)44"/>
      <sheetName val="Other_charges_(income)46"/>
      <sheetName val="FA_FISKAL45"/>
      <sheetName val="Accrued_(ckrg)45"/>
      <sheetName val="trf_multiple_dnrks44"/>
      <sheetName val="Q_144"/>
      <sheetName val="WK_Local44"/>
      <sheetName val="FE-1771$_P144"/>
      <sheetName val="RWP_3344"/>
      <sheetName val="FA_Movement45"/>
      <sheetName val="TBCons_KMB0444"/>
      <sheetName val="1721-A1_(terbaru)44"/>
      <sheetName val="_WP_SPT_2012_-_23_04_2013_xls44"/>
      <sheetName val="SUMMARY_200144"/>
      <sheetName val="sep_ST44"/>
      <sheetName val="C1_NOV44"/>
      <sheetName val="Detail_Lead44"/>
      <sheetName val="Horizon_Cost_Saves_Pkg44"/>
      <sheetName val="P&amp;L_INPUT44"/>
      <sheetName val="Portofolio_Trading44"/>
      <sheetName val="APAC_Q1FY09_-_Oracle44"/>
      <sheetName val="cost_recovery44"/>
      <sheetName val="Phasing_by_Month44"/>
      <sheetName val="Cost_Input_Sheet44"/>
      <sheetName val="OthAsset_roll44"/>
      <sheetName val="jan_book44"/>
      <sheetName val="Ref-As_Is_GL_acc44"/>
      <sheetName val="Location_Details__2_44"/>
      <sheetName val="Input_Sheet44"/>
      <sheetName val="MAP_BS44"/>
      <sheetName val="New_format_sales44"/>
      <sheetName val="Table_544"/>
      <sheetName val="TAX_LIST45"/>
      <sheetName val="AR_EXPORT44"/>
      <sheetName val="TBC05_Net44"/>
      <sheetName val="Depreciation__schedule45"/>
      <sheetName val="Penyusutan_(2)45"/>
      <sheetName val="disposal_assets45"/>
      <sheetName val="provision_(3)45"/>
      <sheetName val="Recon-Art_2145"/>
      <sheetName val="FA-gainloss_(2)45"/>
      <sheetName val="fiscal_corr45"/>
      <sheetName val="1771_245"/>
      <sheetName val="1771_2(E)45"/>
      <sheetName val="Depr-Comp_(2)45"/>
      <sheetName val="Marshal_(3)45"/>
      <sheetName val="Marshal_(2)45"/>
      <sheetName val="provision_(2)45"/>
      <sheetName val="fiscal_corr_(3)45"/>
      <sheetName val="fiscal_corr_(2)45"/>
      <sheetName val="CostRecovery_-_JV45"/>
      <sheetName val="PENJ_NERACA44"/>
      <sheetName val="CASH_FLOW44"/>
      <sheetName val="Pnrmanent_info44"/>
      <sheetName val="Input__EAST44"/>
      <sheetName val="bill_qty44"/>
      <sheetName val="Simple_Coff_44"/>
      <sheetName val="I-PPh_Final44"/>
      <sheetName val="OT_August__Drmx__0844"/>
      <sheetName val="DATA_SLIP44"/>
      <sheetName val="1200_2044"/>
      <sheetName val="United_Kingdom44"/>
      <sheetName val="RE_reconciliation44"/>
      <sheetName val="V_D_5-244"/>
      <sheetName val="CC_144"/>
      <sheetName val="CC_244"/>
      <sheetName val="CC_344"/>
      <sheetName val="fr_BS42"/>
      <sheetName val="LE767_GLOBAL_CHECKLIST_update44"/>
      <sheetName val="PO_&amp;_TL_Market_Specific44"/>
      <sheetName val="Issue_Sheet44"/>
      <sheetName val="I__SAP_Screen44"/>
      <sheetName val="II__OTR_-_BAS_G144"/>
      <sheetName val="III__AR_Recon44"/>
      <sheetName val="IV__AR44"/>
      <sheetName val="V_Zero_rated44"/>
      <sheetName val="VI__IC_Recon_828_to_221344"/>
      <sheetName val="IC_Recon_800-221344"/>
      <sheetName val="Capital_Purchases_BAS44"/>
      <sheetName val="VII__AP_BAS_G1144"/>
      <sheetName val="VIII__KN_Rec44"/>
      <sheetName val="IX_ITR44"/>
      <sheetName val="X__1204100144"/>
      <sheetName val="XI__Cust_Output_GST44"/>
      <sheetName val="XII_Vend_Input_GST44"/>
      <sheetName val="å's_=44"/>
      <sheetName val="P&amp;L_Adjustment42"/>
      <sheetName val="Main_Menu42"/>
      <sheetName val="Schedule_Contract_&amp;_SILO42"/>
      <sheetName val="Sales_and_Collections42"/>
      <sheetName val="Cost_of_Sales42"/>
      <sheetName val="Operating_Expenses_42"/>
      <sheetName val="Est__Income_By_Rig42"/>
      <sheetName val="Leasing_TA_Duri42"/>
      <sheetName val="TA_Jakarta42"/>
      <sheetName val="Breakdown_Cost-Well_Control42"/>
      <sheetName val="P_&amp;_L_1st-Invst-Well_Control42"/>
      <sheetName val="Asset_TA42"/>
      <sheetName val="Detail_COGS42"/>
      <sheetName val="N_100_F_Lead42"/>
      <sheetName val="WP_IC_Exp_January_201042"/>
      <sheetName val="Invoice_Cross_Reference42"/>
      <sheetName val="Spec_2210442"/>
      <sheetName val="CM_Tgl42"/>
      <sheetName val="Combined_FA42"/>
      <sheetName val="REF_ONLY21"/>
      <sheetName val="(ABS)_JUL-AGST'0722"/>
      <sheetName val="960_1123_03cleared21"/>
      <sheetName val="Flash_var_21"/>
      <sheetName val="Workshop_Tools21"/>
      <sheetName val="FE-1770_P121"/>
      <sheetName val="Exc__Rate21"/>
      <sheetName val="TERM_OF_PAYMENT21"/>
      <sheetName val="trf_7_jht21"/>
      <sheetName val="5610_1-1_TOP21"/>
      <sheetName val="ESTIMASI_MITRA21"/>
      <sheetName val="S_e_p21"/>
      <sheetName val="M_a_y21"/>
      <sheetName val="J_u_l21"/>
      <sheetName val="N_o_v21"/>
      <sheetName val="O_c_t21"/>
      <sheetName val="M_a_r21"/>
      <sheetName val="F_e_b21"/>
      <sheetName val="J_a_n21"/>
      <sheetName val="00_received_in_0121"/>
      <sheetName val="A_p_r21"/>
      <sheetName val="A_u_g21"/>
      <sheetName val="Per_GL_J_a_n21"/>
      <sheetName val="Tax_Rate21"/>
      <sheetName val="Income_Statement3"/>
      <sheetName val="Tab_Daten3"/>
      <sheetName val="2_Gaji-Bag3"/>
      <sheetName val="AR_Karyawan3"/>
      <sheetName val="Account_Code3"/>
      <sheetName val="2-2022_AP_SUBS3"/>
      <sheetName val="Permanent_info48"/>
      <sheetName val="details_fiscal_adjustments48"/>
      <sheetName val="Sum_empcost48"/>
      <sheetName val="Trial_Bal47"/>
      <sheetName val="Notes_to_BS47"/>
      <sheetName val="Data_Sheet46"/>
      <sheetName val="Mutasi_Final46"/>
      <sheetName val="Client_Aje47"/>
      <sheetName val="fiscal_depr(E)47"/>
      <sheetName val="FA_Movement_IBIC47"/>
      <sheetName val="NO_FAKTUR47"/>
      <sheetName val="Journal_Template47"/>
      <sheetName val="1998_CITR47"/>
      <sheetName val="Gaikindo_Report47"/>
      <sheetName val="NY_ADMIN46"/>
      <sheetName val="Mei_200746"/>
      <sheetName val="WIP_DETAIL_(GL_VS_NMP)46"/>
      <sheetName val="PROD_FRY-MONODON45"/>
      <sheetName val="data_wp46"/>
      <sheetName val="Accounts_Payable_(AA)45"/>
      <sheetName val="Other_charges_(income)47"/>
      <sheetName val="FA_FISKAL46"/>
      <sheetName val="Accrued_(ckrg)46"/>
      <sheetName val="trf_multiple_dnrks45"/>
      <sheetName val="Q_145"/>
      <sheetName val="WK_Local45"/>
      <sheetName val="FE-1771$_P145"/>
      <sheetName val="RWP_3345"/>
      <sheetName val="FA_Movement46"/>
      <sheetName val="TBCons_KMB0445"/>
      <sheetName val="1721-A1_(terbaru)45"/>
      <sheetName val="_WP_SPT_2012_-_23_04_2013_xls45"/>
      <sheetName val="SUMMARY_200145"/>
      <sheetName val="sep_ST45"/>
      <sheetName val="C1_NOV45"/>
      <sheetName val="Detail_Lead45"/>
      <sheetName val="Horizon_Cost_Saves_Pkg45"/>
      <sheetName val="P&amp;L_INPUT45"/>
      <sheetName val="Portofolio_Trading45"/>
      <sheetName val="APAC_Q1FY09_-_Oracle45"/>
      <sheetName val="cost_recovery45"/>
      <sheetName val="Phasing_by_Month45"/>
      <sheetName val="Cost_Input_Sheet45"/>
      <sheetName val="OthAsset_roll45"/>
      <sheetName val="jan_book45"/>
      <sheetName val="Ref-As_Is_GL_acc45"/>
      <sheetName val="Location_Details__2_45"/>
      <sheetName val="Input_Sheet45"/>
      <sheetName val="MAP_BS45"/>
      <sheetName val="New_format_sales45"/>
      <sheetName val="Table_545"/>
      <sheetName val="TAX_LIST46"/>
      <sheetName val="AR_EXPORT45"/>
      <sheetName val="TBC05_Net45"/>
      <sheetName val="Depreciation__schedule46"/>
      <sheetName val="Penyusutan_(2)46"/>
      <sheetName val="disposal_assets46"/>
      <sheetName val="provision_(3)46"/>
      <sheetName val="Recon-Art_2146"/>
      <sheetName val="FA-gainloss_(2)46"/>
      <sheetName val="fiscal_corr46"/>
      <sheetName val="1771_246"/>
      <sheetName val="1771_2(E)46"/>
      <sheetName val="Depr-Comp_(2)46"/>
      <sheetName val="Marshal_(3)46"/>
      <sheetName val="Marshal_(2)46"/>
      <sheetName val="provision_(2)46"/>
      <sheetName val="fiscal_corr_(3)46"/>
      <sheetName val="fiscal_corr_(2)46"/>
      <sheetName val="CostRecovery_-_JV46"/>
      <sheetName val="PENJ_NERACA45"/>
      <sheetName val="CASH_FLOW45"/>
      <sheetName val="Pnrmanent_info45"/>
      <sheetName val="Input__EAST45"/>
      <sheetName val="bill_qty45"/>
      <sheetName val="Simple_Coff_45"/>
      <sheetName val="I-PPh_Final45"/>
      <sheetName val="OT_August__Drmx__0845"/>
      <sheetName val="DATA_SLIP45"/>
      <sheetName val="1200_2045"/>
      <sheetName val="United_Kingdom45"/>
      <sheetName val="RE_reconciliation45"/>
      <sheetName val="V_D_5-245"/>
      <sheetName val="CC_145"/>
      <sheetName val="CC_245"/>
      <sheetName val="CC_345"/>
      <sheetName val="fr_BS43"/>
      <sheetName val="LE767_GLOBAL_CHECKLIST_update45"/>
      <sheetName val="PO_&amp;_TL_Market_Specific45"/>
      <sheetName val="Issue_Sheet45"/>
      <sheetName val="I__SAP_Screen45"/>
      <sheetName val="II__OTR_-_BAS_G145"/>
      <sheetName val="III__AR_Recon45"/>
      <sheetName val="IV__AR45"/>
      <sheetName val="V_Zero_rated45"/>
      <sheetName val="VI__IC_Recon_828_to_221345"/>
      <sheetName val="IC_Recon_800-221345"/>
      <sheetName val="Capital_Purchases_BAS45"/>
      <sheetName val="VII__AP_BAS_G1145"/>
      <sheetName val="VIII__KN_Rec45"/>
      <sheetName val="IX_ITR45"/>
      <sheetName val="X__1204100145"/>
      <sheetName val="XI__Cust_Output_GST45"/>
      <sheetName val="XII_Vend_Input_GST45"/>
      <sheetName val="å's_=45"/>
      <sheetName val="P&amp;L_Adjustment43"/>
      <sheetName val="Main_Menu43"/>
      <sheetName val="Schedule_Contract_&amp;_SILO43"/>
      <sheetName val="Sales_and_Collections43"/>
      <sheetName val="Cost_of_Sales43"/>
      <sheetName val="Operating_Expenses_43"/>
      <sheetName val="Est__Income_By_Rig43"/>
      <sheetName val="Leasing_TA_Duri43"/>
      <sheetName val="TA_Jakarta43"/>
      <sheetName val="Breakdown_Cost-Well_Control43"/>
      <sheetName val="P_&amp;_L_1st-Invst-Well_Control43"/>
      <sheetName val="Asset_TA43"/>
      <sheetName val="Detail_COGS43"/>
      <sheetName val="N_100_F_Lead43"/>
      <sheetName val="WP_IC_Exp_January_201043"/>
      <sheetName val="Invoice_Cross_Reference43"/>
      <sheetName val="Spec_2210443"/>
      <sheetName val="CM_Tgl43"/>
      <sheetName val="Combined_FA43"/>
      <sheetName val="REF_ONLY22"/>
      <sheetName val="(ABS)_JUL-AGST'0723"/>
      <sheetName val="960_1123_03cleared22"/>
      <sheetName val="Flash_var_22"/>
      <sheetName val="Workshop_Tools22"/>
      <sheetName val="FE-1770_P122"/>
      <sheetName val="Exc__Rate22"/>
      <sheetName val="TERM_OF_PAYMENT22"/>
      <sheetName val="trf_7_jht22"/>
      <sheetName val="5610_1-1_TOP22"/>
      <sheetName val="ESTIMASI_MITRA22"/>
      <sheetName val="S_e_p22"/>
      <sheetName val="M_a_y22"/>
      <sheetName val="J_u_l22"/>
      <sheetName val="N_o_v22"/>
      <sheetName val="O_c_t22"/>
      <sheetName val="M_a_r22"/>
      <sheetName val="F_e_b22"/>
      <sheetName val="J_a_n22"/>
      <sheetName val="00_received_in_0122"/>
      <sheetName val="A_p_r22"/>
      <sheetName val="A_u_g22"/>
      <sheetName val="Per_GL_J_a_n22"/>
      <sheetName val="Tax_Rate22"/>
      <sheetName val="Income_Statement4"/>
      <sheetName val="Tab_Daten4"/>
      <sheetName val="2_Gaji-Bag4"/>
      <sheetName val="AR_Karyawan4"/>
      <sheetName val="Account_Code4"/>
      <sheetName val="2-2022_AP_SUBS4"/>
      <sheetName val="HONDA"/>
      <sheetName val="金工明細"/>
      <sheetName val="input prod"/>
      <sheetName val="Final"/>
      <sheetName val="LS"/>
      <sheetName val="EI 77KI"/>
      <sheetName val="DAF.INVEN U.O"/>
      <sheetName val="Trade"/>
      <sheetName val=" MS"/>
      <sheetName val="WOP SA"/>
      <sheetName val="Individual Gross Profit J - Aug"/>
      <sheetName val="MACHINE"/>
      <sheetName val="Summary Loan"/>
      <sheetName val="Pg7.4"/>
      <sheetName val="MENU"/>
      <sheetName val="Input_Reference"/>
      <sheetName val="Inventory_Value_Reference"/>
      <sheetName val="Vehicle_Type"/>
      <sheetName val="Anciliary_Revenues"/>
      <sheetName val="Posting_Adjustment"/>
      <sheetName val="PPE_Movement"/>
      <sheetName val="DATA_TRANSFER"/>
      <sheetName val="Rollfwd"/>
      <sheetName val="quotation"/>
      <sheetName val="PARA"/>
      <sheetName val="dghn"/>
      <sheetName val="FF-5"/>
      <sheetName val="MMIP(JU)"/>
      <sheetName val="F-1&amp;F-2"/>
      <sheetName val="503 Dec"/>
      <sheetName val="ANALISA"/>
      <sheetName val="REKAP"/>
      <sheetName val="Estimate"/>
      <sheetName val="Tax Template SAP July10"/>
      <sheetName val="사업부별"/>
      <sheetName val="June 2014 annual"/>
      <sheetName val="1st Qtr Monthly P&amp;L"/>
      <sheetName val="2nd Qtr Monthly P&amp;L"/>
      <sheetName val="3rd Qtr Monthly P&amp;L"/>
      <sheetName val="4th Qtr Monthly P&amp;L"/>
      <sheetName val="3-DIV5"/>
      <sheetName val="Parameters"/>
      <sheetName val="BS final"/>
      <sheetName val="Inputs"/>
      <sheetName val="KAL-SEL "/>
      <sheetName val="TB1220"/>
      <sheetName val="Entry  HTM"/>
      <sheetName val="HVAC"/>
      <sheetName val="Man Power &amp; Comp"/>
      <sheetName val="3.3.1.0110 Lead"/>
      <sheetName val="3.3.1.0113 Assumption test"/>
      <sheetName val="NP"/>
      <sheetName val="struktur_tdk_dipakai"/>
      <sheetName val="struktur_tdk_dipakai1"/>
      <sheetName val="1771-I2_x005f_x0000__x005f_x005f_x000"/>
      <sheetName val="GLSU Upload"/>
      <sheetName val="Cover Sheet"/>
      <sheetName val="Financial Statement"/>
      <sheetName val="Overview"/>
      <sheetName val="SUM - Uncorrected"/>
      <sheetName val="SUM - Corrected"/>
      <sheetName val="SUM - Disclosures"/>
      <sheetName val="MAPP"/>
      <sheetName val="Table Array"/>
      <sheetName val="PET"/>
      <sheetName val="Check on 8.10.2003"/>
      <sheetName val="GMBNov Dec Actuals"/>
      <sheetName val="Coding"/>
      <sheetName val="Performance Dashboard Data"/>
      <sheetName val="RM&amp;S"/>
      <sheetName val="DATA VALIDATION"/>
      <sheetName val="u. Other Exp ( income)"/>
      <sheetName val="DMC-DCF"/>
      <sheetName val="管理费用"/>
      <sheetName val="Cost Summary"/>
      <sheetName val="Mort-08"/>
      <sheetName val="lam-ssp Mdn"/>
      <sheetName val="1257"/>
      <sheetName val="G103"/>
      <sheetName val="Kunlun P&amp;L"/>
      <sheetName val="t9"/>
      <sheetName val="FF-2"/>
      <sheetName val="M201"/>
      <sheetName val="I201"/>
      <sheetName val="M Plan"/>
      <sheetName val="inven"/>
      <sheetName val="FKT_PJK"/>
      <sheetName val="SACA-NT2"/>
      <sheetName val="REVISED ECR"/>
      <sheetName val="Summary of Yr2006 Forecast"/>
      <sheetName val="Mapping"/>
      <sheetName val="単価マスタ"/>
      <sheetName val="rINCIAN"/>
      <sheetName val="Pkg Summary"/>
      <sheetName val="Certificate Time Deposit"/>
      <sheetName val="contents"/>
      <sheetName val="FA movn't"/>
      <sheetName val="EYAS Standar"/>
      <sheetName val="F1771_II"/>
      <sheetName val="OFFEREXT"/>
      <sheetName val="3-DIV4"/>
      <sheetName val="~Options"/>
      <sheetName val="~Database"/>
      <sheetName val="Wil"/>
      <sheetName val="BALANCE"/>
      <sheetName val="Final CFIS"/>
      <sheetName val="Terima"/>
      <sheetName val="Supporting"/>
      <sheetName val="FORM-X-1"/>
      <sheetName val="SCORE_RC_Code"/>
      <sheetName val="As"/>
      <sheetName val="RATA2BPP"/>
      <sheetName val="RATA2SMD"/>
      <sheetName val="STOK BPP"/>
      <sheetName val="STOCK SMD"/>
      <sheetName val="Gambar"/>
      <sheetName val="Watchlist Cost"/>
      <sheetName val="Jan"/>
      <sheetName val="TEH"/>
      <sheetName val="BS-PL Komersil and Fiskal"/>
      <sheetName val="COGS"/>
      <sheetName val="Ist"/>
      <sheetName val="(1) Mthly CAPEX FY2004"/>
      <sheetName val="T"/>
      <sheetName val="tdm"/>
      <sheetName val="I.1"/>
      <sheetName val="2001 Variables"/>
      <sheetName val="Reference2"/>
      <sheetName val="Basic Information"/>
      <sheetName val="B1 Data"/>
      <sheetName val="Data Client"/>
      <sheetName val="HBU"/>
      <sheetName val="Resume"/>
      <sheetName val="5"/>
      <sheetName val="Companies"/>
      <sheetName val="Formula"/>
      <sheetName val="lampiran konfirmasi 94"/>
      <sheetName val="Q299-Q200 RevMgn Trends"/>
      <sheetName val="0307 Q3Update"/>
      <sheetName val="Flash"/>
      <sheetName val="PC_2"/>
      <sheetName val="tab"/>
      <sheetName val="SAP + LS"/>
      <sheetName val="OTHER INCOME &amp; BY PERDIVISI"/>
      <sheetName val="131 (Piutang PJB)"/>
      <sheetName val="20A.Sum"/>
      <sheetName val="WBS 2005"/>
      <sheetName val="GABLUARJAWA1 (2)"/>
      <sheetName val="Price"/>
      <sheetName val="Data Base"/>
      <sheetName val="121-PBC"/>
      <sheetName val="161-PBC"/>
      <sheetName val="Bal_Sheet1"/>
      <sheetName val="VAT_OUT_GL1"/>
      <sheetName val="E-9_3(PBC)1"/>
      <sheetName val="Deferred_Rev1"/>
      <sheetName val="CMA_Addition1"/>
      <sheetName val="Engineering_Workload1"/>
      <sheetName val="A__Data_Permintaan_Produk1"/>
      <sheetName val="C__Data_Faktur_1"/>
      <sheetName val="Data_Kalender1"/>
      <sheetName val="M__Data_Biaya_Kirim1"/>
      <sheetName val="APRIL'02"/>
      <sheetName val="CIVIC 1.7L(7ｶ国MA輸出)GKN同一"/>
      <sheetName val="REKAP PPH"/>
      <sheetName val="KURS"/>
      <sheetName val="1771-I2_x000"/>
    </sheetNames>
    <sheetDataSet>
      <sheetData sheetId="0" refreshError="1"/>
      <sheetData sheetId="1" refreshError="1">
        <row r="7">
          <cell r="E7" t="str">
            <v>PT NEWCREST SUMATRA MINERALS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7">
          <cell r="E7" t="str">
            <v>PT NEWCREST SUMATRA MINERALS</v>
          </cell>
        </row>
      </sheetData>
      <sheetData sheetId="7">
        <row r="7">
          <cell r="E7" t="str">
            <v>PT NEWCREST SUMATRA MINERALS</v>
          </cell>
        </row>
      </sheetData>
      <sheetData sheetId="8" refreshError="1"/>
      <sheetData sheetId="9">
        <row r="7">
          <cell r="E7" t="str">
            <v>PT NEWCREST SUMATRA MINERALS</v>
          </cell>
        </row>
      </sheetData>
      <sheetData sheetId="10" refreshError="1"/>
      <sheetData sheetId="11">
        <row r="7">
          <cell r="E7" t="str">
            <v>PT NEWCREST SUMATRA MINERALS</v>
          </cell>
        </row>
      </sheetData>
      <sheetData sheetId="12" refreshError="1"/>
      <sheetData sheetId="13">
        <row r="7">
          <cell r="E7" t="str">
            <v>PT NEWCREST SUMATRA MINERALS</v>
          </cell>
        </row>
      </sheetData>
      <sheetData sheetId="14" refreshError="1"/>
      <sheetData sheetId="15">
        <row r="7">
          <cell r="E7" t="str">
            <v>PT NEWCREST SUMATRA MINERALS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>
        <row r="7">
          <cell r="E7" t="str">
            <v>PT NEWCREST SUMATRA MINERALS</v>
          </cell>
        </row>
      </sheetData>
      <sheetData sheetId="156">
        <row r="7">
          <cell r="E7" t="str">
            <v>PT NEWCREST SUMATRA MINERALS</v>
          </cell>
        </row>
      </sheetData>
      <sheetData sheetId="157">
        <row r="7">
          <cell r="E7" t="str">
            <v>PT NEWCREST SUMATRA MINERALS</v>
          </cell>
        </row>
      </sheetData>
      <sheetData sheetId="158">
        <row r="7">
          <cell r="E7" t="str">
            <v>PT NEWCREST SUMATRA MINERALS</v>
          </cell>
        </row>
      </sheetData>
      <sheetData sheetId="159">
        <row r="7">
          <cell r="E7" t="str">
            <v>PT NEWCREST SUMATRA MINERALS</v>
          </cell>
        </row>
      </sheetData>
      <sheetData sheetId="160">
        <row r="7">
          <cell r="E7" t="str">
            <v>PT NEWCREST SUMATRA MINERALS</v>
          </cell>
        </row>
      </sheetData>
      <sheetData sheetId="161">
        <row r="7">
          <cell r="E7" t="str">
            <v>PT NEWCREST SUMATRA MINERALS</v>
          </cell>
        </row>
      </sheetData>
      <sheetData sheetId="162">
        <row r="7">
          <cell r="E7" t="str">
            <v>PT NEWCREST SUMATRA MINERALS</v>
          </cell>
        </row>
      </sheetData>
      <sheetData sheetId="163">
        <row r="7">
          <cell r="E7" t="str">
            <v>PT NEWCREST SUMATRA MINERALS</v>
          </cell>
        </row>
      </sheetData>
      <sheetData sheetId="164">
        <row r="7">
          <cell r="E7" t="str">
            <v>PT NEWCREST SUMATRA MINERALS</v>
          </cell>
        </row>
      </sheetData>
      <sheetData sheetId="165">
        <row r="7">
          <cell r="E7" t="str">
            <v>PT NEWCREST SUMATRA MINERALS</v>
          </cell>
        </row>
      </sheetData>
      <sheetData sheetId="166">
        <row r="7">
          <cell r="E7" t="str">
            <v>PT NEWCREST SUMATRA MINERALS</v>
          </cell>
        </row>
      </sheetData>
      <sheetData sheetId="167">
        <row r="7">
          <cell r="E7" t="str">
            <v>PT NEWCREST SUMATRA MINERALS</v>
          </cell>
        </row>
      </sheetData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>
        <row r="36">
          <cell r="G36">
            <v>0</v>
          </cell>
        </row>
      </sheetData>
      <sheetData sheetId="312">
        <row r="36">
          <cell r="G36">
            <v>0</v>
          </cell>
        </row>
      </sheetData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>
        <row r="7">
          <cell r="E7" t="str">
            <v>PT NEWCREST SUMATRA MINERALS</v>
          </cell>
        </row>
      </sheetData>
      <sheetData sheetId="437">
        <row r="7">
          <cell r="E7" t="str">
            <v>PT NEWCREST SUMATRA MINERALS</v>
          </cell>
        </row>
      </sheetData>
      <sheetData sheetId="438">
        <row r="7">
          <cell r="E7" t="str">
            <v>PT NEWCREST SUMATRA MINERALS</v>
          </cell>
        </row>
      </sheetData>
      <sheetData sheetId="439">
        <row r="7">
          <cell r="E7" t="str">
            <v>PT NEWCREST SUMATRA MINERALS</v>
          </cell>
        </row>
      </sheetData>
      <sheetData sheetId="440">
        <row r="7">
          <cell r="E7" t="str">
            <v>PT NEWCREST SUMATRA MINERALS</v>
          </cell>
        </row>
      </sheetData>
      <sheetData sheetId="441">
        <row r="7">
          <cell r="E7" t="str">
            <v>PT NEWCREST SUMATRA MINERALS</v>
          </cell>
        </row>
      </sheetData>
      <sheetData sheetId="442">
        <row r="7">
          <cell r="E7" t="str">
            <v>PT NEWCREST SUMATRA MINERALS</v>
          </cell>
        </row>
      </sheetData>
      <sheetData sheetId="443">
        <row r="7">
          <cell r="E7" t="str">
            <v>PT NEWCREST SUMATRA MINERALS</v>
          </cell>
        </row>
      </sheetData>
      <sheetData sheetId="444">
        <row r="7">
          <cell r="E7" t="str">
            <v>PT NEWCREST SUMATRA MINERALS</v>
          </cell>
        </row>
      </sheetData>
      <sheetData sheetId="445">
        <row r="7">
          <cell r="E7" t="str">
            <v>PT NEWCREST SUMATRA MINERALS</v>
          </cell>
        </row>
      </sheetData>
      <sheetData sheetId="446">
        <row r="7">
          <cell r="E7" t="str">
            <v>PT NEWCREST SUMATRA MINERALS</v>
          </cell>
        </row>
      </sheetData>
      <sheetData sheetId="447">
        <row r="7">
          <cell r="E7" t="str">
            <v>PT NEWCREST SUMATRA MINERALS</v>
          </cell>
        </row>
      </sheetData>
      <sheetData sheetId="448">
        <row r="7">
          <cell r="E7" t="str">
            <v>PT NEWCREST SUMATRA MINERALS</v>
          </cell>
        </row>
      </sheetData>
      <sheetData sheetId="449">
        <row r="7">
          <cell r="E7" t="str">
            <v>PT NEWCREST SUMATRA MINERALS</v>
          </cell>
        </row>
      </sheetData>
      <sheetData sheetId="450">
        <row r="7">
          <cell r="E7" t="str">
            <v>PT NEWCREST SUMATRA MINERALS</v>
          </cell>
        </row>
      </sheetData>
      <sheetData sheetId="451">
        <row r="7">
          <cell r="E7" t="str">
            <v>PT NEWCREST SUMATRA MINERALS</v>
          </cell>
        </row>
      </sheetData>
      <sheetData sheetId="452">
        <row r="7">
          <cell r="E7" t="str">
            <v>PT NEWCREST SUMATRA MINERALS</v>
          </cell>
        </row>
      </sheetData>
      <sheetData sheetId="453">
        <row r="31">
          <cell r="R31">
            <v>0</v>
          </cell>
        </row>
      </sheetData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>
        <row r="7">
          <cell r="E7" t="str">
            <v>PT NEWCREST SUMATRA MINERALS</v>
          </cell>
        </row>
      </sheetData>
      <sheetData sheetId="496">
        <row r="7">
          <cell r="E7" t="str">
            <v>PT NEWCREST SUMATRA MINERALS</v>
          </cell>
        </row>
      </sheetData>
      <sheetData sheetId="497">
        <row r="7">
          <cell r="E7" t="str">
            <v>PT NEWCREST SUMATRA MINERALS</v>
          </cell>
        </row>
      </sheetData>
      <sheetData sheetId="498">
        <row r="7">
          <cell r="E7" t="str">
            <v>PT NEWCREST SUMATRA MINERALS</v>
          </cell>
        </row>
      </sheetData>
      <sheetData sheetId="499">
        <row r="7">
          <cell r="E7" t="str">
            <v>PT NEWCREST SUMATRA MINERALS</v>
          </cell>
        </row>
      </sheetData>
      <sheetData sheetId="500">
        <row r="7">
          <cell r="E7" t="str">
            <v>PT NEWCREST SUMATRA MINERALS</v>
          </cell>
        </row>
      </sheetData>
      <sheetData sheetId="501">
        <row r="31">
          <cell r="R31">
            <v>0</v>
          </cell>
        </row>
      </sheetData>
      <sheetData sheetId="502">
        <row r="7">
          <cell r="E7" t="str">
            <v>PT NEWCREST SUMATRA MINERALS</v>
          </cell>
        </row>
      </sheetData>
      <sheetData sheetId="503">
        <row r="31">
          <cell r="R31">
            <v>0</v>
          </cell>
        </row>
      </sheetData>
      <sheetData sheetId="504">
        <row r="7">
          <cell r="E7" t="str">
            <v>PT NEWCREST SUMATRA MINERALS</v>
          </cell>
        </row>
      </sheetData>
      <sheetData sheetId="505">
        <row r="36">
          <cell r="G36">
            <v>0</v>
          </cell>
        </row>
      </sheetData>
      <sheetData sheetId="506">
        <row r="7">
          <cell r="E7" t="str">
            <v>PT NEWCREST SUMATRA MINERALS</v>
          </cell>
        </row>
      </sheetData>
      <sheetData sheetId="507">
        <row r="7">
          <cell r="E7" t="str">
            <v>PT NEWCREST SUMATRA MINERALS</v>
          </cell>
        </row>
      </sheetData>
      <sheetData sheetId="508">
        <row r="36">
          <cell r="G36">
            <v>0</v>
          </cell>
        </row>
      </sheetData>
      <sheetData sheetId="509">
        <row r="31">
          <cell r="R31">
            <v>0</v>
          </cell>
        </row>
      </sheetData>
      <sheetData sheetId="510">
        <row r="36">
          <cell r="G36">
            <v>0</v>
          </cell>
        </row>
      </sheetData>
      <sheetData sheetId="511">
        <row r="36">
          <cell r="G36">
            <v>0</v>
          </cell>
        </row>
      </sheetData>
      <sheetData sheetId="512">
        <row r="36">
          <cell r="G36">
            <v>0</v>
          </cell>
        </row>
      </sheetData>
      <sheetData sheetId="513">
        <row r="31">
          <cell r="R31">
            <v>0</v>
          </cell>
        </row>
      </sheetData>
      <sheetData sheetId="514">
        <row r="31">
          <cell r="R31">
            <v>0</v>
          </cell>
        </row>
      </sheetData>
      <sheetData sheetId="515">
        <row r="36">
          <cell r="G36">
            <v>0</v>
          </cell>
        </row>
      </sheetData>
      <sheetData sheetId="516">
        <row r="7">
          <cell r="E7" t="str">
            <v>PT NEWCREST SUMATRA MINERALS</v>
          </cell>
        </row>
      </sheetData>
      <sheetData sheetId="517">
        <row r="7">
          <cell r="E7" t="str">
            <v>PT NEWCREST SUMATRA MINERALS</v>
          </cell>
        </row>
      </sheetData>
      <sheetData sheetId="518">
        <row r="7">
          <cell r="E7" t="str">
            <v>PT NEWCREST SUMATRA MINERALS</v>
          </cell>
        </row>
      </sheetData>
      <sheetData sheetId="519">
        <row r="7">
          <cell r="E7" t="str">
            <v>PT NEWCREST SUMATRA MINERALS</v>
          </cell>
        </row>
      </sheetData>
      <sheetData sheetId="520">
        <row r="7">
          <cell r="E7" t="str">
            <v>PT NEWCREST SUMATRA MINERALS</v>
          </cell>
        </row>
      </sheetData>
      <sheetData sheetId="521">
        <row r="7">
          <cell r="E7" t="str">
            <v>PT NEWCREST SUMATRA MINERALS</v>
          </cell>
        </row>
      </sheetData>
      <sheetData sheetId="522">
        <row r="7">
          <cell r="E7" t="str">
            <v>PT NEWCREST SUMATRA MINERALS</v>
          </cell>
        </row>
      </sheetData>
      <sheetData sheetId="523">
        <row r="7">
          <cell r="E7" t="str">
            <v>PT NEWCREST SUMATRA MINERALS</v>
          </cell>
        </row>
      </sheetData>
      <sheetData sheetId="524">
        <row r="7">
          <cell r="E7" t="str">
            <v>PT NEWCREST SUMATRA MINERALS</v>
          </cell>
        </row>
      </sheetData>
      <sheetData sheetId="525">
        <row r="7">
          <cell r="E7" t="str">
            <v>PT NEWCREST SUMATRA MINERALS</v>
          </cell>
        </row>
      </sheetData>
      <sheetData sheetId="526">
        <row r="7">
          <cell r="E7" t="str">
            <v>PT NEWCREST SUMATRA MINERALS</v>
          </cell>
        </row>
      </sheetData>
      <sheetData sheetId="527">
        <row r="7">
          <cell r="E7" t="str">
            <v>PT NEWCREST SUMATRA MINERALS</v>
          </cell>
        </row>
      </sheetData>
      <sheetData sheetId="528">
        <row r="7">
          <cell r="E7" t="str">
            <v>PT NEWCREST SUMATRA MINERALS</v>
          </cell>
        </row>
      </sheetData>
      <sheetData sheetId="529">
        <row r="7">
          <cell r="E7" t="str">
            <v>PT NEWCREST SUMATRA MINERALS</v>
          </cell>
        </row>
      </sheetData>
      <sheetData sheetId="530">
        <row r="7">
          <cell r="E7" t="str">
            <v>PT NEWCREST SUMATRA MINERALS</v>
          </cell>
        </row>
      </sheetData>
      <sheetData sheetId="531">
        <row r="7">
          <cell r="E7" t="str">
            <v>PT NEWCREST SUMATRA MINERALS</v>
          </cell>
        </row>
      </sheetData>
      <sheetData sheetId="532">
        <row r="7">
          <cell r="E7" t="str">
            <v>PT NEWCREST SUMATRA MINERALS</v>
          </cell>
        </row>
      </sheetData>
      <sheetData sheetId="533">
        <row r="31">
          <cell r="R31">
            <v>0</v>
          </cell>
        </row>
      </sheetData>
      <sheetData sheetId="534">
        <row r="7">
          <cell r="E7" t="str">
            <v>PT NEWCREST SUMATRA MINERALS</v>
          </cell>
        </row>
      </sheetData>
      <sheetData sheetId="535">
        <row r="7">
          <cell r="E7" t="str">
            <v>PT NEWCREST SUMATRA MINERALS</v>
          </cell>
        </row>
      </sheetData>
      <sheetData sheetId="536">
        <row r="7">
          <cell r="E7" t="str">
            <v>PT NEWCREST SUMATRA MINERALS</v>
          </cell>
        </row>
      </sheetData>
      <sheetData sheetId="537">
        <row r="7">
          <cell r="E7" t="str">
            <v>PT NEWCREST SUMATRA MINERALS</v>
          </cell>
        </row>
      </sheetData>
      <sheetData sheetId="538">
        <row r="7">
          <cell r="E7" t="str">
            <v>PT NEWCREST SUMATRA MINERALS</v>
          </cell>
        </row>
      </sheetData>
      <sheetData sheetId="539">
        <row r="7">
          <cell r="E7" t="str">
            <v>PT NEWCREST SUMATRA MINERALS</v>
          </cell>
        </row>
      </sheetData>
      <sheetData sheetId="540">
        <row r="7">
          <cell r="E7" t="str">
            <v>PT NEWCREST SUMATRA MINERALS</v>
          </cell>
        </row>
      </sheetData>
      <sheetData sheetId="541">
        <row r="31">
          <cell r="R31">
            <v>0</v>
          </cell>
        </row>
      </sheetData>
      <sheetData sheetId="542">
        <row r="7">
          <cell r="E7" t="str">
            <v>PT NEWCREST SUMATRA MINERALS</v>
          </cell>
        </row>
      </sheetData>
      <sheetData sheetId="543">
        <row r="31">
          <cell r="R31">
            <v>0</v>
          </cell>
        </row>
      </sheetData>
      <sheetData sheetId="544">
        <row r="7">
          <cell r="E7" t="str">
            <v>PT NEWCREST SUMATRA MINERALS</v>
          </cell>
        </row>
      </sheetData>
      <sheetData sheetId="545">
        <row r="31">
          <cell r="R31">
            <v>0</v>
          </cell>
        </row>
      </sheetData>
      <sheetData sheetId="546">
        <row r="31">
          <cell r="R31">
            <v>0</v>
          </cell>
        </row>
      </sheetData>
      <sheetData sheetId="547">
        <row r="7">
          <cell r="E7" t="str">
            <v>PT NEWCREST SUMATRA MINERALS</v>
          </cell>
        </row>
      </sheetData>
      <sheetData sheetId="548">
        <row r="36">
          <cell r="G36">
            <v>0</v>
          </cell>
        </row>
      </sheetData>
      <sheetData sheetId="549">
        <row r="31">
          <cell r="R31">
            <v>0</v>
          </cell>
        </row>
      </sheetData>
      <sheetData sheetId="550">
        <row r="36">
          <cell r="G36">
            <v>0</v>
          </cell>
        </row>
      </sheetData>
      <sheetData sheetId="551">
        <row r="36">
          <cell r="G36">
            <v>0</v>
          </cell>
        </row>
      </sheetData>
      <sheetData sheetId="552">
        <row r="36">
          <cell r="G36">
            <v>0</v>
          </cell>
        </row>
      </sheetData>
      <sheetData sheetId="553">
        <row r="36">
          <cell r="G36">
            <v>0</v>
          </cell>
        </row>
      </sheetData>
      <sheetData sheetId="554">
        <row r="36">
          <cell r="G36">
            <v>0</v>
          </cell>
        </row>
      </sheetData>
      <sheetData sheetId="555">
        <row r="31">
          <cell r="R31">
            <v>0</v>
          </cell>
        </row>
      </sheetData>
      <sheetData sheetId="556">
        <row r="36">
          <cell r="G36">
            <v>0</v>
          </cell>
        </row>
      </sheetData>
      <sheetData sheetId="557">
        <row r="36">
          <cell r="G36">
            <v>0</v>
          </cell>
        </row>
      </sheetData>
      <sheetData sheetId="558">
        <row r="36">
          <cell r="G36">
            <v>0</v>
          </cell>
        </row>
      </sheetData>
      <sheetData sheetId="559">
        <row r="36">
          <cell r="G36">
            <v>0</v>
          </cell>
        </row>
      </sheetData>
      <sheetData sheetId="560">
        <row r="36">
          <cell r="G36">
            <v>0</v>
          </cell>
        </row>
      </sheetData>
      <sheetData sheetId="561">
        <row r="31">
          <cell r="R31">
            <v>0</v>
          </cell>
        </row>
      </sheetData>
      <sheetData sheetId="562">
        <row r="7">
          <cell r="E7" t="str">
            <v>PT NEWCREST SUMATRA MINERALS</v>
          </cell>
        </row>
      </sheetData>
      <sheetData sheetId="563">
        <row r="36">
          <cell r="G36">
            <v>0</v>
          </cell>
        </row>
      </sheetData>
      <sheetData sheetId="564">
        <row r="31">
          <cell r="R31">
            <v>0</v>
          </cell>
        </row>
      </sheetData>
      <sheetData sheetId="565">
        <row r="31">
          <cell r="R31">
            <v>0</v>
          </cell>
        </row>
      </sheetData>
      <sheetData sheetId="566">
        <row r="7">
          <cell r="E7" t="str">
            <v>PT NEWCREST SUMATRA MINERALS</v>
          </cell>
        </row>
      </sheetData>
      <sheetData sheetId="567">
        <row r="31">
          <cell r="R31">
            <v>0</v>
          </cell>
        </row>
      </sheetData>
      <sheetData sheetId="568">
        <row r="36">
          <cell r="G36">
            <v>0</v>
          </cell>
        </row>
      </sheetData>
      <sheetData sheetId="569">
        <row r="31">
          <cell r="R31">
            <v>0</v>
          </cell>
        </row>
      </sheetData>
      <sheetData sheetId="570">
        <row r="36">
          <cell r="G36">
            <v>0</v>
          </cell>
        </row>
      </sheetData>
      <sheetData sheetId="571">
        <row r="36">
          <cell r="G36">
            <v>0</v>
          </cell>
        </row>
      </sheetData>
      <sheetData sheetId="572">
        <row r="7">
          <cell r="E7" t="str">
            <v>PT NEWCREST SUMATRA MINERALS</v>
          </cell>
        </row>
      </sheetData>
      <sheetData sheetId="573">
        <row r="7">
          <cell r="E7" t="str">
            <v>PT NEWCREST SUMATRA MINERALS</v>
          </cell>
        </row>
      </sheetData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 refreshError="1"/>
      <sheetData sheetId="585" refreshError="1"/>
      <sheetData sheetId="586">
        <row r="7">
          <cell r="E7" t="str">
            <v>PT NEWCREST SUMATRA MINERALS</v>
          </cell>
        </row>
      </sheetData>
      <sheetData sheetId="587">
        <row r="7">
          <cell r="E7" t="str">
            <v>PT NEWCREST SUMATRA MINERALS</v>
          </cell>
        </row>
      </sheetData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>
        <row r="7">
          <cell r="E7" t="str">
            <v>PT NEWCREST SUMATRA MINERALS</v>
          </cell>
        </row>
      </sheetData>
      <sheetData sheetId="628">
        <row r="7">
          <cell r="E7" t="str">
            <v>PT NEWCREST SUMATRA MINERALS</v>
          </cell>
        </row>
      </sheetData>
      <sheetData sheetId="629">
        <row r="7">
          <cell r="E7" t="str">
            <v>PT NEWCREST SUMATRA MINERALS</v>
          </cell>
        </row>
      </sheetData>
      <sheetData sheetId="630">
        <row r="7">
          <cell r="E7" t="str">
            <v>PT NEWCREST SUMATRA MINERALS</v>
          </cell>
        </row>
      </sheetData>
      <sheetData sheetId="631">
        <row r="7">
          <cell r="E7" t="str">
            <v>PT NEWCREST SUMATRA MINERALS</v>
          </cell>
        </row>
      </sheetData>
      <sheetData sheetId="632">
        <row r="36">
          <cell r="G36">
            <v>0</v>
          </cell>
        </row>
      </sheetData>
      <sheetData sheetId="633">
        <row r="7">
          <cell r="E7" t="str">
            <v>PT NEWCREST SUMATRA MINERALS</v>
          </cell>
        </row>
      </sheetData>
      <sheetData sheetId="634">
        <row r="31">
          <cell r="R31">
            <v>0</v>
          </cell>
        </row>
      </sheetData>
      <sheetData sheetId="635">
        <row r="31">
          <cell r="R31">
            <v>0</v>
          </cell>
        </row>
      </sheetData>
      <sheetData sheetId="636">
        <row r="7">
          <cell r="E7" t="str">
            <v>PT NEWCREST SUMATRA MINERALS</v>
          </cell>
        </row>
      </sheetData>
      <sheetData sheetId="637">
        <row r="7">
          <cell r="E7" t="str">
            <v>PT NEWCREST SUMATRA MINERALS</v>
          </cell>
        </row>
      </sheetData>
      <sheetData sheetId="638">
        <row r="31">
          <cell r="R31">
            <v>0</v>
          </cell>
        </row>
      </sheetData>
      <sheetData sheetId="639">
        <row r="7">
          <cell r="E7" t="str">
            <v>PT NEWCREST SUMATRA MINERALS</v>
          </cell>
        </row>
      </sheetData>
      <sheetData sheetId="640">
        <row r="31">
          <cell r="R31">
            <v>0</v>
          </cell>
        </row>
      </sheetData>
      <sheetData sheetId="641">
        <row r="7">
          <cell r="E7" t="str">
            <v>PT NEWCREST SUMATRA MINERALS</v>
          </cell>
        </row>
      </sheetData>
      <sheetData sheetId="642">
        <row r="7">
          <cell r="E7" t="str">
            <v>PT NEWCREST SUMATRA MINERALS</v>
          </cell>
        </row>
      </sheetData>
      <sheetData sheetId="643">
        <row r="36">
          <cell r="G36">
            <v>0</v>
          </cell>
        </row>
      </sheetData>
      <sheetData sheetId="644">
        <row r="31">
          <cell r="R31">
            <v>0</v>
          </cell>
        </row>
      </sheetData>
      <sheetData sheetId="645">
        <row r="7">
          <cell r="E7" t="str">
            <v>PT NEWCREST SUMATRA MINERALS</v>
          </cell>
        </row>
      </sheetData>
      <sheetData sheetId="646"/>
      <sheetData sheetId="647">
        <row r="7">
          <cell r="E7" t="str">
            <v>PT NEWCREST SUMATRA MINERALS</v>
          </cell>
        </row>
      </sheetData>
      <sheetData sheetId="648">
        <row r="7">
          <cell r="E7" t="str">
            <v>PT NEWCREST SUMATRA MINERALS</v>
          </cell>
        </row>
      </sheetData>
      <sheetData sheetId="649">
        <row r="36">
          <cell r="G36">
            <v>0</v>
          </cell>
        </row>
      </sheetData>
      <sheetData sheetId="650">
        <row r="31">
          <cell r="R31">
            <v>0</v>
          </cell>
        </row>
      </sheetData>
      <sheetData sheetId="651">
        <row r="7">
          <cell r="E7" t="str">
            <v>PT NEWCREST SUMATRA MINERALS</v>
          </cell>
        </row>
      </sheetData>
      <sheetData sheetId="652">
        <row r="7">
          <cell r="E7" t="str">
            <v>PT NEWCREST SUMATRA MINERALS</v>
          </cell>
        </row>
      </sheetData>
      <sheetData sheetId="653">
        <row r="7">
          <cell r="E7" t="str">
            <v>PT NEWCREST SUMATRA MINERALS</v>
          </cell>
        </row>
      </sheetData>
      <sheetData sheetId="654">
        <row r="7">
          <cell r="E7" t="str">
            <v>PT NEWCREST SUMATRA MINERALS</v>
          </cell>
        </row>
      </sheetData>
      <sheetData sheetId="655">
        <row r="7">
          <cell r="E7" t="str">
            <v>PT NEWCREST SUMATRA MINERALS</v>
          </cell>
        </row>
      </sheetData>
      <sheetData sheetId="656">
        <row r="7">
          <cell r="E7" t="str">
            <v>PT NEWCREST SUMATRA MINERALS</v>
          </cell>
        </row>
      </sheetData>
      <sheetData sheetId="657">
        <row r="7">
          <cell r="E7" t="str">
            <v>PT NEWCREST SUMATRA MINERALS</v>
          </cell>
        </row>
      </sheetData>
      <sheetData sheetId="658">
        <row r="7">
          <cell r="E7" t="str">
            <v>PT NEWCREST SUMATRA MINERALS</v>
          </cell>
        </row>
      </sheetData>
      <sheetData sheetId="659">
        <row r="7">
          <cell r="E7" t="str">
            <v>PT NEWCREST SUMATRA MINERALS</v>
          </cell>
        </row>
      </sheetData>
      <sheetData sheetId="660">
        <row r="7">
          <cell r="E7" t="str">
            <v>PT NEWCREST SUMATRA MINERALS</v>
          </cell>
        </row>
      </sheetData>
      <sheetData sheetId="661">
        <row r="7">
          <cell r="E7" t="str">
            <v>PT NEWCREST SUMATRA MINERALS</v>
          </cell>
        </row>
      </sheetData>
      <sheetData sheetId="662">
        <row r="7">
          <cell r="E7" t="str">
            <v>PT NEWCREST SUMATRA MINERALS</v>
          </cell>
        </row>
      </sheetData>
      <sheetData sheetId="663">
        <row r="7">
          <cell r="E7" t="str">
            <v>PT NEWCREST SUMATRA MINERALS</v>
          </cell>
        </row>
      </sheetData>
      <sheetData sheetId="664">
        <row r="7">
          <cell r="E7" t="str">
            <v>PT NEWCREST SUMATRA MINERALS</v>
          </cell>
        </row>
      </sheetData>
      <sheetData sheetId="665">
        <row r="7">
          <cell r="E7" t="str">
            <v>PT NEWCREST SUMATRA MINERALS</v>
          </cell>
        </row>
      </sheetData>
      <sheetData sheetId="666">
        <row r="7">
          <cell r="E7" t="str">
            <v>PT NEWCREST SUMATRA MINERALS</v>
          </cell>
        </row>
      </sheetData>
      <sheetData sheetId="667">
        <row r="7">
          <cell r="E7" t="str">
            <v>PT NEWCREST SUMATRA MINERALS</v>
          </cell>
        </row>
      </sheetData>
      <sheetData sheetId="668">
        <row r="7">
          <cell r="E7" t="str">
            <v>PT NEWCREST SUMATRA MINERALS</v>
          </cell>
        </row>
      </sheetData>
      <sheetData sheetId="669">
        <row r="7">
          <cell r="E7" t="str">
            <v>PT NEWCREST SUMATRA MINERALS</v>
          </cell>
        </row>
      </sheetData>
      <sheetData sheetId="670">
        <row r="7">
          <cell r="E7" t="str">
            <v>PT NEWCREST SUMATRA MINERALS</v>
          </cell>
        </row>
      </sheetData>
      <sheetData sheetId="671">
        <row r="7">
          <cell r="E7" t="str">
            <v>PT NEWCREST SUMATRA MINERALS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>
        <row r="7">
          <cell r="E7" t="str">
            <v>PT NEWCREST SUMATRA MINERALS</v>
          </cell>
        </row>
      </sheetData>
      <sheetData sheetId="684">
        <row r="7">
          <cell r="E7" t="str">
            <v>PT NEWCREST SUMATRA MINERALS</v>
          </cell>
        </row>
      </sheetData>
      <sheetData sheetId="685">
        <row r="7">
          <cell r="E7" t="str">
            <v>PT NEWCREST SUMATRA MINERALS</v>
          </cell>
        </row>
      </sheetData>
      <sheetData sheetId="686">
        <row r="7">
          <cell r="E7" t="str">
            <v>PT NEWCREST SUMATRA MINERALS</v>
          </cell>
        </row>
      </sheetData>
      <sheetData sheetId="687">
        <row r="7">
          <cell r="E7" t="str">
            <v>PT NEWCREST SUMATRA MINERALS</v>
          </cell>
        </row>
      </sheetData>
      <sheetData sheetId="688">
        <row r="7">
          <cell r="E7" t="str">
            <v>PT NEWCREST SUMATRA MINERALS</v>
          </cell>
        </row>
      </sheetData>
      <sheetData sheetId="689">
        <row r="7">
          <cell r="E7" t="str">
            <v>PT NEWCREST SUMATRA MINERALS</v>
          </cell>
        </row>
      </sheetData>
      <sheetData sheetId="690">
        <row r="7">
          <cell r="E7" t="str">
            <v>PT NEWCREST SUMATRA MINERALS</v>
          </cell>
        </row>
      </sheetData>
      <sheetData sheetId="691">
        <row r="7">
          <cell r="E7" t="str">
            <v>PT NEWCREST SUMATRA MINERALS</v>
          </cell>
        </row>
      </sheetData>
      <sheetData sheetId="692">
        <row r="7">
          <cell r="E7" t="str">
            <v>PT NEWCREST SUMATRA MINERALS</v>
          </cell>
        </row>
      </sheetData>
      <sheetData sheetId="693">
        <row r="7">
          <cell r="E7" t="str">
            <v>PT NEWCREST SUMATRA MINERALS</v>
          </cell>
        </row>
      </sheetData>
      <sheetData sheetId="694">
        <row r="7">
          <cell r="E7" t="str">
            <v>PT NEWCREST SUMATRA MINERALS</v>
          </cell>
        </row>
      </sheetData>
      <sheetData sheetId="695">
        <row r="7">
          <cell r="E7" t="str">
            <v>PT NEWCREST SUMATRA MINERALS</v>
          </cell>
        </row>
      </sheetData>
      <sheetData sheetId="696">
        <row r="7">
          <cell r="E7" t="str">
            <v>PT NEWCREST SUMATRA MINERALS</v>
          </cell>
        </row>
      </sheetData>
      <sheetData sheetId="697">
        <row r="7">
          <cell r="E7" t="str">
            <v>PT NEWCREST SUMATRA MINERALS</v>
          </cell>
        </row>
      </sheetData>
      <sheetData sheetId="698">
        <row r="7">
          <cell r="E7" t="str">
            <v>PT NEWCREST SUMATRA MINERALS</v>
          </cell>
        </row>
      </sheetData>
      <sheetData sheetId="699">
        <row r="7">
          <cell r="E7" t="str">
            <v>PT NEWCREST SUMATRA MINERALS</v>
          </cell>
        </row>
      </sheetData>
      <sheetData sheetId="700">
        <row r="7">
          <cell r="E7" t="str">
            <v>PT NEWCREST SUMATRA MINERALS</v>
          </cell>
        </row>
      </sheetData>
      <sheetData sheetId="701">
        <row r="7">
          <cell r="E7" t="str">
            <v>PT NEWCREST SUMATRA MINERALS</v>
          </cell>
        </row>
      </sheetData>
      <sheetData sheetId="702">
        <row r="7">
          <cell r="E7" t="str">
            <v>PT NEWCREST SUMATRA MINERALS</v>
          </cell>
        </row>
      </sheetData>
      <sheetData sheetId="703">
        <row r="7">
          <cell r="E7" t="str">
            <v>PT NEWCREST SUMATRA MINERALS</v>
          </cell>
        </row>
      </sheetData>
      <sheetData sheetId="704">
        <row r="31">
          <cell r="R31">
            <v>0</v>
          </cell>
        </row>
      </sheetData>
      <sheetData sheetId="705">
        <row r="31">
          <cell r="R31">
            <v>0</v>
          </cell>
        </row>
      </sheetData>
      <sheetData sheetId="706">
        <row r="7">
          <cell r="E7" t="str">
            <v>PT NEWCREST SUMATRA MINERALS</v>
          </cell>
        </row>
      </sheetData>
      <sheetData sheetId="707">
        <row r="7">
          <cell r="E7" t="str">
            <v>PT NEWCREST SUMATRA MINERALS</v>
          </cell>
        </row>
      </sheetData>
      <sheetData sheetId="708">
        <row r="7">
          <cell r="E7" t="str">
            <v>PT NEWCREST SUMATRA MINERALS</v>
          </cell>
        </row>
      </sheetData>
      <sheetData sheetId="709">
        <row r="7">
          <cell r="E7" t="str">
            <v>PT NEWCREST SUMATRA MINERALS</v>
          </cell>
        </row>
      </sheetData>
      <sheetData sheetId="710">
        <row r="7">
          <cell r="E7" t="str">
            <v>PT NEWCREST SUMATRA MINERALS</v>
          </cell>
        </row>
      </sheetData>
      <sheetData sheetId="711">
        <row r="7">
          <cell r="E7" t="str">
            <v>PT NEWCREST SUMATRA MINERALS</v>
          </cell>
        </row>
      </sheetData>
      <sheetData sheetId="712">
        <row r="7">
          <cell r="E7" t="str">
            <v>PT NEWCREST SUMATRA MINERALS</v>
          </cell>
        </row>
      </sheetData>
      <sheetData sheetId="713">
        <row r="7">
          <cell r="E7" t="str">
            <v>PT NEWCREST SUMATRA MINERALS</v>
          </cell>
        </row>
      </sheetData>
      <sheetData sheetId="714">
        <row r="7">
          <cell r="E7" t="str">
            <v>PT NEWCREST SUMATRA MINERALS</v>
          </cell>
        </row>
      </sheetData>
      <sheetData sheetId="715">
        <row r="7">
          <cell r="E7" t="str">
            <v>PT NEWCREST SUMATRA MINERALS</v>
          </cell>
        </row>
      </sheetData>
      <sheetData sheetId="716">
        <row r="7">
          <cell r="E7" t="str">
            <v>PT NEWCREST SUMATRA MINERALS</v>
          </cell>
        </row>
      </sheetData>
      <sheetData sheetId="717">
        <row r="7">
          <cell r="E7" t="str">
            <v>PT NEWCREST SUMATRA MINERALS</v>
          </cell>
        </row>
      </sheetData>
      <sheetData sheetId="718">
        <row r="7">
          <cell r="E7" t="str">
            <v>PT NEWCREST SUMATRA MINERALS</v>
          </cell>
        </row>
      </sheetData>
      <sheetData sheetId="719">
        <row r="7">
          <cell r="E7" t="str">
            <v>PT NEWCREST SUMATRA MINERALS</v>
          </cell>
        </row>
      </sheetData>
      <sheetData sheetId="720">
        <row r="7">
          <cell r="E7" t="str">
            <v>PT NEWCREST SUMATRA MINERALS</v>
          </cell>
        </row>
      </sheetData>
      <sheetData sheetId="721">
        <row r="7">
          <cell r="E7" t="str">
            <v>PT NEWCREST SUMATRA MINERALS</v>
          </cell>
        </row>
      </sheetData>
      <sheetData sheetId="722">
        <row r="7">
          <cell r="E7" t="str">
            <v>PT NEWCREST SUMATRA MINERALS</v>
          </cell>
        </row>
      </sheetData>
      <sheetData sheetId="723">
        <row r="7">
          <cell r="E7" t="str">
            <v>PT NEWCREST SUMATRA MINERALS</v>
          </cell>
        </row>
      </sheetData>
      <sheetData sheetId="724">
        <row r="7">
          <cell r="E7" t="str">
            <v>PT NEWCREST SUMATRA MINERALS</v>
          </cell>
        </row>
      </sheetData>
      <sheetData sheetId="725">
        <row r="7">
          <cell r="E7" t="str">
            <v>PT NEWCREST SUMATRA MINERALS</v>
          </cell>
        </row>
      </sheetData>
      <sheetData sheetId="726">
        <row r="7">
          <cell r="E7" t="str">
            <v>PT NEWCREST SUMATRA MINERALS</v>
          </cell>
        </row>
      </sheetData>
      <sheetData sheetId="727">
        <row r="7">
          <cell r="E7" t="str">
            <v>PT NEWCREST SUMATRA MINERALS</v>
          </cell>
        </row>
      </sheetData>
      <sheetData sheetId="728">
        <row r="7">
          <cell r="E7" t="str">
            <v>PT NEWCREST SUMATRA MINERALS</v>
          </cell>
        </row>
      </sheetData>
      <sheetData sheetId="729">
        <row r="7">
          <cell r="E7" t="str">
            <v>PT NEWCREST SUMATRA MINERALS</v>
          </cell>
        </row>
      </sheetData>
      <sheetData sheetId="730">
        <row r="7">
          <cell r="E7" t="str">
            <v>PT NEWCREST SUMATRA MINERALS</v>
          </cell>
        </row>
      </sheetData>
      <sheetData sheetId="731">
        <row r="31">
          <cell r="R31">
            <v>0</v>
          </cell>
        </row>
      </sheetData>
      <sheetData sheetId="732">
        <row r="7">
          <cell r="E7" t="str">
            <v>PT NEWCREST SUMATRA MINERALS</v>
          </cell>
        </row>
      </sheetData>
      <sheetData sheetId="733">
        <row r="7">
          <cell r="E7" t="str">
            <v>PT NEWCREST SUMATRA MINERALS</v>
          </cell>
        </row>
      </sheetData>
      <sheetData sheetId="734">
        <row r="7">
          <cell r="E7" t="str">
            <v>PT NEWCREST SUMATRA MINERALS</v>
          </cell>
        </row>
      </sheetData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/>
      <sheetData sheetId="741" refreshError="1"/>
      <sheetData sheetId="742" refreshError="1"/>
      <sheetData sheetId="743" refreshError="1"/>
      <sheetData sheetId="744" refreshError="1"/>
      <sheetData sheetId="745">
        <row r="7">
          <cell r="E7" t="str">
            <v>PT NEWCREST SUMATRA MINERALS</v>
          </cell>
        </row>
      </sheetData>
      <sheetData sheetId="746">
        <row r="7">
          <cell r="E7" t="str">
            <v>PT NEWCREST SUMATRA MINERALS</v>
          </cell>
        </row>
      </sheetData>
      <sheetData sheetId="747">
        <row r="7">
          <cell r="E7" t="str">
            <v>PT NEWCREST SUMATRA MINERALS</v>
          </cell>
        </row>
      </sheetData>
      <sheetData sheetId="748">
        <row r="7">
          <cell r="E7" t="str">
            <v>PT NEWCREST SUMATRA MINERALS</v>
          </cell>
        </row>
      </sheetData>
      <sheetData sheetId="749">
        <row r="7">
          <cell r="E7" t="str">
            <v>PT NEWCREST SUMATRA MINERALS</v>
          </cell>
        </row>
      </sheetData>
      <sheetData sheetId="750">
        <row r="7">
          <cell r="E7" t="str">
            <v>PT NEWCREST SUMATRA MINERALS</v>
          </cell>
        </row>
      </sheetData>
      <sheetData sheetId="751">
        <row r="7">
          <cell r="E7" t="str">
            <v>PT NEWCREST SUMATRA MINERALS</v>
          </cell>
        </row>
      </sheetData>
      <sheetData sheetId="752">
        <row r="7">
          <cell r="E7" t="str">
            <v>PT NEWCREST SUMATRA MINERALS</v>
          </cell>
        </row>
      </sheetData>
      <sheetData sheetId="753"/>
      <sheetData sheetId="754"/>
      <sheetData sheetId="755"/>
      <sheetData sheetId="756">
        <row r="7">
          <cell r="E7" t="str">
            <v>PT NEWCREST SUMATRA MINERALS</v>
          </cell>
        </row>
      </sheetData>
      <sheetData sheetId="757"/>
      <sheetData sheetId="758">
        <row r="7">
          <cell r="E7" t="str">
            <v>PT NEWCREST SUMATRA MINERALS</v>
          </cell>
        </row>
      </sheetData>
      <sheetData sheetId="759">
        <row r="7">
          <cell r="E7" t="str">
            <v>PT NEWCREST SUMATRA MINERALS</v>
          </cell>
        </row>
      </sheetData>
      <sheetData sheetId="760">
        <row r="7">
          <cell r="E7" t="str">
            <v>PT NEWCREST SUMATRA MINERALS</v>
          </cell>
        </row>
      </sheetData>
      <sheetData sheetId="761">
        <row r="7">
          <cell r="E7" t="str">
            <v>PT NEWCREST SUMATRA MINERALS</v>
          </cell>
        </row>
      </sheetData>
      <sheetData sheetId="762">
        <row r="7">
          <cell r="E7" t="str">
            <v>PT NEWCREST SUMATRA MINERALS</v>
          </cell>
        </row>
      </sheetData>
      <sheetData sheetId="763">
        <row r="7">
          <cell r="E7" t="str">
            <v>PT NEWCREST SUMATRA MINERALS</v>
          </cell>
        </row>
      </sheetData>
      <sheetData sheetId="764">
        <row r="7">
          <cell r="E7" t="str">
            <v>PT NEWCREST SUMATRA MINERALS</v>
          </cell>
        </row>
      </sheetData>
      <sheetData sheetId="765">
        <row r="7">
          <cell r="E7" t="str">
            <v>PT NEWCREST SUMATRA MINERALS</v>
          </cell>
        </row>
      </sheetData>
      <sheetData sheetId="766">
        <row r="7">
          <cell r="E7" t="str">
            <v>PT NEWCREST SUMATRA MINERALS</v>
          </cell>
        </row>
      </sheetData>
      <sheetData sheetId="767">
        <row r="7">
          <cell r="E7" t="str">
            <v>PT NEWCREST SUMATRA MINERALS</v>
          </cell>
        </row>
      </sheetData>
      <sheetData sheetId="768">
        <row r="7">
          <cell r="E7" t="str">
            <v>PT NEWCREST SUMATRA MINERALS</v>
          </cell>
        </row>
      </sheetData>
      <sheetData sheetId="769">
        <row r="7">
          <cell r="E7" t="str">
            <v>PT NEWCREST SUMATRA MINERALS</v>
          </cell>
        </row>
      </sheetData>
      <sheetData sheetId="770">
        <row r="7">
          <cell r="E7" t="str">
            <v>PT NEWCREST SUMATRA MINERALS</v>
          </cell>
        </row>
      </sheetData>
      <sheetData sheetId="771">
        <row r="7">
          <cell r="E7" t="str">
            <v>PT NEWCREST SUMATRA MINERALS</v>
          </cell>
        </row>
      </sheetData>
      <sheetData sheetId="772">
        <row r="7">
          <cell r="E7" t="str">
            <v>PT NEWCREST SUMATRA MINERALS</v>
          </cell>
        </row>
      </sheetData>
      <sheetData sheetId="773">
        <row r="7">
          <cell r="E7" t="str">
            <v>PT NEWCREST SUMATRA MINERALS</v>
          </cell>
        </row>
      </sheetData>
      <sheetData sheetId="774">
        <row r="7">
          <cell r="E7" t="str">
            <v>PT NEWCREST SUMATRA MINERALS</v>
          </cell>
        </row>
      </sheetData>
      <sheetData sheetId="775">
        <row r="7">
          <cell r="E7" t="str">
            <v>PT NEWCREST SUMATRA MINERALS</v>
          </cell>
        </row>
      </sheetData>
      <sheetData sheetId="776">
        <row r="7">
          <cell r="E7" t="str">
            <v>PT NEWCREST SUMATRA MINERALS</v>
          </cell>
        </row>
      </sheetData>
      <sheetData sheetId="777">
        <row r="7">
          <cell r="E7" t="str">
            <v>PT NEWCREST SUMATRA MINERALS</v>
          </cell>
        </row>
      </sheetData>
      <sheetData sheetId="778">
        <row r="7">
          <cell r="E7" t="str">
            <v>PT NEWCREST SUMATRA MINERALS</v>
          </cell>
        </row>
      </sheetData>
      <sheetData sheetId="779">
        <row r="7">
          <cell r="E7" t="str">
            <v>PT NEWCREST SUMATRA MINERALS</v>
          </cell>
        </row>
      </sheetData>
      <sheetData sheetId="780">
        <row r="7">
          <cell r="E7" t="str">
            <v>PT NEWCREST SUMATRA MINERALS</v>
          </cell>
        </row>
      </sheetData>
      <sheetData sheetId="781">
        <row r="7">
          <cell r="E7" t="str">
            <v>PT NEWCREST SUMATRA MINERALS</v>
          </cell>
        </row>
      </sheetData>
      <sheetData sheetId="782">
        <row r="7">
          <cell r="E7" t="str">
            <v>PT NEWCREST SUMATRA MINERALS</v>
          </cell>
        </row>
      </sheetData>
      <sheetData sheetId="783">
        <row r="7">
          <cell r="E7" t="str">
            <v>PT NEWCREST SUMATRA MINERALS</v>
          </cell>
        </row>
      </sheetData>
      <sheetData sheetId="784">
        <row r="7">
          <cell r="E7" t="str">
            <v>PT NEWCREST SUMATRA MINERALS</v>
          </cell>
        </row>
      </sheetData>
      <sheetData sheetId="785">
        <row r="7">
          <cell r="E7" t="str">
            <v>PT NEWCREST SUMATRA MINERALS</v>
          </cell>
        </row>
      </sheetData>
      <sheetData sheetId="786"/>
      <sheetData sheetId="787">
        <row r="7">
          <cell r="E7" t="str">
            <v>PT NEWCREST SUMATRA MINERALS</v>
          </cell>
        </row>
      </sheetData>
      <sheetData sheetId="788">
        <row r="7">
          <cell r="E7" t="str">
            <v>PT NEWCREST SUMATRA MINERALS</v>
          </cell>
        </row>
      </sheetData>
      <sheetData sheetId="789">
        <row r="7">
          <cell r="E7" t="str">
            <v>PT NEWCREST SUMATRA MINERALS</v>
          </cell>
        </row>
      </sheetData>
      <sheetData sheetId="790">
        <row r="7">
          <cell r="E7" t="str">
            <v>PT NEWCREST SUMATRA MINERALS</v>
          </cell>
        </row>
      </sheetData>
      <sheetData sheetId="791">
        <row r="7">
          <cell r="E7" t="str">
            <v>PT NEWCREST SUMATRA MINERALS</v>
          </cell>
        </row>
      </sheetData>
      <sheetData sheetId="792">
        <row r="7">
          <cell r="E7" t="str">
            <v>PT NEWCREST SUMATRA MINERALS</v>
          </cell>
        </row>
      </sheetData>
      <sheetData sheetId="793">
        <row r="7">
          <cell r="E7" t="str">
            <v>PT NEWCREST SUMATRA MINERALS</v>
          </cell>
        </row>
      </sheetData>
      <sheetData sheetId="794">
        <row r="7">
          <cell r="E7" t="str">
            <v>PT NEWCREST SUMATRA MINERALS</v>
          </cell>
        </row>
      </sheetData>
      <sheetData sheetId="795">
        <row r="7">
          <cell r="E7" t="str">
            <v>PT NEWCREST SUMATRA MINERALS</v>
          </cell>
        </row>
      </sheetData>
      <sheetData sheetId="796">
        <row r="7">
          <cell r="E7" t="str">
            <v>PT NEWCREST SUMATRA MINERALS</v>
          </cell>
        </row>
      </sheetData>
      <sheetData sheetId="797">
        <row r="7">
          <cell r="E7" t="str">
            <v>PT NEWCREST SUMATRA MINERALS</v>
          </cell>
        </row>
      </sheetData>
      <sheetData sheetId="798">
        <row r="7">
          <cell r="E7" t="str">
            <v>PT NEWCREST SUMATRA MINERALS</v>
          </cell>
        </row>
      </sheetData>
      <sheetData sheetId="799">
        <row r="7">
          <cell r="E7" t="str">
            <v>PT NEWCREST SUMATRA MINERALS</v>
          </cell>
        </row>
      </sheetData>
      <sheetData sheetId="800">
        <row r="7">
          <cell r="E7" t="str">
            <v>PT NEWCREST SUMATRA MINERALS</v>
          </cell>
        </row>
      </sheetData>
      <sheetData sheetId="801">
        <row r="7">
          <cell r="E7" t="str">
            <v>PT NEWCREST SUMATRA MINERALS</v>
          </cell>
        </row>
      </sheetData>
      <sheetData sheetId="802">
        <row r="7">
          <cell r="E7" t="str">
            <v>PT NEWCREST SUMATRA MINERALS</v>
          </cell>
        </row>
      </sheetData>
      <sheetData sheetId="803">
        <row r="7">
          <cell r="E7" t="str">
            <v>PT NEWCREST SUMATRA MINERALS</v>
          </cell>
        </row>
      </sheetData>
      <sheetData sheetId="804">
        <row r="7">
          <cell r="E7" t="str">
            <v>PT NEWCREST SUMATRA MINERALS</v>
          </cell>
        </row>
      </sheetData>
      <sheetData sheetId="805">
        <row r="7">
          <cell r="E7" t="str">
            <v>PT NEWCREST SUMATRA MINERALS</v>
          </cell>
        </row>
      </sheetData>
      <sheetData sheetId="806">
        <row r="7">
          <cell r="E7" t="str">
            <v>PT NEWCREST SUMATRA MINERALS</v>
          </cell>
        </row>
      </sheetData>
      <sheetData sheetId="807">
        <row r="7">
          <cell r="E7" t="str">
            <v>PT NEWCREST SUMATRA MINERALS</v>
          </cell>
        </row>
      </sheetData>
      <sheetData sheetId="808">
        <row r="7">
          <cell r="E7" t="str">
            <v>PT NEWCREST SUMATRA MINERALS</v>
          </cell>
        </row>
      </sheetData>
      <sheetData sheetId="809">
        <row r="7">
          <cell r="E7" t="str">
            <v>PT NEWCREST SUMATRA MINERALS</v>
          </cell>
        </row>
      </sheetData>
      <sheetData sheetId="810">
        <row r="7">
          <cell r="E7" t="str">
            <v>PT NEWCREST SUMATRA MINERALS</v>
          </cell>
        </row>
      </sheetData>
      <sheetData sheetId="811">
        <row r="7">
          <cell r="E7" t="str">
            <v>PT NEWCREST SUMATRA MINERALS</v>
          </cell>
        </row>
      </sheetData>
      <sheetData sheetId="812">
        <row r="7">
          <cell r="E7" t="str">
            <v>PT NEWCREST SUMATRA MINERALS</v>
          </cell>
        </row>
      </sheetData>
      <sheetData sheetId="813">
        <row r="7">
          <cell r="E7" t="str">
            <v>PT NEWCREST SUMATRA MINERALS</v>
          </cell>
        </row>
      </sheetData>
      <sheetData sheetId="814">
        <row r="7">
          <cell r="E7" t="str">
            <v>PT NEWCREST SUMATRA MINERALS</v>
          </cell>
        </row>
      </sheetData>
      <sheetData sheetId="815">
        <row r="7">
          <cell r="E7" t="str">
            <v>PT NEWCREST SUMATRA MINERALS</v>
          </cell>
        </row>
      </sheetData>
      <sheetData sheetId="816">
        <row r="7">
          <cell r="E7" t="str">
            <v>PT NEWCREST SUMATRA MINERALS</v>
          </cell>
        </row>
      </sheetData>
      <sheetData sheetId="817">
        <row r="7">
          <cell r="E7" t="str">
            <v>PT NEWCREST SUMATRA MINERALS</v>
          </cell>
        </row>
      </sheetData>
      <sheetData sheetId="818">
        <row r="7">
          <cell r="E7" t="str">
            <v>PT NEWCREST SUMATRA MINERALS</v>
          </cell>
        </row>
      </sheetData>
      <sheetData sheetId="819">
        <row r="7">
          <cell r="E7" t="str">
            <v>PT NEWCREST SUMATRA MINERALS</v>
          </cell>
        </row>
      </sheetData>
      <sheetData sheetId="820">
        <row r="7">
          <cell r="E7" t="str">
            <v>PT NEWCREST SUMATRA MINERALS</v>
          </cell>
        </row>
      </sheetData>
      <sheetData sheetId="821">
        <row r="7">
          <cell r="E7" t="str">
            <v>PT NEWCREST SUMATRA MINERALS</v>
          </cell>
        </row>
      </sheetData>
      <sheetData sheetId="822">
        <row r="7">
          <cell r="E7" t="str">
            <v>PT NEWCREST SUMATRA MINERALS</v>
          </cell>
        </row>
      </sheetData>
      <sheetData sheetId="823">
        <row r="7">
          <cell r="E7" t="str">
            <v>PT NEWCREST SUMATRA MINERALS</v>
          </cell>
        </row>
      </sheetData>
      <sheetData sheetId="824">
        <row r="7">
          <cell r="E7" t="str">
            <v>PT NEWCREST SUMATRA MINERALS</v>
          </cell>
        </row>
      </sheetData>
      <sheetData sheetId="825">
        <row r="7">
          <cell r="E7" t="str">
            <v>PT NEWCREST SUMATRA MINERALS</v>
          </cell>
        </row>
      </sheetData>
      <sheetData sheetId="826">
        <row r="7">
          <cell r="E7" t="str">
            <v>PT NEWCREST SUMATRA MINERALS</v>
          </cell>
        </row>
      </sheetData>
      <sheetData sheetId="827">
        <row r="7">
          <cell r="E7" t="str">
            <v>PT NEWCREST SUMATRA MINERALS</v>
          </cell>
        </row>
      </sheetData>
      <sheetData sheetId="828">
        <row r="31">
          <cell r="R31">
            <v>0</v>
          </cell>
        </row>
      </sheetData>
      <sheetData sheetId="829">
        <row r="31">
          <cell r="R31">
            <v>0</v>
          </cell>
        </row>
      </sheetData>
      <sheetData sheetId="830">
        <row r="31">
          <cell r="R31">
            <v>0</v>
          </cell>
        </row>
      </sheetData>
      <sheetData sheetId="831">
        <row r="31">
          <cell r="R31">
            <v>0</v>
          </cell>
        </row>
      </sheetData>
      <sheetData sheetId="832">
        <row r="31">
          <cell r="R31">
            <v>0</v>
          </cell>
        </row>
      </sheetData>
      <sheetData sheetId="833">
        <row r="31">
          <cell r="R31">
            <v>0</v>
          </cell>
        </row>
      </sheetData>
      <sheetData sheetId="834">
        <row r="31">
          <cell r="R31">
            <v>0</v>
          </cell>
        </row>
      </sheetData>
      <sheetData sheetId="835">
        <row r="31">
          <cell r="R31">
            <v>0</v>
          </cell>
        </row>
      </sheetData>
      <sheetData sheetId="836">
        <row r="31">
          <cell r="R31">
            <v>0</v>
          </cell>
        </row>
      </sheetData>
      <sheetData sheetId="837">
        <row r="31">
          <cell r="R31">
            <v>0</v>
          </cell>
        </row>
      </sheetData>
      <sheetData sheetId="838">
        <row r="31">
          <cell r="R31">
            <v>0</v>
          </cell>
        </row>
      </sheetData>
      <sheetData sheetId="839">
        <row r="31">
          <cell r="R31">
            <v>0</v>
          </cell>
        </row>
      </sheetData>
      <sheetData sheetId="840">
        <row r="7">
          <cell r="E7" t="str">
            <v>PT NEWCREST SUMATRA MINERALS</v>
          </cell>
        </row>
      </sheetData>
      <sheetData sheetId="841">
        <row r="7">
          <cell r="E7" t="str">
            <v>PT NEWCREST SUMATRA MINERALS</v>
          </cell>
        </row>
      </sheetData>
      <sheetData sheetId="842">
        <row r="7">
          <cell r="E7" t="str">
            <v>PT NEWCREST SUMATRA MINERALS</v>
          </cell>
        </row>
      </sheetData>
      <sheetData sheetId="843">
        <row r="7">
          <cell r="E7" t="str">
            <v>PT NEWCREST SUMATRA MINERALS</v>
          </cell>
        </row>
      </sheetData>
      <sheetData sheetId="844">
        <row r="7">
          <cell r="E7" t="str">
            <v>PT NEWCREST SUMATRA MINERALS</v>
          </cell>
        </row>
      </sheetData>
      <sheetData sheetId="845">
        <row r="7">
          <cell r="E7" t="str">
            <v>PT NEWCREST SUMATRA MINERALS</v>
          </cell>
        </row>
      </sheetData>
      <sheetData sheetId="846">
        <row r="7">
          <cell r="E7" t="str">
            <v>PT NEWCREST SUMATRA MINERALS</v>
          </cell>
        </row>
      </sheetData>
      <sheetData sheetId="847">
        <row r="7">
          <cell r="E7" t="str">
            <v>PT NEWCREST SUMATRA MINERALS</v>
          </cell>
        </row>
      </sheetData>
      <sheetData sheetId="848">
        <row r="7">
          <cell r="E7" t="str">
            <v>PT NEWCREST SUMATRA MINERALS</v>
          </cell>
        </row>
      </sheetData>
      <sheetData sheetId="849">
        <row r="7">
          <cell r="E7" t="str">
            <v>PT NEWCREST SUMATRA MINERALS</v>
          </cell>
        </row>
      </sheetData>
      <sheetData sheetId="850">
        <row r="7">
          <cell r="E7" t="str">
            <v>PT NEWCREST SUMATRA MINERALS</v>
          </cell>
        </row>
      </sheetData>
      <sheetData sheetId="851">
        <row r="7">
          <cell r="E7" t="str">
            <v>PT NEWCREST SUMATRA MINERALS</v>
          </cell>
        </row>
      </sheetData>
      <sheetData sheetId="852">
        <row r="7">
          <cell r="E7" t="str">
            <v>PT NEWCREST SUMATRA MINERALS</v>
          </cell>
        </row>
      </sheetData>
      <sheetData sheetId="853">
        <row r="7">
          <cell r="E7" t="str">
            <v>PT NEWCREST SUMATRA MINERALS</v>
          </cell>
        </row>
      </sheetData>
      <sheetData sheetId="854">
        <row r="7">
          <cell r="E7" t="str">
            <v>PT NEWCREST SUMATRA MINERALS</v>
          </cell>
        </row>
      </sheetData>
      <sheetData sheetId="855">
        <row r="7">
          <cell r="E7" t="str">
            <v>PT NEWCREST SUMATRA MINERALS</v>
          </cell>
        </row>
      </sheetData>
      <sheetData sheetId="856">
        <row r="7">
          <cell r="E7" t="str">
            <v>PT NEWCREST SUMATRA MINERALS</v>
          </cell>
        </row>
      </sheetData>
      <sheetData sheetId="857">
        <row r="7">
          <cell r="E7" t="str">
            <v>PT NEWCREST SUMATRA MINERALS</v>
          </cell>
        </row>
      </sheetData>
      <sheetData sheetId="858">
        <row r="7">
          <cell r="E7" t="str">
            <v>PT NEWCREST SUMATRA MINERALS</v>
          </cell>
        </row>
      </sheetData>
      <sheetData sheetId="859">
        <row r="7">
          <cell r="E7" t="str">
            <v>PT NEWCREST SUMATRA MINERALS</v>
          </cell>
        </row>
      </sheetData>
      <sheetData sheetId="860">
        <row r="7">
          <cell r="E7" t="str">
            <v>PT NEWCREST SUMATRA MINERALS</v>
          </cell>
        </row>
      </sheetData>
      <sheetData sheetId="861">
        <row r="7">
          <cell r="E7" t="str">
            <v>PT NEWCREST SUMATRA MINERALS</v>
          </cell>
        </row>
      </sheetData>
      <sheetData sheetId="862">
        <row r="7">
          <cell r="E7" t="str">
            <v>PT NEWCREST SUMATRA MINERALS</v>
          </cell>
        </row>
      </sheetData>
      <sheetData sheetId="863">
        <row r="7">
          <cell r="E7" t="str">
            <v>PT NEWCREST SUMATRA MINERALS</v>
          </cell>
        </row>
      </sheetData>
      <sheetData sheetId="864">
        <row r="7">
          <cell r="E7" t="str">
            <v>PT NEWCREST SUMATRA MINERALS</v>
          </cell>
        </row>
      </sheetData>
      <sheetData sheetId="865">
        <row r="7">
          <cell r="E7" t="str">
            <v>PT NEWCREST SUMATRA MINERALS</v>
          </cell>
        </row>
      </sheetData>
      <sheetData sheetId="866">
        <row r="7">
          <cell r="E7" t="str">
            <v>PT NEWCREST SUMATRA MINERALS</v>
          </cell>
        </row>
      </sheetData>
      <sheetData sheetId="867">
        <row r="7">
          <cell r="E7" t="str">
            <v>PT NEWCREST SUMATRA MINERALS</v>
          </cell>
        </row>
      </sheetData>
      <sheetData sheetId="868">
        <row r="7">
          <cell r="E7" t="str">
            <v>PT NEWCREST SUMATRA MINERALS</v>
          </cell>
        </row>
      </sheetData>
      <sheetData sheetId="869">
        <row r="7">
          <cell r="E7" t="str">
            <v>PT NEWCREST SUMATRA MINERALS</v>
          </cell>
        </row>
      </sheetData>
      <sheetData sheetId="870">
        <row r="7">
          <cell r="E7" t="str">
            <v>PT NEWCREST SUMATRA MINERALS</v>
          </cell>
        </row>
      </sheetData>
      <sheetData sheetId="871">
        <row r="7">
          <cell r="E7" t="str">
            <v>PT NEWCREST SUMATRA MINERALS</v>
          </cell>
        </row>
      </sheetData>
      <sheetData sheetId="872">
        <row r="7">
          <cell r="E7" t="str">
            <v>PT NEWCREST SUMATRA MINERALS</v>
          </cell>
        </row>
      </sheetData>
      <sheetData sheetId="873">
        <row r="7">
          <cell r="E7" t="str">
            <v>PT NEWCREST SUMATRA MINERALS</v>
          </cell>
        </row>
      </sheetData>
      <sheetData sheetId="874">
        <row r="7">
          <cell r="E7" t="str">
            <v>PT NEWCREST SUMATRA MINERALS</v>
          </cell>
        </row>
      </sheetData>
      <sheetData sheetId="875">
        <row r="7">
          <cell r="E7" t="str">
            <v>PT NEWCREST SUMATRA MINERALS</v>
          </cell>
        </row>
      </sheetData>
      <sheetData sheetId="876">
        <row r="7">
          <cell r="E7" t="str">
            <v>PT NEWCREST SUMATRA MINERALS</v>
          </cell>
        </row>
      </sheetData>
      <sheetData sheetId="877">
        <row r="7">
          <cell r="E7" t="str">
            <v>PT NEWCREST SUMATRA MINERALS</v>
          </cell>
        </row>
      </sheetData>
      <sheetData sheetId="878">
        <row r="7">
          <cell r="E7" t="str">
            <v>PT NEWCREST SUMATRA MINERALS</v>
          </cell>
        </row>
      </sheetData>
      <sheetData sheetId="879">
        <row r="7">
          <cell r="E7" t="str">
            <v>PT NEWCREST SUMATRA MINERALS</v>
          </cell>
        </row>
      </sheetData>
      <sheetData sheetId="880">
        <row r="7">
          <cell r="E7" t="str">
            <v>PT NEWCREST SUMATRA MINERALS</v>
          </cell>
        </row>
      </sheetData>
      <sheetData sheetId="881">
        <row r="7">
          <cell r="E7" t="str">
            <v>PT NEWCREST SUMATRA MINERALS</v>
          </cell>
        </row>
      </sheetData>
      <sheetData sheetId="882">
        <row r="7">
          <cell r="E7" t="str">
            <v>PT NEWCREST SUMATRA MINERALS</v>
          </cell>
        </row>
      </sheetData>
      <sheetData sheetId="883">
        <row r="7">
          <cell r="E7" t="str">
            <v>PT NEWCREST SUMATRA MINERALS</v>
          </cell>
        </row>
      </sheetData>
      <sheetData sheetId="884">
        <row r="7">
          <cell r="E7" t="str">
            <v>PT NEWCREST SUMATRA MINERALS</v>
          </cell>
        </row>
      </sheetData>
      <sheetData sheetId="885">
        <row r="7">
          <cell r="E7" t="str">
            <v>PT NEWCREST SUMATRA MINERALS</v>
          </cell>
        </row>
      </sheetData>
      <sheetData sheetId="886">
        <row r="7">
          <cell r="E7" t="str">
            <v>PT NEWCREST SUMATRA MINERALS</v>
          </cell>
        </row>
      </sheetData>
      <sheetData sheetId="887">
        <row r="7">
          <cell r="E7" t="str">
            <v>PT NEWCREST SUMATRA MINERALS</v>
          </cell>
        </row>
      </sheetData>
      <sheetData sheetId="888">
        <row r="7">
          <cell r="E7" t="str">
            <v>PT NEWCREST SUMATRA MINERALS</v>
          </cell>
        </row>
      </sheetData>
      <sheetData sheetId="889">
        <row r="7">
          <cell r="E7" t="str">
            <v>PT NEWCREST SUMATRA MINERALS</v>
          </cell>
        </row>
      </sheetData>
      <sheetData sheetId="890">
        <row r="7">
          <cell r="E7" t="str">
            <v>PT NEWCREST SUMATRA MINERALS</v>
          </cell>
        </row>
      </sheetData>
      <sheetData sheetId="891">
        <row r="7">
          <cell r="E7" t="str">
            <v>PT NEWCREST SUMATRA MINERALS</v>
          </cell>
        </row>
      </sheetData>
      <sheetData sheetId="892">
        <row r="7">
          <cell r="E7" t="str">
            <v>PT NEWCREST SUMATRA MINERALS</v>
          </cell>
        </row>
      </sheetData>
      <sheetData sheetId="893">
        <row r="7">
          <cell r="E7" t="str">
            <v>PT NEWCREST SUMATRA MINERALS</v>
          </cell>
        </row>
      </sheetData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>
        <row r="7">
          <cell r="E7" t="str">
            <v>PT NEWCREST SUMATRA MINERALS</v>
          </cell>
        </row>
      </sheetData>
      <sheetData sheetId="991">
        <row r="7">
          <cell r="E7" t="str">
            <v>PT NEWCREST SUMATRA MINERALS</v>
          </cell>
        </row>
      </sheetData>
      <sheetData sheetId="992">
        <row r="7">
          <cell r="E7" t="str">
            <v>PT NEWCREST SUMATRA MINERALS</v>
          </cell>
        </row>
      </sheetData>
      <sheetData sheetId="993">
        <row r="7">
          <cell r="E7" t="str">
            <v>PT NEWCREST SUMATRA MINERALS</v>
          </cell>
        </row>
      </sheetData>
      <sheetData sheetId="994">
        <row r="7">
          <cell r="E7" t="str">
            <v>PT NEWCREST SUMATRA MINERALS</v>
          </cell>
        </row>
      </sheetData>
      <sheetData sheetId="995">
        <row r="7">
          <cell r="E7" t="str">
            <v>PT NEWCREST SUMATRA MINERALS</v>
          </cell>
        </row>
      </sheetData>
      <sheetData sheetId="996">
        <row r="7">
          <cell r="E7" t="str">
            <v>PT NEWCREST SUMATRA MINERALS</v>
          </cell>
        </row>
      </sheetData>
      <sheetData sheetId="997">
        <row r="7">
          <cell r="E7" t="str">
            <v>PT NEWCREST SUMATRA MINERALS</v>
          </cell>
        </row>
      </sheetData>
      <sheetData sheetId="998">
        <row r="7">
          <cell r="E7" t="str">
            <v>PT NEWCREST SUMATRA MINERALS</v>
          </cell>
        </row>
      </sheetData>
      <sheetData sheetId="999">
        <row r="7">
          <cell r="E7" t="str">
            <v>PT NEWCREST SUMATRA MINERALS</v>
          </cell>
        </row>
      </sheetData>
      <sheetData sheetId="1000">
        <row r="7">
          <cell r="E7" t="str">
            <v>PT NEWCREST SUMATRA MINERALS</v>
          </cell>
        </row>
      </sheetData>
      <sheetData sheetId="1001">
        <row r="7">
          <cell r="E7" t="str">
            <v>PT NEWCREST SUMATRA MINERALS</v>
          </cell>
        </row>
      </sheetData>
      <sheetData sheetId="1002">
        <row r="7">
          <cell r="E7" t="str">
            <v>PT NEWCREST SUMATRA MINERALS</v>
          </cell>
        </row>
      </sheetData>
      <sheetData sheetId="1003">
        <row r="7">
          <cell r="E7" t="str">
            <v>PT NEWCREST SUMATRA MINERALS</v>
          </cell>
        </row>
      </sheetData>
      <sheetData sheetId="1004">
        <row r="7">
          <cell r="E7" t="str">
            <v>PT NEWCREST SUMATRA MINERALS</v>
          </cell>
        </row>
      </sheetData>
      <sheetData sheetId="1005">
        <row r="7">
          <cell r="E7" t="str">
            <v>PT NEWCREST SUMATRA MINERALS</v>
          </cell>
        </row>
      </sheetData>
      <sheetData sheetId="1006">
        <row r="7">
          <cell r="E7" t="str">
            <v>PT NEWCREST SUMATRA MINERALS</v>
          </cell>
        </row>
      </sheetData>
      <sheetData sheetId="1007">
        <row r="7">
          <cell r="E7" t="str">
            <v>PT NEWCREST SUMATRA MINERALS</v>
          </cell>
        </row>
      </sheetData>
      <sheetData sheetId="1008">
        <row r="7">
          <cell r="E7" t="str">
            <v>PT NEWCREST SUMATRA MINERALS</v>
          </cell>
        </row>
      </sheetData>
      <sheetData sheetId="1009">
        <row r="7">
          <cell r="E7" t="str">
            <v>PT NEWCREST SUMATRA MINERALS</v>
          </cell>
        </row>
      </sheetData>
      <sheetData sheetId="1010">
        <row r="7">
          <cell r="E7" t="str">
            <v>PT NEWCREST SUMATRA MINERALS</v>
          </cell>
        </row>
      </sheetData>
      <sheetData sheetId="1011">
        <row r="7">
          <cell r="E7" t="str">
            <v>PT NEWCREST SUMATRA MINERALS</v>
          </cell>
        </row>
      </sheetData>
      <sheetData sheetId="1012">
        <row r="7">
          <cell r="E7" t="str">
            <v>PT NEWCREST SUMATRA MINERALS</v>
          </cell>
        </row>
      </sheetData>
      <sheetData sheetId="1013">
        <row r="7">
          <cell r="E7" t="str">
            <v>PT NEWCREST SUMATRA MINERALS</v>
          </cell>
        </row>
      </sheetData>
      <sheetData sheetId="1014">
        <row r="7">
          <cell r="E7" t="str">
            <v>PT NEWCREST SUMATRA MINERALS</v>
          </cell>
        </row>
      </sheetData>
      <sheetData sheetId="1015">
        <row r="7">
          <cell r="E7" t="str">
            <v>PT NEWCREST SUMATRA MINERALS</v>
          </cell>
        </row>
      </sheetData>
      <sheetData sheetId="1016">
        <row r="7">
          <cell r="E7" t="str">
            <v>PT NEWCREST SUMATRA MINERALS</v>
          </cell>
        </row>
      </sheetData>
      <sheetData sheetId="1017">
        <row r="7">
          <cell r="E7" t="str">
            <v>PT NEWCREST SUMATRA MINERALS</v>
          </cell>
        </row>
      </sheetData>
      <sheetData sheetId="1018">
        <row r="7">
          <cell r="E7" t="str">
            <v>PT NEWCREST SUMATRA MINERALS</v>
          </cell>
        </row>
      </sheetData>
      <sheetData sheetId="1019">
        <row r="7">
          <cell r="E7" t="str">
            <v>PT NEWCREST SUMATRA MINERALS</v>
          </cell>
        </row>
      </sheetData>
      <sheetData sheetId="1020">
        <row r="7">
          <cell r="E7" t="str">
            <v>PT NEWCREST SUMATRA MINERALS</v>
          </cell>
        </row>
      </sheetData>
      <sheetData sheetId="1021">
        <row r="7">
          <cell r="E7" t="str">
            <v>PT NEWCREST SUMATRA MINERALS</v>
          </cell>
        </row>
      </sheetData>
      <sheetData sheetId="1022">
        <row r="7">
          <cell r="E7" t="str">
            <v>PT NEWCREST SUMATRA MINERALS</v>
          </cell>
        </row>
      </sheetData>
      <sheetData sheetId="1023">
        <row r="7">
          <cell r="E7" t="str">
            <v>PT NEWCREST SUMATRA MINERALS</v>
          </cell>
        </row>
      </sheetData>
      <sheetData sheetId="1024">
        <row r="7">
          <cell r="E7" t="str">
            <v>PT NEWCREST SUMATRA MINERALS</v>
          </cell>
        </row>
      </sheetData>
      <sheetData sheetId="1025">
        <row r="7">
          <cell r="E7" t="str">
            <v>PT NEWCREST SUMATRA MINERALS</v>
          </cell>
        </row>
      </sheetData>
      <sheetData sheetId="1026">
        <row r="7">
          <cell r="E7" t="str">
            <v>PT NEWCREST SUMATRA MINERALS</v>
          </cell>
        </row>
      </sheetData>
      <sheetData sheetId="1027">
        <row r="7">
          <cell r="E7" t="str">
            <v>PT NEWCREST SUMATRA MINERALS</v>
          </cell>
        </row>
      </sheetData>
      <sheetData sheetId="1028">
        <row r="7">
          <cell r="E7" t="str">
            <v>PT NEWCREST SUMATRA MINERALS</v>
          </cell>
        </row>
      </sheetData>
      <sheetData sheetId="1029">
        <row r="7">
          <cell r="E7" t="str">
            <v>PT NEWCREST SUMATRA MINERALS</v>
          </cell>
        </row>
      </sheetData>
      <sheetData sheetId="1030">
        <row r="7">
          <cell r="E7" t="str">
            <v>PT NEWCREST SUMATRA MINERALS</v>
          </cell>
        </row>
      </sheetData>
      <sheetData sheetId="1031">
        <row r="7">
          <cell r="E7" t="str">
            <v>PT NEWCREST SUMATRA MINERALS</v>
          </cell>
        </row>
      </sheetData>
      <sheetData sheetId="1032">
        <row r="7">
          <cell r="E7" t="str">
            <v>PT NEWCREST SUMATRA MINERALS</v>
          </cell>
        </row>
      </sheetData>
      <sheetData sheetId="1033">
        <row r="7">
          <cell r="E7" t="str">
            <v>PT NEWCREST SUMATRA MINERALS</v>
          </cell>
        </row>
      </sheetData>
      <sheetData sheetId="1034">
        <row r="7">
          <cell r="E7" t="str">
            <v>PT NEWCREST SUMATRA MINERALS</v>
          </cell>
        </row>
      </sheetData>
      <sheetData sheetId="1035">
        <row r="7">
          <cell r="E7" t="str">
            <v>PT NEWCREST SUMATRA MINERALS</v>
          </cell>
        </row>
      </sheetData>
      <sheetData sheetId="1036">
        <row r="7">
          <cell r="E7" t="str">
            <v>PT NEWCREST SUMATRA MINERALS</v>
          </cell>
        </row>
      </sheetData>
      <sheetData sheetId="1037">
        <row r="7">
          <cell r="E7" t="str">
            <v>PT NEWCREST SUMATRA MINERALS</v>
          </cell>
        </row>
      </sheetData>
      <sheetData sheetId="1038">
        <row r="7">
          <cell r="E7" t="str">
            <v>PT NEWCREST SUMATRA MINERALS</v>
          </cell>
        </row>
      </sheetData>
      <sheetData sheetId="1039">
        <row r="7">
          <cell r="E7" t="str">
            <v>PT NEWCREST SUMATRA MINERALS</v>
          </cell>
        </row>
      </sheetData>
      <sheetData sheetId="1040">
        <row r="7">
          <cell r="E7" t="str">
            <v>PT NEWCREST SUMATRA MINERALS</v>
          </cell>
        </row>
      </sheetData>
      <sheetData sheetId="1041">
        <row r="7">
          <cell r="E7" t="str">
            <v>PT NEWCREST SUMATRA MINERALS</v>
          </cell>
        </row>
      </sheetData>
      <sheetData sheetId="1042">
        <row r="7">
          <cell r="E7" t="str">
            <v>PT NEWCREST SUMATRA MINERALS</v>
          </cell>
        </row>
      </sheetData>
      <sheetData sheetId="1043">
        <row r="7">
          <cell r="E7" t="str">
            <v>PT NEWCREST SUMATRA MINERALS</v>
          </cell>
        </row>
      </sheetData>
      <sheetData sheetId="1044">
        <row r="7">
          <cell r="E7" t="str">
            <v>PT NEWCREST SUMATRA MINERALS</v>
          </cell>
        </row>
      </sheetData>
      <sheetData sheetId="1045">
        <row r="7">
          <cell r="E7" t="str">
            <v>PT NEWCREST SUMATRA MINERALS</v>
          </cell>
        </row>
      </sheetData>
      <sheetData sheetId="1046">
        <row r="7">
          <cell r="E7" t="str">
            <v>PT NEWCREST SUMATRA MINERALS</v>
          </cell>
        </row>
      </sheetData>
      <sheetData sheetId="1047">
        <row r="7">
          <cell r="E7" t="str">
            <v>PT NEWCREST SUMATRA MINERALS</v>
          </cell>
        </row>
      </sheetData>
      <sheetData sheetId="1048">
        <row r="7">
          <cell r="E7" t="str">
            <v>PT NEWCREST SUMATRA MINERALS</v>
          </cell>
        </row>
      </sheetData>
      <sheetData sheetId="1049">
        <row r="7">
          <cell r="E7" t="str">
            <v>PT NEWCREST SUMATRA MINERALS</v>
          </cell>
        </row>
      </sheetData>
      <sheetData sheetId="1050">
        <row r="7">
          <cell r="E7" t="str">
            <v>PT NEWCREST SUMATRA MINERALS</v>
          </cell>
        </row>
      </sheetData>
      <sheetData sheetId="1051">
        <row r="7">
          <cell r="E7" t="str">
            <v>PT NEWCREST SUMATRA MINERALS</v>
          </cell>
        </row>
      </sheetData>
      <sheetData sheetId="1052">
        <row r="7">
          <cell r="E7" t="str">
            <v>PT NEWCREST SUMATRA MINERALS</v>
          </cell>
        </row>
      </sheetData>
      <sheetData sheetId="1053">
        <row r="7">
          <cell r="E7" t="str">
            <v>PT NEWCREST SUMATRA MINERALS</v>
          </cell>
        </row>
      </sheetData>
      <sheetData sheetId="1054">
        <row r="7">
          <cell r="E7" t="str">
            <v>PT NEWCREST SUMATRA MINERALS</v>
          </cell>
        </row>
      </sheetData>
      <sheetData sheetId="1055">
        <row r="7">
          <cell r="E7" t="str">
            <v>PT NEWCREST SUMATRA MINERALS</v>
          </cell>
        </row>
      </sheetData>
      <sheetData sheetId="1056">
        <row r="7">
          <cell r="E7" t="str">
            <v>PT NEWCREST SUMATRA MINERALS</v>
          </cell>
        </row>
      </sheetData>
      <sheetData sheetId="1057">
        <row r="7">
          <cell r="E7" t="str">
            <v>PT NEWCREST SUMATRA MINERALS</v>
          </cell>
        </row>
      </sheetData>
      <sheetData sheetId="1058">
        <row r="7">
          <cell r="E7" t="str">
            <v>PT NEWCREST SUMATRA MINERALS</v>
          </cell>
        </row>
      </sheetData>
      <sheetData sheetId="1059">
        <row r="7">
          <cell r="E7" t="str">
            <v>PT NEWCREST SUMATRA MINERALS</v>
          </cell>
        </row>
      </sheetData>
      <sheetData sheetId="1060">
        <row r="7">
          <cell r="E7" t="str">
            <v>PT NEWCREST SUMATRA MINERALS</v>
          </cell>
        </row>
      </sheetData>
      <sheetData sheetId="1061">
        <row r="7">
          <cell r="E7" t="str">
            <v>PT NEWCREST SUMATRA MINERALS</v>
          </cell>
        </row>
      </sheetData>
      <sheetData sheetId="1062">
        <row r="7">
          <cell r="E7" t="str">
            <v>PT NEWCREST SUMATRA MINERALS</v>
          </cell>
        </row>
      </sheetData>
      <sheetData sheetId="1063">
        <row r="7">
          <cell r="E7" t="str">
            <v>PT NEWCREST SUMATRA MINERALS</v>
          </cell>
        </row>
      </sheetData>
      <sheetData sheetId="1064">
        <row r="7">
          <cell r="E7" t="str">
            <v>PT NEWCREST SUMATRA MINERALS</v>
          </cell>
        </row>
      </sheetData>
      <sheetData sheetId="1065">
        <row r="7">
          <cell r="E7" t="str">
            <v>PT NEWCREST SUMATRA MINERALS</v>
          </cell>
        </row>
      </sheetData>
      <sheetData sheetId="1066">
        <row r="7">
          <cell r="E7" t="str">
            <v>PT NEWCREST SUMATRA MINERALS</v>
          </cell>
        </row>
      </sheetData>
      <sheetData sheetId="1067">
        <row r="7">
          <cell r="E7" t="str">
            <v>PT NEWCREST SUMATRA MINERALS</v>
          </cell>
        </row>
      </sheetData>
      <sheetData sheetId="1068">
        <row r="7">
          <cell r="E7" t="str">
            <v>PT NEWCREST SUMATRA MINERALS</v>
          </cell>
        </row>
      </sheetData>
      <sheetData sheetId="1069">
        <row r="7">
          <cell r="E7" t="str">
            <v>PT NEWCREST SUMATRA MINERALS</v>
          </cell>
        </row>
      </sheetData>
      <sheetData sheetId="1070">
        <row r="7">
          <cell r="E7" t="str">
            <v>PT NEWCREST SUMATRA MINERALS</v>
          </cell>
        </row>
      </sheetData>
      <sheetData sheetId="1071">
        <row r="7">
          <cell r="E7" t="str">
            <v>PT NEWCREST SUMATRA MINERALS</v>
          </cell>
        </row>
      </sheetData>
      <sheetData sheetId="1072">
        <row r="7">
          <cell r="E7" t="str">
            <v>PT NEWCREST SUMATRA MINERALS</v>
          </cell>
        </row>
      </sheetData>
      <sheetData sheetId="1073">
        <row r="7">
          <cell r="E7" t="str">
            <v>PT NEWCREST SUMATRA MINERALS</v>
          </cell>
        </row>
      </sheetData>
      <sheetData sheetId="1074">
        <row r="7">
          <cell r="E7" t="str">
            <v>PT NEWCREST SUMATRA MINERALS</v>
          </cell>
        </row>
      </sheetData>
      <sheetData sheetId="1075">
        <row r="7">
          <cell r="E7" t="str">
            <v>PT NEWCREST SUMATRA MINERALS</v>
          </cell>
        </row>
      </sheetData>
      <sheetData sheetId="1076">
        <row r="7">
          <cell r="E7" t="str">
            <v>PT NEWCREST SUMATRA MINERALS</v>
          </cell>
        </row>
      </sheetData>
      <sheetData sheetId="1077">
        <row r="7">
          <cell r="E7" t="str">
            <v>PT NEWCREST SUMATRA MINERALS</v>
          </cell>
        </row>
      </sheetData>
      <sheetData sheetId="1078">
        <row r="7">
          <cell r="E7" t="str">
            <v>PT NEWCREST SUMATRA MINERALS</v>
          </cell>
        </row>
      </sheetData>
      <sheetData sheetId="1079">
        <row r="7">
          <cell r="E7" t="str">
            <v>PT NEWCREST SUMATRA MINERALS</v>
          </cell>
        </row>
      </sheetData>
      <sheetData sheetId="1080">
        <row r="7">
          <cell r="E7" t="str">
            <v>PT NEWCREST SUMATRA MINERALS</v>
          </cell>
        </row>
      </sheetData>
      <sheetData sheetId="1081">
        <row r="7">
          <cell r="E7" t="str">
            <v>PT NEWCREST SUMATRA MINERALS</v>
          </cell>
        </row>
      </sheetData>
      <sheetData sheetId="1082">
        <row r="7">
          <cell r="E7" t="str">
            <v>PT NEWCREST SUMATRA MINERALS</v>
          </cell>
        </row>
      </sheetData>
      <sheetData sheetId="1083">
        <row r="7">
          <cell r="E7" t="str">
            <v>PT NEWCREST SUMATRA MINERALS</v>
          </cell>
        </row>
      </sheetData>
      <sheetData sheetId="1084">
        <row r="7">
          <cell r="E7" t="str">
            <v>PT NEWCREST SUMATRA MINERALS</v>
          </cell>
        </row>
      </sheetData>
      <sheetData sheetId="1085">
        <row r="7">
          <cell r="E7" t="str">
            <v>PT NEWCREST SUMATRA MINERALS</v>
          </cell>
        </row>
      </sheetData>
      <sheetData sheetId="1086">
        <row r="7">
          <cell r="E7" t="str">
            <v>PT NEWCREST SUMATRA MINERALS</v>
          </cell>
        </row>
      </sheetData>
      <sheetData sheetId="1087">
        <row r="7">
          <cell r="E7" t="str">
            <v>PT NEWCREST SUMATRA MINERALS</v>
          </cell>
        </row>
      </sheetData>
      <sheetData sheetId="1088">
        <row r="7">
          <cell r="E7" t="str">
            <v>PT NEWCREST SUMATRA MINERALS</v>
          </cell>
        </row>
      </sheetData>
      <sheetData sheetId="1089">
        <row r="7">
          <cell r="E7" t="str">
            <v>PT NEWCREST SUMATRA MINERALS</v>
          </cell>
        </row>
      </sheetData>
      <sheetData sheetId="1090">
        <row r="7">
          <cell r="E7" t="str">
            <v>PT NEWCREST SUMATRA MINERALS</v>
          </cell>
        </row>
      </sheetData>
      <sheetData sheetId="1091">
        <row r="7">
          <cell r="E7" t="str">
            <v>PT NEWCREST SUMATRA MINERALS</v>
          </cell>
        </row>
      </sheetData>
      <sheetData sheetId="1092">
        <row r="7">
          <cell r="E7" t="str">
            <v>PT NEWCREST SUMATRA MINERALS</v>
          </cell>
        </row>
      </sheetData>
      <sheetData sheetId="1093">
        <row r="7">
          <cell r="E7" t="str">
            <v>PT NEWCREST SUMATRA MINERALS</v>
          </cell>
        </row>
      </sheetData>
      <sheetData sheetId="1094">
        <row r="7">
          <cell r="E7" t="str">
            <v>PT NEWCREST SUMATRA MINERALS</v>
          </cell>
        </row>
      </sheetData>
      <sheetData sheetId="1095">
        <row r="7">
          <cell r="E7" t="str">
            <v>PT NEWCREST SUMATRA MINERALS</v>
          </cell>
        </row>
      </sheetData>
      <sheetData sheetId="1096">
        <row r="7">
          <cell r="E7" t="str">
            <v>PT NEWCREST SUMATRA MINERALS</v>
          </cell>
        </row>
      </sheetData>
      <sheetData sheetId="1097">
        <row r="7">
          <cell r="E7" t="str">
            <v>PT NEWCREST SUMATRA MINERALS</v>
          </cell>
        </row>
      </sheetData>
      <sheetData sheetId="1098">
        <row r="7">
          <cell r="E7" t="str">
            <v>PT NEWCREST SUMATRA MINERALS</v>
          </cell>
        </row>
      </sheetData>
      <sheetData sheetId="1099">
        <row r="7">
          <cell r="E7" t="str">
            <v>PT NEWCREST SUMATRA MINERALS</v>
          </cell>
        </row>
      </sheetData>
      <sheetData sheetId="1100">
        <row r="7">
          <cell r="E7" t="str">
            <v>PT NEWCREST SUMATRA MINERALS</v>
          </cell>
        </row>
      </sheetData>
      <sheetData sheetId="1101">
        <row r="7">
          <cell r="E7" t="str">
            <v>PT NEWCREST SUMATRA MINERALS</v>
          </cell>
        </row>
      </sheetData>
      <sheetData sheetId="1102">
        <row r="7">
          <cell r="E7" t="str">
            <v>PT NEWCREST SUMATRA MINERALS</v>
          </cell>
        </row>
      </sheetData>
      <sheetData sheetId="1103">
        <row r="7">
          <cell r="E7" t="str">
            <v>PT NEWCREST SUMATRA MINERALS</v>
          </cell>
        </row>
      </sheetData>
      <sheetData sheetId="1104">
        <row r="7">
          <cell r="E7" t="str">
            <v>PT NEWCREST SUMATRA MINERALS</v>
          </cell>
        </row>
      </sheetData>
      <sheetData sheetId="1105">
        <row r="7">
          <cell r="E7" t="str">
            <v>PT NEWCREST SUMATRA MINERALS</v>
          </cell>
        </row>
      </sheetData>
      <sheetData sheetId="1106">
        <row r="7">
          <cell r="E7" t="str">
            <v>PT NEWCREST SUMATRA MINERALS</v>
          </cell>
        </row>
      </sheetData>
      <sheetData sheetId="1107">
        <row r="7">
          <cell r="E7" t="str">
            <v>PT NEWCREST SUMATRA MINERALS</v>
          </cell>
        </row>
      </sheetData>
      <sheetData sheetId="1108">
        <row r="7">
          <cell r="E7" t="str">
            <v>PT NEWCREST SUMATRA MINERALS</v>
          </cell>
        </row>
      </sheetData>
      <sheetData sheetId="1109">
        <row r="7">
          <cell r="E7" t="str">
            <v>PT NEWCREST SUMATRA MINERALS</v>
          </cell>
        </row>
      </sheetData>
      <sheetData sheetId="1110">
        <row r="7">
          <cell r="E7" t="str">
            <v>PT NEWCREST SUMATRA MINERALS</v>
          </cell>
        </row>
      </sheetData>
      <sheetData sheetId="1111">
        <row r="7">
          <cell r="E7" t="str">
            <v>PT NEWCREST SUMATRA MINERALS</v>
          </cell>
        </row>
      </sheetData>
      <sheetData sheetId="1112">
        <row r="7">
          <cell r="E7" t="str">
            <v>PT NEWCREST SUMATRA MINERALS</v>
          </cell>
        </row>
      </sheetData>
      <sheetData sheetId="1113">
        <row r="7">
          <cell r="E7" t="str">
            <v>PT NEWCREST SUMATRA MINERALS</v>
          </cell>
        </row>
      </sheetData>
      <sheetData sheetId="1114">
        <row r="7">
          <cell r="E7" t="str">
            <v>PT NEWCREST SUMATRA MINERALS</v>
          </cell>
        </row>
      </sheetData>
      <sheetData sheetId="1115">
        <row r="7">
          <cell r="E7" t="str">
            <v>PT NEWCREST SUMATRA MINERALS</v>
          </cell>
        </row>
      </sheetData>
      <sheetData sheetId="1116">
        <row r="7">
          <cell r="E7" t="str">
            <v>PT NEWCREST SUMATRA MINERALS</v>
          </cell>
        </row>
      </sheetData>
      <sheetData sheetId="1117">
        <row r="7">
          <cell r="E7" t="str">
            <v>PT NEWCREST SUMATRA MINERALS</v>
          </cell>
        </row>
      </sheetData>
      <sheetData sheetId="1118">
        <row r="7">
          <cell r="E7" t="str">
            <v>PT NEWCREST SUMATRA MINERALS</v>
          </cell>
        </row>
      </sheetData>
      <sheetData sheetId="1119">
        <row r="7">
          <cell r="E7" t="str">
            <v>PT NEWCREST SUMATRA MINERALS</v>
          </cell>
        </row>
      </sheetData>
      <sheetData sheetId="1120">
        <row r="7">
          <cell r="E7" t="str">
            <v>PT NEWCREST SUMATRA MINERALS</v>
          </cell>
        </row>
      </sheetData>
      <sheetData sheetId="1121">
        <row r="7">
          <cell r="E7" t="str">
            <v>PT NEWCREST SUMATRA MINERALS</v>
          </cell>
        </row>
      </sheetData>
      <sheetData sheetId="1122">
        <row r="7">
          <cell r="E7" t="str">
            <v>PT NEWCREST SUMATRA MINERALS</v>
          </cell>
        </row>
      </sheetData>
      <sheetData sheetId="1123">
        <row r="7">
          <cell r="E7" t="str">
            <v>PT NEWCREST SUMATRA MINERALS</v>
          </cell>
        </row>
      </sheetData>
      <sheetData sheetId="1124">
        <row r="7">
          <cell r="E7" t="str">
            <v>PT NEWCREST SUMATRA MINERALS</v>
          </cell>
        </row>
      </sheetData>
      <sheetData sheetId="1125">
        <row r="7">
          <cell r="E7" t="str">
            <v>PT NEWCREST SUMATRA MINERALS</v>
          </cell>
        </row>
      </sheetData>
      <sheetData sheetId="1126">
        <row r="7">
          <cell r="E7" t="str">
            <v>PT NEWCREST SUMATRA MINERALS</v>
          </cell>
        </row>
      </sheetData>
      <sheetData sheetId="1127">
        <row r="7">
          <cell r="E7" t="str">
            <v>PT NEWCREST SUMATRA MINERALS</v>
          </cell>
        </row>
      </sheetData>
      <sheetData sheetId="1128">
        <row r="7">
          <cell r="E7" t="str">
            <v>PT NEWCREST SUMATRA MINERALS</v>
          </cell>
        </row>
      </sheetData>
      <sheetData sheetId="1129">
        <row r="7">
          <cell r="E7" t="str">
            <v>PT NEWCREST SUMATRA MINERALS</v>
          </cell>
        </row>
      </sheetData>
      <sheetData sheetId="1130">
        <row r="7">
          <cell r="E7" t="str">
            <v>PT NEWCREST SUMATRA MINERALS</v>
          </cell>
        </row>
      </sheetData>
      <sheetData sheetId="1131">
        <row r="7">
          <cell r="E7" t="str">
            <v>PT NEWCREST SUMATRA MINERALS</v>
          </cell>
        </row>
      </sheetData>
      <sheetData sheetId="1132">
        <row r="7">
          <cell r="E7" t="str">
            <v>PT NEWCREST SUMATRA MINERALS</v>
          </cell>
        </row>
      </sheetData>
      <sheetData sheetId="1133">
        <row r="7">
          <cell r="E7" t="str">
            <v>PT NEWCREST SUMATRA MINERALS</v>
          </cell>
        </row>
      </sheetData>
      <sheetData sheetId="1134">
        <row r="7">
          <cell r="E7" t="str">
            <v>PT NEWCREST SUMATRA MINERALS</v>
          </cell>
        </row>
      </sheetData>
      <sheetData sheetId="1135">
        <row r="7">
          <cell r="E7" t="str">
            <v>PT NEWCREST SUMATRA MINERALS</v>
          </cell>
        </row>
      </sheetData>
      <sheetData sheetId="1136">
        <row r="7">
          <cell r="E7" t="str">
            <v>PT NEWCREST SUMATRA MINERALS</v>
          </cell>
        </row>
      </sheetData>
      <sheetData sheetId="1137">
        <row r="7">
          <cell r="E7" t="str">
            <v>PT NEWCREST SUMATRA MINERALS</v>
          </cell>
        </row>
      </sheetData>
      <sheetData sheetId="1138">
        <row r="7">
          <cell r="E7" t="str">
            <v>PT NEWCREST SUMATRA MINERALS</v>
          </cell>
        </row>
      </sheetData>
      <sheetData sheetId="1139">
        <row r="7">
          <cell r="E7" t="str">
            <v>PT NEWCREST SUMATRA MINERALS</v>
          </cell>
        </row>
      </sheetData>
      <sheetData sheetId="1140">
        <row r="7">
          <cell r="E7" t="str">
            <v>PT NEWCREST SUMATRA MINERALS</v>
          </cell>
        </row>
      </sheetData>
      <sheetData sheetId="1141">
        <row r="7">
          <cell r="E7" t="str">
            <v>PT NEWCREST SUMATRA MINERALS</v>
          </cell>
        </row>
      </sheetData>
      <sheetData sheetId="1142">
        <row r="7">
          <cell r="E7" t="str">
            <v>PT NEWCREST SUMATRA MINERALS</v>
          </cell>
        </row>
      </sheetData>
      <sheetData sheetId="1143">
        <row r="7">
          <cell r="E7" t="str">
            <v>PT NEWCREST SUMATRA MINERALS</v>
          </cell>
        </row>
      </sheetData>
      <sheetData sheetId="1144">
        <row r="7">
          <cell r="E7" t="str">
            <v>PT NEWCREST SUMATRA MINERALS</v>
          </cell>
        </row>
      </sheetData>
      <sheetData sheetId="1145">
        <row r="7">
          <cell r="E7" t="str">
            <v>PT NEWCREST SUMATRA MINERALS</v>
          </cell>
        </row>
      </sheetData>
      <sheetData sheetId="1146">
        <row r="7">
          <cell r="E7" t="str">
            <v>PT NEWCREST SUMATRA MINERALS</v>
          </cell>
        </row>
      </sheetData>
      <sheetData sheetId="1147">
        <row r="7">
          <cell r="E7" t="str">
            <v>PT NEWCREST SUMATRA MINERALS</v>
          </cell>
        </row>
      </sheetData>
      <sheetData sheetId="1148">
        <row r="7">
          <cell r="E7" t="str">
            <v>PT NEWCREST SUMATRA MINERALS</v>
          </cell>
        </row>
      </sheetData>
      <sheetData sheetId="1149">
        <row r="7">
          <cell r="E7" t="str">
            <v>PT NEWCREST SUMATRA MINERALS</v>
          </cell>
        </row>
      </sheetData>
      <sheetData sheetId="1150">
        <row r="7">
          <cell r="E7" t="str">
            <v>PT NEWCREST SUMATRA MINERALS</v>
          </cell>
        </row>
      </sheetData>
      <sheetData sheetId="1151">
        <row r="7">
          <cell r="E7" t="str">
            <v>PT NEWCREST SUMATRA MINERALS</v>
          </cell>
        </row>
      </sheetData>
      <sheetData sheetId="1152">
        <row r="7">
          <cell r="E7" t="str">
            <v>PT NEWCREST SUMATRA MINERALS</v>
          </cell>
        </row>
      </sheetData>
      <sheetData sheetId="1153">
        <row r="7">
          <cell r="E7" t="str">
            <v>PT NEWCREST SUMATRA MINERALS</v>
          </cell>
        </row>
      </sheetData>
      <sheetData sheetId="1154">
        <row r="7">
          <cell r="E7" t="str">
            <v>PT NEWCREST SUMATRA MINERALS</v>
          </cell>
        </row>
      </sheetData>
      <sheetData sheetId="1155">
        <row r="7">
          <cell r="E7" t="str">
            <v>PT NEWCREST SUMATRA MINERALS</v>
          </cell>
        </row>
      </sheetData>
      <sheetData sheetId="1156">
        <row r="7">
          <cell r="E7" t="str">
            <v>PT NEWCREST SUMATRA MINERALS</v>
          </cell>
        </row>
      </sheetData>
      <sheetData sheetId="1157">
        <row r="7">
          <cell r="E7" t="str">
            <v>PT NEWCREST SUMATRA MINERALS</v>
          </cell>
        </row>
      </sheetData>
      <sheetData sheetId="1158">
        <row r="7">
          <cell r="E7" t="str">
            <v>PT NEWCREST SUMATRA MINERALS</v>
          </cell>
        </row>
      </sheetData>
      <sheetData sheetId="1159">
        <row r="7">
          <cell r="E7" t="str">
            <v>PT NEWCREST SUMATRA MINERALS</v>
          </cell>
        </row>
      </sheetData>
      <sheetData sheetId="1160">
        <row r="7">
          <cell r="E7" t="str">
            <v>PT NEWCREST SUMATRA MINERALS</v>
          </cell>
        </row>
      </sheetData>
      <sheetData sheetId="1161">
        <row r="7">
          <cell r="E7" t="str">
            <v>PT NEWCREST SUMATRA MINERALS</v>
          </cell>
        </row>
      </sheetData>
      <sheetData sheetId="1162">
        <row r="7">
          <cell r="E7" t="str">
            <v>PT NEWCREST SUMATRA MINERALS</v>
          </cell>
        </row>
      </sheetData>
      <sheetData sheetId="1163">
        <row r="7">
          <cell r="E7" t="str">
            <v>PT NEWCREST SUMATRA MINERALS</v>
          </cell>
        </row>
      </sheetData>
      <sheetData sheetId="1164">
        <row r="7">
          <cell r="E7" t="str">
            <v>PT NEWCREST SUMATRA MINERALS</v>
          </cell>
        </row>
      </sheetData>
      <sheetData sheetId="1165">
        <row r="7">
          <cell r="E7" t="str">
            <v>PT NEWCREST SUMATRA MINERALS</v>
          </cell>
        </row>
      </sheetData>
      <sheetData sheetId="1166">
        <row r="7">
          <cell r="E7" t="str">
            <v>PT NEWCREST SUMATRA MINERALS</v>
          </cell>
        </row>
      </sheetData>
      <sheetData sheetId="1167">
        <row r="7">
          <cell r="E7" t="str">
            <v>PT NEWCREST SUMATRA MINERALS</v>
          </cell>
        </row>
      </sheetData>
      <sheetData sheetId="1168">
        <row r="7">
          <cell r="E7" t="str">
            <v>PT NEWCREST SUMATRA MINERALS</v>
          </cell>
        </row>
      </sheetData>
      <sheetData sheetId="1169">
        <row r="7">
          <cell r="E7" t="str">
            <v>PT NEWCREST SUMATRA MINERALS</v>
          </cell>
        </row>
      </sheetData>
      <sheetData sheetId="1170">
        <row r="7">
          <cell r="E7" t="str">
            <v>PT NEWCREST SUMATRA MINERALS</v>
          </cell>
        </row>
      </sheetData>
      <sheetData sheetId="1171">
        <row r="7">
          <cell r="E7" t="str">
            <v>PT NEWCREST SUMATRA MINERALS</v>
          </cell>
        </row>
      </sheetData>
      <sheetData sheetId="1172">
        <row r="7">
          <cell r="E7" t="str">
            <v>PT NEWCREST SUMATRA MINERALS</v>
          </cell>
        </row>
      </sheetData>
      <sheetData sheetId="1173">
        <row r="7">
          <cell r="E7" t="str">
            <v>PT NEWCREST SUMATRA MINERALS</v>
          </cell>
        </row>
      </sheetData>
      <sheetData sheetId="1174">
        <row r="7">
          <cell r="E7" t="str">
            <v>PT NEWCREST SUMATRA MINERALS</v>
          </cell>
        </row>
      </sheetData>
      <sheetData sheetId="1175">
        <row r="7">
          <cell r="E7" t="str">
            <v>PT NEWCREST SUMATRA MINERALS</v>
          </cell>
        </row>
      </sheetData>
      <sheetData sheetId="1176">
        <row r="7">
          <cell r="E7" t="str">
            <v>PT NEWCREST SUMATRA MINERALS</v>
          </cell>
        </row>
      </sheetData>
      <sheetData sheetId="1177">
        <row r="7">
          <cell r="E7" t="str">
            <v>PT NEWCREST SUMATRA MINERALS</v>
          </cell>
        </row>
      </sheetData>
      <sheetData sheetId="1178">
        <row r="7">
          <cell r="E7" t="str">
            <v>PT NEWCREST SUMATRA MINERALS</v>
          </cell>
        </row>
      </sheetData>
      <sheetData sheetId="1179">
        <row r="7">
          <cell r="E7" t="str">
            <v>PT NEWCREST SUMATRA MINERALS</v>
          </cell>
        </row>
      </sheetData>
      <sheetData sheetId="1180">
        <row r="7">
          <cell r="E7" t="str">
            <v>PT NEWCREST SUMATRA MINERALS</v>
          </cell>
        </row>
      </sheetData>
      <sheetData sheetId="1181">
        <row r="7">
          <cell r="E7" t="str">
            <v>PT NEWCREST SUMATRA MINERALS</v>
          </cell>
        </row>
      </sheetData>
      <sheetData sheetId="1182">
        <row r="7">
          <cell r="E7" t="str">
            <v>PT NEWCREST SUMATRA MINERALS</v>
          </cell>
        </row>
      </sheetData>
      <sheetData sheetId="1183">
        <row r="7">
          <cell r="E7" t="str">
            <v>PT NEWCREST SUMATRA MINERALS</v>
          </cell>
        </row>
      </sheetData>
      <sheetData sheetId="1184">
        <row r="7">
          <cell r="E7" t="str">
            <v>PT NEWCREST SUMATRA MINERALS</v>
          </cell>
        </row>
      </sheetData>
      <sheetData sheetId="1185">
        <row r="7">
          <cell r="E7" t="str">
            <v>PT NEWCREST SUMATRA MINERALS</v>
          </cell>
        </row>
      </sheetData>
      <sheetData sheetId="1186">
        <row r="7">
          <cell r="E7" t="str">
            <v>PT NEWCREST SUMATRA MINERALS</v>
          </cell>
        </row>
      </sheetData>
      <sheetData sheetId="1187">
        <row r="7">
          <cell r="E7" t="str">
            <v>PT NEWCREST SUMATRA MINERALS</v>
          </cell>
        </row>
      </sheetData>
      <sheetData sheetId="1188">
        <row r="7">
          <cell r="E7" t="str">
            <v>PT NEWCREST SUMATRA MINERALS</v>
          </cell>
        </row>
      </sheetData>
      <sheetData sheetId="1189">
        <row r="7">
          <cell r="E7" t="str">
            <v>PT NEWCREST SUMATRA MINERALS</v>
          </cell>
        </row>
      </sheetData>
      <sheetData sheetId="1190">
        <row r="7">
          <cell r="E7" t="str">
            <v>PT NEWCREST SUMATRA MINERALS</v>
          </cell>
        </row>
      </sheetData>
      <sheetData sheetId="1191">
        <row r="7">
          <cell r="E7" t="str">
            <v>PT NEWCREST SUMATRA MINERALS</v>
          </cell>
        </row>
      </sheetData>
      <sheetData sheetId="1192">
        <row r="7">
          <cell r="E7" t="str">
            <v>PT NEWCREST SUMATRA MINERALS</v>
          </cell>
        </row>
      </sheetData>
      <sheetData sheetId="1193">
        <row r="7">
          <cell r="E7" t="str">
            <v>PT NEWCREST SUMATRA MINERALS</v>
          </cell>
        </row>
      </sheetData>
      <sheetData sheetId="1194">
        <row r="7">
          <cell r="E7" t="str">
            <v>PT NEWCREST SUMATRA MINERALS</v>
          </cell>
        </row>
      </sheetData>
      <sheetData sheetId="1195">
        <row r="7">
          <cell r="E7" t="str">
            <v>PT NEWCREST SUMATRA MINERALS</v>
          </cell>
        </row>
      </sheetData>
      <sheetData sheetId="1196">
        <row r="7">
          <cell r="E7" t="str">
            <v>PT NEWCREST SUMATRA MINERALS</v>
          </cell>
        </row>
      </sheetData>
      <sheetData sheetId="1197">
        <row r="7">
          <cell r="E7" t="str">
            <v>PT NEWCREST SUMATRA MINERALS</v>
          </cell>
        </row>
      </sheetData>
      <sheetData sheetId="1198">
        <row r="7">
          <cell r="E7" t="str">
            <v>PT NEWCREST SUMATRA MINERALS</v>
          </cell>
        </row>
      </sheetData>
      <sheetData sheetId="1199">
        <row r="7">
          <cell r="E7" t="str">
            <v>PT NEWCREST SUMATRA MINERALS</v>
          </cell>
        </row>
      </sheetData>
      <sheetData sheetId="1200">
        <row r="7">
          <cell r="E7" t="str">
            <v>PT NEWCREST SUMATRA MINERALS</v>
          </cell>
        </row>
      </sheetData>
      <sheetData sheetId="1201">
        <row r="7">
          <cell r="E7" t="str">
            <v>PT NEWCREST SUMATRA MINERALS</v>
          </cell>
        </row>
      </sheetData>
      <sheetData sheetId="1202">
        <row r="7">
          <cell r="E7" t="str">
            <v>PT NEWCREST SUMATRA MINERALS</v>
          </cell>
        </row>
      </sheetData>
      <sheetData sheetId="1203">
        <row r="7">
          <cell r="E7" t="str">
            <v>PT NEWCREST SUMATRA MINERALS</v>
          </cell>
        </row>
      </sheetData>
      <sheetData sheetId="1204">
        <row r="7">
          <cell r="E7" t="str">
            <v>PT NEWCREST SUMATRA MINERALS</v>
          </cell>
        </row>
      </sheetData>
      <sheetData sheetId="1205">
        <row r="7">
          <cell r="E7" t="str">
            <v>PT NEWCREST SUMATRA MINERALS</v>
          </cell>
        </row>
      </sheetData>
      <sheetData sheetId="1206">
        <row r="7">
          <cell r="E7" t="str">
            <v>PT NEWCREST SUMATRA MINERALS</v>
          </cell>
        </row>
      </sheetData>
      <sheetData sheetId="1207">
        <row r="7">
          <cell r="E7" t="str">
            <v>PT NEWCREST SUMATRA MINERALS</v>
          </cell>
        </row>
      </sheetData>
      <sheetData sheetId="1208">
        <row r="7">
          <cell r="E7" t="str">
            <v>PT NEWCREST SUMATRA MINERALS</v>
          </cell>
        </row>
      </sheetData>
      <sheetData sheetId="1209">
        <row r="7">
          <cell r="E7" t="str">
            <v>PT NEWCREST SUMATRA MINERALS</v>
          </cell>
        </row>
      </sheetData>
      <sheetData sheetId="1210">
        <row r="7">
          <cell r="E7" t="str">
            <v>PT NEWCREST SUMATRA MINERALS</v>
          </cell>
        </row>
      </sheetData>
      <sheetData sheetId="1211">
        <row r="7">
          <cell r="E7" t="str">
            <v>PT NEWCREST SUMATRA MINERALS</v>
          </cell>
        </row>
      </sheetData>
      <sheetData sheetId="1212">
        <row r="7">
          <cell r="E7" t="str">
            <v>PT NEWCREST SUMATRA MINERALS</v>
          </cell>
        </row>
      </sheetData>
      <sheetData sheetId="1213">
        <row r="7">
          <cell r="E7" t="str">
            <v>PT NEWCREST SUMATRA MINERALS</v>
          </cell>
        </row>
      </sheetData>
      <sheetData sheetId="1214">
        <row r="7">
          <cell r="E7" t="str">
            <v>PT NEWCREST SUMATRA MINERALS</v>
          </cell>
        </row>
      </sheetData>
      <sheetData sheetId="1215">
        <row r="7">
          <cell r="E7" t="str">
            <v>PT NEWCREST SUMATRA MINERALS</v>
          </cell>
        </row>
      </sheetData>
      <sheetData sheetId="1216">
        <row r="7">
          <cell r="E7" t="str">
            <v>PT NEWCREST SUMATRA MINERALS</v>
          </cell>
        </row>
      </sheetData>
      <sheetData sheetId="1217">
        <row r="7">
          <cell r="E7" t="str">
            <v>PT NEWCREST SUMATRA MINERALS</v>
          </cell>
        </row>
      </sheetData>
      <sheetData sheetId="1218">
        <row r="7">
          <cell r="E7" t="str">
            <v>PT NEWCREST SUMATRA MINERALS</v>
          </cell>
        </row>
      </sheetData>
      <sheetData sheetId="1219">
        <row r="7">
          <cell r="E7" t="str">
            <v>PT NEWCREST SUMATRA MINERALS</v>
          </cell>
        </row>
      </sheetData>
      <sheetData sheetId="1220">
        <row r="7">
          <cell r="E7" t="str">
            <v>PT NEWCREST SUMATRA MINERALS</v>
          </cell>
        </row>
      </sheetData>
      <sheetData sheetId="1221">
        <row r="7">
          <cell r="E7" t="str">
            <v>PT NEWCREST SUMATRA MINERALS</v>
          </cell>
        </row>
      </sheetData>
      <sheetData sheetId="1222">
        <row r="7">
          <cell r="E7" t="str">
            <v>PT NEWCREST SUMATRA MINERALS</v>
          </cell>
        </row>
      </sheetData>
      <sheetData sheetId="1223">
        <row r="7">
          <cell r="E7" t="str">
            <v>PT NEWCREST SUMATRA MINERALS</v>
          </cell>
        </row>
      </sheetData>
      <sheetData sheetId="1224">
        <row r="7">
          <cell r="E7" t="str">
            <v>PT NEWCREST SUMATRA MINERALS</v>
          </cell>
        </row>
      </sheetData>
      <sheetData sheetId="1225">
        <row r="7">
          <cell r="E7" t="str">
            <v>PT NEWCREST SUMATRA MINERALS</v>
          </cell>
        </row>
      </sheetData>
      <sheetData sheetId="1226">
        <row r="7">
          <cell r="E7" t="str">
            <v>PT NEWCREST SUMATRA MINERALS</v>
          </cell>
        </row>
      </sheetData>
      <sheetData sheetId="1227">
        <row r="7">
          <cell r="E7" t="str">
            <v>PT NEWCREST SUMATRA MINERALS</v>
          </cell>
        </row>
      </sheetData>
      <sheetData sheetId="1228">
        <row r="7">
          <cell r="E7" t="str">
            <v>PT NEWCREST SUMATRA MINERALS</v>
          </cell>
        </row>
      </sheetData>
      <sheetData sheetId="1229">
        <row r="7">
          <cell r="E7" t="str">
            <v>PT NEWCREST SUMATRA MINERALS</v>
          </cell>
        </row>
      </sheetData>
      <sheetData sheetId="1230">
        <row r="7">
          <cell r="E7" t="str">
            <v>PT NEWCREST SUMATRA MINERALS</v>
          </cell>
        </row>
      </sheetData>
      <sheetData sheetId="1231">
        <row r="7">
          <cell r="E7" t="str">
            <v>PT NEWCREST SUMATRA MINERALS</v>
          </cell>
        </row>
      </sheetData>
      <sheetData sheetId="1232">
        <row r="7">
          <cell r="E7" t="str">
            <v>PT NEWCREST SUMATRA MINERALS</v>
          </cell>
        </row>
      </sheetData>
      <sheetData sheetId="1233">
        <row r="7">
          <cell r="E7" t="str">
            <v>PT NEWCREST SUMATRA MINERALS</v>
          </cell>
        </row>
      </sheetData>
      <sheetData sheetId="1234">
        <row r="7">
          <cell r="E7" t="str">
            <v>PT NEWCREST SUMATRA MINERALS</v>
          </cell>
        </row>
      </sheetData>
      <sheetData sheetId="1235">
        <row r="7">
          <cell r="E7" t="str">
            <v>PT NEWCREST SUMATRA MINERALS</v>
          </cell>
        </row>
      </sheetData>
      <sheetData sheetId="1236">
        <row r="7">
          <cell r="E7" t="str">
            <v>PT NEWCREST SUMATRA MINERALS</v>
          </cell>
        </row>
      </sheetData>
      <sheetData sheetId="1237">
        <row r="7">
          <cell r="E7" t="str">
            <v>PT NEWCREST SUMATRA MINERALS</v>
          </cell>
        </row>
      </sheetData>
      <sheetData sheetId="1238">
        <row r="7">
          <cell r="E7" t="str">
            <v>PT NEWCREST SUMATRA MINERALS</v>
          </cell>
        </row>
      </sheetData>
      <sheetData sheetId="1239">
        <row r="7">
          <cell r="E7" t="str">
            <v>PT NEWCREST SUMATRA MINERALS</v>
          </cell>
        </row>
      </sheetData>
      <sheetData sheetId="1240">
        <row r="7">
          <cell r="E7" t="str">
            <v>PT NEWCREST SUMATRA MINERALS</v>
          </cell>
        </row>
      </sheetData>
      <sheetData sheetId="1241">
        <row r="7">
          <cell r="E7" t="str">
            <v>PT NEWCREST SUMATRA MINERALS</v>
          </cell>
        </row>
      </sheetData>
      <sheetData sheetId="1242">
        <row r="7">
          <cell r="E7" t="str">
            <v>PT NEWCREST SUMATRA MINERALS</v>
          </cell>
        </row>
      </sheetData>
      <sheetData sheetId="1243">
        <row r="7">
          <cell r="E7" t="str">
            <v>PT NEWCREST SUMATRA MINERALS</v>
          </cell>
        </row>
      </sheetData>
      <sheetData sheetId="1244">
        <row r="7">
          <cell r="E7" t="str">
            <v>PT NEWCREST SUMATRA MINERALS</v>
          </cell>
        </row>
      </sheetData>
      <sheetData sheetId="1245">
        <row r="7">
          <cell r="E7" t="str">
            <v>PT NEWCREST SUMATRA MINERALS</v>
          </cell>
        </row>
      </sheetData>
      <sheetData sheetId="1246">
        <row r="7">
          <cell r="E7" t="str">
            <v>PT NEWCREST SUMATRA MINERALS</v>
          </cell>
        </row>
      </sheetData>
      <sheetData sheetId="1247">
        <row r="7">
          <cell r="E7" t="str">
            <v>PT NEWCREST SUMATRA MINERALS</v>
          </cell>
        </row>
      </sheetData>
      <sheetData sheetId="1248">
        <row r="7">
          <cell r="E7" t="str">
            <v>PT NEWCREST SUMATRA MINERALS</v>
          </cell>
        </row>
      </sheetData>
      <sheetData sheetId="1249">
        <row r="7">
          <cell r="E7" t="str">
            <v>PT NEWCREST SUMATRA MINERALS</v>
          </cell>
        </row>
      </sheetData>
      <sheetData sheetId="1250">
        <row r="7">
          <cell r="E7" t="str">
            <v>PT NEWCREST SUMATRA MINERALS</v>
          </cell>
        </row>
      </sheetData>
      <sheetData sheetId="1251">
        <row r="7">
          <cell r="E7" t="str">
            <v>PT NEWCREST SUMATRA MINERALS</v>
          </cell>
        </row>
      </sheetData>
      <sheetData sheetId="1252">
        <row r="7">
          <cell r="E7" t="str">
            <v>PT NEWCREST SUMATRA MINERALS</v>
          </cell>
        </row>
      </sheetData>
      <sheetData sheetId="1253">
        <row r="7">
          <cell r="E7" t="str">
            <v>PT NEWCREST SUMATRA MINERALS</v>
          </cell>
        </row>
      </sheetData>
      <sheetData sheetId="1254">
        <row r="7">
          <cell r="E7" t="str">
            <v>PT NEWCREST SUMATRA MINERALS</v>
          </cell>
        </row>
      </sheetData>
      <sheetData sheetId="1255">
        <row r="7">
          <cell r="E7" t="str">
            <v>PT NEWCREST SUMATRA MINERALS</v>
          </cell>
        </row>
      </sheetData>
      <sheetData sheetId="1256">
        <row r="7">
          <cell r="E7" t="str">
            <v>PT NEWCREST SUMATRA MINERALS</v>
          </cell>
        </row>
      </sheetData>
      <sheetData sheetId="1257">
        <row r="7">
          <cell r="E7" t="str">
            <v>PT NEWCREST SUMATRA MINERALS</v>
          </cell>
        </row>
      </sheetData>
      <sheetData sheetId="1258">
        <row r="7">
          <cell r="E7" t="str">
            <v>PT NEWCREST SUMATRA MINERALS</v>
          </cell>
        </row>
      </sheetData>
      <sheetData sheetId="1259">
        <row r="7">
          <cell r="E7" t="str">
            <v>PT NEWCREST SUMATRA MINERALS</v>
          </cell>
        </row>
      </sheetData>
      <sheetData sheetId="1260">
        <row r="7">
          <cell r="E7" t="str">
            <v>PT NEWCREST SUMATRA MINERALS</v>
          </cell>
        </row>
      </sheetData>
      <sheetData sheetId="1261">
        <row r="7">
          <cell r="E7" t="str">
            <v>PT NEWCREST SUMATRA MINERALS</v>
          </cell>
        </row>
      </sheetData>
      <sheetData sheetId="1262">
        <row r="7">
          <cell r="E7" t="str">
            <v>PT NEWCREST SUMATRA MINERALS</v>
          </cell>
        </row>
      </sheetData>
      <sheetData sheetId="1263">
        <row r="7">
          <cell r="E7" t="str">
            <v>PT NEWCREST SUMATRA MINERALS</v>
          </cell>
        </row>
      </sheetData>
      <sheetData sheetId="1264">
        <row r="7">
          <cell r="E7" t="str">
            <v>PT NEWCREST SUMATRA MINERALS</v>
          </cell>
        </row>
      </sheetData>
      <sheetData sheetId="1265">
        <row r="7">
          <cell r="E7" t="str">
            <v>PT NEWCREST SUMATRA MINERALS</v>
          </cell>
        </row>
      </sheetData>
      <sheetData sheetId="1266">
        <row r="7">
          <cell r="E7" t="str">
            <v>PT NEWCREST SUMATRA MINERALS</v>
          </cell>
        </row>
      </sheetData>
      <sheetData sheetId="1267">
        <row r="7">
          <cell r="E7" t="str">
            <v>PT NEWCREST SUMATRA MINERALS</v>
          </cell>
        </row>
      </sheetData>
      <sheetData sheetId="1268">
        <row r="7">
          <cell r="E7" t="str">
            <v>PT NEWCREST SUMATRA MINERALS</v>
          </cell>
        </row>
      </sheetData>
      <sheetData sheetId="1269">
        <row r="7">
          <cell r="E7" t="str">
            <v>PT NEWCREST SUMATRA MINERALS</v>
          </cell>
        </row>
      </sheetData>
      <sheetData sheetId="1270">
        <row r="7">
          <cell r="E7" t="str">
            <v>PT NEWCREST SUMATRA MINERALS</v>
          </cell>
        </row>
      </sheetData>
      <sheetData sheetId="1271">
        <row r="7">
          <cell r="E7" t="str">
            <v>PT NEWCREST SUMATRA MINERALS</v>
          </cell>
        </row>
      </sheetData>
      <sheetData sheetId="1272">
        <row r="7">
          <cell r="E7" t="str">
            <v>PT NEWCREST SUMATRA MINERALS</v>
          </cell>
        </row>
      </sheetData>
      <sheetData sheetId="1273">
        <row r="7">
          <cell r="E7" t="str">
            <v>PT NEWCREST SUMATRA MINERALS</v>
          </cell>
        </row>
      </sheetData>
      <sheetData sheetId="1274">
        <row r="7">
          <cell r="E7" t="str">
            <v>PT NEWCREST SUMATRA MINERALS</v>
          </cell>
        </row>
      </sheetData>
      <sheetData sheetId="1275">
        <row r="7">
          <cell r="E7" t="str">
            <v>PT NEWCREST SUMATRA MINERALS</v>
          </cell>
        </row>
      </sheetData>
      <sheetData sheetId="1276">
        <row r="7">
          <cell r="E7" t="str">
            <v>PT NEWCREST SUMATRA MINERALS</v>
          </cell>
        </row>
      </sheetData>
      <sheetData sheetId="1277">
        <row r="7">
          <cell r="E7" t="str">
            <v>PT NEWCREST SUMATRA MINERALS</v>
          </cell>
        </row>
      </sheetData>
      <sheetData sheetId="1278">
        <row r="7">
          <cell r="E7" t="str">
            <v>PT NEWCREST SUMATRA MINERALS</v>
          </cell>
        </row>
      </sheetData>
      <sheetData sheetId="1279">
        <row r="7">
          <cell r="E7" t="str">
            <v>PT NEWCREST SUMATRA MINERALS</v>
          </cell>
        </row>
      </sheetData>
      <sheetData sheetId="1280">
        <row r="7">
          <cell r="E7" t="str">
            <v>PT NEWCREST SUMATRA MINERALS</v>
          </cell>
        </row>
      </sheetData>
      <sheetData sheetId="1281">
        <row r="7">
          <cell r="E7" t="str">
            <v>PT NEWCREST SUMATRA MINERALS</v>
          </cell>
        </row>
      </sheetData>
      <sheetData sheetId="1282">
        <row r="7">
          <cell r="E7" t="str">
            <v>PT NEWCREST SUMATRA MINERALS</v>
          </cell>
        </row>
      </sheetData>
      <sheetData sheetId="1283">
        <row r="7">
          <cell r="E7" t="str">
            <v>PT NEWCREST SUMATRA MINERALS</v>
          </cell>
        </row>
      </sheetData>
      <sheetData sheetId="1284">
        <row r="7">
          <cell r="E7" t="str">
            <v>PT NEWCREST SUMATRA MINERALS</v>
          </cell>
        </row>
      </sheetData>
      <sheetData sheetId="1285">
        <row r="7">
          <cell r="E7" t="str">
            <v>PT NEWCREST SUMATRA MINERALS</v>
          </cell>
        </row>
      </sheetData>
      <sheetData sheetId="1286">
        <row r="7">
          <cell r="E7" t="str">
            <v>PT NEWCREST SUMATRA MINERALS</v>
          </cell>
        </row>
      </sheetData>
      <sheetData sheetId="1287">
        <row r="7">
          <cell r="E7" t="str">
            <v>PT NEWCREST SUMATRA MINERALS</v>
          </cell>
        </row>
      </sheetData>
      <sheetData sheetId="1288">
        <row r="7">
          <cell r="E7" t="str">
            <v>PT NEWCREST SUMATRA MINERALS</v>
          </cell>
        </row>
      </sheetData>
      <sheetData sheetId="1289">
        <row r="7">
          <cell r="E7" t="str">
            <v>PT NEWCREST SUMATRA MINERALS</v>
          </cell>
        </row>
      </sheetData>
      <sheetData sheetId="1290">
        <row r="7">
          <cell r="E7" t="str">
            <v>PT NEWCREST SUMATRA MINERALS</v>
          </cell>
        </row>
      </sheetData>
      <sheetData sheetId="1291">
        <row r="7">
          <cell r="E7" t="str">
            <v>PT NEWCREST SUMATRA MINERALS</v>
          </cell>
        </row>
      </sheetData>
      <sheetData sheetId="1292">
        <row r="7">
          <cell r="E7" t="str">
            <v>PT NEWCREST SUMATRA MINERALS</v>
          </cell>
        </row>
      </sheetData>
      <sheetData sheetId="1293">
        <row r="7">
          <cell r="E7" t="str">
            <v>PT NEWCREST SUMATRA MINERALS</v>
          </cell>
        </row>
      </sheetData>
      <sheetData sheetId="1294">
        <row r="7">
          <cell r="E7" t="str">
            <v>PT NEWCREST SUMATRA MINERALS</v>
          </cell>
        </row>
      </sheetData>
      <sheetData sheetId="1295">
        <row r="7">
          <cell r="E7" t="str">
            <v>PT NEWCREST SUMATRA MINERALS</v>
          </cell>
        </row>
      </sheetData>
      <sheetData sheetId="1296">
        <row r="7">
          <cell r="E7" t="str">
            <v>PT NEWCREST SUMATRA MINERALS</v>
          </cell>
        </row>
      </sheetData>
      <sheetData sheetId="1297">
        <row r="7">
          <cell r="E7" t="str">
            <v>PT NEWCREST SUMATRA MINERALS</v>
          </cell>
        </row>
      </sheetData>
      <sheetData sheetId="1298">
        <row r="7">
          <cell r="E7" t="str">
            <v>PT NEWCREST SUMATRA MINERALS</v>
          </cell>
        </row>
      </sheetData>
      <sheetData sheetId="1299">
        <row r="7">
          <cell r="E7" t="str">
            <v>PT NEWCREST SUMATRA MINERALS</v>
          </cell>
        </row>
      </sheetData>
      <sheetData sheetId="1300">
        <row r="7">
          <cell r="E7" t="str">
            <v>PT NEWCREST SUMATRA MINERALS</v>
          </cell>
        </row>
      </sheetData>
      <sheetData sheetId="1301">
        <row r="7">
          <cell r="E7" t="str">
            <v>PT NEWCREST SUMATRA MINERALS</v>
          </cell>
        </row>
      </sheetData>
      <sheetData sheetId="1302">
        <row r="7">
          <cell r="E7" t="str">
            <v>PT NEWCREST SUMATRA MINERALS</v>
          </cell>
        </row>
      </sheetData>
      <sheetData sheetId="1303">
        <row r="7">
          <cell r="E7" t="str">
            <v>PT NEWCREST SUMATRA MINERALS</v>
          </cell>
        </row>
      </sheetData>
      <sheetData sheetId="1304">
        <row r="7">
          <cell r="E7" t="str">
            <v>PT NEWCREST SUMATRA MINERALS</v>
          </cell>
        </row>
      </sheetData>
      <sheetData sheetId="1305">
        <row r="7">
          <cell r="E7" t="str">
            <v>PT NEWCREST SUMATRA MINERALS</v>
          </cell>
        </row>
      </sheetData>
      <sheetData sheetId="1306">
        <row r="7">
          <cell r="E7" t="str">
            <v>PT NEWCREST SUMATRA MINERALS</v>
          </cell>
        </row>
      </sheetData>
      <sheetData sheetId="1307">
        <row r="7">
          <cell r="E7" t="str">
            <v>PT NEWCREST SUMATRA MINERALS</v>
          </cell>
        </row>
      </sheetData>
      <sheetData sheetId="1308">
        <row r="7">
          <cell r="E7" t="str">
            <v>PT NEWCREST SUMATRA MINERALS</v>
          </cell>
        </row>
      </sheetData>
      <sheetData sheetId="1309">
        <row r="7">
          <cell r="E7" t="str">
            <v>PT NEWCREST SUMATRA MINERALS</v>
          </cell>
        </row>
      </sheetData>
      <sheetData sheetId="1310">
        <row r="7">
          <cell r="E7" t="str">
            <v>PT NEWCREST SUMATRA MINERALS</v>
          </cell>
        </row>
      </sheetData>
      <sheetData sheetId="1311">
        <row r="7">
          <cell r="E7" t="str">
            <v>PT NEWCREST SUMATRA MINERALS</v>
          </cell>
        </row>
      </sheetData>
      <sheetData sheetId="1312">
        <row r="7">
          <cell r="E7" t="str">
            <v>PT NEWCREST SUMATRA MINERALS</v>
          </cell>
        </row>
      </sheetData>
      <sheetData sheetId="1313">
        <row r="7">
          <cell r="E7" t="str">
            <v>PT NEWCREST SUMATRA MINERALS</v>
          </cell>
        </row>
      </sheetData>
      <sheetData sheetId="1314">
        <row r="7">
          <cell r="E7" t="str">
            <v>PT NEWCREST SUMATRA MINERALS</v>
          </cell>
        </row>
      </sheetData>
      <sheetData sheetId="1315">
        <row r="7">
          <cell r="E7" t="str">
            <v>PT NEWCREST SUMATRA MINERALS</v>
          </cell>
        </row>
      </sheetData>
      <sheetData sheetId="1316">
        <row r="7">
          <cell r="E7" t="str">
            <v>PT NEWCREST SUMATRA MINERALS</v>
          </cell>
        </row>
      </sheetData>
      <sheetData sheetId="1317">
        <row r="7">
          <cell r="E7" t="str">
            <v>PT NEWCREST SUMATRA MINERALS</v>
          </cell>
        </row>
      </sheetData>
      <sheetData sheetId="1318">
        <row r="7">
          <cell r="E7" t="str">
            <v>PT NEWCREST SUMATRA MINERALS</v>
          </cell>
        </row>
      </sheetData>
      <sheetData sheetId="1319">
        <row r="7">
          <cell r="E7" t="str">
            <v>PT NEWCREST SUMATRA MINERALS</v>
          </cell>
        </row>
      </sheetData>
      <sheetData sheetId="1320">
        <row r="7">
          <cell r="E7" t="str">
            <v>PT NEWCREST SUMATRA MINERALS</v>
          </cell>
        </row>
      </sheetData>
      <sheetData sheetId="1321">
        <row r="7">
          <cell r="E7" t="str">
            <v>PT NEWCREST SUMATRA MINERALS</v>
          </cell>
        </row>
      </sheetData>
      <sheetData sheetId="1322">
        <row r="7">
          <cell r="E7" t="str">
            <v>PT NEWCREST SUMATRA MINERALS</v>
          </cell>
        </row>
      </sheetData>
      <sheetData sheetId="1323">
        <row r="7">
          <cell r="E7" t="str">
            <v>PT NEWCREST SUMATRA MINERALS</v>
          </cell>
        </row>
      </sheetData>
      <sheetData sheetId="1324">
        <row r="7">
          <cell r="E7" t="str">
            <v>PT NEWCREST SUMATRA MINERALS</v>
          </cell>
        </row>
      </sheetData>
      <sheetData sheetId="1325">
        <row r="7">
          <cell r="E7" t="str">
            <v>PT NEWCREST SUMATRA MINERALS</v>
          </cell>
        </row>
      </sheetData>
      <sheetData sheetId="1326">
        <row r="7">
          <cell r="E7" t="str">
            <v>PT NEWCREST SUMATRA MINERALS</v>
          </cell>
        </row>
      </sheetData>
      <sheetData sheetId="1327">
        <row r="7">
          <cell r="E7" t="str">
            <v>PT NEWCREST SUMATRA MINERALS</v>
          </cell>
        </row>
      </sheetData>
      <sheetData sheetId="1328">
        <row r="7">
          <cell r="E7" t="str">
            <v>PT NEWCREST SUMATRA MINERALS</v>
          </cell>
        </row>
      </sheetData>
      <sheetData sheetId="1329">
        <row r="7">
          <cell r="E7" t="str">
            <v>PT NEWCREST SUMATRA MINERALS</v>
          </cell>
        </row>
      </sheetData>
      <sheetData sheetId="1330">
        <row r="7">
          <cell r="E7" t="str">
            <v>PT NEWCREST SUMATRA MINERALS</v>
          </cell>
        </row>
      </sheetData>
      <sheetData sheetId="1331">
        <row r="7">
          <cell r="E7" t="str">
            <v>PT NEWCREST SUMATRA MINERALS</v>
          </cell>
        </row>
      </sheetData>
      <sheetData sheetId="1332">
        <row r="7">
          <cell r="E7" t="str">
            <v>PT NEWCREST SUMATRA MINERALS</v>
          </cell>
        </row>
      </sheetData>
      <sheetData sheetId="1333">
        <row r="7">
          <cell r="E7" t="str">
            <v>PT NEWCREST SUMATRA MINERALS</v>
          </cell>
        </row>
      </sheetData>
      <sheetData sheetId="1334">
        <row r="7">
          <cell r="E7" t="str">
            <v>PT NEWCREST SUMATRA MINERALS</v>
          </cell>
        </row>
      </sheetData>
      <sheetData sheetId="1335">
        <row r="7">
          <cell r="E7" t="str">
            <v>PT NEWCREST SUMATRA MINERALS</v>
          </cell>
        </row>
      </sheetData>
      <sheetData sheetId="1336">
        <row r="7">
          <cell r="E7" t="str">
            <v>PT NEWCREST SUMATRA MINERALS</v>
          </cell>
        </row>
      </sheetData>
      <sheetData sheetId="1337">
        <row r="7">
          <cell r="E7" t="str">
            <v>PT NEWCREST SUMATRA MINERALS</v>
          </cell>
        </row>
      </sheetData>
      <sheetData sheetId="1338">
        <row r="7">
          <cell r="E7" t="str">
            <v>PT NEWCREST SUMATRA MINERALS</v>
          </cell>
        </row>
      </sheetData>
      <sheetData sheetId="1339">
        <row r="7">
          <cell r="E7" t="str">
            <v>PT NEWCREST SUMATRA MINERALS</v>
          </cell>
        </row>
      </sheetData>
      <sheetData sheetId="1340">
        <row r="7">
          <cell r="E7" t="str">
            <v>PT NEWCREST SUMATRA MINERALS</v>
          </cell>
        </row>
      </sheetData>
      <sheetData sheetId="1341">
        <row r="7">
          <cell r="E7" t="str">
            <v>PT NEWCREST SUMATRA MINERALS</v>
          </cell>
        </row>
      </sheetData>
      <sheetData sheetId="1342">
        <row r="7">
          <cell r="E7" t="str">
            <v>PT NEWCREST SUMATRA MINERALS</v>
          </cell>
        </row>
      </sheetData>
      <sheetData sheetId="1343">
        <row r="7">
          <cell r="E7" t="str">
            <v>PT NEWCREST SUMATRA MINERALS</v>
          </cell>
        </row>
      </sheetData>
      <sheetData sheetId="1344">
        <row r="7">
          <cell r="E7" t="str">
            <v>PT NEWCREST SUMATRA MINERALS</v>
          </cell>
        </row>
      </sheetData>
      <sheetData sheetId="1345">
        <row r="7">
          <cell r="E7" t="str">
            <v>PT NEWCREST SUMATRA MINERALS</v>
          </cell>
        </row>
      </sheetData>
      <sheetData sheetId="1346">
        <row r="7">
          <cell r="E7" t="str">
            <v>PT NEWCREST SUMATRA MINERALS</v>
          </cell>
        </row>
      </sheetData>
      <sheetData sheetId="1347">
        <row r="7">
          <cell r="E7" t="str">
            <v>PT NEWCREST SUMATRA MINERALS</v>
          </cell>
        </row>
      </sheetData>
      <sheetData sheetId="1348">
        <row r="7">
          <cell r="E7" t="str">
            <v>PT NEWCREST SUMATRA MINERALS</v>
          </cell>
        </row>
      </sheetData>
      <sheetData sheetId="1349">
        <row r="7">
          <cell r="E7" t="str">
            <v>PT NEWCREST SUMATRA MINERALS</v>
          </cell>
        </row>
      </sheetData>
      <sheetData sheetId="1350">
        <row r="7">
          <cell r="E7" t="str">
            <v>PT NEWCREST SUMATRA MINERALS</v>
          </cell>
        </row>
      </sheetData>
      <sheetData sheetId="1351">
        <row r="7">
          <cell r="E7" t="str">
            <v>PT NEWCREST SUMATRA MINERALS</v>
          </cell>
        </row>
      </sheetData>
      <sheetData sheetId="1352">
        <row r="7">
          <cell r="E7" t="str">
            <v>PT NEWCREST SUMATRA MINERALS</v>
          </cell>
        </row>
      </sheetData>
      <sheetData sheetId="1353">
        <row r="7">
          <cell r="E7" t="str">
            <v>PT NEWCREST SUMATRA MINERALS</v>
          </cell>
        </row>
      </sheetData>
      <sheetData sheetId="1354">
        <row r="7">
          <cell r="E7" t="str">
            <v>PT NEWCREST SUMATRA MINERALS</v>
          </cell>
        </row>
      </sheetData>
      <sheetData sheetId="1355">
        <row r="7">
          <cell r="E7" t="str">
            <v>PT NEWCREST SUMATRA MINERALS</v>
          </cell>
        </row>
      </sheetData>
      <sheetData sheetId="1356">
        <row r="7">
          <cell r="E7" t="str">
            <v>PT NEWCREST SUMATRA MINERALS</v>
          </cell>
        </row>
      </sheetData>
      <sheetData sheetId="1357">
        <row r="7">
          <cell r="E7" t="str">
            <v>PT NEWCREST SUMATRA MINERALS</v>
          </cell>
        </row>
      </sheetData>
      <sheetData sheetId="1358">
        <row r="7">
          <cell r="E7" t="str">
            <v>PT NEWCREST SUMATRA MINERALS</v>
          </cell>
        </row>
      </sheetData>
      <sheetData sheetId="1359">
        <row r="7">
          <cell r="E7" t="str">
            <v>PT NEWCREST SUMATRA MINERALS</v>
          </cell>
        </row>
      </sheetData>
      <sheetData sheetId="1360">
        <row r="7">
          <cell r="E7" t="str">
            <v>PT NEWCREST SUMATRA MINERALS</v>
          </cell>
        </row>
      </sheetData>
      <sheetData sheetId="1361">
        <row r="7">
          <cell r="E7" t="str">
            <v>PT NEWCREST SUMATRA MINERALS</v>
          </cell>
        </row>
      </sheetData>
      <sheetData sheetId="1362">
        <row r="7">
          <cell r="E7" t="str">
            <v>PT NEWCREST SUMATRA MINERALS</v>
          </cell>
        </row>
      </sheetData>
      <sheetData sheetId="1363">
        <row r="7">
          <cell r="E7" t="str">
            <v>PT NEWCREST SUMATRA MINERALS</v>
          </cell>
        </row>
      </sheetData>
      <sheetData sheetId="1364">
        <row r="7">
          <cell r="E7" t="str">
            <v>PT NEWCREST SUMATRA MINERALS</v>
          </cell>
        </row>
      </sheetData>
      <sheetData sheetId="1365">
        <row r="7">
          <cell r="E7" t="str">
            <v>PT NEWCREST SUMATRA MINERALS</v>
          </cell>
        </row>
      </sheetData>
      <sheetData sheetId="1366">
        <row r="7">
          <cell r="E7" t="str">
            <v>PT NEWCREST SUMATRA MINERALS</v>
          </cell>
        </row>
      </sheetData>
      <sheetData sheetId="1367">
        <row r="7">
          <cell r="E7" t="str">
            <v>PT NEWCREST SUMATRA MINERALS</v>
          </cell>
        </row>
      </sheetData>
      <sheetData sheetId="1368">
        <row r="7">
          <cell r="E7" t="str">
            <v>PT NEWCREST SUMATRA MINERALS</v>
          </cell>
        </row>
      </sheetData>
      <sheetData sheetId="1369">
        <row r="7">
          <cell r="E7" t="str">
            <v>PT NEWCREST SUMATRA MINERALS</v>
          </cell>
        </row>
      </sheetData>
      <sheetData sheetId="1370">
        <row r="7">
          <cell r="E7" t="str">
            <v>PT NEWCREST SUMATRA MINERALS</v>
          </cell>
        </row>
      </sheetData>
      <sheetData sheetId="1371">
        <row r="7">
          <cell r="E7" t="str">
            <v>PT NEWCREST SUMATRA MINERALS</v>
          </cell>
        </row>
      </sheetData>
      <sheetData sheetId="1372">
        <row r="7">
          <cell r="E7" t="str">
            <v>PT NEWCREST SUMATRA MINERALS</v>
          </cell>
        </row>
      </sheetData>
      <sheetData sheetId="1373">
        <row r="7">
          <cell r="E7" t="str">
            <v>PT NEWCREST SUMATRA MINERALS</v>
          </cell>
        </row>
      </sheetData>
      <sheetData sheetId="1374">
        <row r="7">
          <cell r="E7" t="str">
            <v>PT NEWCREST SUMATRA MINERALS</v>
          </cell>
        </row>
      </sheetData>
      <sheetData sheetId="1375">
        <row r="7">
          <cell r="E7" t="str">
            <v>PT NEWCREST SUMATRA MINERALS</v>
          </cell>
        </row>
      </sheetData>
      <sheetData sheetId="1376">
        <row r="7">
          <cell r="E7" t="str">
            <v>PT NEWCREST SUMATRA MINERALS</v>
          </cell>
        </row>
      </sheetData>
      <sheetData sheetId="1377">
        <row r="7">
          <cell r="E7" t="str">
            <v>PT NEWCREST SUMATRA MINERALS</v>
          </cell>
        </row>
      </sheetData>
      <sheetData sheetId="1378">
        <row r="7">
          <cell r="E7" t="str">
            <v>PT NEWCREST SUMATRA MINERALS</v>
          </cell>
        </row>
      </sheetData>
      <sheetData sheetId="1379">
        <row r="7">
          <cell r="E7" t="str">
            <v>PT NEWCREST SUMATRA MINERALS</v>
          </cell>
        </row>
      </sheetData>
      <sheetData sheetId="1380">
        <row r="7">
          <cell r="E7" t="str">
            <v>PT NEWCREST SUMATRA MINERALS</v>
          </cell>
        </row>
      </sheetData>
      <sheetData sheetId="1381">
        <row r="7">
          <cell r="E7" t="str">
            <v>PT NEWCREST SUMATRA MINERALS</v>
          </cell>
        </row>
      </sheetData>
      <sheetData sheetId="1382">
        <row r="7">
          <cell r="E7" t="str">
            <v>PT NEWCREST SUMATRA MINERALS</v>
          </cell>
        </row>
      </sheetData>
      <sheetData sheetId="1383">
        <row r="7">
          <cell r="E7" t="str">
            <v>PT NEWCREST SUMATRA MINERALS</v>
          </cell>
        </row>
      </sheetData>
      <sheetData sheetId="1384">
        <row r="7">
          <cell r="E7" t="str">
            <v>PT NEWCREST SUMATRA MINERALS</v>
          </cell>
        </row>
      </sheetData>
      <sheetData sheetId="1385">
        <row r="7">
          <cell r="E7" t="str">
            <v>PT NEWCREST SUMATRA MINERALS</v>
          </cell>
        </row>
      </sheetData>
      <sheetData sheetId="1386">
        <row r="7">
          <cell r="E7" t="str">
            <v>PT NEWCREST SUMATRA MINERALS</v>
          </cell>
        </row>
      </sheetData>
      <sheetData sheetId="1387">
        <row r="7">
          <cell r="E7" t="str">
            <v>PT NEWCREST SUMATRA MINERALS</v>
          </cell>
        </row>
      </sheetData>
      <sheetData sheetId="1388">
        <row r="7">
          <cell r="E7" t="str">
            <v>PT NEWCREST SUMATRA MINERALS</v>
          </cell>
        </row>
      </sheetData>
      <sheetData sheetId="1389">
        <row r="7">
          <cell r="E7" t="str">
            <v>PT NEWCREST SUMATRA MINERALS</v>
          </cell>
        </row>
      </sheetData>
      <sheetData sheetId="1390">
        <row r="7">
          <cell r="E7" t="str">
            <v>PT NEWCREST SUMATRA MINERALS</v>
          </cell>
        </row>
      </sheetData>
      <sheetData sheetId="1391">
        <row r="7">
          <cell r="E7" t="str">
            <v>PT NEWCREST SUMATRA MINERALS</v>
          </cell>
        </row>
      </sheetData>
      <sheetData sheetId="1392">
        <row r="7">
          <cell r="E7" t="str">
            <v>PT NEWCREST SUMATRA MINERALS</v>
          </cell>
        </row>
      </sheetData>
      <sheetData sheetId="1393">
        <row r="7">
          <cell r="E7" t="str">
            <v>PT NEWCREST SUMATRA MINERALS</v>
          </cell>
        </row>
      </sheetData>
      <sheetData sheetId="1394">
        <row r="7">
          <cell r="E7" t="str">
            <v>PT NEWCREST SUMATRA MINERALS</v>
          </cell>
        </row>
      </sheetData>
      <sheetData sheetId="1395">
        <row r="7">
          <cell r="E7" t="str">
            <v>PT NEWCREST SUMATRA MINERALS</v>
          </cell>
        </row>
      </sheetData>
      <sheetData sheetId="1396">
        <row r="7">
          <cell r="E7" t="str">
            <v>PT NEWCREST SUMATRA MINERALS</v>
          </cell>
        </row>
      </sheetData>
      <sheetData sheetId="1397">
        <row r="7">
          <cell r="E7" t="str">
            <v>PT NEWCREST SUMATRA MINERALS</v>
          </cell>
        </row>
      </sheetData>
      <sheetData sheetId="1398">
        <row r="7">
          <cell r="E7" t="str">
            <v>PT NEWCREST SUMATRA MINERALS</v>
          </cell>
        </row>
      </sheetData>
      <sheetData sheetId="1399">
        <row r="7">
          <cell r="E7" t="str">
            <v>PT NEWCREST SUMATRA MINERALS</v>
          </cell>
        </row>
      </sheetData>
      <sheetData sheetId="1400">
        <row r="7">
          <cell r="E7" t="str">
            <v>PT NEWCREST SUMATRA MINERALS</v>
          </cell>
        </row>
      </sheetData>
      <sheetData sheetId="1401">
        <row r="7">
          <cell r="E7" t="str">
            <v>PT NEWCREST SUMATRA MINERALS</v>
          </cell>
        </row>
      </sheetData>
      <sheetData sheetId="1402">
        <row r="7">
          <cell r="E7" t="str">
            <v>PT NEWCREST SUMATRA MINERALS</v>
          </cell>
        </row>
      </sheetData>
      <sheetData sheetId="1403">
        <row r="7">
          <cell r="E7" t="str">
            <v>PT NEWCREST SUMATRA MINERALS</v>
          </cell>
        </row>
      </sheetData>
      <sheetData sheetId="1404">
        <row r="7">
          <cell r="E7" t="str">
            <v>PT NEWCREST SUMATRA MINERALS</v>
          </cell>
        </row>
      </sheetData>
      <sheetData sheetId="1405">
        <row r="7">
          <cell r="E7" t="str">
            <v>PT NEWCREST SUMATRA MINERALS</v>
          </cell>
        </row>
      </sheetData>
      <sheetData sheetId="1406">
        <row r="7">
          <cell r="E7" t="str">
            <v>PT NEWCREST SUMATRA MINERALS</v>
          </cell>
        </row>
      </sheetData>
      <sheetData sheetId="1407">
        <row r="7">
          <cell r="E7" t="str">
            <v>PT NEWCREST SUMATRA MINERALS</v>
          </cell>
        </row>
      </sheetData>
      <sheetData sheetId="1408">
        <row r="7">
          <cell r="E7" t="str">
            <v>PT NEWCREST SUMATRA MINERALS</v>
          </cell>
        </row>
      </sheetData>
      <sheetData sheetId="1409">
        <row r="7">
          <cell r="E7" t="str">
            <v>PT NEWCREST SUMATRA MINERALS</v>
          </cell>
        </row>
      </sheetData>
      <sheetData sheetId="1410">
        <row r="7">
          <cell r="E7" t="str">
            <v>PT NEWCREST SUMATRA MINERALS</v>
          </cell>
        </row>
      </sheetData>
      <sheetData sheetId="1411">
        <row r="7">
          <cell r="E7" t="str">
            <v>PT NEWCREST SUMATRA MINERALS</v>
          </cell>
        </row>
      </sheetData>
      <sheetData sheetId="1412">
        <row r="7">
          <cell r="E7" t="str">
            <v>PT NEWCREST SUMATRA MINERALS</v>
          </cell>
        </row>
      </sheetData>
      <sheetData sheetId="1413">
        <row r="7">
          <cell r="E7" t="str">
            <v>PT NEWCREST SUMATRA MINERALS</v>
          </cell>
        </row>
      </sheetData>
      <sheetData sheetId="1414">
        <row r="7">
          <cell r="E7" t="str">
            <v>PT NEWCREST SUMATRA MINERALS</v>
          </cell>
        </row>
      </sheetData>
      <sheetData sheetId="1415">
        <row r="7">
          <cell r="E7" t="str">
            <v>PT NEWCREST SUMATRA MINERALS</v>
          </cell>
        </row>
      </sheetData>
      <sheetData sheetId="1416">
        <row r="7">
          <cell r="E7" t="str">
            <v>PT NEWCREST SUMATRA MINERALS</v>
          </cell>
        </row>
      </sheetData>
      <sheetData sheetId="1417">
        <row r="7">
          <cell r="E7" t="str">
            <v>PT NEWCREST SUMATRA MINERALS</v>
          </cell>
        </row>
      </sheetData>
      <sheetData sheetId="1418">
        <row r="7">
          <cell r="E7" t="str">
            <v>PT NEWCREST SUMATRA MINERALS</v>
          </cell>
        </row>
      </sheetData>
      <sheetData sheetId="1419">
        <row r="7">
          <cell r="E7" t="str">
            <v>PT NEWCREST SUMATRA MINERALS</v>
          </cell>
        </row>
      </sheetData>
      <sheetData sheetId="1420">
        <row r="7">
          <cell r="E7" t="str">
            <v>PT NEWCREST SUMATRA MINERALS</v>
          </cell>
        </row>
      </sheetData>
      <sheetData sheetId="1421">
        <row r="7">
          <cell r="E7" t="str">
            <v>PT NEWCREST SUMATRA MINERALS</v>
          </cell>
        </row>
      </sheetData>
      <sheetData sheetId="1422">
        <row r="7">
          <cell r="E7" t="str">
            <v>PT NEWCREST SUMATRA MINERALS</v>
          </cell>
        </row>
      </sheetData>
      <sheetData sheetId="1423">
        <row r="7">
          <cell r="E7" t="str">
            <v>PT NEWCREST SUMATRA MINERALS</v>
          </cell>
        </row>
      </sheetData>
      <sheetData sheetId="1424">
        <row r="7">
          <cell r="E7" t="str">
            <v>PT NEWCREST SUMATRA MINERALS</v>
          </cell>
        </row>
      </sheetData>
      <sheetData sheetId="1425">
        <row r="7">
          <cell r="E7" t="str">
            <v>PT NEWCREST SUMATRA MINERALS</v>
          </cell>
        </row>
      </sheetData>
      <sheetData sheetId="1426">
        <row r="7">
          <cell r="E7" t="str">
            <v>PT NEWCREST SUMATRA MINERALS</v>
          </cell>
        </row>
      </sheetData>
      <sheetData sheetId="1427">
        <row r="7">
          <cell r="E7" t="str">
            <v>PT NEWCREST SUMATRA MINERALS</v>
          </cell>
        </row>
      </sheetData>
      <sheetData sheetId="1428">
        <row r="7">
          <cell r="E7" t="str">
            <v>PT NEWCREST SUMATRA MINERALS</v>
          </cell>
        </row>
      </sheetData>
      <sheetData sheetId="1429">
        <row r="7">
          <cell r="E7" t="str">
            <v>PT NEWCREST SUMATRA MINERALS</v>
          </cell>
        </row>
      </sheetData>
      <sheetData sheetId="1430">
        <row r="7">
          <cell r="E7" t="str">
            <v>PT NEWCREST SUMATRA MINERALS</v>
          </cell>
        </row>
      </sheetData>
      <sheetData sheetId="1431">
        <row r="7">
          <cell r="E7" t="str">
            <v>PT NEWCREST SUMATRA MINERALS</v>
          </cell>
        </row>
      </sheetData>
      <sheetData sheetId="1432">
        <row r="7">
          <cell r="E7" t="str">
            <v>PT NEWCREST SUMATRA MINERALS</v>
          </cell>
        </row>
      </sheetData>
      <sheetData sheetId="1433">
        <row r="7">
          <cell r="E7" t="str">
            <v>PT NEWCREST SUMATRA MINERALS</v>
          </cell>
        </row>
      </sheetData>
      <sheetData sheetId="1434">
        <row r="7">
          <cell r="E7" t="str">
            <v>PT NEWCREST SUMATRA MINERALS</v>
          </cell>
        </row>
      </sheetData>
      <sheetData sheetId="1435">
        <row r="7">
          <cell r="E7" t="str">
            <v>PT NEWCREST SUMATRA MINERALS</v>
          </cell>
        </row>
      </sheetData>
      <sheetData sheetId="1436">
        <row r="7">
          <cell r="E7" t="str">
            <v>PT NEWCREST SUMATRA MINERALS</v>
          </cell>
        </row>
      </sheetData>
      <sheetData sheetId="1437">
        <row r="7">
          <cell r="E7" t="str">
            <v>PT NEWCREST SUMATRA MINERALS</v>
          </cell>
        </row>
      </sheetData>
      <sheetData sheetId="1438">
        <row r="7">
          <cell r="E7" t="str">
            <v>PT NEWCREST SUMATRA MINERALS</v>
          </cell>
        </row>
      </sheetData>
      <sheetData sheetId="1439">
        <row r="7">
          <cell r="E7" t="str">
            <v>PT NEWCREST SUMATRA MINERALS</v>
          </cell>
        </row>
      </sheetData>
      <sheetData sheetId="1440">
        <row r="7">
          <cell r="E7" t="str">
            <v>PT NEWCREST SUMATRA MINERALS</v>
          </cell>
        </row>
      </sheetData>
      <sheetData sheetId="1441">
        <row r="7">
          <cell r="E7" t="str">
            <v>PT NEWCREST SUMATRA MINERALS</v>
          </cell>
        </row>
      </sheetData>
      <sheetData sheetId="1442">
        <row r="7">
          <cell r="E7" t="str">
            <v>PT NEWCREST SUMATRA MINERALS</v>
          </cell>
        </row>
      </sheetData>
      <sheetData sheetId="1443">
        <row r="7">
          <cell r="E7" t="str">
            <v>PT NEWCREST SUMATRA MINERALS</v>
          </cell>
        </row>
      </sheetData>
      <sheetData sheetId="1444">
        <row r="7">
          <cell r="E7" t="str">
            <v>PT NEWCREST SUMATRA MINERALS</v>
          </cell>
        </row>
      </sheetData>
      <sheetData sheetId="1445">
        <row r="7">
          <cell r="E7" t="str">
            <v>PT NEWCREST SUMATRA MINERALS</v>
          </cell>
        </row>
      </sheetData>
      <sheetData sheetId="1446">
        <row r="7">
          <cell r="E7" t="str">
            <v>PT NEWCREST SUMATRA MINERALS</v>
          </cell>
        </row>
      </sheetData>
      <sheetData sheetId="1447">
        <row r="7">
          <cell r="E7" t="str">
            <v>PT NEWCREST SUMATRA MINERALS</v>
          </cell>
        </row>
      </sheetData>
      <sheetData sheetId="1448">
        <row r="7">
          <cell r="E7" t="str">
            <v>PT NEWCREST SUMATRA MINERALS</v>
          </cell>
        </row>
      </sheetData>
      <sheetData sheetId="1449">
        <row r="7">
          <cell r="E7" t="str">
            <v>PT NEWCREST SUMATRA MINERALS</v>
          </cell>
        </row>
      </sheetData>
      <sheetData sheetId="1450">
        <row r="7">
          <cell r="E7" t="str">
            <v>PT NEWCREST SUMATRA MINERALS</v>
          </cell>
        </row>
      </sheetData>
      <sheetData sheetId="1451">
        <row r="7">
          <cell r="E7" t="str">
            <v>PT NEWCREST SUMATRA MINERALS</v>
          </cell>
        </row>
      </sheetData>
      <sheetData sheetId="1452">
        <row r="7">
          <cell r="E7" t="str">
            <v>PT NEWCREST SUMATRA MINERALS</v>
          </cell>
        </row>
      </sheetData>
      <sheetData sheetId="1453">
        <row r="7">
          <cell r="E7" t="str">
            <v>PT NEWCREST SUMATRA MINERALS</v>
          </cell>
        </row>
      </sheetData>
      <sheetData sheetId="1454">
        <row r="7">
          <cell r="E7" t="str">
            <v>PT NEWCREST SUMATRA MINERALS</v>
          </cell>
        </row>
      </sheetData>
      <sheetData sheetId="1455">
        <row r="7">
          <cell r="E7" t="str">
            <v>PT NEWCREST SUMATRA MINERALS</v>
          </cell>
        </row>
      </sheetData>
      <sheetData sheetId="1456">
        <row r="7">
          <cell r="E7" t="str">
            <v>PT NEWCREST SUMATRA MINERALS</v>
          </cell>
        </row>
      </sheetData>
      <sheetData sheetId="1457">
        <row r="7">
          <cell r="E7" t="str">
            <v>PT NEWCREST SUMATRA MINERALS</v>
          </cell>
        </row>
      </sheetData>
      <sheetData sheetId="1458">
        <row r="7">
          <cell r="E7" t="str">
            <v>PT NEWCREST SUMATRA MINERALS</v>
          </cell>
        </row>
      </sheetData>
      <sheetData sheetId="1459">
        <row r="7">
          <cell r="E7" t="str">
            <v>PT NEWCREST SUMATRA MINERALS</v>
          </cell>
        </row>
      </sheetData>
      <sheetData sheetId="1460">
        <row r="7">
          <cell r="E7" t="str">
            <v>PT NEWCREST SUMATRA MINERALS</v>
          </cell>
        </row>
      </sheetData>
      <sheetData sheetId="1461">
        <row r="7">
          <cell r="E7" t="str">
            <v>PT NEWCREST SUMATRA MINERALS</v>
          </cell>
        </row>
      </sheetData>
      <sheetData sheetId="1462">
        <row r="7">
          <cell r="E7" t="str">
            <v>PT NEWCREST SUMATRA MINERALS</v>
          </cell>
        </row>
      </sheetData>
      <sheetData sheetId="1463">
        <row r="7">
          <cell r="E7" t="str">
            <v>PT NEWCREST SUMATRA MINERALS</v>
          </cell>
        </row>
      </sheetData>
      <sheetData sheetId="1464">
        <row r="7">
          <cell r="E7" t="str">
            <v>PT NEWCREST SUMATRA MINERALS</v>
          </cell>
        </row>
      </sheetData>
      <sheetData sheetId="1465">
        <row r="7">
          <cell r="E7" t="str">
            <v>PT NEWCREST SUMATRA MINERALS</v>
          </cell>
        </row>
      </sheetData>
      <sheetData sheetId="1466">
        <row r="7">
          <cell r="E7" t="str">
            <v>PT NEWCREST SUMATRA MINERALS</v>
          </cell>
        </row>
      </sheetData>
      <sheetData sheetId="1467">
        <row r="7">
          <cell r="E7" t="str">
            <v>PT NEWCREST SUMATRA MINERALS</v>
          </cell>
        </row>
      </sheetData>
      <sheetData sheetId="1468">
        <row r="7">
          <cell r="E7" t="str">
            <v>PT NEWCREST SUMATRA MINERALS</v>
          </cell>
        </row>
      </sheetData>
      <sheetData sheetId="1469">
        <row r="7">
          <cell r="E7" t="str">
            <v>PT NEWCREST SUMATRA MINERALS</v>
          </cell>
        </row>
      </sheetData>
      <sheetData sheetId="1470">
        <row r="7">
          <cell r="E7" t="str">
            <v>PT NEWCREST SUMATRA MINERALS</v>
          </cell>
        </row>
      </sheetData>
      <sheetData sheetId="1471">
        <row r="7">
          <cell r="E7" t="str">
            <v>PT NEWCREST SUMATRA MINERALS</v>
          </cell>
        </row>
      </sheetData>
      <sheetData sheetId="1472">
        <row r="7">
          <cell r="E7" t="str">
            <v>PT NEWCREST SUMATRA MINERALS</v>
          </cell>
        </row>
      </sheetData>
      <sheetData sheetId="1473">
        <row r="7">
          <cell r="E7" t="str">
            <v>PT NEWCREST SUMATRA MINERALS</v>
          </cell>
        </row>
      </sheetData>
      <sheetData sheetId="1474">
        <row r="7">
          <cell r="E7" t="str">
            <v>PT NEWCREST SUMATRA MINERALS</v>
          </cell>
        </row>
      </sheetData>
      <sheetData sheetId="1475">
        <row r="7">
          <cell r="E7" t="str">
            <v>PT NEWCREST SUMATRA MINERALS</v>
          </cell>
        </row>
      </sheetData>
      <sheetData sheetId="1476">
        <row r="7">
          <cell r="E7" t="str">
            <v>PT NEWCREST SUMATRA MINERALS</v>
          </cell>
        </row>
      </sheetData>
      <sheetData sheetId="1477">
        <row r="7">
          <cell r="E7" t="str">
            <v>PT NEWCREST SUMATRA MINERALS</v>
          </cell>
        </row>
      </sheetData>
      <sheetData sheetId="1478">
        <row r="7">
          <cell r="E7" t="str">
            <v>PT NEWCREST SUMATRA MINERALS</v>
          </cell>
        </row>
      </sheetData>
      <sheetData sheetId="1479">
        <row r="7">
          <cell r="E7" t="str">
            <v>PT NEWCREST SUMATRA MINERALS</v>
          </cell>
        </row>
      </sheetData>
      <sheetData sheetId="1480">
        <row r="7">
          <cell r="E7" t="str">
            <v>PT NEWCREST SUMATRA MINERALS</v>
          </cell>
        </row>
      </sheetData>
      <sheetData sheetId="1481">
        <row r="7">
          <cell r="E7" t="str">
            <v>PT NEWCREST SUMATRA MINERALS</v>
          </cell>
        </row>
      </sheetData>
      <sheetData sheetId="1482">
        <row r="7">
          <cell r="E7" t="str">
            <v>PT NEWCREST SUMATRA MINERALS</v>
          </cell>
        </row>
      </sheetData>
      <sheetData sheetId="1483">
        <row r="7">
          <cell r="E7" t="str">
            <v>PT NEWCREST SUMATRA MINERALS</v>
          </cell>
        </row>
      </sheetData>
      <sheetData sheetId="1484">
        <row r="7">
          <cell r="E7" t="str">
            <v>PT NEWCREST SUMATRA MINERALS</v>
          </cell>
        </row>
      </sheetData>
      <sheetData sheetId="1485">
        <row r="7">
          <cell r="E7" t="str">
            <v>PT NEWCREST SUMATRA MINERALS</v>
          </cell>
        </row>
      </sheetData>
      <sheetData sheetId="1486">
        <row r="7">
          <cell r="E7" t="str">
            <v>PT NEWCREST SUMATRA MINERALS</v>
          </cell>
        </row>
      </sheetData>
      <sheetData sheetId="1487">
        <row r="7">
          <cell r="E7" t="str">
            <v>PT NEWCREST SUMATRA MINERALS</v>
          </cell>
        </row>
      </sheetData>
      <sheetData sheetId="1488">
        <row r="7">
          <cell r="E7" t="str">
            <v>PT NEWCREST SUMATRA MINERALS</v>
          </cell>
        </row>
      </sheetData>
      <sheetData sheetId="1489">
        <row r="7">
          <cell r="E7" t="str">
            <v>PT NEWCREST SUMATRA MINERALS</v>
          </cell>
        </row>
      </sheetData>
      <sheetData sheetId="1490">
        <row r="7">
          <cell r="E7" t="str">
            <v>PT NEWCREST SUMATRA MINERALS</v>
          </cell>
        </row>
      </sheetData>
      <sheetData sheetId="1491">
        <row r="7">
          <cell r="E7" t="str">
            <v>PT NEWCREST SUMATRA MINERALS</v>
          </cell>
        </row>
      </sheetData>
      <sheetData sheetId="1492">
        <row r="7">
          <cell r="E7" t="str">
            <v>PT NEWCREST SUMATRA MINERALS</v>
          </cell>
        </row>
      </sheetData>
      <sheetData sheetId="1493">
        <row r="7">
          <cell r="E7" t="str">
            <v>PT NEWCREST SUMATRA MINERALS</v>
          </cell>
        </row>
      </sheetData>
      <sheetData sheetId="1494">
        <row r="7">
          <cell r="E7" t="str">
            <v>PT NEWCREST SUMATRA MINERALS</v>
          </cell>
        </row>
      </sheetData>
      <sheetData sheetId="1495">
        <row r="7">
          <cell r="E7" t="str">
            <v>PT NEWCREST SUMATRA MINERALS</v>
          </cell>
        </row>
      </sheetData>
      <sheetData sheetId="1496">
        <row r="7">
          <cell r="E7" t="str">
            <v>PT NEWCREST SUMATRA MINERALS</v>
          </cell>
        </row>
      </sheetData>
      <sheetData sheetId="1497">
        <row r="7">
          <cell r="E7" t="str">
            <v>PT NEWCREST SUMATRA MINERALS</v>
          </cell>
        </row>
      </sheetData>
      <sheetData sheetId="1498">
        <row r="7">
          <cell r="E7" t="str">
            <v>PT NEWCREST SUMATRA MINERALS</v>
          </cell>
        </row>
      </sheetData>
      <sheetData sheetId="1499">
        <row r="7">
          <cell r="E7" t="str">
            <v>PT NEWCREST SUMATRA MINERALS</v>
          </cell>
        </row>
      </sheetData>
      <sheetData sheetId="1500">
        <row r="7">
          <cell r="E7" t="str">
            <v>PT NEWCREST SUMATRA MINERALS</v>
          </cell>
        </row>
      </sheetData>
      <sheetData sheetId="1501">
        <row r="7">
          <cell r="E7" t="str">
            <v>PT NEWCREST SUMATRA MINERALS</v>
          </cell>
        </row>
      </sheetData>
      <sheetData sheetId="1502">
        <row r="7">
          <cell r="E7" t="str">
            <v>PT NEWCREST SUMATRA MINERALS</v>
          </cell>
        </row>
      </sheetData>
      <sheetData sheetId="1503">
        <row r="7">
          <cell r="E7" t="str">
            <v>PT NEWCREST SUMATRA MINERALS</v>
          </cell>
        </row>
      </sheetData>
      <sheetData sheetId="1504">
        <row r="7">
          <cell r="E7" t="str">
            <v>PT NEWCREST SUMATRA MINERALS</v>
          </cell>
        </row>
      </sheetData>
      <sheetData sheetId="1505">
        <row r="7">
          <cell r="E7" t="str">
            <v>PT NEWCREST SUMATRA MINERALS</v>
          </cell>
        </row>
      </sheetData>
      <sheetData sheetId="1506">
        <row r="7">
          <cell r="E7" t="str">
            <v>PT NEWCREST SUMATRA MINERALS</v>
          </cell>
        </row>
      </sheetData>
      <sheetData sheetId="1507">
        <row r="7">
          <cell r="E7" t="str">
            <v>PT NEWCREST SUMATRA MINERALS</v>
          </cell>
        </row>
      </sheetData>
      <sheetData sheetId="1508">
        <row r="7">
          <cell r="E7" t="str">
            <v>PT NEWCREST SUMATRA MINERALS</v>
          </cell>
        </row>
      </sheetData>
      <sheetData sheetId="1509">
        <row r="7">
          <cell r="E7" t="str">
            <v>PT NEWCREST SUMATRA MINERALS</v>
          </cell>
        </row>
      </sheetData>
      <sheetData sheetId="1510">
        <row r="7">
          <cell r="E7" t="str">
            <v>PT NEWCREST SUMATRA MINERALS</v>
          </cell>
        </row>
      </sheetData>
      <sheetData sheetId="1511">
        <row r="7">
          <cell r="E7" t="str">
            <v>PT NEWCREST SUMATRA MINERALS</v>
          </cell>
        </row>
      </sheetData>
      <sheetData sheetId="1512">
        <row r="7">
          <cell r="E7" t="str">
            <v>PT NEWCREST SUMATRA MINERALS</v>
          </cell>
        </row>
      </sheetData>
      <sheetData sheetId="1513">
        <row r="7">
          <cell r="E7" t="str">
            <v>PT NEWCREST SUMATRA MINERALS</v>
          </cell>
        </row>
      </sheetData>
      <sheetData sheetId="1514">
        <row r="7">
          <cell r="E7" t="str">
            <v>PT NEWCREST SUMATRA MINERALS</v>
          </cell>
        </row>
      </sheetData>
      <sheetData sheetId="1515">
        <row r="7">
          <cell r="E7" t="str">
            <v>PT NEWCREST SUMATRA MINERALS</v>
          </cell>
        </row>
      </sheetData>
      <sheetData sheetId="1516">
        <row r="7">
          <cell r="E7" t="str">
            <v>PT NEWCREST SUMATRA MINERALS</v>
          </cell>
        </row>
      </sheetData>
      <sheetData sheetId="1517">
        <row r="7">
          <cell r="E7" t="str">
            <v>PT NEWCREST SUMATRA MINERALS</v>
          </cell>
        </row>
      </sheetData>
      <sheetData sheetId="1518">
        <row r="7">
          <cell r="E7" t="str">
            <v>PT NEWCREST SUMATRA MINERALS</v>
          </cell>
        </row>
      </sheetData>
      <sheetData sheetId="1519">
        <row r="7">
          <cell r="E7" t="str">
            <v>PT NEWCREST SUMATRA MINERALS</v>
          </cell>
        </row>
      </sheetData>
      <sheetData sheetId="1520">
        <row r="7">
          <cell r="E7" t="str">
            <v>PT NEWCREST SUMATRA MINERALS</v>
          </cell>
        </row>
      </sheetData>
      <sheetData sheetId="1521">
        <row r="7">
          <cell r="E7" t="str">
            <v>PT NEWCREST SUMATRA MINERALS</v>
          </cell>
        </row>
      </sheetData>
      <sheetData sheetId="1522">
        <row r="7">
          <cell r="E7" t="str">
            <v>PT NEWCREST SUMATRA MINERALS</v>
          </cell>
        </row>
      </sheetData>
      <sheetData sheetId="1523">
        <row r="7">
          <cell r="E7" t="str">
            <v>PT NEWCREST SUMATRA MINERALS</v>
          </cell>
        </row>
      </sheetData>
      <sheetData sheetId="1524">
        <row r="7">
          <cell r="E7" t="str">
            <v>PT NEWCREST SUMATRA MINERALS</v>
          </cell>
        </row>
      </sheetData>
      <sheetData sheetId="1525">
        <row r="7">
          <cell r="E7" t="str">
            <v>PT NEWCREST SUMATRA MINERALS</v>
          </cell>
        </row>
      </sheetData>
      <sheetData sheetId="1526">
        <row r="7">
          <cell r="E7" t="str">
            <v>PT NEWCREST SUMATRA MINERALS</v>
          </cell>
        </row>
      </sheetData>
      <sheetData sheetId="1527">
        <row r="7">
          <cell r="E7" t="str">
            <v>PT NEWCREST SUMATRA MINERALS</v>
          </cell>
        </row>
      </sheetData>
      <sheetData sheetId="1528">
        <row r="7">
          <cell r="E7" t="str">
            <v>PT NEWCREST SUMATRA MINERALS</v>
          </cell>
        </row>
      </sheetData>
      <sheetData sheetId="1529">
        <row r="7">
          <cell r="E7" t="str">
            <v>PT NEWCREST SUMATRA MINERALS</v>
          </cell>
        </row>
      </sheetData>
      <sheetData sheetId="1530">
        <row r="7">
          <cell r="E7" t="str">
            <v>PT NEWCREST SUMATRA MINERALS</v>
          </cell>
        </row>
      </sheetData>
      <sheetData sheetId="1531">
        <row r="7">
          <cell r="E7" t="str">
            <v>PT NEWCREST SUMATRA MINERALS</v>
          </cell>
        </row>
      </sheetData>
      <sheetData sheetId="1532">
        <row r="7">
          <cell r="E7" t="str">
            <v>PT NEWCREST SUMATRA MINERALS</v>
          </cell>
        </row>
      </sheetData>
      <sheetData sheetId="1533">
        <row r="7">
          <cell r="E7" t="str">
            <v>PT NEWCREST SUMATRA MINERALS</v>
          </cell>
        </row>
      </sheetData>
      <sheetData sheetId="1534">
        <row r="7">
          <cell r="E7" t="str">
            <v>PT NEWCREST SUMATRA MINERALS</v>
          </cell>
        </row>
      </sheetData>
      <sheetData sheetId="1535">
        <row r="7">
          <cell r="E7" t="str">
            <v>PT NEWCREST SUMATRA MINERALS</v>
          </cell>
        </row>
      </sheetData>
      <sheetData sheetId="1536">
        <row r="7">
          <cell r="E7" t="str">
            <v>PT NEWCREST SUMATRA MINERALS</v>
          </cell>
        </row>
      </sheetData>
      <sheetData sheetId="1537">
        <row r="7">
          <cell r="E7" t="str">
            <v>PT NEWCREST SUMATRA MINERALS</v>
          </cell>
        </row>
      </sheetData>
      <sheetData sheetId="1538">
        <row r="7">
          <cell r="E7" t="str">
            <v>PT NEWCREST SUMATRA MINERALS</v>
          </cell>
        </row>
      </sheetData>
      <sheetData sheetId="1539">
        <row r="7">
          <cell r="E7" t="str">
            <v>PT NEWCREST SUMATRA MINERALS</v>
          </cell>
        </row>
      </sheetData>
      <sheetData sheetId="1540">
        <row r="7">
          <cell r="E7" t="str">
            <v>PT NEWCREST SUMATRA MINERALS</v>
          </cell>
        </row>
      </sheetData>
      <sheetData sheetId="1541">
        <row r="7">
          <cell r="E7" t="str">
            <v>PT NEWCREST SUMATRA MINERALS</v>
          </cell>
        </row>
      </sheetData>
      <sheetData sheetId="1542">
        <row r="7">
          <cell r="E7" t="str">
            <v>PT NEWCREST SUMATRA MINERALS</v>
          </cell>
        </row>
      </sheetData>
      <sheetData sheetId="1543">
        <row r="7">
          <cell r="E7" t="str">
            <v>PT NEWCREST SUMATRA MINERALS</v>
          </cell>
        </row>
      </sheetData>
      <sheetData sheetId="1544">
        <row r="7">
          <cell r="E7" t="str">
            <v>PT NEWCREST SUMATRA MINERALS</v>
          </cell>
        </row>
      </sheetData>
      <sheetData sheetId="1545">
        <row r="7">
          <cell r="E7" t="str">
            <v>PT NEWCREST SUMATRA MINERALS</v>
          </cell>
        </row>
      </sheetData>
      <sheetData sheetId="1546">
        <row r="7">
          <cell r="E7" t="str">
            <v>PT NEWCREST SUMATRA MINERALS</v>
          </cell>
        </row>
      </sheetData>
      <sheetData sheetId="1547">
        <row r="7">
          <cell r="E7" t="str">
            <v>PT NEWCREST SUMATRA MINERALS</v>
          </cell>
        </row>
      </sheetData>
      <sheetData sheetId="1548">
        <row r="7">
          <cell r="E7" t="str">
            <v>PT NEWCREST SUMATRA MINERALS</v>
          </cell>
        </row>
      </sheetData>
      <sheetData sheetId="1549">
        <row r="7">
          <cell r="E7" t="str">
            <v>PT NEWCREST SUMATRA MINERALS</v>
          </cell>
        </row>
      </sheetData>
      <sheetData sheetId="1550">
        <row r="7">
          <cell r="E7" t="str">
            <v>PT NEWCREST SUMATRA MINERALS</v>
          </cell>
        </row>
      </sheetData>
      <sheetData sheetId="1551">
        <row r="7">
          <cell r="E7" t="str">
            <v>PT NEWCREST SUMATRA MINERALS</v>
          </cell>
        </row>
      </sheetData>
      <sheetData sheetId="1552">
        <row r="7">
          <cell r="E7" t="str">
            <v>PT NEWCREST SUMATRA MINERALS</v>
          </cell>
        </row>
      </sheetData>
      <sheetData sheetId="1553">
        <row r="7">
          <cell r="E7" t="str">
            <v>PT NEWCREST SUMATRA MINERALS</v>
          </cell>
        </row>
      </sheetData>
      <sheetData sheetId="1554">
        <row r="7">
          <cell r="E7" t="str">
            <v>PT NEWCREST SUMATRA MINERALS</v>
          </cell>
        </row>
      </sheetData>
      <sheetData sheetId="1555">
        <row r="7">
          <cell r="E7" t="str">
            <v>PT NEWCREST SUMATRA MINERALS</v>
          </cell>
        </row>
      </sheetData>
      <sheetData sheetId="1556">
        <row r="7">
          <cell r="E7" t="str">
            <v>PT NEWCREST SUMATRA MINERALS</v>
          </cell>
        </row>
      </sheetData>
      <sheetData sheetId="1557">
        <row r="7">
          <cell r="E7" t="str">
            <v>PT NEWCREST SUMATRA MINERALS</v>
          </cell>
        </row>
      </sheetData>
      <sheetData sheetId="1558">
        <row r="7">
          <cell r="E7" t="str">
            <v>PT NEWCREST SUMATRA MINERALS</v>
          </cell>
        </row>
      </sheetData>
      <sheetData sheetId="1559">
        <row r="7">
          <cell r="E7" t="str">
            <v>PT NEWCREST SUMATRA MINERALS</v>
          </cell>
        </row>
      </sheetData>
      <sheetData sheetId="1560">
        <row r="7">
          <cell r="E7" t="str">
            <v>PT NEWCREST SUMATRA MINERALS</v>
          </cell>
        </row>
      </sheetData>
      <sheetData sheetId="1561">
        <row r="7">
          <cell r="E7" t="str">
            <v>PT NEWCREST SUMATRA MINERALS</v>
          </cell>
        </row>
      </sheetData>
      <sheetData sheetId="1562">
        <row r="7">
          <cell r="E7" t="str">
            <v>PT NEWCREST SUMATRA MINERALS</v>
          </cell>
        </row>
      </sheetData>
      <sheetData sheetId="1563">
        <row r="7">
          <cell r="E7" t="str">
            <v>PT NEWCREST SUMATRA MINERALS</v>
          </cell>
        </row>
      </sheetData>
      <sheetData sheetId="1564">
        <row r="7">
          <cell r="E7" t="str">
            <v>PT NEWCREST SUMATRA MINERALS</v>
          </cell>
        </row>
      </sheetData>
      <sheetData sheetId="1565">
        <row r="7">
          <cell r="E7" t="str">
            <v>PT NEWCREST SUMATRA MINERALS</v>
          </cell>
        </row>
      </sheetData>
      <sheetData sheetId="1566">
        <row r="7">
          <cell r="E7" t="str">
            <v>PT NEWCREST SUMATRA MINERALS</v>
          </cell>
        </row>
      </sheetData>
      <sheetData sheetId="1567">
        <row r="7">
          <cell r="E7" t="str">
            <v>PT NEWCREST SUMATRA MINERALS</v>
          </cell>
        </row>
      </sheetData>
      <sheetData sheetId="1568">
        <row r="7">
          <cell r="E7" t="str">
            <v>PT NEWCREST SUMATRA MINERALS</v>
          </cell>
        </row>
      </sheetData>
      <sheetData sheetId="1569">
        <row r="7">
          <cell r="E7" t="str">
            <v>PT NEWCREST SUMATRA MINERALS</v>
          </cell>
        </row>
      </sheetData>
      <sheetData sheetId="1570">
        <row r="7">
          <cell r="E7" t="str">
            <v>PT NEWCREST SUMATRA MINERALS</v>
          </cell>
        </row>
      </sheetData>
      <sheetData sheetId="1571">
        <row r="7">
          <cell r="E7" t="str">
            <v>PT NEWCREST SUMATRA MINERALS</v>
          </cell>
        </row>
      </sheetData>
      <sheetData sheetId="1572">
        <row r="7">
          <cell r="E7" t="str">
            <v>PT NEWCREST SUMATRA MINERALS</v>
          </cell>
        </row>
      </sheetData>
      <sheetData sheetId="1573">
        <row r="7">
          <cell r="E7" t="str">
            <v>PT NEWCREST SUMATRA MINERALS</v>
          </cell>
        </row>
      </sheetData>
      <sheetData sheetId="1574">
        <row r="7">
          <cell r="E7" t="str">
            <v>PT NEWCREST SUMATRA MINERALS</v>
          </cell>
        </row>
      </sheetData>
      <sheetData sheetId="1575">
        <row r="7">
          <cell r="E7" t="str">
            <v>PT NEWCREST SUMATRA MINERALS</v>
          </cell>
        </row>
      </sheetData>
      <sheetData sheetId="1576">
        <row r="7">
          <cell r="E7" t="str">
            <v>PT NEWCREST SUMATRA MINERALS</v>
          </cell>
        </row>
      </sheetData>
      <sheetData sheetId="1577">
        <row r="7">
          <cell r="E7" t="str">
            <v>PT NEWCREST SUMATRA MINERALS</v>
          </cell>
        </row>
      </sheetData>
      <sheetData sheetId="1578">
        <row r="7">
          <cell r="E7" t="str">
            <v>PT NEWCREST SUMATRA MINERALS</v>
          </cell>
        </row>
      </sheetData>
      <sheetData sheetId="1579">
        <row r="7">
          <cell r="E7" t="str">
            <v>PT NEWCREST SUMATRA MINERALS</v>
          </cell>
        </row>
      </sheetData>
      <sheetData sheetId="1580">
        <row r="7">
          <cell r="E7" t="str">
            <v>PT NEWCREST SUMATRA MINERALS</v>
          </cell>
        </row>
      </sheetData>
      <sheetData sheetId="1581">
        <row r="7">
          <cell r="E7" t="str">
            <v>PT NEWCREST SUMATRA MINERALS</v>
          </cell>
        </row>
      </sheetData>
      <sheetData sheetId="1582">
        <row r="7">
          <cell r="E7" t="str">
            <v>PT NEWCREST SUMATRA MINERALS</v>
          </cell>
        </row>
      </sheetData>
      <sheetData sheetId="1583">
        <row r="7">
          <cell r="E7" t="str">
            <v>PT NEWCREST SUMATRA MINERALS</v>
          </cell>
        </row>
      </sheetData>
      <sheetData sheetId="1584">
        <row r="7">
          <cell r="E7" t="str">
            <v>PT NEWCREST SUMATRA MINERALS</v>
          </cell>
        </row>
      </sheetData>
      <sheetData sheetId="1585">
        <row r="7">
          <cell r="E7" t="str">
            <v>PT NEWCREST SUMATRA MINERALS</v>
          </cell>
        </row>
      </sheetData>
      <sheetData sheetId="1586">
        <row r="7">
          <cell r="E7" t="str">
            <v>PT NEWCREST SUMATRA MINERALS</v>
          </cell>
        </row>
      </sheetData>
      <sheetData sheetId="1587">
        <row r="7">
          <cell r="E7" t="str">
            <v>PT NEWCREST SUMATRA MINERALS</v>
          </cell>
        </row>
      </sheetData>
      <sheetData sheetId="1588">
        <row r="7">
          <cell r="E7" t="str">
            <v>PT NEWCREST SUMATRA MINERALS</v>
          </cell>
        </row>
      </sheetData>
      <sheetData sheetId="1589">
        <row r="7">
          <cell r="E7" t="str">
            <v>PT NEWCREST SUMATRA MINERALS</v>
          </cell>
        </row>
      </sheetData>
      <sheetData sheetId="1590">
        <row r="7">
          <cell r="E7" t="str">
            <v>PT NEWCREST SUMATRA MINERALS</v>
          </cell>
        </row>
      </sheetData>
      <sheetData sheetId="1591">
        <row r="7">
          <cell r="E7" t="str">
            <v>PT NEWCREST SUMATRA MINERALS</v>
          </cell>
        </row>
      </sheetData>
      <sheetData sheetId="1592">
        <row r="7">
          <cell r="E7" t="str">
            <v>PT NEWCREST SUMATRA MINERALS</v>
          </cell>
        </row>
      </sheetData>
      <sheetData sheetId="1593">
        <row r="7">
          <cell r="E7" t="str">
            <v>PT NEWCREST SUMATRA MINERALS</v>
          </cell>
        </row>
      </sheetData>
      <sheetData sheetId="1594">
        <row r="7">
          <cell r="E7" t="str">
            <v>PT NEWCREST SUMATRA MINERALS</v>
          </cell>
        </row>
      </sheetData>
      <sheetData sheetId="1595">
        <row r="7">
          <cell r="E7" t="str">
            <v>PT NEWCREST SUMATRA MINERALS</v>
          </cell>
        </row>
      </sheetData>
      <sheetData sheetId="1596">
        <row r="7">
          <cell r="E7" t="str">
            <v>PT NEWCREST SUMATRA MINERALS</v>
          </cell>
        </row>
      </sheetData>
      <sheetData sheetId="1597">
        <row r="7">
          <cell r="E7" t="str">
            <v>PT NEWCREST SUMATRA MINERALS</v>
          </cell>
        </row>
      </sheetData>
      <sheetData sheetId="1598">
        <row r="7">
          <cell r="E7" t="str">
            <v>PT NEWCREST SUMATRA MINERALS</v>
          </cell>
        </row>
      </sheetData>
      <sheetData sheetId="1599">
        <row r="7">
          <cell r="E7" t="str">
            <v>PT NEWCREST SUMATRA MINERALS</v>
          </cell>
        </row>
      </sheetData>
      <sheetData sheetId="1600">
        <row r="7">
          <cell r="E7" t="str">
            <v>PT NEWCREST SUMATRA MINERALS</v>
          </cell>
        </row>
      </sheetData>
      <sheetData sheetId="1601">
        <row r="7">
          <cell r="E7" t="str">
            <v>PT NEWCREST SUMATRA MINERALS</v>
          </cell>
        </row>
      </sheetData>
      <sheetData sheetId="1602">
        <row r="7">
          <cell r="E7" t="str">
            <v>PT NEWCREST SUMATRA MINERALS</v>
          </cell>
        </row>
      </sheetData>
      <sheetData sheetId="1603">
        <row r="7">
          <cell r="E7" t="str">
            <v>PT NEWCREST SUMATRA MINERALS</v>
          </cell>
        </row>
      </sheetData>
      <sheetData sheetId="1604">
        <row r="7">
          <cell r="E7" t="str">
            <v>PT NEWCREST SUMATRA MINERALS</v>
          </cell>
        </row>
      </sheetData>
      <sheetData sheetId="1605">
        <row r="7">
          <cell r="E7" t="str">
            <v>PT NEWCREST SUMATRA MINERALS</v>
          </cell>
        </row>
      </sheetData>
      <sheetData sheetId="1606">
        <row r="7">
          <cell r="E7" t="str">
            <v>PT NEWCREST SUMATRA MINERALS</v>
          </cell>
        </row>
      </sheetData>
      <sheetData sheetId="1607">
        <row r="7">
          <cell r="E7" t="str">
            <v>PT NEWCREST SUMATRA MINERALS</v>
          </cell>
        </row>
      </sheetData>
      <sheetData sheetId="1608">
        <row r="7">
          <cell r="E7" t="str">
            <v>PT NEWCREST SUMATRA MINERALS</v>
          </cell>
        </row>
      </sheetData>
      <sheetData sheetId="1609">
        <row r="7">
          <cell r="E7" t="str">
            <v>PT NEWCREST SUMATRA MINERALS</v>
          </cell>
        </row>
      </sheetData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>
        <row r="7">
          <cell r="E7" t="str">
            <v>PT NEWCREST SUMATRA MINERALS</v>
          </cell>
        </row>
      </sheetData>
      <sheetData sheetId="1632">
        <row r="7">
          <cell r="E7" t="str">
            <v>PT NEWCREST SUMATRA MINERALS</v>
          </cell>
        </row>
      </sheetData>
      <sheetData sheetId="1633">
        <row r="7">
          <cell r="E7" t="str">
            <v>PT NEWCREST SUMATRA MINERALS</v>
          </cell>
        </row>
      </sheetData>
      <sheetData sheetId="1634">
        <row r="7">
          <cell r="E7" t="str">
            <v>PT NEWCREST SUMATRA MINERALS</v>
          </cell>
        </row>
      </sheetData>
      <sheetData sheetId="1635">
        <row r="7">
          <cell r="E7" t="str">
            <v>PT NEWCREST SUMATRA MINERALS</v>
          </cell>
        </row>
      </sheetData>
      <sheetData sheetId="1636">
        <row r="7">
          <cell r="E7" t="str">
            <v>PT NEWCREST SUMATRA MINERALS</v>
          </cell>
        </row>
      </sheetData>
      <sheetData sheetId="1637">
        <row r="7">
          <cell r="E7" t="str">
            <v>PT NEWCREST SUMATRA MINERALS</v>
          </cell>
        </row>
      </sheetData>
      <sheetData sheetId="1638">
        <row r="7">
          <cell r="E7" t="str">
            <v>PT NEWCREST SUMATRA MINERALS</v>
          </cell>
        </row>
      </sheetData>
      <sheetData sheetId="1639">
        <row r="7">
          <cell r="E7" t="str">
            <v>PT NEWCREST SUMATRA MINERALS</v>
          </cell>
        </row>
      </sheetData>
      <sheetData sheetId="1640">
        <row r="7">
          <cell r="E7" t="str">
            <v>PT NEWCREST SUMATRA MINERALS</v>
          </cell>
        </row>
      </sheetData>
      <sheetData sheetId="1641">
        <row r="7">
          <cell r="E7" t="str">
            <v>PT NEWCREST SUMATRA MINERALS</v>
          </cell>
        </row>
      </sheetData>
      <sheetData sheetId="1642">
        <row r="7">
          <cell r="E7" t="str">
            <v>PT NEWCREST SUMATRA MINERALS</v>
          </cell>
        </row>
      </sheetData>
      <sheetData sheetId="1643">
        <row r="7">
          <cell r="E7" t="str">
            <v>PT NEWCREST SUMATRA MINERALS</v>
          </cell>
        </row>
      </sheetData>
      <sheetData sheetId="1644">
        <row r="7">
          <cell r="E7" t="str">
            <v>PT NEWCREST SUMATRA MINERALS</v>
          </cell>
        </row>
      </sheetData>
      <sheetData sheetId="1645">
        <row r="7">
          <cell r="E7" t="str">
            <v>PT NEWCREST SUMATRA MINERALS</v>
          </cell>
        </row>
      </sheetData>
      <sheetData sheetId="1646">
        <row r="7">
          <cell r="E7" t="str">
            <v>PT NEWCREST SUMATRA MINERALS</v>
          </cell>
        </row>
      </sheetData>
      <sheetData sheetId="1647">
        <row r="7">
          <cell r="E7" t="str">
            <v>PT NEWCREST SUMATRA MINERALS</v>
          </cell>
        </row>
      </sheetData>
      <sheetData sheetId="1648">
        <row r="7">
          <cell r="E7" t="str">
            <v>PT NEWCREST SUMATRA MINERALS</v>
          </cell>
        </row>
      </sheetData>
      <sheetData sheetId="1649">
        <row r="7">
          <cell r="E7" t="str">
            <v>PT NEWCREST SUMATRA MINERALS</v>
          </cell>
        </row>
      </sheetData>
      <sheetData sheetId="1650">
        <row r="7">
          <cell r="E7" t="str">
            <v>PT NEWCREST SUMATRA MINERALS</v>
          </cell>
        </row>
      </sheetData>
      <sheetData sheetId="1651">
        <row r="7">
          <cell r="E7" t="str">
            <v>PT NEWCREST SUMATRA MINERALS</v>
          </cell>
        </row>
      </sheetData>
      <sheetData sheetId="1652">
        <row r="7">
          <cell r="E7" t="str">
            <v>PT NEWCREST SUMATRA MINERALS</v>
          </cell>
        </row>
      </sheetData>
      <sheetData sheetId="1653">
        <row r="7">
          <cell r="E7" t="str">
            <v>PT NEWCREST SUMATRA MINERALS</v>
          </cell>
        </row>
      </sheetData>
      <sheetData sheetId="1654">
        <row r="7">
          <cell r="E7" t="str">
            <v>PT NEWCREST SUMATRA MINERALS</v>
          </cell>
        </row>
      </sheetData>
      <sheetData sheetId="1655">
        <row r="7">
          <cell r="E7" t="str">
            <v>PT NEWCREST SUMATRA MINERALS</v>
          </cell>
        </row>
      </sheetData>
      <sheetData sheetId="1656">
        <row r="7">
          <cell r="E7" t="str">
            <v>PT NEWCREST SUMATRA MINERALS</v>
          </cell>
        </row>
      </sheetData>
      <sheetData sheetId="1657">
        <row r="7">
          <cell r="E7" t="str">
            <v>PT NEWCREST SUMATRA MINERALS</v>
          </cell>
        </row>
      </sheetData>
      <sheetData sheetId="1658">
        <row r="7">
          <cell r="E7" t="str">
            <v>PT NEWCREST SUMATRA MINERALS</v>
          </cell>
        </row>
      </sheetData>
      <sheetData sheetId="1659">
        <row r="7">
          <cell r="E7" t="str">
            <v>PT NEWCREST SUMATRA MINERALS</v>
          </cell>
        </row>
      </sheetData>
      <sheetData sheetId="1660">
        <row r="7">
          <cell r="E7" t="str">
            <v>PT NEWCREST SUMATRA MINERALS</v>
          </cell>
        </row>
      </sheetData>
      <sheetData sheetId="1661">
        <row r="7">
          <cell r="E7" t="str">
            <v>PT NEWCREST SUMATRA MINERALS</v>
          </cell>
        </row>
      </sheetData>
      <sheetData sheetId="1662">
        <row r="7">
          <cell r="E7" t="str">
            <v>PT NEWCREST SUMATRA MINERALS</v>
          </cell>
        </row>
      </sheetData>
      <sheetData sheetId="1663">
        <row r="7">
          <cell r="E7" t="str">
            <v>PT NEWCREST SUMATRA MINERALS</v>
          </cell>
        </row>
      </sheetData>
      <sheetData sheetId="1664">
        <row r="7">
          <cell r="E7" t="str">
            <v>PT NEWCREST SUMATRA MINERALS</v>
          </cell>
        </row>
      </sheetData>
      <sheetData sheetId="1665">
        <row r="7">
          <cell r="E7" t="str">
            <v>PT NEWCREST SUMATRA MINERALS</v>
          </cell>
        </row>
      </sheetData>
      <sheetData sheetId="1666">
        <row r="7">
          <cell r="E7" t="str">
            <v>PT NEWCREST SUMATRA MINERALS</v>
          </cell>
        </row>
      </sheetData>
      <sheetData sheetId="1667">
        <row r="7">
          <cell r="E7" t="str">
            <v>PT NEWCREST SUMATRA MINERALS</v>
          </cell>
        </row>
      </sheetData>
      <sheetData sheetId="1668">
        <row r="7">
          <cell r="E7" t="str">
            <v>PT NEWCREST SUMATRA MINERALS</v>
          </cell>
        </row>
      </sheetData>
      <sheetData sheetId="1669">
        <row r="7">
          <cell r="E7" t="str">
            <v>PT NEWCREST SUMATRA MINERALS</v>
          </cell>
        </row>
      </sheetData>
      <sheetData sheetId="1670">
        <row r="7">
          <cell r="E7" t="str">
            <v>PT NEWCREST SUMATRA MINERALS</v>
          </cell>
        </row>
      </sheetData>
      <sheetData sheetId="1671">
        <row r="7">
          <cell r="E7" t="str">
            <v>PT NEWCREST SUMATRA MINERALS</v>
          </cell>
        </row>
      </sheetData>
      <sheetData sheetId="1672">
        <row r="7">
          <cell r="E7" t="str">
            <v>PT NEWCREST SUMATRA MINERALS</v>
          </cell>
        </row>
      </sheetData>
      <sheetData sheetId="1673">
        <row r="7">
          <cell r="E7" t="str">
            <v>PT NEWCREST SUMATRA MINERALS</v>
          </cell>
        </row>
      </sheetData>
      <sheetData sheetId="1674">
        <row r="7">
          <cell r="E7" t="str">
            <v>PT NEWCREST SUMATRA MINERALS</v>
          </cell>
        </row>
      </sheetData>
      <sheetData sheetId="1675">
        <row r="7">
          <cell r="E7" t="str">
            <v>PT NEWCREST SUMATRA MINERALS</v>
          </cell>
        </row>
      </sheetData>
      <sheetData sheetId="1676">
        <row r="7">
          <cell r="E7" t="str">
            <v>PT NEWCREST SUMATRA MINERALS</v>
          </cell>
        </row>
      </sheetData>
      <sheetData sheetId="1677">
        <row r="7">
          <cell r="E7" t="str">
            <v>PT NEWCREST SUMATRA MINERALS</v>
          </cell>
        </row>
      </sheetData>
      <sheetData sheetId="1678">
        <row r="7">
          <cell r="E7" t="str">
            <v>PT NEWCREST SUMATRA MINERALS</v>
          </cell>
        </row>
      </sheetData>
      <sheetData sheetId="1679">
        <row r="7">
          <cell r="E7" t="str">
            <v>PT NEWCREST SUMATRA MINERALS</v>
          </cell>
        </row>
      </sheetData>
      <sheetData sheetId="1680">
        <row r="7">
          <cell r="E7" t="str">
            <v>PT NEWCREST SUMATRA MINERALS</v>
          </cell>
        </row>
      </sheetData>
      <sheetData sheetId="1681">
        <row r="7">
          <cell r="E7" t="str">
            <v>PT NEWCREST SUMATRA MINERALS</v>
          </cell>
        </row>
      </sheetData>
      <sheetData sheetId="1682">
        <row r="7">
          <cell r="E7" t="str">
            <v>PT NEWCREST SUMATRA MINERALS</v>
          </cell>
        </row>
      </sheetData>
      <sheetData sheetId="1683">
        <row r="7">
          <cell r="E7" t="str">
            <v>PT NEWCREST SUMATRA MINERALS</v>
          </cell>
        </row>
      </sheetData>
      <sheetData sheetId="1684">
        <row r="7">
          <cell r="E7" t="str">
            <v>PT NEWCREST SUMATRA MINERALS</v>
          </cell>
        </row>
      </sheetData>
      <sheetData sheetId="1685">
        <row r="7">
          <cell r="E7" t="str">
            <v>PT NEWCREST SUMATRA MINERALS</v>
          </cell>
        </row>
      </sheetData>
      <sheetData sheetId="1686">
        <row r="7">
          <cell r="E7" t="str">
            <v>PT NEWCREST SUMATRA MINERALS</v>
          </cell>
        </row>
      </sheetData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>
        <row r="31">
          <cell r="R31">
            <v>0</v>
          </cell>
        </row>
      </sheetData>
      <sheetData sheetId="1724">
        <row r="31">
          <cell r="R31">
            <v>0</v>
          </cell>
        </row>
      </sheetData>
      <sheetData sheetId="1725">
        <row r="7">
          <cell r="E7" t="str">
            <v>PT NEWCREST SUMATRA MINERALS</v>
          </cell>
        </row>
      </sheetData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>
        <row r="36">
          <cell r="G36">
            <v>0</v>
          </cell>
        </row>
      </sheetData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>
        <row r="7">
          <cell r="E7" t="str">
            <v>PT NEWCREST SUMATRA MINERALS</v>
          </cell>
        </row>
      </sheetData>
      <sheetData sheetId="1868" refreshError="1"/>
      <sheetData sheetId="1869">
        <row r="7">
          <cell r="E7" t="str">
            <v>PT NEWCREST SUMATRA MINERALS</v>
          </cell>
        </row>
      </sheetData>
      <sheetData sheetId="1870"/>
      <sheetData sheetId="1871">
        <row r="7">
          <cell r="E7" t="str">
            <v>PT NEWCREST SUMATRA MINERALS</v>
          </cell>
        </row>
      </sheetData>
      <sheetData sheetId="1872">
        <row r="7">
          <cell r="E7" t="str">
            <v>PT NEWCREST SUMATRA MINERALS</v>
          </cell>
        </row>
      </sheetData>
      <sheetData sheetId="1873">
        <row r="7">
          <cell r="E7" t="str">
            <v>PT NEWCREST SUMATRA MINERALS</v>
          </cell>
        </row>
      </sheetData>
      <sheetData sheetId="1874">
        <row r="7">
          <cell r="E7" t="str">
            <v>PT NEWCREST SUMATRA MINERALS</v>
          </cell>
        </row>
      </sheetData>
      <sheetData sheetId="1875">
        <row r="7">
          <cell r="E7" t="str">
            <v>PT NEWCREST SUMATRA MINERALS</v>
          </cell>
        </row>
      </sheetData>
      <sheetData sheetId="1876">
        <row r="7">
          <cell r="E7" t="str">
            <v>PT NEWCREST SUMATRA MINERALS</v>
          </cell>
        </row>
      </sheetData>
      <sheetData sheetId="1877">
        <row r="7">
          <cell r="E7" t="str">
            <v>PT NEWCREST SUMATRA MINERALS</v>
          </cell>
        </row>
      </sheetData>
      <sheetData sheetId="1878">
        <row r="7">
          <cell r="E7" t="str">
            <v>PT NEWCREST SUMATRA MINERALS</v>
          </cell>
        </row>
      </sheetData>
      <sheetData sheetId="1879">
        <row r="7">
          <cell r="E7" t="str">
            <v>PT NEWCREST SUMATRA MINERALS</v>
          </cell>
        </row>
      </sheetData>
      <sheetData sheetId="1880">
        <row r="7">
          <cell r="E7" t="str">
            <v>PT NEWCREST SUMATRA MINERALS</v>
          </cell>
        </row>
      </sheetData>
      <sheetData sheetId="1881">
        <row r="7">
          <cell r="E7" t="str">
            <v>PT NEWCREST SUMATRA MINERALS</v>
          </cell>
        </row>
      </sheetData>
      <sheetData sheetId="1882">
        <row r="7">
          <cell r="E7" t="str">
            <v>PT NEWCREST SUMATRA MINERALS</v>
          </cell>
        </row>
      </sheetData>
      <sheetData sheetId="1883">
        <row r="7">
          <cell r="E7" t="str">
            <v>PT NEWCREST SUMATRA MINERALS</v>
          </cell>
        </row>
      </sheetData>
      <sheetData sheetId="1884">
        <row r="7">
          <cell r="E7" t="str">
            <v>PT NEWCREST SUMATRA MINERALS</v>
          </cell>
        </row>
      </sheetData>
      <sheetData sheetId="1885">
        <row r="7">
          <cell r="E7" t="str">
            <v>PT NEWCREST SUMATRA MINERALS</v>
          </cell>
        </row>
      </sheetData>
      <sheetData sheetId="1886">
        <row r="7">
          <cell r="E7" t="str">
            <v>PT NEWCREST SUMATRA MINERALS</v>
          </cell>
        </row>
      </sheetData>
      <sheetData sheetId="1887">
        <row r="7">
          <cell r="E7" t="str">
            <v>PT NEWCREST SUMATRA MINERALS</v>
          </cell>
        </row>
      </sheetData>
      <sheetData sheetId="1888">
        <row r="7">
          <cell r="E7" t="str">
            <v>PT NEWCREST SUMATRA MINERALS</v>
          </cell>
        </row>
      </sheetData>
      <sheetData sheetId="1889">
        <row r="7">
          <cell r="E7" t="str">
            <v>PT NEWCREST SUMATRA MINERALS</v>
          </cell>
        </row>
      </sheetData>
      <sheetData sheetId="1890">
        <row r="7">
          <cell r="E7" t="str">
            <v>PT NEWCREST SUMATRA MINERALS</v>
          </cell>
        </row>
      </sheetData>
      <sheetData sheetId="1891">
        <row r="7">
          <cell r="E7" t="str">
            <v>PT NEWCREST SUMATRA MINERALS</v>
          </cell>
        </row>
      </sheetData>
      <sheetData sheetId="1892">
        <row r="7">
          <cell r="E7" t="str">
            <v>PT NEWCREST SUMATRA MINERALS</v>
          </cell>
        </row>
      </sheetData>
      <sheetData sheetId="1893">
        <row r="7">
          <cell r="E7" t="str">
            <v>PT NEWCREST SUMATRA MINERALS</v>
          </cell>
        </row>
      </sheetData>
      <sheetData sheetId="1894">
        <row r="7">
          <cell r="E7" t="str">
            <v>PT NEWCREST SUMATRA MINERALS</v>
          </cell>
        </row>
      </sheetData>
      <sheetData sheetId="1895">
        <row r="7">
          <cell r="E7" t="str">
            <v>PT NEWCREST SUMATRA MINERALS</v>
          </cell>
        </row>
      </sheetData>
      <sheetData sheetId="1896">
        <row r="7">
          <cell r="E7" t="str">
            <v>PT NEWCREST SUMATRA MINERALS</v>
          </cell>
        </row>
      </sheetData>
      <sheetData sheetId="1897">
        <row r="7">
          <cell r="E7" t="str">
            <v>PT NEWCREST SUMATRA MINERALS</v>
          </cell>
        </row>
      </sheetData>
      <sheetData sheetId="1898">
        <row r="7">
          <cell r="E7" t="str">
            <v>PT NEWCREST SUMATRA MINERALS</v>
          </cell>
        </row>
      </sheetData>
      <sheetData sheetId="1899">
        <row r="7">
          <cell r="E7" t="str">
            <v>PT NEWCREST SUMATRA MINERALS</v>
          </cell>
        </row>
      </sheetData>
      <sheetData sheetId="1900">
        <row r="7">
          <cell r="E7" t="str">
            <v>PT NEWCREST SUMATRA MINERALS</v>
          </cell>
        </row>
      </sheetData>
      <sheetData sheetId="1901">
        <row r="7">
          <cell r="E7" t="str">
            <v>PT NEWCREST SUMATRA MINERALS</v>
          </cell>
        </row>
      </sheetData>
      <sheetData sheetId="1902">
        <row r="7">
          <cell r="E7" t="str">
            <v>PT NEWCREST SUMATRA MINERALS</v>
          </cell>
        </row>
      </sheetData>
      <sheetData sheetId="1903">
        <row r="7">
          <cell r="E7" t="str">
            <v>PT NEWCREST SUMATRA MINERALS</v>
          </cell>
        </row>
      </sheetData>
      <sheetData sheetId="1904">
        <row r="7">
          <cell r="E7" t="str">
            <v>PT NEWCREST SUMATRA MINERALS</v>
          </cell>
        </row>
      </sheetData>
      <sheetData sheetId="1905">
        <row r="7">
          <cell r="E7" t="str">
            <v>PT NEWCREST SUMATRA MINERALS</v>
          </cell>
        </row>
      </sheetData>
      <sheetData sheetId="1906">
        <row r="7">
          <cell r="E7" t="str">
            <v>PT NEWCREST SUMATRA MINERALS</v>
          </cell>
        </row>
      </sheetData>
      <sheetData sheetId="1907">
        <row r="7">
          <cell r="E7" t="str">
            <v>PT NEWCREST SUMATRA MINERALS</v>
          </cell>
        </row>
      </sheetData>
      <sheetData sheetId="1908">
        <row r="7">
          <cell r="E7" t="str">
            <v>PT NEWCREST SUMATRA MINERALS</v>
          </cell>
        </row>
      </sheetData>
      <sheetData sheetId="1909">
        <row r="7">
          <cell r="E7" t="str">
            <v>PT NEWCREST SUMATRA MINERALS</v>
          </cell>
        </row>
      </sheetData>
      <sheetData sheetId="1910">
        <row r="7">
          <cell r="E7" t="str">
            <v>PT NEWCREST SUMATRA MINERALS</v>
          </cell>
        </row>
      </sheetData>
      <sheetData sheetId="1911">
        <row r="7">
          <cell r="E7" t="str">
            <v>PT NEWCREST SUMATRA MINERALS</v>
          </cell>
        </row>
      </sheetData>
      <sheetData sheetId="1912">
        <row r="7">
          <cell r="E7" t="str">
            <v>PT NEWCREST SUMATRA MINERALS</v>
          </cell>
        </row>
      </sheetData>
      <sheetData sheetId="1913">
        <row r="7">
          <cell r="E7" t="str">
            <v>PT NEWCREST SUMATRA MINERALS</v>
          </cell>
        </row>
      </sheetData>
      <sheetData sheetId="1914">
        <row r="7">
          <cell r="E7" t="str">
            <v>PT NEWCREST SUMATRA MINERALS</v>
          </cell>
        </row>
      </sheetData>
      <sheetData sheetId="1915">
        <row r="7">
          <cell r="E7" t="str">
            <v>PT NEWCREST SUMATRA MINERALS</v>
          </cell>
        </row>
      </sheetData>
      <sheetData sheetId="1916">
        <row r="7">
          <cell r="E7" t="str">
            <v>PT NEWCREST SUMATRA MINERALS</v>
          </cell>
        </row>
      </sheetData>
      <sheetData sheetId="1917">
        <row r="7">
          <cell r="E7" t="str">
            <v>PT NEWCREST SUMATRA MINERALS</v>
          </cell>
        </row>
      </sheetData>
      <sheetData sheetId="1918">
        <row r="7">
          <cell r="E7" t="str">
            <v>PT NEWCREST SUMATRA MINERALS</v>
          </cell>
        </row>
      </sheetData>
      <sheetData sheetId="1919">
        <row r="7">
          <cell r="E7" t="str">
            <v>PT NEWCREST SUMATRA MINERALS</v>
          </cell>
        </row>
      </sheetData>
      <sheetData sheetId="1920">
        <row r="7">
          <cell r="E7" t="str">
            <v>PT NEWCREST SUMATRA MINERALS</v>
          </cell>
        </row>
      </sheetData>
      <sheetData sheetId="1921">
        <row r="7">
          <cell r="E7" t="str">
            <v>PT NEWCREST SUMATRA MINERALS</v>
          </cell>
        </row>
      </sheetData>
      <sheetData sheetId="1922">
        <row r="7">
          <cell r="E7" t="str">
            <v>PT NEWCREST SUMATRA MINERALS</v>
          </cell>
        </row>
      </sheetData>
      <sheetData sheetId="1923">
        <row r="7">
          <cell r="E7" t="str">
            <v>PT NEWCREST SUMATRA MINERALS</v>
          </cell>
        </row>
      </sheetData>
      <sheetData sheetId="1924">
        <row r="7">
          <cell r="E7" t="str">
            <v>PT NEWCREST SUMATRA MINERALS</v>
          </cell>
        </row>
      </sheetData>
      <sheetData sheetId="1925">
        <row r="7">
          <cell r="E7" t="str">
            <v>PT NEWCREST SUMATRA MINERALS</v>
          </cell>
        </row>
      </sheetData>
      <sheetData sheetId="1926">
        <row r="7">
          <cell r="E7" t="str">
            <v>PT NEWCREST SUMATRA MINERALS</v>
          </cell>
        </row>
      </sheetData>
      <sheetData sheetId="1927">
        <row r="7">
          <cell r="E7" t="str">
            <v>PT NEWCREST SUMATRA MINERALS</v>
          </cell>
        </row>
      </sheetData>
      <sheetData sheetId="1928">
        <row r="7">
          <cell r="E7" t="str">
            <v>PT NEWCREST SUMATRA MINERALS</v>
          </cell>
        </row>
      </sheetData>
      <sheetData sheetId="1929">
        <row r="7">
          <cell r="E7" t="str">
            <v>PT NEWCREST SUMATRA MINERALS</v>
          </cell>
        </row>
      </sheetData>
      <sheetData sheetId="1930">
        <row r="7">
          <cell r="E7" t="str">
            <v>PT NEWCREST SUMATRA MINERALS</v>
          </cell>
        </row>
      </sheetData>
      <sheetData sheetId="1931">
        <row r="7">
          <cell r="E7" t="str">
            <v>PT NEWCREST SUMATRA MINERALS</v>
          </cell>
        </row>
      </sheetData>
      <sheetData sheetId="1932">
        <row r="7">
          <cell r="E7" t="str">
            <v>PT NEWCREST SUMATRA MINERALS</v>
          </cell>
        </row>
      </sheetData>
      <sheetData sheetId="1933">
        <row r="7">
          <cell r="E7" t="str">
            <v>PT NEWCREST SUMATRA MINERALS</v>
          </cell>
        </row>
      </sheetData>
      <sheetData sheetId="1934">
        <row r="7">
          <cell r="E7" t="str">
            <v>PT NEWCREST SUMATRA MINERALS</v>
          </cell>
        </row>
      </sheetData>
      <sheetData sheetId="1935">
        <row r="7">
          <cell r="E7" t="str">
            <v>PT NEWCREST SUMATRA MINERALS</v>
          </cell>
        </row>
      </sheetData>
      <sheetData sheetId="1936">
        <row r="7">
          <cell r="E7" t="str">
            <v>PT NEWCREST SUMATRA MINERALS</v>
          </cell>
        </row>
      </sheetData>
      <sheetData sheetId="1937">
        <row r="7">
          <cell r="E7" t="str">
            <v>PT NEWCREST SUMATRA MINERALS</v>
          </cell>
        </row>
      </sheetData>
      <sheetData sheetId="1938">
        <row r="7">
          <cell r="E7" t="str">
            <v>PT NEWCREST SUMATRA MINERALS</v>
          </cell>
        </row>
      </sheetData>
      <sheetData sheetId="1939">
        <row r="7">
          <cell r="E7" t="str">
            <v>PT NEWCREST SUMATRA MINERALS</v>
          </cell>
        </row>
      </sheetData>
      <sheetData sheetId="1940">
        <row r="7">
          <cell r="E7" t="str">
            <v>PT NEWCREST SUMATRA MINERALS</v>
          </cell>
        </row>
      </sheetData>
      <sheetData sheetId="1941">
        <row r="7">
          <cell r="E7" t="str">
            <v>PT NEWCREST SUMATRA MINERALS</v>
          </cell>
        </row>
      </sheetData>
      <sheetData sheetId="1942">
        <row r="7">
          <cell r="E7" t="str">
            <v>PT NEWCREST SUMATRA MINERALS</v>
          </cell>
        </row>
      </sheetData>
      <sheetData sheetId="1943">
        <row r="7">
          <cell r="E7" t="str">
            <v>PT NEWCREST SUMATRA MINERALS</v>
          </cell>
        </row>
      </sheetData>
      <sheetData sheetId="1944">
        <row r="7">
          <cell r="E7" t="str">
            <v>PT NEWCREST SUMATRA MINERALS</v>
          </cell>
        </row>
      </sheetData>
      <sheetData sheetId="1945">
        <row r="7">
          <cell r="E7" t="str">
            <v>PT NEWCREST SUMATRA MINERALS</v>
          </cell>
        </row>
      </sheetData>
      <sheetData sheetId="1946">
        <row r="7">
          <cell r="E7" t="str">
            <v>PT NEWCREST SUMATRA MINERALS</v>
          </cell>
        </row>
      </sheetData>
      <sheetData sheetId="1947">
        <row r="7">
          <cell r="E7" t="str">
            <v>PT NEWCREST SUMATRA MINERALS</v>
          </cell>
        </row>
      </sheetData>
      <sheetData sheetId="1948">
        <row r="7">
          <cell r="E7" t="str">
            <v>PT NEWCREST SUMATRA MINERALS</v>
          </cell>
        </row>
      </sheetData>
      <sheetData sheetId="1949">
        <row r="7">
          <cell r="E7" t="str">
            <v>PT NEWCREST SUMATRA MINERALS</v>
          </cell>
        </row>
      </sheetData>
      <sheetData sheetId="1950">
        <row r="7">
          <cell r="E7" t="str">
            <v>PT NEWCREST SUMATRA MINERALS</v>
          </cell>
        </row>
      </sheetData>
      <sheetData sheetId="1951">
        <row r="7">
          <cell r="E7" t="str">
            <v>PT NEWCREST SUMATRA MINERALS</v>
          </cell>
        </row>
      </sheetData>
      <sheetData sheetId="1952">
        <row r="7">
          <cell r="E7" t="str">
            <v>PT NEWCREST SUMATRA MINERALS</v>
          </cell>
        </row>
      </sheetData>
      <sheetData sheetId="1953">
        <row r="7">
          <cell r="E7" t="str">
            <v>PT NEWCREST SUMATRA MINERALS</v>
          </cell>
        </row>
      </sheetData>
      <sheetData sheetId="1954">
        <row r="7">
          <cell r="E7" t="str">
            <v>PT NEWCREST SUMATRA MINERALS</v>
          </cell>
        </row>
      </sheetData>
      <sheetData sheetId="1955">
        <row r="7">
          <cell r="E7" t="str">
            <v>PT NEWCREST SUMATRA MINERALS</v>
          </cell>
        </row>
      </sheetData>
      <sheetData sheetId="1956">
        <row r="7">
          <cell r="E7" t="str">
            <v>PT NEWCREST SUMATRA MINERALS</v>
          </cell>
        </row>
      </sheetData>
      <sheetData sheetId="1957">
        <row r="7">
          <cell r="E7" t="str">
            <v>PT NEWCREST SUMATRA MINERALS</v>
          </cell>
        </row>
      </sheetData>
      <sheetData sheetId="1958">
        <row r="7">
          <cell r="E7" t="str">
            <v>PT NEWCREST SUMATRA MINERALS</v>
          </cell>
        </row>
      </sheetData>
      <sheetData sheetId="1959">
        <row r="7">
          <cell r="E7" t="str">
            <v>PT NEWCREST SUMATRA MINERALS</v>
          </cell>
        </row>
      </sheetData>
      <sheetData sheetId="1960">
        <row r="7">
          <cell r="E7" t="str">
            <v>PT NEWCREST SUMATRA MINERALS</v>
          </cell>
        </row>
      </sheetData>
      <sheetData sheetId="1961">
        <row r="7">
          <cell r="E7" t="str">
            <v>PT NEWCREST SUMATRA MINERALS</v>
          </cell>
        </row>
      </sheetData>
      <sheetData sheetId="1962">
        <row r="7">
          <cell r="E7" t="str">
            <v>PT NEWCREST SUMATRA MINERALS</v>
          </cell>
        </row>
      </sheetData>
      <sheetData sheetId="1963">
        <row r="7">
          <cell r="E7" t="str">
            <v>PT NEWCREST SUMATRA MINERALS</v>
          </cell>
        </row>
      </sheetData>
      <sheetData sheetId="1964">
        <row r="7">
          <cell r="E7" t="str">
            <v>PT NEWCREST SUMATRA MINERALS</v>
          </cell>
        </row>
      </sheetData>
      <sheetData sheetId="1965">
        <row r="7">
          <cell r="E7" t="str">
            <v>PT NEWCREST SUMATRA MINERALS</v>
          </cell>
        </row>
      </sheetData>
      <sheetData sheetId="1966">
        <row r="7">
          <cell r="E7" t="str">
            <v>PT NEWCREST SUMATRA MINERALS</v>
          </cell>
        </row>
      </sheetData>
      <sheetData sheetId="1967">
        <row r="7">
          <cell r="E7" t="str">
            <v>PT NEWCREST SUMATRA MINERALS</v>
          </cell>
        </row>
      </sheetData>
      <sheetData sheetId="1968">
        <row r="7">
          <cell r="E7" t="str">
            <v>PT NEWCREST SUMATRA MINERALS</v>
          </cell>
        </row>
      </sheetData>
      <sheetData sheetId="1969">
        <row r="7">
          <cell r="E7" t="str">
            <v>PT NEWCREST SUMATRA MINERALS</v>
          </cell>
        </row>
      </sheetData>
      <sheetData sheetId="1970">
        <row r="7">
          <cell r="E7" t="str">
            <v>PT NEWCREST SUMATRA MINERALS</v>
          </cell>
        </row>
      </sheetData>
      <sheetData sheetId="1971">
        <row r="7">
          <cell r="E7" t="str">
            <v>PT NEWCREST SUMATRA MINERALS</v>
          </cell>
        </row>
      </sheetData>
      <sheetData sheetId="1972">
        <row r="7">
          <cell r="E7" t="str">
            <v>PT NEWCREST SUMATRA MINERALS</v>
          </cell>
        </row>
      </sheetData>
      <sheetData sheetId="1973">
        <row r="7">
          <cell r="E7" t="str">
            <v>PT NEWCREST SUMATRA MINERALS</v>
          </cell>
        </row>
      </sheetData>
      <sheetData sheetId="1974">
        <row r="7">
          <cell r="E7" t="str">
            <v>PT NEWCREST SUMATRA MINERALS</v>
          </cell>
        </row>
      </sheetData>
      <sheetData sheetId="1975">
        <row r="7">
          <cell r="E7" t="str">
            <v>PT NEWCREST SUMATRA MINERALS</v>
          </cell>
        </row>
      </sheetData>
      <sheetData sheetId="1976">
        <row r="7">
          <cell r="E7" t="str">
            <v>PT NEWCREST SUMATRA MINERALS</v>
          </cell>
        </row>
      </sheetData>
      <sheetData sheetId="1977">
        <row r="7">
          <cell r="E7" t="str">
            <v>PT NEWCREST SUMATRA MINERALS</v>
          </cell>
        </row>
      </sheetData>
      <sheetData sheetId="1978">
        <row r="7">
          <cell r="E7" t="str">
            <v>PT NEWCREST SUMATRA MINERALS</v>
          </cell>
        </row>
      </sheetData>
      <sheetData sheetId="1979">
        <row r="7">
          <cell r="E7" t="str">
            <v>PT NEWCREST SUMATRA MINERALS</v>
          </cell>
        </row>
      </sheetData>
      <sheetData sheetId="1980">
        <row r="7">
          <cell r="E7" t="str">
            <v>PT NEWCREST SUMATRA MINERALS</v>
          </cell>
        </row>
      </sheetData>
      <sheetData sheetId="1981">
        <row r="7">
          <cell r="E7" t="str">
            <v>PT NEWCREST SUMATRA MINERALS</v>
          </cell>
        </row>
      </sheetData>
      <sheetData sheetId="1982">
        <row r="7">
          <cell r="E7" t="str">
            <v>PT NEWCREST SUMATRA MINERALS</v>
          </cell>
        </row>
      </sheetData>
      <sheetData sheetId="1983">
        <row r="7">
          <cell r="E7" t="str">
            <v>PT NEWCREST SUMATRA MINERALS</v>
          </cell>
        </row>
      </sheetData>
      <sheetData sheetId="1984">
        <row r="7">
          <cell r="E7" t="str">
            <v>PT NEWCREST SUMATRA MINERALS</v>
          </cell>
        </row>
      </sheetData>
      <sheetData sheetId="1985">
        <row r="7">
          <cell r="E7" t="str">
            <v>PT NEWCREST SUMATRA MINERALS</v>
          </cell>
        </row>
      </sheetData>
      <sheetData sheetId="1986">
        <row r="7">
          <cell r="E7" t="str">
            <v>PT NEWCREST SUMATRA MINERALS</v>
          </cell>
        </row>
      </sheetData>
      <sheetData sheetId="1987">
        <row r="7">
          <cell r="E7" t="str">
            <v>PT NEWCREST SUMATRA MINERALS</v>
          </cell>
        </row>
      </sheetData>
      <sheetData sheetId="1988">
        <row r="7">
          <cell r="E7" t="str">
            <v>PT NEWCREST SUMATRA MINERALS</v>
          </cell>
        </row>
      </sheetData>
      <sheetData sheetId="1989">
        <row r="7">
          <cell r="E7" t="str">
            <v>PT NEWCREST SUMATRA MINERALS</v>
          </cell>
        </row>
      </sheetData>
      <sheetData sheetId="1990">
        <row r="7">
          <cell r="E7" t="str">
            <v>PT NEWCREST SUMATRA MINERALS</v>
          </cell>
        </row>
      </sheetData>
      <sheetData sheetId="1991">
        <row r="7">
          <cell r="E7" t="str">
            <v>PT NEWCREST SUMATRA MINERALS</v>
          </cell>
        </row>
      </sheetData>
      <sheetData sheetId="1992">
        <row r="7">
          <cell r="E7" t="str">
            <v>PT NEWCREST SUMATRA MINERALS</v>
          </cell>
        </row>
      </sheetData>
      <sheetData sheetId="1993">
        <row r="7">
          <cell r="E7" t="str">
            <v>PT NEWCREST SUMATRA MINERALS</v>
          </cell>
        </row>
      </sheetData>
      <sheetData sheetId="1994">
        <row r="7">
          <cell r="E7" t="str">
            <v>PT NEWCREST SUMATRA MINERALS</v>
          </cell>
        </row>
      </sheetData>
      <sheetData sheetId="1995">
        <row r="7">
          <cell r="E7" t="str">
            <v>PT NEWCREST SUMATRA MINERALS</v>
          </cell>
        </row>
      </sheetData>
      <sheetData sheetId="1996">
        <row r="7">
          <cell r="E7" t="str">
            <v>PT NEWCREST SUMATRA MINERALS</v>
          </cell>
        </row>
      </sheetData>
      <sheetData sheetId="1997">
        <row r="7">
          <cell r="E7" t="str">
            <v>PT NEWCREST SUMATRA MINERALS</v>
          </cell>
        </row>
      </sheetData>
      <sheetData sheetId="1998">
        <row r="7">
          <cell r="E7" t="str">
            <v>PT NEWCREST SUMATRA MINERALS</v>
          </cell>
        </row>
      </sheetData>
      <sheetData sheetId="1999">
        <row r="7">
          <cell r="E7" t="str">
            <v>PT NEWCREST SUMATRA MINERALS</v>
          </cell>
        </row>
      </sheetData>
      <sheetData sheetId="2000">
        <row r="7">
          <cell r="E7" t="str">
            <v>PT NEWCREST SUMATRA MINERALS</v>
          </cell>
        </row>
      </sheetData>
      <sheetData sheetId="2001">
        <row r="7">
          <cell r="E7" t="str">
            <v>PT NEWCREST SUMATRA MINERALS</v>
          </cell>
        </row>
      </sheetData>
      <sheetData sheetId="2002">
        <row r="7">
          <cell r="E7" t="str">
            <v>PT NEWCREST SUMATRA MINERALS</v>
          </cell>
        </row>
      </sheetData>
      <sheetData sheetId="2003">
        <row r="7">
          <cell r="E7" t="str">
            <v>PT NEWCREST SUMATRA MINERALS</v>
          </cell>
        </row>
      </sheetData>
      <sheetData sheetId="2004">
        <row r="7">
          <cell r="E7" t="str">
            <v>PT NEWCREST SUMATRA MINERALS</v>
          </cell>
        </row>
      </sheetData>
      <sheetData sheetId="2005">
        <row r="7">
          <cell r="E7" t="str">
            <v>PT NEWCREST SUMATRA MINERALS</v>
          </cell>
        </row>
      </sheetData>
      <sheetData sheetId="2006">
        <row r="7">
          <cell r="E7" t="str">
            <v>PT NEWCREST SUMATRA MINERALS</v>
          </cell>
        </row>
      </sheetData>
      <sheetData sheetId="2007">
        <row r="7">
          <cell r="E7" t="str">
            <v>PT NEWCREST SUMATRA MINERALS</v>
          </cell>
        </row>
      </sheetData>
      <sheetData sheetId="2008">
        <row r="7">
          <cell r="E7" t="str">
            <v>PT NEWCREST SUMATRA MINERALS</v>
          </cell>
        </row>
      </sheetData>
      <sheetData sheetId="2009">
        <row r="7">
          <cell r="E7" t="str">
            <v>PT NEWCREST SUMATRA MINERALS</v>
          </cell>
        </row>
      </sheetData>
      <sheetData sheetId="2010">
        <row r="7">
          <cell r="E7" t="str">
            <v>PT NEWCREST SUMATRA MINERALS</v>
          </cell>
        </row>
      </sheetData>
      <sheetData sheetId="2011">
        <row r="7">
          <cell r="E7" t="str">
            <v>PT NEWCREST SUMATRA MINERALS</v>
          </cell>
        </row>
      </sheetData>
      <sheetData sheetId="2012">
        <row r="7">
          <cell r="E7" t="str">
            <v>PT NEWCREST SUMATRA MINERALS</v>
          </cell>
        </row>
      </sheetData>
      <sheetData sheetId="2013">
        <row r="7">
          <cell r="E7" t="str">
            <v>PT NEWCREST SUMATRA MINERALS</v>
          </cell>
        </row>
      </sheetData>
      <sheetData sheetId="2014">
        <row r="7">
          <cell r="E7" t="str">
            <v>PT NEWCREST SUMATRA MINERALS</v>
          </cell>
        </row>
      </sheetData>
      <sheetData sheetId="2015">
        <row r="7">
          <cell r="E7" t="str">
            <v>PT NEWCREST SUMATRA MINERALS</v>
          </cell>
        </row>
      </sheetData>
      <sheetData sheetId="2016">
        <row r="7">
          <cell r="E7" t="str">
            <v>PT NEWCREST SUMATRA MINERALS</v>
          </cell>
        </row>
      </sheetData>
      <sheetData sheetId="2017">
        <row r="7">
          <cell r="E7" t="str">
            <v>PT NEWCREST SUMATRA MINERALS</v>
          </cell>
        </row>
      </sheetData>
      <sheetData sheetId="2018">
        <row r="7">
          <cell r="E7" t="str">
            <v>PT NEWCREST SUMATRA MINERALS</v>
          </cell>
        </row>
      </sheetData>
      <sheetData sheetId="2019">
        <row r="7">
          <cell r="E7" t="str">
            <v>PT NEWCREST SUMATRA MINERALS</v>
          </cell>
        </row>
      </sheetData>
      <sheetData sheetId="2020">
        <row r="7">
          <cell r="E7" t="str">
            <v>PT NEWCREST SUMATRA MINERALS</v>
          </cell>
        </row>
      </sheetData>
      <sheetData sheetId="2021">
        <row r="7">
          <cell r="E7" t="str">
            <v>PT NEWCREST SUMATRA MINERALS</v>
          </cell>
        </row>
      </sheetData>
      <sheetData sheetId="2022">
        <row r="7">
          <cell r="E7" t="str">
            <v>PT NEWCREST SUMATRA MINERALS</v>
          </cell>
        </row>
      </sheetData>
      <sheetData sheetId="2023">
        <row r="7">
          <cell r="E7" t="str">
            <v>PT NEWCREST SUMATRA MINERALS</v>
          </cell>
        </row>
      </sheetData>
      <sheetData sheetId="2024">
        <row r="7">
          <cell r="E7" t="str">
            <v>PT NEWCREST SUMATRA MINERALS</v>
          </cell>
        </row>
      </sheetData>
      <sheetData sheetId="2025">
        <row r="7">
          <cell r="E7" t="str">
            <v>PT NEWCREST SUMATRA MINERALS</v>
          </cell>
        </row>
      </sheetData>
      <sheetData sheetId="2026">
        <row r="7">
          <cell r="E7" t="str">
            <v>PT NEWCREST SUMATRA MINERALS</v>
          </cell>
        </row>
      </sheetData>
      <sheetData sheetId="2027">
        <row r="7">
          <cell r="E7" t="str">
            <v>PT NEWCREST SUMATRA MINERALS</v>
          </cell>
        </row>
      </sheetData>
      <sheetData sheetId="2028">
        <row r="7">
          <cell r="E7" t="str">
            <v>PT NEWCREST SUMATRA MINERALS</v>
          </cell>
        </row>
      </sheetData>
      <sheetData sheetId="2029">
        <row r="7">
          <cell r="E7" t="str">
            <v>PT NEWCREST SUMATRA MINERALS</v>
          </cell>
        </row>
      </sheetData>
      <sheetData sheetId="2030">
        <row r="7">
          <cell r="E7" t="str">
            <v>PT NEWCREST SUMATRA MINERALS</v>
          </cell>
        </row>
      </sheetData>
      <sheetData sheetId="2031">
        <row r="7">
          <cell r="E7" t="str">
            <v>PT NEWCREST SUMATRA MINERALS</v>
          </cell>
        </row>
      </sheetData>
      <sheetData sheetId="2032">
        <row r="7">
          <cell r="E7" t="str">
            <v>PT NEWCREST SUMATRA MINERALS</v>
          </cell>
        </row>
      </sheetData>
      <sheetData sheetId="2033">
        <row r="7">
          <cell r="E7" t="str">
            <v>PT NEWCREST SUMATRA MINERALS</v>
          </cell>
        </row>
      </sheetData>
      <sheetData sheetId="2034">
        <row r="7">
          <cell r="E7" t="str">
            <v>PT NEWCREST SUMATRA MINERALS</v>
          </cell>
        </row>
      </sheetData>
      <sheetData sheetId="2035">
        <row r="7">
          <cell r="E7" t="str">
            <v>PT NEWCREST SUMATRA MINERALS</v>
          </cell>
        </row>
      </sheetData>
      <sheetData sheetId="2036">
        <row r="7">
          <cell r="E7" t="str">
            <v>PT NEWCREST SUMATRA MINERALS</v>
          </cell>
        </row>
      </sheetData>
      <sheetData sheetId="2037">
        <row r="7">
          <cell r="E7" t="str">
            <v>PT NEWCREST SUMATRA MINERALS</v>
          </cell>
        </row>
      </sheetData>
      <sheetData sheetId="2038">
        <row r="7">
          <cell r="E7" t="str">
            <v>PT NEWCREST SUMATRA MINERALS</v>
          </cell>
        </row>
      </sheetData>
      <sheetData sheetId="2039">
        <row r="7">
          <cell r="E7" t="str">
            <v>PT NEWCREST SUMATRA MINERALS</v>
          </cell>
        </row>
      </sheetData>
      <sheetData sheetId="2040">
        <row r="7">
          <cell r="E7" t="str">
            <v>PT NEWCREST SUMATRA MINERALS</v>
          </cell>
        </row>
      </sheetData>
      <sheetData sheetId="2041">
        <row r="7">
          <cell r="E7" t="str">
            <v>PT NEWCREST SUMATRA MINERALS</v>
          </cell>
        </row>
      </sheetData>
      <sheetData sheetId="2042">
        <row r="7">
          <cell r="E7" t="str">
            <v>PT NEWCREST SUMATRA MINERALS</v>
          </cell>
        </row>
      </sheetData>
      <sheetData sheetId="2043">
        <row r="7">
          <cell r="E7" t="str">
            <v>PT NEWCREST SUMATRA MINERALS</v>
          </cell>
        </row>
      </sheetData>
      <sheetData sheetId="2044">
        <row r="7">
          <cell r="E7" t="str">
            <v>PT NEWCREST SUMATRA MINERALS</v>
          </cell>
        </row>
      </sheetData>
      <sheetData sheetId="2045">
        <row r="7">
          <cell r="E7" t="str">
            <v>PT NEWCREST SUMATRA MINERALS</v>
          </cell>
        </row>
      </sheetData>
      <sheetData sheetId="2046">
        <row r="7">
          <cell r="E7" t="str">
            <v>PT NEWCREST SUMATRA MINERALS</v>
          </cell>
        </row>
      </sheetData>
      <sheetData sheetId="2047">
        <row r="7">
          <cell r="E7" t="str">
            <v>PT NEWCREST SUMATRA MINERALS</v>
          </cell>
        </row>
      </sheetData>
      <sheetData sheetId="2048">
        <row r="7">
          <cell r="E7" t="str">
            <v>PT NEWCREST SUMATRA MINERALS</v>
          </cell>
        </row>
      </sheetData>
      <sheetData sheetId="2049">
        <row r="7">
          <cell r="E7" t="str">
            <v>PT NEWCREST SUMATRA MINERALS</v>
          </cell>
        </row>
      </sheetData>
      <sheetData sheetId="2050">
        <row r="7">
          <cell r="E7" t="str">
            <v>PT NEWCREST SUMATRA MINERALS</v>
          </cell>
        </row>
      </sheetData>
      <sheetData sheetId="2051">
        <row r="7">
          <cell r="E7" t="str">
            <v>PT NEWCREST SUMATRA MINERALS</v>
          </cell>
        </row>
      </sheetData>
      <sheetData sheetId="2052">
        <row r="7">
          <cell r="E7" t="str">
            <v>PT NEWCREST SUMATRA MINERALS</v>
          </cell>
        </row>
      </sheetData>
      <sheetData sheetId="2053">
        <row r="7">
          <cell r="E7" t="str">
            <v>PT NEWCREST SUMATRA MINERALS</v>
          </cell>
        </row>
      </sheetData>
      <sheetData sheetId="2054">
        <row r="7">
          <cell r="E7" t="str">
            <v>PT NEWCREST SUMATRA MINERALS</v>
          </cell>
        </row>
      </sheetData>
      <sheetData sheetId="2055">
        <row r="7">
          <cell r="E7" t="str">
            <v>PT NEWCREST SUMATRA MINERALS</v>
          </cell>
        </row>
      </sheetData>
      <sheetData sheetId="2056">
        <row r="7">
          <cell r="E7" t="str">
            <v>PT NEWCREST SUMATRA MINERALS</v>
          </cell>
        </row>
      </sheetData>
      <sheetData sheetId="2057">
        <row r="7">
          <cell r="E7" t="str">
            <v>PT NEWCREST SUMATRA MINERALS</v>
          </cell>
        </row>
      </sheetData>
      <sheetData sheetId="2058">
        <row r="7">
          <cell r="E7" t="str">
            <v>PT NEWCREST SUMATRA MINERALS</v>
          </cell>
        </row>
      </sheetData>
      <sheetData sheetId="2059">
        <row r="7">
          <cell r="E7" t="str">
            <v>PT NEWCREST SUMATRA MINERALS</v>
          </cell>
        </row>
      </sheetData>
      <sheetData sheetId="2060">
        <row r="7">
          <cell r="E7" t="str">
            <v>PT NEWCREST SUMATRA MINERALS</v>
          </cell>
        </row>
      </sheetData>
      <sheetData sheetId="2061">
        <row r="7">
          <cell r="E7" t="str">
            <v>PT NEWCREST SUMATRA MINERALS</v>
          </cell>
        </row>
      </sheetData>
      <sheetData sheetId="2062">
        <row r="7">
          <cell r="E7" t="str">
            <v>PT NEWCREST SUMATRA MINERALS</v>
          </cell>
        </row>
      </sheetData>
      <sheetData sheetId="2063">
        <row r="7">
          <cell r="E7" t="str">
            <v>PT NEWCREST SUMATRA MINERALS</v>
          </cell>
        </row>
      </sheetData>
      <sheetData sheetId="2064">
        <row r="7">
          <cell r="E7" t="str">
            <v>PT NEWCREST SUMATRA MINERALS</v>
          </cell>
        </row>
      </sheetData>
      <sheetData sheetId="2065">
        <row r="7">
          <cell r="E7" t="str">
            <v>PT NEWCREST SUMATRA MINERALS</v>
          </cell>
        </row>
      </sheetData>
      <sheetData sheetId="2066">
        <row r="7">
          <cell r="E7" t="str">
            <v>PT NEWCREST SUMATRA MINERALS</v>
          </cell>
        </row>
      </sheetData>
      <sheetData sheetId="2067">
        <row r="7">
          <cell r="E7" t="str">
            <v>PT NEWCREST SUMATRA MINERALS</v>
          </cell>
        </row>
      </sheetData>
      <sheetData sheetId="2068">
        <row r="7">
          <cell r="E7" t="str">
            <v>PT NEWCREST SUMATRA MINERALS</v>
          </cell>
        </row>
      </sheetData>
      <sheetData sheetId="2069">
        <row r="7">
          <cell r="E7" t="str">
            <v>PT NEWCREST SUMATRA MINERALS</v>
          </cell>
        </row>
      </sheetData>
      <sheetData sheetId="2070">
        <row r="7">
          <cell r="E7" t="str">
            <v>PT NEWCREST SUMATRA MINERALS</v>
          </cell>
        </row>
      </sheetData>
      <sheetData sheetId="2071">
        <row r="7">
          <cell r="E7" t="str">
            <v>PT NEWCREST SUMATRA MINERALS</v>
          </cell>
        </row>
      </sheetData>
      <sheetData sheetId="2072">
        <row r="7">
          <cell r="E7" t="str">
            <v>PT NEWCREST SUMATRA MINERALS</v>
          </cell>
        </row>
      </sheetData>
      <sheetData sheetId="2073">
        <row r="7">
          <cell r="E7" t="str">
            <v>PT NEWCREST SUMATRA MINERALS</v>
          </cell>
        </row>
      </sheetData>
      <sheetData sheetId="2074">
        <row r="7">
          <cell r="E7" t="str">
            <v>PT NEWCREST SUMATRA MINERALS</v>
          </cell>
        </row>
      </sheetData>
      <sheetData sheetId="2075">
        <row r="7">
          <cell r="E7" t="str">
            <v>PT NEWCREST SUMATRA MINERALS</v>
          </cell>
        </row>
      </sheetData>
      <sheetData sheetId="2076">
        <row r="7">
          <cell r="E7" t="str">
            <v>PT NEWCREST SUMATRA MINERALS</v>
          </cell>
        </row>
      </sheetData>
      <sheetData sheetId="2077">
        <row r="7">
          <cell r="E7" t="str">
            <v>PT NEWCREST SUMATRA MINERALS</v>
          </cell>
        </row>
      </sheetData>
      <sheetData sheetId="2078">
        <row r="7">
          <cell r="E7" t="str">
            <v>PT NEWCREST SUMATRA MINERALS</v>
          </cell>
        </row>
      </sheetData>
      <sheetData sheetId="2079">
        <row r="7">
          <cell r="E7" t="str">
            <v>PT NEWCREST SUMATRA MINERALS</v>
          </cell>
        </row>
      </sheetData>
      <sheetData sheetId="2080">
        <row r="7">
          <cell r="E7" t="str">
            <v>PT NEWCREST SUMATRA MINERALS</v>
          </cell>
        </row>
      </sheetData>
      <sheetData sheetId="2081">
        <row r="7">
          <cell r="E7" t="str">
            <v>PT NEWCREST SUMATRA MINERALS</v>
          </cell>
        </row>
      </sheetData>
      <sheetData sheetId="2082">
        <row r="7">
          <cell r="E7" t="str">
            <v>PT NEWCREST SUMATRA MINERALS</v>
          </cell>
        </row>
      </sheetData>
      <sheetData sheetId="2083">
        <row r="7">
          <cell r="E7" t="str">
            <v>PT NEWCREST SUMATRA MINERALS</v>
          </cell>
        </row>
      </sheetData>
      <sheetData sheetId="2084">
        <row r="7">
          <cell r="E7" t="str">
            <v>PT NEWCREST SUMATRA MINERALS</v>
          </cell>
        </row>
      </sheetData>
      <sheetData sheetId="2085">
        <row r="7">
          <cell r="E7" t="str">
            <v>PT NEWCREST SUMATRA MINERALS</v>
          </cell>
        </row>
      </sheetData>
      <sheetData sheetId="2086">
        <row r="7">
          <cell r="E7" t="str">
            <v>PT NEWCREST SUMATRA MINERALS</v>
          </cell>
        </row>
      </sheetData>
      <sheetData sheetId="2087">
        <row r="7">
          <cell r="E7" t="str">
            <v>PT NEWCREST SUMATRA MINERALS</v>
          </cell>
        </row>
      </sheetData>
      <sheetData sheetId="2088">
        <row r="7">
          <cell r="E7" t="str">
            <v>PT NEWCREST SUMATRA MINERALS</v>
          </cell>
        </row>
      </sheetData>
      <sheetData sheetId="2089">
        <row r="7">
          <cell r="E7" t="str">
            <v>PT NEWCREST SUMATRA MINERALS</v>
          </cell>
        </row>
      </sheetData>
      <sheetData sheetId="2090">
        <row r="7">
          <cell r="E7" t="str">
            <v>PT NEWCREST SUMATRA MINERALS</v>
          </cell>
        </row>
      </sheetData>
      <sheetData sheetId="2091">
        <row r="7">
          <cell r="E7" t="str">
            <v>PT NEWCREST SUMATRA MINERALS</v>
          </cell>
        </row>
      </sheetData>
      <sheetData sheetId="2092">
        <row r="7">
          <cell r="E7" t="str">
            <v>PT NEWCREST SUMATRA MINERALS</v>
          </cell>
        </row>
      </sheetData>
      <sheetData sheetId="2093">
        <row r="7">
          <cell r="E7" t="str">
            <v>PT NEWCREST SUMATRA MINERALS</v>
          </cell>
        </row>
      </sheetData>
      <sheetData sheetId="2094">
        <row r="7">
          <cell r="E7" t="str">
            <v>PT NEWCREST SUMATRA MINERALS</v>
          </cell>
        </row>
      </sheetData>
      <sheetData sheetId="2095">
        <row r="7">
          <cell r="E7" t="str">
            <v>PT NEWCREST SUMATRA MINERALS</v>
          </cell>
        </row>
      </sheetData>
      <sheetData sheetId="2096">
        <row r="7">
          <cell r="E7" t="str">
            <v>PT NEWCREST SUMATRA MINERALS</v>
          </cell>
        </row>
      </sheetData>
      <sheetData sheetId="2097">
        <row r="7">
          <cell r="E7" t="str">
            <v>PT NEWCREST SUMATRA MINERALS</v>
          </cell>
        </row>
      </sheetData>
      <sheetData sheetId="2098">
        <row r="7">
          <cell r="E7" t="str">
            <v>PT NEWCREST SUMATRA MINERALS</v>
          </cell>
        </row>
      </sheetData>
      <sheetData sheetId="2099">
        <row r="7">
          <cell r="E7" t="str">
            <v>PT NEWCREST SUMATRA MINERALS</v>
          </cell>
        </row>
      </sheetData>
      <sheetData sheetId="2100">
        <row r="7">
          <cell r="E7" t="str">
            <v>PT NEWCREST SUMATRA MINERALS</v>
          </cell>
        </row>
      </sheetData>
      <sheetData sheetId="2101">
        <row r="7">
          <cell r="E7" t="str">
            <v>PT NEWCREST SUMATRA MINERALS</v>
          </cell>
        </row>
      </sheetData>
      <sheetData sheetId="2102">
        <row r="7">
          <cell r="E7" t="str">
            <v>PT NEWCREST SUMATRA MINERALS</v>
          </cell>
        </row>
      </sheetData>
      <sheetData sheetId="2103">
        <row r="7">
          <cell r="E7" t="str">
            <v>PT NEWCREST SUMATRA MINERALS</v>
          </cell>
        </row>
      </sheetData>
      <sheetData sheetId="2104">
        <row r="7">
          <cell r="E7" t="str">
            <v>PT NEWCREST SUMATRA MINERALS</v>
          </cell>
        </row>
      </sheetData>
      <sheetData sheetId="2105">
        <row r="7">
          <cell r="E7" t="str">
            <v>PT NEWCREST SUMATRA MINERALS</v>
          </cell>
        </row>
      </sheetData>
      <sheetData sheetId="2106">
        <row r="7">
          <cell r="E7" t="str">
            <v>PT NEWCREST SUMATRA MINERALS</v>
          </cell>
        </row>
      </sheetData>
      <sheetData sheetId="2107">
        <row r="7">
          <cell r="E7" t="str">
            <v>PT NEWCREST SUMATRA MINERALS</v>
          </cell>
        </row>
      </sheetData>
      <sheetData sheetId="2108">
        <row r="7">
          <cell r="E7" t="str">
            <v>PT NEWCREST SUMATRA MINERALS</v>
          </cell>
        </row>
      </sheetData>
      <sheetData sheetId="2109">
        <row r="7">
          <cell r="E7" t="str">
            <v>PT NEWCREST SUMATRA MINERALS</v>
          </cell>
        </row>
      </sheetData>
      <sheetData sheetId="2110">
        <row r="7">
          <cell r="E7" t="str">
            <v>PT NEWCREST SUMATRA MINERALS</v>
          </cell>
        </row>
      </sheetData>
      <sheetData sheetId="2111">
        <row r="7">
          <cell r="E7" t="str">
            <v>PT NEWCREST SUMATRA MINERALS</v>
          </cell>
        </row>
      </sheetData>
      <sheetData sheetId="2112">
        <row r="7">
          <cell r="E7" t="str">
            <v>PT NEWCREST SUMATRA MINERALS</v>
          </cell>
        </row>
      </sheetData>
      <sheetData sheetId="2113">
        <row r="7">
          <cell r="E7" t="str">
            <v>PT NEWCREST SUMATRA MINERALS</v>
          </cell>
        </row>
      </sheetData>
      <sheetData sheetId="2114">
        <row r="7">
          <cell r="E7" t="str">
            <v>PT NEWCREST SUMATRA MINERALS</v>
          </cell>
        </row>
      </sheetData>
      <sheetData sheetId="2115">
        <row r="7">
          <cell r="E7" t="str">
            <v>PT NEWCREST SUMATRA MINERALS</v>
          </cell>
        </row>
      </sheetData>
      <sheetData sheetId="2116">
        <row r="7">
          <cell r="E7" t="str">
            <v>PT NEWCREST SUMATRA MINERALS</v>
          </cell>
        </row>
      </sheetData>
      <sheetData sheetId="2117">
        <row r="7">
          <cell r="E7" t="str">
            <v>PT NEWCREST SUMATRA MINERALS</v>
          </cell>
        </row>
      </sheetData>
      <sheetData sheetId="2118">
        <row r="7">
          <cell r="E7" t="str">
            <v>PT NEWCREST SUMATRA MINERALS</v>
          </cell>
        </row>
      </sheetData>
      <sheetData sheetId="2119">
        <row r="7">
          <cell r="E7" t="str">
            <v>PT NEWCREST SUMATRA MINERALS</v>
          </cell>
        </row>
      </sheetData>
      <sheetData sheetId="2120">
        <row r="7">
          <cell r="E7" t="str">
            <v>PT NEWCREST SUMATRA MINERALS</v>
          </cell>
        </row>
      </sheetData>
      <sheetData sheetId="2121">
        <row r="7">
          <cell r="E7" t="str">
            <v>PT NEWCREST SUMATRA MINERALS</v>
          </cell>
        </row>
      </sheetData>
      <sheetData sheetId="2122">
        <row r="7">
          <cell r="E7" t="str">
            <v>PT NEWCREST SUMATRA MINERALS</v>
          </cell>
        </row>
      </sheetData>
      <sheetData sheetId="2123">
        <row r="7">
          <cell r="E7" t="str">
            <v>PT NEWCREST SUMATRA MINERALS</v>
          </cell>
        </row>
      </sheetData>
      <sheetData sheetId="2124">
        <row r="7">
          <cell r="E7" t="str">
            <v>PT NEWCREST SUMATRA MINERALS</v>
          </cell>
        </row>
      </sheetData>
      <sheetData sheetId="2125">
        <row r="7">
          <cell r="E7" t="str">
            <v>PT NEWCREST SUMATRA MINERALS</v>
          </cell>
        </row>
      </sheetData>
      <sheetData sheetId="2126">
        <row r="7">
          <cell r="E7" t="str">
            <v>PT NEWCREST SUMATRA MINERALS</v>
          </cell>
        </row>
      </sheetData>
      <sheetData sheetId="2127">
        <row r="7">
          <cell r="E7" t="str">
            <v>PT NEWCREST SUMATRA MINERALS</v>
          </cell>
        </row>
      </sheetData>
      <sheetData sheetId="2128">
        <row r="7">
          <cell r="E7" t="str">
            <v>PT NEWCREST SUMATRA MINERALS</v>
          </cell>
        </row>
      </sheetData>
      <sheetData sheetId="2129">
        <row r="7">
          <cell r="E7" t="str">
            <v>PT NEWCREST SUMATRA MINERALS</v>
          </cell>
        </row>
      </sheetData>
      <sheetData sheetId="2130">
        <row r="7">
          <cell r="E7" t="str">
            <v>PT NEWCREST SUMATRA MINERALS</v>
          </cell>
        </row>
      </sheetData>
      <sheetData sheetId="2131">
        <row r="7">
          <cell r="E7" t="str">
            <v>PT NEWCREST SUMATRA MINERALS</v>
          </cell>
        </row>
      </sheetData>
      <sheetData sheetId="2132">
        <row r="7">
          <cell r="E7" t="str">
            <v>PT NEWCREST SUMATRA MINERALS</v>
          </cell>
        </row>
      </sheetData>
      <sheetData sheetId="2133">
        <row r="7">
          <cell r="E7" t="str">
            <v>PT NEWCREST SUMATRA MINERALS</v>
          </cell>
        </row>
      </sheetData>
      <sheetData sheetId="2134">
        <row r="7">
          <cell r="E7" t="str">
            <v>PT NEWCREST SUMATRA MINERALS</v>
          </cell>
        </row>
      </sheetData>
      <sheetData sheetId="2135">
        <row r="7">
          <cell r="E7" t="str">
            <v>PT NEWCREST SUMATRA MINERALS</v>
          </cell>
        </row>
      </sheetData>
      <sheetData sheetId="2136">
        <row r="7">
          <cell r="E7" t="str">
            <v>PT NEWCREST SUMATRA MINERALS</v>
          </cell>
        </row>
      </sheetData>
      <sheetData sheetId="2137">
        <row r="7">
          <cell r="E7" t="str">
            <v>PT NEWCREST SUMATRA MINERALS</v>
          </cell>
        </row>
      </sheetData>
      <sheetData sheetId="2138">
        <row r="7">
          <cell r="E7" t="str">
            <v>PT NEWCREST SUMATRA MINERALS</v>
          </cell>
        </row>
      </sheetData>
      <sheetData sheetId="2139">
        <row r="7">
          <cell r="E7" t="str">
            <v>PT NEWCREST SUMATRA MINERALS</v>
          </cell>
        </row>
      </sheetData>
      <sheetData sheetId="2140">
        <row r="7">
          <cell r="E7" t="str">
            <v>PT NEWCREST SUMATRA MINERALS</v>
          </cell>
        </row>
      </sheetData>
      <sheetData sheetId="2141">
        <row r="7">
          <cell r="E7" t="str">
            <v>PT NEWCREST SUMATRA MINERALS</v>
          </cell>
        </row>
      </sheetData>
      <sheetData sheetId="2142">
        <row r="7">
          <cell r="E7" t="str">
            <v>PT NEWCREST SUMATRA MINERALS</v>
          </cell>
        </row>
      </sheetData>
      <sheetData sheetId="2143">
        <row r="7">
          <cell r="E7" t="str">
            <v>PT NEWCREST SUMATRA MINERALS</v>
          </cell>
        </row>
      </sheetData>
      <sheetData sheetId="2144">
        <row r="7">
          <cell r="E7" t="str">
            <v>PT NEWCREST SUMATRA MINERALS</v>
          </cell>
        </row>
      </sheetData>
      <sheetData sheetId="2145">
        <row r="7">
          <cell r="E7" t="str">
            <v>PT NEWCREST SUMATRA MINERALS</v>
          </cell>
        </row>
      </sheetData>
      <sheetData sheetId="2146">
        <row r="7">
          <cell r="E7" t="str">
            <v>PT NEWCREST SUMATRA MINERALS</v>
          </cell>
        </row>
      </sheetData>
      <sheetData sheetId="2147">
        <row r="7">
          <cell r="E7" t="str">
            <v>PT NEWCREST SUMATRA MINERALS</v>
          </cell>
        </row>
      </sheetData>
      <sheetData sheetId="2148">
        <row r="7">
          <cell r="E7" t="str">
            <v>PT NEWCREST SUMATRA MINERALS</v>
          </cell>
        </row>
      </sheetData>
      <sheetData sheetId="2149">
        <row r="7">
          <cell r="E7" t="str">
            <v>PT NEWCREST SUMATRA MINERALS</v>
          </cell>
        </row>
      </sheetData>
      <sheetData sheetId="2150">
        <row r="7">
          <cell r="E7" t="str">
            <v>PT NEWCREST SUMATRA MINERALS</v>
          </cell>
        </row>
      </sheetData>
      <sheetData sheetId="2151">
        <row r="7">
          <cell r="E7" t="str">
            <v>PT NEWCREST SUMATRA MINERALS</v>
          </cell>
        </row>
      </sheetData>
      <sheetData sheetId="2152">
        <row r="7">
          <cell r="E7" t="str">
            <v>PT NEWCREST SUMATRA MINERALS</v>
          </cell>
        </row>
      </sheetData>
      <sheetData sheetId="2153">
        <row r="7">
          <cell r="E7" t="str">
            <v>PT NEWCREST SUMATRA MINERALS</v>
          </cell>
        </row>
      </sheetData>
      <sheetData sheetId="2154">
        <row r="7">
          <cell r="E7" t="str">
            <v>PT NEWCREST SUMATRA MINERALS</v>
          </cell>
        </row>
      </sheetData>
      <sheetData sheetId="2155">
        <row r="7">
          <cell r="E7" t="str">
            <v>PT NEWCREST SUMATRA MINERALS</v>
          </cell>
        </row>
      </sheetData>
      <sheetData sheetId="2156">
        <row r="7">
          <cell r="E7" t="str">
            <v>PT NEWCREST SUMATRA MINERALS</v>
          </cell>
        </row>
      </sheetData>
      <sheetData sheetId="2157">
        <row r="7">
          <cell r="E7" t="str">
            <v>PT NEWCREST SUMATRA MINERALS</v>
          </cell>
        </row>
      </sheetData>
      <sheetData sheetId="2158">
        <row r="7">
          <cell r="E7" t="str">
            <v>PT NEWCREST SUMATRA MINERALS</v>
          </cell>
        </row>
      </sheetData>
      <sheetData sheetId="2159">
        <row r="7">
          <cell r="E7" t="str">
            <v>PT NEWCREST SUMATRA MINERALS</v>
          </cell>
        </row>
      </sheetData>
      <sheetData sheetId="2160">
        <row r="7">
          <cell r="E7" t="str">
            <v>PT NEWCREST SUMATRA MINERALS</v>
          </cell>
        </row>
      </sheetData>
      <sheetData sheetId="2161">
        <row r="7">
          <cell r="E7" t="str">
            <v>PT NEWCREST SUMATRA MINERALS</v>
          </cell>
        </row>
      </sheetData>
      <sheetData sheetId="2162">
        <row r="7">
          <cell r="E7" t="str">
            <v>PT NEWCREST SUMATRA MINERALS</v>
          </cell>
        </row>
      </sheetData>
      <sheetData sheetId="2163">
        <row r="7">
          <cell r="E7" t="str">
            <v>PT NEWCREST SUMATRA MINERALS</v>
          </cell>
        </row>
      </sheetData>
      <sheetData sheetId="2164">
        <row r="7">
          <cell r="E7" t="str">
            <v>PT NEWCREST SUMATRA MINERALS</v>
          </cell>
        </row>
      </sheetData>
      <sheetData sheetId="2165">
        <row r="7">
          <cell r="E7" t="str">
            <v>PT NEWCREST SUMATRA MINERALS</v>
          </cell>
        </row>
      </sheetData>
      <sheetData sheetId="2166">
        <row r="7">
          <cell r="E7" t="str">
            <v>PT NEWCREST SUMATRA MINERALS</v>
          </cell>
        </row>
      </sheetData>
      <sheetData sheetId="2167">
        <row r="7">
          <cell r="E7" t="str">
            <v>PT NEWCREST SUMATRA MINERALS</v>
          </cell>
        </row>
      </sheetData>
      <sheetData sheetId="2168">
        <row r="7">
          <cell r="E7" t="str">
            <v>PT NEWCREST SUMATRA MINERALS</v>
          </cell>
        </row>
      </sheetData>
      <sheetData sheetId="2169">
        <row r="7">
          <cell r="E7" t="str">
            <v>PT NEWCREST SUMATRA MINERALS</v>
          </cell>
        </row>
      </sheetData>
      <sheetData sheetId="2170">
        <row r="7">
          <cell r="E7" t="str">
            <v>PT NEWCREST SUMATRA MINERALS</v>
          </cell>
        </row>
      </sheetData>
      <sheetData sheetId="2171">
        <row r="7">
          <cell r="E7" t="str">
            <v>PT NEWCREST SUMATRA MINERALS</v>
          </cell>
        </row>
      </sheetData>
      <sheetData sheetId="2172">
        <row r="7">
          <cell r="E7" t="str">
            <v>PT NEWCREST SUMATRA MINERALS</v>
          </cell>
        </row>
      </sheetData>
      <sheetData sheetId="2173">
        <row r="7">
          <cell r="E7" t="str">
            <v>PT NEWCREST SUMATRA MINERALS</v>
          </cell>
        </row>
      </sheetData>
      <sheetData sheetId="2174">
        <row r="7">
          <cell r="E7" t="str">
            <v>PT NEWCREST SUMATRA MINERALS</v>
          </cell>
        </row>
      </sheetData>
      <sheetData sheetId="2175">
        <row r="7">
          <cell r="E7" t="str">
            <v>PT NEWCREST SUMATRA MINERALS</v>
          </cell>
        </row>
      </sheetData>
      <sheetData sheetId="2176">
        <row r="7">
          <cell r="E7" t="str">
            <v>PT NEWCREST SUMATRA MINERALS</v>
          </cell>
        </row>
      </sheetData>
      <sheetData sheetId="2177">
        <row r="7">
          <cell r="E7" t="str">
            <v>PT NEWCREST SUMATRA MINERALS</v>
          </cell>
        </row>
      </sheetData>
      <sheetData sheetId="2178">
        <row r="7">
          <cell r="E7" t="str">
            <v>PT NEWCREST SUMATRA MINERALS</v>
          </cell>
        </row>
      </sheetData>
      <sheetData sheetId="2179">
        <row r="7">
          <cell r="E7" t="str">
            <v>PT NEWCREST SUMATRA MINERALS</v>
          </cell>
        </row>
      </sheetData>
      <sheetData sheetId="2180">
        <row r="7">
          <cell r="E7" t="str">
            <v>PT NEWCREST SUMATRA MINERALS</v>
          </cell>
        </row>
      </sheetData>
      <sheetData sheetId="2181">
        <row r="7">
          <cell r="E7" t="str">
            <v>PT NEWCREST SUMATRA MINERALS</v>
          </cell>
        </row>
      </sheetData>
      <sheetData sheetId="2182">
        <row r="7">
          <cell r="E7" t="str">
            <v>PT NEWCREST SUMATRA MINERALS</v>
          </cell>
        </row>
      </sheetData>
      <sheetData sheetId="2183">
        <row r="7">
          <cell r="E7" t="str">
            <v>PT NEWCREST SUMATRA MINERALS</v>
          </cell>
        </row>
      </sheetData>
      <sheetData sheetId="2184">
        <row r="7">
          <cell r="E7" t="str">
            <v>PT NEWCREST SUMATRA MINERALS</v>
          </cell>
        </row>
      </sheetData>
      <sheetData sheetId="2185">
        <row r="7">
          <cell r="E7" t="str">
            <v>PT NEWCREST SUMATRA MINERALS</v>
          </cell>
        </row>
      </sheetData>
      <sheetData sheetId="2186">
        <row r="7">
          <cell r="E7" t="str">
            <v>PT NEWCREST SUMATRA MINERALS</v>
          </cell>
        </row>
      </sheetData>
      <sheetData sheetId="2187">
        <row r="7">
          <cell r="E7" t="str">
            <v>PT NEWCREST SUMATRA MINERALS</v>
          </cell>
        </row>
      </sheetData>
      <sheetData sheetId="2188">
        <row r="7">
          <cell r="E7" t="str">
            <v>PT NEWCREST SUMATRA MINERALS</v>
          </cell>
        </row>
      </sheetData>
      <sheetData sheetId="2189">
        <row r="7">
          <cell r="E7" t="str">
            <v>PT NEWCREST SUMATRA MINERALS</v>
          </cell>
        </row>
      </sheetData>
      <sheetData sheetId="2190">
        <row r="7">
          <cell r="E7" t="str">
            <v>PT NEWCREST SUMATRA MINERALS</v>
          </cell>
        </row>
      </sheetData>
      <sheetData sheetId="2191">
        <row r="7">
          <cell r="E7" t="str">
            <v>PT NEWCREST SUMATRA MINERALS</v>
          </cell>
        </row>
      </sheetData>
      <sheetData sheetId="2192">
        <row r="7">
          <cell r="E7" t="str">
            <v>PT NEWCREST SUMATRA MINERALS</v>
          </cell>
        </row>
      </sheetData>
      <sheetData sheetId="2193">
        <row r="7">
          <cell r="E7" t="str">
            <v>PT NEWCREST SUMATRA MINERALS</v>
          </cell>
        </row>
      </sheetData>
      <sheetData sheetId="2194">
        <row r="7">
          <cell r="E7" t="str">
            <v>PT NEWCREST SUMATRA MINERALS</v>
          </cell>
        </row>
      </sheetData>
      <sheetData sheetId="2195">
        <row r="7">
          <cell r="E7" t="str">
            <v>PT NEWCREST SUMATRA MINERALS</v>
          </cell>
        </row>
      </sheetData>
      <sheetData sheetId="2196">
        <row r="7">
          <cell r="E7" t="str">
            <v>PT NEWCREST SUMATRA MINERALS</v>
          </cell>
        </row>
      </sheetData>
      <sheetData sheetId="2197">
        <row r="7">
          <cell r="E7" t="str">
            <v>PT NEWCREST SUMATRA MINERALS</v>
          </cell>
        </row>
      </sheetData>
      <sheetData sheetId="2198">
        <row r="7">
          <cell r="E7" t="str">
            <v>PT NEWCREST SUMATRA MINERALS</v>
          </cell>
        </row>
      </sheetData>
      <sheetData sheetId="2199">
        <row r="7">
          <cell r="E7" t="str">
            <v>PT NEWCREST SUMATRA MINERALS</v>
          </cell>
        </row>
      </sheetData>
      <sheetData sheetId="2200">
        <row r="7">
          <cell r="E7" t="str">
            <v>PT NEWCREST SUMATRA MINERALS</v>
          </cell>
        </row>
      </sheetData>
      <sheetData sheetId="2201">
        <row r="7">
          <cell r="E7" t="str">
            <v>PT NEWCREST SUMATRA MINERALS</v>
          </cell>
        </row>
      </sheetData>
      <sheetData sheetId="2202">
        <row r="7">
          <cell r="E7" t="str">
            <v>PT NEWCREST SUMATRA MINERALS</v>
          </cell>
        </row>
      </sheetData>
      <sheetData sheetId="2203">
        <row r="7">
          <cell r="E7" t="str">
            <v>PT NEWCREST SUMATRA MINERALS</v>
          </cell>
        </row>
      </sheetData>
      <sheetData sheetId="2204">
        <row r="7">
          <cell r="E7" t="str">
            <v>PT NEWCREST SUMATRA MINERALS</v>
          </cell>
        </row>
      </sheetData>
      <sheetData sheetId="2205">
        <row r="7">
          <cell r="E7" t="str">
            <v>PT NEWCREST SUMATRA MINERALS</v>
          </cell>
        </row>
      </sheetData>
      <sheetData sheetId="2206">
        <row r="7">
          <cell r="E7" t="str">
            <v>PT NEWCREST SUMATRA MINERALS</v>
          </cell>
        </row>
      </sheetData>
      <sheetData sheetId="2207">
        <row r="7">
          <cell r="E7" t="str">
            <v>PT NEWCREST SUMATRA MINERALS</v>
          </cell>
        </row>
      </sheetData>
      <sheetData sheetId="2208">
        <row r="7">
          <cell r="E7" t="str">
            <v>PT NEWCREST SUMATRA MINERALS</v>
          </cell>
        </row>
      </sheetData>
      <sheetData sheetId="2209">
        <row r="7">
          <cell r="E7" t="str">
            <v>PT NEWCREST SUMATRA MINERALS</v>
          </cell>
        </row>
      </sheetData>
      <sheetData sheetId="2210">
        <row r="7">
          <cell r="E7" t="str">
            <v>PT NEWCREST SUMATRA MINERALS</v>
          </cell>
        </row>
      </sheetData>
      <sheetData sheetId="2211">
        <row r="7">
          <cell r="E7" t="str">
            <v>PT NEWCREST SUMATRA MINERALS</v>
          </cell>
        </row>
      </sheetData>
      <sheetData sheetId="2212">
        <row r="7">
          <cell r="E7" t="str">
            <v>PT NEWCREST SUMATRA MINERALS</v>
          </cell>
        </row>
      </sheetData>
      <sheetData sheetId="2213">
        <row r="7">
          <cell r="E7" t="str">
            <v>PT NEWCREST SUMATRA MINERALS</v>
          </cell>
        </row>
      </sheetData>
      <sheetData sheetId="2214">
        <row r="7">
          <cell r="E7" t="str">
            <v>PT NEWCREST SUMATRA MINERALS</v>
          </cell>
        </row>
      </sheetData>
      <sheetData sheetId="2215">
        <row r="7">
          <cell r="E7" t="str">
            <v>PT NEWCREST SUMATRA MINERALS</v>
          </cell>
        </row>
      </sheetData>
      <sheetData sheetId="2216">
        <row r="7">
          <cell r="E7" t="str">
            <v>PT NEWCREST SUMATRA MINERALS</v>
          </cell>
        </row>
      </sheetData>
      <sheetData sheetId="2217">
        <row r="7">
          <cell r="E7" t="str">
            <v>PT NEWCREST SUMATRA MINERALS</v>
          </cell>
        </row>
      </sheetData>
      <sheetData sheetId="2218">
        <row r="7">
          <cell r="E7" t="str">
            <v>PT NEWCREST SUMATRA MINERALS</v>
          </cell>
        </row>
      </sheetData>
      <sheetData sheetId="2219">
        <row r="7">
          <cell r="E7" t="str">
            <v>PT NEWCREST SUMATRA MINERALS</v>
          </cell>
        </row>
      </sheetData>
      <sheetData sheetId="2220">
        <row r="7">
          <cell r="E7" t="str">
            <v>PT NEWCREST SUMATRA MINERALS</v>
          </cell>
        </row>
      </sheetData>
      <sheetData sheetId="2221">
        <row r="7">
          <cell r="E7" t="str">
            <v>PT NEWCREST SUMATRA MINERALS</v>
          </cell>
        </row>
      </sheetData>
      <sheetData sheetId="2222">
        <row r="7">
          <cell r="E7" t="str">
            <v>PT NEWCREST SUMATRA MINERALS</v>
          </cell>
        </row>
      </sheetData>
      <sheetData sheetId="2223">
        <row r="7">
          <cell r="E7" t="str">
            <v>PT NEWCREST SUMATRA MINERALS</v>
          </cell>
        </row>
      </sheetData>
      <sheetData sheetId="2224">
        <row r="7">
          <cell r="E7" t="str">
            <v>PT NEWCREST SUMATRA MINERALS</v>
          </cell>
        </row>
      </sheetData>
      <sheetData sheetId="2225">
        <row r="7">
          <cell r="E7" t="str">
            <v>PT NEWCREST SUMATRA MINERALS</v>
          </cell>
        </row>
      </sheetData>
      <sheetData sheetId="2226">
        <row r="7">
          <cell r="E7" t="str">
            <v>PT NEWCREST SUMATRA MINERALS</v>
          </cell>
        </row>
      </sheetData>
      <sheetData sheetId="2227">
        <row r="7">
          <cell r="E7" t="str">
            <v>PT NEWCREST SUMATRA MINERALS</v>
          </cell>
        </row>
      </sheetData>
      <sheetData sheetId="2228">
        <row r="7">
          <cell r="E7" t="str">
            <v>PT NEWCREST SUMATRA MINERALS</v>
          </cell>
        </row>
      </sheetData>
      <sheetData sheetId="2229">
        <row r="7">
          <cell r="E7" t="str">
            <v>PT NEWCREST SUMATRA MINERALS</v>
          </cell>
        </row>
      </sheetData>
      <sheetData sheetId="2230">
        <row r="7">
          <cell r="E7" t="str">
            <v>PT NEWCREST SUMATRA MINERALS</v>
          </cell>
        </row>
      </sheetData>
      <sheetData sheetId="2231">
        <row r="7">
          <cell r="E7" t="str">
            <v>PT NEWCREST SUMATRA MINERALS</v>
          </cell>
        </row>
      </sheetData>
      <sheetData sheetId="2232">
        <row r="7">
          <cell r="E7" t="str">
            <v>PT NEWCREST SUMATRA MINERALS</v>
          </cell>
        </row>
      </sheetData>
      <sheetData sheetId="2233">
        <row r="7">
          <cell r="E7" t="str">
            <v>PT NEWCREST SUMATRA MINERALS</v>
          </cell>
        </row>
      </sheetData>
      <sheetData sheetId="2234">
        <row r="7">
          <cell r="E7" t="str">
            <v>PT NEWCREST SUMATRA MINERALS</v>
          </cell>
        </row>
      </sheetData>
      <sheetData sheetId="2235">
        <row r="7">
          <cell r="E7" t="str">
            <v>PT NEWCREST SUMATRA MINERALS</v>
          </cell>
        </row>
      </sheetData>
      <sheetData sheetId="2236">
        <row r="7">
          <cell r="E7" t="str">
            <v>PT NEWCREST SUMATRA MINERALS</v>
          </cell>
        </row>
      </sheetData>
      <sheetData sheetId="2237">
        <row r="7">
          <cell r="E7" t="str">
            <v>PT NEWCREST SUMATRA MINERALS</v>
          </cell>
        </row>
      </sheetData>
      <sheetData sheetId="2238">
        <row r="7">
          <cell r="E7" t="str">
            <v>PT NEWCREST SUMATRA MINERALS</v>
          </cell>
        </row>
      </sheetData>
      <sheetData sheetId="2239">
        <row r="7">
          <cell r="E7" t="str">
            <v>PT NEWCREST SUMATRA MINERALS</v>
          </cell>
        </row>
      </sheetData>
      <sheetData sheetId="2240">
        <row r="7">
          <cell r="E7" t="str">
            <v>PT NEWCREST SUMATRA MINERALS</v>
          </cell>
        </row>
      </sheetData>
      <sheetData sheetId="2241">
        <row r="7">
          <cell r="E7" t="str">
            <v>PT NEWCREST SUMATRA MINERALS</v>
          </cell>
        </row>
      </sheetData>
      <sheetData sheetId="2242">
        <row r="7">
          <cell r="E7" t="str">
            <v>PT NEWCREST SUMATRA MINERALS</v>
          </cell>
        </row>
      </sheetData>
      <sheetData sheetId="2243">
        <row r="7">
          <cell r="E7" t="str">
            <v>PT NEWCREST SUMATRA MINERALS</v>
          </cell>
        </row>
      </sheetData>
      <sheetData sheetId="2244">
        <row r="7">
          <cell r="E7" t="str">
            <v>PT NEWCREST SUMATRA MINERALS</v>
          </cell>
        </row>
      </sheetData>
      <sheetData sheetId="2245">
        <row r="7">
          <cell r="E7" t="str">
            <v>PT NEWCREST SUMATRA MINERALS</v>
          </cell>
        </row>
      </sheetData>
      <sheetData sheetId="2246">
        <row r="7">
          <cell r="E7" t="str">
            <v>PT NEWCREST SUMATRA MINERALS</v>
          </cell>
        </row>
      </sheetData>
      <sheetData sheetId="2247">
        <row r="7">
          <cell r="E7" t="str">
            <v>PT NEWCREST SUMATRA MINERALS</v>
          </cell>
        </row>
      </sheetData>
      <sheetData sheetId="2248">
        <row r="7">
          <cell r="E7" t="str">
            <v>PT NEWCREST SUMATRA MINERALS</v>
          </cell>
        </row>
      </sheetData>
      <sheetData sheetId="2249">
        <row r="7">
          <cell r="E7" t="str">
            <v>PT NEWCREST SUMATRA MINERALS</v>
          </cell>
        </row>
      </sheetData>
      <sheetData sheetId="2250">
        <row r="7">
          <cell r="E7" t="str">
            <v>PT NEWCREST SUMATRA MINERALS</v>
          </cell>
        </row>
      </sheetData>
      <sheetData sheetId="2251">
        <row r="7">
          <cell r="E7" t="str">
            <v>PT NEWCREST SUMATRA MINERALS</v>
          </cell>
        </row>
      </sheetData>
      <sheetData sheetId="2252">
        <row r="7">
          <cell r="E7" t="str">
            <v>PT NEWCREST SUMATRA MINERALS</v>
          </cell>
        </row>
      </sheetData>
      <sheetData sheetId="2253">
        <row r="7">
          <cell r="E7" t="str">
            <v>PT NEWCREST SUMATRA MINERALS</v>
          </cell>
        </row>
      </sheetData>
      <sheetData sheetId="2254">
        <row r="7">
          <cell r="E7" t="str">
            <v>PT NEWCREST SUMATRA MINERALS</v>
          </cell>
        </row>
      </sheetData>
      <sheetData sheetId="2255">
        <row r="7">
          <cell r="E7" t="str">
            <v>PT NEWCREST SUMATRA MINERALS</v>
          </cell>
        </row>
      </sheetData>
      <sheetData sheetId="2256">
        <row r="7">
          <cell r="E7" t="str">
            <v>PT NEWCREST SUMATRA MINERALS</v>
          </cell>
        </row>
      </sheetData>
      <sheetData sheetId="2257">
        <row r="7">
          <cell r="E7" t="str">
            <v>PT NEWCREST SUMATRA MINERALS</v>
          </cell>
        </row>
      </sheetData>
      <sheetData sheetId="2258">
        <row r="7">
          <cell r="E7" t="str">
            <v>PT NEWCREST SUMATRA MINERALS</v>
          </cell>
        </row>
      </sheetData>
      <sheetData sheetId="2259">
        <row r="7">
          <cell r="E7" t="str">
            <v>PT NEWCREST SUMATRA MINERALS</v>
          </cell>
        </row>
      </sheetData>
      <sheetData sheetId="2260">
        <row r="7">
          <cell r="E7" t="str">
            <v>PT NEWCREST SUMATRA MINERALS</v>
          </cell>
        </row>
      </sheetData>
      <sheetData sheetId="2261">
        <row r="7">
          <cell r="E7" t="str">
            <v>PT NEWCREST SUMATRA MINERALS</v>
          </cell>
        </row>
      </sheetData>
      <sheetData sheetId="2262">
        <row r="7">
          <cell r="E7" t="str">
            <v>PT NEWCREST SUMATRA MINERALS</v>
          </cell>
        </row>
      </sheetData>
      <sheetData sheetId="2263">
        <row r="7">
          <cell r="E7" t="str">
            <v>PT NEWCREST SUMATRA MINERALS</v>
          </cell>
        </row>
      </sheetData>
      <sheetData sheetId="2264">
        <row r="7">
          <cell r="E7" t="str">
            <v>PT NEWCREST SUMATRA MINERALS</v>
          </cell>
        </row>
      </sheetData>
      <sheetData sheetId="2265">
        <row r="7">
          <cell r="E7" t="str">
            <v>PT NEWCREST SUMATRA MINERALS</v>
          </cell>
        </row>
      </sheetData>
      <sheetData sheetId="2266">
        <row r="7">
          <cell r="E7" t="str">
            <v>PT NEWCREST SUMATRA MINERALS</v>
          </cell>
        </row>
      </sheetData>
      <sheetData sheetId="2267">
        <row r="7">
          <cell r="E7" t="str">
            <v>PT NEWCREST SUMATRA MINERALS</v>
          </cell>
        </row>
      </sheetData>
      <sheetData sheetId="2268">
        <row r="7">
          <cell r="E7" t="str">
            <v>PT NEWCREST SUMATRA MINERALS</v>
          </cell>
        </row>
      </sheetData>
      <sheetData sheetId="2269">
        <row r="7">
          <cell r="E7" t="str">
            <v>PT NEWCREST SUMATRA MINERALS</v>
          </cell>
        </row>
      </sheetData>
      <sheetData sheetId="2270">
        <row r="7">
          <cell r="E7" t="str">
            <v>PT NEWCREST SUMATRA MINERALS</v>
          </cell>
        </row>
      </sheetData>
      <sheetData sheetId="2271">
        <row r="7">
          <cell r="E7" t="str">
            <v>PT NEWCREST SUMATRA MINERALS</v>
          </cell>
        </row>
      </sheetData>
      <sheetData sheetId="2272">
        <row r="7">
          <cell r="E7" t="str">
            <v>PT NEWCREST SUMATRA MINERALS</v>
          </cell>
        </row>
      </sheetData>
      <sheetData sheetId="2273">
        <row r="7">
          <cell r="E7" t="str">
            <v>PT NEWCREST SUMATRA MINERALS</v>
          </cell>
        </row>
      </sheetData>
      <sheetData sheetId="2274">
        <row r="7">
          <cell r="E7" t="str">
            <v>PT NEWCREST SUMATRA MINERALS</v>
          </cell>
        </row>
      </sheetData>
      <sheetData sheetId="2275">
        <row r="7">
          <cell r="E7" t="str">
            <v>PT NEWCREST SUMATRA MINERALS</v>
          </cell>
        </row>
      </sheetData>
      <sheetData sheetId="2276">
        <row r="7">
          <cell r="E7" t="str">
            <v>PT NEWCREST SUMATRA MINERALS</v>
          </cell>
        </row>
      </sheetData>
      <sheetData sheetId="2277">
        <row r="7">
          <cell r="E7" t="str">
            <v>PT NEWCREST SUMATRA MINERALS</v>
          </cell>
        </row>
      </sheetData>
      <sheetData sheetId="2278">
        <row r="7">
          <cell r="E7" t="str">
            <v>PT NEWCREST SUMATRA MINERALS</v>
          </cell>
        </row>
      </sheetData>
      <sheetData sheetId="2279">
        <row r="7">
          <cell r="E7" t="str">
            <v>PT NEWCREST SUMATRA MINERALS</v>
          </cell>
        </row>
      </sheetData>
      <sheetData sheetId="2280">
        <row r="7">
          <cell r="E7" t="str">
            <v>PT NEWCREST SUMATRA MINERALS</v>
          </cell>
        </row>
      </sheetData>
      <sheetData sheetId="2281">
        <row r="7">
          <cell r="E7" t="str">
            <v>PT NEWCREST SUMATRA MINERALS</v>
          </cell>
        </row>
      </sheetData>
      <sheetData sheetId="2282">
        <row r="7">
          <cell r="E7" t="str">
            <v>PT NEWCREST SUMATRA MINERALS</v>
          </cell>
        </row>
      </sheetData>
      <sheetData sheetId="2283">
        <row r="7">
          <cell r="E7" t="str">
            <v>PT NEWCREST SUMATRA MINERALS</v>
          </cell>
        </row>
      </sheetData>
      <sheetData sheetId="2284">
        <row r="7">
          <cell r="E7" t="str">
            <v>PT NEWCREST SUMATRA MINERALS</v>
          </cell>
        </row>
      </sheetData>
      <sheetData sheetId="2285">
        <row r="7">
          <cell r="E7" t="str">
            <v>PT NEWCREST SUMATRA MINERALS</v>
          </cell>
        </row>
      </sheetData>
      <sheetData sheetId="2286">
        <row r="7">
          <cell r="E7" t="str">
            <v>PT NEWCREST SUMATRA MINERALS</v>
          </cell>
        </row>
      </sheetData>
      <sheetData sheetId="2287">
        <row r="7">
          <cell r="E7" t="str">
            <v>PT NEWCREST SUMATRA MINERALS</v>
          </cell>
        </row>
      </sheetData>
      <sheetData sheetId="2288">
        <row r="7">
          <cell r="E7" t="str">
            <v>PT NEWCREST SUMATRA MINERALS</v>
          </cell>
        </row>
      </sheetData>
      <sheetData sheetId="2289">
        <row r="7">
          <cell r="E7" t="str">
            <v>PT NEWCREST SUMATRA MINERALS</v>
          </cell>
        </row>
      </sheetData>
      <sheetData sheetId="2290">
        <row r="7">
          <cell r="E7" t="str">
            <v>PT NEWCREST SUMATRA MINERALS</v>
          </cell>
        </row>
      </sheetData>
      <sheetData sheetId="2291">
        <row r="7">
          <cell r="E7" t="str">
            <v>PT NEWCREST SUMATRA MINERALS</v>
          </cell>
        </row>
      </sheetData>
      <sheetData sheetId="2292">
        <row r="7">
          <cell r="E7" t="str">
            <v>PT NEWCREST SUMATRA MINERALS</v>
          </cell>
        </row>
      </sheetData>
      <sheetData sheetId="2293">
        <row r="7">
          <cell r="E7" t="str">
            <v>PT NEWCREST SUMATRA MINERALS</v>
          </cell>
        </row>
      </sheetData>
      <sheetData sheetId="2294">
        <row r="7">
          <cell r="E7" t="str">
            <v>PT NEWCREST SUMATRA MINERALS</v>
          </cell>
        </row>
      </sheetData>
      <sheetData sheetId="2295">
        <row r="7">
          <cell r="E7" t="str">
            <v>PT NEWCREST SUMATRA MINERALS</v>
          </cell>
        </row>
      </sheetData>
      <sheetData sheetId="2296">
        <row r="7">
          <cell r="E7" t="str">
            <v>PT NEWCREST SUMATRA MINERALS</v>
          </cell>
        </row>
      </sheetData>
      <sheetData sheetId="2297">
        <row r="7">
          <cell r="E7" t="str">
            <v>PT NEWCREST SUMATRA MINERALS</v>
          </cell>
        </row>
      </sheetData>
      <sheetData sheetId="2298">
        <row r="7">
          <cell r="E7" t="str">
            <v>PT NEWCREST SUMATRA MINERALS</v>
          </cell>
        </row>
      </sheetData>
      <sheetData sheetId="2299">
        <row r="7">
          <cell r="E7" t="str">
            <v>PT NEWCREST SUMATRA MINERALS</v>
          </cell>
        </row>
      </sheetData>
      <sheetData sheetId="2300">
        <row r="7">
          <cell r="E7" t="str">
            <v>PT NEWCREST SUMATRA MINERALS</v>
          </cell>
        </row>
      </sheetData>
      <sheetData sheetId="2301">
        <row r="7">
          <cell r="E7" t="str">
            <v>PT NEWCREST SUMATRA MINERALS</v>
          </cell>
        </row>
      </sheetData>
      <sheetData sheetId="2302">
        <row r="7">
          <cell r="E7" t="str">
            <v>PT NEWCREST SUMATRA MINERALS</v>
          </cell>
        </row>
      </sheetData>
      <sheetData sheetId="2303">
        <row r="7">
          <cell r="E7" t="str">
            <v>PT NEWCREST SUMATRA MINERALS</v>
          </cell>
        </row>
      </sheetData>
      <sheetData sheetId="2304">
        <row r="7">
          <cell r="E7" t="str">
            <v>PT NEWCREST SUMATRA MINERALS</v>
          </cell>
        </row>
      </sheetData>
      <sheetData sheetId="2305">
        <row r="7">
          <cell r="E7" t="str">
            <v>PT NEWCREST SUMATRA MINERALS</v>
          </cell>
        </row>
      </sheetData>
      <sheetData sheetId="2306">
        <row r="7">
          <cell r="E7" t="str">
            <v>PT NEWCREST SUMATRA MINERALS</v>
          </cell>
        </row>
      </sheetData>
      <sheetData sheetId="2307">
        <row r="7">
          <cell r="E7" t="str">
            <v>PT NEWCREST SUMATRA MINERALS</v>
          </cell>
        </row>
      </sheetData>
      <sheetData sheetId="2308">
        <row r="7">
          <cell r="E7" t="str">
            <v>PT NEWCREST SUMATRA MINERALS</v>
          </cell>
        </row>
      </sheetData>
      <sheetData sheetId="2309">
        <row r="7">
          <cell r="E7" t="str">
            <v>PT NEWCREST SUMATRA MINERALS</v>
          </cell>
        </row>
      </sheetData>
      <sheetData sheetId="2310">
        <row r="7">
          <cell r="E7" t="str">
            <v>PT NEWCREST SUMATRA MINERALS</v>
          </cell>
        </row>
      </sheetData>
      <sheetData sheetId="2311">
        <row r="7">
          <cell r="E7" t="str">
            <v>PT NEWCREST SUMATRA MINERALS</v>
          </cell>
        </row>
      </sheetData>
      <sheetData sheetId="2312">
        <row r="7">
          <cell r="E7" t="str">
            <v>PT NEWCREST SUMATRA MINERALS</v>
          </cell>
        </row>
      </sheetData>
      <sheetData sheetId="2313">
        <row r="7">
          <cell r="E7" t="str">
            <v>PT NEWCREST SUMATRA MINERALS</v>
          </cell>
        </row>
      </sheetData>
      <sheetData sheetId="2314">
        <row r="7">
          <cell r="E7" t="str">
            <v>PT NEWCREST SUMATRA MINERALS</v>
          </cell>
        </row>
      </sheetData>
      <sheetData sheetId="2315">
        <row r="7">
          <cell r="E7" t="str">
            <v>PT NEWCREST SUMATRA MINERALS</v>
          </cell>
        </row>
      </sheetData>
      <sheetData sheetId="2316">
        <row r="7">
          <cell r="E7" t="str">
            <v>PT NEWCREST SUMATRA MINERALS</v>
          </cell>
        </row>
      </sheetData>
      <sheetData sheetId="2317">
        <row r="7">
          <cell r="E7" t="str">
            <v>PT NEWCREST SUMATRA MINERALS</v>
          </cell>
        </row>
      </sheetData>
      <sheetData sheetId="2318">
        <row r="7">
          <cell r="E7" t="str">
            <v>PT NEWCREST SUMATRA MINERALS</v>
          </cell>
        </row>
      </sheetData>
      <sheetData sheetId="2319">
        <row r="7">
          <cell r="E7" t="str">
            <v>PT NEWCREST SUMATRA MINERALS</v>
          </cell>
        </row>
      </sheetData>
      <sheetData sheetId="2320">
        <row r="7">
          <cell r="E7" t="str">
            <v>PT NEWCREST SUMATRA MINERALS</v>
          </cell>
        </row>
      </sheetData>
      <sheetData sheetId="2321">
        <row r="7">
          <cell r="E7" t="str">
            <v>PT NEWCREST SUMATRA MINERALS</v>
          </cell>
        </row>
      </sheetData>
      <sheetData sheetId="2322">
        <row r="7">
          <cell r="E7" t="str">
            <v>PT NEWCREST SUMATRA MINERALS</v>
          </cell>
        </row>
      </sheetData>
      <sheetData sheetId="2323">
        <row r="7">
          <cell r="E7" t="str">
            <v>PT NEWCREST SUMATRA MINERALS</v>
          </cell>
        </row>
      </sheetData>
      <sheetData sheetId="2324">
        <row r="7">
          <cell r="E7" t="str">
            <v>PT NEWCREST SUMATRA MINERALS</v>
          </cell>
        </row>
      </sheetData>
      <sheetData sheetId="2325">
        <row r="7">
          <cell r="E7" t="str">
            <v>PT NEWCREST SUMATRA MINERALS</v>
          </cell>
        </row>
      </sheetData>
      <sheetData sheetId="2326">
        <row r="7">
          <cell r="E7" t="str">
            <v>PT NEWCREST SUMATRA MINERALS</v>
          </cell>
        </row>
      </sheetData>
      <sheetData sheetId="2327">
        <row r="7">
          <cell r="E7" t="str">
            <v>PT NEWCREST SUMATRA MINERALS</v>
          </cell>
        </row>
      </sheetData>
      <sheetData sheetId="2328">
        <row r="7">
          <cell r="E7" t="str">
            <v>PT NEWCREST SUMATRA MINERALS</v>
          </cell>
        </row>
      </sheetData>
      <sheetData sheetId="2329">
        <row r="7">
          <cell r="E7" t="str">
            <v>PT NEWCREST SUMATRA MINERALS</v>
          </cell>
        </row>
      </sheetData>
      <sheetData sheetId="2330">
        <row r="7">
          <cell r="E7" t="str">
            <v>PT NEWCREST SUMATRA MINERALS</v>
          </cell>
        </row>
      </sheetData>
      <sheetData sheetId="2331">
        <row r="7">
          <cell r="E7" t="str">
            <v>PT NEWCREST SUMATRA MINERALS</v>
          </cell>
        </row>
      </sheetData>
      <sheetData sheetId="2332">
        <row r="7">
          <cell r="E7" t="str">
            <v>PT NEWCREST SUMATRA MINERALS</v>
          </cell>
        </row>
      </sheetData>
      <sheetData sheetId="2333">
        <row r="7">
          <cell r="E7" t="str">
            <v>PT NEWCREST SUMATRA MINERALS</v>
          </cell>
        </row>
      </sheetData>
      <sheetData sheetId="2334">
        <row r="7">
          <cell r="E7" t="str">
            <v>PT NEWCREST SUMATRA MINERALS</v>
          </cell>
        </row>
      </sheetData>
      <sheetData sheetId="2335">
        <row r="7">
          <cell r="E7" t="str">
            <v>PT NEWCREST SUMATRA MINERALS</v>
          </cell>
        </row>
      </sheetData>
      <sheetData sheetId="2336">
        <row r="7">
          <cell r="E7" t="str">
            <v>PT NEWCREST SUMATRA MINERALS</v>
          </cell>
        </row>
      </sheetData>
      <sheetData sheetId="2337">
        <row r="7">
          <cell r="E7" t="str">
            <v>PT NEWCREST SUMATRA MINERALS</v>
          </cell>
        </row>
      </sheetData>
      <sheetData sheetId="2338">
        <row r="7">
          <cell r="E7" t="str">
            <v>PT NEWCREST SUMATRA MINERALS</v>
          </cell>
        </row>
      </sheetData>
      <sheetData sheetId="2339">
        <row r="7">
          <cell r="E7" t="str">
            <v>PT NEWCREST SUMATRA MINERALS</v>
          </cell>
        </row>
      </sheetData>
      <sheetData sheetId="2340">
        <row r="7">
          <cell r="E7" t="str">
            <v>PT NEWCREST SUMATRA MINERALS</v>
          </cell>
        </row>
      </sheetData>
      <sheetData sheetId="2341">
        <row r="7">
          <cell r="E7" t="str">
            <v>PT NEWCREST SUMATRA MINERALS</v>
          </cell>
        </row>
      </sheetData>
      <sheetData sheetId="2342">
        <row r="7">
          <cell r="E7" t="str">
            <v>PT NEWCREST SUMATRA MINERALS</v>
          </cell>
        </row>
      </sheetData>
      <sheetData sheetId="2343">
        <row r="7">
          <cell r="E7" t="str">
            <v>PT NEWCREST SUMATRA MINERALS</v>
          </cell>
        </row>
      </sheetData>
      <sheetData sheetId="2344">
        <row r="7">
          <cell r="E7" t="str">
            <v>PT NEWCREST SUMATRA MINERALS</v>
          </cell>
        </row>
      </sheetData>
      <sheetData sheetId="2345">
        <row r="7">
          <cell r="E7" t="str">
            <v>PT NEWCREST SUMATRA MINERALS</v>
          </cell>
        </row>
      </sheetData>
      <sheetData sheetId="2346">
        <row r="7">
          <cell r="E7" t="str">
            <v>PT NEWCREST SUMATRA MINERALS</v>
          </cell>
        </row>
      </sheetData>
      <sheetData sheetId="2347">
        <row r="7">
          <cell r="E7" t="str">
            <v>PT NEWCREST SUMATRA MINERALS</v>
          </cell>
        </row>
      </sheetData>
      <sheetData sheetId="2348">
        <row r="7">
          <cell r="E7" t="str">
            <v>PT NEWCREST SUMATRA MINERALS</v>
          </cell>
        </row>
      </sheetData>
      <sheetData sheetId="2349">
        <row r="7">
          <cell r="E7" t="str">
            <v>PT NEWCREST SUMATRA MINERALS</v>
          </cell>
        </row>
      </sheetData>
      <sheetData sheetId="2350">
        <row r="7">
          <cell r="E7" t="str">
            <v>PT NEWCREST SUMATRA MINERALS</v>
          </cell>
        </row>
      </sheetData>
      <sheetData sheetId="2351">
        <row r="7">
          <cell r="E7" t="str">
            <v>PT NEWCREST SUMATRA MINERALS</v>
          </cell>
        </row>
      </sheetData>
      <sheetData sheetId="2352">
        <row r="7">
          <cell r="E7" t="str">
            <v>PT NEWCREST SUMATRA MINERALS</v>
          </cell>
        </row>
      </sheetData>
      <sheetData sheetId="2353">
        <row r="7">
          <cell r="E7" t="str">
            <v>PT NEWCREST SUMATRA MINERALS</v>
          </cell>
        </row>
      </sheetData>
      <sheetData sheetId="2354">
        <row r="7">
          <cell r="E7" t="str">
            <v>PT NEWCREST SUMATRA MINERALS</v>
          </cell>
        </row>
      </sheetData>
      <sheetData sheetId="2355">
        <row r="7">
          <cell r="E7" t="str">
            <v>PT NEWCREST SUMATRA MINERALS</v>
          </cell>
        </row>
      </sheetData>
      <sheetData sheetId="2356">
        <row r="7">
          <cell r="E7" t="str">
            <v>PT NEWCREST SUMATRA MINERALS</v>
          </cell>
        </row>
      </sheetData>
      <sheetData sheetId="2357">
        <row r="7">
          <cell r="E7" t="str">
            <v>PT NEWCREST SUMATRA MINERALS</v>
          </cell>
        </row>
      </sheetData>
      <sheetData sheetId="2358">
        <row r="7">
          <cell r="E7" t="str">
            <v>PT NEWCREST SUMATRA MINERALS</v>
          </cell>
        </row>
      </sheetData>
      <sheetData sheetId="2359">
        <row r="7">
          <cell r="E7" t="str">
            <v>PT NEWCREST SUMATRA MINERALS</v>
          </cell>
        </row>
      </sheetData>
      <sheetData sheetId="2360">
        <row r="7">
          <cell r="E7" t="str">
            <v>PT NEWCREST SUMATRA MINERALS</v>
          </cell>
        </row>
      </sheetData>
      <sheetData sheetId="2361">
        <row r="7">
          <cell r="E7" t="str">
            <v>PT NEWCREST SUMATRA MINERALS</v>
          </cell>
        </row>
      </sheetData>
      <sheetData sheetId="2362">
        <row r="7">
          <cell r="E7" t="str">
            <v>PT NEWCREST SUMATRA MINERALS</v>
          </cell>
        </row>
      </sheetData>
      <sheetData sheetId="2363">
        <row r="7">
          <cell r="E7" t="str">
            <v>PT NEWCREST SUMATRA MINERALS</v>
          </cell>
        </row>
      </sheetData>
      <sheetData sheetId="2364">
        <row r="7">
          <cell r="E7" t="str">
            <v>PT NEWCREST SUMATRA MINERALS</v>
          </cell>
        </row>
      </sheetData>
      <sheetData sheetId="2365">
        <row r="7">
          <cell r="E7" t="str">
            <v>PT NEWCREST SUMATRA MINERALS</v>
          </cell>
        </row>
      </sheetData>
      <sheetData sheetId="2366">
        <row r="7">
          <cell r="E7" t="str">
            <v>PT NEWCREST SUMATRA MINERALS</v>
          </cell>
        </row>
      </sheetData>
      <sheetData sheetId="2367">
        <row r="7">
          <cell r="E7" t="str">
            <v>PT NEWCREST SUMATRA MINERALS</v>
          </cell>
        </row>
      </sheetData>
      <sheetData sheetId="2368">
        <row r="7">
          <cell r="E7" t="str">
            <v>PT NEWCREST SUMATRA MINERALS</v>
          </cell>
        </row>
      </sheetData>
      <sheetData sheetId="2369">
        <row r="7">
          <cell r="E7" t="str">
            <v>PT NEWCREST SUMATRA MINERALS</v>
          </cell>
        </row>
      </sheetData>
      <sheetData sheetId="2370">
        <row r="7">
          <cell r="E7" t="str">
            <v>PT NEWCREST SUMATRA MINERALS</v>
          </cell>
        </row>
      </sheetData>
      <sheetData sheetId="2371">
        <row r="7">
          <cell r="E7" t="str">
            <v>PT NEWCREST SUMATRA MINERALS</v>
          </cell>
        </row>
      </sheetData>
      <sheetData sheetId="2372">
        <row r="7">
          <cell r="E7" t="str">
            <v>PT NEWCREST SUMATRA MINERALS</v>
          </cell>
        </row>
      </sheetData>
      <sheetData sheetId="2373">
        <row r="7">
          <cell r="E7" t="str">
            <v>PT NEWCREST SUMATRA MINERALS</v>
          </cell>
        </row>
      </sheetData>
      <sheetData sheetId="2374">
        <row r="7">
          <cell r="E7" t="str">
            <v>PT NEWCREST SUMATRA MINERALS</v>
          </cell>
        </row>
      </sheetData>
      <sheetData sheetId="2375">
        <row r="7">
          <cell r="E7" t="str">
            <v>PT NEWCREST SUMATRA MINERALS</v>
          </cell>
        </row>
      </sheetData>
      <sheetData sheetId="2376">
        <row r="7">
          <cell r="E7" t="str">
            <v>PT NEWCREST SUMATRA MINERALS</v>
          </cell>
        </row>
      </sheetData>
      <sheetData sheetId="2377">
        <row r="7">
          <cell r="E7" t="str">
            <v>PT NEWCREST SUMATRA MINERALS</v>
          </cell>
        </row>
      </sheetData>
      <sheetData sheetId="2378">
        <row r="7">
          <cell r="E7" t="str">
            <v>PT NEWCREST SUMATRA MINERALS</v>
          </cell>
        </row>
      </sheetData>
      <sheetData sheetId="2379">
        <row r="7">
          <cell r="E7" t="str">
            <v>PT NEWCREST SUMATRA MINERALS</v>
          </cell>
        </row>
      </sheetData>
      <sheetData sheetId="2380">
        <row r="7">
          <cell r="E7" t="str">
            <v>PT NEWCREST SUMATRA MINERALS</v>
          </cell>
        </row>
      </sheetData>
      <sheetData sheetId="2381">
        <row r="7">
          <cell r="E7" t="str">
            <v>PT NEWCREST SUMATRA MINERALS</v>
          </cell>
        </row>
      </sheetData>
      <sheetData sheetId="2382">
        <row r="7">
          <cell r="E7" t="str">
            <v>PT NEWCREST SUMATRA MINERALS</v>
          </cell>
        </row>
      </sheetData>
      <sheetData sheetId="2383">
        <row r="7">
          <cell r="E7" t="str">
            <v>PT NEWCREST SUMATRA MINERALS</v>
          </cell>
        </row>
      </sheetData>
      <sheetData sheetId="2384">
        <row r="7">
          <cell r="E7" t="str">
            <v>PT NEWCREST SUMATRA MINERALS</v>
          </cell>
        </row>
      </sheetData>
      <sheetData sheetId="2385">
        <row r="7">
          <cell r="E7" t="str">
            <v>PT NEWCREST SUMATRA MINERALS</v>
          </cell>
        </row>
      </sheetData>
      <sheetData sheetId="2386">
        <row r="7">
          <cell r="E7" t="str">
            <v>PT NEWCREST SUMATRA MINERALS</v>
          </cell>
        </row>
      </sheetData>
      <sheetData sheetId="2387">
        <row r="7">
          <cell r="E7" t="str">
            <v>PT NEWCREST SUMATRA MINERALS</v>
          </cell>
        </row>
      </sheetData>
      <sheetData sheetId="2388">
        <row r="7">
          <cell r="E7" t="str">
            <v>PT NEWCREST SUMATRA MINERALS</v>
          </cell>
        </row>
      </sheetData>
      <sheetData sheetId="2389">
        <row r="7">
          <cell r="E7" t="str">
            <v>PT NEWCREST SUMATRA MINERALS</v>
          </cell>
        </row>
      </sheetData>
      <sheetData sheetId="2390">
        <row r="7">
          <cell r="E7" t="str">
            <v>PT NEWCREST SUMATRA MINERALS</v>
          </cell>
        </row>
      </sheetData>
      <sheetData sheetId="2391">
        <row r="7">
          <cell r="E7" t="str">
            <v>PT NEWCREST SUMATRA MINERALS</v>
          </cell>
        </row>
      </sheetData>
      <sheetData sheetId="2392">
        <row r="7">
          <cell r="E7" t="str">
            <v>PT NEWCREST SUMATRA MINERALS</v>
          </cell>
        </row>
      </sheetData>
      <sheetData sheetId="2393">
        <row r="7">
          <cell r="E7" t="str">
            <v>PT NEWCREST SUMATRA MINERALS</v>
          </cell>
        </row>
      </sheetData>
      <sheetData sheetId="2394">
        <row r="7">
          <cell r="E7" t="str">
            <v>PT NEWCREST SUMATRA MINERALS</v>
          </cell>
        </row>
      </sheetData>
      <sheetData sheetId="2395">
        <row r="7">
          <cell r="E7" t="str">
            <v>PT NEWCREST SUMATRA MINERALS</v>
          </cell>
        </row>
      </sheetData>
      <sheetData sheetId="2396">
        <row r="7">
          <cell r="E7" t="str">
            <v>PT NEWCREST SUMATRA MINERALS</v>
          </cell>
        </row>
      </sheetData>
      <sheetData sheetId="2397">
        <row r="7">
          <cell r="E7" t="str">
            <v>PT NEWCREST SUMATRA MINERALS</v>
          </cell>
        </row>
      </sheetData>
      <sheetData sheetId="2398">
        <row r="7">
          <cell r="E7" t="str">
            <v>PT NEWCREST SUMATRA MINERALS</v>
          </cell>
        </row>
      </sheetData>
      <sheetData sheetId="2399">
        <row r="7">
          <cell r="E7" t="str">
            <v>PT NEWCREST SUMATRA MINERALS</v>
          </cell>
        </row>
      </sheetData>
      <sheetData sheetId="2400">
        <row r="7">
          <cell r="E7" t="str">
            <v>PT NEWCREST SUMATRA MINERALS</v>
          </cell>
        </row>
      </sheetData>
      <sheetData sheetId="2401">
        <row r="7">
          <cell r="E7" t="str">
            <v>PT NEWCREST SUMATRA MINERALS</v>
          </cell>
        </row>
      </sheetData>
      <sheetData sheetId="2402">
        <row r="7">
          <cell r="E7" t="str">
            <v>PT NEWCREST SUMATRA MINERALS</v>
          </cell>
        </row>
      </sheetData>
      <sheetData sheetId="2403">
        <row r="7">
          <cell r="E7" t="str">
            <v>PT NEWCREST SUMATRA MINERALS</v>
          </cell>
        </row>
      </sheetData>
      <sheetData sheetId="2404">
        <row r="7">
          <cell r="E7" t="str">
            <v>PT NEWCREST SUMATRA MINERALS</v>
          </cell>
        </row>
      </sheetData>
      <sheetData sheetId="2405">
        <row r="7">
          <cell r="E7" t="str">
            <v>PT NEWCREST SUMATRA MINERALS</v>
          </cell>
        </row>
      </sheetData>
      <sheetData sheetId="2406">
        <row r="7">
          <cell r="E7" t="str">
            <v>PT NEWCREST SUMATRA MINERALS</v>
          </cell>
        </row>
      </sheetData>
      <sheetData sheetId="2407">
        <row r="7">
          <cell r="E7" t="str">
            <v>PT NEWCREST SUMATRA MINERALS</v>
          </cell>
        </row>
      </sheetData>
      <sheetData sheetId="2408">
        <row r="7">
          <cell r="E7" t="str">
            <v>PT NEWCREST SUMATRA MINERALS</v>
          </cell>
        </row>
      </sheetData>
      <sheetData sheetId="2409">
        <row r="7">
          <cell r="E7" t="str">
            <v>PT NEWCREST SUMATRA MINERALS</v>
          </cell>
        </row>
      </sheetData>
      <sheetData sheetId="2410">
        <row r="7">
          <cell r="E7" t="str">
            <v>PT NEWCREST SUMATRA MINERALS</v>
          </cell>
        </row>
      </sheetData>
      <sheetData sheetId="2411">
        <row r="7">
          <cell r="E7" t="str">
            <v>PT NEWCREST SUMATRA MINERALS</v>
          </cell>
        </row>
      </sheetData>
      <sheetData sheetId="2412">
        <row r="7">
          <cell r="E7" t="str">
            <v>PT NEWCREST SUMATRA MINERALS</v>
          </cell>
        </row>
      </sheetData>
      <sheetData sheetId="2413">
        <row r="7">
          <cell r="E7" t="str">
            <v>PT NEWCREST SUMATRA MINERALS</v>
          </cell>
        </row>
      </sheetData>
      <sheetData sheetId="2414">
        <row r="7">
          <cell r="E7" t="str">
            <v>PT NEWCREST SUMATRA MINERALS</v>
          </cell>
        </row>
      </sheetData>
      <sheetData sheetId="2415">
        <row r="7">
          <cell r="E7" t="str">
            <v>PT NEWCREST SUMATRA MINERALS</v>
          </cell>
        </row>
      </sheetData>
      <sheetData sheetId="2416">
        <row r="7">
          <cell r="E7" t="str">
            <v>PT NEWCREST SUMATRA MINERALS</v>
          </cell>
        </row>
      </sheetData>
      <sheetData sheetId="2417">
        <row r="7">
          <cell r="E7" t="str">
            <v>PT NEWCREST SUMATRA MINERALS</v>
          </cell>
        </row>
      </sheetData>
      <sheetData sheetId="2418">
        <row r="7">
          <cell r="E7" t="str">
            <v>PT NEWCREST SUMATRA MINERALS</v>
          </cell>
        </row>
      </sheetData>
      <sheetData sheetId="2419">
        <row r="7">
          <cell r="E7" t="str">
            <v>PT NEWCREST SUMATRA MINERALS</v>
          </cell>
        </row>
      </sheetData>
      <sheetData sheetId="2420">
        <row r="7">
          <cell r="E7" t="str">
            <v>PT NEWCREST SUMATRA MINERALS</v>
          </cell>
        </row>
      </sheetData>
      <sheetData sheetId="2421">
        <row r="7">
          <cell r="E7" t="str">
            <v>PT NEWCREST SUMATRA MINERALS</v>
          </cell>
        </row>
      </sheetData>
      <sheetData sheetId="2422">
        <row r="7">
          <cell r="E7" t="str">
            <v>PT NEWCREST SUMATRA MINERALS</v>
          </cell>
        </row>
      </sheetData>
      <sheetData sheetId="2423">
        <row r="7">
          <cell r="E7" t="str">
            <v>PT NEWCREST SUMATRA MINERALS</v>
          </cell>
        </row>
      </sheetData>
      <sheetData sheetId="2424">
        <row r="7">
          <cell r="E7" t="str">
            <v>PT NEWCREST SUMATRA MINERALS</v>
          </cell>
        </row>
      </sheetData>
      <sheetData sheetId="2425">
        <row r="7">
          <cell r="E7" t="str">
            <v>PT NEWCREST SUMATRA MINERALS</v>
          </cell>
        </row>
      </sheetData>
      <sheetData sheetId="2426">
        <row r="7">
          <cell r="E7" t="str">
            <v>PT NEWCREST SUMATRA MINERALS</v>
          </cell>
        </row>
      </sheetData>
      <sheetData sheetId="2427">
        <row r="7">
          <cell r="E7" t="str">
            <v>PT NEWCREST SUMATRA MINERALS</v>
          </cell>
        </row>
      </sheetData>
      <sheetData sheetId="2428">
        <row r="7">
          <cell r="E7" t="str">
            <v>PT NEWCREST SUMATRA MINERALS</v>
          </cell>
        </row>
      </sheetData>
      <sheetData sheetId="2429">
        <row r="7">
          <cell r="E7" t="str">
            <v>PT NEWCREST SUMATRA MINERALS</v>
          </cell>
        </row>
      </sheetData>
      <sheetData sheetId="2430">
        <row r="7">
          <cell r="E7" t="str">
            <v>PT NEWCREST SUMATRA MINERALS</v>
          </cell>
        </row>
      </sheetData>
      <sheetData sheetId="2431">
        <row r="7">
          <cell r="E7" t="str">
            <v>PT NEWCREST SUMATRA MINERALS</v>
          </cell>
        </row>
      </sheetData>
      <sheetData sheetId="2432">
        <row r="7">
          <cell r="E7" t="str">
            <v>PT NEWCREST SUMATRA MINERALS</v>
          </cell>
        </row>
      </sheetData>
      <sheetData sheetId="2433">
        <row r="7">
          <cell r="E7" t="str">
            <v>PT NEWCREST SUMATRA MINERALS</v>
          </cell>
        </row>
      </sheetData>
      <sheetData sheetId="2434">
        <row r="7">
          <cell r="E7" t="str">
            <v>PT NEWCREST SUMATRA MINERALS</v>
          </cell>
        </row>
      </sheetData>
      <sheetData sheetId="2435">
        <row r="7">
          <cell r="E7" t="str">
            <v>PT NEWCREST SUMATRA MINERALS</v>
          </cell>
        </row>
      </sheetData>
      <sheetData sheetId="2436">
        <row r="7">
          <cell r="E7" t="str">
            <v>PT NEWCREST SUMATRA MINERALS</v>
          </cell>
        </row>
      </sheetData>
      <sheetData sheetId="2437">
        <row r="7">
          <cell r="E7" t="str">
            <v>PT NEWCREST SUMATRA MINERALS</v>
          </cell>
        </row>
      </sheetData>
      <sheetData sheetId="2438">
        <row r="7">
          <cell r="E7" t="str">
            <v>PT NEWCREST SUMATRA MINERALS</v>
          </cell>
        </row>
      </sheetData>
      <sheetData sheetId="2439">
        <row r="7">
          <cell r="E7" t="str">
            <v>PT NEWCREST SUMATRA MINERALS</v>
          </cell>
        </row>
      </sheetData>
      <sheetData sheetId="2440">
        <row r="7">
          <cell r="E7" t="str">
            <v>PT NEWCREST SUMATRA MINERALS</v>
          </cell>
        </row>
      </sheetData>
      <sheetData sheetId="2441">
        <row r="7">
          <cell r="E7" t="str">
            <v>PT NEWCREST SUMATRA MINERALS</v>
          </cell>
        </row>
      </sheetData>
      <sheetData sheetId="2442">
        <row r="7">
          <cell r="E7" t="str">
            <v>PT NEWCREST SUMATRA MINERALS</v>
          </cell>
        </row>
      </sheetData>
      <sheetData sheetId="2443">
        <row r="7">
          <cell r="E7" t="str">
            <v>PT NEWCREST SUMATRA MINERALS</v>
          </cell>
        </row>
      </sheetData>
      <sheetData sheetId="2444">
        <row r="7">
          <cell r="E7" t="str">
            <v>PT NEWCREST SUMATRA MINERALS</v>
          </cell>
        </row>
      </sheetData>
      <sheetData sheetId="2445">
        <row r="7">
          <cell r="E7" t="str">
            <v>PT NEWCREST SUMATRA MINERALS</v>
          </cell>
        </row>
      </sheetData>
      <sheetData sheetId="2446">
        <row r="7">
          <cell r="E7" t="str">
            <v>PT NEWCREST SUMATRA MINERALS</v>
          </cell>
        </row>
      </sheetData>
      <sheetData sheetId="2447">
        <row r="7">
          <cell r="E7" t="str">
            <v>PT NEWCREST SUMATRA MINERALS</v>
          </cell>
        </row>
      </sheetData>
      <sheetData sheetId="2448">
        <row r="7">
          <cell r="E7" t="str">
            <v>PT NEWCREST SUMATRA MINERALS</v>
          </cell>
        </row>
      </sheetData>
      <sheetData sheetId="2449">
        <row r="7">
          <cell r="E7" t="str">
            <v>PT NEWCREST SUMATRA MINERALS</v>
          </cell>
        </row>
      </sheetData>
      <sheetData sheetId="2450">
        <row r="7">
          <cell r="E7" t="str">
            <v>PT NEWCREST SUMATRA MINERALS</v>
          </cell>
        </row>
      </sheetData>
      <sheetData sheetId="2451">
        <row r="7">
          <cell r="E7" t="str">
            <v>PT NEWCREST SUMATRA MINERALS</v>
          </cell>
        </row>
      </sheetData>
      <sheetData sheetId="2452">
        <row r="7">
          <cell r="E7" t="str">
            <v>PT NEWCREST SUMATRA MINERALS</v>
          </cell>
        </row>
      </sheetData>
      <sheetData sheetId="2453">
        <row r="7">
          <cell r="E7" t="str">
            <v>PT NEWCREST SUMATRA MINERALS</v>
          </cell>
        </row>
      </sheetData>
      <sheetData sheetId="2454">
        <row r="7">
          <cell r="E7" t="str">
            <v>PT NEWCREST SUMATRA MINERALS</v>
          </cell>
        </row>
      </sheetData>
      <sheetData sheetId="2455">
        <row r="7">
          <cell r="E7" t="str">
            <v>PT NEWCREST SUMATRA MINERALS</v>
          </cell>
        </row>
      </sheetData>
      <sheetData sheetId="2456">
        <row r="7">
          <cell r="E7" t="str">
            <v>PT NEWCREST SUMATRA MINERALS</v>
          </cell>
        </row>
      </sheetData>
      <sheetData sheetId="2457">
        <row r="7">
          <cell r="E7" t="str">
            <v>PT NEWCREST SUMATRA MINERALS</v>
          </cell>
        </row>
      </sheetData>
      <sheetData sheetId="2458">
        <row r="7">
          <cell r="E7" t="str">
            <v>PT NEWCREST SUMATRA MINERALS</v>
          </cell>
        </row>
      </sheetData>
      <sheetData sheetId="2459">
        <row r="7">
          <cell r="E7" t="str">
            <v>PT NEWCREST SUMATRA MINERALS</v>
          </cell>
        </row>
      </sheetData>
      <sheetData sheetId="2460">
        <row r="7">
          <cell r="E7" t="str">
            <v>PT NEWCREST SUMATRA MINERALS</v>
          </cell>
        </row>
      </sheetData>
      <sheetData sheetId="2461">
        <row r="7">
          <cell r="E7" t="str">
            <v>PT NEWCREST SUMATRA MINERALS</v>
          </cell>
        </row>
      </sheetData>
      <sheetData sheetId="2462">
        <row r="7">
          <cell r="E7" t="str">
            <v>PT NEWCREST SUMATRA MINERALS</v>
          </cell>
        </row>
      </sheetData>
      <sheetData sheetId="2463">
        <row r="7">
          <cell r="E7" t="str">
            <v>PT NEWCREST SUMATRA MINERALS</v>
          </cell>
        </row>
      </sheetData>
      <sheetData sheetId="2464">
        <row r="7">
          <cell r="E7" t="str">
            <v>PT NEWCREST SUMATRA MINERALS</v>
          </cell>
        </row>
      </sheetData>
      <sheetData sheetId="2465">
        <row r="7">
          <cell r="E7" t="str">
            <v>PT NEWCREST SUMATRA MINERALS</v>
          </cell>
        </row>
      </sheetData>
      <sheetData sheetId="2466">
        <row r="7">
          <cell r="E7" t="str">
            <v>PT NEWCREST SUMATRA MINERALS</v>
          </cell>
        </row>
      </sheetData>
      <sheetData sheetId="2467">
        <row r="7">
          <cell r="E7" t="str">
            <v>PT NEWCREST SUMATRA MINERALS</v>
          </cell>
        </row>
      </sheetData>
      <sheetData sheetId="2468">
        <row r="7">
          <cell r="E7" t="str">
            <v>PT NEWCREST SUMATRA MINERALS</v>
          </cell>
        </row>
      </sheetData>
      <sheetData sheetId="2469">
        <row r="7">
          <cell r="E7" t="str">
            <v>PT NEWCREST SUMATRA MINERALS</v>
          </cell>
        </row>
      </sheetData>
      <sheetData sheetId="2470">
        <row r="7">
          <cell r="E7" t="str">
            <v>PT NEWCREST SUMATRA MINERALS</v>
          </cell>
        </row>
      </sheetData>
      <sheetData sheetId="2471">
        <row r="7">
          <cell r="E7" t="str">
            <v>PT NEWCREST SUMATRA MINERALS</v>
          </cell>
        </row>
      </sheetData>
      <sheetData sheetId="2472">
        <row r="7">
          <cell r="E7" t="str">
            <v>PT NEWCREST SUMATRA MINERALS</v>
          </cell>
        </row>
      </sheetData>
      <sheetData sheetId="2473">
        <row r="7">
          <cell r="E7" t="str">
            <v>PT NEWCREST SUMATRA MINERALS</v>
          </cell>
        </row>
      </sheetData>
      <sheetData sheetId="2474">
        <row r="7">
          <cell r="E7" t="str">
            <v>PT NEWCREST SUMATRA MINERALS</v>
          </cell>
        </row>
      </sheetData>
      <sheetData sheetId="2475">
        <row r="7">
          <cell r="E7" t="str">
            <v>PT NEWCREST SUMATRA MINERALS</v>
          </cell>
        </row>
      </sheetData>
      <sheetData sheetId="2476">
        <row r="7">
          <cell r="E7" t="str">
            <v>PT NEWCREST SUMATRA MINERALS</v>
          </cell>
        </row>
      </sheetData>
      <sheetData sheetId="2477">
        <row r="7">
          <cell r="E7" t="str">
            <v>PT NEWCREST SUMATRA MINERALS</v>
          </cell>
        </row>
      </sheetData>
      <sheetData sheetId="2478">
        <row r="7">
          <cell r="E7" t="str">
            <v>PT NEWCREST SUMATRA MINERALS</v>
          </cell>
        </row>
      </sheetData>
      <sheetData sheetId="2479">
        <row r="7">
          <cell r="E7" t="str">
            <v>PT NEWCREST SUMATRA MINERALS</v>
          </cell>
        </row>
      </sheetData>
      <sheetData sheetId="2480">
        <row r="7">
          <cell r="E7" t="str">
            <v>PT NEWCREST SUMATRA MINERALS</v>
          </cell>
        </row>
      </sheetData>
      <sheetData sheetId="2481">
        <row r="7">
          <cell r="E7" t="str">
            <v>PT NEWCREST SUMATRA MINERALS</v>
          </cell>
        </row>
      </sheetData>
      <sheetData sheetId="2482">
        <row r="7">
          <cell r="E7" t="str">
            <v>PT NEWCREST SUMATRA MINERALS</v>
          </cell>
        </row>
      </sheetData>
      <sheetData sheetId="2483">
        <row r="7">
          <cell r="E7" t="str">
            <v>PT NEWCREST SUMATRA MINERALS</v>
          </cell>
        </row>
      </sheetData>
      <sheetData sheetId="2484">
        <row r="7">
          <cell r="E7" t="str">
            <v>PT NEWCREST SUMATRA MINERALS</v>
          </cell>
        </row>
      </sheetData>
      <sheetData sheetId="2485">
        <row r="7">
          <cell r="E7" t="str">
            <v>PT NEWCREST SUMATRA MINERALS</v>
          </cell>
        </row>
      </sheetData>
      <sheetData sheetId="2486">
        <row r="7">
          <cell r="E7" t="str">
            <v>PT NEWCREST SUMATRA MINERALS</v>
          </cell>
        </row>
      </sheetData>
      <sheetData sheetId="2487">
        <row r="7">
          <cell r="E7" t="str">
            <v>PT NEWCREST SUMATRA MINERALS</v>
          </cell>
        </row>
      </sheetData>
      <sheetData sheetId="2488">
        <row r="7">
          <cell r="E7" t="str">
            <v>PT NEWCREST SUMATRA MINERALS</v>
          </cell>
        </row>
      </sheetData>
      <sheetData sheetId="2489">
        <row r="7">
          <cell r="E7" t="str">
            <v>PT NEWCREST SUMATRA MINERALS</v>
          </cell>
        </row>
      </sheetData>
      <sheetData sheetId="2490">
        <row r="7">
          <cell r="E7" t="str">
            <v>PT NEWCREST SUMATRA MINERALS</v>
          </cell>
        </row>
      </sheetData>
      <sheetData sheetId="2491">
        <row r="7">
          <cell r="E7" t="str">
            <v>PT NEWCREST SUMATRA MINERALS</v>
          </cell>
        </row>
      </sheetData>
      <sheetData sheetId="2492">
        <row r="7">
          <cell r="E7" t="str">
            <v>PT NEWCREST SUMATRA MINERALS</v>
          </cell>
        </row>
      </sheetData>
      <sheetData sheetId="2493">
        <row r="7">
          <cell r="E7" t="str">
            <v>PT NEWCREST SUMATRA MINERALS</v>
          </cell>
        </row>
      </sheetData>
      <sheetData sheetId="2494">
        <row r="7">
          <cell r="E7" t="str">
            <v>PT NEWCREST SUMATRA MINERALS</v>
          </cell>
        </row>
      </sheetData>
      <sheetData sheetId="2495">
        <row r="7">
          <cell r="E7" t="str">
            <v>PT NEWCREST SUMATRA MINERALS</v>
          </cell>
        </row>
      </sheetData>
      <sheetData sheetId="2496">
        <row r="7">
          <cell r="E7" t="str">
            <v>PT NEWCREST SUMATRA MINERALS</v>
          </cell>
        </row>
      </sheetData>
      <sheetData sheetId="2497">
        <row r="7">
          <cell r="E7" t="str">
            <v>PT NEWCREST SUMATRA MINERALS</v>
          </cell>
        </row>
      </sheetData>
      <sheetData sheetId="2498">
        <row r="7">
          <cell r="E7" t="str">
            <v>PT NEWCREST SUMATRA MINERALS</v>
          </cell>
        </row>
      </sheetData>
      <sheetData sheetId="2499">
        <row r="7">
          <cell r="E7" t="str">
            <v>PT NEWCREST SUMATRA MINERALS</v>
          </cell>
        </row>
      </sheetData>
      <sheetData sheetId="2500">
        <row r="7">
          <cell r="E7" t="str">
            <v>PT NEWCREST SUMATRA MINERALS</v>
          </cell>
        </row>
      </sheetData>
      <sheetData sheetId="2501">
        <row r="7">
          <cell r="E7" t="str">
            <v>PT NEWCREST SUMATRA MINERALS</v>
          </cell>
        </row>
      </sheetData>
      <sheetData sheetId="2502">
        <row r="7">
          <cell r="E7" t="str">
            <v>PT NEWCREST SUMATRA MINERALS</v>
          </cell>
        </row>
      </sheetData>
      <sheetData sheetId="2503">
        <row r="7">
          <cell r="E7" t="str">
            <v>PT NEWCREST SUMATRA MINERALS</v>
          </cell>
        </row>
      </sheetData>
      <sheetData sheetId="2504">
        <row r="7">
          <cell r="E7" t="str">
            <v>PT NEWCREST SUMATRA MINERALS</v>
          </cell>
        </row>
      </sheetData>
      <sheetData sheetId="2505">
        <row r="7">
          <cell r="E7" t="str">
            <v>PT NEWCREST SUMATRA MINERALS</v>
          </cell>
        </row>
      </sheetData>
      <sheetData sheetId="2506">
        <row r="7">
          <cell r="E7" t="str">
            <v>PT NEWCREST SUMATRA MINERALS</v>
          </cell>
        </row>
      </sheetData>
      <sheetData sheetId="2507">
        <row r="7">
          <cell r="E7" t="str">
            <v>PT NEWCREST SUMATRA MINERALS</v>
          </cell>
        </row>
      </sheetData>
      <sheetData sheetId="2508">
        <row r="7">
          <cell r="E7" t="str">
            <v>PT NEWCREST SUMATRA MINERALS</v>
          </cell>
        </row>
      </sheetData>
      <sheetData sheetId="2509">
        <row r="7">
          <cell r="E7" t="str">
            <v>PT NEWCREST SUMATRA MINERALS</v>
          </cell>
        </row>
      </sheetData>
      <sheetData sheetId="2510">
        <row r="7">
          <cell r="E7" t="str">
            <v>PT NEWCREST SUMATRA MINERALS</v>
          </cell>
        </row>
      </sheetData>
      <sheetData sheetId="2511">
        <row r="7">
          <cell r="E7" t="str">
            <v>PT NEWCREST SUMATRA MINERALS</v>
          </cell>
        </row>
      </sheetData>
      <sheetData sheetId="2512">
        <row r="7">
          <cell r="E7" t="str">
            <v>PT NEWCREST SUMATRA MINERALS</v>
          </cell>
        </row>
      </sheetData>
      <sheetData sheetId="2513">
        <row r="7">
          <cell r="E7" t="str">
            <v>PT NEWCREST SUMATRA MINERALS</v>
          </cell>
        </row>
      </sheetData>
      <sheetData sheetId="2514">
        <row r="7">
          <cell r="E7" t="str">
            <v>PT NEWCREST SUMATRA MINERALS</v>
          </cell>
        </row>
      </sheetData>
      <sheetData sheetId="2515">
        <row r="7">
          <cell r="E7" t="str">
            <v>PT NEWCREST SUMATRA MINERALS</v>
          </cell>
        </row>
      </sheetData>
      <sheetData sheetId="2516">
        <row r="7">
          <cell r="E7" t="str">
            <v>PT NEWCREST SUMATRA MINERALS</v>
          </cell>
        </row>
      </sheetData>
      <sheetData sheetId="2517">
        <row r="7">
          <cell r="E7" t="str">
            <v>PT NEWCREST SUMATRA MINERALS</v>
          </cell>
        </row>
      </sheetData>
      <sheetData sheetId="2518">
        <row r="7">
          <cell r="E7" t="str">
            <v>PT NEWCREST SUMATRA MINERALS</v>
          </cell>
        </row>
      </sheetData>
      <sheetData sheetId="2519">
        <row r="7">
          <cell r="E7" t="str">
            <v>PT NEWCREST SUMATRA MINERALS</v>
          </cell>
        </row>
      </sheetData>
      <sheetData sheetId="2520">
        <row r="7">
          <cell r="E7" t="str">
            <v>PT NEWCREST SUMATRA MINERALS</v>
          </cell>
        </row>
      </sheetData>
      <sheetData sheetId="2521">
        <row r="7">
          <cell r="E7" t="str">
            <v>PT NEWCREST SUMATRA MINERALS</v>
          </cell>
        </row>
      </sheetData>
      <sheetData sheetId="2522">
        <row r="7">
          <cell r="E7" t="str">
            <v>PT NEWCREST SUMATRA MINERALS</v>
          </cell>
        </row>
      </sheetData>
      <sheetData sheetId="2523">
        <row r="7">
          <cell r="E7" t="str">
            <v>PT NEWCREST SUMATRA MINERALS</v>
          </cell>
        </row>
      </sheetData>
      <sheetData sheetId="2524">
        <row r="7">
          <cell r="E7" t="str">
            <v>PT NEWCREST SUMATRA MINERALS</v>
          </cell>
        </row>
      </sheetData>
      <sheetData sheetId="2525">
        <row r="7">
          <cell r="E7" t="str">
            <v>PT NEWCREST SUMATRA MINERALS</v>
          </cell>
        </row>
      </sheetData>
      <sheetData sheetId="2526">
        <row r="7">
          <cell r="E7" t="str">
            <v>PT NEWCREST SUMATRA MINERALS</v>
          </cell>
        </row>
      </sheetData>
      <sheetData sheetId="2527">
        <row r="7">
          <cell r="E7" t="str">
            <v>PT NEWCREST SUMATRA MINERALS</v>
          </cell>
        </row>
      </sheetData>
      <sheetData sheetId="2528">
        <row r="7">
          <cell r="E7" t="str">
            <v>PT NEWCREST SUMATRA MINERALS</v>
          </cell>
        </row>
      </sheetData>
      <sheetData sheetId="2529">
        <row r="7">
          <cell r="E7" t="str">
            <v>PT NEWCREST SUMATRA MINERALS</v>
          </cell>
        </row>
      </sheetData>
      <sheetData sheetId="2530">
        <row r="7">
          <cell r="E7" t="str">
            <v>PT NEWCREST SUMATRA MINERALS</v>
          </cell>
        </row>
      </sheetData>
      <sheetData sheetId="2531">
        <row r="7">
          <cell r="E7" t="str">
            <v>PT NEWCREST SUMATRA MINERALS</v>
          </cell>
        </row>
      </sheetData>
      <sheetData sheetId="2532">
        <row r="7">
          <cell r="E7" t="str">
            <v>PT NEWCREST SUMATRA MINERALS</v>
          </cell>
        </row>
      </sheetData>
      <sheetData sheetId="2533">
        <row r="7">
          <cell r="E7" t="str">
            <v>PT NEWCREST SUMATRA MINERALS</v>
          </cell>
        </row>
      </sheetData>
      <sheetData sheetId="2534">
        <row r="7">
          <cell r="E7" t="str">
            <v>PT NEWCREST SUMATRA MINERALS</v>
          </cell>
        </row>
      </sheetData>
      <sheetData sheetId="2535">
        <row r="7">
          <cell r="E7" t="str">
            <v>PT NEWCREST SUMATRA MINERALS</v>
          </cell>
        </row>
      </sheetData>
      <sheetData sheetId="2536">
        <row r="7">
          <cell r="E7" t="str">
            <v>PT NEWCREST SUMATRA MINERALS</v>
          </cell>
        </row>
      </sheetData>
      <sheetData sheetId="2537">
        <row r="7">
          <cell r="E7" t="str">
            <v>PT NEWCREST SUMATRA MINERALS</v>
          </cell>
        </row>
      </sheetData>
      <sheetData sheetId="2538">
        <row r="7">
          <cell r="E7" t="str">
            <v>PT NEWCREST SUMATRA MINERALS</v>
          </cell>
        </row>
      </sheetData>
      <sheetData sheetId="2539">
        <row r="7">
          <cell r="E7" t="str">
            <v>PT NEWCREST SUMATRA MINERALS</v>
          </cell>
        </row>
      </sheetData>
      <sheetData sheetId="2540">
        <row r="7">
          <cell r="E7" t="str">
            <v>PT NEWCREST SUMATRA MINERALS</v>
          </cell>
        </row>
      </sheetData>
      <sheetData sheetId="2541">
        <row r="7">
          <cell r="E7" t="str">
            <v>PT NEWCREST SUMATRA MINERALS</v>
          </cell>
        </row>
      </sheetData>
      <sheetData sheetId="2542">
        <row r="7">
          <cell r="E7" t="str">
            <v>PT NEWCREST SUMATRA MINERALS</v>
          </cell>
        </row>
      </sheetData>
      <sheetData sheetId="2543">
        <row r="7">
          <cell r="E7" t="str">
            <v>PT NEWCREST SUMATRA MINERALS</v>
          </cell>
        </row>
      </sheetData>
      <sheetData sheetId="2544">
        <row r="7">
          <cell r="E7" t="str">
            <v>PT NEWCREST SUMATRA MINERALS</v>
          </cell>
        </row>
      </sheetData>
      <sheetData sheetId="2545">
        <row r="7">
          <cell r="E7" t="str">
            <v>PT NEWCREST SUMATRA MINERALS</v>
          </cell>
        </row>
      </sheetData>
      <sheetData sheetId="2546">
        <row r="7">
          <cell r="E7" t="str">
            <v>PT NEWCREST SUMATRA MINERALS</v>
          </cell>
        </row>
      </sheetData>
      <sheetData sheetId="2547">
        <row r="7">
          <cell r="E7" t="str">
            <v>PT NEWCREST SUMATRA MINERALS</v>
          </cell>
        </row>
      </sheetData>
      <sheetData sheetId="2548">
        <row r="7">
          <cell r="E7" t="str">
            <v>PT NEWCREST SUMATRA MINERALS</v>
          </cell>
        </row>
      </sheetData>
      <sheetData sheetId="2549">
        <row r="7">
          <cell r="E7" t="str">
            <v>PT NEWCREST SUMATRA MINERALS</v>
          </cell>
        </row>
      </sheetData>
      <sheetData sheetId="2550">
        <row r="7">
          <cell r="E7" t="str">
            <v>PT NEWCREST SUMATRA MINERALS</v>
          </cell>
        </row>
      </sheetData>
      <sheetData sheetId="2551">
        <row r="7">
          <cell r="E7" t="str">
            <v>PT NEWCREST SUMATRA MINERALS</v>
          </cell>
        </row>
      </sheetData>
      <sheetData sheetId="2552">
        <row r="7">
          <cell r="E7" t="str">
            <v>PT NEWCREST SUMATRA MINERALS</v>
          </cell>
        </row>
      </sheetData>
      <sheetData sheetId="2553">
        <row r="7">
          <cell r="E7" t="str">
            <v>PT NEWCREST SUMATRA MINERALS</v>
          </cell>
        </row>
      </sheetData>
      <sheetData sheetId="2554">
        <row r="7">
          <cell r="E7" t="str">
            <v>PT NEWCREST SUMATRA MINERALS</v>
          </cell>
        </row>
      </sheetData>
      <sheetData sheetId="2555">
        <row r="7">
          <cell r="E7" t="str">
            <v>PT NEWCREST SUMATRA MINERALS</v>
          </cell>
        </row>
      </sheetData>
      <sheetData sheetId="2556">
        <row r="7">
          <cell r="E7" t="str">
            <v>PT NEWCREST SUMATRA MINERALS</v>
          </cell>
        </row>
      </sheetData>
      <sheetData sheetId="2557">
        <row r="7">
          <cell r="E7" t="str">
            <v>PT NEWCREST SUMATRA MINERALS</v>
          </cell>
        </row>
      </sheetData>
      <sheetData sheetId="2558">
        <row r="7">
          <cell r="E7" t="str">
            <v>PT NEWCREST SUMATRA MINERALS</v>
          </cell>
        </row>
      </sheetData>
      <sheetData sheetId="2559">
        <row r="7">
          <cell r="E7" t="str">
            <v>PT NEWCREST SUMATRA MINERALS</v>
          </cell>
        </row>
      </sheetData>
      <sheetData sheetId="2560">
        <row r="7">
          <cell r="E7" t="str">
            <v>PT NEWCREST SUMATRA MINERALS</v>
          </cell>
        </row>
      </sheetData>
      <sheetData sheetId="2561">
        <row r="7">
          <cell r="E7" t="str">
            <v>PT NEWCREST SUMATRA MINERALS</v>
          </cell>
        </row>
      </sheetData>
      <sheetData sheetId="2562">
        <row r="7">
          <cell r="E7" t="str">
            <v>PT NEWCREST SUMATRA MINERALS</v>
          </cell>
        </row>
      </sheetData>
      <sheetData sheetId="2563">
        <row r="7">
          <cell r="E7" t="str">
            <v>PT NEWCREST SUMATRA MINERALS</v>
          </cell>
        </row>
      </sheetData>
      <sheetData sheetId="2564">
        <row r="7">
          <cell r="E7" t="str">
            <v>PT NEWCREST SUMATRA MINERALS</v>
          </cell>
        </row>
      </sheetData>
      <sheetData sheetId="2565">
        <row r="7">
          <cell r="E7" t="str">
            <v>PT NEWCREST SUMATRA MINERALS</v>
          </cell>
        </row>
      </sheetData>
      <sheetData sheetId="2566">
        <row r="7">
          <cell r="E7" t="str">
            <v>PT NEWCREST SUMATRA MINERALS</v>
          </cell>
        </row>
      </sheetData>
      <sheetData sheetId="2567">
        <row r="7">
          <cell r="E7" t="str">
            <v>PT NEWCREST SUMATRA MINERALS</v>
          </cell>
        </row>
      </sheetData>
      <sheetData sheetId="2568">
        <row r="7">
          <cell r="E7" t="str">
            <v>PT NEWCREST SUMATRA MINERALS</v>
          </cell>
        </row>
      </sheetData>
      <sheetData sheetId="2569">
        <row r="7">
          <cell r="E7" t="str">
            <v>PT NEWCREST SUMATRA MINERALS</v>
          </cell>
        </row>
      </sheetData>
      <sheetData sheetId="2570">
        <row r="7">
          <cell r="E7" t="str">
            <v>PT NEWCREST SUMATRA MINERALS</v>
          </cell>
        </row>
      </sheetData>
      <sheetData sheetId="2571">
        <row r="7">
          <cell r="E7" t="str">
            <v>PT NEWCREST SUMATRA MINERALS</v>
          </cell>
        </row>
      </sheetData>
      <sheetData sheetId="2572">
        <row r="7">
          <cell r="E7" t="str">
            <v>PT NEWCREST SUMATRA MINERALS</v>
          </cell>
        </row>
      </sheetData>
      <sheetData sheetId="2573">
        <row r="7">
          <cell r="E7" t="str">
            <v>PT NEWCREST SUMATRA MINERALS</v>
          </cell>
        </row>
      </sheetData>
      <sheetData sheetId="2574">
        <row r="7">
          <cell r="E7" t="str">
            <v>PT NEWCREST SUMATRA MINERALS</v>
          </cell>
        </row>
      </sheetData>
      <sheetData sheetId="2575">
        <row r="7">
          <cell r="E7" t="str">
            <v>PT NEWCREST SUMATRA MINERALS</v>
          </cell>
        </row>
      </sheetData>
      <sheetData sheetId="2576">
        <row r="7">
          <cell r="E7" t="str">
            <v>PT NEWCREST SUMATRA MINERALS</v>
          </cell>
        </row>
      </sheetData>
      <sheetData sheetId="2577">
        <row r="7">
          <cell r="E7" t="str">
            <v>PT NEWCREST SUMATRA MINERALS</v>
          </cell>
        </row>
      </sheetData>
      <sheetData sheetId="2578">
        <row r="7">
          <cell r="E7" t="str">
            <v>PT NEWCREST SUMATRA MINERALS</v>
          </cell>
        </row>
      </sheetData>
      <sheetData sheetId="2579">
        <row r="7">
          <cell r="E7" t="str">
            <v>PT NEWCREST SUMATRA MINERALS</v>
          </cell>
        </row>
      </sheetData>
      <sheetData sheetId="2580">
        <row r="7">
          <cell r="E7" t="str">
            <v>PT NEWCREST SUMATRA MINERALS</v>
          </cell>
        </row>
      </sheetData>
      <sheetData sheetId="2581">
        <row r="7">
          <cell r="E7" t="str">
            <v>PT NEWCREST SUMATRA MINERALS</v>
          </cell>
        </row>
      </sheetData>
      <sheetData sheetId="2582">
        <row r="7">
          <cell r="E7" t="str">
            <v>PT NEWCREST SUMATRA MINERALS</v>
          </cell>
        </row>
      </sheetData>
      <sheetData sheetId="2583">
        <row r="7">
          <cell r="E7" t="str">
            <v>PT NEWCREST SUMATRA MINERALS</v>
          </cell>
        </row>
      </sheetData>
      <sheetData sheetId="2584">
        <row r="7">
          <cell r="E7" t="str">
            <v>PT NEWCREST SUMATRA MINERALS</v>
          </cell>
        </row>
      </sheetData>
      <sheetData sheetId="2585">
        <row r="7">
          <cell r="E7" t="str">
            <v>PT NEWCREST SUMATRA MINERALS</v>
          </cell>
        </row>
      </sheetData>
      <sheetData sheetId="2586">
        <row r="7">
          <cell r="E7" t="str">
            <v>PT NEWCREST SUMATRA MINERALS</v>
          </cell>
        </row>
      </sheetData>
      <sheetData sheetId="2587">
        <row r="7">
          <cell r="E7" t="str">
            <v>PT NEWCREST SUMATRA MINERALS</v>
          </cell>
        </row>
      </sheetData>
      <sheetData sheetId="2588">
        <row r="7">
          <cell r="E7" t="str">
            <v>PT NEWCREST SUMATRA MINERALS</v>
          </cell>
        </row>
      </sheetData>
      <sheetData sheetId="2589">
        <row r="7">
          <cell r="E7" t="str">
            <v>PT NEWCREST SUMATRA MINERALS</v>
          </cell>
        </row>
      </sheetData>
      <sheetData sheetId="2590">
        <row r="7">
          <cell r="E7" t="str">
            <v>PT NEWCREST SUMATRA MINERALS</v>
          </cell>
        </row>
      </sheetData>
      <sheetData sheetId="2591">
        <row r="7">
          <cell r="E7" t="str">
            <v>PT NEWCREST SUMATRA MINERALS</v>
          </cell>
        </row>
      </sheetData>
      <sheetData sheetId="2592">
        <row r="7">
          <cell r="E7" t="str">
            <v>PT NEWCREST SUMATRA MINERALS</v>
          </cell>
        </row>
      </sheetData>
      <sheetData sheetId="2593">
        <row r="7">
          <cell r="E7" t="str">
            <v>PT NEWCREST SUMATRA MINERALS</v>
          </cell>
        </row>
      </sheetData>
      <sheetData sheetId="2594">
        <row r="7">
          <cell r="E7" t="str">
            <v>PT NEWCREST SUMATRA MINERALS</v>
          </cell>
        </row>
      </sheetData>
      <sheetData sheetId="2595">
        <row r="7">
          <cell r="E7" t="str">
            <v>PT NEWCREST SUMATRA MINERALS</v>
          </cell>
        </row>
      </sheetData>
      <sheetData sheetId="2596">
        <row r="7">
          <cell r="E7" t="str">
            <v>PT NEWCREST SUMATRA MINERALS</v>
          </cell>
        </row>
      </sheetData>
      <sheetData sheetId="2597">
        <row r="7">
          <cell r="E7" t="str">
            <v>PT NEWCREST SUMATRA MINERALS</v>
          </cell>
        </row>
      </sheetData>
      <sheetData sheetId="2598">
        <row r="7">
          <cell r="E7" t="str">
            <v>PT NEWCREST SUMATRA MINERALS</v>
          </cell>
        </row>
      </sheetData>
      <sheetData sheetId="2599">
        <row r="7">
          <cell r="E7" t="str">
            <v>PT NEWCREST SUMATRA MINERALS</v>
          </cell>
        </row>
      </sheetData>
      <sheetData sheetId="2600">
        <row r="7">
          <cell r="E7" t="str">
            <v>PT NEWCREST SUMATRA MINERALS</v>
          </cell>
        </row>
      </sheetData>
      <sheetData sheetId="2601">
        <row r="7">
          <cell r="E7" t="str">
            <v>PT NEWCREST SUMATRA MINERALS</v>
          </cell>
        </row>
      </sheetData>
      <sheetData sheetId="2602">
        <row r="7">
          <cell r="E7" t="str">
            <v>PT NEWCREST SUMATRA MINERALS</v>
          </cell>
        </row>
      </sheetData>
      <sheetData sheetId="2603">
        <row r="7">
          <cell r="E7" t="str">
            <v>PT NEWCREST SUMATRA MINERALS</v>
          </cell>
        </row>
      </sheetData>
      <sheetData sheetId="2604">
        <row r="7">
          <cell r="E7" t="str">
            <v>PT NEWCREST SUMATRA MINERALS</v>
          </cell>
        </row>
      </sheetData>
      <sheetData sheetId="2605">
        <row r="7">
          <cell r="E7" t="str">
            <v>PT NEWCREST SUMATRA MINERALS</v>
          </cell>
        </row>
      </sheetData>
      <sheetData sheetId="2606">
        <row r="7">
          <cell r="E7" t="str">
            <v>PT NEWCREST SUMATRA MINERALS</v>
          </cell>
        </row>
      </sheetData>
      <sheetData sheetId="2607">
        <row r="7">
          <cell r="E7" t="str">
            <v>PT NEWCREST SUMATRA MINERALS</v>
          </cell>
        </row>
      </sheetData>
      <sheetData sheetId="2608">
        <row r="7">
          <cell r="E7" t="str">
            <v>PT NEWCREST SUMATRA MINERALS</v>
          </cell>
        </row>
      </sheetData>
      <sheetData sheetId="2609">
        <row r="7">
          <cell r="E7" t="str">
            <v>PT NEWCREST SUMATRA MINERALS</v>
          </cell>
        </row>
      </sheetData>
      <sheetData sheetId="2610">
        <row r="7">
          <cell r="E7" t="str">
            <v>PT NEWCREST SUMATRA MINERALS</v>
          </cell>
        </row>
      </sheetData>
      <sheetData sheetId="2611">
        <row r="7">
          <cell r="E7" t="str">
            <v>PT NEWCREST SUMATRA MINERALS</v>
          </cell>
        </row>
      </sheetData>
      <sheetData sheetId="2612">
        <row r="7">
          <cell r="E7" t="str">
            <v>PT NEWCREST SUMATRA MINERALS</v>
          </cell>
        </row>
      </sheetData>
      <sheetData sheetId="2613">
        <row r="7">
          <cell r="E7" t="str">
            <v>PT NEWCREST SUMATRA MINERALS</v>
          </cell>
        </row>
      </sheetData>
      <sheetData sheetId="2614">
        <row r="7">
          <cell r="E7" t="str">
            <v>PT NEWCREST SUMATRA MINERALS</v>
          </cell>
        </row>
      </sheetData>
      <sheetData sheetId="2615">
        <row r="7">
          <cell r="E7" t="str">
            <v>PT NEWCREST SUMATRA MINERALS</v>
          </cell>
        </row>
      </sheetData>
      <sheetData sheetId="2616">
        <row r="7">
          <cell r="E7" t="str">
            <v>PT NEWCREST SUMATRA MINERALS</v>
          </cell>
        </row>
      </sheetData>
      <sheetData sheetId="2617">
        <row r="7">
          <cell r="E7" t="str">
            <v>PT NEWCREST SUMATRA MINERALS</v>
          </cell>
        </row>
      </sheetData>
      <sheetData sheetId="2618">
        <row r="7">
          <cell r="E7" t="str">
            <v>PT NEWCREST SUMATRA MINERALS</v>
          </cell>
        </row>
      </sheetData>
      <sheetData sheetId="2619">
        <row r="7">
          <cell r="E7" t="str">
            <v>PT NEWCREST SUMATRA MINERALS</v>
          </cell>
        </row>
      </sheetData>
      <sheetData sheetId="2620">
        <row r="7">
          <cell r="E7" t="str">
            <v>PT NEWCREST SUMATRA MINERALS</v>
          </cell>
        </row>
      </sheetData>
      <sheetData sheetId="2621">
        <row r="7">
          <cell r="E7" t="str">
            <v>PT NEWCREST SUMATRA MINERALS</v>
          </cell>
        </row>
      </sheetData>
      <sheetData sheetId="2622">
        <row r="7">
          <cell r="E7" t="str">
            <v>PT NEWCREST SUMATRA MINERALS</v>
          </cell>
        </row>
      </sheetData>
      <sheetData sheetId="2623">
        <row r="7">
          <cell r="E7" t="str">
            <v>PT NEWCREST SUMATRA MINERALS</v>
          </cell>
        </row>
      </sheetData>
      <sheetData sheetId="2624">
        <row r="7">
          <cell r="E7" t="str">
            <v>PT NEWCREST SUMATRA MINERALS</v>
          </cell>
        </row>
      </sheetData>
      <sheetData sheetId="2625">
        <row r="7">
          <cell r="E7" t="str">
            <v>PT NEWCREST SUMATRA MINERALS</v>
          </cell>
        </row>
      </sheetData>
      <sheetData sheetId="2626">
        <row r="7">
          <cell r="E7" t="str">
            <v>PT NEWCREST SUMATRA MINERALS</v>
          </cell>
        </row>
      </sheetData>
      <sheetData sheetId="2627">
        <row r="7">
          <cell r="E7" t="str">
            <v>PT NEWCREST SUMATRA MINERALS</v>
          </cell>
        </row>
      </sheetData>
      <sheetData sheetId="2628">
        <row r="7">
          <cell r="E7" t="str">
            <v>PT NEWCREST SUMATRA MINERALS</v>
          </cell>
        </row>
      </sheetData>
      <sheetData sheetId="2629">
        <row r="7">
          <cell r="E7" t="str">
            <v>PT NEWCREST SUMATRA MINERALS</v>
          </cell>
        </row>
      </sheetData>
      <sheetData sheetId="2630">
        <row r="7">
          <cell r="E7" t="str">
            <v>PT NEWCREST SUMATRA MINERALS</v>
          </cell>
        </row>
      </sheetData>
      <sheetData sheetId="2631">
        <row r="7">
          <cell r="E7" t="str">
            <v>PT NEWCREST SUMATRA MINERALS</v>
          </cell>
        </row>
      </sheetData>
      <sheetData sheetId="2632">
        <row r="7">
          <cell r="E7" t="str">
            <v>PT NEWCREST SUMATRA MINERALS</v>
          </cell>
        </row>
      </sheetData>
      <sheetData sheetId="2633">
        <row r="7">
          <cell r="E7" t="str">
            <v>PT NEWCREST SUMATRA MINERALS</v>
          </cell>
        </row>
      </sheetData>
      <sheetData sheetId="2634">
        <row r="7">
          <cell r="E7" t="str">
            <v>PT NEWCREST SUMATRA MINERALS</v>
          </cell>
        </row>
      </sheetData>
      <sheetData sheetId="2635">
        <row r="7">
          <cell r="E7" t="str">
            <v>PT NEWCREST SUMATRA MINERALS</v>
          </cell>
        </row>
      </sheetData>
      <sheetData sheetId="2636">
        <row r="7">
          <cell r="E7" t="str">
            <v>PT NEWCREST SUMATRA MINERALS</v>
          </cell>
        </row>
      </sheetData>
      <sheetData sheetId="2637">
        <row r="7">
          <cell r="E7" t="str">
            <v>PT NEWCREST SUMATRA MINERALS</v>
          </cell>
        </row>
      </sheetData>
      <sheetData sheetId="2638">
        <row r="7">
          <cell r="E7" t="str">
            <v>PT NEWCREST SUMATRA MINERALS</v>
          </cell>
        </row>
      </sheetData>
      <sheetData sheetId="2639">
        <row r="7">
          <cell r="E7" t="str">
            <v>PT NEWCREST SUMATRA MINERALS</v>
          </cell>
        </row>
      </sheetData>
      <sheetData sheetId="2640">
        <row r="7">
          <cell r="E7" t="str">
            <v>PT NEWCREST SUMATRA MINERALS</v>
          </cell>
        </row>
      </sheetData>
      <sheetData sheetId="2641">
        <row r="7">
          <cell r="E7" t="str">
            <v>PT NEWCREST SUMATRA MINERALS</v>
          </cell>
        </row>
      </sheetData>
      <sheetData sheetId="2642">
        <row r="7">
          <cell r="E7" t="str">
            <v>PT NEWCREST SUMATRA MINERALS</v>
          </cell>
        </row>
      </sheetData>
      <sheetData sheetId="2643">
        <row r="7">
          <cell r="E7" t="str">
            <v>PT NEWCREST SUMATRA MINERALS</v>
          </cell>
        </row>
      </sheetData>
      <sheetData sheetId="2644">
        <row r="7">
          <cell r="E7" t="str">
            <v>PT NEWCREST SUMATRA MINERALS</v>
          </cell>
        </row>
      </sheetData>
      <sheetData sheetId="2645">
        <row r="7">
          <cell r="E7" t="str">
            <v>PT NEWCREST SUMATRA MINERALS</v>
          </cell>
        </row>
      </sheetData>
      <sheetData sheetId="2646">
        <row r="7">
          <cell r="E7" t="str">
            <v>PT NEWCREST SUMATRA MINERALS</v>
          </cell>
        </row>
      </sheetData>
      <sheetData sheetId="2647">
        <row r="7">
          <cell r="E7" t="str">
            <v>PT NEWCREST SUMATRA MINERALS</v>
          </cell>
        </row>
      </sheetData>
      <sheetData sheetId="2648">
        <row r="7">
          <cell r="E7" t="str">
            <v>PT NEWCREST SUMATRA MINERALS</v>
          </cell>
        </row>
      </sheetData>
      <sheetData sheetId="2649">
        <row r="7">
          <cell r="E7" t="str">
            <v>PT NEWCREST SUMATRA MINERALS</v>
          </cell>
        </row>
      </sheetData>
      <sheetData sheetId="2650">
        <row r="7">
          <cell r="E7" t="str">
            <v>PT NEWCREST SUMATRA MINERALS</v>
          </cell>
        </row>
      </sheetData>
      <sheetData sheetId="2651">
        <row r="7">
          <cell r="E7" t="str">
            <v>PT NEWCREST SUMATRA MINERALS</v>
          </cell>
        </row>
      </sheetData>
      <sheetData sheetId="2652">
        <row r="7">
          <cell r="E7" t="str">
            <v>PT NEWCREST SUMATRA MINERALS</v>
          </cell>
        </row>
      </sheetData>
      <sheetData sheetId="2653">
        <row r="7">
          <cell r="E7" t="str">
            <v>PT NEWCREST SUMATRA MINERALS</v>
          </cell>
        </row>
      </sheetData>
      <sheetData sheetId="2654">
        <row r="7">
          <cell r="E7" t="str">
            <v>PT NEWCREST SUMATRA MINERALS</v>
          </cell>
        </row>
      </sheetData>
      <sheetData sheetId="2655">
        <row r="7">
          <cell r="E7" t="str">
            <v>PT NEWCREST SUMATRA MINERALS</v>
          </cell>
        </row>
      </sheetData>
      <sheetData sheetId="2656">
        <row r="7">
          <cell r="E7" t="str">
            <v>PT NEWCREST SUMATRA MINERALS</v>
          </cell>
        </row>
      </sheetData>
      <sheetData sheetId="2657">
        <row r="7">
          <cell r="E7" t="str">
            <v>PT NEWCREST SUMATRA MINERALS</v>
          </cell>
        </row>
      </sheetData>
      <sheetData sheetId="2658">
        <row r="7">
          <cell r="E7" t="str">
            <v>PT NEWCREST SUMATRA MINERALS</v>
          </cell>
        </row>
      </sheetData>
      <sheetData sheetId="2659">
        <row r="7">
          <cell r="E7" t="str">
            <v>PT NEWCREST SUMATRA MINERALS</v>
          </cell>
        </row>
      </sheetData>
      <sheetData sheetId="2660">
        <row r="7">
          <cell r="E7" t="str">
            <v>PT NEWCREST SUMATRA MINERALS</v>
          </cell>
        </row>
      </sheetData>
      <sheetData sheetId="2661">
        <row r="7">
          <cell r="E7" t="str">
            <v>PT NEWCREST SUMATRA MINERALS</v>
          </cell>
        </row>
      </sheetData>
      <sheetData sheetId="2662">
        <row r="7">
          <cell r="E7" t="str">
            <v>PT NEWCREST SUMATRA MINERALS</v>
          </cell>
        </row>
      </sheetData>
      <sheetData sheetId="2663">
        <row r="7">
          <cell r="E7" t="str">
            <v>PT NEWCREST SUMATRA MINERALS</v>
          </cell>
        </row>
      </sheetData>
      <sheetData sheetId="2664">
        <row r="7">
          <cell r="E7" t="str">
            <v>PT NEWCREST SUMATRA MINERALS</v>
          </cell>
        </row>
      </sheetData>
      <sheetData sheetId="2665">
        <row r="7">
          <cell r="E7" t="str">
            <v>PT NEWCREST SUMATRA MINERALS</v>
          </cell>
        </row>
      </sheetData>
      <sheetData sheetId="2666">
        <row r="7">
          <cell r="E7" t="str">
            <v>PT NEWCREST SUMATRA MINERALS</v>
          </cell>
        </row>
      </sheetData>
      <sheetData sheetId="2667">
        <row r="7">
          <cell r="E7" t="str">
            <v>PT NEWCREST SUMATRA MINERALS</v>
          </cell>
        </row>
      </sheetData>
      <sheetData sheetId="2668">
        <row r="7">
          <cell r="E7" t="str">
            <v>PT NEWCREST SUMATRA MINERALS</v>
          </cell>
        </row>
      </sheetData>
      <sheetData sheetId="2669">
        <row r="7">
          <cell r="E7" t="str">
            <v>PT NEWCREST SUMATRA MINERALS</v>
          </cell>
        </row>
      </sheetData>
      <sheetData sheetId="2670">
        <row r="7">
          <cell r="E7" t="str">
            <v>PT NEWCREST SUMATRA MINERALS</v>
          </cell>
        </row>
      </sheetData>
      <sheetData sheetId="2671">
        <row r="7">
          <cell r="E7" t="str">
            <v>PT NEWCREST SUMATRA MINERALS</v>
          </cell>
        </row>
      </sheetData>
      <sheetData sheetId="2672">
        <row r="7">
          <cell r="E7" t="str">
            <v>PT NEWCREST SUMATRA MINERALS</v>
          </cell>
        </row>
      </sheetData>
      <sheetData sheetId="2673">
        <row r="7">
          <cell r="E7" t="str">
            <v>PT NEWCREST SUMATRA MINERALS</v>
          </cell>
        </row>
      </sheetData>
      <sheetData sheetId="2674">
        <row r="7">
          <cell r="E7" t="str">
            <v>PT NEWCREST SUMATRA MINERALS</v>
          </cell>
        </row>
      </sheetData>
      <sheetData sheetId="2675">
        <row r="7">
          <cell r="E7" t="str">
            <v>PT NEWCREST SUMATRA MINERALS</v>
          </cell>
        </row>
      </sheetData>
      <sheetData sheetId="2676">
        <row r="7">
          <cell r="E7" t="str">
            <v>PT NEWCREST SUMATRA MINERALS</v>
          </cell>
        </row>
      </sheetData>
      <sheetData sheetId="2677">
        <row r="7">
          <cell r="E7" t="str">
            <v>PT NEWCREST SUMATRA MINERALS</v>
          </cell>
        </row>
      </sheetData>
      <sheetData sheetId="2678">
        <row r="7">
          <cell r="E7" t="str">
            <v>PT NEWCREST SUMATRA MINERALS</v>
          </cell>
        </row>
      </sheetData>
      <sheetData sheetId="2679">
        <row r="7">
          <cell r="E7" t="str">
            <v>PT NEWCREST SUMATRA MINERALS</v>
          </cell>
        </row>
      </sheetData>
      <sheetData sheetId="2680">
        <row r="7">
          <cell r="E7" t="str">
            <v>PT NEWCREST SUMATRA MINERALS</v>
          </cell>
        </row>
      </sheetData>
      <sheetData sheetId="2681">
        <row r="7">
          <cell r="E7" t="str">
            <v>PT NEWCREST SUMATRA MINERALS</v>
          </cell>
        </row>
      </sheetData>
      <sheetData sheetId="2682">
        <row r="7">
          <cell r="E7" t="str">
            <v>PT NEWCREST SUMATRA MINERALS</v>
          </cell>
        </row>
      </sheetData>
      <sheetData sheetId="2683">
        <row r="7">
          <cell r="E7" t="str">
            <v>PT NEWCREST SUMATRA MINERALS</v>
          </cell>
        </row>
      </sheetData>
      <sheetData sheetId="2684">
        <row r="7">
          <cell r="E7" t="str">
            <v>PT NEWCREST SUMATRA MINERALS</v>
          </cell>
        </row>
      </sheetData>
      <sheetData sheetId="2685">
        <row r="7">
          <cell r="E7" t="str">
            <v>PT NEWCREST SUMATRA MINERALS</v>
          </cell>
        </row>
      </sheetData>
      <sheetData sheetId="2686">
        <row r="7">
          <cell r="E7" t="str">
            <v>PT NEWCREST SUMATRA MINERALS</v>
          </cell>
        </row>
      </sheetData>
      <sheetData sheetId="2687">
        <row r="7">
          <cell r="E7" t="str">
            <v>PT NEWCREST SUMATRA MINERALS</v>
          </cell>
        </row>
      </sheetData>
      <sheetData sheetId="2688">
        <row r="7">
          <cell r="E7" t="str">
            <v>PT NEWCREST SUMATRA MINERALS</v>
          </cell>
        </row>
      </sheetData>
      <sheetData sheetId="2689">
        <row r="7">
          <cell r="E7" t="str">
            <v>PT NEWCREST SUMATRA MINERALS</v>
          </cell>
        </row>
      </sheetData>
      <sheetData sheetId="2690">
        <row r="7">
          <cell r="E7" t="str">
            <v>PT NEWCREST SUMATRA MINERALS</v>
          </cell>
        </row>
      </sheetData>
      <sheetData sheetId="2691">
        <row r="7">
          <cell r="E7" t="str">
            <v>PT NEWCREST SUMATRA MINERALS</v>
          </cell>
        </row>
      </sheetData>
      <sheetData sheetId="2692">
        <row r="7">
          <cell r="E7" t="str">
            <v>PT NEWCREST SUMATRA MINERALS</v>
          </cell>
        </row>
      </sheetData>
      <sheetData sheetId="2693">
        <row r="7">
          <cell r="E7" t="str">
            <v>PT NEWCREST SUMATRA MINERALS</v>
          </cell>
        </row>
      </sheetData>
      <sheetData sheetId="2694">
        <row r="7">
          <cell r="E7" t="str">
            <v>PT NEWCREST SUMATRA MINERALS</v>
          </cell>
        </row>
      </sheetData>
      <sheetData sheetId="2695">
        <row r="7">
          <cell r="E7" t="str">
            <v>PT NEWCREST SUMATRA MINERALS</v>
          </cell>
        </row>
      </sheetData>
      <sheetData sheetId="2696">
        <row r="7">
          <cell r="E7" t="str">
            <v>PT NEWCREST SUMATRA MINERALS</v>
          </cell>
        </row>
      </sheetData>
      <sheetData sheetId="2697">
        <row r="7">
          <cell r="E7" t="str">
            <v>PT NEWCREST SUMATRA MINERALS</v>
          </cell>
        </row>
      </sheetData>
      <sheetData sheetId="2698">
        <row r="7">
          <cell r="E7" t="str">
            <v>PT NEWCREST SUMATRA MINERALS</v>
          </cell>
        </row>
      </sheetData>
      <sheetData sheetId="2699">
        <row r="7">
          <cell r="E7" t="str">
            <v>PT NEWCREST SUMATRA MINERALS</v>
          </cell>
        </row>
      </sheetData>
      <sheetData sheetId="2700">
        <row r="7">
          <cell r="E7" t="str">
            <v>PT NEWCREST SUMATRA MINERALS</v>
          </cell>
        </row>
      </sheetData>
      <sheetData sheetId="2701">
        <row r="7">
          <cell r="E7" t="str">
            <v>PT NEWCREST SUMATRA MINERALS</v>
          </cell>
        </row>
      </sheetData>
      <sheetData sheetId="2702">
        <row r="7">
          <cell r="E7" t="str">
            <v>PT NEWCREST SUMATRA MINERALS</v>
          </cell>
        </row>
      </sheetData>
      <sheetData sheetId="2703">
        <row r="7">
          <cell r="E7" t="str">
            <v>PT NEWCREST SUMATRA MINERALS</v>
          </cell>
        </row>
      </sheetData>
      <sheetData sheetId="2704">
        <row r="7">
          <cell r="E7" t="str">
            <v>PT NEWCREST SUMATRA MINERALS</v>
          </cell>
        </row>
      </sheetData>
      <sheetData sheetId="2705">
        <row r="7">
          <cell r="E7" t="str">
            <v>PT NEWCREST SUMATRA MINERALS</v>
          </cell>
        </row>
      </sheetData>
      <sheetData sheetId="2706">
        <row r="7">
          <cell r="E7" t="str">
            <v>PT NEWCREST SUMATRA MINERALS</v>
          </cell>
        </row>
      </sheetData>
      <sheetData sheetId="2707">
        <row r="7">
          <cell r="E7" t="str">
            <v>PT NEWCREST SUMATRA MINERALS</v>
          </cell>
        </row>
      </sheetData>
      <sheetData sheetId="2708">
        <row r="7">
          <cell r="E7" t="str">
            <v>PT NEWCREST SUMATRA MINERALS</v>
          </cell>
        </row>
      </sheetData>
      <sheetData sheetId="2709">
        <row r="7">
          <cell r="E7" t="str">
            <v>PT NEWCREST SUMATRA MINERALS</v>
          </cell>
        </row>
      </sheetData>
      <sheetData sheetId="2710">
        <row r="7">
          <cell r="E7" t="str">
            <v>PT NEWCREST SUMATRA MINERALS</v>
          </cell>
        </row>
      </sheetData>
      <sheetData sheetId="2711">
        <row r="7">
          <cell r="E7" t="str">
            <v>PT NEWCREST SUMATRA MINERALS</v>
          </cell>
        </row>
      </sheetData>
      <sheetData sheetId="2712">
        <row r="7">
          <cell r="E7" t="str">
            <v>PT NEWCREST SUMATRA MINERALS</v>
          </cell>
        </row>
      </sheetData>
      <sheetData sheetId="2713">
        <row r="7">
          <cell r="E7" t="str">
            <v>PT NEWCREST SUMATRA MINERALS</v>
          </cell>
        </row>
      </sheetData>
      <sheetData sheetId="2714">
        <row r="7">
          <cell r="E7" t="str">
            <v>PT NEWCREST SUMATRA MINERALS</v>
          </cell>
        </row>
      </sheetData>
      <sheetData sheetId="2715">
        <row r="7">
          <cell r="E7" t="str">
            <v>PT NEWCREST SUMATRA MINERALS</v>
          </cell>
        </row>
      </sheetData>
      <sheetData sheetId="2716">
        <row r="7">
          <cell r="E7" t="str">
            <v>PT NEWCREST SUMATRA MINERALS</v>
          </cell>
        </row>
      </sheetData>
      <sheetData sheetId="2717">
        <row r="7">
          <cell r="E7" t="str">
            <v>PT NEWCREST SUMATRA MINERALS</v>
          </cell>
        </row>
      </sheetData>
      <sheetData sheetId="2718">
        <row r="7">
          <cell r="E7" t="str">
            <v>PT NEWCREST SUMATRA MINERALS</v>
          </cell>
        </row>
      </sheetData>
      <sheetData sheetId="2719">
        <row r="7">
          <cell r="E7" t="str">
            <v>PT NEWCREST SUMATRA MINERALS</v>
          </cell>
        </row>
      </sheetData>
      <sheetData sheetId="2720">
        <row r="7">
          <cell r="E7" t="str">
            <v>PT NEWCREST SUMATRA MINERALS</v>
          </cell>
        </row>
      </sheetData>
      <sheetData sheetId="2721">
        <row r="7">
          <cell r="E7" t="str">
            <v>PT NEWCREST SUMATRA MINERALS</v>
          </cell>
        </row>
      </sheetData>
      <sheetData sheetId="2722">
        <row r="7">
          <cell r="E7" t="str">
            <v>PT NEWCREST SUMATRA MINERALS</v>
          </cell>
        </row>
      </sheetData>
      <sheetData sheetId="2723">
        <row r="7">
          <cell r="E7" t="str">
            <v>PT NEWCREST SUMATRA MINERALS</v>
          </cell>
        </row>
      </sheetData>
      <sheetData sheetId="2724">
        <row r="7">
          <cell r="E7" t="str">
            <v>PT NEWCREST SUMATRA MINERALS</v>
          </cell>
        </row>
      </sheetData>
      <sheetData sheetId="2725">
        <row r="7">
          <cell r="E7" t="str">
            <v>PT NEWCREST SUMATRA MINERALS</v>
          </cell>
        </row>
      </sheetData>
      <sheetData sheetId="2726">
        <row r="7">
          <cell r="E7" t="str">
            <v>PT NEWCREST SUMATRA MINERALS</v>
          </cell>
        </row>
      </sheetData>
      <sheetData sheetId="2727">
        <row r="7">
          <cell r="E7" t="str">
            <v>PT NEWCREST SUMATRA MINERALS</v>
          </cell>
        </row>
      </sheetData>
      <sheetData sheetId="2728">
        <row r="7">
          <cell r="E7" t="str">
            <v>PT NEWCREST SUMATRA MINERALS</v>
          </cell>
        </row>
      </sheetData>
      <sheetData sheetId="2729">
        <row r="7">
          <cell r="E7" t="str">
            <v>PT NEWCREST SUMATRA MINERALS</v>
          </cell>
        </row>
      </sheetData>
      <sheetData sheetId="2730">
        <row r="7">
          <cell r="E7" t="str">
            <v>PT NEWCREST SUMATRA MINERALS</v>
          </cell>
        </row>
      </sheetData>
      <sheetData sheetId="2731">
        <row r="7">
          <cell r="E7" t="str">
            <v>PT NEWCREST SUMATRA MINERALS</v>
          </cell>
        </row>
      </sheetData>
      <sheetData sheetId="2732">
        <row r="7">
          <cell r="E7" t="str">
            <v>PT NEWCREST SUMATRA MINERALS</v>
          </cell>
        </row>
      </sheetData>
      <sheetData sheetId="2733">
        <row r="7">
          <cell r="E7" t="str">
            <v>PT NEWCREST SUMATRA MINERALS</v>
          </cell>
        </row>
      </sheetData>
      <sheetData sheetId="2734">
        <row r="7">
          <cell r="E7" t="str">
            <v>PT NEWCREST SUMATRA MINERALS</v>
          </cell>
        </row>
      </sheetData>
      <sheetData sheetId="2735">
        <row r="7">
          <cell r="E7" t="str">
            <v>PT NEWCREST SUMATRA MINERALS</v>
          </cell>
        </row>
      </sheetData>
      <sheetData sheetId="2736">
        <row r="7">
          <cell r="E7" t="str">
            <v>PT NEWCREST SUMATRA MINERALS</v>
          </cell>
        </row>
      </sheetData>
      <sheetData sheetId="2737">
        <row r="7">
          <cell r="E7" t="str">
            <v>PT NEWCREST SUMATRA MINERALS</v>
          </cell>
        </row>
      </sheetData>
      <sheetData sheetId="2738">
        <row r="7">
          <cell r="E7" t="str">
            <v>PT NEWCREST SUMATRA MINERALS</v>
          </cell>
        </row>
      </sheetData>
      <sheetData sheetId="2739">
        <row r="7">
          <cell r="E7" t="str">
            <v>PT NEWCREST SUMATRA MINERALS</v>
          </cell>
        </row>
      </sheetData>
      <sheetData sheetId="2740">
        <row r="7">
          <cell r="E7" t="str">
            <v>PT NEWCREST SUMATRA MINERALS</v>
          </cell>
        </row>
      </sheetData>
      <sheetData sheetId="2741">
        <row r="7">
          <cell r="E7" t="str">
            <v>PT NEWCREST SUMATRA MINERALS</v>
          </cell>
        </row>
      </sheetData>
      <sheetData sheetId="2742">
        <row r="7">
          <cell r="E7" t="str">
            <v>PT NEWCREST SUMATRA MINERALS</v>
          </cell>
        </row>
      </sheetData>
      <sheetData sheetId="2743">
        <row r="7">
          <cell r="E7" t="str">
            <v>PT NEWCREST SUMATRA MINERALS</v>
          </cell>
        </row>
      </sheetData>
      <sheetData sheetId="2744">
        <row r="7">
          <cell r="E7" t="str">
            <v>PT NEWCREST SUMATRA MINERALS</v>
          </cell>
        </row>
      </sheetData>
      <sheetData sheetId="2745">
        <row r="7">
          <cell r="E7" t="str">
            <v>PT NEWCREST SUMATRA MINERALS</v>
          </cell>
        </row>
      </sheetData>
      <sheetData sheetId="2746">
        <row r="7">
          <cell r="E7" t="str">
            <v>PT NEWCREST SUMATRA MINERALS</v>
          </cell>
        </row>
      </sheetData>
      <sheetData sheetId="2747">
        <row r="7">
          <cell r="E7" t="str">
            <v>PT NEWCREST SUMATRA MINERALS</v>
          </cell>
        </row>
      </sheetData>
      <sheetData sheetId="2748">
        <row r="7">
          <cell r="E7" t="str">
            <v>PT NEWCREST SUMATRA MINERALS</v>
          </cell>
        </row>
      </sheetData>
      <sheetData sheetId="2749">
        <row r="7">
          <cell r="E7" t="str">
            <v>PT NEWCREST SUMATRA MINERALS</v>
          </cell>
        </row>
      </sheetData>
      <sheetData sheetId="2750">
        <row r="7">
          <cell r="E7" t="str">
            <v>PT NEWCREST SUMATRA MINERALS</v>
          </cell>
        </row>
      </sheetData>
      <sheetData sheetId="2751">
        <row r="7">
          <cell r="E7" t="str">
            <v>PT NEWCREST SUMATRA MINERALS</v>
          </cell>
        </row>
      </sheetData>
      <sheetData sheetId="2752">
        <row r="7">
          <cell r="E7" t="str">
            <v>PT NEWCREST SUMATRA MINERALS</v>
          </cell>
        </row>
      </sheetData>
      <sheetData sheetId="2753">
        <row r="7">
          <cell r="E7" t="str">
            <v>PT NEWCREST SUMATRA MINERALS</v>
          </cell>
        </row>
      </sheetData>
      <sheetData sheetId="2754">
        <row r="7">
          <cell r="E7" t="str">
            <v>PT NEWCREST SUMATRA MINERALS</v>
          </cell>
        </row>
      </sheetData>
      <sheetData sheetId="2755">
        <row r="7">
          <cell r="E7" t="str">
            <v>PT NEWCREST SUMATRA MINERALS</v>
          </cell>
        </row>
      </sheetData>
      <sheetData sheetId="2756">
        <row r="7">
          <cell r="E7" t="str">
            <v>PT NEWCREST SUMATRA MINERALS</v>
          </cell>
        </row>
      </sheetData>
      <sheetData sheetId="2757">
        <row r="7">
          <cell r="E7" t="str">
            <v>PT NEWCREST SUMATRA MINERALS</v>
          </cell>
        </row>
      </sheetData>
      <sheetData sheetId="2758">
        <row r="7">
          <cell r="E7" t="str">
            <v>PT NEWCREST SUMATRA MINERALS</v>
          </cell>
        </row>
      </sheetData>
      <sheetData sheetId="2759">
        <row r="7">
          <cell r="E7" t="str">
            <v>PT NEWCREST SUMATRA MINERALS</v>
          </cell>
        </row>
      </sheetData>
      <sheetData sheetId="2760">
        <row r="7">
          <cell r="E7" t="str">
            <v>PT NEWCREST SUMATRA MINERALS</v>
          </cell>
        </row>
      </sheetData>
      <sheetData sheetId="2761">
        <row r="7">
          <cell r="E7" t="str">
            <v>PT NEWCREST SUMATRA MINERALS</v>
          </cell>
        </row>
      </sheetData>
      <sheetData sheetId="2762">
        <row r="7">
          <cell r="E7" t="str">
            <v>PT NEWCREST SUMATRA MINERALS</v>
          </cell>
        </row>
      </sheetData>
      <sheetData sheetId="2763">
        <row r="7">
          <cell r="E7" t="str">
            <v>PT NEWCREST SUMATRA MINERALS</v>
          </cell>
        </row>
      </sheetData>
      <sheetData sheetId="2764">
        <row r="7">
          <cell r="E7" t="str">
            <v>PT NEWCREST SUMATRA MINERALS</v>
          </cell>
        </row>
      </sheetData>
      <sheetData sheetId="2765">
        <row r="7">
          <cell r="E7" t="str">
            <v>PT NEWCREST SUMATRA MINERALS</v>
          </cell>
        </row>
      </sheetData>
      <sheetData sheetId="2766">
        <row r="7">
          <cell r="E7" t="str">
            <v>PT NEWCREST SUMATRA MINERALS</v>
          </cell>
        </row>
      </sheetData>
      <sheetData sheetId="2767">
        <row r="7">
          <cell r="E7" t="str">
            <v>PT NEWCREST SUMATRA MINERALS</v>
          </cell>
        </row>
      </sheetData>
      <sheetData sheetId="2768">
        <row r="7">
          <cell r="E7" t="str">
            <v>PT NEWCREST SUMATRA MINERALS</v>
          </cell>
        </row>
      </sheetData>
      <sheetData sheetId="2769">
        <row r="7">
          <cell r="E7" t="str">
            <v>PT NEWCREST SUMATRA MINERALS</v>
          </cell>
        </row>
      </sheetData>
      <sheetData sheetId="2770">
        <row r="7">
          <cell r="E7" t="str">
            <v>PT NEWCREST SUMATRA MINERALS</v>
          </cell>
        </row>
      </sheetData>
      <sheetData sheetId="2771">
        <row r="7">
          <cell r="E7" t="str">
            <v>PT NEWCREST SUMATRA MINERALS</v>
          </cell>
        </row>
      </sheetData>
      <sheetData sheetId="2772">
        <row r="7">
          <cell r="E7" t="str">
            <v>PT NEWCREST SUMATRA MINERALS</v>
          </cell>
        </row>
      </sheetData>
      <sheetData sheetId="2773">
        <row r="7">
          <cell r="E7" t="str">
            <v>PT NEWCREST SUMATRA MINERALS</v>
          </cell>
        </row>
      </sheetData>
      <sheetData sheetId="2774">
        <row r="7">
          <cell r="E7" t="str">
            <v>PT NEWCREST SUMATRA MINERALS</v>
          </cell>
        </row>
      </sheetData>
      <sheetData sheetId="2775">
        <row r="7">
          <cell r="E7" t="str">
            <v>PT NEWCREST SUMATRA MINERALS</v>
          </cell>
        </row>
      </sheetData>
      <sheetData sheetId="2776">
        <row r="7">
          <cell r="E7" t="str">
            <v>PT NEWCREST SUMATRA MINERALS</v>
          </cell>
        </row>
      </sheetData>
      <sheetData sheetId="2777">
        <row r="7">
          <cell r="E7" t="str">
            <v>PT NEWCREST SUMATRA MINERALS</v>
          </cell>
        </row>
      </sheetData>
      <sheetData sheetId="2778">
        <row r="7">
          <cell r="E7" t="str">
            <v>PT NEWCREST SUMATRA MINERALS</v>
          </cell>
        </row>
      </sheetData>
      <sheetData sheetId="2779">
        <row r="7">
          <cell r="E7" t="str">
            <v>PT NEWCREST SUMATRA MINERALS</v>
          </cell>
        </row>
      </sheetData>
      <sheetData sheetId="2780">
        <row r="7">
          <cell r="E7" t="str">
            <v>PT NEWCREST SUMATRA MINERALS</v>
          </cell>
        </row>
      </sheetData>
      <sheetData sheetId="2781">
        <row r="7">
          <cell r="E7" t="str">
            <v>PT NEWCREST SUMATRA MINERALS</v>
          </cell>
        </row>
      </sheetData>
      <sheetData sheetId="2782">
        <row r="7">
          <cell r="E7" t="str">
            <v>PT NEWCREST SUMATRA MINERALS</v>
          </cell>
        </row>
      </sheetData>
      <sheetData sheetId="2783">
        <row r="7">
          <cell r="E7" t="str">
            <v>PT NEWCREST SUMATRA MINERALS</v>
          </cell>
        </row>
      </sheetData>
      <sheetData sheetId="2784">
        <row r="7">
          <cell r="E7" t="str">
            <v>PT NEWCREST SUMATRA MINERALS</v>
          </cell>
        </row>
      </sheetData>
      <sheetData sheetId="2785">
        <row r="7">
          <cell r="E7" t="str">
            <v>PT NEWCREST SUMATRA MINERALS</v>
          </cell>
        </row>
      </sheetData>
      <sheetData sheetId="2786">
        <row r="7">
          <cell r="E7" t="str">
            <v>PT NEWCREST SUMATRA MINERALS</v>
          </cell>
        </row>
      </sheetData>
      <sheetData sheetId="2787">
        <row r="7">
          <cell r="E7" t="str">
            <v>PT NEWCREST SUMATRA MINERALS</v>
          </cell>
        </row>
      </sheetData>
      <sheetData sheetId="2788">
        <row r="7">
          <cell r="E7" t="str">
            <v>PT NEWCREST SUMATRA MINERALS</v>
          </cell>
        </row>
      </sheetData>
      <sheetData sheetId="2789">
        <row r="7">
          <cell r="E7" t="str">
            <v>PT NEWCREST SUMATRA MINERALS</v>
          </cell>
        </row>
      </sheetData>
      <sheetData sheetId="2790">
        <row r="7">
          <cell r="E7" t="str">
            <v>PT NEWCREST SUMATRA MINERALS</v>
          </cell>
        </row>
      </sheetData>
      <sheetData sheetId="2791">
        <row r="7">
          <cell r="E7" t="str">
            <v>PT NEWCREST SUMATRA MINERALS</v>
          </cell>
        </row>
      </sheetData>
      <sheetData sheetId="2792">
        <row r="7">
          <cell r="E7" t="str">
            <v>PT NEWCREST SUMATRA MINERALS</v>
          </cell>
        </row>
      </sheetData>
      <sheetData sheetId="2793">
        <row r="7">
          <cell r="E7" t="str">
            <v>PT NEWCREST SUMATRA MINERALS</v>
          </cell>
        </row>
      </sheetData>
      <sheetData sheetId="2794">
        <row r="7">
          <cell r="E7" t="str">
            <v>PT NEWCREST SUMATRA MINERALS</v>
          </cell>
        </row>
      </sheetData>
      <sheetData sheetId="2795">
        <row r="7">
          <cell r="E7" t="str">
            <v>PT NEWCREST SUMATRA MINERALS</v>
          </cell>
        </row>
      </sheetData>
      <sheetData sheetId="2796">
        <row r="7">
          <cell r="E7" t="str">
            <v>PT NEWCREST SUMATRA MINERALS</v>
          </cell>
        </row>
      </sheetData>
      <sheetData sheetId="2797">
        <row r="7">
          <cell r="E7" t="str">
            <v>PT NEWCREST SUMATRA MINERALS</v>
          </cell>
        </row>
      </sheetData>
      <sheetData sheetId="2798">
        <row r="7">
          <cell r="E7" t="str">
            <v>PT NEWCREST SUMATRA MINERALS</v>
          </cell>
        </row>
      </sheetData>
      <sheetData sheetId="2799">
        <row r="7">
          <cell r="E7" t="str">
            <v>PT NEWCREST SUMATRA MINERALS</v>
          </cell>
        </row>
      </sheetData>
      <sheetData sheetId="2800">
        <row r="7">
          <cell r="E7" t="str">
            <v>PT NEWCREST SUMATRA MINERALS</v>
          </cell>
        </row>
      </sheetData>
      <sheetData sheetId="2801">
        <row r="7">
          <cell r="E7" t="str">
            <v>PT NEWCREST SUMATRA MINERALS</v>
          </cell>
        </row>
      </sheetData>
      <sheetData sheetId="2802">
        <row r="7">
          <cell r="E7" t="str">
            <v>PT NEWCREST SUMATRA MINERALS</v>
          </cell>
        </row>
      </sheetData>
      <sheetData sheetId="2803">
        <row r="7">
          <cell r="E7" t="str">
            <v>PT NEWCREST SUMATRA MINERALS</v>
          </cell>
        </row>
      </sheetData>
      <sheetData sheetId="2804">
        <row r="7">
          <cell r="E7" t="str">
            <v>PT NEWCREST SUMATRA MINERALS</v>
          </cell>
        </row>
      </sheetData>
      <sheetData sheetId="2805">
        <row r="7">
          <cell r="E7" t="str">
            <v>PT NEWCREST SUMATRA MINERALS</v>
          </cell>
        </row>
      </sheetData>
      <sheetData sheetId="2806">
        <row r="7">
          <cell r="E7" t="str">
            <v>PT NEWCREST SUMATRA MINERALS</v>
          </cell>
        </row>
      </sheetData>
      <sheetData sheetId="2807">
        <row r="7">
          <cell r="E7" t="str">
            <v>PT NEWCREST SUMATRA MINERALS</v>
          </cell>
        </row>
      </sheetData>
      <sheetData sheetId="2808">
        <row r="7">
          <cell r="E7" t="str">
            <v>PT NEWCREST SUMATRA MINERALS</v>
          </cell>
        </row>
      </sheetData>
      <sheetData sheetId="2809">
        <row r="7">
          <cell r="E7" t="str">
            <v>PT NEWCREST SUMATRA MINERALS</v>
          </cell>
        </row>
      </sheetData>
      <sheetData sheetId="2810">
        <row r="7">
          <cell r="E7" t="str">
            <v>PT NEWCREST SUMATRA MINERALS</v>
          </cell>
        </row>
      </sheetData>
      <sheetData sheetId="2811">
        <row r="7">
          <cell r="E7" t="str">
            <v>PT NEWCREST SUMATRA MINERALS</v>
          </cell>
        </row>
      </sheetData>
      <sheetData sheetId="2812">
        <row r="7">
          <cell r="E7" t="str">
            <v>PT NEWCREST SUMATRA MINERALS</v>
          </cell>
        </row>
      </sheetData>
      <sheetData sheetId="2813">
        <row r="7">
          <cell r="E7" t="str">
            <v>PT NEWCREST SUMATRA MINERALS</v>
          </cell>
        </row>
      </sheetData>
      <sheetData sheetId="2814">
        <row r="7">
          <cell r="E7" t="str">
            <v>PT NEWCREST SUMATRA MINERALS</v>
          </cell>
        </row>
      </sheetData>
      <sheetData sheetId="2815">
        <row r="7">
          <cell r="E7" t="str">
            <v>PT NEWCREST SUMATRA MINERALS</v>
          </cell>
        </row>
      </sheetData>
      <sheetData sheetId="2816">
        <row r="7">
          <cell r="E7" t="str">
            <v>PT NEWCREST SUMATRA MINERALS</v>
          </cell>
        </row>
      </sheetData>
      <sheetData sheetId="2817">
        <row r="7">
          <cell r="E7" t="str">
            <v>PT NEWCREST SUMATRA MINERALS</v>
          </cell>
        </row>
      </sheetData>
      <sheetData sheetId="2818">
        <row r="7">
          <cell r="E7" t="str">
            <v>PT NEWCREST SUMATRA MINERALS</v>
          </cell>
        </row>
      </sheetData>
      <sheetData sheetId="2819">
        <row r="7">
          <cell r="E7" t="str">
            <v>PT NEWCREST SUMATRA MINERALS</v>
          </cell>
        </row>
      </sheetData>
      <sheetData sheetId="2820">
        <row r="7">
          <cell r="E7" t="str">
            <v>PT NEWCREST SUMATRA MINERALS</v>
          </cell>
        </row>
      </sheetData>
      <sheetData sheetId="2821">
        <row r="7">
          <cell r="E7" t="str">
            <v>PT NEWCREST SUMATRA MINERALS</v>
          </cell>
        </row>
      </sheetData>
      <sheetData sheetId="2822">
        <row r="7">
          <cell r="E7" t="str">
            <v>PT NEWCREST SUMATRA MINERALS</v>
          </cell>
        </row>
      </sheetData>
      <sheetData sheetId="2823">
        <row r="7">
          <cell r="E7" t="str">
            <v>PT NEWCREST SUMATRA MINERALS</v>
          </cell>
        </row>
      </sheetData>
      <sheetData sheetId="2824">
        <row r="7">
          <cell r="E7" t="str">
            <v>PT NEWCREST SUMATRA MINERALS</v>
          </cell>
        </row>
      </sheetData>
      <sheetData sheetId="2825">
        <row r="7">
          <cell r="E7" t="str">
            <v>PT NEWCREST SUMATRA MINERALS</v>
          </cell>
        </row>
      </sheetData>
      <sheetData sheetId="2826">
        <row r="7">
          <cell r="E7" t="str">
            <v>PT NEWCREST SUMATRA MINERALS</v>
          </cell>
        </row>
      </sheetData>
      <sheetData sheetId="2827">
        <row r="7">
          <cell r="E7" t="str">
            <v>PT NEWCREST SUMATRA MINERALS</v>
          </cell>
        </row>
      </sheetData>
      <sheetData sheetId="2828">
        <row r="7">
          <cell r="E7" t="str">
            <v>PT NEWCREST SUMATRA MINERALS</v>
          </cell>
        </row>
      </sheetData>
      <sheetData sheetId="2829">
        <row r="7">
          <cell r="E7" t="str">
            <v>PT NEWCREST SUMATRA MINERALS</v>
          </cell>
        </row>
      </sheetData>
      <sheetData sheetId="2830">
        <row r="7">
          <cell r="E7" t="str">
            <v>PT NEWCREST SUMATRA MINERALS</v>
          </cell>
        </row>
      </sheetData>
      <sheetData sheetId="2831">
        <row r="7">
          <cell r="E7" t="str">
            <v>PT NEWCREST SUMATRA MINERALS</v>
          </cell>
        </row>
      </sheetData>
      <sheetData sheetId="2832">
        <row r="7">
          <cell r="E7" t="str">
            <v>PT NEWCREST SUMATRA MINERALS</v>
          </cell>
        </row>
      </sheetData>
      <sheetData sheetId="2833">
        <row r="7">
          <cell r="E7" t="str">
            <v>PT NEWCREST SUMATRA MINERALS</v>
          </cell>
        </row>
      </sheetData>
      <sheetData sheetId="2834">
        <row r="7">
          <cell r="E7" t="str">
            <v>PT NEWCREST SUMATRA MINERALS</v>
          </cell>
        </row>
      </sheetData>
      <sheetData sheetId="2835">
        <row r="7">
          <cell r="E7" t="str">
            <v>PT NEWCREST SUMATRA MINERALS</v>
          </cell>
        </row>
      </sheetData>
      <sheetData sheetId="2836">
        <row r="7">
          <cell r="E7" t="str">
            <v>PT NEWCREST SUMATRA MINERALS</v>
          </cell>
        </row>
      </sheetData>
      <sheetData sheetId="2837">
        <row r="7">
          <cell r="E7" t="str">
            <v>PT NEWCREST SUMATRA MINERALS</v>
          </cell>
        </row>
      </sheetData>
      <sheetData sheetId="2838">
        <row r="7">
          <cell r="E7" t="str">
            <v>PT NEWCREST SUMATRA MINERALS</v>
          </cell>
        </row>
      </sheetData>
      <sheetData sheetId="2839">
        <row r="7">
          <cell r="E7" t="str">
            <v>PT NEWCREST SUMATRA MINERALS</v>
          </cell>
        </row>
      </sheetData>
      <sheetData sheetId="2840">
        <row r="7">
          <cell r="E7" t="str">
            <v>PT NEWCREST SUMATRA MINERALS</v>
          </cell>
        </row>
      </sheetData>
      <sheetData sheetId="2841">
        <row r="7">
          <cell r="E7" t="str">
            <v>PT NEWCREST SUMATRA MINERALS</v>
          </cell>
        </row>
      </sheetData>
      <sheetData sheetId="2842">
        <row r="7">
          <cell r="E7" t="str">
            <v>PT NEWCREST SUMATRA MINERALS</v>
          </cell>
        </row>
      </sheetData>
      <sheetData sheetId="2843">
        <row r="7">
          <cell r="E7" t="str">
            <v>PT NEWCREST SUMATRA MINERALS</v>
          </cell>
        </row>
      </sheetData>
      <sheetData sheetId="2844">
        <row r="7">
          <cell r="E7" t="str">
            <v>PT NEWCREST SUMATRA MINERALS</v>
          </cell>
        </row>
      </sheetData>
      <sheetData sheetId="2845">
        <row r="7">
          <cell r="E7" t="str">
            <v>PT NEWCREST SUMATRA MINERALS</v>
          </cell>
        </row>
      </sheetData>
      <sheetData sheetId="2846">
        <row r="7">
          <cell r="E7" t="str">
            <v>PT NEWCREST SUMATRA MINERALS</v>
          </cell>
        </row>
      </sheetData>
      <sheetData sheetId="2847">
        <row r="7">
          <cell r="E7" t="str">
            <v>PT NEWCREST SUMATRA MINERALS</v>
          </cell>
        </row>
      </sheetData>
      <sheetData sheetId="2848">
        <row r="7">
          <cell r="E7" t="str">
            <v>PT NEWCREST SUMATRA MINERALS</v>
          </cell>
        </row>
      </sheetData>
      <sheetData sheetId="2849">
        <row r="7">
          <cell r="E7" t="str">
            <v>PT NEWCREST SUMATRA MINERALS</v>
          </cell>
        </row>
      </sheetData>
      <sheetData sheetId="2850">
        <row r="7">
          <cell r="E7" t="str">
            <v>PT NEWCREST SUMATRA MINERALS</v>
          </cell>
        </row>
      </sheetData>
      <sheetData sheetId="2851">
        <row r="7">
          <cell r="E7" t="str">
            <v>PT NEWCREST SUMATRA MINERALS</v>
          </cell>
        </row>
      </sheetData>
      <sheetData sheetId="2852">
        <row r="7">
          <cell r="E7" t="str">
            <v>PT NEWCREST SUMATRA MINERALS</v>
          </cell>
        </row>
      </sheetData>
      <sheetData sheetId="2853">
        <row r="7">
          <cell r="E7" t="str">
            <v>PT NEWCREST SUMATRA MINERALS</v>
          </cell>
        </row>
      </sheetData>
      <sheetData sheetId="2854">
        <row r="7">
          <cell r="E7" t="str">
            <v>PT NEWCREST SUMATRA MINERALS</v>
          </cell>
        </row>
      </sheetData>
      <sheetData sheetId="2855">
        <row r="7">
          <cell r="E7" t="str">
            <v>PT NEWCREST SUMATRA MINERALS</v>
          </cell>
        </row>
      </sheetData>
      <sheetData sheetId="2856">
        <row r="7">
          <cell r="E7" t="str">
            <v>PT NEWCREST SUMATRA MINERALS</v>
          </cell>
        </row>
      </sheetData>
      <sheetData sheetId="2857">
        <row r="7">
          <cell r="E7" t="str">
            <v>PT NEWCREST SUMATRA MINERALS</v>
          </cell>
        </row>
      </sheetData>
      <sheetData sheetId="2858">
        <row r="7">
          <cell r="E7" t="str">
            <v>PT NEWCREST SUMATRA MINERALS</v>
          </cell>
        </row>
      </sheetData>
      <sheetData sheetId="2859">
        <row r="7">
          <cell r="E7" t="str">
            <v>PT NEWCREST SUMATRA MINERALS</v>
          </cell>
        </row>
      </sheetData>
      <sheetData sheetId="2860">
        <row r="7">
          <cell r="E7" t="str">
            <v>PT NEWCREST SUMATRA MINERALS</v>
          </cell>
        </row>
      </sheetData>
      <sheetData sheetId="2861">
        <row r="7">
          <cell r="E7" t="str">
            <v>PT NEWCREST SUMATRA MINERALS</v>
          </cell>
        </row>
      </sheetData>
      <sheetData sheetId="2862">
        <row r="7">
          <cell r="E7" t="str">
            <v>PT NEWCREST SUMATRA MINERALS</v>
          </cell>
        </row>
      </sheetData>
      <sheetData sheetId="2863">
        <row r="7">
          <cell r="E7" t="str">
            <v>PT NEWCREST SUMATRA MINERALS</v>
          </cell>
        </row>
      </sheetData>
      <sheetData sheetId="2864">
        <row r="7">
          <cell r="E7" t="str">
            <v>PT NEWCREST SUMATRA MINERALS</v>
          </cell>
        </row>
      </sheetData>
      <sheetData sheetId="2865">
        <row r="7">
          <cell r="E7" t="str">
            <v>PT NEWCREST SUMATRA MINERALS</v>
          </cell>
        </row>
      </sheetData>
      <sheetData sheetId="2866">
        <row r="7">
          <cell r="E7" t="str">
            <v>PT NEWCREST SUMATRA MINERALS</v>
          </cell>
        </row>
      </sheetData>
      <sheetData sheetId="2867">
        <row r="7">
          <cell r="E7" t="str">
            <v>PT NEWCREST SUMATRA MINERALS</v>
          </cell>
        </row>
      </sheetData>
      <sheetData sheetId="2868">
        <row r="7">
          <cell r="E7" t="str">
            <v>PT NEWCREST SUMATRA MINERALS</v>
          </cell>
        </row>
      </sheetData>
      <sheetData sheetId="2869">
        <row r="7">
          <cell r="E7" t="str">
            <v>PT NEWCREST SUMATRA MINERALS</v>
          </cell>
        </row>
      </sheetData>
      <sheetData sheetId="2870">
        <row r="7">
          <cell r="E7" t="str">
            <v>PT NEWCREST SUMATRA MINERALS</v>
          </cell>
        </row>
      </sheetData>
      <sheetData sheetId="2871">
        <row r="7">
          <cell r="E7" t="str">
            <v>PT NEWCREST SUMATRA MINERALS</v>
          </cell>
        </row>
      </sheetData>
      <sheetData sheetId="2872">
        <row r="7">
          <cell r="E7" t="str">
            <v>PT NEWCREST SUMATRA MINERALS</v>
          </cell>
        </row>
      </sheetData>
      <sheetData sheetId="2873">
        <row r="7">
          <cell r="E7" t="str">
            <v>PT NEWCREST SUMATRA MINERALS</v>
          </cell>
        </row>
      </sheetData>
      <sheetData sheetId="2874">
        <row r="7">
          <cell r="E7" t="str">
            <v>PT NEWCREST SUMATRA MINERALS</v>
          </cell>
        </row>
      </sheetData>
      <sheetData sheetId="2875">
        <row r="7">
          <cell r="E7" t="str">
            <v>PT NEWCREST SUMATRA MINERALS</v>
          </cell>
        </row>
      </sheetData>
      <sheetData sheetId="2876">
        <row r="7">
          <cell r="E7" t="str">
            <v>PT NEWCREST SUMATRA MINERALS</v>
          </cell>
        </row>
      </sheetData>
      <sheetData sheetId="2877">
        <row r="7">
          <cell r="E7" t="str">
            <v>PT NEWCREST SUMATRA MINERALS</v>
          </cell>
        </row>
      </sheetData>
      <sheetData sheetId="2878">
        <row r="7">
          <cell r="E7" t="str">
            <v>PT NEWCREST SUMATRA MINERALS</v>
          </cell>
        </row>
      </sheetData>
      <sheetData sheetId="2879">
        <row r="7">
          <cell r="E7" t="str">
            <v>PT NEWCREST SUMATRA MINERALS</v>
          </cell>
        </row>
      </sheetData>
      <sheetData sheetId="2880">
        <row r="7">
          <cell r="E7" t="str">
            <v>PT NEWCREST SUMATRA MINERALS</v>
          </cell>
        </row>
      </sheetData>
      <sheetData sheetId="2881">
        <row r="7">
          <cell r="E7" t="str">
            <v>PT NEWCREST SUMATRA MINERALS</v>
          </cell>
        </row>
      </sheetData>
      <sheetData sheetId="2882">
        <row r="7">
          <cell r="E7" t="str">
            <v>PT NEWCREST SUMATRA MINERALS</v>
          </cell>
        </row>
      </sheetData>
      <sheetData sheetId="2883">
        <row r="7">
          <cell r="E7" t="str">
            <v>PT NEWCREST SUMATRA MINERALS</v>
          </cell>
        </row>
      </sheetData>
      <sheetData sheetId="2884">
        <row r="7">
          <cell r="E7" t="str">
            <v>PT NEWCREST SUMATRA MINERALS</v>
          </cell>
        </row>
      </sheetData>
      <sheetData sheetId="2885">
        <row r="7">
          <cell r="E7" t="str">
            <v>PT NEWCREST SUMATRA MINERALS</v>
          </cell>
        </row>
      </sheetData>
      <sheetData sheetId="2886">
        <row r="7">
          <cell r="E7" t="str">
            <v>PT NEWCREST SUMATRA MINERALS</v>
          </cell>
        </row>
      </sheetData>
      <sheetData sheetId="2887">
        <row r="7">
          <cell r="E7" t="str">
            <v>PT NEWCREST SUMATRA MINERALS</v>
          </cell>
        </row>
      </sheetData>
      <sheetData sheetId="2888">
        <row r="7">
          <cell r="E7" t="str">
            <v>PT NEWCREST SUMATRA MINERALS</v>
          </cell>
        </row>
      </sheetData>
      <sheetData sheetId="2889">
        <row r="7">
          <cell r="E7" t="str">
            <v>PT NEWCREST SUMATRA MINERALS</v>
          </cell>
        </row>
      </sheetData>
      <sheetData sheetId="2890">
        <row r="7">
          <cell r="E7" t="str">
            <v>PT NEWCREST SUMATRA MINERALS</v>
          </cell>
        </row>
      </sheetData>
      <sheetData sheetId="2891">
        <row r="7">
          <cell r="E7" t="str">
            <v>PT NEWCREST SUMATRA MINERALS</v>
          </cell>
        </row>
      </sheetData>
      <sheetData sheetId="2892">
        <row r="7">
          <cell r="E7" t="str">
            <v>PT NEWCREST SUMATRA MINERALS</v>
          </cell>
        </row>
      </sheetData>
      <sheetData sheetId="2893">
        <row r="7">
          <cell r="E7" t="str">
            <v>PT NEWCREST SUMATRA MINERALS</v>
          </cell>
        </row>
      </sheetData>
      <sheetData sheetId="2894">
        <row r="7">
          <cell r="E7" t="str">
            <v>PT NEWCREST SUMATRA MINERALS</v>
          </cell>
        </row>
      </sheetData>
      <sheetData sheetId="2895">
        <row r="7">
          <cell r="E7" t="str">
            <v>PT NEWCREST SUMATRA MINERALS</v>
          </cell>
        </row>
      </sheetData>
      <sheetData sheetId="2896">
        <row r="7">
          <cell r="E7" t="str">
            <v>PT NEWCREST SUMATRA MINERALS</v>
          </cell>
        </row>
      </sheetData>
      <sheetData sheetId="2897">
        <row r="7">
          <cell r="E7" t="str">
            <v>PT NEWCREST SUMATRA MINERALS</v>
          </cell>
        </row>
      </sheetData>
      <sheetData sheetId="2898">
        <row r="7">
          <cell r="E7" t="str">
            <v>PT NEWCREST SUMATRA MINERALS</v>
          </cell>
        </row>
      </sheetData>
      <sheetData sheetId="2899">
        <row r="7">
          <cell r="E7" t="str">
            <v>PT NEWCREST SUMATRA MINERALS</v>
          </cell>
        </row>
      </sheetData>
      <sheetData sheetId="2900">
        <row r="7">
          <cell r="E7" t="str">
            <v>PT NEWCREST SUMATRA MINERALS</v>
          </cell>
        </row>
      </sheetData>
      <sheetData sheetId="2901">
        <row r="7">
          <cell r="E7" t="str">
            <v>PT NEWCREST SUMATRA MINERALS</v>
          </cell>
        </row>
      </sheetData>
      <sheetData sheetId="2902">
        <row r="7">
          <cell r="E7" t="str">
            <v>PT NEWCREST SUMATRA MINERALS</v>
          </cell>
        </row>
      </sheetData>
      <sheetData sheetId="2903">
        <row r="7">
          <cell r="E7" t="str">
            <v>PT NEWCREST SUMATRA MINERALS</v>
          </cell>
        </row>
      </sheetData>
      <sheetData sheetId="2904">
        <row r="7">
          <cell r="E7" t="str">
            <v>PT NEWCREST SUMATRA MINERALS</v>
          </cell>
        </row>
      </sheetData>
      <sheetData sheetId="2905">
        <row r="7">
          <cell r="E7" t="str">
            <v>PT NEWCREST SUMATRA MINERALS</v>
          </cell>
        </row>
      </sheetData>
      <sheetData sheetId="2906">
        <row r="7">
          <cell r="E7" t="str">
            <v>PT NEWCREST SUMATRA MINERALS</v>
          </cell>
        </row>
      </sheetData>
      <sheetData sheetId="2907">
        <row r="7">
          <cell r="E7" t="str">
            <v>PT NEWCREST SUMATRA MINERALS</v>
          </cell>
        </row>
      </sheetData>
      <sheetData sheetId="2908">
        <row r="7">
          <cell r="E7" t="str">
            <v>PT NEWCREST SUMATRA MINERALS</v>
          </cell>
        </row>
      </sheetData>
      <sheetData sheetId="2909">
        <row r="7">
          <cell r="E7" t="str">
            <v>PT NEWCREST SUMATRA MINERALS</v>
          </cell>
        </row>
      </sheetData>
      <sheetData sheetId="2910">
        <row r="7">
          <cell r="E7" t="str">
            <v>PT NEWCREST SUMATRA MINERALS</v>
          </cell>
        </row>
      </sheetData>
      <sheetData sheetId="2911">
        <row r="7">
          <cell r="E7" t="str">
            <v>PT NEWCREST SUMATRA MINERALS</v>
          </cell>
        </row>
      </sheetData>
      <sheetData sheetId="2912">
        <row r="7">
          <cell r="E7" t="str">
            <v>PT NEWCREST SUMATRA MINERALS</v>
          </cell>
        </row>
      </sheetData>
      <sheetData sheetId="2913">
        <row r="7">
          <cell r="E7" t="str">
            <v>PT NEWCREST SUMATRA MINERALS</v>
          </cell>
        </row>
      </sheetData>
      <sheetData sheetId="2914">
        <row r="7">
          <cell r="E7" t="str">
            <v>PT NEWCREST SUMATRA MINERALS</v>
          </cell>
        </row>
      </sheetData>
      <sheetData sheetId="2915">
        <row r="7">
          <cell r="E7" t="str">
            <v>PT NEWCREST SUMATRA MINERALS</v>
          </cell>
        </row>
      </sheetData>
      <sheetData sheetId="2916">
        <row r="7">
          <cell r="E7" t="str">
            <v>PT NEWCREST SUMATRA MINERALS</v>
          </cell>
        </row>
      </sheetData>
      <sheetData sheetId="2917">
        <row r="7">
          <cell r="E7" t="str">
            <v>PT NEWCREST SUMATRA MINERALS</v>
          </cell>
        </row>
      </sheetData>
      <sheetData sheetId="2918">
        <row r="7">
          <cell r="E7" t="str">
            <v>PT NEWCREST SUMATRA MINERALS</v>
          </cell>
        </row>
      </sheetData>
      <sheetData sheetId="2919">
        <row r="7">
          <cell r="E7" t="str">
            <v>PT NEWCREST SUMATRA MINERALS</v>
          </cell>
        </row>
      </sheetData>
      <sheetData sheetId="2920">
        <row r="7">
          <cell r="E7" t="str">
            <v>PT NEWCREST SUMATRA MINERALS</v>
          </cell>
        </row>
      </sheetData>
      <sheetData sheetId="2921">
        <row r="7">
          <cell r="E7" t="str">
            <v>PT NEWCREST SUMATRA MINERALS</v>
          </cell>
        </row>
      </sheetData>
      <sheetData sheetId="2922">
        <row r="7">
          <cell r="E7" t="str">
            <v>PT NEWCREST SUMATRA MINERALS</v>
          </cell>
        </row>
      </sheetData>
      <sheetData sheetId="2923">
        <row r="7">
          <cell r="E7" t="str">
            <v>PT NEWCREST SUMATRA MINERALS</v>
          </cell>
        </row>
      </sheetData>
      <sheetData sheetId="2924">
        <row r="7">
          <cell r="E7" t="str">
            <v>PT NEWCREST SUMATRA MINERALS</v>
          </cell>
        </row>
      </sheetData>
      <sheetData sheetId="2925">
        <row r="7">
          <cell r="E7" t="str">
            <v>PT NEWCREST SUMATRA MINERALS</v>
          </cell>
        </row>
      </sheetData>
      <sheetData sheetId="2926">
        <row r="7">
          <cell r="E7" t="str">
            <v>PT NEWCREST SUMATRA MINERALS</v>
          </cell>
        </row>
      </sheetData>
      <sheetData sheetId="2927">
        <row r="7">
          <cell r="E7" t="str">
            <v>PT NEWCREST SUMATRA MINERALS</v>
          </cell>
        </row>
      </sheetData>
      <sheetData sheetId="2928">
        <row r="7">
          <cell r="E7" t="str">
            <v>PT NEWCREST SUMATRA MINERALS</v>
          </cell>
        </row>
      </sheetData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>
        <row r="7">
          <cell r="E7" t="str">
            <v>PT NEWCREST SUMATRA MINERALS</v>
          </cell>
        </row>
      </sheetData>
      <sheetData sheetId="2982">
        <row r="7">
          <cell r="E7" t="str">
            <v>PT NEWCREST SUMATRA MINERALS</v>
          </cell>
        </row>
      </sheetData>
      <sheetData sheetId="2983">
        <row r="7">
          <cell r="E7" t="str">
            <v>PT NEWCREST SUMATRA MINERALS</v>
          </cell>
        </row>
      </sheetData>
      <sheetData sheetId="2984">
        <row r="7">
          <cell r="E7" t="str">
            <v>PT NEWCREST SUMATRA MINERALS</v>
          </cell>
        </row>
      </sheetData>
      <sheetData sheetId="2985">
        <row r="7">
          <cell r="E7" t="str">
            <v>PT NEWCREST SUMATRA MINERALS</v>
          </cell>
        </row>
      </sheetData>
      <sheetData sheetId="2986"/>
      <sheetData sheetId="2987">
        <row r="7">
          <cell r="E7" t="str">
            <v>PT NEWCREST SUMATRA MINERALS</v>
          </cell>
        </row>
      </sheetData>
      <sheetData sheetId="2988"/>
      <sheetData sheetId="2989"/>
      <sheetData sheetId="2990"/>
      <sheetData sheetId="2991"/>
      <sheetData sheetId="2992"/>
      <sheetData sheetId="2993"/>
      <sheetData sheetId="2994">
        <row r="7">
          <cell r="E7" t="str">
            <v>PT NEWCREST SUMATRA MINERALS</v>
          </cell>
        </row>
      </sheetData>
      <sheetData sheetId="2995"/>
      <sheetData sheetId="2996">
        <row r="7">
          <cell r="E7" t="str">
            <v>PT NEWCREST SUMATRA MINERALS</v>
          </cell>
        </row>
      </sheetData>
      <sheetData sheetId="2997">
        <row r="7">
          <cell r="E7" t="str">
            <v>PT NEWCREST SUMATRA MINERALS</v>
          </cell>
        </row>
      </sheetData>
      <sheetData sheetId="2998">
        <row r="7">
          <cell r="E7" t="str">
            <v>PT NEWCREST SUMATRA MINERALS</v>
          </cell>
        </row>
      </sheetData>
      <sheetData sheetId="2999">
        <row r="7">
          <cell r="E7" t="str">
            <v>PT NEWCREST SUMATRA MINERALS</v>
          </cell>
        </row>
      </sheetData>
      <sheetData sheetId="3000">
        <row r="7">
          <cell r="E7" t="str">
            <v>PT NEWCREST SUMATRA MINERALS</v>
          </cell>
        </row>
      </sheetData>
      <sheetData sheetId="3001">
        <row r="7">
          <cell r="E7" t="str">
            <v>PT NEWCREST SUMATRA MINERALS</v>
          </cell>
        </row>
      </sheetData>
      <sheetData sheetId="3002">
        <row r="7">
          <cell r="E7" t="str">
            <v>PT NEWCREST SUMATRA MINERALS</v>
          </cell>
        </row>
      </sheetData>
      <sheetData sheetId="3003">
        <row r="7">
          <cell r="E7" t="str">
            <v>PT NEWCREST SUMATRA MINERALS</v>
          </cell>
        </row>
      </sheetData>
      <sheetData sheetId="3004">
        <row r="7">
          <cell r="E7" t="str">
            <v>PT NEWCREST SUMATRA MINERALS</v>
          </cell>
        </row>
      </sheetData>
      <sheetData sheetId="3005">
        <row r="7">
          <cell r="E7" t="str">
            <v>PT NEWCREST SUMATRA MINERALS</v>
          </cell>
        </row>
      </sheetData>
      <sheetData sheetId="3006">
        <row r="7">
          <cell r="E7" t="str">
            <v>PT NEWCREST SUMATRA MINERALS</v>
          </cell>
        </row>
      </sheetData>
      <sheetData sheetId="3007">
        <row r="7">
          <cell r="E7" t="str">
            <v>PT NEWCREST SUMATRA MINERALS</v>
          </cell>
        </row>
      </sheetData>
      <sheetData sheetId="3008">
        <row r="7">
          <cell r="E7" t="str">
            <v>PT NEWCREST SUMATRA MINERALS</v>
          </cell>
        </row>
      </sheetData>
      <sheetData sheetId="3009">
        <row r="7">
          <cell r="E7" t="str">
            <v>PT NEWCREST SUMATRA MINERALS</v>
          </cell>
        </row>
      </sheetData>
      <sheetData sheetId="3010">
        <row r="7">
          <cell r="E7" t="str">
            <v>PT NEWCREST SUMATRA MINERALS</v>
          </cell>
        </row>
      </sheetData>
      <sheetData sheetId="3011"/>
      <sheetData sheetId="3012">
        <row r="7">
          <cell r="E7" t="str">
            <v>PT NEWCREST SUMATRA MINERALS</v>
          </cell>
        </row>
      </sheetData>
      <sheetData sheetId="3013">
        <row r="7">
          <cell r="E7" t="str">
            <v>PT NEWCREST SUMATRA MINERALS</v>
          </cell>
        </row>
      </sheetData>
      <sheetData sheetId="3014">
        <row r="7">
          <cell r="E7" t="str">
            <v>PT NEWCREST SUMATRA MINERALS</v>
          </cell>
        </row>
      </sheetData>
      <sheetData sheetId="3015">
        <row r="7">
          <cell r="E7" t="str">
            <v>PT NEWCREST SUMATRA MINERALS</v>
          </cell>
        </row>
      </sheetData>
      <sheetData sheetId="3016">
        <row r="7">
          <cell r="E7" t="str">
            <v>PT NEWCREST SUMATRA MINERALS</v>
          </cell>
        </row>
      </sheetData>
      <sheetData sheetId="3017">
        <row r="7">
          <cell r="E7" t="str">
            <v>PT NEWCREST SUMATRA MINERALS</v>
          </cell>
        </row>
      </sheetData>
      <sheetData sheetId="3018">
        <row r="7">
          <cell r="E7" t="str">
            <v>PT NEWCREST SUMATRA MINERALS</v>
          </cell>
        </row>
      </sheetData>
      <sheetData sheetId="3019">
        <row r="7">
          <cell r="E7" t="str">
            <v>PT NEWCREST SUMATRA MINERALS</v>
          </cell>
        </row>
      </sheetData>
      <sheetData sheetId="3020">
        <row r="7">
          <cell r="E7" t="str">
            <v>PT NEWCREST SUMATRA MINERALS</v>
          </cell>
        </row>
      </sheetData>
      <sheetData sheetId="3021">
        <row r="7">
          <cell r="E7" t="str">
            <v>PT NEWCREST SUMATRA MINERALS</v>
          </cell>
        </row>
      </sheetData>
      <sheetData sheetId="3022">
        <row r="7">
          <cell r="E7" t="str">
            <v>PT NEWCREST SUMATRA MINERALS</v>
          </cell>
        </row>
      </sheetData>
      <sheetData sheetId="3023">
        <row r="7">
          <cell r="E7" t="str">
            <v>PT NEWCREST SUMATRA MINERALS</v>
          </cell>
        </row>
      </sheetData>
      <sheetData sheetId="3024">
        <row r="7">
          <cell r="E7" t="str">
            <v>PT NEWCREST SUMATRA MINERALS</v>
          </cell>
        </row>
      </sheetData>
      <sheetData sheetId="3025">
        <row r="7">
          <cell r="E7" t="str">
            <v>PT NEWCREST SUMATRA MINERALS</v>
          </cell>
        </row>
      </sheetData>
      <sheetData sheetId="3026">
        <row r="7">
          <cell r="E7" t="str">
            <v>PT NEWCREST SUMATRA MINERALS</v>
          </cell>
        </row>
      </sheetData>
      <sheetData sheetId="3027">
        <row r="7">
          <cell r="E7" t="str">
            <v>PT NEWCREST SUMATRA MINERALS</v>
          </cell>
        </row>
      </sheetData>
      <sheetData sheetId="3028">
        <row r="7">
          <cell r="E7" t="str">
            <v>PT NEWCREST SUMATRA MINERALS</v>
          </cell>
        </row>
      </sheetData>
      <sheetData sheetId="3029">
        <row r="7">
          <cell r="E7" t="str">
            <v>PT NEWCREST SUMATRA MINERALS</v>
          </cell>
        </row>
      </sheetData>
      <sheetData sheetId="3030">
        <row r="7">
          <cell r="E7" t="str">
            <v>PT NEWCREST SUMATRA MINERALS</v>
          </cell>
        </row>
      </sheetData>
      <sheetData sheetId="3031">
        <row r="7">
          <cell r="E7" t="str">
            <v>PT NEWCREST SUMATRA MINERALS</v>
          </cell>
        </row>
      </sheetData>
      <sheetData sheetId="3032">
        <row r="7">
          <cell r="E7" t="str">
            <v>PT NEWCREST SUMATRA MINERALS</v>
          </cell>
        </row>
      </sheetData>
      <sheetData sheetId="3033">
        <row r="7">
          <cell r="E7" t="str">
            <v>PT NEWCREST SUMATRA MINERALS</v>
          </cell>
        </row>
      </sheetData>
      <sheetData sheetId="3034">
        <row r="7">
          <cell r="E7" t="str">
            <v>PT NEWCREST SUMATRA MINERALS</v>
          </cell>
        </row>
      </sheetData>
      <sheetData sheetId="3035">
        <row r="7">
          <cell r="E7" t="str">
            <v>PT NEWCREST SUMATRA MINERALS</v>
          </cell>
        </row>
      </sheetData>
      <sheetData sheetId="3036">
        <row r="7">
          <cell r="E7" t="str">
            <v>PT NEWCREST SUMATRA MINERALS</v>
          </cell>
        </row>
      </sheetData>
      <sheetData sheetId="3037">
        <row r="7">
          <cell r="E7" t="str">
            <v>PT NEWCREST SUMATRA MINERALS</v>
          </cell>
        </row>
      </sheetData>
      <sheetData sheetId="3038">
        <row r="7">
          <cell r="E7" t="str">
            <v>PT NEWCREST SUMATRA MINERALS</v>
          </cell>
        </row>
      </sheetData>
      <sheetData sheetId="3039">
        <row r="7">
          <cell r="E7" t="str">
            <v>PT NEWCREST SUMATRA MINERALS</v>
          </cell>
        </row>
      </sheetData>
      <sheetData sheetId="3040">
        <row r="7">
          <cell r="E7" t="str">
            <v>PT NEWCREST SUMATRA MINERALS</v>
          </cell>
        </row>
      </sheetData>
      <sheetData sheetId="3041">
        <row r="7">
          <cell r="E7" t="str">
            <v>PT NEWCREST SUMATRA MINERALS</v>
          </cell>
        </row>
      </sheetData>
      <sheetData sheetId="3042">
        <row r="7">
          <cell r="E7" t="str">
            <v>PT NEWCREST SUMATRA MINERALS</v>
          </cell>
        </row>
      </sheetData>
      <sheetData sheetId="3043">
        <row r="7">
          <cell r="E7" t="str">
            <v>PT NEWCREST SUMATRA MINERALS</v>
          </cell>
        </row>
      </sheetData>
      <sheetData sheetId="3044">
        <row r="7">
          <cell r="E7" t="str">
            <v>PT NEWCREST SUMATRA MINERALS</v>
          </cell>
        </row>
      </sheetData>
      <sheetData sheetId="3045">
        <row r="7">
          <cell r="E7" t="str">
            <v>PT NEWCREST SUMATRA MINERALS</v>
          </cell>
        </row>
      </sheetData>
      <sheetData sheetId="3046">
        <row r="7">
          <cell r="E7" t="str">
            <v>PT NEWCREST SUMATRA MINERALS</v>
          </cell>
        </row>
      </sheetData>
      <sheetData sheetId="3047">
        <row r="7">
          <cell r="E7" t="str">
            <v>PT NEWCREST SUMATRA MINERALS</v>
          </cell>
        </row>
      </sheetData>
      <sheetData sheetId="3048">
        <row r="7">
          <cell r="E7" t="str">
            <v>PT NEWCREST SUMATRA MINERALS</v>
          </cell>
        </row>
      </sheetData>
      <sheetData sheetId="3049">
        <row r="7">
          <cell r="E7" t="str">
            <v>PT NEWCREST SUMATRA MINERALS</v>
          </cell>
        </row>
      </sheetData>
      <sheetData sheetId="3050">
        <row r="7">
          <cell r="E7" t="str">
            <v>PT NEWCREST SUMATRA MINERALS</v>
          </cell>
        </row>
      </sheetData>
      <sheetData sheetId="3051">
        <row r="7">
          <cell r="E7" t="str">
            <v>PT NEWCREST SUMATRA MINERALS</v>
          </cell>
        </row>
      </sheetData>
      <sheetData sheetId="3052">
        <row r="7">
          <cell r="E7" t="str">
            <v>PT NEWCREST SUMATRA MINERALS</v>
          </cell>
        </row>
      </sheetData>
      <sheetData sheetId="3053">
        <row r="7">
          <cell r="E7" t="str">
            <v>PT NEWCREST SUMATRA MINERALS</v>
          </cell>
        </row>
      </sheetData>
      <sheetData sheetId="3054">
        <row r="7">
          <cell r="E7" t="str">
            <v>PT NEWCREST SUMATRA MINERALS</v>
          </cell>
        </row>
      </sheetData>
      <sheetData sheetId="3055">
        <row r="7">
          <cell r="E7" t="str">
            <v>PT NEWCREST SUMATRA MINERALS</v>
          </cell>
        </row>
      </sheetData>
      <sheetData sheetId="3056">
        <row r="7">
          <cell r="E7" t="str">
            <v>PT NEWCREST SUMATRA MINERALS</v>
          </cell>
        </row>
      </sheetData>
      <sheetData sheetId="3057">
        <row r="7">
          <cell r="E7" t="str">
            <v>PT NEWCREST SUMATRA MINERALS</v>
          </cell>
        </row>
      </sheetData>
      <sheetData sheetId="3058">
        <row r="7">
          <cell r="E7" t="str">
            <v>PT NEWCREST SUMATRA MINERALS</v>
          </cell>
        </row>
      </sheetData>
      <sheetData sheetId="3059">
        <row r="7">
          <cell r="E7" t="str">
            <v>PT NEWCREST SUMATRA MINERALS</v>
          </cell>
        </row>
      </sheetData>
      <sheetData sheetId="3060">
        <row r="7">
          <cell r="E7" t="str">
            <v>PT NEWCREST SUMATRA MINERALS</v>
          </cell>
        </row>
      </sheetData>
      <sheetData sheetId="3061">
        <row r="7">
          <cell r="E7" t="str">
            <v>PT NEWCREST SUMATRA MINERALS</v>
          </cell>
        </row>
      </sheetData>
      <sheetData sheetId="3062">
        <row r="7">
          <cell r="E7" t="str">
            <v>PT NEWCREST SUMATRA MINERALS</v>
          </cell>
        </row>
      </sheetData>
      <sheetData sheetId="3063">
        <row r="7">
          <cell r="E7" t="str">
            <v>PT NEWCREST SUMATRA MINERALS</v>
          </cell>
        </row>
      </sheetData>
      <sheetData sheetId="3064">
        <row r="7">
          <cell r="E7" t="str">
            <v>PT NEWCREST SUMATRA MINERALS</v>
          </cell>
        </row>
      </sheetData>
      <sheetData sheetId="3065">
        <row r="7">
          <cell r="E7" t="str">
            <v>PT NEWCREST SUMATRA MINERALS</v>
          </cell>
        </row>
      </sheetData>
      <sheetData sheetId="3066">
        <row r="7">
          <cell r="E7" t="str">
            <v>PT NEWCREST SUMATRA MINERALS</v>
          </cell>
        </row>
      </sheetData>
      <sheetData sheetId="3067">
        <row r="7">
          <cell r="E7" t="str">
            <v>PT NEWCREST SUMATRA MINERALS</v>
          </cell>
        </row>
      </sheetData>
      <sheetData sheetId="3068">
        <row r="7">
          <cell r="E7" t="str">
            <v>PT NEWCREST SUMATRA MINERALS</v>
          </cell>
        </row>
      </sheetData>
      <sheetData sheetId="3069">
        <row r="7">
          <cell r="E7" t="str">
            <v>PT NEWCREST SUMATRA MINERALS</v>
          </cell>
        </row>
      </sheetData>
      <sheetData sheetId="3070">
        <row r="7">
          <cell r="E7" t="str">
            <v>PT NEWCREST SUMATRA MINERALS</v>
          </cell>
        </row>
      </sheetData>
      <sheetData sheetId="3071">
        <row r="7">
          <cell r="E7" t="str">
            <v>PT NEWCREST SUMATRA MINERALS</v>
          </cell>
        </row>
      </sheetData>
      <sheetData sheetId="3072">
        <row r="7">
          <cell r="E7" t="str">
            <v>PT NEWCREST SUMATRA MINERALS</v>
          </cell>
        </row>
      </sheetData>
      <sheetData sheetId="3073">
        <row r="7">
          <cell r="E7" t="str">
            <v>PT NEWCREST SUMATRA MINERALS</v>
          </cell>
        </row>
      </sheetData>
      <sheetData sheetId="3074">
        <row r="7">
          <cell r="E7" t="str">
            <v>PT NEWCREST SUMATRA MINERALS</v>
          </cell>
        </row>
      </sheetData>
      <sheetData sheetId="3075">
        <row r="7">
          <cell r="E7" t="str">
            <v>PT NEWCREST SUMATRA MINERALS</v>
          </cell>
        </row>
      </sheetData>
      <sheetData sheetId="3076">
        <row r="7">
          <cell r="E7" t="str">
            <v>PT NEWCREST SUMATRA MINERALS</v>
          </cell>
        </row>
      </sheetData>
      <sheetData sheetId="3077">
        <row r="7">
          <cell r="E7" t="str">
            <v>PT NEWCREST SUMATRA MINERALS</v>
          </cell>
        </row>
      </sheetData>
      <sheetData sheetId="3078">
        <row r="7">
          <cell r="E7" t="str">
            <v>PT NEWCREST SUMATRA MINERALS</v>
          </cell>
        </row>
      </sheetData>
      <sheetData sheetId="3079">
        <row r="7">
          <cell r="E7" t="str">
            <v>PT NEWCREST SUMATRA MINERALS</v>
          </cell>
        </row>
      </sheetData>
      <sheetData sheetId="3080">
        <row r="7">
          <cell r="E7" t="str">
            <v>PT NEWCREST SUMATRA MINERALS</v>
          </cell>
        </row>
      </sheetData>
      <sheetData sheetId="3081">
        <row r="7">
          <cell r="E7" t="str">
            <v>PT NEWCREST SUMATRA MINERALS</v>
          </cell>
        </row>
      </sheetData>
      <sheetData sheetId="3082">
        <row r="7">
          <cell r="E7" t="str">
            <v>PT NEWCREST SUMATRA MINERALS</v>
          </cell>
        </row>
      </sheetData>
      <sheetData sheetId="3083">
        <row r="7">
          <cell r="E7" t="str">
            <v>PT NEWCREST SUMATRA MINERALS</v>
          </cell>
        </row>
      </sheetData>
      <sheetData sheetId="3084">
        <row r="7">
          <cell r="E7" t="str">
            <v>PT NEWCREST SUMATRA MINERALS</v>
          </cell>
        </row>
      </sheetData>
      <sheetData sheetId="3085">
        <row r="7">
          <cell r="E7" t="str">
            <v>PT NEWCREST SUMATRA MINERALS</v>
          </cell>
        </row>
      </sheetData>
      <sheetData sheetId="3086">
        <row r="7">
          <cell r="E7" t="str">
            <v>PT NEWCREST SUMATRA MINERALS</v>
          </cell>
        </row>
      </sheetData>
      <sheetData sheetId="3087">
        <row r="7">
          <cell r="E7" t="str">
            <v>PT NEWCREST SUMATRA MINERALS</v>
          </cell>
        </row>
      </sheetData>
      <sheetData sheetId="3088">
        <row r="7">
          <cell r="E7" t="str">
            <v>PT NEWCREST SUMATRA MINERALS</v>
          </cell>
        </row>
      </sheetData>
      <sheetData sheetId="3089">
        <row r="7">
          <cell r="E7" t="str">
            <v>PT NEWCREST SUMATRA MINERALS</v>
          </cell>
        </row>
      </sheetData>
      <sheetData sheetId="3090">
        <row r="7">
          <cell r="E7" t="str">
            <v>PT NEWCREST SUMATRA MINERALS</v>
          </cell>
        </row>
      </sheetData>
      <sheetData sheetId="3091">
        <row r="7">
          <cell r="E7" t="str">
            <v>PT NEWCREST SUMATRA MINERALS</v>
          </cell>
        </row>
      </sheetData>
      <sheetData sheetId="3092">
        <row r="7">
          <cell r="E7" t="str">
            <v>PT NEWCREST SUMATRA MINERALS</v>
          </cell>
        </row>
      </sheetData>
      <sheetData sheetId="3093">
        <row r="7">
          <cell r="E7" t="str">
            <v>PT NEWCREST SUMATRA MINERALS</v>
          </cell>
        </row>
      </sheetData>
      <sheetData sheetId="3094">
        <row r="7">
          <cell r="E7" t="str">
            <v>PT NEWCREST SUMATRA MINERALS</v>
          </cell>
        </row>
      </sheetData>
      <sheetData sheetId="3095">
        <row r="7">
          <cell r="E7" t="str">
            <v>PT NEWCREST SUMATRA MINERALS</v>
          </cell>
        </row>
      </sheetData>
      <sheetData sheetId="3096">
        <row r="7">
          <cell r="E7" t="str">
            <v>PT NEWCREST SUMATRA MINERALS</v>
          </cell>
        </row>
      </sheetData>
      <sheetData sheetId="3097">
        <row r="7">
          <cell r="E7" t="str">
            <v>PT NEWCREST SUMATRA MINERALS</v>
          </cell>
        </row>
      </sheetData>
      <sheetData sheetId="3098">
        <row r="7">
          <cell r="E7" t="str">
            <v>PT NEWCREST SUMATRA MINERALS</v>
          </cell>
        </row>
      </sheetData>
      <sheetData sheetId="3099">
        <row r="7">
          <cell r="E7" t="str">
            <v>PT NEWCREST SUMATRA MINERALS</v>
          </cell>
        </row>
      </sheetData>
      <sheetData sheetId="3100">
        <row r="7">
          <cell r="E7" t="str">
            <v>PT NEWCREST SUMATRA MINERALS</v>
          </cell>
        </row>
      </sheetData>
      <sheetData sheetId="3101">
        <row r="7">
          <cell r="E7" t="str">
            <v>PT NEWCREST SUMATRA MINERALS</v>
          </cell>
        </row>
      </sheetData>
      <sheetData sheetId="3102">
        <row r="7">
          <cell r="E7" t="str">
            <v>PT NEWCREST SUMATRA MINERALS</v>
          </cell>
        </row>
      </sheetData>
      <sheetData sheetId="3103">
        <row r="7">
          <cell r="E7" t="str">
            <v>PT NEWCREST SUMATRA MINERALS</v>
          </cell>
        </row>
      </sheetData>
      <sheetData sheetId="3104">
        <row r="7">
          <cell r="E7" t="str">
            <v>PT NEWCREST SUMATRA MINERALS</v>
          </cell>
        </row>
      </sheetData>
      <sheetData sheetId="3105">
        <row r="7">
          <cell r="E7" t="str">
            <v>PT NEWCREST SUMATRA MINERALS</v>
          </cell>
        </row>
      </sheetData>
      <sheetData sheetId="3106">
        <row r="7">
          <cell r="E7" t="str">
            <v>PT NEWCREST SUMATRA MINERALS</v>
          </cell>
        </row>
      </sheetData>
      <sheetData sheetId="3107">
        <row r="7">
          <cell r="E7" t="str">
            <v>PT NEWCREST SUMATRA MINERALS</v>
          </cell>
        </row>
      </sheetData>
      <sheetData sheetId="3108">
        <row r="7">
          <cell r="E7" t="str">
            <v>PT NEWCREST SUMATRA MINERALS</v>
          </cell>
        </row>
      </sheetData>
      <sheetData sheetId="3109">
        <row r="7">
          <cell r="E7" t="str">
            <v>PT NEWCREST SUMATRA MINERALS</v>
          </cell>
        </row>
      </sheetData>
      <sheetData sheetId="3110">
        <row r="7">
          <cell r="E7" t="str">
            <v>PT NEWCREST SUMATRA MINERALS</v>
          </cell>
        </row>
      </sheetData>
      <sheetData sheetId="3111">
        <row r="7">
          <cell r="E7" t="str">
            <v>PT NEWCREST SUMATRA MINERALS</v>
          </cell>
        </row>
      </sheetData>
      <sheetData sheetId="3112">
        <row r="7">
          <cell r="E7" t="str">
            <v>PT NEWCREST SUMATRA MINERALS</v>
          </cell>
        </row>
      </sheetData>
      <sheetData sheetId="3113">
        <row r="7">
          <cell r="E7" t="str">
            <v>PT NEWCREST SUMATRA MINERALS</v>
          </cell>
        </row>
      </sheetData>
      <sheetData sheetId="3114">
        <row r="7">
          <cell r="E7" t="str">
            <v>PT NEWCREST SUMATRA MINERALS</v>
          </cell>
        </row>
      </sheetData>
      <sheetData sheetId="3115">
        <row r="7">
          <cell r="E7" t="str">
            <v>PT NEWCREST SUMATRA MINERALS</v>
          </cell>
        </row>
      </sheetData>
      <sheetData sheetId="3116">
        <row r="7">
          <cell r="E7" t="str">
            <v>PT NEWCREST SUMATRA MINERALS</v>
          </cell>
        </row>
      </sheetData>
      <sheetData sheetId="3117">
        <row r="7">
          <cell r="E7" t="str">
            <v>PT NEWCREST SUMATRA MINERALS</v>
          </cell>
        </row>
      </sheetData>
      <sheetData sheetId="3118">
        <row r="7">
          <cell r="E7" t="str">
            <v>PT NEWCREST SUMATRA MINERALS</v>
          </cell>
        </row>
      </sheetData>
      <sheetData sheetId="3119">
        <row r="7">
          <cell r="E7" t="str">
            <v>PT NEWCREST SUMATRA MINERALS</v>
          </cell>
        </row>
      </sheetData>
      <sheetData sheetId="3120">
        <row r="7">
          <cell r="E7" t="str">
            <v>PT NEWCREST SUMATRA MINERALS</v>
          </cell>
        </row>
      </sheetData>
      <sheetData sheetId="3121">
        <row r="7">
          <cell r="E7" t="str">
            <v>PT NEWCREST SUMATRA MINERALS</v>
          </cell>
        </row>
      </sheetData>
      <sheetData sheetId="3122">
        <row r="7">
          <cell r="E7" t="str">
            <v>PT NEWCREST SUMATRA MINERALS</v>
          </cell>
        </row>
      </sheetData>
      <sheetData sheetId="3123">
        <row r="7">
          <cell r="E7" t="str">
            <v>PT NEWCREST SUMATRA MINERALS</v>
          </cell>
        </row>
      </sheetData>
      <sheetData sheetId="3124">
        <row r="7">
          <cell r="E7" t="str">
            <v>PT NEWCREST SUMATRA MINERALS</v>
          </cell>
        </row>
      </sheetData>
      <sheetData sheetId="3125">
        <row r="7">
          <cell r="E7" t="str">
            <v>PT NEWCREST SUMATRA MINERALS</v>
          </cell>
        </row>
      </sheetData>
      <sheetData sheetId="3126">
        <row r="7">
          <cell r="E7" t="str">
            <v>PT NEWCREST SUMATRA MINERALS</v>
          </cell>
        </row>
      </sheetData>
      <sheetData sheetId="3127">
        <row r="7">
          <cell r="E7" t="str">
            <v>PT NEWCREST SUMATRA MINERALS</v>
          </cell>
        </row>
      </sheetData>
      <sheetData sheetId="3128">
        <row r="7">
          <cell r="E7" t="str">
            <v>PT NEWCREST SUMATRA MINERALS</v>
          </cell>
        </row>
      </sheetData>
      <sheetData sheetId="3129">
        <row r="7">
          <cell r="E7" t="str">
            <v>PT NEWCREST SUMATRA MINERALS</v>
          </cell>
        </row>
      </sheetData>
      <sheetData sheetId="3130">
        <row r="7">
          <cell r="E7" t="str">
            <v>PT NEWCREST SUMATRA MINERALS</v>
          </cell>
        </row>
      </sheetData>
      <sheetData sheetId="3131">
        <row r="7">
          <cell r="E7" t="str">
            <v>PT NEWCREST SUMATRA MINERALS</v>
          </cell>
        </row>
      </sheetData>
      <sheetData sheetId="3132">
        <row r="7">
          <cell r="E7" t="str">
            <v>PT NEWCREST SUMATRA MINERALS</v>
          </cell>
        </row>
      </sheetData>
      <sheetData sheetId="3133">
        <row r="7">
          <cell r="E7" t="str">
            <v>PT NEWCREST SUMATRA MINERALS</v>
          </cell>
        </row>
      </sheetData>
      <sheetData sheetId="3134">
        <row r="7">
          <cell r="E7" t="str">
            <v>PT NEWCREST SUMATRA MINERALS</v>
          </cell>
        </row>
      </sheetData>
      <sheetData sheetId="3135">
        <row r="7">
          <cell r="E7" t="str">
            <v>PT NEWCREST SUMATRA MINERALS</v>
          </cell>
        </row>
      </sheetData>
      <sheetData sheetId="3136">
        <row r="7">
          <cell r="E7" t="str">
            <v>PT NEWCREST SUMATRA MINERALS</v>
          </cell>
        </row>
      </sheetData>
      <sheetData sheetId="3137">
        <row r="7">
          <cell r="E7" t="str">
            <v>PT NEWCREST SUMATRA MINERALS</v>
          </cell>
        </row>
      </sheetData>
      <sheetData sheetId="3138">
        <row r="7">
          <cell r="E7" t="str">
            <v>PT NEWCREST SUMATRA MINERALS</v>
          </cell>
        </row>
      </sheetData>
      <sheetData sheetId="3139">
        <row r="7">
          <cell r="E7" t="str">
            <v>PT NEWCREST SUMATRA MINERALS</v>
          </cell>
        </row>
      </sheetData>
      <sheetData sheetId="3140">
        <row r="7">
          <cell r="E7" t="str">
            <v>PT NEWCREST SUMATRA MINERALS</v>
          </cell>
        </row>
      </sheetData>
      <sheetData sheetId="3141">
        <row r="7">
          <cell r="E7" t="str">
            <v>PT NEWCREST SUMATRA MINERALS</v>
          </cell>
        </row>
      </sheetData>
      <sheetData sheetId="3142">
        <row r="7">
          <cell r="E7" t="str">
            <v>PT NEWCREST SUMATRA MINERALS</v>
          </cell>
        </row>
      </sheetData>
      <sheetData sheetId="3143">
        <row r="7">
          <cell r="E7" t="str">
            <v>PT NEWCREST SUMATRA MINERALS</v>
          </cell>
        </row>
      </sheetData>
      <sheetData sheetId="3144">
        <row r="7">
          <cell r="E7" t="str">
            <v>PT NEWCREST SUMATRA MINERALS</v>
          </cell>
        </row>
      </sheetData>
      <sheetData sheetId="3145">
        <row r="7">
          <cell r="E7" t="str">
            <v>PT NEWCREST SUMATRA MINERALS</v>
          </cell>
        </row>
      </sheetData>
      <sheetData sheetId="3146">
        <row r="7">
          <cell r="E7" t="str">
            <v>PT NEWCREST SUMATRA MINERALS</v>
          </cell>
        </row>
      </sheetData>
      <sheetData sheetId="3147">
        <row r="7">
          <cell r="E7" t="str">
            <v>PT NEWCREST SUMATRA MINERALS</v>
          </cell>
        </row>
      </sheetData>
      <sheetData sheetId="3148">
        <row r="7">
          <cell r="E7" t="str">
            <v>PT NEWCREST SUMATRA MINERALS</v>
          </cell>
        </row>
      </sheetData>
      <sheetData sheetId="3149">
        <row r="7">
          <cell r="E7" t="str">
            <v>PT NEWCREST SUMATRA MINERALS</v>
          </cell>
        </row>
      </sheetData>
      <sheetData sheetId="3150">
        <row r="7">
          <cell r="E7" t="str">
            <v>PT NEWCREST SUMATRA MINERALS</v>
          </cell>
        </row>
      </sheetData>
      <sheetData sheetId="3151">
        <row r="7">
          <cell r="E7" t="str">
            <v>PT NEWCREST SUMATRA MINERALS</v>
          </cell>
        </row>
      </sheetData>
      <sheetData sheetId="3152">
        <row r="7">
          <cell r="E7" t="str">
            <v>PT NEWCREST SUMATRA MINERALS</v>
          </cell>
        </row>
      </sheetData>
      <sheetData sheetId="3153">
        <row r="7">
          <cell r="E7" t="str">
            <v>PT NEWCREST SUMATRA MINERALS</v>
          </cell>
        </row>
      </sheetData>
      <sheetData sheetId="3154">
        <row r="7">
          <cell r="E7" t="str">
            <v>PT NEWCREST SUMATRA MINERALS</v>
          </cell>
        </row>
      </sheetData>
      <sheetData sheetId="3155">
        <row r="7">
          <cell r="E7" t="str">
            <v>PT NEWCREST SUMATRA MINERALS</v>
          </cell>
        </row>
      </sheetData>
      <sheetData sheetId="3156">
        <row r="7">
          <cell r="E7" t="str">
            <v>PT NEWCREST SUMATRA MINERALS</v>
          </cell>
        </row>
      </sheetData>
      <sheetData sheetId="3157">
        <row r="7">
          <cell r="E7" t="str">
            <v>PT NEWCREST SUMATRA MINERALS</v>
          </cell>
        </row>
      </sheetData>
      <sheetData sheetId="3158">
        <row r="7">
          <cell r="E7" t="str">
            <v>PT NEWCREST SUMATRA MINERALS</v>
          </cell>
        </row>
      </sheetData>
      <sheetData sheetId="3159">
        <row r="7">
          <cell r="E7" t="str">
            <v>PT NEWCREST SUMATRA MINERALS</v>
          </cell>
        </row>
      </sheetData>
      <sheetData sheetId="3160">
        <row r="7">
          <cell r="E7" t="str">
            <v>PT NEWCREST SUMATRA MINERALS</v>
          </cell>
        </row>
      </sheetData>
      <sheetData sheetId="3161">
        <row r="7">
          <cell r="E7" t="str">
            <v>PT NEWCREST SUMATRA MINERALS</v>
          </cell>
        </row>
      </sheetData>
      <sheetData sheetId="3162">
        <row r="7">
          <cell r="E7" t="str">
            <v>PT NEWCREST SUMATRA MINERALS</v>
          </cell>
        </row>
      </sheetData>
      <sheetData sheetId="3163">
        <row r="7">
          <cell r="E7" t="str">
            <v>PT NEWCREST SUMATRA MINERALS</v>
          </cell>
        </row>
      </sheetData>
      <sheetData sheetId="3164">
        <row r="7">
          <cell r="E7" t="str">
            <v>PT NEWCREST SUMATRA MINERALS</v>
          </cell>
        </row>
      </sheetData>
      <sheetData sheetId="3165">
        <row r="7">
          <cell r="E7" t="str">
            <v>PT NEWCREST SUMATRA MINERALS</v>
          </cell>
        </row>
      </sheetData>
      <sheetData sheetId="3166">
        <row r="7">
          <cell r="E7" t="str">
            <v>PT NEWCREST SUMATRA MINERALS</v>
          </cell>
        </row>
      </sheetData>
      <sheetData sheetId="3167">
        <row r="7">
          <cell r="E7" t="str">
            <v>PT NEWCREST SUMATRA MINERALS</v>
          </cell>
        </row>
      </sheetData>
      <sheetData sheetId="3168">
        <row r="7">
          <cell r="E7" t="str">
            <v>PT NEWCREST SUMATRA MINERALS</v>
          </cell>
        </row>
      </sheetData>
      <sheetData sheetId="3169">
        <row r="7">
          <cell r="E7" t="str">
            <v>PT NEWCREST SUMATRA MINERALS</v>
          </cell>
        </row>
      </sheetData>
      <sheetData sheetId="3170">
        <row r="7">
          <cell r="E7" t="str">
            <v>PT NEWCREST SUMATRA MINERALS</v>
          </cell>
        </row>
      </sheetData>
      <sheetData sheetId="3171">
        <row r="7">
          <cell r="E7" t="str">
            <v>PT NEWCREST SUMATRA MINERALS</v>
          </cell>
        </row>
      </sheetData>
      <sheetData sheetId="3172">
        <row r="7">
          <cell r="E7" t="str">
            <v>PT NEWCREST SUMATRA MINERALS</v>
          </cell>
        </row>
      </sheetData>
      <sheetData sheetId="3173">
        <row r="7">
          <cell r="E7" t="str">
            <v>PT NEWCREST SUMATRA MINERALS</v>
          </cell>
        </row>
      </sheetData>
      <sheetData sheetId="3174">
        <row r="7">
          <cell r="E7" t="str">
            <v>PT NEWCREST SUMATRA MINERALS</v>
          </cell>
        </row>
      </sheetData>
      <sheetData sheetId="3175">
        <row r="7">
          <cell r="E7" t="str">
            <v>PT NEWCREST SUMATRA MINERALS</v>
          </cell>
        </row>
      </sheetData>
      <sheetData sheetId="3176">
        <row r="7">
          <cell r="E7" t="str">
            <v>PT NEWCREST SUMATRA MINERALS</v>
          </cell>
        </row>
      </sheetData>
      <sheetData sheetId="3177">
        <row r="7">
          <cell r="E7" t="str">
            <v>PT NEWCREST SUMATRA MINERALS</v>
          </cell>
        </row>
      </sheetData>
      <sheetData sheetId="3178">
        <row r="7">
          <cell r="E7" t="str">
            <v>PT NEWCREST SUMATRA MINERALS</v>
          </cell>
        </row>
      </sheetData>
      <sheetData sheetId="3179">
        <row r="7">
          <cell r="E7" t="str">
            <v>PT NEWCREST SUMATRA MINERALS</v>
          </cell>
        </row>
      </sheetData>
      <sheetData sheetId="3180">
        <row r="7">
          <cell r="E7" t="str">
            <v>PT NEWCREST SUMATRA MINERALS</v>
          </cell>
        </row>
      </sheetData>
      <sheetData sheetId="3181">
        <row r="7">
          <cell r="E7" t="str">
            <v>PT NEWCREST SUMATRA MINERALS</v>
          </cell>
        </row>
      </sheetData>
      <sheetData sheetId="3182">
        <row r="7">
          <cell r="E7" t="str">
            <v>PT NEWCREST SUMATRA MINERALS</v>
          </cell>
        </row>
      </sheetData>
      <sheetData sheetId="3183">
        <row r="7">
          <cell r="E7" t="str">
            <v>PT NEWCREST SUMATRA MINERALS</v>
          </cell>
        </row>
      </sheetData>
      <sheetData sheetId="3184">
        <row r="7">
          <cell r="E7" t="str">
            <v>PT NEWCREST SUMATRA MINERALS</v>
          </cell>
        </row>
      </sheetData>
      <sheetData sheetId="3185">
        <row r="7">
          <cell r="E7" t="str">
            <v>PT NEWCREST SUMATRA MINERALS</v>
          </cell>
        </row>
      </sheetData>
      <sheetData sheetId="3186">
        <row r="7">
          <cell r="E7" t="str">
            <v>PT NEWCREST SUMATRA MINERALS</v>
          </cell>
        </row>
      </sheetData>
      <sheetData sheetId="3187">
        <row r="7">
          <cell r="E7" t="str">
            <v>PT NEWCREST SUMATRA MINERALS</v>
          </cell>
        </row>
      </sheetData>
      <sheetData sheetId="3188">
        <row r="7">
          <cell r="E7" t="str">
            <v>PT NEWCREST SUMATRA MINERALS</v>
          </cell>
        </row>
      </sheetData>
      <sheetData sheetId="3189">
        <row r="7">
          <cell r="E7" t="str">
            <v>PT NEWCREST SUMATRA MINERALS</v>
          </cell>
        </row>
      </sheetData>
      <sheetData sheetId="3190">
        <row r="7">
          <cell r="E7" t="str">
            <v>PT NEWCREST SUMATRA MINERALS</v>
          </cell>
        </row>
      </sheetData>
      <sheetData sheetId="3191">
        <row r="7">
          <cell r="E7" t="str">
            <v>PT NEWCREST SUMATRA MINERALS</v>
          </cell>
        </row>
      </sheetData>
      <sheetData sheetId="3192">
        <row r="7">
          <cell r="E7" t="str">
            <v>PT NEWCREST SUMATRA MINERALS</v>
          </cell>
        </row>
      </sheetData>
      <sheetData sheetId="3193">
        <row r="7">
          <cell r="E7" t="str">
            <v>PT NEWCREST SUMATRA MINERALS</v>
          </cell>
        </row>
      </sheetData>
      <sheetData sheetId="3194">
        <row r="7">
          <cell r="E7" t="str">
            <v>PT NEWCREST SUMATRA MINERALS</v>
          </cell>
        </row>
      </sheetData>
      <sheetData sheetId="3195">
        <row r="7">
          <cell r="E7" t="str">
            <v>PT NEWCREST SUMATRA MINERALS</v>
          </cell>
        </row>
      </sheetData>
      <sheetData sheetId="3196">
        <row r="7">
          <cell r="E7" t="str">
            <v>PT NEWCREST SUMATRA MINERALS</v>
          </cell>
        </row>
      </sheetData>
      <sheetData sheetId="3197">
        <row r="7">
          <cell r="E7" t="str">
            <v>PT NEWCREST SUMATRA MINERALS</v>
          </cell>
        </row>
      </sheetData>
      <sheetData sheetId="3198">
        <row r="7">
          <cell r="E7" t="str">
            <v>PT NEWCREST SUMATRA MINERALS</v>
          </cell>
        </row>
      </sheetData>
      <sheetData sheetId="3199">
        <row r="7">
          <cell r="E7" t="str">
            <v>PT NEWCREST SUMATRA MINERALS</v>
          </cell>
        </row>
      </sheetData>
      <sheetData sheetId="3200">
        <row r="7">
          <cell r="E7" t="str">
            <v>PT NEWCREST SUMATRA MINERALS</v>
          </cell>
        </row>
      </sheetData>
      <sheetData sheetId="3201">
        <row r="7">
          <cell r="E7" t="str">
            <v>PT NEWCREST SUMATRA MINERALS</v>
          </cell>
        </row>
      </sheetData>
      <sheetData sheetId="3202">
        <row r="7">
          <cell r="E7" t="str">
            <v>PT NEWCREST SUMATRA MINERALS</v>
          </cell>
        </row>
      </sheetData>
      <sheetData sheetId="3203">
        <row r="7">
          <cell r="E7" t="str">
            <v>PT NEWCREST SUMATRA MINERALS</v>
          </cell>
        </row>
      </sheetData>
      <sheetData sheetId="3204">
        <row r="7">
          <cell r="E7" t="str">
            <v>PT NEWCREST SUMATRA MINERALS</v>
          </cell>
        </row>
      </sheetData>
      <sheetData sheetId="3205">
        <row r="7">
          <cell r="E7" t="str">
            <v>PT NEWCREST SUMATRA MINERALS</v>
          </cell>
        </row>
      </sheetData>
      <sheetData sheetId="3206">
        <row r="7">
          <cell r="E7" t="str">
            <v>PT NEWCREST SUMATRA MINERALS</v>
          </cell>
        </row>
      </sheetData>
      <sheetData sheetId="3207">
        <row r="7">
          <cell r="E7" t="str">
            <v>PT NEWCREST SUMATRA MINERALS</v>
          </cell>
        </row>
      </sheetData>
      <sheetData sheetId="3208">
        <row r="7">
          <cell r="E7" t="str">
            <v>PT NEWCREST SUMATRA MINERALS</v>
          </cell>
        </row>
      </sheetData>
      <sheetData sheetId="3209">
        <row r="7">
          <cell r="E7" t="str">
            <v>PT NEWCREST SUMATRA MINERALS</v>
          </cell>
        </row>
      </sheetData>
      <sheetData sheetId="3210">
        <row r="7">
          <cell r="E7" t="str">
            <v>PT NEWCREST SUMATRA MINERALS</v>
          </cell>
        </row>
      </sheetData>
      <sheetData sheetId="3211">
        <row r="7">
          <cell r="E7" t="str">
            <v>PT NEWCREST SUMATRA MINERALS</v>
          </cell>
        </row>
      </sheetData>
      <sheetData sheetId="3212">
        <row r="7">
          <cell r="E7" t="str">
            <v>PT NEWCREST SUMATRA MINERALS</v>
          </cell>
        </row>
      </sheetData>
      <sheetData sheetId="3213">
        <row r="7">
          <cell r="E7" t="str">
            <v>PT NEWCREST SUMATRA MINERALS</v>
          </cell>
        </row>
      </sheetData>
      <sheetData sheetId="3214">
        <row r="7">
          <cell r="E7" t="str">
            <v>PT NEWCREST SUMATRA MINERALS</v>
          </cell>
        </row>
      </sheetData>
      <sheetData sheetId="3215">
        <row r="7">
          <cell r="E7" t="str">
            <v>PT NEWCREST SUMATRA MINERALS</v>
          </cell>
        </row>
      </sheetData>
      <sheetData sheetId="3216">
        <row r="7">
          <cell r="E7" t="str">
            <v>PT NEWCREST SUMATRA MINERALS</v>
          </cell>
        </row>
      </sheetData>
      <sheetData sheetId="3217">
        <row r="7">
          <cell r="E7" t="str">
            <v>PT NEWCREST SUMATRA MINERALS</v>
          </cell>
        </row>
      </sheetData>
      <sheetData sheetId="3218">
        <row r="7">
          <cell r="E7" t="str">
            <v>PT NEWCREST SUMATRA MINERALS</v>
          </cell>
        </row>
      </sheetData>
      <sheetData sheetId="3219">
        <row r="7">
          <cell r="E7" t="str">
            <v>PT NEWCREST SUMATRA MINERALS</v>
          </cell>
        </row>
      </sheetData>
      <sheetData sheetId="3220">
        <row r="7">
          <cell r="E7" t="str">
            <v>PT NEWCREST SUMATRA MINERALS</v>
          </cell>
        </row>
      </sheetData>
      <sheetData sheetId="3221">
        <row r="7">
          <cell r="E7" t="str">
            <v>PT NEWCREST SUMATRA MINERALS</v>
          </cell>
        </row>
      </sheetData>
      <sheetData sheetId="3222">
        <row r="7">
          <cell r="E7" t="str">
            <v>PT NEWCREST SUMATRA MINERALS</v>
          </cell>
        </row>
      </sheetData>
      <sheetData sheetId="3223">
        <row r="7">
          <cell r="E7" t="str">
            <v>PT NEWCREST SUMATRA MINERALS</v>
          </cell>
        </row>
      </sheetData>
      <sheetData sheetId="3224">
        <row r="7">
          <cell r="E7" t="str">
            <v>PT NEWCREST SUMATRA MINERALS</v>
          </cell>
        </row>
      </sheetData>
      <sheetData sheetId="3225">
        <row r="7">
          <cell r="E7" t="str">
            <v>PT NEWCREST SUMATRA MINERALS</v>
          </cell>
        </row>
      </sheetData>
      <sheetData sheetId="3226">
        <row r="7">
          <cell r="E7" t="str">
            <v>PT NEWCREST SUMATRA MINERALS</v>
          </cell>
        </row>
      </sheetData>
      <sheetData sheetId="3227">
        <row r="7">
          <cell r="E7" t="str">
            <v>PT NEWCREST SUMATRA MINERALS</v>
          </cell>
        </row>
      </sheetData>
      <sheetData sheetId="3228">
        <row r="7">
          <cell r="E7" t="str">
            <v>PT NEWCREST SUMATRA MINERALS</v>
          </cell>
        </row>
      </sheetData>
      <sheetData sheetId="3229">
        <row r="7">
          <cell r="E7" t="str">
            <v>PT NEWCREST SUMATRA MINERALS</v>
          </cell>
        </row>
      </sheetData>
      <sheetData sheetId="3230">
        <row r="7">
          <cell r="E7" t="str">
            <v>PT NEWCREST SUMATRA MINERALS</v>
          </cell>
        </row>
      </sheetData>
      <sheetData sheetId="3231">
        <row r="7">
          <cell r="E7" t="str">
            <v>PT NEWCREST SUMATRA MINERALS</v>
          </cell>
        </row>
      </sheetData>
      <sheetData sheetId="3232">
        <row r="7">
          <cell r="E7" t="str">
            <v>PT NEWCREST SUMATRA MINERALS</v>
          </cell>
        </row>
      </sheetData>
      <sheetData sheetId="3233">
        <row r="7">
          <cell r="E7" t="str">
            <v>PT NEWCREST SUMATRA MINERALS</v>
          </cell>
        </row>
      </sheetData>
      <sheetData sheetId="3234">
        <row r="7">
          <cell r="E7" t="str">
            <v>PT NEWCREST SUMATRA MINERALS</v>
          </cell>
        </row>
      </sheetData>
      <sheetData sheetId="3235">
        <row r="7">
          <cell r="E7" t="str">
            <v>PT NEWCREST SUMATRA MINERALS</v>
          </cell>
        </row>
      </sheetData>
      <sheetData sheetId="3236">
        <row r="7">
          <cell r="E7" t="str">
            <v>PT NEWCREST SUMATRA MINERALS</v>
          </cell>
        </row>
      </sheetData>
      <sheetData sheetId="3237">
        <row r="7">
          <cell r="E7" t="str">
            <v>PT NEWCREST SUMATRA MINERALS</v>
          </cell>
        </row>
      </sheetData>
      <sheetData sheetId="3238">
        <row r="7">
          <cell r="E7" t="str">
            <v>PT NEWCREST SUMATRA MINERALS</v>
          </cell>
        </row>
      </sheetData>
      <sheetData sheetId="3239">
        <row r="7">
          <cell r="E7" t="str">
            <v>PT NEWCREST SUMATRA MINERALS</v>
          </cell>
        </row>
      </sheetData>
      <sheetData sheetId="3240">
        <row r="7">
          <cell r="E7" t="str">
            <v>PT NEWCREST SUMATRA MINERALS</v>
          </cell>
        </row>
      </sheetData>
      <sheetData sheetId="3241">
        <row r="7">
          <cell r="E7" t="str">
            <v>PT NEWCREST SUMATRA MINERALS</v>
          </cell>
        </row>
      </sheetData>
      <sheetData sheetId="3242">
        <row r="7">
          <cell r="E7" t="str">
            <v>PT NEWCREST SUMATRA MINERALS</v>
          </cell>
        </row>
      </sheetData>
      <sheetData sheetId="3243">
        <row r="7">
          <cell r="E7" t="str">
            <v>PT NEWCREST SUMATRA MINERALS</v>
          </cell>
        </row>
      </sheetData>
      <sheetData sheetId="3244">
        <row r="7">
          <cell r="E7" t="str">
            <v>PT NEWCREST SUMATRA MINERALS</v>
          </cell>
        </row>
      </sheetData>
      <sheetData sheetId="3245">
        <row r="7">
          <cell r="E7" t="str">
            <v>PT NEWCREST SUMATRA MINERALS</v>
          </cell>
        </row>
      </sheetData>
      <sheetData sheetId="3246">
        <row r="7">
          <cell r="E7" t="str">
            <v>PT NEWCREST SUMATRA MINERALS</v>
          </cell>
        </row>
      </sheetData>
      <sheetData sheetId="3247">
        <row r="7">
          <cell r="E7" t="str">
            <v>PT NEWCREST SUMATRA MINERALS</v>
          </cell>
        </row>
      </sheetData>
      <sheetData sheetId="3248">
        <row r="7">
          <cell r="E7" t="str">
            <v>PT NEWCREST SUMATRA MINERALS</v>
          </cell>
        </row>
      </sheetData>
      <sheetData sheetId="3249">
        <row r="7">
          <cell r="E7" t="str">
            <v>PT NEWCREST SUMATRA MINERALS</v>
          </cell>
        </row>
      </sheetData>
      <sheetData sheetId="3250">
        <row r="7">
          <cell r="E7" t="str">
            <v>PT NEWCREST SUMATRA MINERALS</v>
          </cell>
        </row>
      </sheetData>
      <sheetData sheetId="3251">
        <row r="7">
          <cell r="E7" t="str">
            <v>PT NEWCREST SUMATRA MINERALS</v>
          </cell>
        </row>
      </sheetData>
      <sheetData sheetId="3252">
        <row r="7">
          <cell r="E7" t="str">
            <v>PT NEWCREST SUMATRA MINERALS</v>
          </cell>
        </row>
      </sheetData>
      <sheetData sheetId="3253">
        <row r="7">
          <cell r="E7" t="str">
            <v>PT NEWCREST SUMATRA MINERALS</v>
          </cell>
        </row>
      </sheetData>
      <sheetData sheetId="3254">
        <row r="7">
          <cell r="E7" t="str">
            <v>PT NEWCREST SUMATRA MINERALS</v>
          </cell>
        </row>
      </sheetData>
      <sheetData sheetId="3255">
        <row r="7">
          <cell r="E7" t="str">
            <v>PT NEWCREST SUMATRA MINERALS</v>
          </cell>
        </row>
      </sheetData>
      <sheetData sheetId="3256">
        <row r="7">
          <cell r="E7" t="str">
            <v>PT NEWCREST SUMATRA MINERALS</v>
          </cell>
        </row>
      </sheetData>
      <sheetData sheetId="3257">
        <row r="7">
          <cell r="E7" t="str">
            <v>PT NEWCREST SUMATRA MINERALS</v>
          </cell>
        </row>
      </sheetData>
      <sheetData sheetId="3258">
        <row r="7">
          <cell r="E7" t="str">
            <v>PT NEWCREST SUMATRA MINERALS</v>
          </cell>
        </row>
      </sheetData>
      <sheetData sheetId="3259">
        <row r="7">
          <cell r="E7" t="str">
            <v>PT NEWCREST SUMATRA MINERALS</v>
          </cell>
        </row>
      </sheetData>
      <sheetData sheetId="3260">
        <row r="7">
          <cell r="E7" t="str">
            <v>PT NEWCREST SUMATRA MINERALS</v>
          </cell>
        </row>
      </sheetData>
      <sheetData sheetId="3261">
        <row r="7">
          <cell r="E7" t="str">
            <v>PT NEWCREST SUMATRA MINERALS</v>
          </cell>
        </row>
      </sheetData>
      <sheetData sheetId="3262">
        <row r="7">
          <cell r="E7" t="str">
            <v>PT NEWCREST SUMATRA MINERALS</v>
          </cell>
        </row>
      </sheetData>
      <sheetData sheetId="3263">
        <row r="7">
          <cell r="E7" t="str">
            <v>PT NEWCREST SUMATRA MINERALS</v>
          </cell>
        </row>
      </sheetData>
      <sheetData sheetId="3264">
        <row r="7">
          <cell r="E7" t="str">
            <v>PT NEWCREST SUMATRA MINERALS</v>
          </cell>
        </row>
      </sheetData>
      <sheetData sheetId="3265">
        <row r="7">
          <cell r="E7" t="str">
            <v>PT NEWCREST SUMATRA MINERALS</v>
          </cell>
        </row>
      </sheetData>
      <sheetData sheetId="3266">
        <row r="7">
          <cell r="E7" t="str">
            <v>PT NEWCREST SUMATRA MINERALS</v>
          </cell>
        </row>
      </sheetData>
      <sheetData sheetId="3267">
        <row r="7">
          <cell r="E7" t="str">
            <v>PT NEWCREST SUMATRA MINERALS</v>
          </cell>
        </row>
      </sheetData>
      <sheetData sheetId="3268">
        <row r="7">
          <cell r="E7" t="str">
            <v>PT NEWCREST SUMATRA MINERALS</v>
          </cell>
        </row>
      </sheetData>
      <sheetData sheetId="3269">
        <row r="7">
          <cell r="E7" t="str">
            <v>PT NEWCREST SUMATRA MINERALS</v>
          </cell>
        </row>
      </sheetData>
      <sheetData sheetId="3270">
        <row r="7">
          <cell r="E7" t="str">
            <v>PT NEWCREST SUMATRA MINERALS</v>
          </cell>
        </row>
      </sheetData>
      <sheetData sheetId="3271">
        <row r="7">
          <cell r="E7" t="str">
            <v>PT NEWCREST SUMATRA MINERALS</v>
          </cell>
        </row>
      </sheetData>
      <sheetData sheetId="3272">
        <row r="7">
          <cell r="E7" t="str">
            <v>PT NEWCREST SUMATRA MINERALS</v>
          </cell>
        </row>
      </sheetData>
      <sheetData sheetId="3273">
        <row r="7">
          <cell r="E7" t="str">
            <v>PT NEWCREST SUMATRA MINERALS</v>
          </cell>
        </row>
      </sheetData>
      <sheetData sheetId="3274">
        <row r="7">
          <cell r="E7" t="str">
            <v>PT NEWCREST SUMATRA MINERALS</v>
          </cell>
        </row>
      </sheetData>
      <sheetData sheetId="3275">
        <row r="7">
          <cell r="E7" t="str">
            <v>PT NEWCREST SUMATRA MINERALS</v>
          </cell>
        </row>
      </sheetData>
      <sheetData sheetId="3276">
        <row r="7">
          <cell r="E7" t="str">
            <v>PT NEWCREST SUMATRA MINERALS</v>
          </cell>
        </row>
      </sheetData>
      <sheetData sheetId="3277">
        <row r="7">
          <cell r="E7" t="str">
            <v>PT NEWCREST SUMATRA MINERALS</v>
          </cell>
        </row>
      </sheetData>
      <sheetData sheetId="3278">
        <row r="7">
          <cell r="E7" t="str">
            <v>PT NEWCREST SUMATRA MINERALS</v>
          </cell>
        </row>
      </sheetData>
      <sheetData sheetId="3279">
        <row r="7">
          <cell r="E7" t="str">
            <v>PT NEWCREST SUMATRA MINERALS</v>
          </cell>
        </row>
      </sheetData>
      <sheetData sheetId="3280">
        <row r="7">
          <cell r="E7" t="str">
            <v>PT NEWCREST SUMATRA MINERALS</v>
          </cell>
        </row>
      </sheetData>
      <sheetData sheetId="3281">
        <row r="7">
          <cell r="E7" t="str">
            <v>PT NEWCREST SUMATRA MINERALS</v>
          </cell>
        </row>
      </sheetData>
      <sheetData sheetId="3282">
        <row r="7">
          <cell r="E7" t="str">
            <v>PT NEWCREST SUMATRA MINERALS</v>
          </cell>
        </row>
      </sheetData>
      <sheetData sheetId="3283">
        <row r="7">
          <cell r="E7" t="str">
            <v>PT NEWCREST SUMATRA MINERALS</v>
          </cell>
        </row>
      </sheetData>
      <sheetData sheetId="3284">
        <row r="7">
          <cell r="E7" t="str">
            <v>PT NEWCREST SUMATRA MINERALS</v>
          </cell>
        </row>
      </sheetData>
      <sheetData sheetId="3285">
        <row r="7">
          <cell r="E7" t="str">
            <v>PT NEWCREST SUMATRA MINERALS</v>
          </cell>
        </row>
      </sheetData>
      <sheetData sheetId="3286">
        <row r="7">
          <cell r="E7" t="str">
            <v>PT NEWCREST SUMATRA MINERALS</v>
          </cell>
        </row>
      </sheetData>
      <sheetData sheetId="3287">
        <row r="7">
          <cell r="E7" t="str">
            <v>PT NEWCREST SUMATRA MINERALS</v>
          </cell>
        </row>
      </sheetData>
      <sheetData sheetId="3288">
        <row r="7">
          <cell r="E7" t="str">
            <v>PT NEWCREST SUMATRA MINERALS</v>
          </cell>
        </row>
      </sheetData>
      <sheetData sheetId="3289">
        <row r="7">
          <cell r="E7" t="str">
            <v>PT NEWCREST SUMATRA MINERALS</v>
          </cell>
        </row>
      </sheetData>
      <sheetData sheetId="3290">
        <row r="7">
          <cell r="E7" t="str">
            <v>PT NEWCREST SUMATRA MINERALS</v>
          </cell>
        </row>
      </sheetData>
      <sheetData sheetId="3291">
        <row r="7">
          <cell r="E7" t="str">
            <v>PT NEWCREST SUMATRA MINERALS</v>
          </cell>
        </row>
      </sheetData>
      <sheetData sheetId="3292">
        <row r="7">
          <cell r="E7" t="str">
            <v>PT NEWCREST SUMATRA MINERALS</v>
          </cell>
        </row>
      </sheetData>
      <sheetData sheetId="3293">
        <row r="7">
          <cell r="E7" t="str">
            <v>PT NEWCREST SUMATRA MINERALS</v>
          </cell>
        </row>
      </sheetData>
      <sheetData sheetId="3294">
        <row r="7">
          <cell r="E7" t="str">
            <v>PT NEWCREST SUMATRA MINERALS</v>
          </cell>
        </row>
      </sheetData>
      <sheetData sheetId="3295">
        <row r="7">
          <cell r="E7" t="str">
            <v>PT NEWCREST SUMATRA MINERALS</v>
          </cell>
        </row>
      </sheetData>
      <sheetData sheetId="3296">
        <row r="7">
          <cell r="E7" t="str">
            <v>PT NEWCREST SUMATRA MINERALS</v>
          </cell>
        </row>
      </sheetData>
      <sheetData sheetId="3297">
        <row r="7">
          <cell r="E7" t="str">
            <v>PT NEWCREST SUMATRA MINERALS</v>
          </cell>
        </row>
      </sheetData>
      <sheetData sheetId="3298">
        <row r="7">
          <cell r="E7" t="str">
            <v>PT NEWCREST SUMATRA MINERALS</v>
          </cell>
        </row>
      </sheetData>
      <sheetData sheetId="3299">
        <row r="7">
          <cell r="E7" t="str">
            <v>PT NEWCREST SUMATRA MINERALS</v>
          </cell>
        </row>
      </sheetData>
      <sheetData sheetId="3300">
        <row r="7">
          <cell r="E7" t="str">
            <v>PT NEWCREST SUMATRA MINERALS</v>
          </cell>
        </row>
      </sheetData>
      <sheetData sheetId="3301">
        <row r="7">
          <cell r="E7" t="str">
            <v>PT NEWCREST SUMATRA MINERALS</v>
          </cell>
        </row>
      </sheetData>
      <sheetData sheetId="3302">
        <row r="7">
          <cell r="E7" t="str">
            <v>PT NEWCREST SUMATRA MINERALS</v>
          </cell>
        </row>
      </sheetData>
      <sheetData sheetId="3303">
        <row r="7">
          <cell r="E7" t="str">
            <v>PT NEWCREST SUMATRA MINERALS</v>
          </cell>
        </row>
      </sheetData>
      <sheetData sheetId="3304">
        <row r="7">
          <cell r="E7" t="str">
            <v>PT NEWCREST SUMATRA MINERALS</v>
          </cell>
        </row>
      </sheetData>
      <sheetData sheetId="3305">
        <row r="7">
          <cell r="E7" t="str">
            <v>PT NEWCREST SUMATRA MINERALS</v>
          </cell>
        </row>
      </sheetData>
      <sheetData sheetId="3306">
        <row r="7">
          <cell r="E7" t="str">
            <v>PT NEWCREST SUMATRA MINERALS</v>
          </cell>
        </row>
      </sheetData>
      <sheetData sheetId="3307">
        <row r="7">
          <cell r="E7" t="str">
            <v>PT NEWCREST SUMATRA MINERALS</v>
          </cell>
        </row>
      </sheetData>
      <sheetData sheetId="3308">
        <row r="7">
          <cell r="E7" t="str">
            <v>PT NEWCREST SUMATRA MINERALS</v>
          </cell>
        </row>
      </sheetData>
      <sheetData sheetId="3309">
        <row r="7">
          <cell r="E7" t="str">
            <v>PT NEWCREST SUMATRA MINERALS</v>
          </cell>
        </row>
      </sheetData>
      <sheetData sheetId="3310">
        <row r="7">
          <cell r="E7" t="str">
            <v>PT NEWCREST SUMATRA MINERALS</v>
          </cell>
        </row>
      </sheetData>
      <sheetData sheetId="3311">
        <row r="7">
          <cell r="E7" t="str">
            <v>PT NEWCREST SUMATRA MINERALS</v>
          </cell>
        </row>
      </sheetData>
      <sheetData sheetId="3312">
        <row r="7">
          <cell r="E7" t="str">
            <v>PT NEWCREST SUMATRA MINERALS</v>
          </cell>
        </row>
      </sheetData>
      <sheetData sheetId="3313">
        <row r="7">
          <cell r="E7" t="str">
            <v>PT NEWCREST SUMATRA MINERALS</v>
          </cell>
        </row>
      </sheetData>
      <sheetData sheetId="3314">
        <row r="7">
          <cell r="E7" t="str">
            <v>PT NEWCREST SUMATRA MINERALS</v>
          </cell>
        </row>
      </sheetData>
      <sheetData sheetId="3315">
        <row r="7">
          <cell r="E7" t="str">
            <v>PT NEWCREST SUMATRA MINERALS</v>
          </cell>
        </row>
      </sheetData>
      <sheetData sheetId="3316" refreshError="1"/>
      <sheetData sheetId="3317">
        <row r="7">
          <cell r="E7" t="str">
            <v>PT NEWCREST SUMATRA MINERALS</v>
          </cell>
        </row>
      </sheetData>
      <sheetData sheetId="3318">
        <row r="7">
          <cell r="E7" t="str">
            <v>PT NEWCREST SUMATRA MINERALS</v>
          </cell>
        </row>
      </sheetData>
      <sheetData sheetId="3319">
        <row r="7">
          <cell r="E7" t="str">
            <v>PT NEWCREST SUMATRA MINERALS</v>
          </cell>
        </row>
      </sheetData>
      <sheetData sheetId="3320">
        <row r="7">
          <cell r="E7" t="str">
            <v>PT NEWCREST SUMATRA MINERALS</v>
          </cell>
        </row>
      </sheetData>
      <sheetData sheetId="3321">
        <row r="7">
          <cell r="E7" t="str">
            <v>PT NEWCREST SUMATRA MINERALS</v>
          </cell>
        </row>
      </sheetData>
      <sheetData sheetId="3322">
        <row r="7">
          <cell r="E7" t="str">
            <v>PT NEWCREST SUMATRA MINERALS</v>
          </cell>
        </row>
      </sheetData>
      <sheetData sheetId="3323">
        <row r="7">
          <cell r="E7" t="str">
            <v>PT NEWCREST SUMATRA MINERALS</v>
          </cell>
        </row>
      </sheetData>
      <sheetData sheetId="3324">
        <row r="7">
          <cell r="E7" t="str">
            <v>PT NEWCREST SUMATRA MINERALS</v>
          </cell>
        </row>
      </sheetData>
      <sheetData sheetId="3325">
        <row r="7">
          <cell r="E7" t="str">
            <v>PT NEWCREST SUMATRA MINERALS</v>
          </cell>
        </row>
      </sheetData>
      <sheetData sheetId="3326">
        <row r="7">
          <cell r="E7" t="str">
            <v>PT NEWCREST SUMATRA MINERALS</v>
          </cell>
        </row>
      </sheetData>
      <sheetData sheetId="3327">
        <row r="7">
          <cell r="E7" t="str">
            <v>PT NEWCREST SUMATRA MINERALS</v>
          </cell>
        </row>
      </sheetData>
      <sheetData sheetId="3328">
        <row r="7">
          <cell r="E7" t="str">
            <v>PT NEWCREST SUMATRA MINERALS</v>
          </cell>
        </row>
      </sheetData>
      <sheetData sheetId="3329">
        <row r="7">
          <cell r="E7" t="str">
            <v>PT NEWCREST SUMATRA MINERALS</v>
          </cell>
        </row>
      </sheetData>
      <sheetData sheetId="3330">
        <row r="7">
          <cell r="E7" t="str">
            <v>PT NEWCREST SUMATRA MINERALS</v>
          </cell>
        </row>
      </sheetData>
      <sheetData sheetId="3331">
        <row r="7">
          <cell r="E7" t="str">
            <v>PT NEWCREST SUMATRA MINERALS</v>
          </cell>
        </row>
      </sheetData>
      <sheetData sheetId="3332">
        <row r="7">
          <cell r="E7" t="str">
            <v>PT NEWCREST SUMATRA MINERALS</v>
          </cell>
        </row>
      </sheetData>
      <sheetData sheetId="3333">
        <row r="7">
          <cell r="E7" t="str">
            <v>PT NEWCREST SUMATRA MINERALS</v>
          </cell>
        </row>
      </sheetData>
      <sheetData sheetId="3334">
        <row r="7">
          <cell r="E7" t="str">
            <v>PT NEWCREST SUMATRA MINERALS</v>
          </cell>
        </row>
      </sheetData>
      <sheetData sheetId="3335">
        <row r="7">
          <cell r="E7" t="str">
            <v>PT NEWCREST SUMATRA MINERALS</v>
          </cell>
        </row>
      </sheetData>
      <sheetData sheetId="3336">
        <row r="7">
          <cell r="E7" t="str">
            <v>PT NEWCREST SUMATRA MINERALS</v>
          </cell>
        </row>
      </sheetData>
      <sheetData sheetId="3337">
        <row r="7">
          <cell r="E7" t="str">
            <v>PT NEWCREST SUMATRA MINERALS</v>
          </cell>
        </row>
      </sheetData>
      <sheetData sheetId="3338">
        <row r="7">
          <cell r="E7" t="str">
            <v>PT NEWCREST SUMATRA MINERALS</v>
          </cell>
        </row>
      </sheetData>
      <sheetData sheetId="3339">
        <row r="7">
          <cell r="E7" t="str">
            <v>PT NEWCREST SUMATRA MINERALS</v>
          </cell>
        </row>
      </sheetData>
      <sheetData sheetId="3340">
        <row r="7">
          <cell r="E7" t="str">
            <v>PT NEWCREST SUMATRA MINERALS</v>
          </cell>
        </row>
      </sheetData>
      <sheetData sheetId="3341">
        <row r="7">
          <cell r="E7" t="str">
            <v>PT NEWCREST SUMATRA MINERALS</v>
          </cell>
        </row>
      </sheetData>
      <sheetData sheetId="3342">
        <row r="7">
          <cell r="E7" t="str">
            <v>PT NEWCREST SUMATRA MINERALS</v>
          </cell>
        </row>
      </sheetData>
      <sheetData sheetId="3343"/>
      <sheetData sheetId="3344">
        <row r="7">
          <cell r="E7" t="str">
            <v>PT NEWCREST SUMATRA MINERALS</v>
          </cell>
        </row>
      </sheetData>
      <sheetData sheetId="3345">
        <row r="7">
          <cell r="E7" t="str">
            <v>PT NEWCREST SUMATRA MINERALS</v>
          </cell>
        </row>
      </sheetData>
      <sheetData sheetId="3346">
        <row r="7">
          <cell r="E7" t="str">
            <v>PT NEWCREST SUMATRA MINERALS</v>
          </cell>
        </row>
      </sheetData>
      <sheetData sheetId="3347">
        <row r="7">
          <cell r="E7" t="str">
            <v>PT NEWCREST SUMATRA MINERALS</v>
          </cell>
        </row>
      </sheetData>
      <sheetData sheetId="3348">
        <row r="7">
          <cell r="E7" t="str">
            <v>PT NEWCREST SUMATRA MINERALS</v>
          </cell>
        </row>
      </sheetData>
      <sheetData sheetId="3349">
        <row r="7">
          <cell r="E7" t="str">
            <v>PT NEWCREST SUMATRA MINERALS</v>
          </cell>
        </row>
      </sheetData>
      <sheetData sheetId="3350">
        <row r="7">
          <cell r="E7" t="str">
            <v>PT NEWCREST SUMATRA MINERALS</v>
          </cell>
        </row>
      </sheetData>
      <sheetData sheetId="3351">
        <row r="7">
          <cell r="E7" t="str">
            <v>PT NEWCREST SUMATRA MINERALS</v>
          </cell>
        </row>
      </sheetData>
      <sheetData sheetId="3352">
        <row r="7">
          <cell r="E7" t="str">
            <v>PT NEWCREST SUMATRA MINERALS</v>
          </cell>
        </row>
      </sheetData>
      <sheetData sheetId="3353">
        <row r="7">
          <cell r="E7" t="str">
            <v>PT NEWCREST SUMATRA MINERALS</v>
          </cell>
        </row>
      </sheetData>
      <sheetData sheetId="3354">
        <row r="7">
          <cell r="E7" t="str">
            <v>PT NEWCREST SUMATRA MINERALS</v>
          </cell>
        </row>
      </sheetData>
      <sheetData sheetId="3355">
        <row r="7">
          <cell r="E7" t="str">
            <v>PT NEWCREST SUMATRA MINERALS</v>
          </cell>
        </row>
      </sheetData>
      <sheetData sheetId="3356">
        <row r="7">
          <cell r="E7" t="str">
            <v>PT NEWCREST SUMATRA MINERALS</v>
          </cell>
        </row>
      </sheetData>
      <sheetData sheetId="3357">
        <row r="7">
          <cell r="E7" t="str">
            <v>PT NEWCREST SUMATRA MINERALS</v>
          </cell>
        </row>
      </sheetData>
      <sheetData sheetId="3358">
        <row r="7">
          <cell r="E7" t="str">
            <v>PT NEWCREST SUMATRA MINERALS</v>
          </cell>
        </row>
      </sheetData>
      <sheetData sheetId="3359">
        <row r="7">
          <cell r="E7" t="str">
            <v>PT NEWCREST SUMATRA MINERALS</v>
          </cell>
        </row>
      </sheetData>
      <sheetData sheetId="3360">
        <row r="7">
          <cell r="E7" t="str">
            <v>PT NEWCREST SUMATRA MINERALS</v>
          </cell>
        </row>
      </sheetData>
      <sheetData sheetId="3361">
        <row r="7">
          <cell r="E7" t="str">
            <v>PT NEWCREST SUMATRA MINERALS</v>
          </cell>
        </row>
      </sheetData>
      <sheetData sheetId="3362">
        <row r="7">
          <cell r="E7" t="str">
            <v>PT NEWCREST SUMATRA MINERALS</v>
          </cell>
        </row>
      </sheetData>
      <sheetData sheetId="3363">
        <row r="7">
          <cell r="E7" t="str">
            <v>PT NEWCREST SUMATRA MINERALS</v>
          </cell>
        </row>
      </sheetData>
      <sheetData sheetId="3364">
        <row r="7">
          <cell r="E7" t="str">
            <v>PT NEWCREST SUMATRA MINERALS</v>
          </cell>
        </row>
      </sheetData>
      <sheetData sheetId="3365">
        <row r="7">
          <cell r="E7" t="str">
            <v>PT NEWCREST SUMATRA MINERALS</v>
          </cell>
        </row>
      </sheetData>
      <sheetData sheetId="3366">
        <row r="7">
          <cell r="E7" t="str">
            <v>PT NEWCREST SUMATRA MINERALS</v>
          </cell>
        </row>
      </sheetData>
      <sheetData sheetId="3367">
        <row r="7">
          <cell r="E7" t="str">
            <v>PT NEWCREST SUMATRA MINERALS</v>
          </cell>
        </row>
      </sheetData>
      <sheetData sheetId="3368">
        <row r="7">
          <cell r="E7" t="str">
            <v>PT NEWCREST SUMATRA MINERALS</v>
          </cell>
        </row>
      </sheetData>
      <sheetData sheetId="3369">
        <row r="7">
          <cell r="E7" t="str">
            <v>PT NEWCREST SUMATRA MINERALS</v>
          </cell>
        </row>
      </sheetData>
      <sheetData sheetId="3370">
        <row r="7">
          <cell r="E7" t="str">
            <v>PT NEWCREST SUMATRA MINERALS</v>
          </cell>
        </row>
      </sheetData>
      <sheetData sheetId="3371">
        <row r="7">
          <cell r="E7" t="str">
            <v>PT NEWCREST SUMATRA MINERALS</v>
          </cell>
        </row>
      </sheetData>
      <sheetData sheetId="3372">
        <row r="7">
          <cell r="E7" t="str">
            <v>PT NEWCREST SUMATRA MINERALS</v>
          </cell>
        </row>
      </sheetData>
      <sheetData sheetId="3373">
        <row r="7">
          <cell r="E7" t="str">
            <v>PT NEWCREST SUMATRA MINERALS</v>
          </cell>
        </row>
      </sheetData>
      <sheetData sheetId="3374">
        <row r="7">
          <cell r="E7" t="str">
            <v>PT NEWCREST SUMATRA MINERALS</v>
          </cell>
        </row>
      </sheetData>
      <sheetData sheetId="3375">
        <row r="7">
          <cell r="E7" t="str">
            <v>PT NEWCREST SUMATRA MINERALS</v>
          </cell>
        </row>
      </sheetData>
      <sheetData sheetId="3376">
        <row r="7">
          <cell r="E7" t="str">
            <v>PT NEWCREST SUMATRA MINERALS</v>
          </cell>
        </row>
      </sheetData>
      <sheetData sheetId="3377">
        <row r="7">
          <cell r="E7" t="str">
            <v>PT NEWCREST SUMATRA MINERALS</v>
          </cell>
        </row>
      </sheetData>
      <sheetData sheetId="3378">
        <row r="7">
          <cell r="E7" t="str">
            <v>PT NEWCREST SUMATRA MINERALS</v>
          </cell>
        </row>
      </sheetData>
      <sheetData sheetId="3379">
        <row r="7">
          <cell r="E7" t="str">
            <v>PT NEWCREST SUMATRA MINERALS</v>
          </cell>
        </row>
      </sheetData>
      <sheetData sheetId="3380">
        <row r="7">
          <cell r="E7" t="str">
            <v>PT NEWCREST SUMATRA MINERALS</v>
          </cell>
        </row>
      </sheetData>
      <sheetData sheetId="3381">
        <row r="7">
          <cell r="E7" t="str">
            <v>PT NEWCREST SUMATRA MINERALS</v>
          </cell>
        </row>
      </sheetData>
      <sheetData sheetId="3382">
        <row r="7">
          <cell r="E7" t="str">
            <v>PT NEWCREST SUMATRA MINERALS</v>
          </cell>
        </row>
      </sheetData>
      <sheetData sheetId="3383">
        <row r="7">
          <cell r="E7" t="str">
            <v>PT NEWCREST SUMATRA MINERALS</v>
          </cell>
        </row>
      </sheetData>
      <sheetData sheetId="3384">
        <row r="7">
          <cell r="E7" t="str">
            <v>PT NEWCREST SUMATRA MINERALS</v>
          </cell>
        </row>
      </sheetData>
      <sheetData sheetId="3385">
        <row r="7">
          <cell r="E7" t="str">
            <v>PT NEWCREST SUMATRA MINERALS</v>
          </cell>
        </row>
      </sheetData>
      <sheetData sheetId="3386">
        <row r="7">
          <cell r="E7" t="str">
            <v>PT NEWCREST SUMATRA MINERALS</v>
          </cell>
        </row>
      </sheetData>
      <sheetData sheetId="3387">
        <row r="7">
          <cell r="E7" t="str">
            <v>PT NEWCREST SUMATRA MINERALS</v>
          </cell>
        </row>
      </sheetData>
      <sheetData sheetId="3388">
        <row r="7">
          <cell r="E7" t="str">
            <v>PT NEWCREST SUMATRA MINERALS</v>
          </cell>
        </row>
      </sheetData>
      <sheetData sheetId="3389">
        <row r="7">
          <cell r="E7" t="str">
            <v>PT NEWCREST SUMATRA MINERALS</v>
          </cell>
        </row>
      </sheetData>
      <sheetData sheetId="3390">
        <row r="7">
          <cell r="E7" t="str">
            <v>PT NEWCREST SUMATRA MINERALS</v>
          </cell>
        </row>
      </sheetData>
      <sheetData sheetId="3391">
        <row r="7">
          <cell r="E7" t="str">
            <v>PT NEWCREST SUMATRA MINERALS</v>
          </cell>
        </row>
      </sheetData>
      <sheetData sheetId="3392">
        <row r="7">
          <cell r="E7" t="str">
            <v>PT NEWCREST SUMATRA MINERALS</v>
          </cell>
        </row>
      </sheetData>
      <sheetData sheetId="3393">
        <row r="7">
          <cell r="E7" t="str">
            <v>PT NEWCREST SUMATRA MINERALS</v>
          </cell>
        </row>
      </sheetData>
      <sheetData sheetId="3394">
        <row r="7">
          <cell r="E7" t="str">
            <v>PT NEWCREST SUMATRA MINERALS</v>
          </cell>
        </row>
      </sheetData>
      <sheetData sheetId="3395">
        <row r="7">
          <cell r="E7" t="str">
            <v>PT NEWCREST SUMATRA MINERALS</v>
          </cell>
        </row>
      </sheetData>
      <sheetData sheetId="3396">
        <row r="7">
          <cell r="E7" t="str">
            <v>PT NEWCREST SUMATRA MINERALS</v>
          </cell>
        </row>
      </sheetData>
      <sheetData sheetId="3397">
        <row r="7">
          <cell r="E7" t="str">
            <v>PT NEWCREST SUMATRA MINERALS</v>
          </cell>
        </row>
      </sheetData>
      <sheetData sheetId="3398">
        <row r="7">
          <cell r="E7" t="str">
            <v>PT NEWCREST SUMATRA MINERALS</v>
          </cell>
        </row>
      </sheetData>
      <sheetData sheetId="3399">
        <row r="7">
          <cell r="E7" t="str">
            <v>PT NEWCREST SUMATRA MINERALS</v>
          </cell>
        </row>
      </sheetData>
      <sheetData sheetId="3400">
        <row r="7">
          <cell r="E7" t="str">
            <v>PT NEWCREST SUMATRA MINERALS</v>
          </cell>
        </row>
      </sheetData>
      <sheetData sheetId="3401">
        <row r="7">
          <cell r="E7" t="str">
            <v>PT NEWCREST SUMATRA MINERALS</v>
          </cell>
        </row>
      </sheetData>
      <sheetData sheetId="3402">
        <row r="7">
          <cell r="E7" t="str">
            <v>PT NEWCREST SUMATRA MINERALS</v>
          </cell>
        </row>
      </sheetData>
      <sheetData sheetId="3403">
        <row r="7">
          <cell r="E7" t="str">
            <v>PT NEWCREST SUMATRA MINERALS</v>
          </cell>
        </row>
      </sheetData>
      <sheetData sheetId="3404">
        <row r="7">
          <cell r="E7" t="str">
            <v>PT NEWCREST SUMATRA MINERALS</v>
          </cell>
        </row>
      </sheetData>
      <sheetData sheetId="3405">
        <row r="7">
          <cell r="E7" t="str">
            <v>PT NEWCREST SUMATRA MINERALS</v>
          </cell>
        </row>
      </sheetData>
      <sheetData sheetId="3406">
        <row r="7">
          <cell r="E7" t="str">
            <v>PT NEWCREST SUMATRA MINERALS</v>
          </cell>
        </row>
      </sheetData>
      <sheetData sheetId="3407">
        <row r="7">
          <cell r="E7" t="str">
            <v>PT NEWCREST SUMATRA MINERALS</v>
          </cell>
        </row>
      </sheetData>
      <sheetData sheetId="3408">
        <row r="7">
          <cell r="E7" t="str">
            <v>PT NEWCREST SUMATRA MINERALS</v>
          </cell>
        </row>
      </sheetData>
      <sheetData sheetId="3409">
        <row r="7">
          <cell r="E7" t="str">
            <v>PT NEWCREST SUMATRA MINERALS</v>
          </cell>
        </row>
      </sheetData>
      <sheetData sheetId="3410">
        <row r="7">
          <cell r="E7" t="str">
            <v>PT NEWCREST SUMATRA MINERALS</v>
          </cell>
        </row>
      </sheetData>
      <sheetData sheetId="3411">
        <row r="7">
          <cell r="E7" t="str">
            <v>PT NEWCREST SUMATRA MINERALS</v>
          </cell>
        </row>
      </sheetData>
      <sheetData sheetId="3412">
        <row r="7">
          <cell r="E7" t="str">
            <v>PT NEWCREST SUMATRA MINERALS</v>
          </cell>
        </row>
      </sheetData>
      <sheetData sheetId="3413">
        <row r="7">
          <cell r="E7" t="str">
            <v>PT NEWCREST SUMATRA MINERALS</v>
          </cell>
        </row>
      </sheetData>
      <sheetData sheetId="3414">
        <row r="7">
          <cell r="E7" t="str">
            <v>PT NEWCREST SUMATRA MINERALS</v>
          </cell>
        </row>
      </sheetData>
      <sheetData sheetId="3415">
        <row r="7">
          <cell r="E7" t="str">
            <v>PT NEWCREST SUMATRA MINERALS</v>
          </cell>
        </row>
      </sheetData>
      <sheetData sheetId="3416">
        <row r="7">
          <cell r="E7" t="str">
            <v>PT NEWCREST SUMATRA MINERALS</v>
          </cell>
        </row>
      </sheetData>
      <sheetData sheetId="3417">
        <row r="7">
          <cell r="E7" t="str">
            <v>PT NEWCREST SUMATRA MINERALS</v>
          </cell>
        </row>
      </sheetData>
      <sheetData sheetId="3418">
        <row r="7">
          <cell r="E7" t="str">
            <v>PT NEWCREST SUMATRA MINERALS</v>
          </cell>
        </row>
      </sheetData>
      <sheetData sheetId="3419">
        <row r="7">
          <cell r="E7" t="str">
            <v>PT NEWCREST SUMATRA MINERALS</v>
          </cell>
        </row>
      </sheetData>
      <sheetData sheetId="3420">
        <row r="7">
          <cell r="E7" t="str">
            <v>PT NEWCREST SUMATRA MINERALS</v>
          </cell>
        </row>
      </sheetData>
      <sheetData sheetId="3421">
        <row r="7">
          <cell r="E7" t="str">
            <v>PT NEWCREST SUMATRA MINERALS</v>
          </cell>
        </row>
      </sheetData>
      <sheetData sheetId="3422">
        <row r="7">
          <cell r="E7" t="str">
            <v>PT NEWCREST SUMATRA MINERALS</v>
          </cell>
        </row>
      </sheetData>
      <sheetData sheetId="3423">
        <row r="7">
          <cell r="E7" t="str">
            <v>PT NEWCREST SUMATRA MINERALS</v>
          </cell>
        </row>
      </sheetData>
      <sheetData sheetId="3424">
        <row r="7">
          <cell r="E7" t="str">
            <v>PT NEWCREST SUMATRA MINERALS</v>
          </cell>
        </row>
      </sheetData>
      <sheetData sheetId="3425">
        <row r="7">
          <cell r="E7" t="str">
            <v>PT NEWCREST SUMATRA MINERALS</v>
          </cell>
        </row>
      </sheetData>
      <sheetData sheetId="3426">
        <row r="7">
          <cell r="E7" t="str">
            <v>PT NEWCREST SUMATRA MINERALS</v>
          </cell>
        </row>
      </sheetData>
      <sheetData sheetId="3427">
        <row r="7">
          <cell r="E7" t="str">
            <v>PT NEWCREST SUMATRA MINERALS</v>
          </cell>
        </row>
      </sheetData>
      <sheetData sheetId="3428">
        <row r="7">
          <cell r="E7" t="str">
            <v>PT NEWCREST SUMATRA MINERALS</v>
          </cell>
        </row>
      </sheetData>
      <sheetData sheetId="3429">
        <row r="7">
          <cell r="E7" t="str">
            <v>PT NEWCREST SUMATRA MINERALS</v>
          </cell>
        </row>
      </sheetData>
      <sheetData sheetId="3430">
        <row r="7">
          <cell r="E7" t="str">
            <v>PT NEWCREST SUMATRA MINERALS</v>
          </cell>
        </row>
      </sheetData>
      <sheetData sheetId="3431">
        <row r="7">
          <cell r="E7" t="str">
            <v>PT NEWCREST SUMATRA MINERALS</v>
          </cell>
        </row>
      </sheetData>
      <sheetData sheetId="3432">
        <row r="7">
          <cell r="E7" t="str">
            <v>PT NEWCREST SUMATRA MINERALS</v>
          </cell>
        </row>
      </sheetData>
      <sheetData sheetId="3433">
        <row r="7">
          <cell r="E7" t="str">
            <v>PT NEWCREST SUMATRA MINERALS</v>
          </cell>
        </row>
      </sheetData>
      <sheetData sheetId="3434">
        <row r="7">
          <cell r="E7" t="str">
            <v>PT NEWCREST SUMATRA MINERALS</v>
          </cell>
        </row>
      </sheetData>
      <sheetData sheetId="3435">
        <row r="7">
          <cell r="E7" t="str">
            <v>PT NEWCREST SUMATRA MINERALS</v>
          </cell>
        </row>
      </sheetData>
      <sheetData sheetId="3436">
        <row r="7">
          <cell r="E7" t="str">
            <v>PT NEWCREST SUMATRA MINERALS</v>
          </cell>
        </row>
      </sheetData>
      <sheetData sheetId="3437">
        <row r="7">
          <cell r="E7" t="str">
            <v>PT NEWCREST SUMATRA MINERALS</v>
          </cell>
        </row>
      </sheetData>
      <sheetData sheetId="3438">
        <row r="7">
          <cell r="E7" t="str">
            <v>PT NEWCREST SUMATRA MINERALS</v>
          </cell>
        </row>
      </sheetData>
      <sheetData sheetId="3439">
        <row r="7">
          <cell r="E7" t="str">
            <v>PT NEWCREST SUMATRA MINERALS</v>
          </cell>
        </row>
      </sheetData>
      <sheetData sheetId="3440">
        <row r="7">
          <cell r="E7" t="str">
            <v>PT NEWCREST SUMATRA MINERALS</v>
          </cell>
        </row>
      </sheetData>
      <sheetData sheetId="3441">
        <row r="7">
          <cell r="E7" t="str">
            <v>PT NEWCREST SUMATRA MINERALS</v>
          </cell>
        </row>
      </sheetData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/>
      <sheetData sheetId="3495" refreshError="1"/>
      <sheetData sheetId="3496" refreshError="1"/>
      <sheetData sheetId="3497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>
        <row r="7">
          <cell r="E7" t="str">
            <v>PT NEWCREST SUMATRA MINERALS</v>
          </cell>
        </row>
      </sheetData>
      <sheetData sheetId="3529">
        <row r="31">
          <cell r="R31">
            <v>0</v>
          </cell>
        </row>
      </sheetData>
      <sheetData sheetId="3530">
        <row r="7">
          <cell r="E7" t="str">
            <v>PT NEWCREST SUMATRA MINERALS</v>
          </cell>
        </row>
      </sheetData>
      <sheetData sheetId="3531" refreshError="1"/>
      <sheetData sheetId="3532">
        <row r="7">
          <cell r="E7" t="str">
            <v>PT NEWCREST SUMATRA MINERALS</v>
          </cell>
        </row>
      </sheetData>
      <sheetData sheetId="3533">
        <row r="7">
          <cell r="E7" t="str">
            <v>PT NEWCREST SUMATRA MINERALS</v>
          </cell>
        </row>
      </sheetData>
      <sheetData sheetId="3534">
        <row r="7">
          <cell r="E7" t="str">
            <v>PT NEWCREST SUMATRA MINERALS</v>
          </cell>
        </row>
      </sheetData>
      <sheetData sheetId="3535">
        <row r="31">
          <cell r="R31">
            <v>0</v>
          </cell>
        </row>
      </sheetData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>
        <row r="36">
          <cell r="G36">
            <v>0</v>
          </cell>
        </row>
      </sheetData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/>
      <sheetData sheetId="3625"/>
      <sheetData sheetId="3626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/>
      <sheetData sheetId="3683" refreshError="1"/>
      <sheetData sheetId="3684" refreshError="1"/>
      <sheetData sheetId="3685" refreshError="1"/>
      <sheetData sheetId="3686">
        <row r="36">
          <cell r="G36">
            <v>0</v>
          </cell>
        </row>
      </sheetData>
      <sheetData sheetId="3687"/>
      <sheetData sheetId="3688">
        <row r="36">
          <cell r="G36">
            <v>0</v>
          </cell>
        </row>
      </sheetData>
      <sheetData sheetId="3689">
        <row r="36">
          <cell r="G36">
            <v>0</v>
          </cell>
        </row>
      </sheetData>
      <sheetData sheetId="3690">
        <row r="36">
          <cell r="G36">
            <v>0</v>
          </cell>
        </row>
      </sheetData>
      <sheetData sheetId="3691">
        <row r="36">
          <cell r="G36">
            <v>0</v>
          </cell>
        </row>
      </sheetData>
      <sheetData sheetId="3692">
        <row r="36">
          <cell r="G36">
            <v>0</v>
          </cell>
        </row>
      </sheetData>
      <sheetData sheetId="3693">
        <row r="36">
          <cell r="G36">
            <v>0</v>
          </cell>
        </row>
      </sheetData>
      <sheetData sheetId="3694"/>
      <sheetData sheetId="3695"/>
      <sheetData sheetId="3696"/>
      <sheetData sheetId="3697">
        <row r="36">
          <cell r="G36">
            <v>0</v>
          </cell>
        </row>
      </sheetData>
      <sheetData sheetId="3698">
        <row r="36">
          <cell r="G36">
            <v>0</v>
          </cell>
        </row>
      </sheetData>
      <sheetData sheetId="3699">
        <row r="36">
          <cell r="G36">
            <v>0</v>
          </cell>
        </row>
      </sheetData>
      <sheetData sheetId="3700">
        <row r="36">
          <cell r="G36">
            <v>0</v>
          </cell>
        </row>
      </sheetData>
      <sheetData sheetId="3701">
        <row r="7">
          <cell r="E7" t="str">
            <v>PT NEWCREST SUMATRA MINERALS</v>
          </cell>
        </row>
      </sheetData>
      <sheetData sheetId="3702">
        <row r="36">
          <cell r="G36">
            <v>0</v>
          </cell>
        </row>
      </sheetData>
      <sheetData sheetId="3703">
        <row r="36">
          <cell r="G36">
            <v>0</v>
          </cell>
        </row>
      </sheetData>
      <sheetData sheetId="3704">
        <row r="36">
          <cell r="G36">
            <v>0</v>
          </cell>
        </row>
      </sheetData>
      <sheetData sheetId="3705">
        <row r="36">
          <cell r="G36">
            <v>0</v>
          </cell>
        </row>
      </sheetData>
      <sheetData sheetId="3706">
        <row r="36">
          <cell r="G36">
            <v>0</v>
          </cell>
        </row>
      </sheetData>
      <sheetData sheetId="3707">
        <row r="36">
          <cell r="G36">
            <v>0</v>
          </cell>
        </row>
      </sheetData>
      <sheetData sheetId="3708">
        <row r="36">
          <cell r="G36">
            <v>0</v>
          </cell>
        </row>
      </sheetData>
      <sheetData sheetId="3709"/>
      <sheetData sheetId="3710"/>
      <sheetData sheetId="3711"/>
      <sheetData sheetId="3712"/>
      <sheetData sheetId="3713"/>
      <sheetData sheetId="3714"/>
      <sheetData sheetId="3715"/>
      <sheetData sheetId="3716">
        <row r="7">
          <cell r="E7" t="str">
            <v>PT NEWCREST SUMATRA MINERALS</v>
          </cell>
        </row>
      </sheetData>
      <sheetData sheetId="3717"/>
      <sheetData sheetId="3718"/>
      <sheetData sheetId="3719"/>
      <sheetData sheetId="3720"/>
      <sheetData sheetId="3721"/>
      <sheetData sheetId="3722">
        <row r="36">
          <cell r="G36">
            <v>0</v>
          </cell>
        </row>
      </sheetData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>
        <row r="36">
          <cell r="G36">
            <v>0</v>
          </cell>
        </row>
      </sheetData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 refreshError="1"/>
      <sheetData sheetId="3755" refreshError="1"/>
      <sheetData sheetId="3756" refreshError="1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>
        <row r="36">
          <cell r="G36">
            <v>0</v>
          </cell>
        </row>
      </sheetData>
      <sheetData sheetId="3811">
        <row r="36">
          <cell r="G36">
            <v>0</v>
          </cell>
        </row>
      </sheetData>
      <sheetData sheetId="3812">
        <row r="36">
          <cell r="G36">
            <v>0</v>
          </cell>
        </row>
      </sheetData>
      <sheetData sheetId="3813">
        <row r="7">
          <cell r="E7" t="str">
            <v>PT NEWCREST SUMATRA MINERALS</v>
          </cell>
        </row>
      </sheetData>
      <sheetData sheetId="3814">
        <row r="36">
          <cell r="G36">
            <v>0</v>
          </cell>
        </row>
      </sheetData>
      <sheetData sheetId="3815">
        <row r="36">
          <cell r="G36">
            <v>0</v>
          </cell>
        </row>
      </sheetData>
      <sheetData sheetId="3816">
        <row r="36">
          <cell r="G36">
            <v>0</v>
          </cell>
        </row>
      </sheetData>
      <sheetData sheetId="3817">
        <row r="36">
          <cell r="G36">
            <v>0</v>
          </cell>
        </row>
      </sheetData>
      <sheetData sheetId="3818">
        <row r="36">
          <cell r="G36">
            <v>0</v>
          </cell>
        </row>
      </sheetData>
      <sheetData sheetId="3819">
        <row r="36">
          <cell r="G36">
            <v>0</v>
          </cell>
        </row>
      </sheetData>
      <sheetData sheetId="3820">
        <row r="36">
          <cell r="G36">
            <v>0</v>
          </cell>
        </row>
      </sheetData>
      <sheetData sheetId="3821">
        <row r="36">
          <cell r="G36">
            <v>0</v>
          </cell>
        </row>
      </sheetData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>
        <row r="7">
          <cell r="E7" t="str">
            <v>PT NEWCREST SUMATRA MINERALS</v>
          </cell>
        </row>
      </sheetData>
      <sheetData sheetId="3882">
        <row r="7">
          <cell r="E7" t="str">
            <v>PT NEWCREST SUMATRA MINERALS</v>
          </cell>
        </row>
      </sheetData>
      <sheetData sheetId="3883">
        <row r="7">
          <cell r="E7" t="str">
            <v>PT NEWCREST SUMATRA MINERALS</v>
          </cell>
        </row>
      </sheetData>
      <sheetData sheetId="3884">
        <row r="7">
          <cell r="E7" t="str">
            <v>PT NEWCREST SUMATRA MINERALS</v>
          </cell>
        </row>
      </sheetData>
      <sheetData sheetId="3885">
        <row r="36">
          <cell r="G36">
            <v>0</v>
          </cell>
        </row>
      </sheetData>
      <sheetData sheetId="3886">
        <row r="36">
          <cell r="G36">
            <v>0</v>
          </cell>
        </row>
      </sheetData>
      <sheetData sheetId="3887">
        <row r="7">
          <cell r="E7" t="str">
            <v>PT NEWCREST SUMATRA MINERALS</v>
          </cell>
        </row>
      </sheetData>
      <sheetData sheetId="3888">
        <row r="7">
          <cell r="E7" t="str">
            <v>PT NEWCREST SUMATRA MINERALS</v>
          </cell>
        </row>
      </sheetData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>
        <row r="7">
          <cell r="E7" t="str">
            <v>PT NEWCREST SUMATRA MINERALS</v>
          </cell>
        </row>
      </sheetData>
      <sheetData sheetId="3907">
        <row r="7">
          <cell r="E7" t="str">
            <v>PT NEWCREST SUMATRA MINERALS</v>
          </cell>
        </row>
      </sheetData>
      <sheetData sheetId="3908">
        <row r="7">
          <cell r="E7" t="str">
            <v>PT NEWCREST SUMATRA MINERALS</v>
          </cell>
        </row>
      </sheetData>
      <sheetData sheetId="3909">
        <row r="36">
          <cell r="G36">
            <v>0</v>
          </cell>
        </row>
      </sheetData>
      <sheetData sheetId="3910">
        <row r="36">
          <cell r="G36">
            <v>0</v>
          </cell>
        </row>
      </sheetData>
      <sheetData sheetId="3911">
        <row r="7">
          <cell r="E7" t="str">
            <v>PT NEWCREST SUMATRA MINERALS</v>
          </cell>
        </row>
      </sheetData>
      <sheetData sheetId="3912">
        <row r="7">
          <cell r="E7" t="str">
            <v>PT NEWCREST SUMATRA MINERALS</v>
          </cell>
        </row>
      </sheetData>
      <sheetData sheetId="3913">
        <row r="7">
          <cell r="E7" t="str">
            <v>PT NEWCREST SUMATRA MINERALS</v>
          </cell>
        </row>
      </sheetData>
      <sheetData sheetId="3914">
        <row r="7">
          <cell r="E7" t="str">
            <v>PT NEWCREST SUMATRA MINERALS</v>
          </cell>
        </row>
      </sheetData>
      <sheetData sheetId="3915">
        <row r="7">
          <cell r="E7" t="str">
            <v>PT NEWCREST SUMATRA MINERALS</v>
          </cell>
        </row>
      </sheetData>
      <sheetData sheetId="3916">
        <row r="7">
          <cell r="E7" t="str">
            <v>PT NEWCREST SUMATRA MINERALS</v>
          </cell>
        </row>
      </sheetData>
      <sheetData sheetId="3917">
        <row r="36">
          <cell r="G36">
            <v>0</v>
          </cell>
        </row>
      </sheetData>
      <sheetData sheetId="3918">
        <row r="7">
          <cell r="E7" t="str">
            <v>PT NEWCREST SUMATRA MINERALS</v>
          </cell>
        </row>
      </sheetData>
      <sheetData sheetId="3919">
        <row r="36">
          <cell r="G36">
            <v>0</v>
          </cell>
        </row>
      </sheetData>
      <sheetData sheetId="3920">
        <row r="7">
          <cell r="E7" t="str">
            <v>PT NEWCREST SUMATRA MINERALS</v>
          </cell>
        </row>
      </sheetData>
      <sheetData sheetId="3921">
        <row r="7">
          <cell r="E7" t="str">
            <v>PT NEWCREST SUMATRA MINERALS</v>
          </cell>
        </row>
      </sheetData>
      <sheetData sheetId="3922">
        <row r="7">
          <cell r="E7" t="str">
            <v>PT NEWCREST SUMATRA MINERALS</v>
          </cell>
        </row>
      </sheetData>
      <sheetData sheetId="3923">
        <row r="7">
          <cell r="E7" t="str">
            <v>PT NEWCREST SUMATRA MINERALS</v>
          </cell>
        </row>
      </sheetData>
      <sheetData sheetId="3924">
        <row r="7">
          <cell r="E7" t="str">
            <v>PT NEWCREST SUMATRA MINERALS</v>
          </cell>
        </row>
      </sheetData>
      <sheetData sheetId="3925">
        <row r="7">
          <cell r="E7" t="str">
            <v>PT NEWCREST SUMATRA MINERALS</v>
          </cell>
        </row>
      </sheetData>
      <sheetData sheetId="3926">
        <row r="36">
          <cell r="G36">
            <v>0</v>
          </cell>
        </row>
      </sheetData>
      <sheetData sheetId="3927">
        <row r="7">
          <cell r="E7" t="str">
            <v>PT NEWCREST SUMATRA MINERALS</v>
          </cell>
        </row>
      </sheetData>
      <sheetData sheetId="3928">
        <row r="36">
          <cell r="G36">
            <v>0</v>
          </cell>
        </row>
      </sheetData>
      <sheetData sheetId="3929">
        <row r="7">
          <cell r="E7" t="str">
            <v>PT NEWCREST SUMATRA MINERALS</v>
          </cell>
        </row>
      </sheetData>
      <sheetData sheetId="3930">
        <row r="7">
          <cell r="E7" t="str">
            <v>PT NEWCREST SUMATRA MINERALS</v>
          </cell>
        </row>
      </sheetData>
      <sheetData sheetId="3931">
        <row r="36">
          <cell r="G36">
            <v>0</v>
          </cell>
        </row>
      </sheetData>
      <sheetData sheetId="3932">
        <row r="7">
          <cell r="E7" t="str">
            <v>PT NEWCREST SUMATRA MINERALS</v>
          </cell>
        </row>
      </sheetData>
      <sheetData sheetId="3933">
        <row r="36">
          <cell r="G36">
            <v>0</v>
          </cell>
        </row>
      </sheetData>
      <sheetData sheetId="3934">
        <row r="36">
          <cell r="G36">
            <v>0</v>
          </cell>
        </row>
      </sheetData>
      <sheetData sheetId="3935">
        <row r="36">
          <cell r="G36">
            <v>0</v>
          </cell>
        </row>
      </sheetData>
      <sheetData sheetId="3936">
        <row r="7">
          <cell r="E7" t="str">
            <v>PT NEWCREST SUMATRA MINERALS</v>
          </cell>
        </row>
      </sheetData>
      <sheetData sheetId="3937">
        <row r="7">
          <cell r="E7" t="str">
            <v>PT NEWCREST SUMATRA MINERALS</v>
          </cell>
        </row>
      </sheetData>
      <sheetData sheetId="3938">
        <row r="36">
          <cell r="G36">
            <v>0</v>
          </cell>
        </row>
      </sheetData>
      <sheetData sheetId="3939">
        <row r="36">
          <cell r="G36">
            <v>0</v>
          </cell>
        </row>
      </sheetData>
      <sheetData sheetId="3940">
        <row r="36">
          <cell r="G36">
            <v>0</v>
          </cell>
        </row>
      </sheetData>
      <sheetData sheetId="3941">
        <row r="36">
          <cell r="G36">
            <v>0</v>
          </cell>
        </row>
      </sheetData>
      <sheetData sheetId="3942">
        <row r="36">
          <cell r="G36">
            <v>0</v>
          </cell>
        </row>
      </sheetData>
      <sheetData sheetId="3943">
        <row r="36">
          <cell r="G36">
            <v>0</v>
          </cell>
        </row>
      </sheetData>
      <sheetData sheetId="3944">
        <row r="36">
          <cell r="G36">
            <v>0</v>
          </cell>
        </row>
      </sheetData>
      <sheetData sheetId="3945">
        <row r="7">
          <cell r="E7" t="str">
            <v>PT NEWCREST SUMATRA MINERALS</v>
          </cell>
        </row>
      </sheetData>
      <sheetData sheetId="3946">
        <row r="7">
          <cell r="E7" t="str">
            <v>PT NEWCREST SUMATRA MINERALS</v>
          </cell>
        </row>
      </sheetData>
      <sheetData sheetId="3947">
        <row r="36">
          <cell r="G36">
            <v>0</v>
          </cell>
        </row>
      </sheetData>
      <sheetData sheetId="3948">
        <row r="36">
          <cell r="G36">
            <v>0</v>
          </cell>
        </row>
      </sheetData>
      <sheetData sheetId="3949">
        <row r="36">
          <cell r="G36">
            <v>0</v>
          </cell>
        </row>
      </sheetData>
      <sheetData sheetId="3950">
        <row r="7">
          <cell r="E7" t="str">
            <v>PT NEWCREST SUMATRA MINERALS</v>
          </cell>
        </row>
      </sheetData>
      <sheetData sheetId="3951">
        <row r="36">
          <cell r="G36">
            <v>0</v>
          </cell>
        </row>
      </sheetData>
      <sheetData sheetId="3952">
        <row r="7">
          <cell r="E7" t="str">
            <v>PT NEWCREST SUMATRA MINERALS</v>
          </cell>
        </row>
      </sheetData>
      <sheetData sheetId="3953">
        <row r="7">
          <cell r="E7" t="str">
            <v>PT NEWCREST SUMATRA MINERALS</v>
          </cell>
        </row>
      </sheetData>
      <sheetData sheetId="3954">
        <row r="7">
          <cell r="E7" t="str">
            <v>PT NEWCREST SUMATRA MINERALS</v>
          </cell>
        </row>
      </sheetData>
      <sheetData sheetId="3955">
        <row r="7">
          <cell r="E7" t="str">
            <v>PT NEWCREST SUMATRA MINERALS</v>
          </cell>
        </row>
      </sheetData>
      <sheetData sheetId="3956">
        <row r="36">
          <cell r="G36">
            <v>0</v>
          </cell>
        </row>
      </sheetData>
      <sheetData sheetId="3957">
        <row r="36">
          <cell r="G36">
            <v>0</v>
          </cell>
        </row>
      </sheetData>
      <sheetData sheetId="3958">
        <row r="7">
          <cell r="E7" t="str">
            <v>PT NEWCREST SUMATRA MINERALS</v>
          </cell>
        </row>
      </sheetData>
      <sheetData sheetId="3959">
        <row r="36">
          <cell r="G36">
            <v>0</v>
          </cell>
        </row>
      </sheetData>
      <sheetData sheetId="3960">
        <row r="36">
          <cell r="G36">
            <v>0</v>
          </cell>
        </row>
      </sheetData>
      <sheetData sheetId="3961">
        <row r="36">
          <cell r="G36">
            <v>0</v>
          </cell>
        </row>
      </sheetData>
      <sheetData sheetId="3962">
        <row r="7">
          <cell r="E7" t="str">
            <v>PT NEWCREST SUMATRA MINERALS</v>
          </cell>
        </row>
      </sheetData>
      <sheetData sheetId="3963">
        <row r="36">
          <cell r="G36">
            <v>0</v>
          </cell>
        </row>
      </sheetData>
      <sheetData sheetId="3964">
        <row r="7">
          <cell r="E7" t="str">
            <v>PT NEWCREST SUMATRA MINERALS</v>
          </cell>
        </row>
      </sheetData>
      <sheetData sheetId="3965">
        <row r="36">
          <cell r="G36">
            <v>0</v>
          </cell>
        </row>
      </sheetData>
      <sheetData sheetId="3966">
        <row r="36">
          <cell r="G36">
            <v>0</v>
          </cell>
        </row>
      </sheetData>
      <sheetData sheetId="3967">
        <row r="36">
          <cell r="G36">
            <v>0</v>
          </cell>
        </row>
      </sheetData>
      <sheetData sheetId="3968">
        <row r="36">
          <cell r="G36">
            <v>0</v>
          </cell>
        </row>
      </sheetData>
      <sheetData sheetId="3969">
        <row r="7">
          <cell r="E7" t="str">
            <v>PT NEWCREST SUMATRA MINERALS</v>
          </cell>
        </row>
      </sheetData>
      <sheetData sheetId="3970">
        <row r="36">
          <cell r="G36">
            <v>0</v>
          </cell>
        </row>
      </sheetData>
      <sheetData sheetId="3971">
        <row r="36">
          <cell r="G36">
            <v>0</v>
          </cell>
        </row>
      </sheetData>
      <sheetData sheetId="3972">
        <row r="36">
          <cell r="G36">
            <v>0</v>
          </cell>
        </row>
      </sheetData>
      <sheetData sheetId="3973">
        <row r="36">
          <cell r="G36">
            <v>0</v>
          </cell>
        </row>
      </sheetData>
      <sheetData sheetId="3974">
        <row r="36">
          <cell r="G36">
            <v>0</v>
          </cell>
        </row>
      </sheetData>
      <sheetData sheetId="3975">
        <row r="36">
          <cell r="G36">
            <v>0</v>
          </cell>
        </row>
      </sheetData>
      <sheetData sheetId="3976">
        <row r="7">
          <cell r="E7" t="str">
            <v>PT NEWCREST SUMATRA MINERALS</v>
          </cell>
        </row>
      </sheetData>
      <sheetData sheetId="3977">
        <row r="36">
          <cell r="G36">
            <v>0</v>
          </cell>
        </row>
      </sheetData>
      <sheetData sheetId="3978">
        <row r="7">
          <cell r="E7" t="str">
            <v>PT NEWCREST SUMATRA MINERALS</v>
          </cell>
        </row>
      </sheetData>
      <sheetData sheetId="3979">
        <row r="36">
          <cell r="G36">
            <v>0</v>
          </cell>
        </row>
      </sheetData>
      <sheetData sheetId="3980">
        <row r="7">
          <cell r="E7" t="str">
            <v>PT NEWCREST SUMATRA MINERALS</v>
          </cell>
        </row>
      </sheetData>
      <sheetData sheetId="3981">
        <row r="36">
          <cell r="G36">
            <v>0</v>
          </cell>
        </row>
      </sheetData>
      <sheetData sheetId="3982">
        <row r="36">
          <cell r="G36">
            <v>0</v>
          </cell>
        </row>
      </sheetData>
      <sheetData sheetId="3983">
        <row r="36">
          <cell r="G36">
            <v>0</v>
          </cell>
        </row>
      </sheetData>
      <sheetData sheetId="3984">
        <row r="36">
          <cell r="G36">
            <v>0</v>
          </cell>
        </row>
      </sheetData>
      <sheetData sheetId="3985">
        <row r="36">
          <cell r="G36">
            <v>0</v>
          </cell>
        </row>
      </sheetData>
      <sheetData sheetId="3986">
        <row r="36">
          <cell r="G36">
            <v>0</v>
          </cell>
        </row>
      </sheetData>
      <sheetData sheetId="3987">
        <row r="7">
          <cell r="E7" t="str">
            <v>PT NEWCREST SUMATRA MINERALS</v>
          </cell>
        </row>
      </sheetData>
      <sheetData sheetId="3988">
        <row r="7">
          <cell r="E7" t="str">
            <v>PT NEWCREST SUMATRA MINERALS</v>
          </cell>
        </row>
      </sheetData>
      <sheetData sheetId="3989">
        <row r="7">
          <cell r="E7" t="str">
            <v>PT NEWCREST SUMATRA MINERALS</v>
          </cell>
        </row>
      </sheetData>
      <sheetData sheetId="3990">
        <row r="7">
          <cell r="E7" t="str">
            <v>PT NEWCREST SUMATRA MINERALS</v>
          </cell>
        </row>
      </sheetData>
      <sheetData sheetId="3991">
        <row r="36">
          <cell r="G36">
            <v>0</v>
          </cell>
        </row>
      </sheetData>
      <sheetData sheetId="3992">
        <row r="7">
          <cell r="E7" t="str">
            <v>PT NEWCREST SUMATRA MINERALS</v>
          </cell>
        </row>
      </sheetData>
      <sheetData sheetId="3993"/>
      <sheetData sheetId="3994"/>
      <sheetData sheetId="3995">
        <row r="7">
          <cell r="E7" t="str">
            <v>PT NEWCREST SUMATRA MINERALS</v>
          </cell>
        </row>
      </sheetData>
      <sheetData sheetId="3996">
        <row r="7">
          <cell r="E7" t="str">
            <v>PT NEWCREST SUMATRA MINERALS</v>
          </cell>
        </row>
      </sheetData>
      <sheetData sheetId="3997">
        <row r="7">
          <cell r="E7" t="str">
            <v>PT NEWCREST SUMATRA MINERALS</v>
          </cell>
        </row>
      </sheetData>
      <sheetData sheetId="3998">
        <row r="7">
          <cell r="E7" t="str">
            <v>PT NEWCREST SUMATRA MINERALS</v>
          </cell>
        </row>
      </sheetData>
      <sheetData sheetId="3999">
        <row r="7">
          <cell r="E7" t="str">
            <v>PT NEWCREST SUMATRA MINERALS</v>
          </cell>
        </row>
      </sheetData>
      <sheetData sheetId="4000">
        <row r="36">
          <cell r="G36">
            <v>0</v>
          </cell>
        </row>
      </sheetData>
      <sheetData sheetId="4001">
        <row r="36">
          <cell r="G36">
            <v>0</v>
          </cell>
        </row>
      </sheetData>
      <sheetData sheetId="4002">
        <row r="36">
          <cell r="G36">
            <v>0</v>
          </cell>
        </row>
      </sheetData>
      <sheetData sheetId="4003">
        <row r="36">
          <cell r="G36">
            <v>0</v>
          </cell>
        </row>
      </sheetData>
      <sheetData sheetId="4004">
        <row r="7">
          <cell r="E7" t="str">
            <v>PT NEWCREST SUMATRA MINERALS</v>
          </cell>
        </row>
      </sheetData>
      <sheetData sheetId="4005">
        <row r="36">
          <cell r="G36">
            <v>0</v>
          </cell>
        </row>
      </sheetData>
      <sheetData sheetId="4006">
        <row r="36">
          <cell r="G36">
            <v>0</v>
          </cell>
        </row>
      </sheetData>
      <sheetData sheetId="4007">
        <row r="36">
          <cell r="G36">
            <v>0</v>
          </cell>
        </row>
      </sheetData>
      <sheetData sheetId="4008">
        <row r="7">
          <cell r="E7" t="str">
            <v>PT NEWCREST SUMATRA MINERALS</v>
          </cell>
        </row>
      </sheetData>
      <sheetData sheetId="4009">
        <row r="36">
          <cell r="G36">
            <v>0</v>
          </cell>
        </row>
      </sheetData>
      <sheetData sheetId="4010">
        <row r="36">
          <cell r="G36">
            <v>0</v>
          </cell>
        </row>
      </sheetData>
      <sheetData sheetId="4011">
        <row r="36">
          <cell r="G36">
            <v>0</v>
          </cell>
        </row>
      </sheetData>
      <sheetData sheetId="4012">
        <row r="36">
          <cell r="G36">
            <v>0</v>
          </cell>
        </row>
      </sheetData>
      <sheetData sheetId="4013">
        <row r="7">
          <cell r="E7" t="str">
            <v>PT NEWCREST SUMATRA MINERALS</v>
          </cell>
        </row>
      </sheetData>
      <sheetData sheetId="4014">
        <row r="36">
          <cell r="G36">
            <v>0</v>
          </cell>
        </row>
      </sheetData>
      <sheetData sheetId="4015">
        <row r="36">
          <cell r="G36">
            <v>0</v>
          </cell>
        </row>
      </sheetData>
      <sheetData sheetId="4016">
        <row r="36">
          <cell r="G36">
            <v>0</v>
          </cell>
        </row>
      </sheetData>
      <sheetData sheetId="4017">
        <row r="7">
          <cell r="E7" t="str">
            <v>PT NEWCREST SUMATRA MINERALS</v>
          </cell>
        </row>
      </sheetData>
      <sheetData sheetId="4018">
        <row r="36">
          <cell r="G36">
            <v>0</v>
          </cell>
        </row>
      </sheetData>
      <sheetData sheetId="4019">
        <row r="36">
          <cell r="G36">
            <v>0</v>
          </cell>
        </row>
      </sheetData>
      <sheetData sheetId="4020">
        <row r="36">
          <cell r="G36">
            <v>0</v>
          </cell>
        </row>
      </sheetData>
      <sheetData sheetId="4021">
        <row r="36">
          <cell r="G36">
            <v>0</v>
          </cell>
        </row>
      </sheetData>
      <sheetData sheetId="4022">
        <row r="7">
          <cell r="E7" t="str">
            <v>PT NEWCREST SUMATRA MINERALS</v>
          </cell>
        </row>
      </sheetData>
      <sheetData sheetId="4023">
        <row r="36">
          <cell r="G36">
            <v>0</v>
          </cell>
        </row>
      </sheetData>
      <sheetData sheetId="4024">
        <row r="36">
          <cell r="G36">
            <v>0</v>
          </cell>
        </row>
      </sheetData>
      <sheetData sheetId="4025">
        <row r="7">
          <cell r="E7" t="str">
            <v>PT NEWCREST SUMATRA MINERALS</v>
          </cell>
        </row>
      </sheetData>
      <sheetData sheetId="4026">
        <row r="7">
          <cell r="E7" t="str">
            <v>PT NEWCREST SUMATRA MINERALS</v>
          </cell>
        </row>
      </sheetData>
      <sheetData sheetId="4027">
        <row r="7">
          <cell r="E7" t="str">
            <v>PT NEWCREST SUMATRA MINERALS</v>
          </cell>
        </row>
      </sheetData>
      <sheetData sheetId="4028">
        <row r="36">
          <cell r="G36">
            <v>0</v>
          </cell>
        </row>
      </sheetData>
      <sheetData sheetId="4029">
        <row r="7">
          <cell r="E7" t="str">
            <v>PT NEWCREST SUMATRA MINERALS</v>
          </cell>
        </row>
      </sheetData>
      <sheetData sheetId="4030">
        <row r="7">
          <cell r="E7" t="str">
            <v>PT NEWCREST SUMATRA MINERALS</v>
          </cell>
        </row>
      </sheetData>
      <sheetData sheetId="4031">
        <row r="36">
          <cell r="G36">
            <v>0</v>
          </cell>
        </row>
      </sheetData>
      <sheetData sheetId="4032">
        <row r="36">
          <cell r="G36">
            <v>0</v>
          </cell>
        </row>
      </sheetData>
      <sheetData sheetId="4033">
        <row r="36">
          <cell r="G36">
            <v>0</v>
          </cell>
        </row>
      </sheetData>
      <sheetData sheetId="4034">
        <row r="7">
          <cell r="E7" t="str">
            <v>PT NEWCREST SUMATRA MINERALS</v>
          </cell>
        </row>
      </sheetData>
      <sheetData sheetId="4035"/>
      <sheetData sheetId="4036">
        <row r="36">
          <cell r="G36">
            <v>0</v>
          </cell>
        </row>
      </sheetData>
      <sheetData sheetId="4037">
        <row r="36">
          <cell r="G36">
            <v>0</v>
          </cell>
        </row>
      </sheetData>
      <sheetData sheetId="4038">
        <row r="36">
          <cell r="G36">
            <v>0</v>
          </cell>
        </row>
      </sheetData>
      <sheetData sheetId="4039">
        <row r="7">
          <cell r="E7" t="str">
            <v>PT NEWCREST SUMATRA MINERALS</v>
          </cell>
        </row>
      </sheetData>
      <sheetData sheetId="4040">
        <row r="36">
          <cell r="G36">
            <v>0</v>
          </cell>
        </row>
      </sheetData>
      <sheetData sheetId="4041">
        <row r="7">
          <cell r="E7" t="str">
            <v>PT NEWCREST SUMATRA MINERALS</v>
          </cell>
        </row>
      </sheetData>
      <sheetData sheetId="4042">
        <row r="36">
          <cell r="G36">
            <v>0</v>
          </cell>
        </row>
      </sheetData>
      <sheetData sheetId="4043">
        <row r="36">
          <cell r="G36">
            <v>0</v>
          </cell>
        </row>
      </sheetData>
      <sheetData sheetId="4044">
        <row r="36">
          <cell r="G36">
            <v>0</v>
          </cell>
        </row>
      </sheetData>
      <sheetData sheetId="4045">
        <row r="36">
          <cell r="G36">
            <v>0</v>
          </cell>
        </row>
      </sheetData>
      <sheetData sheetId="4046">
        <row r="36">
          <cell r="G36">
            <v>0</v>
          </cell>
        </row>
      </sheetData>
      <sheetData sheetId="4047">
        <row r="36">
          <cell r="G36">
            <v>0</v>
          </cell>
        </row>
      </sheetData>
      <sheetData sheetId="4048">
        <row r="36">
          <cell r="G36">
            <v>0</v>
          </cell>
        </row>
      </sheetData>
      <sheetData sheetId="4049">
        <row r="36">
          <cell r="G36">
            <v>0</v>
          </cell>
        </row>
      </sheetData>
      <sheetData sheetId="4050">
        <row r="36">
          <cell r="G36">
            <v>0</v>
          </cell>
        </row>
      </sheetData>
      <sheetData sheetId="4051">
        <row r="36">
          <cell r="G36">
            <v>0</v>
          </cell>
        </row>
      </sheetData>
      <sheetData sheetId="4052">
        <row r="36">
          <cell r="G36">
            <v>0</v>
          </cell>
        </row>
      </sheetData>
      <sheetData sheetId="4053">
        <row r="36">
          <cell r="G36">
            <v>0</v>
          </cell>
        </row>
      </sheetData>
      <sheetData sheetId="4054">
        <row r="36">
          <cell r="G36">
            <v>0</v>
          </cell>
        </row>
      </sheetData>
      <sheetData sheetId="4055">
        <row r="36">
          <cell r="G36">
            <v>0</v>
          </cell>
        </row>
      </sheetData>
      <sheetData sheetId="4056">
        <row r="36">
          <cell r="G36">
            <v>0</v>
          </cell>
        </row>
      </sheetData>
      <sheetData sheetId="4057">
        <row r="36">
          <cell r="G36">
            <v>0</v>
          </cell>
        </row>
      </sheetData>
      <sheetData sheetId="4058">
        <row r="36">
          <cell r="G36">
            <v>0</v>
          </cell>
        </row>
      </sheetData>
      <sheetData sheetId="4059">
        <row r="36">
          <cell r="G36">
            <v>0</v>
          </cell>
        </row>
      </sheetData>
      <sheetData sheetId="4060">
        <row r="36">
          <cell r="G36">
            <v>0</v>
          </cell>
        </row>
      </sheetData>
      <sheetData sheetId="4061">
        <row r="36">
          <cell r="G36">
            <v>0</v>
          </cell>
        </row>
      </sheetData>
      <sheetData sheetId="4062">
        <row r="36">
          <cell r="G36">
            <v>0</v>
          </cell>
        </row>
      </sheetData>
      <sheetData sheetId="4063">
        <row r="36">
          <cell r="G36">
            <v>0</v>
          </cell>
        </row>
      </sheetData>
      <sheetData sheetId="4064">
        <row r="36">
          <cell r="G36">
            <v>0</v>
          </cell>
        </row>
      </sheetData>
      <sheetData sheetId="4065"/>
      <sheetData sheetId="4066">
        <row r="36">
          <cell r="G36">
            <v>0</v>
          </cell>
        </row>
      </sheetData>
      <sheetData sheetId="4067"/>
      <sheetData sheetId="4068"/>
      <sheetData sheetId="4069"/>
      <sheetData sheetId="4070"/>
      <sheetData sheetId="4071">
        <row r="36">
          <cell r="G36">
            <v>0</v>
          </cell>
        </row>
      </sheetData>
      <sheetData sheetId="4072"/>
      <sheetData sheetId="4073">
        <row r="36">
          <cell r="G36">
            <v>0</v>
          </cell>
        </row>
      </sheetData>
      <sheetData sheetId="4074">
        <row r="36">
          <cell r="G36">
            <v>0</v>
          </cell>
        </row>
      </sheetData>
      <sheetData sheetId="4075">
        <row r="36">
          <cell r="G36">
            <v>0</v>
          </cell>
        </row>
      </sheetData>
      <sheetData sheetId="4076">
        <row r="36">
          <cell r="G36">
            <v>0</v>
          </cell>
        </row>
      </sheetData>
      <sheetData sheetId="4077">
        <row r="7">
          <cell r="E7" t="str">
            <v>PT NEWCREST SUMATRA MINERALS</v>
          </cell>
        </row>
      </sheetData>
      <sheetData sheetId="4078">
        <row r="36">
          <cell r="G36">
            <v>0</v>
          </cell>
        </row>
      </sheetData>
      <sheetData sheetId="4079">
        <row r="36">
          <cell r="G36">
            <v>0</v>
          </cell>
        </row>
      </sheetData>
      <sheetData sheetId="4080">
        <row r="36">
          <cell r="G36">
            <v>0</v>
          </cell>
        </row>
      </sheetData>
      <sheetData sheetId="4081">
        <row r="7">
          <cell r="E7" t="str">
            <v>PT NEWCREST SUMATRA MINERALS</v>
          </cell>
        </row>
      </sheetData>
      <sheetData sheetId="4082">
        <row r="36">
          <cell r="G36">
            <v>0</v>
          </cell>
        </row>
      </sheetData>
      <sheetData sheetId="4083">
        <row r="36">
          <cell r="G36">
            <v>0</v>
          </cell>
        </row>
      </sheetData>
      <sheetData sheetId="4084">
        <row r="36">
          <cell r="G36">
            <v>0</v>
          </cell>
        </row>
      </sheetData>
      <sheetData sheetId="4085">
        <row r="36">
          <cell r="G36">
            <v>0</v>
          </cell>
        </row>
      </sheetData>
      <sheetData sheetId="4086">
        <row r="7">
          <cell r="E7" t="str">
            <v>PT NEWCREST SUMATRA MINERALS</v>
          </cell>
        </row>
      </sheetData>
      <sheetData sheetId="4087">
        <row r="36">
          <cell r="G36">
            <v>0</v>
          </cell>
        </row>
      </sheetData>
      <sheetData sheetId="4088">
        <row r="7">
          <cell r="E7" t="str">
            <v>PT NEWCREST SUMATRA MINERALS</v>
          </cell>
        </row>
      </sheetData>
      <sheetData sheetId="4089">
        <row r="36">
          <cell r="G36">
            <v>0</v>
          </cell>
        </row>
      </sheetData>
      <sheetData sheetId="4090">
        <row r="36">
          <cell r="G36">
            <v>0</v>
          </cell>
        </row>
      </sheetData>
      <sheetData sheetId="4091">
        <row r="36">
          <cell r="G36">
            <v>0</v>
          </cell>
        </row>
      </sheetData>
      <sheetData sheetId="4092">
        <row r="7">
          <cell r="E7" t="str">
            <v>PT NEWCREST SUMATRA MINERALS</v>
          </cell>
        </row>
      </sheetData>
      <sheetData sheetId="4093">
        <row r="7">
          <cell r="E7" t="str">
            <v>PT NEWCREST SUMATRA MINERALS</v>
          </cell>
        </row>
      </sheetData>
      <sheetData sheetId="4094">
        <row r="36">
          <cell r="G36">
            <v>0</v>
          </cell>
        </row>
      </sheetData>
      <sheetData sheetId="4095">
        <row r="31">
          <cell r="R31">
            <v>0</v>
          </cell>
        </row>
      </sheetData>
      <sheetData sheetId="4096">
        <row r="36">
          <cell r="G36">
            <v>0</v>
          </cell>
        </row>
      </sheetData>
      <sheetData sheetId="4097">
        <row r="7">
          <cell r="E7" t="str">
            <v>PT NEWCREST SUMATRA MINERALS</v>
          </cell>
        </row>
      </sheetData>
      <sheetData sheetId="4098">
        <row r="31">
          <cell r="R31">
            <v>0</v>
          </cell>
        </row>
      </sheetData>
      <sheetData sheetId="4099">
        <row r="36">
          <cell r="G36">
            <v>0</v>
          </cell>
        </row>
      </sheetData>
      <sheetData sheetId="4100">
        <row r="36">
          <cell r="G36">
            <v>0</v>
          </cell>
        </row>
      </sheetData>
      <sheetData sheetId="4101">
        <row r="36">
          <cell r="G36">
            <v>0</v>
          </cell>
        </row>
      </sheetData>
      <sheetData sheetId="4102">
        <row r="36">
          <cell r="G36">
            <v>0</v>
          </cell>
        </row>
      </sheetData>
      <sheetData sheetId="4103">
        <row r="36">
          <cell r="G36">
            <v>0</v>
          </cell>
        </row>
      </sheetData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>
        <row r="36">
          <cell r="G36">
            <v>0</v>
          </cell>
        </row>
      </sheetData>
      <sheetData sheetId="4114">
        <row r="7">
          <cell r="E7" t="str">
            <v>PT NEWCREST SUMATRA MINERALS</v>
          </cell>
        </row>
      </sheetData>
      <sheetData sheetId="4115"/>
      <sheetData sheetId="4116"/>
      <sheetData sheetId="4117"/>
      <sheetData sheetId="4118">
        <row r="7">
          <cell r="E7" t="str">
            <v>PT NEWCREST SUMATRA MINERALS</v>
          </cell>
        </row>
      </sheetData>
      <sheetData sheetId="4119"/>
      <sheetData sheetId="4120"/>
      <sheetData sheetId="4121"/>
      <sheetData sheetId="4122">
        <row r="36">
          <cell r="G36">
            <v>0</v>
          </cell>
        </row>
      </sheetData>
      <sheetData sheetId="4123">
        <row r="7">
          <cell r="E7" t="str">
            <v>PT NEWCREST SUMATRA MINERALS</v>
          </cell>
        </row>
      </sheetData>
      <sheetData sheetId="4124"/>
      <sheetData sheetId="4125">
        <row r="7">
          <cell r="E7" t="str">
            <v>PT NEWCREST SUMATRA MINERALS</v>
          </cell>
        </row>
      </sheetData>
      <sheetData sheetId="4126"/>
      <sheetData sheetId="4127">
        <row r="7">
          <cell r="E7" t="str">
            <v>PT NEWCREST SUMATRA MINERALS</v>
          </cell>
        </row>
      </sheetData>
      <sheetData sheetId="4128"/>
      <sheetData sheetId="4129">
        <row r="7">
          <cell r="E7" t="str">
            <v>PT NEWCREST SUMATRA MINERALS</v>
          </cell>
        </row>
      </sheetData>
      <sheetData sheetId="4130">
        <row r="7">
          <cell r="E7" t="str">
            <v>PT NEWCREST SUMATRA MINERALS</v>
          </cell>
        </row>
      </sheetData>
      <sheetData sheetId="4131">
        <row r="36">
          <cell r="G36">
            <v>0</v>
          </cell>
        </row>
      </sheetData>
      <sheetData sheetId="4132">
        <row r="7">
          <cell r="E7" t="str">
            <v>PT NEWCREST SUMATRA MINERALS</v>
          </cell>
        </row>
      </sheetData>
      <sheetData sheetId="4133"/>
      <sheetData sheetId="4134">
        <row r="7">
          <cell r="E7" t="str">
            <v>PT NEWCREST SUMATRA MINERALS</v>
          </cell>
        </row>
      </sheetData>
      <sheetData sheetId="4135">
        <row r="31">
          <cell r="R31">
            <v>0</v>
          </cell>
        </row>
      </sheetData>
      <sheetData sheetId="4136">
        <row r="36">
          <cell r="G36">
            <v>0</v>
          </cell>
        </row>
      </sheetData>
      <sheetData sheetId="4137">
        <row r="36">
          <cell r="G36">
            <v>0</v>
          </cell>
        </row>
      </sheetData>
      <sheetData sheetId="4138">
        <row r="7">
          <cell r="E7" t="str">
            <v>PT NEWCREST SUMATRA MINERALS</v>
          </cell>
        </row>
      </sheetData>
      <sheetData sheetId="4139">
        <row r="7">
          <cell r="E7" t="str">
            <v>PT NEWCREST SUMATRA MINERALS</v>
          </cell>
        </row>
      </sheetData>
      <sheetData sheetId="4140">
        <row r="36">
          <cell r="G36">
            <v>0</v>
          </cell>
        </row>
      </sheetData>
      <sheetData sheetId="4141">
        <row r="31">
          <cell r="R31">
            <v>0</v>
          </cell>
        </row>
      </sheetData>
      <sheetData sheetId="4142">
        <row r="36">
          <cell r="G36">
            <v>0</v>
          </cell>
        </row>
      </sheetData>
      <sheetData sheetId="4143">
        <row r="7">
          <cell r="E7" t="str">
            <v>PT NEWCREST SUMATRA MINERALS</v>
          </cell>
        </row>
      </sheetData>
      <sheetData sheetId="4144">
        <row r="31">
          <cell r="R31">
            <v>0</v>
          </cell>
        </row>
      </sheetData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>
        <row r="7">
          <cell r="E7" t="str">
            <v>PT NEWCREST SUMATRA MINERALS</v>
          </cell>
        </row>
      </sheetData>
      <sheetData sheetId="4163"/>
      <sheetData sheetId="4164">
        <row r="36">
          <cell r="G36">
            <v>0</v>
          </cell>
        </row>
      </sheetData>
      <sheetData sheetId="4165">
        <row r="36">
          <cell r="G36">
            <v>0</v>
          </cell>
        </row>
      </sheetData>
      <sheetData sheetId="4166">
        <row r="36">
          <cell r="G36">
            <v>0</v>
          </cell>
        </row>
      </sheetData>
      <sheetData sheetId="4167">
        <row r="36">
          <cell r="G36">
            <v>0</v>
          </cell>
        </row>
      </sheetData>
      <sheetData sheetId="4168">
        <row r="36">
          <cell r="G36">
            <v>0</v>
          </cell>
        </row>
      </sheetData>
      <sheetData sheetId="4169">
        <row r="36">
          <cell r="G36">
            <v>0</v>
          </cell>
        </row>
      </sheetData>
      <sheetData sheetId="4170">
        <row r="36">
          <cell r="G36">
            <v>0</v>
          </cell>
        </row>
      </sheetData>
      <sheetData sheetId="4171">
        <row r="36">
          <cell r="G36">
            <v>0</v>
          </cell>
        </row>
      </sheetData>
      <sheetData sheetId="4172">
        <row r="36">
          <cell r="G36">
            <v>0</v>
          </cell>
        </row>
      </sheetData>
      <sheetData sheetId="4173">
        <row r="36">
          <cell r="G36">
            <v>0</v>
          </cell>
        </row>
      </sheetData>
      <sheetData sheetId="4174">
        <row r="36">
          <cell r="G36">
            <v>0</v>
          </cell>
        </row>
      </sheetData>
      <sheetData sheetId="4175">
        <row r="36">
          <cell r="G36">
            <v>0</v>
          </cell>
        </row>
      </sheetData>
      <sheetData sheetId="4176">
        <row r="7">
          <cell r="E7" t="str">
            <v>PT NEWCREST SUMATRA MINERALS</v>
          </cell>
        </row>
      </sheetData>
      <sheetData sheetId="4177">
        <row r="36">
          <cell r="G36">
            <v>0</v>
          </cell>
        </row>
      </sheetData>
      <sheetData sheetId="4178">
        <row r="36">
          <cell r="G36">
            <v>0</v>
          </cell>
        </row>
      </sheetData>
      <sheetData sheetId="4179">
        <row r="36">
          <cell r="G36">
            <v>0</v>
          </cell>
        </row>
      </sheetData>
      <sheetData sheetId="4180">
        <row r="36">
          <cell r="G36">
            <v>0</v>
          </cell>
        </row>
      </sheetData>
      <sheetData sheetId="4181">
        <row r="36">
          <cell r="G36">
            <v>0</v>
          </cell>
        </row>
      </sheetData>
      <sheetData sheetId="4182">
        <row r="36">
          <cell r="G36">
            <v>0</v>
          </cell>
        </row>
      </sheetData>
      <sheetData sheetId="4183">
        <row r="36">
          <cell r="G36">
            <v>0</v>
          </cell>
        </row>
      </sheetData>
      <sheetData sheetId="4184">
        <row r="36">
          <cell r="G36">
            <v>0</v>
          </cell>
        </row>
      </sheetData>
      <sheetData sheetId="4185">
        <row r="36">
          <cell r="G36">
            <v>0</v>
          </cell>
        </row>
      </sheetData>
      <sheetData sheetId="4186">
        <row r="36">
          <cell r="G36">
            <v>0</v>
          </cell>
        </row>
      </sheetData>
      <sheetData sheetId="4187"/>
      <sheetData sheetId="4188">
        <row r="36">
          <cell r="G36">
            <v>0</v>
          </cell>
        </row>
      </sheetData>
      <sheetData sheetId="4189">
        <row r="36">
          <cell r="G36">
            <v>0</v>
          </cell>
        </row>
      </sheetData>
      <sheetData sheetId="4190">
        <row r="36">
          <cell r="G36">
            <v>0</v>
          </cell>
        </row>
      </sheetData>
      <sheetData sheetId="4191">
        <row r="36">
          <cell r="G36">
            <v>0</v>
          </cell>
        </row>
      </sheetData>
      <sheetData sheetId="4192">
        <row r="36">
          <cell r="G36">
            <v>0</v>
          </cell>
        </row>
      </sheetData>
      <sheetData sheetId="4193">
        <row r="36">
          <cell r="G36">
            <v>0</v>
          </cell>
        </row>
      </sheetData>
      <sheetData sheetId="4194">
        <row r="36">
          <cell r="G36">
            <v>0</v>
          </cell>
        </row>
      </sheetData>
      <sheetData sheetId="4195">
        <row r="36">
          <cell r="G36">
            <v>0</v>
          </cell>
        </row>
      </sheetData>
      <sheetData sheetId="4196">
        <row r="36">
          <cell r="G36">
            <v>0</v>
          </cell>
        </row>
      </sheetData>
      <sheetData sheetId="4197">
        <row r="36">
          <cell r="G36">
            <v>0</v>
          </cell>
        </row>
      </sheetData>
      <sheetData sheetId="4198">
        <row r="36">
          <cell r="G36">
            <v>0</v>
          </cell>
        </row>
      </sheetData>
      <sheetData sheetId="4199">
        <row r="36">
          <cell r="G36">
            <v>0</v>
          </cell>
        </row>
      </sheetData>
      <sheetData sheetId="4200">
        <row r="36">
          <cell r="G36">
            <v>0</v>
          </cell>
        </row>
      </sheetData>
      <sheetData sheetId="4201">
        <row r="36">
          <cell r="G36">
            <v>0</v>
          </cell>
        </row>
      </sheetData>
      <sheetData sheetId="4202">
        <row r="36">
          <cell r="G36">
            <v>0</v>
          </cell>
        </row>
      </sheetData>
      <sheetData sheetId="4203">
        <row r="36">
          <cell r="G36">
            <v>0</v>
          </cell>
        </row>
      </sheetData>
      <sheetData sheetId="4204">
        <row r="36">
          <cell r="G36">
            <v>0</v>
          </cell>
        </row>
      </sheetData>
      <sheetData sheetId="4205">
        <row r="36">
          <cell r="G36">
            <v>0</v>
          </cell>
        </row>
      </sheetData>
      <sheetData sheetId="4206">
        <row r="36">
          <cell r="G36">
            <v>0</v>
          </cell>
        </row>
      </sheetData>
      <sheetData sheetId="4207">
        <row r="36">
          <cell r="G36">
            <v>0</v>
          </cell>
        </row>
      </sheetData>
      <sheetData sheetId="4208">
        <row r="36">
          <cell r="G36">
            <v>0</v>
          </cell>
        </row>
      </sheetData>
      <sheetData sheetId="4209">
        <row r="36">
          <cell r="G36">
            <v>0</v>
          </cell>
        </row>
      </sheetData>
      <sheetData sheetId="4210">
        <row r="36">
          <cell r="G36">
            <v>0</v>
          </cell>
        </row>
      </sheetData>
      <sheetData sheetId="4211">
        <row r="36">
          <cell r="G36">
            <v>0</v>
          </cell>
        </row>
      </sheetData>
      <sheetData sheetId="4212">
        <row r="36">
          <cell r="G36">
            <v>0</v>
          </cell>
        </row>
      </sheetData>
      <sheetData sheetId="4213">
        <row r="36">
          <cell r="G36">
            <v>0</v>
          </cell>
        </row>
      </sheetData>
      <sheetData sheetId="4214">
        <row r="36">
          <cell r="G36">
            <v>0</v>
          </cell>
        </row>
      </sheetData>
      <sheetData sheetId="4215">
        <row r="36">
          <cell r="G36">
            <v>0</v>
          </cell>
        </row>
      </sheetData>
      <sheetData sheetId="4216">
        <row r="36">
          <cell r="G36">
            <v>0</v>
          </cell>
        </row>
      </sheetData>
      <sheetData sheetId="4217">
        <row r="36">
          <cell r="G36">
            <v>0</v>
          </cell>
        </row>
      </sheetData>
      <sheetData sheetId="4218">
        <row r="36">
          <cell r="G36">
            <v>0</v>
          </cell>
        </row>
      </sheetData>
      <sheetData sheetId="4219">
        <row r="36">
          <cell r="G36">
            <v>0</v>
          </cell>
        </row>
      </sheetData>
      <sheetData sheetId="4220">
        <row r="36">
          <cell r="G36">
            <v>0</v>
          </cell>
        </row>
      </sheetData>
      <sheetData sheetId="4221">
        <row r="36">
          <cell r="G36">
            <v>0</v>
          </cell>
        </row>
      </sheetData>
      <sheetData sheetId="4222">
        <row r="36">
          <cell r="G36">
            <v>0</v>
          </cell>
        </row>
      </sheetData>
      <sheetData sheetId="4223">
        <row r="36">
          <cell r="G36">
            <v>0</v>
          </cell>
        </row>
      </sheetData>
      <sheetData sheetId="4224">
        <row r="36">
          <cell r="G36">
            <v>0</v>
          </cell>
        </row>
      </sheetData>
      <sheetData sheetId="4225">
        <row r="36">
          <cell r="G36">
            <v>0</v>
          </cell>
        </row>
      </sheetData>
      <sheetData sheetId="4226">
        <row r="36">
          <cell r="G36">
            <v>0</v>
          </cell>
        </row>
      </sheetData>
      <sheetData sheetId="4227">
        <row r="36">
          <cell r="G36">
            <v>0</v>
          </cell>
        </row>
      </sheetData>
      <sheetData sheetId="4228">
        <row r="36">
          <cell r="G36">
            <v>0</v>
          </cell>
        </row>
      </sheetData>
      <sheetData sheetId="4229">
        <row r="36">
          <cell r="G36">
            <v>0</v>
          </cell>
        </row>
      </sheetData>
      <sheetData sheetId="4230">
        <row r="36">
          <cell r="G36">
            <v>0</v>
          </cell>
        </row>
      </sheetData>
      <sheetData sheetId="4231">
        <row r="36">
          <cell r="G36">
            <v>0</v>
          </cell>
        </row>
      </sheetData>
      <sheetData sheetId="4232">
        <row r="36">
          <cell r="G36">
            <v>0</v>
          </cell>
        </row>
      </sheetData>
      <sheetData sheetId="4233">
        <row r="36">
          <cell r="G36">
            <v>0</v>
          </cell>
        </row>
      </sheetData>
      <sheetData sheetId="4234">
        <row r="36">
          <cell r="G36">
            <v>0</v>
          </cell>
        </row>
      </sheetData>
      <sheetData sheetId="4235">
        <row r="36">
          <cell r="G36">
            <v>0</v>
          </cell>
        </row>
      </sheetData>
      <sheetData sheetId="4236">
        <row r="36">
          <cell r="G36">
            <v>0</v>
          </cell>
        </row>
      </sheetData>
      <sheetData sheetId="4237">
        <row r="36">
          <cell r="G36">
            <v>0</v>
          </cell>
        </row>
      </sheetData>
      <sheetData sheetId="4238">
        <row r="36">
          <cell r="G36">
            <v>0</v>
          </cell>
        </row>
      </sheetData>
      <sheetData sheetId="4239">
        <row r="36">
          <cell r="G36">
            <v>0</v>
          </cell>
        </row>
      </sheetData>
      <sheetData sheetId="4240">
        <row r="36">
          <cell r="G36">
            <v>0</v>
          </cell>
        </row>
      </sheetData>
      <sheetData sheetId="4241">
        <row r="36">
          <cell r="G36">
            <v>0</v>
          </cell>
        </row>
      </sheetData>
      <sheetData sheetId="4242">
        <row r="36">
          <cell r="G36">
            <v>0</v>
          </cell>
        </row>
      </sheetData>
      <sheetData sheetId="4243">
        <row r="36">
          <cell r="G36">
            <v>0</v>
          </cell>
        </row>
      </sheetData>
      <sheetData sheetId="4244">
        <row r="36">
          <cell r="G36">
            <v>0</v>
          </cell>
        </row>
      </sheetData>
      <sheetData sheetId="4245">
        <row r="36">
          <cell r="G36">
            <v>0</v>
          </cell>
        </row>
      </sheetData>
      <sheetData sheetId="4246">
        <row r="36">
          <cell r="G36">
            <v>0</v>
          </cell>
        </row>
      </sheetData>
      <sheetData sheetId="4247">
        <row r="36">
          <cell r="G36">
            <v>0</v>
          </cell>
        </row>
      </sheetData>
      <sheetData sheetId="4248">
        <row r="36">
          <cell r="G36">
            <v>0</v>
          </cell>
        </row>
      </sheetData>
      <sheetData sheetId="4249">
        <row r="36">
          <cell r="G36">
            <v>0</v>
          </cell>
        </row>
      </sheetData>
      <sheetData sheetId="4250">
        <row r="36">
          <cell r="G36">
            <v>0</v>
          </cell>
        </row>
      </sheetData>
      <sheetData sheetId="4251">
        <row r="36">
          <cell r="G36">
            <v>0</v>
          </cell>
        </row>
      </sheetData>
      <sheetData sheetId="4252">
        <row r="36">
          <cell r="G36">
            <v>0</v>
          </cell>
        </row>
      </sheetData>
      <sheetData sheetId="4253">
        <row r="36">
          <cell r="G36">
            <v>0</v>
          </cell>
        </row>
      </sheetData>
      <sheetData sheetId="4254">
        <row r="36">
          <cell r="G36">
            <v>0</v>
          </cell>
        </row>
      </sheetData>
      <sheetData sheetId="4255">
        <row r="36">
          <cell r="G36">
            <v>0</v>
          </cell>
        </row>
      </sheetData>
      <sheetData sheetId="4256">
        <row r="36">
          <cell r="G36">
            <v>0</v>
          </cell>
        </row>
      </sheetData>
      <sheetData sheetId="4257">
        <row r="36">
          <cell r="G36">
            <v>0</v>
          </cell>
        </row>
      </sheetData>
      <sheetData sheetId="4258">
        <row r="36">
          <cell r="G36">
            <v>0</v>
          </cell>
        </row>
      </sheetData>
      <sheetData sheetId="4259">
        <row r="36">
          <cell r="G36">
            <v>0</v>
          </cell>
        </row>
      </sheetData>
      <sheetData sheetId="4260">
        <row r="36">
          <cell r="G36">
            <v>0</v>
          </cell>
        </row>
      </sheetData>
      <sheetData sheetId="4261">
        <row r="36">
          <cell r="G36">
            <v>0</v>
          </cell>
        </row>
      </sheetData>
      <sheetData sheetId="4262">
        <row r="36">
          <cell r="G36">
            <v>0</v>
          </cell>
        </row>
      </sheetData>
      <sheetData sheetId="4263">
        <row r="36">
          <cell r="G36">
            <v>0</v>
          </cell>
        </row>
      </sheetData>
      <sheetData sheetId="4264">
        <row r="36">
          <cell r="G36">
            <v>0</v>
          </cell>
        </row>
      </sheetData>
      <sheetData sheetId="4265">
        <row r="36">
          <cell r="G36">
            <v>0</v>
          </cell>
        </row>
      </sheetData>
      <sheetData sheetId="4266">
        <row r="36">
          <cell r="G36">
            <v>0</v>
          </cell>
        </row>
      </sheetData>
      <sheetData sheetId="4267">
        <row r="36">
          <cell r="G36">
            <v>0</v>
          </cell>
        </row>
      </sheetData>
      <sheetData sheetId="4268">
        <row r="36">
          <cell r="G36">
            <v>0</v>
          </cell>
        </row>
      </sheetData>
      <sheetData sheetId="4269">
        <row r="36">
          <cell r="G36">
            <v>0</v>
          </cell>
        </row>
      </sheetData>
      <sheetData sheetId="4270">
        <row r="36">
          <cell r="G36">
            <v>0</v>
          </cell>
        </row>
      </sheetData>
      <sheetData sheetId="4271">
        <row r="36">
          <cell r="G36">
            <v>0</v>
          </cell>
        </row>
      </sheetData>
      <sheetData sheetId="4272">
        <row r="36">
          <cell r="G36">
            <v>0</v>
          </cell>
        </row>
      </sheetData>
      <sheetData sheetId="4273">
        <row r="36">
          <cell r="G36">
            <v>0</v>
          </cell>
        </row>
      </sheetData>
      <sheetData sheetId="4274">
        <row r="36">
          <cell r="G36">
            <v>0</v>
          </cell>
        </row>
      </sheetData>
      <sheetData sheetId="4275">
        <row r="36">
          <cell r="G36">
            <v>0</v>
          </cell>
        </row>
      </sheetData>
      <sheetData sheetId="4276">
        <row r="36">
          <cell r="G36">
            <v>0</v>
          </cell>
        </row>
      </sheetData>
      <sheetData sheetId="4277">
        <row r="36">
          <cell r="G36">
            <v>0</v>
          </cell>
        </row>
      </sheetData>
      <sheetData sheetId="4278">
        <row r="36">
          <cell r="G36">
            <v>0</v>
          </cell>
        </row>
      </sheetData>
      <sheetData sheetId="4279">
        <row r="36">
          <cell r="G36">
            <v>0</v>
          </cell>
        </row>
      </sheetData>
      <sheetData sheetId="4280">
        <row r="36">
          <cell r="G36">
            <v>0</v>
          </cell>
        </row>
      </sheetData>
      <sheetData sheetId="4281">
        <row r="36">
          <cell r="G36">
            <v>0</v>
          </cell>
        </row>
      </sheetData>
      <sheetData sheetId="4282">
        <row r="36">
          <cell r="G36">
            <v>0</v>
          </cell>
        </row>
      </sheetData>
      <sheetData sheetId="4283">
        <row r="36">
          <cell r="G36">
            <v>0</v>
          </cell>
        </row>
      </sheetData>
      <sheetData sheetId="4284">
        <row r="36">
          <cell r="G36">
            <v>0</v>
          </cell>
        </row>
      </sheetData>
      <sheetData sheetId="4285">
        <row r="36">
          <cell r="G36">
            <v>0</v>
          </cell>
        </row>
      </sheetData>
      <sheetData sheetId="4286">
        <row r="36">
          <cell r="G36">
            <v>0</v>
          </cell>
        </row>
      </sheetData>
      <sheetData sheetId="4287">
        <row r="36">
          <cell r="G36">
            <v>0</v>
          </cell>
        </row>
      </sheetData>
      <sheetData sheetId="4288">
        <row r="36">
          <cell r="G36">
            <v>0</v>
          </cell>
        </row>
      </sheetData>
      <sheetData sheetId="4289">
        <row r="36">
          <cell r="G36">
            <v>0</v>
          </cell>
        </row>
      </sheetData>
      <sheetData sheetId="4290">
        <row r="36">
          <cell r="G36">
            <v>0</v>
          </cell>
        </row>
      </sheetData>
      <sheetData sheetId="4291">
        <row r="36">
          <cell r="G36">
            <v>0</v>
          </cell>
        </row>
      </sheetData>
      <sheetData sheetId="4292">
        <row r="36">
          <cell r="G36">
            <v>0</v>
          </cell>
        </row>
      </sheetData>
      <sheetData sheetId="4293">
        <row r="36">
          <cell r="G36">
            <v>0</v>
          </cell>
        </row>
      </sheetData>
      <sheetData sheetId="4294">
        <row r="36">
          <cell r="G36">
            <v>0</v>
          </cell>
        </row>
      </sheetData>
      <sheetData sheetId="4295">
        <row r="36">
          <cell r="G36">
            <v>0</v>
          </cell>
        </row>
      </sheetData>
      <sheetData sheetId="4296">
        <row r="36">
          <cell r="G36">
            <v>0</v>
          </cell>
        </row>
      </sheetData>
      <sheetData sheetId="4297">
        <row r="36">
          <cell r="G36">
            <v>0</v>
          </cell>
        </row>
      </sheetData>
      <sheetData sheetId="4298">
        <row r="36">
          <cell r="G36">
            <v>0</v>
          </cell>
        </row>
      </sheetData>
      <sheetData sheetId="4299">
        <row r="36">
          <cell r="G36">
            <v>0</v>
          </cell>
        </row>
      </sheetData>
      <sheetData sheetId="4300">
        <row r="36">
          <cell r="G36">
            <v>0</v>
          </cell>
        </row>
      </sheetData>
      <sheetData sheetId="4301">
        <row r="36">
          <cell r="G36">
            <v>0</v>
          </cell>
        </row>
      </sheetData>
      <sheetData sheetId="4302">
        <row r="36">
          <cell r="G36">
            <v>0</v>
          </cell>
        </row>
      </sheetData>
      <sheetData sheetId="4303">
        <row r="36">
          <cell r="G36">
            <v>0</v>
          </cell>
        </row>
      </sheetData>
      <sheetData sheetId="4304">
        <row r="36">
          <cell r="G36">
            <v>0</v>
          </cell>
        </row>
      </sheetData>
      <sheetData sheetId="4305">
        <row r="36">
          <cell r="G36">
            <v>0</v>
          </cell>
        </row>
      </sheetData>
      <sheetData sheetId="4306">
        <row r="36">
          <cell r="G36">
            <v>0</v>
          </cell>
        </row>
      </sheetData>
      <sheetData sheetId="4307">
        <row r="36">
          <cell r="G36">
            <v>0</v>
          </cell>
        </row>
      </sheetData>
      <sheetData sheetId="4308">
        <row r="36">
          <cell r="G36">
            <v>0</v>
          </cell>
        </row>
      </sheetData>
      <sheetData sheetId="4309">
        <row r="36">
          <cell r="G36">
            <v>0</v>
          </cell>
        </row>
      </sheetData>
      <sheetData sheetId="4310">
        <row r="36">
          <cell r="G36">
            <v>0</v>
          </cell>
        </row>
      </sheetData>
      <sheetData sheetId="4311">
        <row r="36">
          <cell r="G36">
            <v>0</v>
          </cell>
        </row>
      </sheetData>
      <sheetData sheetId="4312">
        <row r="36">
          <cell r="G36">
            <v>0</v>
          </cell>
        </row>
      </sheetData>
      <sheetData sheetId="4313">
        <row r="36">
          <cell r="G36">
            <v>0</v>
          </cell>
        </row>
      </sheetData>
      <sheetData sheetId="4314">
        <row r="36">
          <cell r="G36">
            <v>0</v>
          </cell>
        </row>
      </sheetData>
      <sheetData sheetId="4315">
        <row r="36">
          <cell r="G36">
            <v>0</v>
          </cell>
        </row>
      </sheetData>
      <sheetData sheetId="4316">
        <row r="36">
          <cell r="G36">
            <v>0</v>
          </cell>
        </row>
      </sheetData>
      <sheetData sheetId="4317">
        <row r="36">
          <cell r="G36">
            <v>0</v>
          </cell>
        </row>
      </sheetData>
      <sheetData sheetId="4318">
        <row r="36">
          <cell r="G36">
            <v>0</v>
          </cell>
        </row>
      </sheetData>
      <sheetData sheetId="4319">
        <row r="36">
          <cell r="G36">
            <v>0</v>
          </cell>
        </row>
      </sheetData>
      <sheetData sheetId="4320">
        <row r="36">
          <cell r="G36">
            <v>0</v>
          </cell>
        </row>
      </sheetData>
      <sheetData sheetId="4321">
        <row r="36">
          <cell r="G36">
            <v>0</v>
          </cell>
        </row>
      </sheetData>
      <sheetData sheetId="4322">
        <row r="36">
          <cell r="G36">
            <v>0</v>
          </cell>
        </row>
      </sheetData>
      <sheetData sheetId="4323">
        <row r="36">
          <cell r="G36">
            <v>0</v>
          </cell>
        </row>
      </sheetData>
      <sheetData sheetId="4324">
        <row r="36">
          <cell r="G36">
            <v>0</v>
          </cell>
        </row>
      </sheetData>
      <sheetData sheetId="4325">
        <row r="36">
          <cell r="G36">
            <v>0</v>
          </cell>
        </row>
      </sheetData>
      <sheetData sheetId="4326">
        <row r="36">
          <cell r="G36">
            <v>0</v>
          </cell>
        </row>
      </sheetData>
      <sheetData sheetId="4327">
        <row r="36">
          <cell r="G36">
            <v>0</v>
          </cell>
        </row>
      </sheetData>
      <sheetData sheetId="4328">
        <row r="36">
          <cell r="G36">
            <v>0</v>
          </cell>
        </row>
      </sheetData>
      <sheetData sheetId="4329">
        <row r="36">
          <cell r="G36">
            <v>0</v>
          </cell>
        </row>
      </sheetData>
      <sheetData sheetId="4330">
        <row r="36">
          <cell r="G36">
            <v>0</v>
          </cell>
        </row>
      </sheetData>
      <sheetData sheetId="4331">
        <row r="36">
          <cell r="G36">
            <v>0</v>
          </cell>
        </row>
      </sheetData>
      <sheetData sheetId="4332">
        <row r="36">
          <cell r="G36">
            <v>0</v>
          </cell>
        </row>
      </sheetData>
      <sheetData sheetId="4333">
        <row r="36">
          <cell r="G36">
            <v>0</v>
          </cell>
        </row>
      </sheetData>
      <sheetData sheetId="4334">
        <row r="36">
          <cell r="G36">
            <v>0</v>
          </cell>
        </row>
      </sheetData>
      <sheetData sheetId="4335">
        <row r="36">
          <cell r="G36">
            <v>0</v>
          </cell>
        </row>
      </sheetData>
      <sheetData sheetId="4336">
        <row r="36">
          <cell r="G36">
            <v>0</v>
          </cell>
        </row>
      </sheetData>
      <sheetData sheetId="4337">
        <row r="36">
          <cell r="G36">
            <v>0</v>
          </cell>
        </row>
      </sheetData>
      <sheetData sheetId="4338">
        <row r="36">
          <cell r="G36">
            <v>0</v>
          </cell>
        </row>
      </sheetData>
      <sheetData sheetId="4339">
        <row r="36">
          <cell r="G36">
            <v>0</v>
          </cell>
        </row>
      </sheetData>
      <sheetData sheetId="4340">
        <row r="36">
          <cell r="G36">
            <v>0</v>
          </cell>
        </row>
      </sheetData>
      <sheetData sheetId="4341">
        <row r="36">
          <cell r="G36">
            <v>0</v>
          </cell>
        </row>
      </sheetData>
      <sheetData sheetId="4342">
        <row r="36">
          <cell r="G36">
            <v>0</v>
          </cell>
        </row>
      </sheetData>
      <sheetData sheetId="4343">
        <row r="36">
          <cell r="G36">
            <v>0</v>
          </cell>
        </row>
      </sheetData>
      <sheetData sheetId="4344">
        <row r="36">
          <cell r="G36">
            <v>0</v>
          </cell>
        </row>
      </sheetData>
      <sheetData sheetId="4345">
        <row r="36">
          <cell r="G36">
            <v>0</v>
          </cell>
        </row>
      </sheetData>
      <sheetData sheetId="4346">
        <row r="36">
          <cell r="G36">
            <v>0</v>
          </cell>
        </row>
      </sheetData>
      <sheetData sheetId="4347">
        <row r="36">
          <cell r="G36">
            <v>0</v>
          </cell>
        </row>
      </sheetData>
      <sheetData sheetId="4348">
        <row r="36">
          <cell r="G36">
            <v>0</v>
          </cell>
        </row>
      </sheetData>
      <sheetData sheetId="4349">
        <row r="36">
          <cell r="G36">
            <v>0</v>
          </cell>
        </row>
      </sheetData>
      <sheetData sheetId="4350">
        <row r="36">
          <cell r="G36">
            <v>0</v>
          </cell>
        </row>
      </sheetData>
      <sheetData sheetId="4351">
        <row r="36">
          <cell r="G36">
            <v>0</v>
          </cell>
        </row>
      </sheetData>
      <sheetData sheetId="4352">
        <row r="36">
          <cell r="G36">
            <v>0</v>
          </cell>
        </row>
      </sheetData>
      <sheetData sheetId="4353">
        <row r="36">
          <cell r="G36">
            <v>0</v>
          </cell>
        </row>
      </sheetData>
      <sheetData sheetId="4354">
        <row r="36">
          <cell r="G36">
            <v>0</v>
          </cell>
        </row>
      </sheetData>
      <sheetData sheetId="4355">
        <row r="36">
          <cell r="G36">
            <v>0</v>
          </cell>
        </row>
      </sheetData>
      <sheetData sheetId="4356">
        <row r="36">
          <cell r="G36">
            <v>0</v>
          </cell>
        </row>
      </sheetData>
      <sheetData sheetId="4357">
        <row r="36">
          <cell r="G36">
            <v>0</v>
          </cell>
        </row>
      </sheetData>
      <sheetData sheetId="4358">
        <row r="36">
          <cell r="G36">
            <v>0</v>
          </cell>
        </row>
      </sheetData>
      <sheetData sheetId="4359">
        <row r="36">
          <cell r="G36">
            <v>0</v>
          </cell>
        </row>
      </sheetData>
      <sheetData sheetId="4360">
        <row r="36">
          <cell r="G36">
            <v>0</v>
          </cell>
        </row>
      </sheetData>
      <sheetData sheetId="4361">
        <row r="36">
          <cell r="G36">
            <v>0</v>
          </cell>
        </row>
      </sheetData>
      <sheetData sheetId="4362">
        <row r="36">
          <cell r="G36">
            <v>0</v>
          </cell>
        </row>
      </sheetData>
      <sheetData sheetId="4363">
        <row r="36">
          <cell r="G36">
            <v>0</v>
          </cell>
        </row>
      </sheetData>
      <sheetData sheetId="4364">
        <row r="36">
          <cell r="G36">
            <v>0</v>
          </cell>
        </row>
      </sheetData>
      <sheetData sheetId="4365">
        <row r="36">
          <cell r="G36">
            <v>0</v>
          </cell>
        </row>
      </sheetData>
      <sheetData sheetId="4366">
        <row r="36">
          <cell r="G36">
            <v>0</v>
          </cell>
        </row>
      </sheetData>
      <sheetData sheetId="4367">
        <row r="36">
          <cell r="G36">
            <v>0</v>
          </cell>
        </row>
      </sheetData>
      <sheetData sheetId="4368">
        <row r="36">
          <cell r="G36">
            <v>0</v>
          </cell>
        </row>
      </sheetData>
      <sheetData sheetId="4369">
        <row r="36">
          <cell r="G36">
            <v>0</v>
          </cell>
        </row>
      </sheetData>
      <sheetData sheetId="4370">
        <row r="36">
          <cell r="G36">
            <v>0</v>
          </cell>
        </row>
      </sheetData>
      <sheetData sheetId="4371">
        <row r="36">
          <cell r="G36">
            <v>0</v>
          </cell>
        </row>
      </sheetData>
      <sheetData sheetId="4372">
        <row r="36">
          <cell r="G36">
            <v>0</v>
          </cell>
        </row>
      </sheetData>
      <sheetData sheetId="4373">
        <row r="36">
          <cell r="G36">
            <v>0</v>
          </cell>
        </row>
      </sheetData>
      <sheetData sheetId="4374">
        <row r="36">
          <cell r="G36">
            <v>0</v>
          </cell>
        </row>
      </sheetData>
      <sheetData sheetId="4375">
        <row r="7">
          <cell r="E7" t="str">
            <v>PT NEWCREST SUMATRA MINERALS</v>
          </cell>
        </row>
      </sheetData>
      <sheetData sheetId="4376">
        <row r="36">
          <cell r="G36">
            <v>0</v>
          </cell>
        </row>
      </sheetData>
      <sheetData sheetId="4377">
        <row r="36">
          <cell r="G36">
            <v>0</v>
          </cell>
        </row>
      </sheetData>
      <sheetData sheetId="4378">
        <row r="36">
          <cell r="G36">
            <v>0</v>
          </cell>
        </row>
      </sheetData>
      <sheetData sheetId="4379">
        <row r="36">
          <cell r="G36">
            <v>0</v>
          </cell>
        </row>
      </sheetData>
      <sheetData sheetId="4380">
        <row r="36">
          <cell r="G36">
            <v>0</v>
          </cell>
        </row>
      </sheetData>
      <sheetData sheetId="4381">
        <row r="36">
          <cell r="G36">
            <v>0</v>
          </cell>
        </row>
      </sheetData>
      <sheetData sheetId="4382">
        <row r="36">
          <cell r="G36">
            <v>0</v>
          </cell>
        </row>
      </sheetData>
      <sheetData sheetId="4383">
        <row r="36">
          <cell r="G36">
            <v>0</v>
          </cell>
        </row>
      </sheetData>
      <sheetData sheetId="4384">
        <row r="36">
          <cell r="G36">
            <v>0</v>
          </cell>
        </row>
      </sheetData>
      <sheetData sheetId="4385">
        <row r="36">
          <cell r="G36">
            <v>0</v>
          </cell>
        </row>
      </sheetData>
      <sheetData sheetId="4386">
        <row r="36">
          <cell r="G36">
            <v>0</v>
          </cell>
        </row>
      </sheetData>
      <sheetData sheetId="4387">
        <row r="36">
          <cell r="G36">
            <v>0</v>
          </cell>
        </row>
      </sheetData>
      <sheetData sheetId="4388">
        <row r="36">
          <cell r="G36">
            <v>0</v>
          </cell>
        </row>
      </sheetData>
      <sheetData sheetId="4389">
        <row r="36">
          <cell r="G36">
            <v>0</v>
          </cell>
        </row>
      </sheetData>
      <sheetData sheetId="4390">
        <row r="36">
          <cell r="G36">
            <v>0</v>
          </cell>
        </row>
      </sheetData>
      <sheetData sheetId="4391">
        <row r="36">
          <cell r="G36">
            <v>0</v>
          </cell>
        </row>
      </sheetData>
      <sheetData sheetId="4392">
        <row r="36">
          <cell r="G36">
            <v>0</v>
          </cell>
        </row>
      </sheetData>
      <sheetData sheetId="4393">
        <row r="36">
          <cell r="G36">
            <v>0</v>
          </cell>
        </row>
      </sheetData>
      <sheetData sheetId="4394">
        <row r="36">
          <cell r="G36">
            <v>0</v>
          </cell>
        </row>
      </sheetData>
      <sheetData sheetId="4395">
        <row r="36">
          <cell r="G36">
            <v>0</v>
          </cell>
        </row>
      </sheetData>
      <sheetData sheetId="4396">
        <row r="36">
          <cell r="G36">
            <v>0</v>
          </cell>
        </row>
      </sheetData>
      <sheetData sheetId="4397">
        <row r="36">
          <cell r="G36">
            <v>0</v>
          </cell>
        </row>
      </sheetData>
      <sheetData sheetId="4398">
        <row r="36">
          <cell r="G36">
            <v>0</v>
          </cell>
        </row>
      </sheetData>
      <sheetData sheetId="4399">
        <row r="36">
          <cell r="G36">
            <v>0</v>
          </cell>
        </row>
      </sheetData>
      <sheetData sheetId="4400">
        <row r="36">
          <cell r="G36">
            <v>0</v>
          </cell>
        </row>
      </sheetData>
      <sheetData sheetId="4401">
        <row r="36">
          <cell r="G36">
            <v>0</v>
          </cell>
        </row>
      </sheetData>
      <sheetData sheetId="4402">
        <row r="36">
          <cell r="G36">
            <v>0</v>
          </cell>
        </row>
      </sheetData>
      <sheetData sheetId="4403">
        <row r="36">
          <cell r="G36">
            <v>0</v>
          </cell>
        </row>
      </sheetData>
      <sheetData sheetId="4404">
        <row r="36">
          <cell r="G36">
            <v>0</v>
          </cell>
        </row>
      </sheetData>
      <sheetData sheetId="4405">
        <row r="36">
          <cell r="G36">
            <v>0</v>
          </cell>
        </row>
      </sheetData>
      <sheetData sheetId="4406">
        <row r="7">
          <cell r="E7" t="str">
            <v>PT NEWCREST SUMATRA MINERALS</v>
          </cell>
        </row>
      </sheetData>
      <sheetData sheetId="4407">
        <row r="36">
          <cell r="G36">
            <v>0</v>
          </cell>
        </row>
      </sheetData>
      <sheetData sheetId="4408">
        <row r="36">
          <cell r="G36">
            <v>0</v>
          </cell>
        </row>
      </sheetData>
      <sheetData sheetId="4409">
        <row r="36">
          <cell r="G36">
            <v>0</v>
          </cell>
        </row>
      </sheetData>
      <sheetData sheetId="4410">
        <row r="36">
          <cell r="G36">
            <v>0</v>
          </cell>
        </row>
      </sheetData>
      <sheetData sheetId="4411">
        <row r="36">
          <cell r="G36">
            <v>0</v>
          </cell>
        </row>
      </sheetData>
      <sheetData sheetId="4412">
        <row r="7">
          <cell r="E7" t="str">
            <v>PT NEWCREST SUMATRA MINERALS</v>
          </cell>
        </row>
      </sheetData>
      <sheetData sheetId="4413">
        <row r="36">
          <cell r="G36">
            <v>0</v>
          </cell>
        </row>
      </sheetData>
      <sheetData sheetId="4414">
        <row r="36">
          <cell r="G36">
            <v>0</v>
          </cell>
        </row>
      </sheetData>
      <sheetData sheetId="4415">
        <row r="36">
          <cell r="G36">
            <v>0</v>
          </cell>
        </row>
      </sheetData>
      <sheetData sheetId="4416">
        <row r="36">
          <cell r="G36">
            <v>0</v>
          </cell>
        </row>
      </sheetData>
      <sheetData sheetId="4417">
        <row r="36">
          <cell r="G36">
            <v>0</v>
          </cell>
        </row>
      </sheetData>
      <sheetData sheetId="4418">
        <row r="36">
          <cell r="G36">
            <v>0</v>
          </cell>
        </row>
      </sheetData>
      <sheetData sheetId="4419">
        <row r="36">
          <cell r="G36">
            <v>0</v>
          </cell>
        </row>
      </sheetData>
      <sheetData sheetId="4420">
        <row r="36">
          <cell r="G36">
            <v>0</v>
          </cell>
        </row>
      </sheetData>
      <sheetData sheetId="4421">
        <row r="7">
          <cell r="E7" t="str">
            <v>PT NEWCREST SUMATRA MINERALS</v>
          </cell>
        </row>
      </sheetData>
      <sheetData sheetId="4422">
        <row r="36">
          <cell r="G36">
            <v>0</v>
          </cell>
        </row>
      </sheetData>
      <sheetData sheetId="4423">
        <row r="36">
          <cell r="G36">
            <v>0</v>
          </cell>
        </row>
      </sheetData>
      <sheetData sheetId="4424">
        <row r="36">
          <cell r="G36">
            <v>0</v>
          </cell>
        </row>
      </sheetData>
      <sheetData sheetId="4425">
        <row r="36">
          <cell r="G36">
            <v>0</v>
          </cell>
        </row>
      </sheetData>
      <sheetData sheetId="4426">
        <row r="36">
          <cell r="G36">
            <v>0</v>
          </cell>
        </row>
      </sheetData>
      <sheetData sheetId="4427">
        <row r="36">
          <cell r="G36">
            <v>0</v>
          </cell>
        </row>
      </sheetData>
      <sheetData sheetId="4428">
        <row r="36">
          <cell r="G36">
            <v>0</v>
          </cell>
        </row>
      </sheetData>
      <sheetData sheetId="4429">
        <row r="36">
          <cell r="G36">
            <v>0</v>
          </cell>
        </row>
      </sheetData>
      <sheetData sheetId="4430">
        <row r="36">
          <cell r="G36">
            <v>0</v>
          </cell>
        </row>
      </sheetData>
      <sheetData sheetId="4431">
        <row r="36">
          <cell r="G36">
            <v>0</v>
          </cell>
        </row>
      </sheetData>
      <sheetData sheetId="4432">
        <row r="36">
          <cell r="G36">
            <v>0</v>
          </cell>
        </row>
      </sheetData>
      <sheetData sheetId="4433">
        <row r="7">
          <cell r="E7" t="str">
            <v>PT NEWCREST SUMATRA MINERALS</v>
          </cell>
        </row>
      </sheetData>
      <sheetData sheetId="4434">
        <row r="36">
          <cell r="G36">
            <v>0</v>
          </cell>
        </row>
      </sheetData>
      <sheetData sheetId="4435">
        <row r="36">
          <cell r="G36">
            <v>0</v>
          </cell>
        </row>
      </sheetData>
      <sheetData sheetId="4436">
        <row r="36">
          <cell r="G36">
            <v>0</v>
          </cell>
        </row>
      </sheetData>
      <sheetData sheetId="4437">
        <row r="36">
          <cell r="G36">
            <v>0</v>
          </cell>
        </row>
      </sheetData>
      <sheetData sheetId="4438">
        <row r="36">
          <cell r="G36">
            <v>0</v>
          </cell>
        </row>
      </sheetData>
      <sheetData sheetId="4439">
        <row r="36">
          <cell r="G36">
            <v>0</v>
          </cell>
        </row>
      </sheetData>
      <sheetData sheetId="4440">
        <row r="36">
          <cell r="G36">
            <v>0</v>
          </cell>
        </row>
      </sheetData>
      <sheetData sheetId="4441">
        <row r="36">
          <cell r="G36">
            <v>0</v>
          </cell>
        </row>
      </sheetData>
      <sheetData sheetId="4442">
        <row r="36">
          <cell r="G36">
            <v>0</v>
          </cell>
        </row>
      </sheetData>
      <sheetData sheetId="4443">
        <row r="36">
          <cell r="G36">
            <v>0</v>
          </cell>
        </row>
      </sheetData>
      <sheetData sheetId="4444">
        <row r="36">
          <cell r="G36">
            <v>0</v>
          </cell>
        </row>
      </sheetData>
      <sheetData sheetId="4445">
        <row r="36">
          <cell r="G36">
            <v>0</v>
          </cell>
        </row>
      </sheetData>
      <sheetData sheetId="4446">
        <row r="36">
          <cell r="G36">
            <v>0</v>
          </cell>
        </row>
      </sheetData>
      <sheetData sheetId="4447">
        <row r="36">
          <cell r="G36">
            <v>0</v>
          </cell>
        </row>
      </sheetData>
      <sheetData sheetId="4448">
        <row r="36">
          <cell r="G36">
            <v>0</v>
          </cell>
        </row>
      </sheetData>
      <sheetData sheetId="4449">
        <row r="36">
          <cell r="G36">
            <v>0</v>
          </cell>
        </row>
      </sheetData>
      <sheetData sheetId="4450">
        <row r="36">
          <cell r="G36">
            <v>0</v>
          </cell>
        </row>
      </sheetData>
      <sheetData sheetId="4451">
        <row r="36">
          <cell r="G36">
            <v>0</v>
          </cell>
        </row>
      </sheetData>
      <sheetData sheetId="4452">
        <row r="36">
          <cell r="G36">
            <v>0</v>
          </cell>
        </row>
      </sheetData>
      <sheetData sheetId="4453">
        <row r="36">
          <cell r="G36">
            <v>0</v>
          </cell>
        </row>
      </sheetData>
      <sheetData sheetId="4454">
        <row r="36">
          <cell r="G36">
            <v>0</v>
          </cell>
        </row>
      </sheetData>
      <sheetData sheetId="4455">
        <row r="36">
          <cell r="G36">
            <v>0</v>
          </cell>
        </row>
      </sheetData>
      <sheetData sheetId="4456">
        <row r="36">
          <cell r="G36">
            <v>0</v>
          </cell>
        </row>
      </sheetData>
      <sheetData sheetId="4457">
        <row r="36">
          <cell r="G36">
            <v>0</v>
          </cell>
        </row>
      </sheetData>
      <sheetData sheetId="4458">
        <row r="36">
          <cell r="G36">
            <v>0</v>
          </cell>
        </row>
      </sheetData>
      <sheetData sheetId="4459">
        <row r="36">
          <cell r="G36">
            <v>0</v>
          </cell>
        </row>
      </sheetData>
      <sheetData sheetId="4460">
        <row r="36">
          <cell r="G36">
            <v>0</v>
          </cell>
        </row>
      </sheetData>
      <sheetData sheetId="4461">
        <row r="36">
          <cell r="G36">
            <v>0</v>
          </cell>
        </row>
      </sheetData>
      <sheetData sheetId="4462">
        <row r="36">
          <cell r="G36">
            <v>0</v>
          </cell>
        </row>
      </sheetData>
      <sheetData sheetId="4463">
        <row r="36">
          <cell r="G36">
            <v>0</v>
          </cell>
        </row>
      </sheetData>
      <sheetData sheetId="4464">
        <row r="36">
          <cell r="G36">
            <v>0</v>
          </cell>
        </row>
      </sheetData>
      <sheetData sheetId="4465">
        <row r="36">
          <cell r="G36">
            <v>0</v>
          </cell>
        </row>
      </sheetData>
      <sheetData sheetId="4466">
        <row r="36">
          <cell r="G36">
            <v>0</v>
          </cell>
        </row>
      </sheetData>
      <sheetData sheetId="4467">
        <row r="36">
          <cell r="G36">
            <v>0</v>
          </cell>
        </row>
      </sheetData>
      <sheetData sheetId="4468">
        <row r="36">
          <cell r="G36">
            <v>0</v>
          </cell>
        </row>
      </sheetData>
      <sheetData sheetId="4469">
        <row r="36">
          <cell r="G36">
            <v>0</v>
          </cell>
        </row>
      </sheetData>
      <sheetData sheetId="4470">
        <row r="36">
          <cell r="G36">
            <v>0</v>
          </cell>
        </row>
      </sheetData>
      <sheetData sheetId="4471">
        <row r="36">
          <cell r="G36">
            <v>0</v>
          </cell>
        </row>
      </sheetData>
      <sheetData sheetId="4472">
        <row r="36">
          <cell r="G36">
            <v>0</v>
          </cell>
        </row>
      </sheetData>
      <sheetData sheetId="4473">
        <row r="36">
          <cell r="G36">
            <v>0</v>
          </cell>
        </row>
      </sheetData>
      <sheetData sheetId="4474">
        <row r="36">
          <cell r="G36">
            <v>0</v>
          </cell>
        </row>
      </sheetData>
      <sheetData sheetId="4475">
        <row r="36">
          <cell r="G36">
            <v>0</v>
          </cell>
        </row>
      </sheetData>
      <sheetData sheetId="4476">
        <row r="36">
          <cell r="G36">
            <v>0</v>
          </cell>
        </row>
      </sheetData>
      <sheetData sheetId="4477">
        <row r="36">
          <cell r="G36">
            <v>0</v>
          </cell>
        </row>
      </sheetData>
      <sheetData sheetId="4478">
        <row r="36">
          <cell r="G36">
            <v>0</v>
          </cell>
        </row>
      </sheetData>
      <sheetData sheetId="4479">
        <row r="36">
          <cell r="G36">
            <v>0</v>
          </cell>
        </row>
      </sheetData>
      <sheetData sheetId="4480">
        <row r="36">
          <cell r="G36">
            <v>0</v>
          </cell>
        </row>
      </sheetData>
      <sheetData sheetId="4481">
        <row r="36">
          <cell r="G36">
            <v>0</v>
          </cell>
        </row>
      </sheetData>
      <sheetData sheetId="4482">
        <row r="36">
          <cell r="G36">
            <v>0</v>
          </cell>
        </row>
      </sheetData>
      <sheetData sheetId="4483">
        <row r="36">
          <cell r="G36">
            <v>0</v>
          </cell>
        </row>
      </sheetData>
      <sheetData sheetId="4484">
        <row r="36">
          <cell r="G36">
            <v>0</v>
          </cell>
        </row>
      </sheetData>
      <sheetData sheetId="4485">
        <row r="36">
          <cell r="G36">
            <v>0</v>
          </cell>
        </row>
      </sheetData>
      <sheetData sheetId="4486">
        <row r="36">
          <cell r="G36">
            <v>0</v>
          </cell>
        </row>
      </sheetData>
      <sheetData sheetId="4487">
        <row r="36">
          <cell r="G36">
            <v>0</v>
          </cell>
        </row>
      </sheetData>
      <sheetData sheetId="4488">
        <row r="36">
          <cell r="G36">
            <v>0</v>
          </cell>
        </row>
      </sheetData>
      <sheetData sheetId="4489">
        <row r="36">
          <cell r="G36">
            <v>0</v>
          </cell>
        </row>
      </sheetData>
      <sheetData sheetId="4490">
        <row r="36">
          <cell r="G36">
            <v>0</v>
          </cell>
        </row>
      </sheetData>
      <sheetData sheetId="4491">
        <row r="36">
          <cell r="G36">
            <v>0</v>
          </cell>
        </row>
      </sheetData>
      <sheetData sheetId="4492">
        <row r="36">
          <cell r="G36">
            <v>0</v>
          </cell>
        </row>
      </sheetData>
      <sheetData sheetId="4493">
        <row r="36">
          <cell r="G36">
            <v>0</v>
          </cell>
        </row>
      </sheetData>
      <sheetData sheetId="4494">
        <row r="36">
          <cell r="G36">
            <v>0</v>
          </cell>
        </row>
      </sheetData>
      <sheetData sheetId="4495">
        <row r="36">
          <cell r="G36">
            <v>0</v>
          </cell>
        </row>
      </sheetData>
      <sheetData sheetId="4496">
        <row r="36">
          <cell r="G36">
            <v>0</v>
          </cell>
        </row>
      </sheetData>
      <sheetData sheetId="4497">
        <row r="36">
          <cell r="G36">
            <v>0</v>
          </cell>
        </row>
      </sheetData>
      <sheetData sheetId="4498">
        <row r="36">
          <cell r="G36">
            <v>0</v>
          </cell>
        </row>
      </sheetData>
      <sheetData sheetId="4499">
        <row r="36">
          <cell r="G36">
            <v>0</v>
          </cell>
        </row>
      </sheetData>
      <sheetData sheetId="4500">
        <row r="36">
          <cell r="G36">
            <v>0</v>
          </cell>
        </row>
      </sheetData>
      <sheetData sheetId="4501">
        <row r="36">
          <cell r="G36">
            <v>0</v>
          </cell>
        </row>
      </sheetData>
      <sheetData sheetId="4502">
        <row r="36">
          <cell r="G36">
            <v>0</v>
          </cell>
        </row>
      </sheetData>
      <sheetData sheetId="4503">
        <row r="7">
          <cell r="E7" t="str">
            <v>PT NEWCREST SUMATRA MINERALS</v>
          </cell>
        </row>
      </sheetData>
      <sheetData sheetId="4504">
        <row r="36">
          <cell r="G36">
            <v>0</v>
          </cell>
        </row>
      </sheetData>
      <sheetData sheetId="4505">
        <row r="36">
          <cell r="G36">
            <v>0</v>
          </cell>
        </row>
      </sheetData>
      <sheetData sheetId="4506">
        <row r="36">
          <cell r="G36">
            <v>0</v>
          </cell>
        </row>
      </sheetData>
      <sheetData sheetId="4507">
        <row r="36">
          <cell r="G36">
            <v>0</v>
          </cell>
        </row>
      </sheetData>
      <sheetData sheetId="4508">
        <row r="36">
          <cell r="G36">
            <v>0</v>
          </cell>
        </row>
      </sheetData>
      <sheetData sheetId="4509">
        <row r="36">
          <cell r="G36">
            <v>0</v>
          </cell>
        </row>
      </sheetData>
      <sheetData sheetId="4510">
        <row r="36">
          <cell r="G36">
            <v>0</v>
          </cell>
        </row>
      </sheetData>
      <sheetData sheetId="4511">
        <row r="36">
          <cell r="G36">
            <v>0</v>
          </cell>
        </row>
      </sheetData>
      <sheetData sheetId="4512">
        <row r="36">
          <cell r="G36">
            <v>0</v>
          </cell>
        </row>
      </sheetData>
      <sheetData sheetId="4513">
        <row r="36">
          <cell r="G36">
            <v>0</v>
          </cell>
        </row>
      </sheetData>
      <sheetData sheetId="4514">
        <row r="36">
          <cell r="G36">
            <v>0</v>
          </cell>
        </row>
      </sheetData>
      <sheetData sheetId="4515">
        <row r="36">
          <cell r="G36">
            <v>0</v>
          </cell>
        </row>
      </sheetData>
      <sheetData sheetId="4516">
        <row r="36">
          <cell r="G36">
            <v>0</v>
          </cell>
        </row>
      </sheetData>
      <sheetData sheetId="4517">
        <row r="36">
          <cell r="G36">
            <v>0</v>
          </cell>
        </row>
      </sheetData>
      <sheetData sheetId="4518">
        <row r="36">
          <cell r="G36">
            <v>0</v>
          </cell>
        </row>
      </sheetData>
      <sheetData sheetId="4519">
        <row r="36">
          <cell r="G36">
            <v>0</v>
          </cell>
        </row>
      </sheetData>
      <sheetData sheetId="4520">
        <row r="36">
          <cell r="G36">
            <v>0</v>
          </cell>
        </row>
      </sheetData>
      <sheetData sheetId="4521">
        <row r="36">
          <cell r="G36">
            <v>0</v>
          </cell>
        </row>
      </sheetData>
      <sheetData sheetId="4522">
        <row r="36">
          <cell r="G36">
            <v>0</v>
          </cell>
        </row>
      </sheetData>
      <sheetData sheetId="4523">
        <row r="36">
          <cell r="G36">
            <v>0</v>
          </cell>
        </row>
      </sheetData>
      <sheetData sheetId="4524">
        <row r="36">
          <cell r="G36">
            <v>0</v>
          </cell>
        </row>
      </sheetData>
      <sheetData sheetId="4525">
        <row r="36">
          <cell r="G36">
            <v>0</v>
          </cell>
        </row>
      </sheetData>
      <sheetData sheetId="4526">
        <row r="36">
          <cell r="G36">
            <v>0</v>
          </cell>
        </row>
      </sheetData>
      <sheetData sheetId="4527">
        <row r="36">
          <cell r="G36">
            <v>0</v>
          </cell>
        </row>
      </sheetData>
      <sheetData sheetId="4528">
        <row r="36">
          <cell r="G36">
            <v>0</v>
          </cell>
        </row>
      </sheetData>
      <sheetData sheetId="4529">
        <row r="36">
          <cell r="G36">
            <v>0</v>
          </cell>
        </row>
      </sheetData>
      <sheetData sheetId="4530">
        <row r="36">
          <cell r="G36">
            <v>0</v>
          </cell>
        </row>
      </sheetData>
      <sheetData sheetId="4531">
        <row r="36">
          <cell r="G36">
            <v>0</v>
          </cell>
        </row>
      </sheetData>
      <sheetData sheetId="4532">
        <row r="36">
          <cell r="G36">
            <v>0</v>
          </cell>
        </row>
      </sheetData>
      <sheetData sheetId="4533">
        <row r="36">
          <cell r="G36">
            <v>0</v>
          </cell>
        </row>
      </sheetData>
      <sheetData sheetId="4534">
        <row r="7">
          <cell r="E7" t="str">
            <v>PT NEWCREST SUMATRA MINERALS</v>
          </cell>
        </row>
      </sheetData>
      <sheetData sheetId="4535">
        <row r="7">
          <cell r="E7" t="str">
            <v>PT NEWCREST SUMATRA MINERALS</v>
          </cell>
        </row>
      </sheetData>
      <sheetData sheetId="4536">
        <row r="36">
          <cell r="G36">
            <v>0</v>
          </cell>
        </row>
      </sheetData>
      <sheetData sheetId="4537">
        <row r="36">
          <cell r="G36">
            <v>0</v>
          </cell>
        </row>
      </sheetData>
      <sheetData sheetId="4538">
        <row r="36">
          <cell r="G36">
            <v>0</v>
          </cell>
        </row>
      </sheetData>
      <sheetData sheetId="4539">
        <row r="36">
          <cell r="G36">
            <v>0</v>
          </cell>
        </row>
      </sheetData>
      <sheetData sheetId="4540">
        <row r="7">
          <cell r="E7" t="str">
            <v>PT NEWCREST SUMATRA MINERALS</v>
          </cell>
        </row>
      </sheetData>
      <sheetData sheetId="4541">
        <row r="36">
          <cell r="G36">
            <v>0</v>
          </cell>
        </row>
      </sheetData>
      <sheetData sheetId="4542">
        <row r="36">
          <cell r="G36">
            <v>0</v>
          </cell>
        </row>
      </sheetData>
      <sheetData sheetId="4543">
        <row r="36">
          <cell r="G36">
            <v>0</v>
          </cell>
        </row>
      </sheetData>
      <sheetData sheetId="4544">
        <row r="36">
          <cell r="G36">
            <v>0</v>
          </cell>
        </row>
      </sheetData>
      <sheetData sheetId="4545">
        <row r="36">
          <cell r="G36">
            <v>0</v>
          </cell>
        </row>
      </sheetData>
      <sheetData sheetId="4546">
        <row r="36">
          <cell r="G36">
            <v>0</v>
          </cell>
        </row>
      </sheetData>
      <sheetData sheetId="4547">
        <row r="36">
          <cell r="G36">
            <v>0</v>
          </cell>
        </row>
      </sheetData>
      <sheetData sheetId="4548">
        <row r="36">
          <cell r="G36">
            <v>0</v>
          </cell>
        </row>
      </sheetData>
      <sheetData sheetId="4549">
        <row r="7">
          <cell r="E7" t="str">
            <v>PT NEWCREST SUMATRA MINERALS</v>
          </cell>
        </row>
      </sheetData>
      <sheetData sheetId="4550">
        <row r="36">
          <cell r="G36">
            <v>0</v>
          </cell>
        </row>
      </sheetData>
      <sheetData sheetId="4551">
        <row r="36">
          <cell r="G36">
            <v>0</v>
          </cell>
        </row>
      </sheetData>
      <sheetData sheetId="4552">
        <row r="36">
          <cell r="G36">
            <v>0</v>
          </cell>
        </row>
      </sheetData>
      <sheetData sheetId="4553">
        <row r="36">
          <cell r="G36">
            <v>0</v>
          </cell>
        </row>
      </sheetData>
      <sheetData sheetId="4554">
        <row r="36">
          <cell r="G36">
            <v>0</v>
          </cell>
        </row>
      </sheetData>
      <sheetData sheetId="4555">
        <row r="36">
          <cell r="G36">
            <v>0</v>
          </cell>
        </row>
      </sheetData>
      <sheetData sheetId="4556">
        <row r="36">
          <cell r="G36">
            <v>0</v>
          </cell>
        </row>
      </sheetData>
      <sheetData sheetId="4557">
        <row r="36">
          <cell r="G36">
            <v>0</v>
          </cell>
        </row>
      </sheetData>
      <sheetData sheetId="4558">
        <row r="7">
          <cell r="E7" t="str">
            <v>PT NEWCREST SUMATRA MINERALS</v>
          </cell>
        </row>
      </sheetData>
      <sheetData sheetId="4559">
        <row r="36">
          <cell r="G36">
            <v>0</v>
          </cell>
        </row>
      </sheetData>
      <sheetData sheetId="4560">
        <row r="36">
          <cell r="G36">
            <v>0</v>
          </cell>
        </row>
      </sheetData>
      <sheetData sheetId="4561">
        <row r="36">
          <cell r="G36">
            <v>0</v>
          </cell>
        </row>
      </sheetData>
      <sheetData sheetId="4562">
        <row r="36">
          <cell r="G36">
            <v>0</v>
          </cell>
        </row>
      </sheetData>
      <sheetData sheetId="4563">
        <row r="36">
          <cell r="G36">
            <v>0</v>
          </cell>
        </row>
      </sheetData>
      <sheetData sheetId="4564">
        <row r="36">
          <cell r="G36">
            <v>0</v>
          </cell>
        </row>
      </sheetData>
      <sheetData sheetId="4565">
        <row r="36">
          <cell r="G36">
            <v>0</v>
          </cell>
        </row>
      </sheetData>
      <sheetData sheetId="4566">
        <row r="7">
          <cell r="E7" t="str">
            <v>PT NEWCREST SUMATRA MINERALS</v>
          </cell>
        </row>
      </sheetData>
      <sheetData sheetId="4567">
        <row r="7">
          <cell r="E7" t="str">
            <v>PT NEWCREST SUMATRA MINERALS</v>
          </cell>
        </row>
      </sheetData>
      <sheetData sheetId="4568">
        <row r="36">
          <cell r="G36">
            <v>0</v>
          </cell>
        </row>
      </sheetData>
      <sheetData sheetId="4569">
        <row r="36">
          <cell r="G36">
            <v>0</v>
          </cell>
        </row>
      </sheetData>
      <sheetData sheetId="4570">
        <row r="36">
          <cell r="G36">
            <v>0</v>
          </cell>
        </row>
      </sheetData>
      <sheetData sheetId="4571">
        <row r="7">
          <cell r="E7" t="str">
            <v>PT NEWCREST SUMATRA MINERALS</v>
          </cell>
        </row>
      </sheetData>
      <sheetData sheetId="4572">
        <row r="7">
          <cell r="E7" t="str">
            <v>PT NEWCREST SUMATRA MINERALS</v>
          </cell>
        </row>
      </sheetData>
      <sheetData sheetId="4573">
        <row r="36">
          <cell r="G36">
            <v>0</v>
          </cell>
        </row>
      </sheetData>
      <sheetData sheetId="4574">
        <row r="36">
          <cell r="G36">
            <v>0</v>
          </cell>
        </row>
      </sheetData>
      <sheetData sheetId="4575">
        <row r="36">
          <cell r="G36">
            <v>0</v>
          </cell>
        </row>
      </sheetData>
      <sheetData sheetId="4576">
        <row r="36">
          <cell r="G36">
            <v>0</v>
          </cell>
        </row>
      </sheetData>
      <sheetData sheetId="4577">
        <row r="7">
          <cell r="E7" t="str">
            <v>PT NEWCREST SUMATRA MINERALS</v>
          </cell>
        </row>
      </sheetData>
      <sheetData sheetId="4578">
        <row r="36">
          <cell r="G36">
            <v>0</v>
          </cell>
        </row>
      </sheetData>
      <sheetData sheetId="4579">
        <row r="36">
          <cell r="G36">
            <v>0</v>
          </cell>
        </row>
      </sheetData>
      <sheetData sheetId="4580">
        <row r="7">
          <cell r="E7" t="str">
            <v>PT NEWCREST SUMATRA MINERALS</v>
          </cell>
        </row>
      </sheetData>
      <sheetData sheetId="4581">
        <row r="7">
          <cell r="E7" t="str">
            <v>PT NEWCREST SUMATRA MINERALS</v>
          </cell>
        </row>
      </sheetData>
      <sheetData sheetId="4582">
        <row r="36">
          <cell r="G36">
            <v>0</v>
          </cell>
        </row>
      </sheetData>
      <sheetData sheetId="4583">
        <row r="36">
          <cell r="G36">
            <v>0</v>
          </cell>
        </row>
      </sheetData>
      <sheetData sheetId="4584">
        <row r="36">
          <cell r="G36">
            <v>0</v>
          </cell>
        </row>
      </sheetData>
      <sheetData sheetId="4585">
        <row r="36">
          <cell r="G36">
            <v>0</v>
          </cell>
        </row>
      </sheetData>
      <sheetData sheetId="4586">
        <row r="7">
          <cell r="E7" t="str">
            <v>PT NEWCREST SUMATRA MINERALS</v>
          </cell>
        </row>
      </sheetData>
      <sheetData sheetId="4587">
        <row r="36">
          <cell r="G36">
            <v>0</v>
          </cell>
        </row>
      </sheetData>
      <sheetData sheetId="4588">
        <row r="36">
          <cell r="G36">
            <v>0</v>
          </cell>
        </row>
      </sheetData>
      <sheetData sheetId="4589">
        <row r="36">
          <cell r="G36">
            <v>0</v>
          </cell>
        </row>
      </sheetData>
      <sheetData sheetId="4590">
        <row r="7">
          <cell r="E7" t="str">
            <v>PT NEWCREST SUMATRA MINERALS</v>
          </cell>
        </row>
      </sheetData>
      <sheetData sheetId="4591">
        <row r="36">
          <cell r="G36">
            <v>0</v>
          </cell>
        </row>
      </sheetData>
      <sheetData sheetId="4592">
        <row r="36">
          <cell r="G36">
            <v>0</v>
          </cell>
        </row>
      </sheetData>
      <sheetData sheetId="4593">
        <row r="36">
          <cell r="G36">
            <v>0</v>
          </cell>
        </row>
      </sheetData>
      <sheetData sheetId="4594">
        <row r="36">
          <cell r="G36">
            <v>0</v>
          </cell>
        </row>
      </sheetData>
      <sheetData sheetId="4595">
        <row r="7">
          <cell r="E7" t="str">
            <v>PT NEWCREST SUMATRA MINERALS</v>
          </cell>
        </row>
      </sheetData>
      <sheetData sheetId="4596">
        <row r="36">
          <cell r="G36">
            <v>0</v>
          </cell>
        </row>
      </sheetData>
      <sheetData sheetId="4597">
        <row r="36">
          <cell r="G36">
            <v>0</v>
          </cell>
        </row>
      </sheetData>
      <sheetData sheetId="4598">
        <row r="36">
          <cell r="G36">
            <v>0</v>
          </cell>
        </row>
      </sheetData>
      <sheetData sheetId="4599">
        <row r="36">
          <cell r="G36">
            <v>0</v>
          </cell>
        </row>
      </sheetData>
      <sheetData sheetId="4600">
        <row r="36">
          <cell r="G36">
            <v>0</v>
          </cell>
        </row>
      </sheetData>
      <sheetData sheetId="4601">
        <row r="36">
          <cell r="G36">
            <v>0</v>
          </cell>
        </row>
      </sheetData>
      <sheetData sheetId="4602">
        <row r="36">
          <cell r="G36">
            <v>0</v>
          </cell>
        </row>
      </sheetData>
      <sheetData sheetId="4603">
        <row r="7">
          <cell r="E7" t="str">
            <v>PT NEWCREST SUMATRA MINERALS</v>
          </cell>
        </row>
      </sheetData>
      <sheetData sheetId="4604">
        <row r="7">
          <cell r="E7" t="str">
            <v>PT NEWCREST SUMATRA MINERALS</v>
          </cell>
        </row>
      </sheetData>
      <sheetData sheetId="4605">
        <row r="36">
          <cell r="G36">
            <v>0</v>
          </cell>
        </row>
      </sheetData>
      <sheetData sheetId="4606">
        <row r="36">
          <cell r="G36">
            <v>0</v>
          </cell>
        </row>
      </sheetData>
      <sheetData sheetId="4607">
        <row r="36">
          <cell r="G36">
            <v>0</v>
          </cell>
        </row>
      </sheetData>
      <sheetData sheetId="4608">
        <row r="36">
          <cell r="G36">
            <v>0</v>
          </cell>
        </row>
      </sheetData>
      <sheetData sheetId="4609">
        <row r="7">
          <cell r="E7" t="str">
            <v>PT NEWCREST SUMATRA MINERALS</v>
          </cell>
        </row>
      </sheetData>
      <sheetData sheetId="4610">
        <row r="36">
          <cell r="G36">
            <v>0</v>
          </cell>
        </row>
      </sheetData>
      <sheetData sheetId="4611">
        <row r="36">
          <cell r="G36">
            <v>0</v>
          </cell>
        </row>
      </sheetData>
      <sheetData sheetId="4612">
        <row r="7">
          <cell r="E7" t="str">
            <v>PT NEWCREST SUMATRA MINERALS</v>
          </cell>
        </row>
      </sheetData>
      <sheetData sheetId="4613">
        <row r="7">
          <cell r="E7" t="str">
            <v>PT NEWCREST SUMATRA MINERALS</v>
          </cell>
        </row>
      </sheetData>
      <sheetData sheetId="4614">
        <row r="36">
          <cell r="G36">
            <v>0</v>
          </cell>
        </row>
      </sheetData>
      <sheetData sheetId="4615">
        <row r="36">
          <cell r="G36">
            <v>0</v>
          </cell>
        </row>
      </sheetData>
      <sheetData sheetId="4616">
        <row r="36">
          <cell r="G36">
            <v>0</v>
          </cell>
        </row>
      </sheetData>
      <sheetData sheetId="4617">
        <row r="36">
          <cell r="G36">
            <v>0</v>
          </cell>
        </row>
      </sheetData>
      <sheetData sheetId="4618">
        <row r="7">
          <cell r="E7" t="str">
            <v>PT NEWCREST SUMATRA MINERALS</v>
          </cell>
        </row>
      </sheetData>
      <sheetData sheetId="4619">
        <row r="36">
          <cell r="G36">
            <v>0</v>
          </cell>
        </row>
      </sheetData>
      <sheetData sheetId="4620">
        <row r="36">
          <cell r="G36">
            <v>0</v>
          </cell>
        </row>
      </sheetData>
      <sheetData sheetId="4621">
        <row r="36">
          <cell r="G36">
            <v>0</v>
          </cell>
        </row>
      </sheetData>
      <sheetData sheetId="4622">
        <row r="36">
          <cell r="G36">
            <v>0</v>
          </cell>
        </row>
      </sheetData>
      <sheetData sheetId="4623">
        <row r="36">
          <cell r="G36">
            <v>0</v>
          </cell>
        </row>
      </sheetData>
      <sheetData sheetId="4624">
        <row r="36">
          <cell r="G36">
            <v>0</v>
          </cell>
        </row>
      </sheetData>
      <sheetData sheetId="4625">
        <row r="36">
          <cell r="G36">
            <v>0</v>
          </cell>
        </row>
      </sheetData>
      <sheetData sheetId="4626">
        <row r="36">
          <cell r="G36">
            <v>0</v>
          </cell>
        </row>
      </sheetData>
      <sheetData sheetId="4627">
        <row r="7">
          <cell r="E7" t="str">
            <v>PT NEWCREST SUMATRA MINERALS</v>
          </cell>
        </row>
      </sheetData>
      <sheetData sheetId="4628">
        <row r="36">
          <cell r="G36">
            <v>0</v>
          </cell>
        </row>
      </sheetData>
      <sheetData sheetId="4629">
        <row r="36">
          <cell r="G36">
            <v>0</v>
          </cell>
        </row>
      </sheetData>
      <sheetData sheetId="4630">
        <row r="36">
          <cell r="G36">
            <v>0</v>
          </cell>
        </row>
      </sheetData>
      <sheetData sheetId="4631">
        <row r="36">
          <cell r="G36">
            <v>0</v>
          </cell>
        </row>
      </sheetData>
      <sheetData sheetId="4632">
        <row r="7">
          <cell r="E7" t="str">
            <v>PT NEWCREST SUMATRA MINERALS</v>
          </cell>
        </row>
      </sheetData>
      <sheetData sheetId="4633">
        <row r="36">
          <cell r="G36">
            <v>0</v>
          </cell>
        </row>
      </sheetData>
      <sheetData sheetId="4634">
        <row r="36">
          <cell r="G36">
            <v>0</v>
          </cell>
        </row>
      </sheetData>
      <sheetData sheetId="4635">
        <row r="36">
          <cell r="G36">
            <v>0</v>
          </cell>
        </row>
      </sheetData>
      <sheetData sheetId="4636">
        <row r="7">
          <cell r="E7" t="str">
            <v>PT NEWCREST SUMATRA MINERALS</v>
          </cell>
        </row>
      </sheetData>
      <sheetData sheetId="4637">
        <row r="36">
          <cell r="G36">
            <v>0</v>
          </cell>
        </row>
      </sheetData>
      <sheetData sheetId="4638">
        <row r="7">
          <cell r="E7" t="str">
            <v>PT NEWCREST SUMATRA MINERALS</v>
          </cell>
        </row>
      </sheetData>
      <sheetData sheetId="4639">
        <row r="36">
          <cell r="G36">
            <v>0</v>
          </cell>
        </row>
      </sheetData>
      <sheetData sheetId="4640">
        <row r="36">
          <cell r="G36">
            <v>0</v>
          </cell>
        </row>
      </sheetData>
      <sheetData sheetId="4641">
        <row r="36">
          <cell r="G36">
            <v>0</v>
          </cell>
        </row>
      </sheetData>
      <sheetData sheetId="4642">
        <row r="36">
          <cell r="G36">
            <v>0</v>
          </cell>
        </row>
      </sheetData>
      <sheetData sheetId="4643">
        <row r="36">
          <cell r="G36">
            <v>0</v>
          </cell>
        </row>
      </sheetData>
      <sheetData sheetId="4644">
        <row r="7">
          <cell r="E7" t="str">
            <v>PT NEWCREST SUMATRA MINERALS</v>
          </cell>
        </row>
      </sheetData>
      <sheetData sheetId="4645">
        <row r="7">
          <cell r="E7" t="str">
            <v>PT NEWCREST SUMATRA MINERALS</v>
          </cell>
        </row>
      </sheetData>
      <sheetData sheetId="4646">
        <row r="36">
          <cell r="G36">
            <v>0</v>
          </cell>
        </row>
      </sheetData>
      <sheetData sheetId="4647">
        <row r="36">
          <cell r="G36">
            <v>0</v>
          </cell>
        </row>
      </sheetData>
      <sheetData sheetId="4648">
        <row r="36">
          <cell r="G36">
            <v>0</v>
          </cell>
        </row>
      </sheetData>
      <sheetData sheetId="4649">
        <row r="36">
          <cell r="G36">
            <v>0</v>
          </cell>
        </row>
      </sheetData>
      <sheetData sheetId="4650">
        <row r="7">
          <cell r="E7" t="str">
            <v>PT NEWCREST SUMATRA MINERALS</v>
          </cell>
        </row>
      </sheetData>
      <sheetData sheetId="4651">
        <row r="7">
          <cell r="E7" t="str">
            <v>PT NEWCREST SUMATRA MINERALS</v>
          </cell>
        </row>
      </sheetData>
      <sheetData sheetId="4652">
        <row r="36">
          <cell r="G36">
            <v>0</v>
          </cell>
        </row>
      </sheetData>
      <sheetData sheetId="4653">
        <row r="36">
          <cell r="G36">
            <v>0</v>
          </cell>
        </row>
      </sheetData>
      <sheetData sheetId="4654">
        <row r="36">
          <cell r="G36">
            <v>0</v>
          </cell>
        </row>
      </sheetData>
      <sheetData sheetId="4655">
        <row r="36">
          <cell r="G36">
            <v>0</v>
          </cell>
        </row>
      </sheetData>
      <sheetData sheetId="4656">
        <row r="36">
          <cell r="G36">
            <v>0</v>
          </cell>
        </row>
      </sheetData>
      <sheetData sheetId="4657">
        <row r="7">
          <cell r="E7" t="str">
            <v>PT NEWCREST SUMATRA MINERALS</v>
          </cell>
        </row>
      </sheetData>
      <sheetData sheetId="4658">
        <row r="7">
          <cell r="E7" t="str">
            <v>PT NEWCREST SUMATRA MINERALS</v>
          </cell>
        </row>
      </sheetData>
      <sheetData sheetId="4659">
        <row r="7">
          <cell r="E7" t="str">
            <v>PT NEWCREST SUMATRA MINERALS</v>
          </cell>
        </row>
      </sheetData>
      <sheetData sheetId="4660">
        <row r="36">
          <cell r="G36">
            <v>0</v>
          </cell>
        </row>
      </sheetData>
      <sheetData sheetId="4661">
        <row r="36">
          <cell r="G36">
            <v>0</v>
          </cell>
        </row>
      </sheetData>
      <sheetData sheetId="4662">
        <row r="36">
          <cell r="G36">
            <v>0</v>
          </cell>
        </row>
      </sheetData>
      <sheetData sheetId="4663">
        <row r="36">
          <cell r="G36">
            <v>0</v>
          </cell>
        </row>
      </sheetData>
      <sheetData sheetId="4664">
        <row r="7">
          <cell r="E7" t="str">
            <v>PT NEWCREST SUMATRA MINERALS</v>
          </cell>
        </row>
      </sheetData>
      <sheetData sheetId="4665">
        <row r="7">
          <cell r="E7" t="str">
            <v>PT NEWCREST SUMATRA MINERALS</v>
          </cell>
        </row>
      </sheetData>
      <sheetData sheetId="4666">
        <row r="36">
          <cell r="G36">
            <v>0</v>
          </cell>
        </row>
      </sheetData>
      <sheetData sheetId="4667">
        <row r="36">
          <cell r="G36">
            <v>0</v>
          </cell>
        </row>
      </sheetData>
      <sheetData sheetId="4668">
        <row r="7">
          <cell r="E7" t="str">
            <v>PT NEWCREST SUMATRA MINERALS</v>
          </cell>
        </row>
      </sheetData>
      <sheetData sheetId="4669">
        <row r="7">
          <cell r="E7" t="str">
            <v>PT NEWCREST SUMATRA MINERALS</v>
          </cell>
        </row>
      </sheetData>
      <sheetData sheetId="4670">
        <row r="7">
          <cell r="E7" t="str">
            <v>PT NEWCREST SUMATRA MINERALS</v>
          </cell>
        </row>
      </sheetData>
      <sheetData sheetId="4671">
        <row r="36">
          <cell r="G36">
            <v>0</v>
          </cell>
        </row>
      </sheetData>
      <sheetData sheetId="4672">
        <row r="36">
          <cell r="G36">
            <v>0</v>
          </cell>
        </row>
      </sheetData>
      <sheetData sheetId="4673">
        <row r="7">
          <cell r="E7" t="str">
            <v>PT NEWCREST SUMATRA MINERALS</v>
          </cell>
        </row>
      </sheetData>
      <sheetData sheetId="4674">
        <row r="36">
          <cell r="G36">
            <v>0</v>
          </cell>
        </row>
      </sheetData>
      <sheetData sheetId="4675">
        <row r="7">
          <cell r="E7" t="str">
            <v>PT NEWCREST SUMATRA MINERALS</v>
          </cell>
        </row>
      </sheetData>
      <sheetData sheetId="4676">
        <row r="7">
          <cell r="E7" t="str">
            <v>PT NEWCREST SUMATRA MINERALS</v>
          </cell>
        </row>
      </sheetData>
      <sheetData sheetId="4677">
        <row r="7">
          <cell r="E7" t="str">
            <v>PT NEWCREST SUMATRA MINERALS</v>
          </cell>
        </row>
      </sheetData>
      <sheetData sheetId="4678">
        <row r="7">
          <cell r="E7" t="str">
            <v>PT NEWCREST SUMATRA MINERALS</v>
          </cell>
        </row>
      </sheetData>
      <sheetData sheetId="4679">
        <row r="36">
          <cell r="G36">
            <v>0</v>
          </cell>
        </row>
      </sheetData>
      <sheetData sheetId="4680">
        <row r="36">
          <cell r="G36">
            <v>0</v>
          </cell>
        </row>
      </sheetData>
      <sheetData sheetId="4681">
        <row r="7">
          <cell r="E7" t="str">
            <v>PT NEWCREST SUMATRA MINERALS</v>
          </cell>
        </row>
      </sheetData>
      <sheetData sheetId="4682">
        <row r="7">
          <cell r="E7" t="str">
            <v>PT NEWCREST SUMATRA MINERALS</v>
          </cell>
        </row>
      </sheetData>
      <sheetData sheetId="4683">
        <row r="7">
          <cell r="E7" t="str">
            <v>PT NEWCREST SUMATRA MINERALS</v>
          </cell>
        </row>
      </sheetData>
      <sheetData sheetId="4684">
        <row r="7">
          <cell r="E7" t="str">
            <v>PT NEWCREST SUMATRA MINERALS</v>
          </cell>
        </row>
      </sheetData>
      <sheetData sheetId="4685">
        <row r="36">
          <cell r="G36">
            <v>0</v>
          </cell>
        </row>
      </sheetData>
      <sheetData sheetId="4686">
        <row r="36">
          <cell r="G36">
            <v>0</v>
          </cell>
        </row>
      </sheetData>
      <sheetData sheetId="4687">
        <row r="7">
          <cell r="E7" t="str">
            <v>PT NEWCREST SUMATRA MINERALS</v>
          </cell>
        </row>
      </sheetData>
      <sheetData sheetId="4688">
        <row r="7">
          <cell r="E7" t="str">
            <v>PT NEWCREST SUMATRA MINERALS</v>
          </cell>
        </row>
      </sheetData>
      <sheetData sheetId="4689">
        <row r="7">
          <cell r="E7" t="str">
            <v>PT NEWCREST SUMATRA MINERALS</v>
          </cell>
        </row>
      </sheetData>
      <sheetData sheetId="4690">
        <row r="7">
          <cell r="E7" t="str">
            <v>PT NEWCREST SUMATRA MINERALS</v>
          </cell>
        </row>
      </sheetData>
      <sheetData sheetId="4691">
        <row r="7">
          <cell r="E7" t="str">
            <v>PT NEWCREST SUMATRA MINERALS</v>
          </cell>
        </row>
      </sheetData>
      <sheetData sheetId="4692">
        <row r="36">
          <cell r="G36">
            <v>0</v>
          </cell>
        </row>
      </sheetData>
      <sheetData sheetId="4693">
        <row r="36">
          <cell r="G36">
            <v>0</v>
          </cell>
        </row>
      </sheetData>
      <sheetData sheetId="4694">
        <row r="7">
          <cell r="E7" t="str">
            <v>PT NEWCREST SUMATRA MINERALS</v>
          </cell>
        </row>
      </sheetData>
      <sheetData sheetId="4695">
        <row r="7">
          <cell r="E7" t="str">
            <v>PT NEWCREST SUMATRA MINERALS</v>
          </cell>
        </row>
      </sheetData>
      <sheetData sheetId="4696">
        <row r="7">
          <cell r="E7" t="str">
            <v>PT NEWCREST SUMATRA MINERALS</v>
          </cell>
        </row>
      </sheetData>
      <sheetData sheetId="4697">
        <row r="7">
          <cell r="E7" t="str">
            <v>PT NEWCREST SUMATRA MINERALS</v>
          </cell>
        </row>
      </sheetData>
      <sheetData sheetId="4698">
        <row r="36">
          <cell r="G36">
            <v>0</v>
          </cell>
        </row>
      </sheetData>
      <sheetData sheetId="4699">
        <row r="7">
          <cell r="E7" t="str">
            <v>PT NEWCREST SUMATRA MINERALS</v>
          </cell>
        </row>
      </sheetData>
      <sheetData sheetId="4700">
        <row r="7">
          <cell r="E7" t="str">
            <v>PT NEWCREST SUMATRA MINERALS</v>
          </cell>
        </row>
      </sheetData>
      <sheetData sheetId="4701">
        <row r="7">
          <cell r="E7" t="str">
            <v>PT NEWCREST SUMATRA MINERALS</v>
          </cell>
        </row>
      </sheetData>
      <sheetData sheetId="4702">
        <row r="7">
          <cell r="E7" t="str">
            <v>PT NEWCREST SUMATRA MINERALS</v>
          </cell>
        </row>
      </sheetData>
      <sheetData sheetId="4703">
        <row r="7">
          <cell r="E7" t="str">
            <v>PT NEWCREST SUMATRA MINERALS</v>
          </cell>
        </row>
      </sheetData>
      <sheetData sheetId="4704">
        <row r="7">
          <cell r="E7" t="str">
            <v>PT NEWCREST SUMATRA MINERALS</v>
          </cell>
        </row>
      </sheetData>
      <sheetData sheetId="4705">
        <row r="7">
          <cell r="E7" t="str">
            <v>PT NEWCREST SUMATRA MINERALS</v>
          </cell>
        </row>
      </sheetData>
      <sheetData sheetId="4706">
        <row r="7">
          <cell r="E7" t="str">
            <v>PT NEWCREST SUMATRA MINERALS</v>
          </cell>
        </row>
      </sheetData>
      <sheetData sheetId="4707">
        <row r="7">
          <cell r="E7" t="str">
            <v>PT NEWCREST SUMATRA MINERALS</v>
          </cell>
        </row>
      </sheetData>
      <sheetData sheetId="4708">
        <row r="36">
          <cell r="G36">
            <v>0</v>
          </cell>
        </row>
      </sheetData>
      <sheetData sheetId="4709">
        <row r="36">
          <cell r="G36">
            <v>0</v>
          </cell>
        </row>
      </sheetData>
      <sheetData sheetId="4710">
        <row r="7">
          <cell r="E7" t="str">
            <v>PT NEWCREST SUMATRA MINERALS</v>
          </cell>
        </row>
      </sheetData>
      <sheetData sheetId="4711">
        <row r="7">
          <cell r="E7" t="str">
            <v>PT NEWCREST SUMATRA MINERALS</v>
          </cell>
        </row>
      </sheetData>
      <sheetData sheetId="4712">
        <row r="7">
          <cell r="E7" t="str">
            <v>PT NEWCREST SUMATRA MINERALS</v>
          </cell>
        </row>
      </sheetData>
      <sheetData sheetId="4713">
        <row r="7">
          <cell r="E7" t="str">
            <v>PT NEWCREST SUMATRA MINERALS</v>
          </cell>
        </row>
      </sheetData>
      <sheetData sheetId="4714">
        <row r="7">
          <cell r="E7" t="str">
            <v>PT NEWCREST SUMATRA MINERALS</v>
          </cell>
        </row>
      </sheetData>
      <sheetData sheetId="4715">
        <row r="7">
          <cell r="E7" t="str">
            <v>PT NEWCREST SUMATRA MINERALS</v>
          </cell>
        </row>
      </sheetData>
      <sheetData sheetId="4716">
        <row r="7">
          <cell r="E7" t="str">
            <v>PT NEWCREST SUMATRA MINERALS</v>
          </cell>
        </row>
      </sheetData>
      <sheetData sheetId="4717">
        <row r="36">
          <cell r="G36">
            <v>0</v>
          </cell>
        </row>
      </sheetData>
      <sheetData sheetId="4718">
        <row r="36">
          <cell r="G36">
            <v>0</v>
          </cell>
        </row>
      </sheetData>
      <sheetData sheetId="4719">
        <row r="7">
          <cell r="E7" t="str">
            <v>PT NEWCREST SUMATRA MINERALS</v>
          </cell>
        </row>
      </sheetData>
      <sheetData sheetId="4720">
        <row r="7">
          <cell r="E7" t="str">
            <v>PT NEWCREST SUMATRA MINERALS</v>
          </cell>
        </row>
      </sheetData>
      <sheetData sheetId="4721">
        <row r="7">
          <cell r="E7" t="str">
            <v>PT NEWCREST SUMATRA MINERALS</v>
          </cell>
        </row>
      </sheetData>
      <sheetData sheetId="4722">
        <row r="7">
          <cell r="E7" t="str">
            <v>PT NEWCREST SUMATRA MINERALS</v>
          </cell>
        </row>
      </sheetData>
      <sheetData sheetId="4723">
        <row r="7">
          <cell r="E7" t="str">
            <v>PT NEWCREST SUMATRA MINERALS</v>
          </cell>
        </row>
      </sheetData>
      <sheetData sheetId="4724">
        <row r="36">
          <cell r="G36">
            <v>0</v>
          </cell>
        </row>
      </sheetData>
      <sheetData sheetId="4725">
        <row r="7">
          <cell r="E7" t="str">
            <v>PT NEWCREST SUMATRA MINERALS</v>
          </cell>
        </row>
      </sheetData>
      <sheetData sheetId="4726">
        <row r="7">
          <cell r="E7" t="str">
            <v>PT NEWCREST SUMATRA MINERALS</v>
          </cell>
        </row>
      </sheetData>
      <sheetData sheetId="4727">
        <row r="7">
          <cell r="E7" t="str">
            <v>PT NEWCREST SUMATRA MINERALS</v>
          </cell>
        </row>
      </sheetData>
      <sheetData sheetId="4728">
        <row r="7">
          <cell r="E7" t="str">
            <v>PT NEWCREST SUMATRA MINERALS</v>
          </cell>
        </row>
      </sheetData>
      <sheetData sheetId="4729">
        <row r="7">
          <cell r="E7" t="str">
            <v>PT NEWCREST SUMATRA MINERALS</v>
          </cell>
        </row>
      </sheetData>
      <sheetData sheetId="4730">
        <row r="36">
          <cell r="G36">
            <v>0</v>
          </cell>
        </row>
      </sheetData>
      <sheetData sheetId="4731">
        <row r="7">
          <cell r="E7" t="str">
            <v>PT NEWCREST SUMATRA MINERALS</v>
          </cell>
        </row>
      </sheetData>
      <sheetData sheetId="4732">
        <row r="7">
          <cell r="E7" t="str">
            <v>PT NEWCREST SUMATRA MINERALS</v>
          </cell>
        </row>
      </sheetData>
      <sheetData sheetId="4733">
        <row r="36">
          <cell r="G36">
            <v>0</v>
          </cell>
        </row>
      </sheetData>
      <sheetData sheetId="4734">
        <row r="7">
          <cell r="E7" t="str">
            <v>PT NEWCREST SUMATRA MINERALS</v>
          </cell>
        </row>
      </sheetData>
      <sheetData sheetId="4735">
        <row r="7">
          <cell r="E7" t="str">
            <v>PT NEWCREST SUMATRA MINERALS</v>
          </cell>
        </row>
      </sheetData>
      <sheetData sheetId="4736">
        <row r="7">
          <cell r="E7" t="str">
            <v>PT NEWCREST SUMATRA MINERALS</v>
          </cell>
        </row>
      </sheetData>
      <sheetData sheetId="4737">
        <row r="7">
          <cell r="E7" t="str">
            <v>PT NEWCREST SUMATRA MINERALS</v>
          </cell>
        </row>
      </sheetData>
      <sheetData sheetId="4738">
        <row r="7">
          <cell r="E7" t="str">
            <v>PT NEWCREST SUMATRA MINERALS</v>
          </cell>
        </row>
      </sheetData>
      <sheetData sheetId="4739">
        <row r="7">
          <cell r="E7" t="str">
            <v>PT NEWCREST SUMATRA MINERALS</v>
          </cell>
        </row>
      </sheetData>
      <sheetData sheetId="4740">
        <row r="36">
          <cell r="G36">
            <v>0</v>
          </cell>
        </row>
      </sheetData>
      <sheetData sheetId="4741">
        <row r="36">
          <cell r="G36">
            <v>0</v>
          </cell>
        </row>
      </sheetData>
      <sheetData sheetId="4742">
        <row r="36">
          <cell r="G36">
            <v>0</v>
          </cell>
        </row>
      </sheetData>
      <sheetData sheetId="4743">
        <row r="7">
          <cell r="E7" t="str">
            <v>PT NEWCREST SUMATRA MINERALS</v>
          </cell>
        </row>
      </sheetData>
      <sheetData sheetId="4744">
        <row r="7">
          <cell r="E7" t="str">
            <v>PT NEWCREST SUMATRA MINERALS</v>
          </cell>
        </row>
      </sheetData>
      <sheetData sheetId="4745">
        <row r="7">
          <cell r="E7" t="str">
            <v>PT NEWCREST SUMATRA MINERALS</v>
          </cell>
        </row>
      </sheetData>
      <sheetData sheetId="4746">
        <row r="7">
          <cell r="E7" t="str">
            <v>PT NEWCREST SUMATRA MINERALS</v>
          </cell>
        </row>
      </sheetData>
      <sheetData sheetId="4747">
        <row r="7">
          <cell r="E7" t="str">
            <v>PT NEWCREST SUMATRA MINERALS</v>
          </cell>
        </row>
      </sheetData>
      <sheetData sheetId="4748">
        <row r="7">
          <cell r="E7" t="str">
            <v>PT NEWCREST SUMATRA MINERALS</v>
          </cell>
        </row>
      </sheetData>
      <sheetData sheetId="4749">
        <row r="36">
          <cell r="G36">
            <v>0</v>
          </cell>
        </row>
      </sheetData>
      <sheetData sheetId="4750">
        <row r="36">
          <cell r="G36">
            <v>0</v>
          </cell>
        </row>
      </sheetData>
      <sheetData sheetId="4751">
        <row r="7">
          <cell r="E7" t="str">
            <v>PT NEWCREST SUMATRA MINERALS</v>
          </cell>
        </row>
      </sheetData>
      <sheetData sheetId="4752">
        <row r="7">
          <cell r="E7" t="str">
            <v>PT NEWCREST SUMATRA MINERALS</v>
          </cell>
        </row>
      </sheetData>
      <sheetData sheetId="4753">
        <row r="7">
          <cell r="E7" t="str">
            <v>PT NEWCREST SUMATRA MINERALS</v>
          </cell>
        </row>
      </sheetData>
      <sheetData sheetId="4754">
        <row r="36">
          <cell r="G36">
            <v>0</v>
          </cell>
        </row>
      </sheetData>
      <sheetData sheetId="4755">
        <row r="36">
          <cell r="G36">
            <v>0</v>
          </cell>
        </row>
      </sheetData>
      <sheetData sheetId="4756">
        <row r="36">
          <cell r="G36">
            <v>0</v>
          </cell>
        </row>
      </sheetData>
      <sheetData sheetId="4757">
        <row r="7">
          <cell r="E7" t="str">
            <v>PT NEWCREST SUMATRA MINERALS</v>
          </cell>
        </row>
      </sheetData>
      <sheetData sheetId="4758">
        <row r="36">
          <cell r="G36">
            <v>0</v>
          </cell>
        </row>
      </sheetData>
      <sheetData sheetId="4759">
        <row r="36">
          <cell r="G36">
            <v>0</v>
          </cell>
        </row>
      </sheetData>
      <sheetData sheetId="4760">
        <row r="7">
          <cell r="E7" t="str">
            <v>PT NEWCREST SUMATRA MINERALS</v>
          </cell>
        </row>
      </sheetData>
      <sheetData sheetId="4761">
        <row r="7">
          <cell r="E7" t="str">
            <v>PT NEWCREST SUMATRA MINERALS</v>
          </cell>
        </row>
      </sheetData>
      <sheetData sheetId="4762">
        <row r="7">
          <cell r="E7" t="str">
            <v>PT NEWCREST SUMATRA MINERALS</v>
          </cell>
        </row>
      </sheetData>
      <sheetData sheetId="4763">
        <row r="36">
          <cell r="G36">
            <v>0</v>
          </cell>
        </row>
      </sheetData>
      <sheetData sheetId="4764">
        <row r="36">
          <cell r="G36">
            <v>0</v>
          </cell>
        </row>
      </sheetData>
      <sheetData sheetId="4765">
        <row r="36">
          <cell r="G36">
            <v>0</v>
          </cell>
        </row>
      </sheetData>
      <sheetData sheetId="4766">
        <row r="7">
          <cell r="E7" t="str">
            <v>PT NEWCREST SUMATRA MINERALS</v>
          </cell>
        </row>
      </sheetData>
      <sheetData sheetId="4767">
        <row r="36">
          <cell r="G36">
            <v>0</v>
          </cell>
        </row>
      </sheetData>
      <sheetData sheetId="4768">
        <row r="7">
          <cell r="E7" t="str">
            <v>PT NEWCREST SUMATRA MINERALS</v>
          </cell>
        </row>
      </sheetData>
      <sheetData sheetId="4769">
        <row r="7">
          <cell r="E7" t="str">
            <v>PT NEWCREST SUMATRA MINERALS</v>
          </cell>
        </row>
      </sheetData>
      <sheetData sheetId="4770">
        <row r="36">
          <cell r="G36">
            <v>0</v>
          </cell>
        </row>
      </sheetData>
      <sheetData sheetId="4771">
        <row r="36">
          <cell r="G36">
            <v>0</v>
          </cell>
        </row>
      </sheetData>
      <sheetData sheetId="4772">
        <row r="36">
          <cell r="G36">
            <v>0</v>
          </cell>
        </row>
      </sheetData>
      <sheetData sheetId="4773">
        <row r="36">
          <cell r="G36">
            <v>0</v>
          </cell>
        </row>
      </sheetData>
      <sheetData sheetId="4774">
        <row r="36">
          <cell r="G36">
            <v>0</v>
          </cell>
        </row>
      </sheetData>
      <sheetData sheetId="4775">
        <row r="7">
          <cell r="E7" t="str">
            <v>PT NEWCREST SUMATRA MINERALS</v>
          </cell>
        </row>
      </sheetData>
      <sheetData sheetId="4776">
        <row r="36">
          <cell r="G36">
            <v>0</v>
          </cell>
        </row>
      </sheetData>
      <sheetData sheetId="4777">
        <row r="7">
          <cell r="E7" t="str">
            <v>PT NEWCREST SUMATRA MINERALS</v>
          </cell>
        </row>
      </sheetData>
      <sheetData sheetId="4778">
        <row r="7">
          <cell r="E7" t="str">
            <v>PT NEWCREST SUMATRA MINERALS</v>
          </cell>
        </row>
      </sheetData>
      <sheetData sheetId="4779">
        <row r="36">
          <cell r="G36">
            <v>0</v>
          </cell>
        </row>
      </sheetData>
      <sheetData sheetId="4780">
        <row r="7">
          <cell r="E7" t="str">
            <v>PT NEWCREST SUMATRA MINERALS</v>
          </cell>
        </row>
      </sheetData>
      <sheetData sheetId="4781">
        <row r="36">
          <cell r="G36">
            <v>0</v>
          </cell>
        </row>
      </sheetData>
      <sheetData sheetId="4782">
        <row r="36">
          <cell r="G36">
            <v>0</v>
          </cell>
        </row>
      </sheetData>
      <sheetData sheetId="4783">
        <row r="36">
          <cell r="G36">
            <v>0</v>
          </cell>
        </row>
      </sheetData>
      <sheetData sheetId="4784">
        <row r="7">
          <cell r="E7" t="str">
            <v>PT NEWCREST SUMATRA MINERALS</v>
          </cell>
        </row>
      </sheetData>
      <sheetData sheetId="4785">
        <row r="36">
          <cell r="G36">
            <v>0</v>
          </cell>
        </row>
      </sheetData>
      <sheetData sheetId="4786">
        <row r="7">
          <cell r="E7" t="str">
            <v>PT NEWCREST SUMATRA MINERALS</v>
          </cell>
        </row>
      </sheetData>
      <sheetData sheetId="4787">
        <row r="36">
          <cell r="G36">
            <v>0</v>
          </cell>
        </row>
      </sheetData>
      <sheetData sheetId="4788">
        <row r="36">
          <cell r="G36">
            <v>0</v>
          </cell>
        </row>
      </sheetData>
      <sheetData sheetId="4789">
        <row r="36">
          <cell r="G36">
            <v>0</v>
          </cell>
        </row>
      </sheetData>
      <sheetData sheetId="4790">
        <row r="36">
          <cell r="G36">
            <v>0</v>
          </cell>
        </row>
      </sheetData>
      <sheetData sheetId="4791">
        <row r="36">
          <cell r="G36">
            <v>0</v>
          </cell>
        </row>
      </sheetData>
      <sheetData sheetId="4792">
        <row r="7">
          <cell r="E7" t="str">
            <v>PT NEWCREST SUMATRA MINERALS</v>
          </cell>
        </row>
      </sheetData>
      <sheetData sheetId="4793">
        <row r="7">
          <cell r="E7" t="str">
            <v>PT NEWCREST SUMATRA MINERALS</v>
          </cell>
        </row>
      </sheetData>
      <sheetData sheetId="4794">
        <row r="7">
          <cell r="E7" t="str">
            <v>PT NEWCREST SUMATRA MINERALS</v>
          </cell>
        </row>
      </sheetData>
      <sheetData sheetId="4795">
        <row r="36">
          <cell r="G36">
            <v>0</v>
          </cell>
        </row>
      </sheetData>
      <sheetData sheetId="4796">
        <row r="36">
          <cell r="G36">
            <v>0</v>
          </cell>
        </row>
      </sheetData>
      <sheetData sheetId="4797">
        <row r="36">
          <cell r="G36">
            <v>0</v>
          </cell>
        </row>
      </sheetData>
      <sheetData sheetId="4798">
        <row r="7">
          <cell r="E7" t="str">
            <v>PT NEWCREST SUMATRA MINERALS</v>
          </cell>
        </row>
      </sheetData>
      <sheetData sheetId="4799">
        <row r="7">
          <cell r="E7" t="str">
            <v>PT NEWCREST SUMATRA MINERALS</v>
          </cell>
        </row>
      </sheetData>
      <sheetData sheetId="4800">
        <row r="36">
          <cell r="G36">
            <v>0</v>
          </cell>
        </row>
      </sheetData>
      <sheetData sheetId="4801">
        <row r="36">
          <cell r="G36">
            <v>0</v>
          </cell>
        </row>
      </sheetData>
      <sheetData sheetId="4802">
        <row r="36">
          <cell r="G36">
            <v>0</v>
          </cell>
        </row>
      </sheetData>
      <sheetData sheetId="4803">
        <row r="36">
          <cell r="G36">
            <v>0</v>
          </cell>
        </row>
      </sheetData>
      <sheetData sheetId="4804">
        <row r="36">
          <cell r="G36">
            <v>0</v>
          </cell>
        </row>
      </sheetData>
      <sheetData sheetId="4805">
        <row r="36">
          <cell r="G36">
            <v>0</v>
          </cell>
        </row>
      </sheetData>
      <sheetData sheetId="4806">
        <row r="36">
          <cell r="G36">
            <v>0</v>
          </cell>
        </row>
      </sheetData>
      <sheetData sheetId="4807">
        <row r="7">
          <cell r="E7" t="str">
            <v>PT NEWCREST SUMATRA MINERALS</v>
          </cell>
        </row>
      </sheetData>
      <sheetData sheetId="4808">
        <row r="7">
          <cell r="E7" t="str">
            <v>PT NEWCREST SUMATRA MINERALS</v>
          </cell>
        </row>
      </sheetData>
      <sheetData sheetId="4809">
        <row r="36">
          <cell r="G36">
            <v>0</v>
          </cell>
        </row>
      </sheetData>
      <sheetData sheetId="4810">
        <row r="36">
          <cell r="G36">
            <v>0</v>
          </cell>
        </row>
      </sheetData>
      <sheetData sheetId="4811">
        <row r="36">
          <cell r="G36">
            <v>0</v>
          </cell>
        </row>
      </sheetData>
      <sheetData sheetId="4812">
        <row r="7">
          <cell r="E7" t="str">
            <v>PT NEWCREST SUMATRA MINERALS</v>
          </cell>
        </row>
      </sheetData>
      <sheetData sheetId="4813">
        <row r="7">
          <cell r="E7" t="str">
            <v>PT NEWCREST SUMATRA MINERALS</v>
          </cell>
        </row>
      </sheetData>
      <sheetData sheetId="4814">
        <row r="36">
          <cell r="G36">
            <v>0</v>
          </cell>
        </row>
      </sheetData>
      <sheetData sheetId="4815">
        <row r="36">
          <cell r="G36">
            <v>0</v>
          </cell>
        </row>
      </sheetData>
      <sheetData sheetId="4816">
        <row r="36">
          <cell r="G36">
            <v>0</v>
          </cell>
        </row>
      </sheetData>
      <sheetData sheetId="4817">
        <row r="7">
          <cell r="E7" t="str">
            <v>PT NEWCREST SUMATRA MINERALS</v>
          </cell>
        </row>
      </sheetData>
      <sheetData sheetId="4818">
        <row r="7">
          <cell r="E7" t="str">
            <v>PT NEWCREST SUMATRA MINERALS</v>
          </cell>
        </row>
      </sheetData>
      <sheetData sheetId="4819">
        <row r="36">
          <cell r="G36">
            <v>0</v>
          </cell>
        </row>
      </sheetData>
      <sheetData sheetId="4820">
        <row r="36">
          <cell r="G36">
            <v>0</v>
          </cell>
        </row>
      </sheetData>
      <sheetData sheetId="4821">
        <row r="7">
          <cell r="E7" t="str">
            <v>PT NEWCREST SUMATRA MINERALS</v>
          </cell>
        </row>
      </sheetData>
      <sheetData sheetId="4822">
        <row r="36">
          <cell r="G36">
            <v>0</v>
          </cell>
        </row>
      </sheetData>
      <sheetData sheetId="4823">
        <row r="7">
          <cell r="E7" t="str">
            <v>PT NEWCREST SUMATRA MINERALS</v>
          </cell>
        </row>
      </sheetData>
      <sheetData sheetId="4824">
        <row r="7">
          <cell r="E7" t="str">
            <v>PT NEWCREST SUMATRA MINERALS</v>
          </cell>
        </row>
      </sheetData>
      <sheetData sheetId="4825">
        <row r="7">
          <cell r="E7" t="str">
            <v>PT NEWCREST SUMATRA MINERALS</v>
          </cell>
        </row>
      </sheetData>
      <sheetData sheetId="4826">
        <row r="7">
          <cell r="E7" t="str">
            <v>PT NEWCREST SUMATRA MINERALS</v>
          </cell>
        </row>
      </sheetData>
      <sheetData sheetId="4827">
        <row r="36">
          <cell r="G36">
            <v>0</v>
          </cell>
        </row>
      </sheetData>
      <sheetData sheetId="4828">
        <row r="36">
          <cell r="G36">
            <v>0</v>
          </cell>
        </row>
      </sheetData>
      <sheetData sheetId="4829">
        <row r="7">
          <cell r="E7" t="str">
            <v>PT NEWCREST SUMATRA MINERALS</v>
          </cell>
        </row>
      </sheetData>
      <sheetData sheetId="4830">
        <row r="7">
          <cell r="E7" t="str">
            <v>PT NEWCREST SUMATRA MINERALS</v>
          </cell>
        </row>
      </sheetData>
      <sheetData sheetId="4831">
        <row r="7">
          <cell r="E7" t="str">
            <v>PT NEWCREST SUMATRA MINERALS</v>
          </cell>
        </row>
      </sheetData>
      <sheetData sheetId="4832">
        <row r="7">
          <cell r="E7" t="str">
            <v>PT NEWCREST SUMATRA MINERALS</v>
          </cell>
        </row>
      </sheetData>
      <sheetData sheetId="4833">
        <row r="36">
          <cell r="G36">
            <v>0</v>
          </cell>
        </row>
      </sheetData>
      <sheetData sheetId="4834">
        <row r="36">
          <cell r="G36">
            <v>0</v>
          </cell>
        </row>
      </sheetData>
      <sheetData sheetId="4835">
        <row r="7">
          <cell r="E7" t="str">
            <v>PT NEWCREST SUMATRA MINERALS</v>
          </cell>
        </row>
      </sheetData>
      <sheetData sheetId="4836">
        <row r="7">
          <cell r="E7" t="str">
            <v>PT NEWCREST SUMATRA MINERALS</v>
          </cell>
        </row>
      </sheetData>
      <sheetData sheetId="4837">
        <row r="7">
          <cell r="E7" t="str">
            <v>PT NEWCREST SUMATRA MINERALS</v>
          </cell>
        </row>
      </sheetData>
      <sheetData sheetId="4838">
        <row r="7">
          <cell r="E7" t="str">
            <v>PT NEWCREST SUMATRA MINERALS</v>
          </cell>
        </row>
      </sheetData>
      <sheetData sheetId="4839">
        <row r="7">
          <cell r="E7" t="str">
            <v>PT NEWCREST SUMATRA MINERALS</v>
          </cell>
        </row>
      </sheetData>
      <sheetData sheetId="4840">
        <row r="7">
          <cell r="E7" t="str">
            <v>PT NEWCREST SUMATRA MINERALS</v>
          </cell>
        </row>
      </sheetData>
      <sheetData sheetId="4841">
        <row r="36">
          <cell r="G36">
            <v>0</v>
          </cell>
        </row>
      </sheetData>
      <sheetData sheetId="4842">
        <row r="36">
          <cell r="G36">
            <v>0</v>
          </cell>
        </row>
      </sheetData>
      <sheetData sheetId="4843">
        <row r="36">
          <cell r="G36">
            <v>0</v>
          </cell>
        </row>
      </sheetData>
      <sheetData sheetId="4844">
        <row r="7">
          <cell r="E7" t="str">
            <v>PT NEWCREST SUMATRA MINERALS</v>
          </cell>
        </row>
      </sheetData>
      <sheetData sheetId="4845">
        <row r="7">
          <cell r="E7" t="str">
            <v>PT NEWCREST SUMATRA MINERALS</v>
          </cell>
        </row>
      </sheetData>
      <sheetData sheetId="4846">
        <row r="36">
          <cell r="G36">
            <v>0</v>
          </cell>
        </row>
      </sheetData>
      <sheetData sheetId="4847">
        <row r="36">
          <cell r="G36">
            <v>0</v>
          </cell>
        </row>
      </sheetData>
      <sheetData sheetId="4848">
        <row r="36">
          <cell r="G36">
            <v>0</v>
          </cell>
        </row>
      </sheetData>
      <sheetData sheetId="4849">
        <row r="7">
          <cell r="E7" t="str">
            <v>PT NEWCREST SUMATRA MINERALS</v>
          </cell>
        </row>
      </sheetData>
      <sheetData sheetId="4850">
        <row r="7">
          <cell r="E7" t="str">
            <v>PT NEWCREST SUMATRA MINERALS</v>
          </cell>
        </row>
      </sheetData>
      <sheetData sheetId="4851">
        <row r="36">
          <cell r="G36">
            <v>0</v>
          </cell>
        </row>
      </sheetData>
      <sheetData sheetId="4852">
        <row r="36">
          <cell r="G36">
            <v>0</v>
          </cell>
        </row>
      </sheetData>
      <sheetData sheetId="4853">
        <row r="7">
          <cell r="E7" t="str">
            <v>PT NEWCREST SUMATRA MINERALS</v>
          </cell>
        </row>
      </sheetData>
      <sheetData sheetId="4854">
        <row r="7">
          <cell r="E7" t="str">
            <v>PT NEWCREST SUMATRA MINERALS</v>
          </cell>
        </row>
      </sheetData>
      <sheetData sheetId="4855">
        <row r="7">
          <cell r="E7" t="str">
            <v>PT NEWCREST SUMATRA MINERALS</v>
          </cell>
        </row>
      </sheetData>
      <sheetData sheetId="4856">
        <row r="36">
          <cell r="G36">
            <v>0</v>
          </cell>
        </row>
      </sheetData>
      <sheetData sheetId="4857">
        <row r="36">
          <cell r="G36">
            <v>0</v>
          </cell>
        </row>
      </sheetData>
      <sheetData sheetId="4858">
        <row r="7">
          <cell r="E7" t="str">
            <v>PT NEWCREST SUMATRA MINERALS</v>
          </cell>
        </row>
      </sheetData>
      <sheetData sheetId="4859">
        <row r="7">
          <cell r="E7" t="str">
            <v>PT NEWCREST SUMATRA MINERALS</v>
          </cell>
        </row>
      </sheetData>
      <sheetData sheetId="4860">
        <row r="36">
          <cell r="G36">
            <v>0</v>
          </cell>
        </row>
      </sheetData>
      <sheetData sheetId="4861">
        <row r="7">
          <cell r="E7" t="str">
            <v>PT NEWCREST SUMATRA MINERALS</v>
          </cell>
        </row>
      </sheetData>
      <sheetData sheetId="4862">
        <row r="7">
          <cell r="E7" t="str">
            <v>PT NEWCREST SUMATRA MINERALS</v>
          </cell>
        </row>
      </sheetData>
      <sheetData sheetId="4863">
        <row r="36">
          <cell r="G36">
            <v>0</v>
          </cell>
        </row>
      </sheetData>
      <sheetData sheetId="4864">
        <row r="7">
          <cell r="E7" t="str">
            <v>PT NEWCREST SUMATRA MINERALS</v>
          </cell>
        </row>
      </sheetData>
      <sheetData sheetId="4865">
        <row r="36">
          <cell r="G36">
            <v>0</v>
          </cell>
        </row>
      </sheetData>
      <sheetData sheetId="4866">
        <row r="36">
          <cell r="G36">
            <v>0</v>
          </cell>
        </row>
      </sheetData>
      <sheetData sheetId="4867">
        <row r="7">
          <cell r="E7" t="str">
            <v>PT NEWCREST SUMATRA MINERALS</v>
          </cell>
        </row>
      </sheetData>
      <sheetData sheetId="4868">
        <row r="7">
          <cell r="E7" t="str">
            <v>PT NEWCREST SUMATRA MINERALS</v>
          </cell>
        </row>
      </sheetData>
      <sheetData sheetId="4869">
        <row r="36">
          <cell r="G36">
            <v>0</v>
          </cell>
        </row>
      </sheetData>
      <sheetData sheetId="4870">
        <row r="7">
          <cell r="E7" t="str">
            <v>PT NEWCREST SUMATRA MINERALS</v>
          </cell>
        </row>
      </sheetData>
      <sheetData sheetId="4871">
        <row r="7">
          <cell r="E7" t="str">
            <v>PT NEWCREST SUMATRA MINERALS</v>
          </cell>
        </row>
      </sheetData>
      <sheetData sheetId="4872">
        <row r="36">
          <cell r="G36">
            <v>0</v>
          </cell>
        </row>
      </sheetData>
      <sheetData sheetId="4873">
        <row r="7">
          <cell r="E7" t="str">
            <v>PT NEWCREST SUMATRA MINERALS</v>
          </cell>
        </row>
      </sheetData>
      <sheetData sheetId="4874">
        <row r="7">
          <cell r="E7" t="str">
            <v>PT NEWCREST SUMATRA MINERALS</v>
          </cell>
        </row>
      </sheetData>
      <sheetData sheetId="4875">
        <row r="36">
          <cell r="G36">
            <v>0</v>
          </cell>
        </row>
      </sheetData>
      <sheetData sheetId="4876">
        <row r="7">
          <cell r="E7" t="str">
            <v>PT NEWCREST SUMATRA MINERALS</v>
          </cell>
        </row>
      </sheetData>
      <sheetData sheetId="4877">
        <row r="7">
          <cell r="E7" t="str">
            <v>PT NEWCREST SUMATRA MINERALS</v>
          </cell>
        </row>
      </sheetData>
      <sheetData sheetId="4878">
        <row r="36">
          <cell r="G36">
            <v>0</v>
          </cell>
        </row>
      </sheetData>
      <sheetData sheetId="4879">
        <row r="7">
          <cell r="E7" t="str">
            <v>PT NEWCREST SUMATRA MINERALS</v>
          </cell>
        </row>
      </sheetData>
      <sheetData sheetId="4880">
        <row r="7">
          <cell r="E7" t="str">
            <v>PT NEWCREST SUMATRA MINERALS</v>
          </cell>
        </row>
      </sheetData>
      <sheetData sheetId="4881">
        <row r="36">
          <cell r="G36">
            <v>0</v>
          </cell>
        </row>
      </sheetData>
      <sheetData sheetId="4882">
        <row r="7">
          <cell r="E7" t="str">
            <v>PT NEWCREST SUMATRA MINERALS</v>
          </cell>
        </row>
      </sheetData>
      <sheetData sheetId="4883">
        <row r="7">
          <cell r="E7" t="str">
            <v>PT NEWCREST SUMATRA MINERALS</v>
          </cell>
        </row>
      </sheetData>
      <sheetData sheetId="4884">
        <row r="36">
          <cell r="G36">
            <v>0</v>
          </cell>
        </row>
      </sheetData>
      <sheetData sheetId="4885">
        <row r="36">
          <cell r="G36">
            <v>0</v>
          </cell>
        </row>
      </sheetData>
      <sheetData sheetId="4886">
        <row r="7">
          <cell r="E7" t="str">
            <v>PT NEWCREST SUMATRA MINERALS</v>
          </cell>
        </row>
      </sheetData>
      <sheetData sheetId="4887">
        <row r="7">
          <cell r="E7" t="str">
            <v>PT NEWCREST SUMATRA MINERALS</v>
          </cell>
        </row>
      </sheetData>
      <sheetData sheetId="4888">
        <row r="36">
          <cell r="G36">
            <v>0</v>
          </cell>
        </row>
      </sheetData>
      <sheetData sheetId="4889">
        <row r="36">
          <cell r="G36">
            <v>0</v>
          </cell>
        </row>
      </sheetData>
      <sheetData sheetId="4890">
        <row r="36">
          <cell r="G36">
            <v>0</v>
          </cell>
        </row>
      </sheetData>
      <sheetData sheetId="4891">
        <row r="7">
          <cell r="E7" t="str">
            <v>PT NEWCREST SUMATRA MINERALS</v>
          </cell>
        </row>
      </sheetData>
      <sheetData sheetId="4892">
        <row r="7">
          <cell r="E7" t="str">
            <v>PT NEWCREST SUMATRA MINERALS</v>
          </cell>
        </row>
      </sheetData>
      <sheetData sheetId="4893">
        <row r="36">
          <cell r="G36">
            <v>0</v>
          </cell>
        </row>
      </sheetData>
      <sheetData sheetId="4894">
        <row r="36">
          <cell r="G36">
            <v>0</v>
          </cell>
        </row>
      </sheetData>
      <sheetData sheetId="4895">
        <row r="7">
          <cell r="E7" t="str">
            <v>PT NEWCREST SUMATRA MINERALS</v>
          </cell>
        </row>
      </sheetData>
      <sheetData sheetId="4896">
        <row r="7">
          <cell r="E7" t="str">
            <v>PT NEWCREST SUMATRA MINERALS</v>
          </cell>
        </row>
      </sheetData>
      <sheetData sheetId="4897">
        <row r="36">
          <cell r="G36">
            <v>0</v>
          </cell>
        </row>
      </sheetData>
      <sheetData sheetId="4898">
        <row r="36">
          <cell r="G36">
            <v>0</v>
          </cell>
        </row>
      </sheetData>
      <sheetData sheetId="4899">
        <row r="36">
          <cell r="G36">
            <v>0</v>
          </cell>
        </row>
      </sheetData>
      <sheetData sheetId="4900">
        <row r="7">
          <cell r="E7" t="str">
            <v>PT NEWCREST SUMATRA MINERALS</v>
          </cell>
        </row>
      </sheetData>
      <sheetData sheetId="4901">
        <row r="7">
          <cell r="E7" t="str">
            <v>PT NEWCREST SUMATRA MINERALS</v>
          </cell>
        </row>
      </sheetData>
      <sheetData sheetId="4902">
        <row r="36">
          <cell r="G36">
            <v>0</v>
          </cell>
        </row>
      </sheetData>
      <sheetData sheetId="4903">
        <row r="36">
          <cell r="G36">
            <v>0</v>
          </cell>
        </row>
      </sheetData>
      <sheetData sheetId="4904">
        <row r="36">
          <cell r="G36">
            <v>0</v>
          </cell>
        </row>
      </sheetData>
      <sheetData sheetId="4905">
        <row r="36">
          <cell r="G36">
            <v>0</v>
          </cell>
        </row>
      </sheetData>
      <sheetData sheetId="4906">
        <row r="36">
          <cell r="G36">
            <v>0</v>
          </cell>
        </row>
      </sheetData>
      <sheetData sheetId="4907">
        <row r="36">
          <cell r="G36">
            <v>0</v>
          </cell>
        </row>
      </sheetData>
      <sheetData sheetId="4908">
        <row r="36">
          <cell r="G36">
            <v>0</v>
          </cell>
        </row>
      </sheetData>
      <sheetData sheetId="4909">
        <row r="36">
          <cell r="G36">
            <v>0</v>
          </cell>
        </row>
      </sheetData>
      <sheetData sheetId="4910">
        <row r="36">
          <cell r="G36">
            <v>0</v>
          </cell>
        </row>
      </sheetData>
      <sheetData sheetId="4911">
        <row r="36">
          <cell r="G36">
            <v>0</v>
          </cell>
        </row>
      </sheetData>
      <sheetData sheetId="4912">
        <row r="36">
          <cell r="G36">
            <v>0</v>
          </cell>
        </row>
      </sheetData>
      <sheetData sheetId="4913">
        <row r="36">
          <cell r="G36">
            <v>0</v>
          </cell>
        </row>
      </sheetData>
      <sheetData sheetId="4914">
        <row r="36">
          <cell r="G36">
            <v>0</v>
          </cell>
        </row>
      </sheetData>
      <sheetData sheetId="4915">
        <row r="36">
          <cell r="G36">
            <v>0</v>
          </cell>
        </row>
      </sheetData>
      <sheetData sheetId="4916">
        <row r="7">
          <cell r="E7" t="str">
            <v>PT NEWCREST SUMATRA MINERALS</v>
          </cell>
        </row>
      </sheetData>
      <sheetData sheetId="4917">
        <row r="7">
          <cell r="E7" t="str">
            <v>PT NEWCREST SUMATRA MINERALS</v>
          </cell>
        </row>
      </sheetData>
      <sheetData sheetId="4918">
        <row r="36">
          <cell r="G36">
            <v>0</v>
          </cell>
        </row>
      </sheetData>
      <sheetData sheetId="4919">
        <row r="36">
          <cell r="G36">
            <v>0</v>
          </cell>
        </row>
      </sheetData>
      <sheetData sheetId="4920">
        <row r="36">
          <cell r="G36">
            <v>0</v>
          </cell>
        </row>
      </sheetData>
      <sheetData sheetId="4921">
        <row r="36">
          <cell r="G36">
            <v>0</v>
          </cell>
        </row>
      </sheetData>
      <sheetData sheetId="4922">
        <row r="36">
          <cell r="G36">
            <v>0</v>
          </cell>
        </row>
      </sheetData>
      <sheetData sheetId="4923">
        <row r="36">
          <cell r="G36">
            <v>0</v>
          </cell>
        </row>
      </sheetData>
      <sheetData sheetId="4924">
        <row r="36">
          <cell r="G36">
            <v>0</v>
          </cell>
        </row>
      </sheetData>
      <sheetData sheetId="4925">
        <row r="7">
          <cell r="E7" t="str">
            <v>PT NEWCREST SUMATRA MINERALS</v>
          </cell>
        </row>
      </sheetData>
      <sheetData sheetId="4926">
        <row r="7">
          <cell r="E7" t="str">
            <v>PT NEWCREST SUMATRA MINERALS</v>
          </cell>
        </row>
      </sheetData>
      <sheetData sheetId="4927">
        <row r="36">
          <cell r="G36">
            <v>0</v>
          </cell>
        </row>
      </sheetData>
      <sheetData sheetId="4928">
        <row r="36">
          <cell r="G36">
            <v>0</v>
          </cell>
        </row>
      </sheetData>
      <sheetData sheetId="4929">
        <row r="36">
          <cell r="G36">
            <v>0</v>
          </cell>
        </row>
      </sheetData>
      <sheetData sheetId="4930">
        <row r="36">
          <cell r="G36">
            <v>0</v>
          </cell>
        </row>
      </sheetData>
      <sheetData sheetId="4931">
        <row r="36">
          <cell r="G36">
            <v>0</v>
          </cell>
        </row>
      </sheetData>
      <sheetData sheetId="4932">
        <row r="36">
          <cell r="G36">
            <v>0</v>
          </cell>
        </row>
      </sheetData>
      <sheetData sheetId="4933">
        <row r="36">
          <cell r="G36">
            <v>0</v>
          </cell>
        </row>
      </sheetData>
      <sheetData sheetId="4934">
        <row r="36">
          <cell r="G36">
            <v>0</v>
          </cell>
        </row>
      </sheetData>
      <sheetData sheetId="4935">
        <row r="36">
          <cell r="G36">
            <v>0</v>
          </cell>
        </row>
      </sheetData>
      <sheetData sheetId="4936">
        <row r="36">
          <cell r="G36">
            <v>0</v>
          </cell>
        </row>
      </sheetData>
      <sheetData sheetId="4937">
        <row r="36">
          <cell r="G36">
            <v>0</v>
          </cell>
        </row>
      </sheetData>
      <sheetData sheetId="4938">
        <row r="36">
          <cell r="G36">
            <v>0</v>
          </cell>
        </row>
      </sheetData>
      <sheetData sheetId="4939">
        <row r="36">
          <cell r="G36">
            <v>0</v>
          </cell>
        </row>
      </sheetData>
      <sheetData sheetId="4940">
        <row r="36">
          <cell r="G36">
            <v>0</v>
          </cell>
        </row>
      </sheetData>
      <sheetData sheetId="4941">
        <row r="36">
          <cell r="G36">
            <v>0</v>
          </cell>
        </row>
      </sheetData>
      <sheetData sheetId="4942">
        <row r="7">
          <cell r="E7" t="str">
            <v>PT NEWCREST SUMATRA MINERALS</v>
          </cell>
        </row>
      </sheetData>
      <sheetData sheetId="4943">
        <row r="36">
          <cell r="G36">
            <v>0</v>
          </cell>
        </row>
      </sheetData>
      <sheetData sheetId="4944">
        <row r="36">
          <cell r="G36">
            <v>0</v>
          </cell>
        </row>
      </sheetData>
      <sheetData sheetId="4945">
        <row r="36">
          <cell r="G36">
            <v>0</v>
          </cell>
        </row>
      </sheetData>
      <sheetData sheetId="4946">
        <row r="7">
          <cell r="E7" t="str">
            <v>PT NEWCREST SUMATRA MINERALS</v>
          </cell>
        </row>
      </sheetData>
      <sheetData sheetId="4947">
        <row r="7">
          <cell r="E7" t="str">
            <v>PT NEWCREST SUMATRA MINERALS</v>
          </cell>
        </row>
      </sheetData>
      <sheetData sheetId="4948">
        <row r="36">
          <cell r="G36">
            <v>0</v>
          </cell>
        </row>
      </sheetData>
      <sheetData sheetId="4949">
        <row r="36">
          <cell r="G36">
            <v>0</v>
          </cell>
        </row>
      </sheetData>
      <sheetData sheetId="4950">
        <row r="36">
          <cell r="G36">
            <v>0</v>
          </cell>
        </row>
      </sheetData>
      <sheetData sheetId="4951">
        <row r="36">
          <cell r="G36">
            <v>0</v>
          </cell>
        </row>
      </sheetData>
      <sheetData sheetId="4952">
        <row r="36">
          <cell r="G36">
            <v>0</v>
          </cell>
        </row>
      </sheetData>
      <sheetData sheetId="4953">
        <row r="36">
          <cell r="G36">
            <v>0</v>
          </cell>
        </row>
      </sheetData>
      <sheetData sheetId="4954">
        <row r="36">
          <cell r="G36">
            <v>0</v>
          </cell>
        </row>
      </sheetData>
      <sheetData sheetId="4955">
        <row r="36">
          <cell r="G36">
            <v>0</v>
          </cell>
        </row>
      </sheetData>
      <sheetData sheetId="4956">
        <row r="36">
          <cell r="G36">
            <v>0</v>
          </cell>
        </row>
      </sheetData>
      <sheetData sheetId="4957">
        <row r="36">
          <cell r="G36">
            <v>0</v>
          </cell>
        </row>
      </sheetData>
      <sheetData sheetId="4958">
        <row r="36">
          <cell r="G36">
            <v>0</v>
          </cell>
        </row>
      </sheetData>
      <sheetData sheetId="4959">
        <row r="7">
          <cell r="E7" t="str">
            <v>PT NEWCREST SUMATRA MINERALS</v>
          </cell>
        </row>
      </sheetData>
      <sheetData sheetId="4960">
        <row r="36">
          <cell r="G36">
            <v>0</v>
          </cell>
        </row>
      </sheetData>
      <sheetData sheetId="4961">
        <row r="36">
          <cell r="G36">
            <v>0</v>
          </cell>
        </row>
      </sheetData>
      <sheetData sheetId="4962">
        <row r="36">
          <cell r="G36">
            <v>0</v>
          </cell>
        </row>
      </sheetData>
      <sheetData sheetId="4963">
        <row r="36">
          <cell r="G36">
            <v>0</v>
          </cell>
        </row>
      </sheetData>
      <sheetData sheetId="4964">
        <row r="36">
          <cell r="G36">
            <v>0</v>
          </cell>
        </row>
      </sheetData>
      <sheetData sheetId="4965">
        <row r="36">
          <cell r="G36">
            <v>0</v>
          </cell>
        </row>
      </sheetData>
      <sheetData sheetId="4966">
        <row r="36">
          <cell r="G36">
            <v>0</v>
          </cell>
        </row>
      </sheetData>
      <sheetData sheetId="4967">
        <row r="36">
          <cell r="G36">
            <v>0</v>
          </cell>
        </row>
      </sheetData>
      <sheetData sheetId="4968">
        <row r="36">
          <cell r="G36">
            <v>0</v>
          </cell>
        </row>
      </sheetData>
      <sheetData sheetId="4969">
        <row r="36">
          <cell r="G36">
            <v>0</v>
          </cell>
        </row>
      </sheetData>
      <sheetData sheetId="4970">
        <row r="36">
          <cell r="G36">
            <v>0</v>
          </cell>
        </row>
      </sheetData>
      <sheetData sheetId="4971">
        <row r="36">
          <cell r="G36">
            <v>0</v>
          </cell>
        </row>
      </sheetData>
      <sheetData sheetId="4972">
        <row r="36">
          <cell r="G36">
            <v>0</v>
          </cell>
        </row>
      </sheetData>
      <sheetData sheetId="4973">
        <row r="36">
          <cell r="G36">
            <v>0</v>
          </cell>
        </row>
      </sheetData>
      <sheetData sheetId="4974">
        <row r="36">
          <cell r="G36">
            <v>0</v>
          </cell>
        </row>
      </sheetData>
      <sheetData sheetId="4975">
        <row r="36">
          <cell r="G36">
            <v>0</v>
          </cell>
        </row>
      </sheetData>
      <sheetData sheetId="4976">
        <row r="36">
          <cell r="G36">
            <v>0</v>
          </cell>
        </row>
      </sheetData>
      <sheetData sheetId="4977">
        <row r="36">
          <cell r="G36">
            <v>0</v>
          </cell>
        </row>
      </sheetData>
      <sheetData sheetId="4978">
        <row r="7">
          <cell r="E7" t="str">
            <v>PT NEWCREST SUMATRA MINERALS</v>
          </cell>
        </row>
      </sheetData>
      <sheetData sheetId="4979">
        <row r="7">
          <cell r="E7" t="str">
            <v>PT NEWCREST SUMATRA MINERALS</v>
          </cell>
        </row>
      </sheetData>
      <sheetData sheetId="4980">
        <row r="36">
          <cell r="G36">
            <v>0</v>
          </cell>
        </row>
      </sheetData>
      <sheetData sheetId="4981">
        <row r="36">
          <cell r="G36">
            <v>0</v>
          </cell>
        </row>
      </sheetData>
      <sheetData sheetId="4982">
        <row r="36">
          <cell r="G36">
            <v>0</v>
          </cell>
        </row>
      </sheetData>
      <sheetData sheetId="4983">
        <row r="36">
          <cell r="G36">
            <v>0</v>
          </cell>
        </row>
      </sheetData>
      <sheetData sheetId="4984">
        <row r="7">
          <cell r="E7" t="str">
            <v>PT NEWCREST SUMATRA MINERALS</v>
          </cell>
        </row>
      </sheetData>
      <sheetData sheetId="4985">
        <row r="36">
          <cell r="G36">
            <v>0</v>
          </cell>
        </row>
      </sheetData>
      <sheetData sheetId="4986">
        <row r="36">
          <cell r="G36">
            <v>0</v>
          </cell>
        </row>
      </sheetData>
      <sheetData sheetId="4987">
        <row r="36">
          <cell r="G36">
            <v>0</v>
          </cell>
        </row>
      </sheetData>
      <sheetData sheetId="4988">
        <row r="7">
          <cell r="E7" t="str">
            <v>PT NEWCREST SUMATRA MINERALS</v>
          </cell>
        </row>
      </sheetData>
      <sheetData sheetId="4989">
        <row r="36">
          <cell r="G36">
            <v>0</v>
          </cell>
        </row>
      </sheetData>
      <sheetData sheetId="4990">
        <row r="36">
          <cell r="G36">
            <v>0</v>
          </cell>
        </row>
      </sheetData>
      <sheetData sheetId="4991">
        <row r="36">
          <cell r="G36">
            <v>0</v>
          </cell>
        </row>
      </sheetData>
      <sheetData sheetId="4992">
        <row r="7">
          <cell r="E7" t="str">
            <v>PT NEWCREST SUMATRA MINERALS</v>
          </cell>
        </row>
      </sheetData>
      <sheetData sheetId="4993">
        <row r="7">
          <cell r="E7" t="str">
            <v>PT NEWCREST SUMATRA MINERALS</v>
          </cell>
        </row>
      </sheetData>
      <sheetData sheetId="4994">
        <row r="36">
          <cell r="G36">
            <v>0</v>
          </cell>
        </row>
      </sheetData>
      <sheetData sheetId="4995">
        <row r="36">
          <cell r="G36">
            <v>0</v>
          </cell>
        </row>
      </sheetData>
      <sheetData sheetId="4996">
        <row r="36">
          <cell r="G36">
            <v>0</v>
          </cell>
        </row>
      </sheetData>
      <sheetData sheetId="4997">
        <row r="36">
          <cell r="G36">
            <v>0</v>
          </cell>
        </row>
      </sheetData>
      <sheetData sheetId="4998">
        <row r="36">
          <cell r="G36">
            <v>0</v>
          </cell>
        </row>
      </sheetData>
      <sheetData sheetId="4999">
        <row r="36">
          <cell r="G36">
            <v>0</v>
          </cell>
        </row>
      </sheetData>
      <sheetData sheetId="5000">
        <row r="36">
          <cell r="G36">
            <v>0</v>
          </cell>
        </row>
      </sheetData>
      <sheetData sheetId="5001">
        <row r="36">
          <cell r="G36">
            <v>0</v>
          </cell>
        </row>
      </sheetData>
      <sheetData sheetId="5002">
        <row r="7">
          <cell r="E7" t="str">
            <v>PT NEWCREST SUMATRA MINERALS</v>
          </cell>
        </row>
      </sheetData>
      <sheetData sheetId="5003">
        <row r="36">
          <cell r="G36">
            <v>0</v>
          </cell>
        </row>
      </sheetData>
      <sheetData sheetId="5004">
        <row r="36">
          <cell r="G36">
            <v>0</v>
          </cell>
        </row>
      </sheetData>
      <sheetData sheetId="5005">
        <row r="36">
          <cell r="G36">
            <v>0</v>
          </cell>
        </row>
      </sheetData>
      <sheetData sheetId="5006">
        <row r="36">
          <cell r="G36">
            <v>0</v>
          </cell>
        </row>
      </sheetData>
      <sheetData sheetId="5007">
        <row r="36">
          <cell r="G36">
            <v>0</v>
          </cell>
        </row>
      </sheetData>
      <sheetData sheetId="5008">
        <row r="36">
          <cell r="G36">
            <v>0</v>
          </cell>
        </row>
      </sheetData>
      <sheetData sheetId="5009">
        <row r="36">
          <cell r="G36">
            <v>0</v>
          </cell>
        </row>
      </sheetData>
      <sheetData sheetId="5010">
        <row r="7">
          <cell r="E7" t="str">
            <v>PT NEWCREST SUMATRA MINERALS</v>
          </cell>
        </row>
      </sheetData>
      <sheetData sheetId="5011">
        <row r="7">
          <cell r="E7" t="str">
            <v>PT NEWCREST SUMATRA MINERALS</v>
          </cell>
        </row>
      </sheetData>
      <sheetData sheetId="5012">
        <row r="36">
          <cell r="G36">
            <v>0</v>
          </cell>
        </row>
      </sheetData>
      <sheetData sheetId="5013">
        <row r="36">
          <cell r="G36">
            <v>0</v>
          </cell>
        </row>
      </sheetData>
      <sheetData sheetId="5014">
        <row r="36">
          <cell r="G36">
            <v>0</v>
          </cell>
        </row>
      </sheetData>
      <sheetData sheetId="5015">
        <row r="7">
          <cell r="E7" t="str">
            <v>PT NEWCREST SUMATRA MINERALS</v>
          </cell>
        </row>
      </sheetData>
      <sheetData sheetId="5016">
        <row r="7">
          <cell r="E7" t="str">
            <v>PT NEWCREST SUMATRA MINERALS</v>
          </cell>
        </row>
      </sheetData>
      <sheetData sheetId="5017">
        <row r="36">
          <cell r="G36">
            <v>0</v>
          </cell>
        </row>
      </sheetData>
      <sheetData sheetId="5018">
        <row r="36">
          <cell r="G36">
            <v>0</v>
          </cell>
        </row>
      </sheetData>
      <sheetData sheetId="5019">
        <row r="36">
          <cell r="G36">
            <v>0</v>
          </cell>
        </row>
      </sheetData>
      <sheetData sheetId="5020">
        <row r="36">
          <cell r="G36">
            <v>0</v>
          </cell>
        </row>
      </sheetData>
      <sheetData sheetId="5021">
        <row r="7">
          <cell r="E7" t="str">
            <v>PT NEWCREST SUMATRA MINERALS</v>
          </cell>
        </row>
      </sheetData>
      <sheetData sheetId="5022">
        <row r="36">
          <cell r="G36">
            <v>0</v>
          </cell>
        </row>
      </sheetData>
      <sheetData sheetId="5023">
        <row r="36">
          <cell r="G36">
            <v>0</v>
          </cell>
        </row>
      </sheetData>
      <sheetData sheetId="5024">
        <row r="7">
          <cell r="E7" t="str">
            <v>PT NEWCREST SUMATRA MINERALS</v>
          </cell>
        </row>
      </sheetData>
      <sheetData sheetId="5025">
        <row r="36">
          <cell r="G36">
            <v>0</v>
          </cell>
        </row>
      </sheetData>
      <sheetData sheetId="5026">
        <row r="36">
          <cell r="G36">
            <v>0</v>
          </cell>
        </row>
      </sheetData>
      <sheetData sheetId="5027">
        <row r="36">
          <cell r="G36">
            <v>0</v>
          </cell>
        </row>
      </sheetData>
      <sheetData sheetId="5028">
        <row r="36">
          <cell r="G36">
            <v>0</v>
          </cell>
        </row>
      </sheetData>
      <sheetData sheetId="5029">
        <row r="36">
          <cell r="G36">
            <v>0</v>
          </cell>
        </row>
      </sheetData>
      <sheetData sheetId="5030">
        <row r="7">
          <cell r="E7" t="str">
            <v>PT NEWCREST SUMATRA MINERALS</v>
          </cell>
        </row>
      </sheetData>
      <sheetData sheetId="5031">
        <row r="36">
          <cell r="G36">
            <v>0</v>
          </cell>
        </row>
      </sheetData>
      <sheetData sheetId="5032">
        <row r="36">
          <cell r="G36">
            <v>0</v>
          </cell>
        </row>
      </sheetData>
      <sheetData sheetId="5033">
        <row r="36">
          <cell r="G36">
            <v>0</v>
          </cell>
        </row>
      </sheetData>
      <sheetData sheetId="5034">
        <row r="7">
          <cell r="E7" t="str">
            <v>PT NEWCREST SUMATRA MINERALS</v>
          </cell>
        </row>
      </sheetData>
      <sheetData sheetId="5035">
        <row r="36">
          <cell r="G36">
            <v>0</v>
          </cell>
        </row>
      </sheetData>
      <sheetData sheetId="5036">
        <row r="36">
          <cell r="G36">
            <v>0</v>
          </cell>
        </row>
      </sheetData>
      <sheetData sheetId="5037">
        <row r="36">
          <cell r="G36">
            <v>0</v>
          </cell>
        </row>
      </sheetData>
      <sheetData sheetId="5038">
        <row r="36">
          <cell r="G36">
            <v>0</v>
          </cell>
        </row>
      </sheetData>
      <sheetData sheetId="5039">
        <row r="7">
          <cell r="E7" t="str">
            <v>PT NEWCREST SUMATRA MINERALS</v>
          </cell>
        </row>
      </sheetData>
      <sheetData sheetId="5040">
        <row r="36">
          <cell r="G36">
            <v>0</v>
          </cell>
        </row>
      </sheetData>
      <sheetData sheetId="5041">
        <row r="36">
          <cell r="G36">
            <v>0</v>
          </cell>
        </row>
      </sheetData>
      <sheetData sheetId="5042">
        <row r="36">
          <cell r="G36">
            <v>0</v>
          </cell>
        </row>
      </sheetData>
      <sheetData sheetId="5043">
        <row r="36">
          <cell r="G36">
            <v>0</v>
          </cell>
        </row>
      </sheetData>
      <sheetData sheetId="5044">
        <row r="36">
          <cell r="G36">
            <v>0</v>
          </cell>
        </row>
      </sheetData>
      <sheetData sheetId="5045">
        <row r="36">
          <cell r="G36">
            <v>0</v>
          </cell>
        </row>
      </sheetData>
      <sheetData sheetId="5046">
        <row r="36">
          <cell r="G36">
            <v>0</v>
          </cell>
        </row>
      </sheetData>
      <sheetData sheetId="5047">
        <row r="7">
          <cell r="E7" t="str">
            <v>PT NEWCREST SUMATRA MINERALS</v>
          </cell>
        </row>
      </sheetData>
      <sheetData sheetId="5048">
        <row r="7">
          <cell r="E7" t="str">
            <v>PT NEWCREST SUMATRA MINERALS</v>
          </cell>
        </row>
      </sheetData>
      <sheetData sheetId="5049">
        <row r="36">
          <cell r="G36">
            <v>0</v>
          </cell>
        </row>
      </sheetData>
      <sheetData sheetId="5050">
        <row r="36">
          <cell r="G36">
            <v>0</v>
          </cell>
        </row>
      </sheetData>
      <sheetData sheetId="5051">
        <row r="36">
          <cell r="G36">
            <v>0</v>
          </cell>
        </row>
      </sheetData>
      <sheetData sheetId="5052">
        <row r="36">
          <cell r="G36">
            <v>0</v>
          </cell>
        </row>
      </sheetData>
      <sheetData sheetId="5053">
        <row r="7">
          <cell r="E7" t="str">
            <v>PT NEWCREST SUMATRA MINERALS</v>
          </cell>
        </row>
      </sheetData>
      <sheetData sheetId="5054">
        <row r="36">
          <cell r="G36">
            <v>0</v>
          </cell>
        </row>
      </sheetData>
      <sheetData sheetId="5055">
        <row r="36">
          <cell r="G36">
            <v>0</v>
          </cell>
        </row>
      </sheetData>
      <sheetData sheetId="5056">
        <row r="7">
          <cell r="E7" t="str">
            <v>PT NEWCREST SUMATRA MINERALS</v>
          </cell>
        </row>
      </sheetData>
      <sheetData sheetId="5057">
        <row r="7">
          <cell r="E7" t="str">
            <v>PT NEWCREST SUMATRA MINERALS</v>
          </cell>
        </row>
      </sheetData>
      <sheetData sheetId="5058">
        <row r="36">
          <cell r="G36">
            <v>0</v>
          </cell>
        </row>
      </sheetData>
      <sheetData sheetId="5059">
        <row r="36">
          <cell r="G36">
            <v>0</v>
          </cell>
        </row>
      </sheetData>
      <sheetData sheetId="5060">
        <row r="36">
          <cell r="G36">
            <v>0</v>
          </cell>
        </row>
      </sheetData>
      <sheetData sheetId="5061">
        <row r="36">
          <cell r="G36">
            <v>0</v>
          </cell>
        </row>
      </sheetData>
      <sheetData sheetId="5062">
        <row r="7">
          <cell r="E7" t="str">
            <v>PT NEWCREST SUMATRA MINERALS</v>
          </cell>
        </row>
      </sheetData>
      <sheetData sheetId="5063">
        <row r="36">
          <cell r="G36">
            <v>0</v>
          </cell>
        </row>
      </sheetData>
      <sheetData sheetId="5064">
        <row r="36">
          <cell r="G36">
            <v>0</v>
          </cell>
        </row>
      </sheetData>
      <sheetData sheetId="5065">
        <row r="36">
          <cell r="G36">
            <v>0</v>
          </cell>
        </row>
      </sheetData>
      <sheetData sheetId="5066">
        <row r="36">
          <cell r="G36">
            <v>0</v>
          </cell>
        </row>
      </sheetData>
      <sheetData sheetId="5067">
        <row r="36">
          <cell r="G36">
            <v>0</v>
          </cell>
        </row>
      </sheetData>
      <sheetData sheetId="5068">
        <row r="36">
          <cell r="G36">
            <v>0</v>
          </cell>
        </row>
      </sheetData>
      <sheetData sheetId="5069">
        <row r="36">
          <cell r="G36">
            <v>0</v>
          </cell>
        </row>
      </sheetData>
      <sheetData sheetId="5070">
        <row r="36">
          <cell r="G36">
            <v>0</v>
          </cell>
        </row>
      </sheetData>
      <sheetData sheetId="5071">
        <row r="7">
          <cell r="E7" t="str">
            <v>PT NEWCREST SUMATRA MINERALS</v>
          </cell>
        </row>
      </sheetData>
      <sheetData sheetId="5072">
        <row r="36">
          <cell r="G36">
            <v>0</v>
          </cell>
        </row>
      </sheetData>
      <sheetData sheetId="5073">
        <row r="36">
          <cell r="G36">
            <v>0</v>
          </cell>
        </row>
      </sheetData>
      <sheetData sheetId="5074">
        <row r="36">
          <cell r="G36">
            <v>0</v>
          </cell>
        </row>
      </sheetData>
      <sheetData sheetId="5075">
        <row r="36">
          <cell r="G36">
            <v>0</v>
          </cell>
        </row>
      </sheetData>
      <sheetData sheetId="5076">
        <row r="7">
          <cell r="E7" t="str">
            <v>PT NEWCREST SUMATRA MINERALS</v>
          </cell>
        </row>
      </sheetData>
      <sheetData sheetId="5077">
        <row r="36">
          <cell r="G36">
            <v>0</v>
          </cell>
        </row>
      </sheetData>
      <sheetData sheetId="5078">
        <row r="36">
          <cell r="G36">
            <v>0</v>
          </cell>
        </row>
      </sheetData>
      <sheetData sheetId="5079">
        <row r="36">
          <cell r="G36">
            <v>0</v>
          </cell>
        </row>
      </sheetData>
      <sheetData sheetId="5080">
        <row r="7">
          <cell r="E7" t="str">
            <v>PT NEWCREST SUMATRA MINERALS</v>
          </cell>
        </row>
      </sheetData>
      <sheetData sheetId="5081">
        <row r="36">
          <cell r="G36">
            <v>0</v>
          </cell>
        </row>
      </sheetData>
      <sheetData sheetId="5082">
        <row r="7">
          <cell r="E7" t="str">
            <v>PT NEWCREST SUMATRA MINERALS</v>
          </cell>
        </row>
      </sheetData>
      <sheetData sheetId="5083">
        <row r="36">
          <cell r="G36">
            <v>0</v>
          </cell>
        </row>
      </sheetData>
      <sheetData sheetId="5084">
        <row r="36">
          <cell r="G36">
            <v>0</v>
          </cell>
        </row>
      </sheetData>
      <sheetData sheetId="5085">
        <row r="36">
          <cell r="G36">
            <v>0</v>
          </cell>
        </row>
      </sheetData>
      <sheetData sheetId="5086">
        <row r="36">
          <cell r="G36">
            <v>0</v>
          </cell>
        </row>
      </sheetData>
      <sheetData sheetId="5087">
        <row r="36">
          <cell r="G36">
            <v>0</v>
          </cell>
        </row>
      </sheetData>
      <sheetData sheetId="5088">
        <row r="7">
          <cell r="E7" t="str">
            <v>PT NEWCREST SUMATRA MINERALS</v>
          </cell>
        </row>
      </sheetData>
      <sheetData sheetId="5089">
        <row r="7">
          <cell r="E7" t="str">
            <v>PT NEWCREST SUMATRA MINERALS</v>
          </cell>
        </row>
      </sheetData>
      <sheetData sheetId="5090">
        <row r="36">
          <cell r="G36">
            <v>0</v>
          </cell>
        </row>
      </sheetData>
      <sheetData sheetId="5091">
        <row r="36">
          <cell r="G36">
            <v>0</v>
          </cell>
        </row>
      </sheetData>
      <sheetData sheetId="5092">
        <row r="36">
          <cell r="G36">
            <v>0</v>
          </cell>
        </row>
      </sheetData>
      <sheetData sheetId="5093">
        <row r="36">
          <cell r="G36">
            <v>0</v>
          </cell>
        </row>
      </sheetData>
      <sheetData sheetId="5094">
        <row r="7">
          <cell r="E7" t="str">
            <v>PT NEWCREST SUMATRA MINERALS</v>
          </cell>
        </row>
      </sheetData>
      <sheetData sheetId="5095">
        <row r="7">
          <cell r="E7" t="str">
            <v>PT NEWCREST SUMATRA MINERALS</v>
          </cell>
        </row>
      </sheetData>
      <sheetData sheetId="5096">
        <row r="36">
          <cell r="G36">
            <v>0</v>
          </cell>
        </row>
      </sheetData>
      <sheetData sheetId="5097">
        <row r="36">
          <cell r="G36">
            <v>0</v>
          </cell>
        </row>
      </sheetData>
      <sheetData sheetId="5098">
        <row r="36">
          <cell r="G36">
            <v>0</v>
          </cell>
        </row>
      </sheetData>
      <sheetData sheetId="5099">
        <row r="36">
          <cell r="G36">
            <v>0</v>
          </cell>
        </row>
      </sheetData>
      <sheetData sheetId="5100">
        <row r="36">
          <cell r="G36">
            <v>0</v>
          </cell>
        </row>
      </sheetData>
      <sheetData sheetId="5101">
        <row r="7">
          <cell r="E7" t="str">
            <v>PT NEWCREST SUMATRA MINERALS</v>
          </cell>
        </row>
      </sheetData>
      <sheetData sheetId="5102">
        <row r="7">
          <cell r="E7" t="str">
            <v>PT NEWCREST SUMATRA MINERALS</v>
          </cell>
        </row>
      </sheetData>
      <sheetData sheetId="5103">
        <row r="7">
          <cell r="E7" t="str">
            <v>PT NEWCREST SUMATRA MINERALS</v>
          </cell>
        </row>
      </sheetData>
      <sheetData sheetId="5104">
        <row r="36">
          <cell r="G36">
            <v>0</v>
          </cell>
        </row>
      </sheetData>
      <sheetData sheetId="5105">
        <row r="36">
          <cell r="G36">
            <v>0</v>
          </cell>
        </row>
      </sheetData>
      <sheetData sheetId="5106">
        <row r="36">
          <cell r="G36">
            <v>0</v>
          </cell>
        </row>
      </sheetData>
      <sheetData sheetId="5107">
        <row r="7">
          <cell r="E7" t="str">
            <v>PT NEWCREST SUMATRA MINERALS</v>
          </cell>
        </row>
      </sheetData>
      <sheetData sheetId="5108">
        <row r="7">
          <cell r="E7" t="str">
            <v>PT NEWCREST SUMATRA MINERALS</v>
          </cell>
        </row>
      </sheetData>
      <sheetData sheetId="5109">
        <row r="7">
          <cell r="E7" t="str">
            <v>PT NEWCREST SUMATRA MINERALS</v>
          </cell>
        </row>
      </sheetData>
      <sheetData sheetId="5110">
        <row r="36">
          <cell r="G36">
            <v>0</v>
          </cell>
        </row>
      </sheetData>
      <sheetData sheetId="5111">
        <row r="36">
          <cell r="G36">
            <v>0</v>
          </cell>
        </row>
      </sheetData>
      <sheetData sheetId="5112">
        <row r="7">
          <cell r="E7" t="str">
            <v>PT NEWCREST SUMATRA MINERALS</v>
          </cell>
        </row>
      </sheetData>
      <sheetData sheetId="5113">
        <row r="7">
          <cell r="E7" t="str">
            <v>PT NEWCREST SUMATRA MINERALS</v>
          </cell>
        </row>
      </sheetData>
      <sheetData sheetId="5114">
        <row r="7">
          <cell r="E7" t="str">
            <v>PT NEWCREST SUMATRA MINERALS</v>
          </cell>
        </row>
      </sheetData>
      <sheetData sheetId="5115">
        <row r="36">
          <cell r="G36">
            <v>0</v>
          </cell>
        </row>
      </sheetData>
      <sheetData sheetId="5116">
        <row r="36">
          <cell r="G36">
            <v>0</v>
          </cell>
        </row>
      </sheetData>
      <sheetData sheetId="5117">
        <row r="7">
          <cell r="E7" t="str">
            <v>PT NEWCREST SUMATRA MINERALS</v>
          </cell>
        </row>
      </sheetData>
      <sheetData sheetId="5118">
        <row r="36">
          <cell r="G36">
            <v>0</v>
          </cell>
        </row>
      </sheetData>
      <sheetData sheetId="5119">
        <row r="7">
          <cell r="E7" t="str">
            <v>PT NEWCREST SUMATRA MINERALS</v>
          </cell>
        </row>
      </sheetData>
      <sheetData sheetId="5120">
        <row r="7">
          <cell r="E7" t="str">
            <v>PT NEWCREST SUMATRA MINERALS</v>
          </cell>
        </row>
      </sheetData>
      <sheetData sheetId="5121">
        <row r="7">
          <cell r="E7" t="str">
            <v>PT NEWCREST SUMATRA MINERALS</v>
          </cell>
        </row>
      </sheetData>
      <sheetData sheetId="5122">
        <row r="7">
          <cell r="E7" t="str">
            <v>PT NEWCREST SUMATRA MINERALS</v>
          </cell>
        </row>
      </sheetData>
      <sheetData sheetId="5123">
        <row r="36">
          <cell r="G36">
            <v>0</v>
          </cell>
        </row>
      </sheetData>
      <sheetData sheetId="5124">
        <row r="36">
          <cell r="G36">
            <v>0</v>
          </cell>
        </row>
      </sheetData>
      <sheetData sheetId="5125">
        <row r="7">
          <cell r="E7" t="str">
            <v>PT NEWCREST SUMATRA MINERALS</v>
          </cell>
        </row>
      </sheetData>
      <sheetData sheetId="5126">
        <row r="7">
          <cell r="E7" t="str">
            <v>PT NEWCREST SUMATRA MINERALS</v>
          </cell>
        </row>
      </sheetData>
      <sheetData sheetId="5127">
        <row r="7">
          <cell r="E7" t="str">
            <v>PT NEWCREST SUMATRA MINERALS</v>
          </cell>
        </row>
      </sheetData>
      <sheetData sheetId="5128">
        <row r="7">
          <cell r="E7" t="str">
            <v>PT NEWCREST SUMATRA MINERALS</v>
          </cell>
        </row>
      </sheetData>
      <sheetData sheetId="5129">
        <row r="36">
          <cell r="G36">
            <v>0</v>
          </cell>
        </row>
      </sheetData>
      <sheetData sheetId="5130">
        <row r="36">
          <cell r="G36">
            <v>0</v>
          </cell>
        </row>
      </sheetData>
      <sheetData sheetId="5131">
        <row r="7">
          <cell r="E7" t="str">
            <v>PT NEWCREST SUMATRA MINERALS</v>
          </cell>
        </row>
      </sheetData>
      <sheetData sheetId="5132">
        <row r="7">
          <cell r="E7" t="str">
            <v>PT NEWCREST SUMATRA MINERALS</v>
          </cell>
        </row>
      </sheetData>
      <sheetData sheetId="5133">
        <row r="7">
          <cell r="E7" t="str">
            <v>PT NEWCREST SUMATRA MINERALS</v>
          </cell>
        </row>
      </sheetData>
      <sheetData sheetId="5134">
        <row r="7">
          <cell r="E7" t="str">
            <v>PT NEWCREST SUMATRA MINERALS</v>
          </cell>
        </row>
      </sheetData>
      <sheetData sheetId="5135">
        <row r="7">
          <cell r="E7" t="str">
            <v>PT NEWCREST SUMATRA MINERALS</v>
          </cell>
        </row>
      </sheetData>
      <sheetData sheetId="5136">
        <row r="36">
          <cell r="G36">
            <v>0</v>
          </cell>
        </row>
      </sheetData>
      <sheetData sheetId="5137">
        <row r="36">
          <cell r="G36">
            <v>0</v>
          </cell>
        </row>
      </sheetData>
      <sheetData sheetId="5138">
        <row r="7">
          <cell r="E7" t="str">
            <v>PT NEWCREST SUMATRA MINERALS</v>
          </cell>
        </row>
      </sheetData>
      <sheetData sheetId="5139">
        <row r="7">
          <cell r="E7" t="str">
            <v>PT NEWCREST SUMATRA MINERALS</v>
          </cell>
        </row>
      </sheetData>
      <sheetData sheetId="5140">
        <row r="7">
          <cell r="E7" t="str">
            <v>PT NEWCREST SUMATRA MINERALS</v>
          </cell>
        </row>
      </sheetData>
      <sheetData sheetId="5141">
        <row r="7">
          <cell r="E7" t="str">
            <v>PT NEWCREST SUMATRA MINERALS</v>
          </cell>
        </row>
      </sheetData>
      <sheetData sheetId="5142">
        <row r="36">
          <cell r="G36">
            <v>0</v>
          </cell>
        </row>
      </sheetData>
      <sheetData sheetId="5143">
        <row r="7">
          <cell r="E7" t="str">
            <v>PT NEWCREST SUMATRA MINERALS</v>
          </cell>
        </row>
      </sheetData>
      <sheetData sheetId="5144">
        <row r="7">
          <cell r="E7" t="str">
            <v>PT NEWCREST SUMATRA MINERALS</v>
          </cell>
        </row>
      </sheetData>
      <sheetData sheetId="5145">
        <row r="7">
          <cell r="E7" t="str">
            <v>PT NEWCREST SUMATRA MINERALS</v>
          </cell>
        </row>
      </sheetData>
      <sheetData sheetId="5146">
        <row r="7">
          <cell r="E7" t="str">
            <v>PT NEWCREST SUMATRA MINERALS</v>
          </cell>
        </row>
      </sheetData>
      <sheetData sheetId="5147">
        <row r="7">
          <cell r="E7" t="str">
            <v>PT NEWCREST SUMATRA MINERALS</v>
          </cell>
        </row>
      </sheetData>
      <sheetData sheetId="5148">
        <row r="7">
          <cell r="E7" t="str">
            <v>PT NEWCREST SUMATRA MINERALS</v>
          </cell>
        </row>
      </sheetData>
      <sheetData sheetId="5149">
        <row r="7">
          <cell r="E7" t="str">
            <v>PT NEWCREST SUMATRA MINERALS</v>
          </cell>
        </row>
      </sheetData>
      <sheetData sheetId="5150">
        <row r="7">
          <cell r="E7" t="str">
            <v>PT NEWCREST SUMATRA MINERALS</v>
          </cell>
        </row>
      </sheetData>
      <sheetData sheetId="5151">
        <row r="7">
          <cell r="E7" t="str">
            <v>PT NEWCREST SUMATRA MINERALS</v>
          </cell>
        </row>
      </sheetData>
      <sheetData sheetId="5152">
        <row r="36">
          <cell r="G36">
            <v>0</v>
          </cell>
        </row>
      </sheetData>
      <sheetData sheetId="5153">
        <row r="36">
          <cell r="G36">
            <v>0</v>
          </cell>
        </row>
      </sheetData>
      <sheetData sheetId="5154">
        <row r="7">
          <cell r="E7" t="str">
            <v>PT NEWCREST SUMATRA MINERALS</v>
          </cell>
        </row>
      </sheetData>
      <sheetData sheetId="5155">
        <row r="7">
          <cell r="E7" t="str">
            <v>PT NEWCREST SUMATRA MINERALS</v>
          </cell>
        </row>
      </sheetData>
      <sheetData sheetId="5156">
        <row r="7">
          <cell r="E7" t="str">
            <v>PT NEWCREST SUMATRA MINERALS</v>
          </cell>
        </row>
      </sheetData>
      <sheetData sheetId="5157">
        <row r="7">
          <cell r="E7" t="str">
            <v>PT NEWCREST SUMATRA MINERALS</v>
          </cell>
        </row>
      </sheetData>
      <sheetData sheetId="5158">
        <row r="7">
          <cell r="E7" t="str">
            <v>PT NEWCREST SUMATRA MINERALS</v>
          </cell>
        </row>
      </sheetData>
      <sheetData sheetId="5159">
        <row r="7">
          <cell r="E7" t="str">
            <v>PT NEWCREST SUMATRA MINERALS</v>
          </cell>
        </row>
      </sheetData>
      <sheetData sheetId="5160">
        <row r="7">
          <cell r="E7" t="str">
            <v>PT NEWCREST SUMATRA MINERALS</v>
          </cell>
        </row>
      </sheetData>
      <sheetData sheetId="5161">
        <row r="36">
          <cell r="G36">
            <v>0</v>
          </cell>
        </row>
      </sheetData>
      <sheetData sheetId="5162">
        <row r="36">
          <cell r="G36">
            <v>0</v>
          </cell>
        </row>
      </sheetData>
      <sheetData sheetId="5163">
        <row r="7">
          <cell r="E7" t="str">
            <v>PT NEWCREST SUMATRA MINERALS</v>
          </cell>
        </row>
      </sheetData>
      <sheetData sheetId="5164">
        <row r="7">
          <cell r="E7" t="str">
            <v>PT NEWCREST SUMATRA MINERALS</v>
          </cell>
        </row>
      </sheetData>
      <sheetData sheetId="5165">
        <row r="7">
          <cell r="E7" t="str">
            <v>PT NEWCREST SUMATRA MINERALS</v>
          </cell>
        </row>
      </sheetData>
      <sheetData sheetId="5166">
        <row r="7">
          <cell r="E7" t="str">
            <v>PT NEWCREST SUMATRA MINERALS</v>
          </cell>
        </row>
      </sheetData>
      <sheetData sheetId="5167">
        <row r="7">
          <cell r="E7" t="str">
            <v>PT NEWCREST SUMATRA MINERALS</v>
          </cell>
        </row>
      </sheetData>
      <sheetData sheetId="5168">
        <row r="36">
          <cell r="G36">
            <v>0</v>
          </cell>
        </row>
      </sheetData>
      <sheetData sheetId="5169">
        <row r="7">
          <cell r="E7" t="str">
            <v>PT NEWCREST SUMATRA MINERALS</v>
          </cell>
        </row>
      </sheetData>
      <sheetData sheetId="5170">
        <row r="7">
          <cell r="E7" t="str">
            <v>PT NEWCREST SUMATRA MINERALS</v>
          </cell>
        </row>
      </sheetData>
      <sheetData sheetId="5171">
        <row r="7">
          <cell r="E7" t="str">
            <v>PT NEWCREST SUMATRA MINERALS</v>
          </cell>
        </row>
      </sheetData>
      <sheetData sheetId="5172">
        <row r="7">
          <cell r="E7" t="str">
            <v>PT NEWCREST SUMATRA MINERALS</v>
          </cell>
        </row>
      </sheetData>
      <sheetData sheetId="5173">
        <row r="7">
          <cell r="E7" t="str">
            <v>PT NEWCREST SUMATRA MINERALS</v>
          </cell>
        </row>
      </sheetData>
      <sheetData sheetId="5174">
        <row r="36">
          <cell r="G36">
            <v>0</v>
          </cell>
        </row>
      </sheetData>
      <sheetData sheetId="5175">
        <row r="7">
          <cell r="E7" t="str">
            <v>PT NEWCREST SUMATRA MINERALS</v>
          </cell>
        </row>
      </sheetData>
      <sheetData sheetId="5176">
        <row r="7">
          <cell r="E7" t="str">
            <v>PT NEWCREST SUMATRA MINERALS</v>
          </cell>
        </row>
      </sheetData>
      <sheetData sheetId="5177">
        <row r="36">
          <cell r="G36">
            <v>0</v>
          </cell>
        </row>
      </sheetData>
      <sheetData sheetId="5178">
        <row r="7">
          <cell r="E7" t="str">
            <v>PT NEWCREST SUMATRA MINERALS</v>
          </cell>
        </row>
      </sheetData>
      <sheetData sheetId="5179">
        <row r="7">
          <cell r="E7" t="str">
            <v>PT NEWCREST SUMATRA MINERALS</v>
          </cell>
        </row>
      </sheetData>
      <sheetData sheetId="5180">
        <row r="7">
          <cell r="E7" t="str">
            <v>PT NEWCREST SUMATRA MINERALS</v>
          </cell>
        </row>
      </sheetData>
      <sheetData sheetId="5181">
        <row r="7">
          <cell r="E7" t="str">
            <v>PT NEWCREST SUMATRA MINERALS</v>
          </cell>
        </row>
      </sheetData>
      <sheetData sheetId="5182">
        <row r="7">
          <cell r="E7" t="str">
            <v>PT NEWCREST SUMATRA MINERALS</v>
          </cell>
        </row>
      </sheetData>
      <sheetData sheetId="5183">
        <row r="7">
          <cell r="E7" t="str">
            <v>PT NEWCREST SUMATRA MINERALS</v>
          </cell>
        </row>
      </sheetData>
      <sheetData sheetId="5184">
        <row r="36">
          <cell r="G36">
            <v>0</v>
          </cell>
        </row>
      </sheetData>
      <sheetData sheetId="5185">
        <row r="36">
          <cell r="G36">
            <v>0</v>
          </cell>
        </row>
      </sheetData>
      <sheetData sheetId="5186">
        <row r="36">
          <cell r="G36">
            <v>0</v>
          </cell>
        </row>
      </sheetData>
      <sheetData sheetId="5187">
        <row r="7">
          <cell r="E7" t="str">
            <v>PT NEWCREST SUMATRA MINERALS</v>
          </cell>
        </row>
      </sheetData>
      <sheetData sheetId="5188">
        <row r="7">
          <cell r="E7" t="str">
            <v>PT NEWCREST SUMATRA MINERALS</v>
          </cell>
        </row>
      </sheetData>
      <sheetData sheetId="5189">
        <row r="7">
          <cell r="E7" t="str">
            <v>PT NEWCREST SUMATRA MINERALS</v>
          </cell>
        </row>
      </sheetData>
      <sheetData sheetId="5190">
        <row r="7">
          <cell r="E7" t="str">
            <v>PT NEWCREST SUMATRA MINERALS</v>
          </cell>
        </row>
      </sheetData>
      <sheetData sheetId="5191">
        <row r="7">
          <cell r="E7" t="str">
            <v>PT NEWCREST SUMATRA MINERALS</v>
          </cell>
        </row>
      </sheetData>
      <sheetData sheetId="5192">
        <row r="7">
          <cell r="E7" t="str">
            <v>PT NEWCREST SUMATRA MINERALS</v>
          </cell>
        </row>
      </sheetData>
      <sheetData sheetId="5193">
        <row r="36">
          <cell r="G36">
            <v>0</v>
          </cell>
        </row>
      </sheetData>
      <sheetData sheetId="5194">
        <row r="36">
          <cell r="G36">
            <v>0</v>
          </cell>
        </row>
      </sheetData>
      <sheetData sheetId="5195">
        <row r="36">
          <cell r="G36">
            <v>0</v>
          </cell>
        </row>
      </sheetData>
      <sheetData sheetId="5196">
        <row r="7">
          <cell r="E7" t="str">
            <v>PT NEWCREST SUMATRA MINERALS</v>
          </cell>
        </row>
      </sheetData>
      <sheetData sheetId="5197">
        <row r="7">
          <cell r="E7" t="str">
            <v>PT NEWCREST SUMATRA MINERALS</v>
          </cell>
        </row>
      </sheetData>
      <sheetData sheetId="5198">
        <row r="36">
          <cell r="G36">
            <v>0</v>
          </cell>
        </row>
      </sheetData>
      <sheetData sheetId="5199">
        <row r="36">
          <cell r="G36">
            <v>0</v>
          </cell>
        </row>
      </sheetData>
      <sheetData sheetId="5200">
        <row r="36">
          <cell r="G36">
            <v>0</v>
          </cell>
        </row>
      </sheetData>
      <sheetData sheetId="5201">
        <row r="36">
          <cell r="G36">
            <v>0</v>
          </cell>
        </row>
      </sheetData>
      <sheetData sheetId="5202">
        <row r="36">
          <cell r="G36">
            <v>0</v>
          </cell>
        </row>
      </sheetData>
      <sheetData sheetId="5203">
        <row r="36">
          <cell r="G36">
            <v>0</v>
          </cell>
        </row>
      </sheetData>
      <sheetData sheetId="5204">
        <row r="36">
          <cell r="G36">
            <v>0</v>
          </cell>
        </row>
      </sheetData>
      <sheetData sheetId="5205">
        <row r="36">
          <cell r="G36">
            <v>0</v>
          </cell>
        </row>
      </sheetData>
      <sheetData sheetId="5206">
        <row r="7">
          <cell r="E7" t="str">
            <v>PT NEWCREST SUMATRA MINERALS</v>
          </cell>
        </row>
      </sheetData>
      <sheetData sheetId="5207">
        <row r="36">
          <cell r="G36">
            <v>0</v>
          </cell>
        </row>
      </sheetData>
      <sheetData sheetId="5208">
        <row r="36">
          <cell r="G36">
            <v>0</v>
          </cell>
        </row>
      </sheetData>
      <sheetData sheetId="5209">
        <row r="36">
          <cell r="G36">
            <v>0</v>
          </cell>
        </row>
      </sheetData>
      <sheetData sheetId="5210">
        <row r="36">
          <cell r="G36">
            <v>0</v>
          </cell>
        </row>
      </sheetData>
      <sheetData sheetId="5211">
        <row r="36">
          <cell r="G36">
            <v>0</v>
          </cell>
        </row>
      </sheetData>
      <sheetData sheetId="5212">
        <row r="7">
          <cell r="E7" t="str">
            <v>PT NEWCREST SUMATRA MINERALS</v>
          </cell>
        </row>
      </sheetData>
      <sheetData sheetId="5213">
        <row r="7">
          <cell r="E7" t="str">
            <v>PT NEWCREST SUMATRA MINERALS</v>
          </cell>
        </row>
      </sheetData>
      <sheetData sheetId="5214">
        <row r="36">
          <cell r="G36">
            <v>0</v>
          </cell>
        </row>
      </sheetData>
      <sheetData sheetId="5215">
        <row r="36">
          <cell r="G36">
            <v>0</v>
          </cell>
        </row>
      </sheetData>
      <sheetData sheetId="5216">
        <row r="36">
          <cell r="G36">
            <v>0</v>
          </cell>
        </row>
      </sheetData>
      <sheetData sheetId="5217">
        <row r="36">
          <cell r="G36">
            <v>0</v>
          </cell>
        </row>
      </sheetData>
      <sheetData sheetId="5218">
        <row r="36">
          <cell r="G36">
            <v>0</v>
          </cell>
        </row>
      </sheetData>
      <sheetData sheetId="5219">
        <row r="36">
          <cell r="G36">
            <v>0</v>
          </cell>
        </row>
      </sheetData>
      <sheetData sheetId="5220">
        <row r="36">
          <cell r="G36">
            <v>0</v>
          </cell>
        </row>
      </sheetData>
      <sheetData sheetId="5221">
        <row r="7">
          <cell r="E7" t="str">
            <v>PT NEWCREST SUMATRA MINERALS</v>
          </cell>
        </row>
      </sheetData>
      <sheetData sheetId="5222">
        <row r="7">
          <cell r="E7" t="str">
            <v>PT NEWCREST SUMATRA MINERALS</v>
          </cell>
        </row>
      </sheetData>
      <sheetData sheetId="5223">
        <row r="36">
          <cell r="G36">
            <v>0</v>
          </cell>
        </row>
      </sheetData>
      <sheetData sheetId="5224">
        <row r="36">
          <cell r="G36">
            <v>0</v>
          </cell>
        </row>
      </sheetData>
      <sheetData sheetId="5225">
        <row r="36">
          <cell r="G36">
            <v>0</v>
          </cell>
        </row>
      </sheetData>
      <sheetData sheetId="5226">
        <row r="36">
          <cell r="G36">
            <v>0</v>
          </cell>
        </row>
      </sheetData>
      <sheetData sheetId="5227">
        <row r="36">
          <cell r="G36">
            <v>0</v>
          </cell>
        </row>
      </sheetData>
      <sheetData sheetId="5228">
        <row r="36">
          <cell r="G36">
            <v>0</v>
          </cell>
        </row>
      </sheetData>
      <sheetData sheetId="5229">
        <row r="36">
          <cell r="G36">
            <v>0</v>
          </cell>
        </row>
      </sheetData>
      <sheetData sheetId="5230">
        <row r="36">
          <cell r="G36">
            <v>0</v>
          </cell>
        </row>
      </sheetData>
      <sheetData sheetId="5231">
        <row r="36">
          <cell r="G36">
            <v>0</v>
          </cell>
        </row>
      </sheetData>
      <sheetData sheetId="5232">
        <row r="36">
          <cell r="G36">
            <v>0</v>
          </cell>
        </row>
      </sheetData>
      <sheetData sheetId="5233">
        <row r="36">
          <cell r="G36">
            <v>0</v>
          </cell>
        </row>
      </sheetData>
      <sheetData sheetId="5234">
        <row r="36">
          <cell r="G36">
            <v>0</v>
          </cell>
        </row>
      </sheetData>
      <sheetData sheetId="5235">
        <row r="36">
          <cell r="G36">
            <v>0</v>
          </cell>
        </row>
      </sheetData>
      <sheetData sheetId="5236">
        <row r="36">
          <cell r="G36">
            <v>0</v>
          </cell>
        </row>
      </sheetData>
      <sheetData sheetId="5237">
        <row r="36">
          <cell r="G36">
            <v>0</v>
          </cell>
        </row>
      </sheetData>
      <sheetData sheetId="5238">
        <row r="7">
          <cell r="E7" t="str">
            <v>PT NEWCREST SUMATRA MINERALS</v>
          </cell>
        </row>
      </sheetData>
      <sheetData sheetId="5239">
        <row r="36">
          <cell r="G36">
            <v>0</v>
          </cell>
        </row>
      </sheetData>
      <sheetData sheetId="5240">
        <row r="36">
          <cell r="G36">
            <v>0</v>
          </cell>
        </row>
      </sheetData>
      <sheetData sheetId="5241">
        <row r="36">
          <cell r="G36">
            <v>0</v>
          </cell>
        </row>
      </sheetData>
      <sheetData sheetId="5242">
        <row r="36">
          <cell r="G36">
            <v>0</v>
          </cell>
        </row>
      </sheetData>
      <sheetData sheetId="5243">
        <row r="7">
          <cell r="E7" t="str">
            <v>PT NEWCREST SUMATRA MINERALS</v>
          </cell>
        </row>
      </sheetData>
      <sheetData sheetId="5244">
        <row r="36">
          <cell r="G36">
            <v>0</v>
          </cell>
        </row>
      </sheetData>
      <sheetData sheetId="5245">
        <row r="36">
          <cell r="G36">
            <v>0</v>
          </cell>
        </row>
      </sheetData>
      <sheetData sheetId="5246">
        <row r="36">
          <cell r="G36">
            <v>0</v>
          </cell>
        </row>
      </sheetData>
      <sheetData sheetId="5247">
        <row r="36">
          <cell r="G36">
            <v>0</v>
          </cell>
        </row>
      </sheetData>
      <sheetData sheetId="5248">
        <row r="36">
          <cell r="G36">
            <v>0</v>
          </cell>
        </row>
      </sheetData>
      <sheetData sheetId="5249">
        <row r="36">
          <cell r="G36">
            <v>0</v>
          </cell>
        </row>
      </sheetData>
      <sheetData sheetId="5250">
        <row r="36">
          <cell r="G36">
            <v>0</v>
          </cell>
        </row>
      </sheetData>
      <sheetData sheetId="5251">
        <row r="36">
          <cell r="G36">
            <v>0</v>
          </cell>
        </row>
      </sheetData>
      <sheetData sheetId="5252">
        <row r="7">
          <cell r="E7" t="str">
            <v>PT NEWCREST SUMATRA MINERALS</v>
          </cell>
        </row>
      </sheetData>
      <sheetData sheetId="5253">
        <row r="36">
          <cell r="G36">
            <v>0</v>
          </cell>
        </row>
      </sheetData>
      <sheetData sheetId="5254">
        <row r="36">
          <cell r="G36">
            <v>0</v>
          </cell>
        </row>
      </sheetData>
      <sheetData sheetId="5255">
        <row r="36">
          <cell r="G36">
            <v>0</v>
          </cell>
        </row>
      </sheetData>
      <sheetData sheetId="5256">
        <row r="36">
          <cell r="G36">
            <v>0</v>
          </cell>
        </row>
      </sheetData>
      <sheetData sheetId="5257">
        <row r="36">
          <cell r="G36">
            <v>0</v>
          </cell>
        </row>
      </sheetData>
      <sheetData sheetId="5258">
        <row r="36">
          <cell r="G36">
            <v>0</v>
          </cell>
        </row>
      </sheetData>
      <sheetData sheetId="5259">
        <row r="36">
          <cell r="G36">
            <v>0</v>
          </cell>
        </row>
      </sheetData>
      <sheetData sheetId="5260">
        <row r="36">
          <cell r="G36">
            <v>0</v>
          </cell>
        </row>
      </sheetData>
      <sheetData sheetId="5261">
        <row r="36">
          <cell r="G36">
            <v>0</v>
          </cell>
        </row>
      </sheetData>
      <sheetData sheetId="5262">
        <row r="36">
          <cell r="G36">
            <v>0</v>
          </cell>
        </row>
      </sheetData>
      <sheetData sheetId="5263">
        <row r="36">
          <cell r="G36">
            <v>0</v>
          </cell>
        </row>
      </sheetData>
      <sheetData sheetId="5264">
        <row r="36">
          <cell r="G36">
            <v>0</v>
          </cell>
        </row>
      </sheetData>
      <sheetData sheetId="5265">
        <row r="36">
          <cell r="G36">
            <v>0</v>
          </cell>
        </row>
      </sheetData>
      <sheetData sheetId="5266">
        <row r="36">
          <cell r="G36">
            <v>0</v>
          </cell>
        </row>
      </sheetData>
      <sheetData sheetId="5267">
        <row r="36">
          <cell r="G36">
            <v>0</v>
          </cell>
        </row>
      </sheetData>
      <sheetData sheetId="5268">
        <row r="36">
          <cell r="G36">
            <v>0</v>
          </cell>
        </row>
      </sheetData>
      <sheetData sheetId="5269">
        <row r="36">
          <cell r="G36">
            <v>0</v>
          </cell>
        </row>
      </sheetData>
      <sheetData sheetId="5270">
        <row r="36">
          <cell r="G36">
            <v>0</v>
          </cell>
        </row>
      </sheetData>
      <sheetData sheetId="5271">
        <row r="36">
          <cell r="G36">
            <v>0</v>
          </cell>
        </row>
      </sheetData>
      <sheetData sheetId="5272">
        <row r="36">
          <cell r="G36">
            <v>0</v>
          </cell>
        </row>
      </sheetData>
      <sheetData sheetId="5273">
        <row r="36">
          <cell r="G36">
            <v>0</v>
          </cell>
        </row>
      </sheetData>
      <sheetData sheetId="5274">
        <row r="36">
          <cell r="G36">
            <v>0</v>
          </cell>
        </row>
      </sheetData>
      <sheetData sheetId="5275">
        <row r="7">
          <cell r="E7" t="str">
            <v>PT NEWCREST SUMATRA MINERALS</v>
          </cell>
        </row>
      </sheetData>
      <sheetData sheetId="5276">
        <row r="36">
          <cell r="G36">
            <v>0</v>
          </cell>
        </row>
      </sheetData>
      <sheetData sheetId="5277">
        <row r="36">
          <cell r="G36">
            <v>0</v>
          </cell>
        </row>
      </sheetData>
      <sheetData sheetId="5278">
        <row r="36">
          <cell r="G36">
            <v>0</v>
          </cell>
        </row>
      </sheetData>
      <sheetData sheetId="5279">
        <row r="36">
          <cell r="G36">
            <v>0</v>
          </cell>
        </row>
      </sheetData>
      <sheetData sheetId="5280">
        <row r="7">
          <cell r="E7" t="str">
            <v>PT NEWCREST SUMATRA MINERALS</v>
          </cell>
        </row>
      </sheetData>
      <sheetData sheetId="5281">
        <row r="36">
          <cell r="G36">
            <v>0</v>
          </cell>
        </row>
      </sheetData>
      <sheetData sheetId="5282">
        <row r="36">
          <cell r="G36">
            <v>0</v>
          </cell>
        </row>
      </sheetData>
      <sheetData sheetId="5283">
        <row r="36">
          <cell r="G36">
            <v>0</v>
          </cell>
        </row>
      </sheetData>
      <sheetData sheetId="5284">
        <row r="7">
          <cell r="E7" t="str">
            <v>PT NEWCREST SUMATRA MINERALS</v>
          </cell>
        </row>
      </sheetData>
      <sheetData sheetId="5285">
        <row r="36">
          <cell r="G36">
            <v>0</v>
          </cell>
        </row>
      </sheetData>
      <sheetData sheetId="5286">
        <row r="36">
          <cell r="G36">
            <v>0</v>
          </cell>
        </row>
      </sheetData>
      <sheetData sheetId="5287">
        <row r="36">
          <cell r="G36">
            <v>0</v>
          </cell>
        </row>
      </sheetData>
      <sheetData sheetId="5288">
        <row r="7">
          <cell r="E7" t="str">
            <v>PT NEWCREST SUMATRA MINERALS</v>
          </cell>
        </row>
      </sheetData>
      <sheetData sheetId="5289">
        <row r="7">
          <cell r="E7" t="str">
            <v>PT NEWCREST SUMATRA MINERALS</v>
          </cell>
        </row>
      </sheetData>
      <sheetData sheetId="5290">
        <row r="36">
          <cell r="G36">
            <v>0</v>
          </cell>
        </row>
      </sheetData>
      <sheetData sheetId="5291">
        <row r="36">
          <cell r="G36">
            <v>0</v>
          </cell>
        </row>
      </sheetData>
      <sheetData sheetId="5292">
        <row r="36">
          <cell r="G36">
            <v>0</v>
          </cell>
        </row>
      </sheetData>
      <sheetData sheetId="5293">
        <row r="36">
          <cell r="G36">
            <v>0</v>
          </cell>
        </row>
      </sheetData>
      <sheetData sheetId="5294">
        <row r="36">
          <cell r="G36">
            <v>0</v>
          </cell>
        </row>
      </sheetData>
      <sheetData sheetId="5295">
        <row r="36">
          <cell r="G36">
            <v>0</v>
          </cell>
        </row>
      </sheetData>
      <sheetData sheetId="5296">
        <row r="36">
          <cell r="G36">
            <v>0</v>
          </cell>
        </row>
      </sheetData>
      <sheetData sheetId="5297">
        <row r="36">
          <cell r="G36">
            <v>0</v>
          </cell>
        </row>
      </sheetData>
      <sheetData sheetId="5298">
        <row r="36">
          <cell r="G36">
            <v>0</v>
          </cell>
        </row>
      </sheetData>
      <sheetData sheetId="5299">
        <row r="36">
          <cell r="G36">
            <v>0</v>
          </cell>
        </row>
      </sheetData>
      <sheetData sheetId="5300">
        <row r="36">
          <cell r="G36">
            <v>0</v>
          </cell>
        </row>
      </sheetData>
      <sheetData sheetId="5301">
        <row r="36">
          <cell r="G36">
            <v>0</v>
          </cell>
        </row>
      </sheetData>
      <sheetData sheetId="5302">
        <row r="36">
          <cell r="G36">
            <v>0</v>
          </cell>
        </row>
      </sheetData>
      <sheetData sheetId="5303">
        <row r="36">
          <cell r="G36">
            <v>0</v>
          </cell>
        </row>
      </sheetData>
      <sheetData sheetId="5304">
        <row r="36">
          <cell r="G36">
            <v>0</v>
          </cell>
        </row>
      </sheetData>
      <sheetData sheetId="5305">
        <row r="36">
          <cell r="G36">
            <v>0</v>
          </cell>
        </row>
      </sheetData>
      <sheetData sheetId="5306">
        <row r="36">
          <cell r="G36">
            <v>0</v>
          </cell>
        </row>
      </sheetData>
      <sheetData sheetId="5307">
        <row r="36">
          <cell r="G36">
            <v>0</v>
          </cell>
        </row>
      </sheetData>
      <sheetData sheetId="5308">
        <row r="36">
          <cell r="G36">
            <v>0</v>
          </cell>
        </row>
      </sheetData>
      <sheetData sheetId="5309">
        <row r="36">
          <cell r="G36">
            <v>0</v>
          </cell>
        </row>
      </sheetData>
      <sheetData sheetId="5310">
        <row r="36">
          <cell r="G36">
            <v>0</v>
          </cell>
        </row>
      </sheetData>
      <sheetData sheetId="5311">
        <row r="36">
          <cell r="G36">
            <v>0</v>
          </cell>
        </row>
      </sheetData>
      <sheetData sheetId="5312">
        <row r="7">
          <cell r="E7" t="str">
            <v>PT NEWCREST SUMATRA MINERALS</v>
          </cell>
        </row>
      </sheetData>
      <sheetData sheetId="5313">
        <row r="36">
          <cell r="G36">
            <v>0</v>
          </cell>
        </row>
      </sheetData>
      <sheetData sheetId="5314">
        <row r="36">
          <cell r="G36">
            <v>0</v>
          </cell>
        </row>
      </sheetData>
      <sheetData sheetId="5315">
        <row r="36">
          <cell r="G36">
            <v>0</v>
          </cell>
        </row>
      </sheetData>
      <sheetData sheetId="5316">
        <row r="36">
          <cell r="G36">
            <v>0</v>
          </cell>
        </row>
      </sheetData>
      <sheetData sheetId="5317">
        <row r="36">
          <cell r="G36">
            <v>0</v>
          </cell>
        </row>
      </sheetData>
      <sheetData sheetId="5318">
        <row r="36">
          <cell r="G36">
            <v>0</v>
          </cell>
        </row>
      </sheetData>
      <sheetData sheetId="5319">
        <row r="36">
          <cell r="G36">
            <v>0</v>
          </cell>
        </row>
      </sheetData>
      <sheetData sheetId="5320">
        <row r="36">
          <cell r="G36">
            <v>0</v>
          </cell>
        </row>
      </sheetData>
      <sheetData sheetId="5321">
        <row r="7">
          <cell r="E7" t="str">
            <v>PT NEWCREST SUMATRA MINERALS</v>
          </cell>
        </row>
      </sheetData>
      <sheetData sheetId="5322">
        <row r="36">
          <cell r="G36">
            <v>0</v>
          </cell>
        </row>
      </sheetData>
      <sheetData sheetId="5323">
        <row r="36">
          <cell r="G36">
            <v>0</v>
          </cell>
        </row>
      </sheetData>
      <sheetData sheetId="5324">
        <row r="36">
          <cell r="G36">
            <v>0</v>
          </cell>
        </row>
      </sheetData>
      <sheetData sheetId="5325">
        <row r="36">
          <cell r="G36">
            <v>0</v>
          </cell>
        </row>
      </sheetData>
      <sheetData sheetId="5326">
        <row r="36">
          <cell r="G36">
            <v>0</v>
          </cell>
        </row>
      </sheetData>
      <sheetData sheetId="5327">
        <row r="36">
          <cell r="G36">
            <v>0</v>
          </cell>
        </row>
      </sheetData>
      <sheetData sheetId="5328">
        <row r="36">
          <cell r="G36">
            <v>0</v>
          </cell>
        </row>
      </sheetData>
      <sheetData sheetId="5329">
        <row r="36">
          <cell r="G36">
            <v>0</v>
          </cell>
        </row>
      </sheetData>
      <sheetData sheetId="5330">
        <row r="36">
          <cell r="G36">
            <v>0</v>
          </cell>
        </row>
      </sheetData>
      <sheetData sheetId="5331">
        <row r="36">
          <cell r="G36">
            <v>0</v>
          </cell>
        </row>
      </sheetData>
      <sheetData sheetId="5332">
        <row r="36">
          <cell r="G36">
            <v>0</v>
          </cell>
        </row>
      </sheetData>
      <sheetData sheetId="5333">
        <row r="36">
          <cell r="G36">
            <v>0</v>
          </cell>
        </row>
      </sheetData>
      <sheetData sheetId="5334">
        <row r="36">
          <cell r="G36">
            <v>0</v>
          </cell>
        </row>
      </sheetData>
      <sheetData sheetId="5335">
        <row r="36">
          <cell r="G36">
            <v>0</v>
          </cell>
        </row>
      </sheetData>
      <sheetData sheetId="5336">
        <row r="36">
          <cell r="G36">
            <v>0</v>
          </cell>
        </row>
      </sheetData>
      <sheetData sheetId="5337">
        <row r="36">
          <cell r="G36">
            <v>0</v>
          </cell>
        </row>
      </sheetData>
      <sheetData sheetId="5338">
        <row r="36">
          <cell r="G36">
            <v>0</v>
          </cell>
        </row>
      </sheetData>
      <sheetData sheetId="5339">
        <row r="36">
          <cell r="G36">
            <v>0</v>
          </cell>
        </row>
      </sheetData>
      <sheetData sheetId="5340">
        <row r="36">
          <cell r="G36">
            <v>0</v>
          </cell>
        </row>
      </sheetData>
      <sheetData sheetId="5341">
        <row r="36">
          <cell r="G36">
            <v>0</v>
          </cell>
        </row>
      </sheetData>
      <sheetData sheetId="5342">
        <row r="36">
          <cell r="G36">
            <v>0</v>
          </cell>
        </row>
      </sheetData>
      <sheetData sheetId="5343">
        <row r="36">
          <cell r="G36">
            <v>0</v>
          </cell>
        </row>
      </sheetData>
      <sheetData sheetId="5344">
        <row r="36">
          <cell r="G36">
            <v>0</v>
          </cell>
        </row>
      </sheetData>
      <sheetData sheetId="5345">
        <row r="36">
          <cell r="G36">
            <v>0</v>
          </cell>
        </row>
      </sheetData>
      <sheetData sheetId="5346">
        <row r="36">
          <cell r="G36">
            <v>0</v>
          </cell>
        </row>
      </sheetData>
      <sheetData sheetId="5347">
        <row r="36">
          <cell r="G36">
            <v>0</v>
          </cell>
        </row>
      </sheetData>
      <sheetData sheetId="5348">
        <row r="36">
          <cell r="G36">
            <v>0</v>
          </cell>
        </row>
      </sheetData>
      <sheetData sheetId="5349">
        <row r="36">
          <cell r="G36">
            <v>0</v>
          </cell>
        </row>
      </sheetData>
      <sheetData sheetId="5350">
        <row r="36">
          <cell r="G36">
            <v>0</v>
          </cell>
        </row>
      </sheetData>
      <sheetData sheetId="5351">
        <row r="36">
          <cell r="G36">
            <v>0</v>
          </cell>
        </row>
      </sheetData>
      <sheetData sheetId="5352">
        <row r="36">
          <cell r="G36">
            <v>0</v>
          </cell>
        </row>
      </sheetData>
      <sheetData sheetId="5353">
        <row r="36">
          <cell r="G36">
            <v>0</v>
          </cell>
        </row>
      </sheetData>
      <sheetData sheetId="5354">
        <row r="36">
          <cell r="G36">
            <v>0</v>
          </cell>
        </row>
      </sheetData>
      <sheetData sheetId="5355">
        <row r="36">
          <cell r="G36">
            <v>0</v>
          </cell>
        </row>
      </sheetData>
      <sheetData sheetId="5356">
        <row r="36">
          <cell r="G36">
            <v>0</v>
          </cell>
        </row>
      </sheetData>
      <sheetData sheetId="5357">
        <row r="36">
          <cell r="G36">
            <v>0</v>
          </cell>
        </row>
      </sheetData>
      <sheetData sheetId="5358">
        <row r="36">
          <cell r="G36">
            <v>0</v>
          </cell>
        </row>
      </sheetData>
      <sheetData sheetId="5359">
        <row r="36">
          <cell r="G36">
            <v>0</v>
          </cell>
        </row>
      </sheetData>
      <sheetData sheetId="5360">
        <row r="36">
          <cell r="G36">
            <v>0</v>
          </cell>
        </row>
      </sheetData>
      <sheetData sheetId="5361">
        <row r="36">
          <cell r="G36">
            <v>0</v>
          </cell>
        </row>
      </sheetData>
      <sheetData sheetId="5362">
        <row r="36">
          <cell r="G36">
            <v>0</v>
          </cell>
        </row>
      </sheetData>
      <sheetData sheetId="5363">
        <row r="36">
          <cell r="G36">
            <v>0</v>
          </cell>
        </row>
      </sheetData>
      <sheetData sheetId="5364">
        <row r="36">
          <cell r="G36">
            <v>0</v>
          </cell>
        </row>
      </sheetData>
      <sheetData sheetId="5365">
        <row r="36">
          <cell r="G36">
            <v>0</v>
          </cell>
        </row>
      </sheetData>
      <sheetData sheetId="5366">
        <row r="36">
          <cell r="G36">
            <v>0</v>
          </cell>
        </row>
      </sheetData>
      <sheetData sheetId="5367">
        <row r="36">
          <cell r="G36">
            <v>0</v>
          </cell>
        </row>
      </sheetData>
      <sheetData sheetId="5368">
        <row r="36">
          <cell r="G36">
            <v>0</v>
          </cell>
        </row>
      </sheetData>
      <sheetData sheetId="5369">
        <row r="36">
          <cell r="G36">
            <v>0</v>
          </cell>
        </row>
      </sheetData>
      <sheetData sheetId="5370">
        <row r="36">
          <cell r="G36">
            <v>0</v>
          </cell>
        </row>
      </sheetData>
      <sheetData sheetId="5371">
        <row r="36">
          <cell r="G36">
            <v>0</v>
          </cell>
        </row>
      </sheetData>
      <sheetData sheetId="5372">
        <row r="36">
          <cell r="G36">
            <v>0</v>
          </cell>
        </row>
      </sheetData>
      <sheetData sheetId="5373">
        <row r="36">
          <cell r="G36">
            <v>0</v>
          </cell>
        </row>
      </sheetData>
      <sheetData sheetId="5374">
        <row r="36">
          <cell r="G36">
            <v>0</v>
          </cell>
        </row>
      </sheetData>
      <sheetData sheetId="5375">
        <row r="36">
          <cell r="G36">
            <v>0</v>
          </cell>
        </row>
      </sheetData>
      <sheetData sheetId="5376">
        <row r="36">
          <cell r="G36">
            <v>0</v>
          </cell>
        </row>
      </sheetData>
      <sheetData sheetId="5377">
        <row r="36">
          <cell r="G36">
            <v>0</v>
          </cell>
        </row>
      </sheetData>
      <sheetData sheetId="5378">
        <row r="36">
          <cell r="G36">
            <v>0</v>
          </cell>
        </row>
      </sheetData>
      <sheetData sheetId="5379">
        <row r="36">
          <cell r="G36">
            <v>0</v>
          </cell>
        </row>
      </sheetData>
      <sheetData sheetId="5380">
        <row r="36">
          <cell r="G36">
            <v>0</v>
          </cell>
        </row>
      </sheetData>
      <sheetData sheetId="5381">
        <row r="36">
          <cell r="G36">
            <v>0</v>
          </cell>
        </row>
      </sheetData>
      <sheetData sheetId="5382">
        <row r="36">
          <cell r="G36">
            <v>0</v>
          </cell>
        </row>
      </sheetData>
      <sheetData sheetId="5383">
        <row r="36">
          <cell r="G36">
            <v>0</v>
          </cell>
        </row>
      </sheetData>
      <sheetData sheetId="5384">
        <row r="36">
          <cell r="G36">
            <v>0</v>
          </cell>
        </row>
      </sheetData>
      <sheetData sheetId="5385">
        <row r="36">
          <cell r="G36">
            <v>0</v>
          </cell>
        </row>
      </sheetData>
      <sheetData sheetId="5386">
        <row r="36">
          <cell r="G36">
            <v>0</v>
          </cell>
        </row>
      </sheetData>
      <sheetData sheetId="5387">
        <row r="36">
          <cell r="G36">
            <v>0</v>
          </cell>
        </row>
      </sheetData>
      <sheetData sheetId="5388">
        <row r="36">
          <cell r="G36">
            <v>0</v>
          </cell>
        </row>
      </sheetData>
      <sheetData sheetId="5389">
        <row r="36">
          <cell r="G36">
            <v>0</v>
          </cell>
        </row>
      </sheetData>
      <sheetData sheetId="5390">
        <row r="7">
          <cell r="E7" t="str">
            <v>PT NEWCREST SUMATRA MINERALS</v>
          </cell>
        </row>
      </sheetData>
      <sheetData sheetId="5391">
        <row r="36">
          <cell r="G36">
            <v>0</v>
          </cell>
        </row>
      </sheetData>
      <sheetData sheetId="5392">
        <row r="36">
          <cell r="G36">
            <v>0</v>
          </cell>
        </row>
      </sheetData>
      <sheetData sheetId="5393">
        <row r="36">
          <cell r="G36">
            <v>0</v>
          </cell>
        </row>
      </sheetData>
      <sheetData sheetId="5394">
        <row r="36">
          <cell r="G36">
            <v>0</v>
          </cell>
        </row>
      </sheetData>
      <sheetData sheetId="5395">
        <row r="36">
          <cell r="G36">
            <v>0</v>
          </cell>
        </row>
      </sheetData>
      <sheetData sheetId="5396">
        <row r="36">
          <cell r="G36">
            <v>0</v>
          </cell>
        </row>
      </sheetData>
      <sheetData sheetId="5397">
        <row r="36">
          <cell r="G36">
            <v>0</v>
          </cell>
        </row>
      </sheetData>
      <sheetData sheetId="5398">
        <row r="36">
          <cell r="G36">
            <v>0</v>
          </cell>
        </row>
      </sheetData>
      <sheetData sheetId="5399">
        <row r="36">
          <cell r="G36">
            <v>0</v>
          </cell>
        </row>
      </sheetData>
      <sheetData sheetId="5400">
        <row r="36">
          <cell r="G36">
            <v>0</v>
          </cell>
        </row>
      </sheetData>
      <sheetData sheetId="5401">
        <row r="36">
          <cell r="G36">
            <v>0</v>
          </cell>
        </row>
      </sheetData>
      <sheetData sheetId="5402">
        <row r="36">
          <cell r="G36">
            <v>0</v>
          </cell>
        </row>
      </sheetData>
      <sheetData sheetId="5403">
        <row r="7">
          <cell r="E7" t="str">
            <v>PT NEWCREST SUMATRA MINERALS</v>
          </cell>
        </row>
      </sheetData>
      <sheetData sheetId="5404">
        <row r="36">
          <cell r="G36">
            <v>0</v>
          </cell>
        </row>
      </sheetData>
      <sheetData sheetId="5405">
        <row r="36">
          <cell r="G36">
            <v>0</v>
          </cell>
        </row>
      </sheetData>
      <sheetData sheetId="5406">
        <row r="36">
          <cell r="G36">
            <v>0</v>
          </cell>
        </row>
      </sheetData>
      <sheetData sheetId="5407">
        <row r="36">
          <cell r="G36">
            <v>0</v>
          </cell>
        </row>
      </sheetData>
      <sheetData sheetId="5408">
        <row r="36">
          <cell r="G36">
            <v>0</v>
          </cell>
        </row>
      </sheetData>
      <sheetData sheetId="5409">
        <row r="36">
          <cell r="G36">
            <v>0</v>
          </cell>
        </row>
      </sheetData>
      <sheetData sheetId="5410">
        <row r="36">
          <cell r="G36">
            <v>0</v>
          </cell>
        </row>
      </sheetData>
      <sheetData sheetId="5411">
        <row r="36">
          <cell r="G36">
            <v>0</v>
          </cell>
        </row>
      </sheetData>
      <sheetData sheetId="5412">
        <row r="36">
          <cell r="G36">
            <v>0</v>
          </cell>
        </row>
      </sheetData>
      <sheetData sheetId="5413">
        <row r="36">
          <cell r="G36">
            <v>0</v>
          </cell>
        </row>
      </sheetData>
      <sheetData sheetId="5414">
        <row r="36">
          <cell r="G36">
            <v>0</v>
          </cell>
        </row>
      </sheetData>
      <sheetData sheetId="5415">
        <row r="36">
          <cell r="G36">
            <v>0</v>
          </cell>
        </row>
      </sheetData>
      <sheetData sheetId="5416">
        <row r="36">
          <cell r="G36">
            <v>0</v>
          </cell>
        </row>
      </sheetData>
      <sheetData sheetId="5417">
        <row r="36">
          <cell r="G36">
            <v>0</v>
          </cell>
        </row>
      </sheetData>
      <sheetData sheetId="5418">
        <row r="36">
          <cell r="G36">
            <v>0</v>
          </cell>
        </row>
      </sheetData>
      <sheetData sheetId="5419">
        <row r="36">
          <cell r="G36">
            <v>0</v>
          </cell>
        </row>
      </sheetData>
      <sheetData sheetId="5420">
        <row r="36">
          <cell r="G36">
            <v>0</v>
          </cell>
        </row>
      </sheetData>
      <sheetData sheetId="5421">
        <row r="36">
          <cell r="G36">
            <v>0</v>
          </cell>
        </row>
      </sheetData>
      <sheetData sheetId="5422">
        <row r="36">
          <cell r="G36">
            <v>0</v>
          </cell>
        </row>
      </sheetData>
      <sheetData sheetId="5423">
        <row r="36">
          <cell r="G36">
            <v>0</v>
          </cell>
        </row>
      </sheetData>
      <sheetData sheetId="5424">
        <row r="36">
          <cell r="G36">
            <v>0</v>
          </cell>
        </row>
      </sheetData>
      <sheetData sheetId="5425">
        <row r="36">
          <cell r="G36">
            <v>0</v>
          </cell>
        </row>
      </sheetData>
      <sheetData sheetId="5426">
        <row r="36">
          <cell r="G36">
            <v>0</v>
          </cell>
        </row>
      </sheetData>
      <sheetData sheetId="5427">
        <row r="36">
          <cell r="G36">
            <v>0</v>
          </cell>
        </row>
      </sheetData>
      <sheetData sheetId="5428">
        <row r="36">
          <cell r="G36">
            <v>0</v>
          </cell>
        </row>
      </sheetData>
      <sheetData sheetId="5429">
        <row r="36">
          <cell r="G36">
            <v>0</v>
          </cell>
        </row>
      </sheetData>
      <sheetData sheetId="5430">
        <row r="36">
          <cell r="G36">
            <v>0</v>
          </cell>
        </row>
      </sheetData>
      <sheetData sheetId="5431">
        <row r="36">
          <cell r="G36">
            <v>0</v>
          </cell>
        </row>
      </sheetData>
      <sheetData sheetId="5432">
        <row r="36">
          <cell r="G36">
            <v>0</v>
          </cell>
        </row>
      </sheetData>
      <sheetData sheetId="5433">
        <row r="36">
          <cell r="G36">
            <v>0</v>
          </cell>
        </row>
      </sheetData>
      <sheetData sheetId="5434">
        <row r="36">
          <cell r="G36">
            <v>0</v>
          </cell>
        </row>
      </sheetData>
      <sheetData sheetId="5435">
        <row r="36">
          <cell r="G36">
            <v>0</v>
          </cell>
        </row>
      </sheetData>
      <sheetData sheetId="5436">
        <row r="36">
          <cell r="G36">
            <v>0</v>
          </cell>
        </row>
      </sheetData>
      <sheetData sheetId="5437">
        <row r="36">
          <cell r="G36">
            <v>0</v>
          </cell>
        </row>
      </sheetData>
      <sheetData sheetId="5438">
        <row r="36">
          <cell r="G36">
            <v>0</v>
          </cell>
        </row>
      </sheetData>
      <sheetData sheetId="5439">
        <row r="36">
          <cell r="G36">
            <v>0</v>
          </cell>
        </row>
      </sheetData>
      <sheetData sheetId="5440"/>
      <sheetData sheetId="5441"/>
      <sheetData sheetId="5442">
        <row r="36">
          <cell r="G36">
            <v>0</v>
          </cell>
        </row>
      </sheetData>
      <sheetData sheetId="5443">
        <row r="36">
          <cell r="G36">
            <v>0</v>
          </cell>
        </row>
      </sheetData>
      <sheetData sheetId="5444">
        <row r="36">
          <cell r="G36">
            <v>0</v>
          </cell>
        </row>
      </sheetData>
      <sheetData sheetId="5445">
        <row r="36">
          <cell r="G36">
            <v>0</v>
          </cell>
        </row>
      </sheetData>
      <sheetData sheetId="5446">
        <row r="36">
          <cell r="G36">
            <v>0</v>
          </cell>
        </row>
      </sheetData>
      <sheetData sheetId="5447">
        <row r="36">
          <cell r="G36">
            <v>0</v>
          </cell>
        </row>
      </sheetData>
      <sheetData sheetId="5448">
        <row r="36">
          <cell r="G36">
            <v>0</v>
          </cell>
        </row>
      </sheetData>
      <sheetData sheetId="5449">
        <row r="36">
          <cell r="G36">
            <v>0</v>
          </cell>
        </row>
      </sheetData>
      <sheetData sheetId="5450">
        <row r="36">
          <cell r="G36">
            <v>0</v>
          </cell>
        </row>
      </sheetData>
      <sheetData sheetId="5451">
        <row r="36">
          <cell r="G36">
            <v>0</v>
          </cell>
        </row>
      </sheetData>
      <sheetData sheetId="5452">
        <row r="36">
          <cell r="G36">
            <v>0</v>
          </cell>
        </row>
      </sheetData>
      <sheetData sheetId="5453">
        <row r="36">
          <cell r="G36">
            <v>0</v>
          </cell>
        </row>
      </sheetData>
      <sheetData sheetId="5454">
        <row r="36">
          <cell r="G36">
            <v>0</v>
          </cell>
        </row>
      </sheetData>
      <sheetData sheetId="5455">
        <row r="36">
          <cell r="G36">
            <v>0</v>
          </cell>
        </row>
      </sheetData>
      <sheetData sheetId="5456">
        <row r="36">
          <cell r="G36">
            <v>0</v>
          </cell>
        </row>
      </sheetData>
      <sheetData sheetId="5457">
        <row r="36">
          <cell r="G36">
            <v>0</v>
          </cell>
        </row>
      </sheetData>
      <sheetData sheetId="5458">
        <row r="36">
          <cell r="G36">
            <v>0</v>
          </cell>
        </row>
      </sheetData>
      <sheetData sheetId="5459">
        <row r="7">
          <cell r="E7" t="str">
            <v>PT NEWCREST SUMATRA MINERALS</v>
          </cell>
        </row>
      </sheetData>
      <sheetData sheetId="5460">
        <row r="36">
          <cell r="G36">
            <v>0</v>
          </cell>
        </row>
      </sheetData>
      <sheetData sheetId="5461">
        <row r="36">
          <cell r="G36">
            <v>0</v>
          </cell>
        </row>
      </sheetData>
      <sheetData sheetId="5462">
        <row r="36">
          <cell r="G36">
            <v>0</v>
          </cell>
        </row>
      </sheetData>
      <sheetData sheetId="5463">
        <row r="36">
          <cell r="G36">
            <v>0</v>
          </cell>
        </row>
      </sheetData>
      <sheetData sheetId="5464">
        <row r="36">
          <cell r="G36">
            <v>0</v>
          </cell>
        </row>
      </sheetData>
      <sheetData sheetId="5465">
        <row r="36">
          <cell r="G36">
            <v>0</v>
          </cell>
        </row>
      </sheetData>
      <sheetData sheetId="5466">
        <row r="36">
          <cell r="G36">
            <v>0</v>
          </cell>
        </row>
      </sheetData>
      <sheetData sheetId="5467">
        <row r="36">
          <cell r="G36">
            <v>0</v>
          </cell>
        </row>
      </sheetData>
      <sheetData sheetId="5468">
        <row r="36">
          <cell r="G36">
            <v>0</v>
          </cell>
        </row>
      </sheetData>
      <sheetData sheetId="5469">
        <row r="36">
          <cell r="G36">
            <v>0</v>
          </cell>
        </row>
      </sheetData>
      <sheetData sheetId="5470">
        <row r="36">
          <cell r="G36">
            <v>0</v>
          </cell>
        </row>
      </sheetData>
      <sheetData sheetId="5471">
        <row r="36">
          <cell r="G36">
            <v>0</v>
          </cell>
        </row>
      </sheetData>
      <sheetData sheetId="5472">
        <row r="36">
          <cell r="G36">
            <v>0</v>
          </cell>
        </row>
      </sheetData>
      <sheetData sheetId="5473">
        <row r="7">
          <cell r="E7" t="str">
            <v>PT NEWCREST SUMATRA MINERALS</v>
          </cell>
        </row>
      </sheetData>
      <sheetData sheetId="5474">
        <row r="36">
          <cell r="G36">
            <v>0</v>
          </cell>
        </row>
      </sheetData>
      <sheetData sheetId="5475">
        <row r="36">
          <cell r="G36">
            <v>0</v>
          </cell>
        </row>
      </sheetData>
      <sheetData sheetId="5476">
        <row r="36">
          <cell r="G36">
            <v>0</v>
          </cell>
        </row>
      </sheetData>
      <sheetData sheetId="5477">
        <row r="36">
          <cell r="G36">
            <v>0</v>
          </cell>
        </row>
      </sheetData>
      <sheetData sheetId="5478">
        <row r="36">
          <cell r="G36">
            <v>0</v>
          </cell>
        </row>
      </sheetData>
      <sheetData sheetId="5479">
        <row r="36">
          <cell r="G36">
            <v>0</v>
          </cell>
        </row>
      </sheetData>
      <sheetData sheetId="5480">
        <row r="36">
          <cell r="G36">
            <v>0</v>
          </cell>
        </row>
      </sheetData>
      <sheetData sheetId="5481">
        <row r="36">
          <cell r="G36">
            <v>0</v>
          </cell>
        </row>
      </sheetData>
      <sheetData sheetId="5482">
        <row r="36">
          <cell r="G36">
            <v>0</v>
          </cell>
        </row>
      </sheetData>
      <sheetData sheetId="5483">
        <row r="36">
          <cell r="G36">
            <v>0</v>
          </cell>
        </row>
      </sheetData>
      <sheetData sheetId="5484">
        <row r="36">
          <cell r="G36">
            <v>0</v>
          </cell>
        </row>
      </sheetData>
      <sheetData sheetId="5485">
        <row r="36">
          <cell r="G36">
            <v>0</v>
          </cell>
        </row>
      </sheetData>
      <sheetData sheetId="5486">
        <row r="36">
          <cell r="G36">
            <v>0</v>
          </cell>
        </row>
      </sheetData>
      <sheetData sheetId="5487">
        <row r="36">
          <cell r="G36">
            <v>0</v>
          </cell>
        </row>
      </sheetData>
      <sheetData sheetId="5488">
        <row r="36">
          <cell r="G36">
            <v>0</v>
          </cell>
        </row>
      </sheetData>
      <sheetData sheetId="5489">
        <row r="36">
          <cell r="G36">
            <v>0</v>
          </cell>
        </row>
      </sheetData>
      <sheetData sheetId="5490">
        <row r="36">
          <cell r="G36">
            <v>0</v>
          </cell>
        </row>
      </sheetData>
      <sheetData sheetId="5491">
        <row r="36">
          <cell r="G36">
            <v>0</v>
          </cell>
        </row>
      </sheetData>
      <sheetData sheetId="5492">
        <row r="7">
          <cell r="E7" t="str">
            <v>PT NEWCREST SUMATRA MINERALS</v>
          </cell>
        </row>
      </sheetData>
      <sheetData sheetId="5493">
        <row r="36">
          <cell r="G36">
            <v>0</v>
          </cell>
        </row>
      </sheetData>
      <sheetData sheetId="5494">
        <row r="7">
          <cell r="E7" t="str">
            <v>PT NEWCREST SUMATRA MINERALS</v>
          </cell>
        </row>
      </sheetData>
      <sheetData sheetId="5495">
        <row r="7">
          <cell r="E7" t="str">
            <v>PT NEWCREST SUMATRA MINERALS</v>
          </cell>
        </row>
      </sheetData>
      <sheetData sheetId="5496">
        <row r="7">
          <cell r="E7" t="str">
            <v>PT NEWCREST SUMATRA MINERALS</v>
          </cell>
        </row>
      </sheetData>
      <sheetData sheetId="5497">
        <row r="36">
          <cell r="G36">
            <v>0</v>
          </cell>
        </row>
      </sheetData>
      <sheetData sheetId="5498">
        <row r="7">
          <cell r="E7" t="str">
            <v>PT NEWCREST SUMATRA MINERALS</v>
          </cell>
        </row>
      </sheetData>
      <sheetData sheetId="5499">
        <row r="7">
          <cell r="E7" t="str">
            <v>PT NEWCREST SUMATRA MINERALS</v>
          </cell>
        </row>
      </sheetData>
      <sheetData sheetId="5500">
        <row r="36">
          <cell r="G36">
            <v>0</v>
          </cell>
        </row>
      </sheetData>
      <sheetData sheetId="5501">
        <row r="36">
          <cell r="G36">
            <v>0</v>
          </cell>
        </row>
      </sheetData>
      <sheetData sheetId="5502">
        <row r="36">
          <cell r="G36">
            <v>0</v>
          </cell>
        </row>
      </sheetData>
      <sheetData sheetId="5503">
        <row r="36">
          <cell r="G36">
            <v>0</v>
          </cell>
        </row>
      </sheetData>
      <sheetData sheetId="5504">
        <row r="36">
          <cell r="G36">
            <v>0</v>
          </cell>
        </row>
      </sheetData>
      <sheetData sheetId="5505">
        <row r="7">
          <cell r="E7" t="str">
            <v>PT NEWCREST SUMATRA MINERALS</v>
          </cell>
        </row>
      </sheetData>
      <sheetData sheetId="5506">
        <row r="36">
          <cell r="G36">
            <v>0</v>
          </cell>
        </row>
      </sheetData>
      <sheetData sheetId="5507">
        <row r="36">
          <cell r="G36">
            <v>0</v>
          </cell>
        </row>
      </sheetData>
      <sheetData sheetId="5508">
        <row r="36">
          <cell r="G36">
            <v>0</v>
          </cell>
        </row>
      </sheetData>
      <sheetData sheetId="5509">
        <row r="36">
          <cell r="G36">
            <v>0</v>
          </cell>
        </row>
      </sheetData>
      <sheetData sheetId="5510">
        <row r="7">
          <cell r="E7" t="str">
            <v>PT NEWCREST SUMATRA MINERALS</v>
          </cell>
        </row>
      </sheetData>
      <sheetData sheetId="5511">
        <row r="36">
          <cell r="G36">
            <v>0</v>
          </cell>
        </row>
      </sheetData>
      <sheetData sheetId="5512">
        <row r="36">
          <cell r="G36">
            <v>0</v>
          </cell>
        </row>
      </sheetData>
      <sheetData sheetId="5513">
        <row r="36">
          <cell r="G36">
            <v>0</v>
          </cell>
        </row>
      </sheetData>
      <sheetData sheetId="5514">
        <row r="36">
          <cell r="G36">
            <v>0</v>
          </cell>
        </row>
      </sheetData>
      <sheetData sheetId="5515">
        <row r="36">
          <cell r="G36">
            <v>0</v>
          </cell>
        </row>
      </sheetData>
      <sheetData sheetId="5516">
        <row r="36">
          <cell r="G36">
            <v>0</v>
          </cell>
        </row>
      </sheetData>
      <sheetData sheetId="5517">
        <row r="36">
          <cell r="G36">
            <v>0</v>
          </cell>
        </row>
      </sheetData>
      <sheetData sheetId="5518">
        <row r="36">
          <cell r="G36">
            <v>0</v>
          </cell>
        </row>
      </sheetData>
      <sheetData sheetId="5519">
        <row r="7">
          <cell r="E7" t="str">
            <v>PT NEWCREST SUMATRA MINERALS</v>
          </cell>
        </row>
      </sheetData>
      <sheetData sheetId="5520">
        <row r="36">
          <cell r="G36">
            <v>0</v>
          </cell>
        </row>
      </sheetData>
      <sheetData sheetId="5521">
        <row r="36">
          <cell r="G36">
            <v>0</v>
          </cell>
        </row>
      </sheetData>
      <sheetData sheetId="5522">
        <row r="36">
          <cell r="G36">
            <v>0</v>
          </cell>
        </row>
      </sheetData>
      <sheetData sheetId="5523">
        <row r="36">
          <cell r="G36">
            <v>0</v>
          </cell>
        </row>
      </sheetData>
      <sheetData sheetId="5524">
        <row r="36">
          <cell r="G36">
            <v>0</v>
          </cell>
        </row>
      </sheetData>
      <sheetData sheetId="5525">
        <row r="36">
          <cell r="G36">
            <v>0</v>
          </cell>
        </row>
      </sheetData>
      <sheetData sheetId="5526">
        <row r="36">
          <cell r="G36">
            <v>0</v>
          </cell>
        </row>
      </sheetData>
      <sheetData sheetId="5527">
        <row r="36">
          <cell r="G36">
            <v>0</v>
          </cell>
        </row>
      </sheetData>
      <sheetData sheetId="5528">
        <row r="36">
          <cell r="G36">
            <v>0</v>
          </cell>
        </row>
      </sheetData>
      <sheetData sheetId="5529">
        <row r="7">
          <cell r="E7" t="str">
            <v>PT NEWCREST SUMATRA MINERALS</v>
          </cell>
        </row>
      </sheetData>
      <sheetData sheetId="5530">
        <row r="36">
          <cell r="G36">
            <v>0</v>
          </cell>
        </row>
      </sheetData>
      <sheetData sheetId="5531">
        <row r="7">
          <cell r="E7" t="str">
            <v>PT NEWCREST SUMATRA MINERALS</v>
          </cell>
        </row>
      </sheetData>
      <sheetData sheetId="5532">
        <row r="7">
          <cell r="E7" t="str">
            <v>PT NEWCREST SUMATRA MINERALS</v>
          </cell>
        </row>
      </sheetData>
      <sheetData sheetId="5533">
        <row r="36">
          <cell r="G36">
            <v>0</v>
          </cell>
        </row>
      </sheetData>
      <sheetData sheetId="5534">
        <row r="36">
          <cell r="G36">
            <v>0</v>
          </cell>
        </row>
      </sheetData>
      <sheetData sheetId="5535">
        <row r="7">
          <cell r="E7" t="str">
            <v>PT NEWCREST SUMATRA MINERALS</v>
          </cell>
        </row>
      </sheetData>
      <sheetData sheetId="5536">
        <row r="7">
          <cell r="E7" t="str">
            <v>PT NEWCREST SUMATRA MINERALS</v>
          </cell>
        </row>
      </sheetData>
      <sheetData sheetId="5537">
        <row r="7">
          <cell r="E7" t="str">
            <v>PT NEWCREST SUMATRA MINERALS</v>
          </cell>
        </row>
      </sheetData>
      <sheetData sheetId="5538">
        <row r="7">
          <cell r="E7" t="str">
            <v>PT NEWCREST SUMATRA MINERALS</v>
          </cell>
        </row>
      </sheetData>
      <sheetData sheetId="5539">
        <row r="36">
          <cell r="G36">
            <v>0</v>
          </cell>
        </row>
      </sheetData>
      <sheetData sheetId="5540">
        <row r="7">
          <cell r="E7" t="str">
            <v>PT NEWCREST SUMATRA MINERALS</v>
          </cell>
        </row>
      </sheetData>
      <sheetData sheetId="5541">
        <row r="7">
          <cell r="E7" t="str">
            <v>PT NEWCREST SUMATRA MINERALS</v>
          </cell>
        </row>
      </sheetData>
      <sheetData sheetId="5542">
        <row r="7">
          <cell r="E7" t="str">
            <v>PT NEWCREST SUMATRA MINERALS</v>
          </cell>
        </row>
      </sheetData>
      <sheetData sheetId="5543">
        <row r="36">
          <cell r="G36">
            <v>0</v>
          </cell>
        </row>
      </sheetData>
      <sheetData sheetId="5544">
        <row r="7">
          <cell r="E7" t="str">
            <v>PT NEWCREST SUMATRA MINERALS</v>
          </cell>
        </row>
      </sheetData>
      <sheetData sheetId="5545">
        <row r="7">
          <cell r="E7" t="str">
            <v>PT NEWCREST SUMATRA MINERALS</v>
          </cell>
        </row>
      </sheetData>
      <sheetData sheetId="5546">
        <row r="36">
          <cell r="G36">
            <v>0</v>
          </cell>
        </row>
      </sheetData>
      <sheetData sheetId="5547">
        <row r="36">
          <cell r="G36">
            <v>0</v>
          </cell>
        </row>
      </sheetData>
      <sheetData sheetId="5548">
        <row r="36">
          <cell r="G36">
            <v>0</v>
          </cell>
        </row>
      </sheetData>
      <sheetData sheetId="5549">
        <row r="36">
          <cell r="G36">
            <v>0</v>
          </cell>
        </row>
      </sheetData>
      <sheetData sheetId="5550">
        <row r="36">
          <cell r="G36">
            <v>0</v>
          </cell>
        </row>
      </sheetData>
      <sheetData sheetId="5551">
        <row r="36">
          <cell r="G36">
            <v>0</v>
          </cell>
        </row>
      </sheetData>
      <sheetData sheetId="5552">
        <row r="36">
          <cell r="G36">
            <v>0</v>
          </cell>
        </row>
      </sheetData>
      <sheetData sheetId="5553">
        <row r="36">
          <cell r="G36">
            <v>0</v>
          </cell>
        </row>
      </sheetData>
      <sheetData sheetId="5554">
        <row r="36">
          <cell r="G36">
            <v>0</v>
          </cell>
        </row>
      </sheetData>
      <sheetData sheetId="5555">
        <row r="36">
          <cell r="G36">
            <v>0</v>
          </cell>
        </row>
      </sheetData>
      <sheetData sheetId="5556"/>
      <sheetData sheetId="5557"/>
      <sheetData sheetId="5558"/>
      <sheetData sheetId="5559"/>
      <sheetData sheetId="5560"/>
      <sheetData sheetId="5561">
        <row r="36">
          <cell r="G36">
            <v>0</v>
          </cell>
        </row>
      </sheetData>
      <sheetData sheetId="5562">
        <row r="36">
          <cell r="G36">
            <v>0</v>
          </cell>
        </row>
      </sheetData>
      <sheetData sheetId="5563"/>
      <sheetData sheetId="5564">
        <row r="36">
          <cell r="G36">
            <v>0</v>
          </cell>
        </row>
      </sheetData>
      <sheetData sheetId="5565">
        <row r="36">
          <cell r="G36">
            <v>0</v>
          </cell>
        </row>
      </sheetData>
      <sheetData sheetId="5566">
        <row r="36">
          <cell r="G36">
            <v>0</v>
          </cell>
        </row>
      </sheetData>
      <sheetData sheetId="5567">
        <row r="36">
          <cell r="G36">
            <v>0</v>
          </cell>
        </row>
      </sheetData>
      <sheetData sheetId="5568">
        <row r="36">
          <cell r="G36">
            <v>0</v>
          </cell>
        </row>
      </sheetData>
      <sheetData sheetId="5569">
        <row r="36">
          <cell r="G36">
            <v>0</v>
          </cell>
        </row>
      </sheetData>
      <sheetData sheetId="5570">
        <row r="36">
          <cell r="G36">
            <v>0</v>
          </cell>
        </row>
      </sheetData>
      <sheetData sheetId="5571">
        <row r="36">
          <cell r="G36">
            <v>0</v>
          </cell>
        </row>
      </sheetData>
      <sheetData sheetId="5572">
        <row r="36">
          <cell r="G36">
            <v>0</v>
          </cell>
        </row>
      </sheetData>
      <sheetData sheetId="5573">
        <row r="7">
          <cell r="E7" t="str">
            <v>PT NEWCREST SUMATRA MINERALS</v>
          </cell>
        </row>
      </sheetData>
      <sheetData sheetId="5574">
        <row r="7">
          <cell r="E7" t="str">
            <v>PT NEWCREST SUMATRA MINERALS</v>
          </cell>
        </row>
      </sheetData>
      <sheetData sheetId="5575">
        <row r="7">
          <cell r="E7" t="str">
            <v>PT NEWCREST SUMATRA MINERALS</v>
          </cell>
        </row>
      </sheetData>
      <sheetData sheetId="5576">
        <row r="36">
          <cell r="G36">
            <v>0</v>
          </cell>
        </row>
      </sheetData>
      <sheetData sheetId="5577">
        <row r="36">
          <cell r="G36">
            <v>0</v>
          </cell>
        </row>
      </sheetData>
      <sheetData sheetId="5578">
        <row r="7">
          <cell r="E7" t="str">
            <v>PT NEWCREST SUMATRA MINERALS</v>
          </cell>
        </row>
      </sheetData>
      <sheetData sheetId="5579">
        <row r="7">
          <cell r="E7" t="str">
            <v>PT NEWCREST SUMATRA MINERALS</v>
          </cell>
        </row>
      </sheetData>
      <sheetData sheetId="5580">
        <row r="36">
          <cell r="G36">
            <v>0</v>
          </cell>
        </row>
      </sheetData>
      <sheetData sheetId="5581">
        <row r="36">
          <cell r="G36">
            <v>0</v>
          </cell>
        </row>
      </sheetData>
      <sheetData sheetId="5582">
        <row r="7">
          <cell r="E7" t="str">
            <v>PT NEWCREST SUMATRA MINERALS</v>
          </cell>
        </row>
      </sheetData>
      <sheetData sheetId="5583">
        <row r="7">
          <cell r="E7" t="str">
            <v>PT NEWCREST SUMATRA MINERALS</v>
          </cell>
        </row>
      </sheetData>
      <sheetData sheetId="5584">
        <row r="7">
          <cell r="E7" t="str">
            <v>PT NEWCREST SUMATRA MINERALS</v>
          </cell>
        </row>
      </sheetData>
      <sheetData sheetId="5585">
        <row r="36">
          <cell r="G36">
            <v>0</v>
          </cell>
        </row>
      </sheetData>
      <sheetData sheetId="5586">
        <row r="36">
          <cell r="G36">
            <v>0</v>
          </cell>
        </row>
      </sheetData>
      <sheetData sheetId="5587">
        <row r="7">
          <cell r="E7" t="str">
            <v>PT NEWCREST SUMATRA MINERALS</v>
          </cell>
        </row>
      </sheetData>
      <sheetData sheetId="5588">
        <row r="7">
          <cell r="E7" t="str">
            <v>PT NEWCREST SUMATRA MINERALS</v>
          </cell>
        </row>
      </sheetData>
      <sheetData sheetId="5589">
        <row r="36">
          <cell r="G36">
            <v>0</v>
          </cell>
        </row>
      </sheetData>
      <sheetData sheetId="5590">
        <row r="36">
          <cell r="G36">
            <v>0</v>
          </cell>
        </row>
      </sheetData>
      <sheetData sheetId="5591">
        <row r="36">
          <cell r="G36">
            <v>0</v>
          </cell>
        </row>
      </sheetData>
      <sheetData sheetId="5592">
        <row r="36">
          <cell r="G36">
            <v>0</v>
          </cell>
        </row>
      </sheetData>
      <sheetData sheetId="5593">
        <row r="36">
          <cell r="G36">
            <v>0</v>
          </cell>
        </row>
      </sheetData>
      <sheetData sheetId="5594">
        <row r="36">
          <cell r="G36">
            <v>0</v>
          </cell>
        </row>
      </sheetData>
      <sheetData sheetId="5595">
        <row r="36">
          <cell r="G36">
            <v>0</v>
          </cell>
        </row>
      </sheetData>
      <sheetData sheetId="5596">
        <row r="36">
          <cell r="G36">
            <v>0</v>
          </cell>
        </row>
      </sheetData>
      <sheetData sheetId="5597">
        <row r="36">
          <cell r="G36">
            <v>0</v>
          </cell>
        </row>
      </sheetData>
      <sheetData sheetId="5598">
        <row r="36">
          <cell r="G36">
            <v>0</v>
          </cell>
        </row>
      </sheetData>
      <sheetData sheetId="5599">
        <row r="36">
          <cell r="G36">
            <v>0</v>
          </cell>
        </row>
      </sheetData>
      <sheetData sheetId="5600">
        <row r="36">
          <cell r="G36">
            <v>0</v>
          </cell>
        </row>
      </sheetData>
      <sheetData sheetId="5601">
        <row r="36">
          <cell r="G36">
            <v>0</v>
          </cell>
        </row>
      </sheetData>
      <sheetData sheetId="5602">
        <row r="36">
          <cell r="G36">
            <v>0</v>
          </cell>
        </row>
      </sheetData>
      <sheetData sheetId="5603">
        <row r="36">
          <cell r="G36">
            <v>0</v>
          </cell>
        </row>
      </sheetData>
      <sheetData sheetId="5604">
        <row r="36">
          <cell r="G36">
            <v>0</v>
          </cell>
        </row>
      </sheetData>
      <sheetData sheetId="5605">
        <row r="36">
          <cell r="G36">
            <v>0</v>
          </cell>
        </row>
      </sheetData>
      <sheetData sheetId="5606">
        <row r="36">
          <cell r="G36">
            <v>0</v>
          </cell>
        </row>
      </sheetData>
      <sheetData sheetId="5607">
        <row r="36">
          <cell r="G36">
            <v>0</v>
          </cell>
        </row>
      </sheetData>
      <sheetData sheetId="5608">
        <row r="36">
          <cell r="G36">
            <v>0</v>
          </cell>
        </row>
      </sheetData>
      <sheetData sheetId="5609">
        <row r="36">
          <cell r="G36">
            <v>0</v>
          </cell>
        </row>
      </sheetData>
      <sheetData sheetId="5610">
        <row r="36">
          <cell r="G36">
            <v>0</v>
          </cell>
        </row>
      </sheetData>
      <sheetData sheetId="5611">
        <row r="36">
          <cell r="G36">
            <v>0</v>
          </cell>
        </row>
      </sheetData>
      <sheetData sheetId="5612">
        <row r="36">
          <cell r="G36">
            <v>0</v>
          </cell>
        </row>
      </sheetData>
      <sheetData sheetId="5613">
        <row r="36">
          <cell r="G36">
            <v>0</v>
          </cell>
        </row>
      </sheetData>
      <sheetData sheetId="5614">
        <row r="36">
          <cell r="G36">
            <v>0</v>
          </cell>
        </row>
      </sheetData>
      <sheetData sheetId="5615">
        <row r="36">
          <cell r="G36">
            <v>0</v>
          </cell>
        </row>
      </sheetData>
      <sheetData sheetId="5616">
        <row r="36">
          <cell r="G36">
            <v>0</v>
          </cell>
        </row>
      </sheetData>
      <sheetData sheetId="5617">
        <row r="36">
          <cell r="G36">
            <v>0</v>
          </cell>
        </row>
      </sheetData>
      <sheetData sheetId="5618">
        <row r="36">
          <cell r="G36">
            <v>0</v>
          </cell>
        </row>
      </sheetData>
      <sheetData sheetId="5619">
        <row r="36">
          <cell r="G36">
            <v>0</v>
          </cell>
        </row>
      </sheetData>
      <sheetData sheetId="5620">
        <row r="36">
          <cell r="G36">
            <v>0</v>
          </cell>
        </row>
      </sheetData>
      <sheetData sheetId="5621">
        <row r="36">
          <cell r="G36">
            <v>0</v>
          </cell>
        </row>
      </sheetData>
      <sheetData sheetId="5622">
        <row r="36">
          <cell r="G36">
            <v>0</v>
          </cell>
        </row>
      </sheetData>
      <sheetData sheetId="5623">
        <row r="36">
          <cell r="G36">
            <v>0</v>
          </cell>
        </row>
      </sheetData>
      <sheetData sheetId="5624">
        <row r="36">
          <cell r="G36">
            <v>0</v>
          </cell>
        </row>
      </sheetData>
      <sheetData sheetId="5625">
        <row r="36">
          <cell r="G36">
            <v>0</v>
          </cell>
        </row>
      </sheetData>
      <sheetData sheetId="5626">
        <row r="36">
          <cell r="G36">
            <v>0</v>
          </cell>
        </row>
      </sheetData>
      <sheetData sheetId="5627">
        <row r="36">
          <cell r="G36">
            <v>0</v>
          </cell>
        </row>
      </sheetData>
      <sheetData sheetId="5628">
        <row r="36">
          <cell r="G36">
            <v>0</v>
          </cell>
        </row>
      </sheetData>
      <sheetData sheetId="5629">
        <row r="36">
          <cell r="G36">
            <v>0</v>
          </cell>
        </row>
      </sheetData>
      <sheetData sheetId="5630">
        <row r="36">
          <cell r="G36">
            <v>0</v>
          </cell>
        </row>
      </sheetData>
      <sheetData sheetId="5631">
        <row r="36">
          <cell r="G36">
            <v>0</v>
          </cell>
        </row>
      </sheetData>
      <sheetData sheetId="5632">
        <row r="36">
          <cell r="G36">
            <v>0</v>
          </cell>
        </row>
      </sheetData>
      <sheetData sheetId="5633">
        <row r="36">
          <cell r="G36">
            <v>0</v>
          </cell>
        </row>
      </sheetData>
      <sheetData sheetId="5634">
        <row r="36">
          <cell r="G36">
            <v>0</v>
          </cell>
        </row>
      </sheetData>
      <sheetData sheetId="5635">
        <row r="36">
          <cell r="G36">
            <v>0</v>
          </cell>
        </row>
      </sheetData>
      <sheetData sheetId="5636">
        <row r="36">
          <cell r="G36">
            <v>0</v>
          </cell>
        </row>
      </sheetData>
      <sheetData sheetId="5637">
        <row r="36">
          <cell r="G36">
            <v>0</v>
          </cell>
        </row>
      </sheetData>
      <sheetData sheetId="5638">
        <row r="36">
          <cell r="G36">
            <v>0</v>
          </cell>
        </row>
      </sheetData>
      <sheetData sheetId="5639">
        <row r="36">
          <cell r="G36">
            <v>0</v>
          </cell>
        </row>
      </sheetData>
      <sheetData sheetId="5640">
        <row r="36">
          <cell r="G36">
            <v>0</v>
          </cell>
        </row>
      </sheetData>
      <sheetData sheetId="5641">
        <row r="36">
          <cell r="G36">
            <v>0</v>
          </cell>
        </row>
      </sheetData>
      <sheetData sheetId="5642">
        <row r="36">
          <cell r="G36">
            <v>0</v>
          </cell>
        </row>
      </sheetData>
      <sheetData sheetId="5643">
        <row r="36">
          <cell r="G36">
            <v>0</v>
          </cell>
        </row>
      </sheetData>
      <sheetData sheetId="5644">
        <row r="36">
          <cell r="G36">
            <v>0</v>
          </cell>
        </row>
      </sheetData>
      <sheetData sheetId="5645">
        <row r="36">
          <cell r="G36">
            <v>0</v>
          </cell>
        </row>
      </sheetData>
      <sheetData sheetId="5646">
        <row r="36">
          <cell r="G36">
            <v>0</v>
          </cell>
        </row>
      </sheetData>
      <sheetData sheetId="5647">
        <row r="36">
          <cell r="G36">
            <v>0</v>
          </cell>
        </row>
      </sheetData>
      <sheetData sheetId="5648">
        <row r="36">
          <cell r="G36">
            <v>0</v>
          </cell>
        </row>
      </sheetData>
      <sheetData sheetId="5649">
        <row r="36">
          <cell r="G36">
            <v>0</v>
          </cell>
        </row>
      </sheetData>
      <sheetData sheetId="5650">
        <row r="36">
          <cell r="G36">
            <v>0</v>
          </cell>
        </row>
      </sheetData>
      <sheetData sheetId="5651">
        <row r="36">
          <cell r="G36">
            <v>0</v>
          </cell>
        </row>
      </sheetData>
      <sheetData sheetId="5652">
        <row r="36">
          <cell r="G36">
            <v>0</v>
          </cell>
        </row>
      </sheetData>
      <sheetData sheetId="5653">
        <row r="36">
          <cell r="G36">
            <v>0</v>
          </cell>
        </row>
      </sheetData>
      <sheetData sheetId="5654">
        <row r="36">
          <cell r="G36">
            <v>0</v>
          </cell>
        </row>
      </sheetData>
      <sheetData sheetId="5655">
        <row r="36">
          <cell r="G36">
            <v>0</v>
          </cell>
        </row>
      </sheetData>
      <sheetData sheetId="5656">
        <row r="36">
          <cell r="G36">
            <v>0</v>
          </cell>
        </row>
      </sheetData>
      <sheetData sheetId="5657">
        <row r="36">
          <cell r="G36">
            <v>0</v>
          </cell>
        </row>
      </sheetData>
      <sheetData sheetId="5658">
        <row r="36">
          <cell r="G36">
            <v>0</v>
          </cell>
        </row>
      </sheetData>
      <sheetData sheetId="5659">
        <row r="36">
          <cell r="G36">
            <v>0</v>
          </cell>
        </row>
      </sheetData>
      <sheetData sheetId="5660">
        <row r="36">
          <cell r="G36">
            <v>0</v>
          </cell>
        </row>
      </sheetData>
      <sheetData sheetId="5661">
        <row r="36">
          <cell r="G36">
            <v>0</v>
          </cell>
        </row>
      </sheetData>
      <sheetData sheetId="5662">
        <row r="36">
          <cell r="G36">
            <v>0</v>
          </cell>
        </row>
      </sheetData>
      <sheetData sheetId="5663">
        <row r="36">
          <cell r="G36">
            <v>0</v>
          </cell>
        </row>
      </sheetData>
      <sheetData sheetId="5664">
        <row r="36">
          <cell r="G36">
            <v>0</v>
          </cell>
        </row>
      </sheetData>
      <sheetData sheetId="5665">
        <row r="36">
          <cell r="G36">
            <v>0</v>
          </cell>
        </row>
      </sheetData>
      <sheetData sheetId="5666">
        <row r="36">
          <cell r="G36">
            <v>0</v>
          </cell>
        </row>
      </sheetData>
      <sheetData sheetId="5667">
        <row r="36">
          <cell r="G36">
            <v>0</v>
          </cell>
        </row>
      </sheetData>
      <sheetData sheetId="5668">
        <row r="36">
          <cell r="G36">
            <v>0</v>
          </cell>
        </row>
      </sheetData>
      <sheetData sheetId="5669">
        <row r="36">
          <cell r="G36">
            <v>0</v>
          </cell>
        </row>
      </sheetData>
      <sheetData sheetId="5670">
        <row r="36">
          <cell r="G36">
            <v>0</v>
          </cell>
        </row>
      </sheetData>
      <sheetData sheetId="5671">
        <row r="36">
          <cell r="G36">
            <v>0</v>
          </cell>
        </row>
      </sheetData>
      <sheetData sheetId="5672">
        <row r="36">
          <cell r="G36">
            <v>0</v>
          </cell>
        </row>
      </sheetData>
      <sheetData sheetId="5673">
        <row r="36">
          <cell r="G36">
            <v>0</v>
          </cell>
        </row>
      </sheetData>
      <sheetData sheetId="5674">
        <row r="36">
          <cell r="G36">
            <v>0</v>
          </cell>
        </row>
      </sheetData>
      <sheetData sheetId="5675">
        <row r="36">
          <cell r="G36">
            <v>0</v>
          </cell>
        </row>
      </sheetData>
      <sheetData sheetId="5676">
        <row r="36">
          <cell r="G36">
            <v>0</v>
          </cell>
        </row>
      </sheetData>
      <sheetData sheetId="5677">
        <row r="36">
          <cell r="G36">
            <v>0</v>
          </cell>
        </row>
      </sheetData>
      <sheetData sheetId="5678">
        <row r="36">
          <cell r="G36">
            <v>0</v>
          </cell>
        </row>
      </sheetData>
      <sheetData sheetId="5679">
        <row r="36">
          <cell r="G36">
            <v>0</v>
          </cell>
        </row>
      </sheetData>
      <sheetData sheetId="5680">
        <row r="36">
          <cell r="G36">
            <v>0</v>
          </cell>
        </row>
      </sheetData>
      <sheetData sheetId="5681">
        <row r="36">
          <cell r="G36">
            <v>0</v>
          </cell>
        </row>
      </sheetData>
      <sheetData sheetId="5682">
        <row r="36">
          <cell r="G36">
            <v>0</v>
          </cell>
        </row>
      </sheetData>
      <sheetData sheetId="5683">
        <row r="36">
          <cell r="G36">
            <v>0</v>
          </cell>
        </row>
      </sheetData>
      <sheetData sheetId="5684">
        <row r="36">
          <cell r="G36">
            <v>0</v>
          </cell>
        </row>
      </sheetData>
      <sheetData sheetId="5685">
        <row r="36">
          <cell r="G36">
            <v>0</v>
          </cell>
        </row>
      </sheetData>
      <sheetData sheetId="5686">
        <row r="36">
          <cell r="G36">
            <v>0</v>
          </cell>
        </row>
      </sheetData>
      <sheetData sheetId="5687">
        <row r="36">
          <cell r="G36">
            <v>0</v>
          </cell>
        </row>
      </sheetData>
      <sheetData sheetId="5688">
        <row r="36">
          <cell r="G36">
            <v>0</v>
          </cell>
        </row>
      </sheetData>
      <sheetData sheetId="5689">
        <row r="36">
          <cell r="G36">
            <v>0</v>
          </cell>
        </row>
      </sheetData>
      <sheetData sheetId="5690">
        <row r="36">
          <cell r="G36">
            <v>0</v>
          </cell>
        </row>
      </sheetData>
      <sheetData sheetId="5691">
        <row r="36">
          <cell r="G36">
            <v>0</v>
          </cell>
        </row>
      </sheetData>
      <sheetData sheetId="5692">
        <row r="36">
          <cell r="G36">
            <v>0</v>
          </cell>
        </row>
      </sheetData>
      <sheetData sheetId="5693">
        <row r="36">
          <cell r="G36">
            <v>0</v>
          </cell>
        </row>
      </sheetData>
      <sheetData sheetId="5694">
        <row r="36">
          <cell r="G36">
            <v>0</v>
          </cell>
        </row>
      </sheetData>
      <sheetData sheetId="5695">
        <row r="36">
          <cell r="G36">
            <v>0</v>
          </cell>
        </row>
      </sheetData>
      <sheetData sheetId="5696">
        <row r="36">
          <cell r="G36">
            <v>0</v>
          </cell>
        </row>
      </sheetData>
      <sheetData sheetId="5697">
        <row r="36">
          <cell r="G36">
            <v>0</v>
          </cell>
        </row>
      </sheetData>
      <sheetData sheetId="5698">
        <row r="36">
          <cell r="G36">
            <v>0</v>
          </cell>
        </row>
      </sheetData>
      <sheetData sheetId="5699">
        <row r="36">
          <cell r="G36">
            <v>0</v>
          </cell>
        </row>
      </sheetData>
      <sheetData sheetId="5700">
        <row r="36">
          <cell r="G36">
            <v>0</v>
          </cell>
        </row>
      </sheetData>
      <sheetData sheetId="5701">
        <row r="36">
          <cell r="G36">
            <v>0</v>
          </cell>
        </row>
      </sheetData>
      <sheetData sheetId="5702">
        <row r="36">
          <cell r="G36">
            <v>0</v>
          </cell>
        </row>
      </sheetData>
      <sheetData sheetId="5703">
        <row r="36">
          <cell r="G36">
            <v>0</v>
          </cell>
        </row>
      </sheetData>
      <sheetData sheetId="5704">
        <row r="36">
          <cell r="G36">
            <v>0</v>
          </cell>
        </row>
      </sheetData>
      <sheetData sheetId="5705">
        <row r="36">
          <cell r="G36">
            <v>0</v>
          </cell>
        </row>
      </sheetData>
      <sheetData sheetId="5706">
        <row r="36">
          <cell r="G36">
            <v>0</v>
          </cell>
        </row>
      </sheetData>
      <sheetData sheetId="5707">
        <row r="36">
          <cell r="G36">
            <v>0</v>
          </cell>
        </row>
      </sheetData>
      <sheetData sheetId="5708">
        <row r="36">
          <cell r="G36">
            <v>0</v>
          </cell>
        </row>
      </sheetData>
      <sheetData sheetId="5709">
        <row r="36">
          <cell r="G36">
            <v>0</v>
          </cell>
        </row>
      </sheetData>
      <sheetData sheetId="5710">
        <row r="36">
          <cell r="G36">
            <v>0</v>
          </cell>
        </row>
      </sheetData>
      <sheetData sheetId="5711">
        <row r="36">
          <cell r="G36">
            <v>0</v>
          </cell>
        </row>
      </sheetData>
      <sheetData sheetId="5712">
        <row r="36">
          <cell r="G36">
            <v>0</v>
          </cell>
        </row>
      </sheetData>
      <sheetData sheetId="5713">
        <row r="36">
          <cell r="G36">
            <v>0</v>
          </cell>
        </row>
      </sheetData>
      <sheetData sheetId="5714">
        <row r="36">
          <cell r="G36">
            <v>0</v>
          </cell>
        </row>
      </sheetData>
      <sheetData sheetId="5715">
        <row r="36">
          <cell r="G36">
            <v>0</v>
          </cell>
        </row>
      </sheetData>
      <sheetData sheetId="5716">
        <row r="36">
          <cell r="G36">
            <v>0</v>
          </cell>
        </row>
      </sheetData>
      <sheetData sheetId="5717">
        <row r="36">
          <cell r="G36">
            <v>0</v>
          </cell>
        </row>
      </sheetData>
      <sheetData sheetId="5718">
        <row r="36">
          <cell r="G36">
            <v>0</v>
          </cell>
        </row>
      </sheetData>
      <sheetData sheetId="5719">
        <row r="36">
          <cell r="G36">
            <v>0</v>
          </cell>
        </row>
      </sheetData>
      <sheetData sheetId="5720">
        <row r="36">
          <cell r="G36">
            <v>0</v>
          </cell>
        </row>
      </sheetData>
      <sheetData sheetId="5721">
        <row r="36">
          <cell r="G36">
            <v>0</v>
          </cell>
        </row>
      </sheetData>
      <sheetData sheetId="5722">
        <row r="36">
          <cell r="G36">
            <v>0</v>
          </cell>
        </row>
      </sheetData>
      <sheetData sheetId="5723">
        <row r="36">
          <cell r="G36">
            <v>0</v>
          </cell>
        </row>
      </sheetData>
      <sheetData sheetId="5724">
        <row r="36">
          <cell r="G36">
            <v>0</v>
          </cell>
        </row>
      </sheetData>
      <sheetData sheetId="5725">
        <row r="36">
          <cell r="G36">
            <v>0</v>
          </cell>
        </row>
      </sheetData>
      <sheetData sheetId="5726">
        <row r="36">
          <cell r="G36">
            <v>0</v>
          </cell>
        </row>
      </sheetData>
      <sheetData sheetId="5727">
        <row r="36">
          <cell r="G36">
            <v>0</v>
          </cell>
        </row>
      </sheetData>
      <sheetData sheetId="5728">
        <row r="36">
          <cell r="G36">
            <v>0</v>
          </cell>
        </row>
      </sheetData>
      <sheetData sheetId="5729">
        <row r="36">
          <cell r="G36">
            <v>0</v>
          </cell>
        </row>
      </sheetData>
      <sheetData sheetId="5730">
        <row r="36">
          <cell r="G36">
            <v>0</v>
          </cell>
        </row>
      </sheetData>
      <sheetData sheetId="5731">
        <row r="36">
          <cell r="G36">
            <v>0</v>
          </cell>
        </row>
      </sheetData>
      <sheetData sheetId="5732">
        <row r="36">
          <cell r="G36">
            <v>0</v>
          </cell>
        </row>
      </sheetData>
      <sheetData sheetId="5733">
        <row r="36">
          <cell r="G36">
            <v>0</v>
          </cell>
        </row>
      </sheetData>
      <sheetData sheetId="5734">
        <row r="36">
          <cell r="G36">
            <v>0</v>
          </cell>
        </row>
      </sheetData>
      <sheetData sheetId="5735">
        <row r="36">
          <cell r="G36">
            <v>0</v>
          </cell>
        </row>
      </sheetData>
      <sheetData sheetId="5736">
        <row r="36">
          <cell r="G36">
            <v>0</v>
          </cell>
        </row>
      </sheetData>
      <sheetData sheetId="5737">
        <row r="36">
          <cell r="G36">
            <v>0</v>
          </cell>
        </row>
      </sheetData>
      <sheetData sheetId="5738">
        <row r="36">
          <cell r="G36">
            <v>0</v>
          </cell>
        </row>
      </sheetData>
      <sheetData sheetId="5739">
        <row r="36">
          <cell r="G36">
            <v>0</v>
          </cell>
        </row>
      </sheetData>
      <sheetData sheetId="5740">
        <row r="36">
          <cell r="G36">
            <v>0</v>
          </cell>
        </row>
      </sheetData>
      <sheetData sheetId="5741">
        <row r="36">
          <cell r="G36">
            <v>0</v>
          </cell>
        </row>
      </sheetData>
      <sheetData sheetId="5742">
        <row r="36">
          <cell r="G36">
            <v>0</v>
          </cell>
        </row>
      </sheetData>
      <sheetData sheetId="5743">
        <row r="36">
          <cell r="G36">
            <v>0</v>
          </cell>
        </row>
      </sheetData>
      <sheetData sheetId="5744">
        <row r="36">
          <cell r="G36">
            <v>0</v>
          </cell>
        </row>
      </sheetData>
      <sheetData sheetId="5745">
        <row r="36">
          <cell r="G36">
            <v>0</v>
          </cell>
        </row>
      </sheetData>
      <sheetData sheetId="5746">
        <row r="36">
          <cell r="G36">
            <v>0</v>
          </cell>
        </row>
      </sheetData>
      <sheetData sheetId="5747">
        <row r="36">
          <cell r="G36">
            <v>0</v>
          </cell>
        </row>
      </sheetData>
      <sheetData sheetId="5748">
        <row r="36">
          <cell r="G36">
            <v>0</v>
          </cell>
        </row>
      </sheetData>
      <sheetData sheetId="5749">
        <row r="36">
          <cell r="G36">
            <v>0</v>
          </cell>
        </row>
      </sheetData>
      <sheetData sheetId="5750">
        <row r="36">
          <cell r="G36">
            <v>0</v>
          </cell>
        </row>
      </sheetData>
      <sheetData sheetId="5751">
        <row r="36">
          <cell r="G36">
            <v>0</v>
          </cell>
        </row>
      </sheetData>
      <sheetData sheetId="5752">
        <row r="36">
          <cell r="G36">
            <v>0</v>
          </cell>
        </row>
      </sheetData>
      <sheetData sheetId="5753">
        <row r="36">
          <cell r="G36">
            <v>0</v>
          </cell>
        </row>
      </sheetData>
      <sheetData sheetId="5754">
        <row r="36">
          <cell r="G36">
            <v>0</v>
          </cell>
        </row>
      </sheetData>
      <sheetData sheetId="5755">
        <row r="36">
          <cell r="G36">
            <v>0</v>
          </cell>
        </row>
      </sheetData>
      <sheetData sheetId="5756">
        <row r="36">
          <cell r="G36">
            <v>0</v>
          </cell>
        </row>
      </sheetData>
      <sheetData sheetId="5757">
        <row r="36">
          <cell r="G36">
            <v>0</v>
          </cell>
        </row>
      </sheetData>
      <sheetData sheetId="5758">
        <row r="36">
          <cell r="G36">
            <v>0</v>
          </cell>
        </row>
      </sheetData>
      <sheetData sheetId="5759">
        <row r="36">
          <cell r="G36">
            <v>0</v>
          </cell>
        </row>
      </sheetData>
      <sheetData sheetId="5760">
        <row r="36">
          <cell r="G36">
            <v>0</v>
          </cell>
        </row>
      </sheetData>
      <sheetData sheetId="5761">
        <row r="36">
          <cell r="G36">
            <v>0</v>
          </cell>
        </row>
      </sheetData>
      <sheetData sheetId="5762">
        <row r="36">
          <cell r="G36">
            <v>0</v>
          </cell>
        </row>
      </sheetData>
      <sheetData sheetId="5763">
        <row r="36">
          <cell r="G36">
            <v>0</v>
          </cell>
        </row>
      </sheetData>
      <sheetData sheetId="5764">
        <row r="36">
          <cell r="G36">
            <v>0</v>
          </cell>
        </row>
      </sheetData>
      <sheetData sheetId="5765">
        <row r="36">
          <cell r="G36">
            <v>0</v>
          </cell>
        </row>
      </sheetData>
      <sheetData sheetId="5766">
        <row r="36">
          <cell r="G36">
            <v>0</v>
          </cell>
        </row>
      </sheetData>
      <sheetData sheetId="5767">
        <row r="36">
          <cell r="G36">
            <v>0</v>
          </cell>
        </row>
      </sheetData>
      <sheetData sheetId="5768">
        <row r="36">
          <cell r="G36">
            <v>0</v>
          </cell>
        </row>
      </sheetData>
      <sheetData sheetId="5769">
        <row r="36">
          <cell r="G36">
            <v>0</v>
          </cell>
        </row>
      </sheetData>
      <sheetData sheetId="5770">
        <row r="36">
          <cell r="G36">
            <v>0</v>
          </cell>
        </row>
      </sheetData>
      <sheetData sheetId="5771">
        <row r="36">
          <cell r="G36">
            <v>0</v>
          </cell>
        </row>
      </sheetData>
      <sheetData sheetId="5772">
        <row r="36">
          <cell r="G36">
            <v>0</v>
          </cell>
        </row>
      </sheetData>
      <sheetData sheetId="5773">
        <row r="36">
          <cell r="G36">
            <v>0</v>
          </cell>
        </row>
      </sheetData>
      <sheetData sheetId="5774">
        <row r="36">
          <cell r="G36">
            <v>0</v>
          </cell>
        </row>
      </sheetData>
      <sheetData sheetId="5775">
        <row r="36">
          <cell r="G36">
            <v>0</v>
          </cell>
        </row>
      </sheetData>
      <sheetData sheetId="5776">
        <row r="36">
          <cell r="G36">
            <v>0</v>
          </cell>
        </row>
      </sheetData>
      <sheetData sheetId="5777">
        <row r="36">
          <cell r="G36">
            <v>0</v>
          </cell>
        </row>
      </sheetData>
      <sheetData sheetId="5778">
        <row r="36">
          <cell r="G36">
            <v>0</v>
          </cell>
        </row>
      </sheetData>
      <sheetData sheetId="5779">
        <row r="36">
          <cell r="G36">
            <v>0</v>
          </cell>
        </row>
      </sheetData>
      <sheetData sheetId="5780">
        <row r="36">
          <cell r="G36">
            <v>0</v>
          </cell>
        </row>
      </sheetData>
      <sheetData sheetId="5781">
        <row r="36">
          <cell r="G36">
            <v>0</v>
          </cell>
        </row>
      </sheetData>
      <sheetData sheetId="5782">
        <row r="36">
          <cell r="G36">
            <v>0</v>
          </cell>
        </row>
      </sheetData>
      <sheetData sheetId="5783">
        <row r="36">
          <cell r="G36">
            <v>0</v>
          </cell>
        </row>
      </sheetData>
      <sheetData sheetId="5784">
        <row r="36">
          <cell r="G36">
            <v>0</v>
          </cell>
        </row>
      </sheetData>
      <sheetData sheetId="5785">
        <row r="36">
          <cell r="G36">
            <v>0</v>
          </cell>
        </row>
      </sheetData>
      <sheetData sheetId="5786">
        <row r="36">
          <cell r="G36">
            <v>0</v>
          </cell>
        </row>
      </sheetData>
      <sheetData sheetId="5787">
        <row r="36">
          <cell r="G36">
            <v>0</v>
          </cell>
        </row>
      </sheetData>
      <sheetData sheetId="5788">
        <row r="36">
          <cell r="G36">
            <v>0</v>
          </cell>
        </row>
      </sheetData>
      <sheetData sheetId="5789">
        <row r="36">
          <cell r="G36">
            <v>0</v>
          </cell>
        </row>
      </sheetData>
      <sheetData sheetId="5790">
        <row r="36">
          <cell r="G36">
            <v>0</v>
          </cell>
        </row>
      </sheetData>
      <sheetData sheetId="5791">
        <row r="36">
          <cell r="G36">
            <v>0</v>
          </cell>
        </row>
      </sheetData>
      <sheetData sheetId="5792">
        <row r="36">
          <cell r="G36">
            <v>0</v>
          </cell>
        </row>
      </sheetData>
      <sheetData sheetId="5793">
        <row r="36">
          <cell r="G36">
            <v>0</v>
          </cell>
        </row>
      </sheetData>
      <sheetData sheetId="5794">
        <row r="36">
          <cell r="G36">
            <v>0</v>
          </cell>
        </row>
      </sheetData>
      <sheetData sheetId="5795">
        <row r="36">
          <cell r="G36">
            <v>0</v>
          </cell>
        </row>
      </sheetData>
      <sheetData sheetId="5796">
        <row r="36">
          <cell r="G36">
            <v>0</v>
          </cell>
        </row>
      </sheetData>
      <sheetData sheetId="5797">
        <row r="36">
          <cell r="G36">
            <v>0</v>
          </cell>
        </row>
      </sheetData>
      <sheetData sheetId="5798">
        <row r="36">
          <cell r="G36">
            <v>0</v>
          </cell>
        </row>
      </sheetData>
      <sheetData sheetId="5799">
        <row r="36">
          <cell r="G36">
            <v>0</v>
          </cell>
        </row>
      </sheetData>
      <sheetData sheetId="5800">
        <row r="36">
          <cell r="G36">
            <v>0</v>
          </cell>
        </row>
      </sheetData>
      <sheetData sheetId="5801">
        <row r="36">
          <cell r="G36">
            <v>0</v>
          </cell>
        </row>
      </sheetData>
      <sheetData sheetId="5802">
        <row r="36">
          <cell r="G36">
            <v>0</v>
          </cell>
        </row>
      </sheetData>
      <sheetData sheetId="5803">
        <row r="36">
          <cell r="G36">
            <v>0</v>
          </cell>
        </row>
      </sheetData>
      <sheetData sheetId="5804">
        <row r="36">
          <cell r="G36">
            <v>0</v>
          </cell>
        </row>
      </sheetData>
      <sheetData sheetId="5805">
        <row r="36">
          <cell r="G36">
            <v>0</v>
          </cell>
        </row>
      </sheetData>
      <sheetData sheetId="5806">
        <row r="36">
          <cell r="G36">
            <v>0</v>
          </cell>
        </row>
      </sheetData>
      <sheetData sheetId="5807">
        <row r="36">
          <cell r="G36">
            <v>0</v>
          </cell>
        </row>
      </sheetData>
      <sheetData sheetId="5808">
        <row r="36">
          <cell r="G36">
            <v>0</v>
          </cell>
        </row>
      </sheetData>
      <sheetData sheetId="5809">
        <row r="36">
          <cell r="G36">
            <v>0</v>
          </cell>
        </row>
      </sheetData>
      <sheetData sheetId="5810">
        <row r="36">
          <cell r="G36">
            <v>0</v>
          </cell>
        </row>
      </sheetData>
      <sheetData sheetId="5811">
        <row r="36">
          <cell r="G36">
            <v>0</v>
          </cell>
        </row>
      </sheetData>
      <sheetData sheetId="5812">
        <row r="36">
          <cell r="G36">
            <v>0</v>
          </cell>
        </row>
      </sheetData>
      <sheetData sheetId="5813">
        <row r="36">
          <cell r="G36">
            <v>0</v>
          </cell>
        </row>
      </sheetData>
      <sheetData sheetId="5814">
        <row r="36">
          <cell r="G36">
            <v>0</v>
          </cell>
        </row>
      </sheetData>
      <sheetData sheetId="5815">
        <row r="36">
          <cell r="G36">
            <v>0</v>
          </cell>
        </row>
      </sheetData>
      <sheetData sheetId="5816">
        <row r="36">
          <cell r="G36">
            <v>0</v>
          </cell>
        </row>
      </sheetData>
      <sheetData sheetId="5817">
        <row r="36">
          <cell r="G36">
            <v>0</v>
          </cell>
        </row>
      </sheetData>
      <sheetData sheetId="5818">
        <row r="36">
          <cell r="G36">
            <v>0</v>
          </cell>
        </row>
      </sheetData>
      <sheetData sheetId="5819">
        <row r="36">
          <cell r="G36">
            <v>0</v>
          </cell>
        </row>
      </sheetData>
      <sheetData sheetId="5820">
        <row r="36">
          <cell r="G36">
            <v>0</v>
          </cell>
        </row>
      </sheetData>
      <sheetData sheetId="5821">
        <row r="36">
          <cell r="G36">
            <v>0</v>
          </cell>
        </row>
      </sheetData>
      <sheetData sheetId="5822">
        <row r="36">
          <cell r="G36">
            <v>0</v>
          </cell>
        </row>
      </sheetData>
      <sheetData sheetId="5823">
        <row r="36">
          <cell r="G36">
            <v>0</v>
          </cell>
        </row>
      </sheetData>
      <sheetData sheetId="5824">
        <row r="36">
          <cell r="G36">
            <v>0</v>
          </cell>
        </row>
      </sheetData>
      <sheetData sheetId="5825">
        <row r="36">
          <cell r="G36">
            <v>0</v>
          </cell>
        </row>
      </sheetData>
      <sheetData sheetId="5826">
        <row r="36">
          <cell r="G36">
            <v>0</v>
          </cell>
        </row>
      </sheetData>
      <sheetData sheetId="5827">
        <row r="36">
          <cell r="G36">
            <v>0</v>
          </cell>
        </row>
      </sheetData>
      <sheetData sheetId="5828">
        <row r="36">
          <cell r="G36">
            <v>0</v>
          </cell>
        </row>
      </sheetData>
      <sheetData sheetId="5829">
        <row r="36">
          <cell r="G36">
            <v>0</v>
          </cell>
        </row>
      </sheetData>
      <sheetData sheetId="5830">
        <row r="36">
          <cell r="G36">
            <v>0</v>
          </cell>
        </row>
      </sheetData>
      <sheetData sheetId="5831">
        <row r="36">
          <cell r="G36">
            <v>0</v>
          </cell>
        </row>
      </sheetData>
      <sheetData sheetId="5832">
        <row r="36">
          <cell r="G36">
            <v>0</v>
          </cell>
        </row>
      </sheetData>
      <sheetData sheetId="5833">
        <row r="36">
          <cell r="G36">
            <v>0</v>
          </cell>
        </row>
      </sheetData>
      <sheetData sheetId="5834">
        <row r="36">
          <cell r="G36">
            <v>0</v>
          </cell>
        </row>
      </sheetData>
      <sheetData sheetId="5835">
        <row r="36">
          <cell r="G36">
            <v>0</v>
          </cell>
        </row>
      </sheetData>
      <sheetData sheetId="5836">
        <row r="36">
          <cell r="G36">
            <v>0</v>
          </cell>
        </row>
      </sheetData>
      <sheetData sheetId="5837">
        <row r="36">
          <cell r="G36">
            <v>0</v>
          </cell>
        </row>
      </sheetData>
      <sheetData sheetId="5838">
        <row r="36">
          <cell r="G36">
            <v>0</v>
          </cell>
        </row>
      </sheetData>
      <sheetData sheetId="5839">
        <row r="36">
          <cell r="G36">
            <v>0</v>
          </cell>
        </row>
      </sheetData>
      <sheetData sheetId="5840">
        <row r="36">
          <cell r="G36">
            <v>0</v>
          </cell>
        </row>
      </sheetData>
      <sheetData sheetId="5841">
        <row r="36">
          <cell r="G36">
            <v>0</v>
          </cell>
        </row>
      </sheetData>
      <sheetData sheetId="5842">
        <row r="36">
          <cell r="G36">
            <v>0</v>
          </cell>
        </row>
      </sheetData>
      <sheetData sheetId="5843">
        <row r="36">
          <cell r="G36">
            <v>0</v>
          </cell>
        </row>
      </sheetData>
      <sheetData sheetId="5844">
        <row r="36">
          <cell r="G36">
            <v>0</v>
          </cell>
        </row>
      </sheetData>
      <sheetData sheetId="5845">
        <row r="36">
          <cell r="G36">
            <v>0</v>
          </cell>
        </row>
      </sheetData>
      <sheetData sheetId="5846">
        <row r="36">
          <cell r="G36">
            <v>0</v>
          </cell>
        </row>
      </sheetData>
      <sheetData sheetId="5847">
        <row r="36">
          <cell r="G36">
            <v>0</v>
          </cell>
        </row>
      </sheetData>
      <sheetData sheetId="5848">
        <row r="36">
          <cell r="G36">
            <v>0</v>
          </cell>
        </row>
      </sheetData>
      <sheetData sheetId="5849">
        <row r="36">
          <cell r="G36">
            <v>0</v>
          </cell>
        </row>
      </sheetData>
      <sheetData sheetId="5850">
        <row r="36">
          <cell r="G36">
            <v>0</v>
          </cell>
        </row>
      </sheetData>
      <sheetData sheetId="5851">
        <row r="36">
          <cell r="G36">
            <v>0</v>
          </cell>
        </row>
      </sheetData>
      <sheetData sheetId="5852">
        <row r="36">
          <cell r="G36">
            <v>0</v>
          </cell>
        </row>
      </sheetData>
      <sheetData sheetId="5853">
        <row r="36">
          <cell r="G36">
            <v>0</v>
          </cell>
        </row>
      </sheetData>
      <sheetData sheetId="5854">
        <row r="36">
          <cell r="G36">
            <v>0</v>
          </cell>
        </row>
      </sheetData>
      <sheetData sheetId="5855">
        <row r="36">
          <cell r="G36">
            <v>0</v>
          </cell>
        </row>
      </sheetData>
      <sheetData sheetId="5856">
        <row r="36">
          <cell r="G36">
            <v>0</v>
          </cell>
        </row>
      </sheetData>
      <sheetData sheetId="5857">
        <row r="36">
          <cell r="G36">
            <v>0</v>
          </cell>
        </row>
      </sheetData>
      <sheetData sheetId="5858">
        <row r="36">
          <cell r="G36">
            <v>0</v>
          </cell>
        </row>
      </sheetData>
      <sheetData sheetId="5859">
        <row r="36">
          <cell r="G36">
            <v>0</v>
          </cell>
        </row>
      </sheetData>
      <sheetData sheetId="5860">
        <row r="36">
          <cell r="G36">
            <v>0</v>
          </cell>
        </row>
      </sheetData>
      <sheetData sheetId="5861">
        <row r="36">
          <cell r="G36">
            <v>0</v>
          </cell>
        </row>
      </sheetData>
      <sheetData sheetId="5862">
        <row r="36">
          <cell r="G36">
            <v>0</v>
          </cell>
        </row>
      </sheetData>
      <sheetData sheetId="5863">
        <row r="36">
          <cell r="G36">
            <v>0</v>
          </cell>
        </row>
      </sheetData>
      <sheetData sheetId="5864">
        <row r="36">
          <cell r="G36">
            <v>0</v>
          </cell>
        </row>
      </sheetData>
      <sheetData sheetId="5865">
        <row r="36">
          <cell r="G36">
            <v>0</v>
          </cell>
        </row>
      </sheetData>
      <sheetData sheetId="5866">
        <row r="36">
          <cell r="G36">
            <v>0</v>
          </cell>
        </row>
      </sheetData>
      <sheetData sheetId="5867">
        <row r="36">
          <cell r="G36">
            <v>0</v>
          </cell>
        </row>
      </sheetData>
      <sheetData sheetId="5868">
        <row r="36">
          <cell r="G36">
            <v>0</v>
          </cell>
        </row>
      </sheetData>
      <sheetData sheetId="5869">
        <row r="36">
          <cell r="G36">
            <v>0</v>
          </cell>
        </row>
      </sheetData>
      <sheetData sheetId="5870">
        <row r="36">
          <cell r="G36">
            <v>0</v>
          </cell>
        </row>
      </sheetData>
      <sheetData sheetId="5871">
        <row r="36">
          <cell r="G36">
            <v>0</v>
          </cell>
        </row>
      </sheetData>
      <sheetData sheetId="5872">
        <row r="36">
          <cell r="G36">
            <v>0</v>
          </cell>
        </row>
      </sheetData>
      <sheetData sheetId="5873">
        <row r="36">
          <cell r="G36">
            <v>0</v>
          </cell>
        </row>
      </sheetData>
      <sheetData sheetId="5874">
        <row r="36">
          <cell r="G36">
            <v>0</v>
          </cell>
        </row>
      </sheetData>
      <sheetData sheetId="5875">
        <row r="36">
          <cell r="G36">
            <v>0</v>
          </cell>
        </row>
      </sheetData>
      <sheetData sheetId="5876">
        <row r="36">
          <cell r="G36">
            <v>0</v>
          </cell>
        </row>
      </sheetData>
      <sheetData sheetId="5877">
        <row r="36">
          <cell r="G36">
            <v>0</v>
          </cell>
        </row>
      </sheetData>
      <sheetData sheetId="5878">
        <row r="36">
          <cell r="G36">
            <v>0</v>
          </cell>
        </row>
      </sheetData>
      <sheetData sheetId="5879">
        <row r="36">
          <cell r="G36">
            <v>0</v>
          </cell>
        </row>
      </sheetData>
      <sheetData sheetId="5880">
        <row r="36">
          <cell r="G36">
            <v>0</v>
          </cell>
        </row>
      </sheetData>
      <sheetData sheetId="5881">
        <row r="36">
          <cell r="G36">
            <v>0</v>
          </cell>
        </row>
      </sheetData>
      <sheetData sheetId="5882">
        <row r="36">
          <cell r="G36">
            <v>0</v>
          </cell>
        </row>
      </sheetData>
      <sheetData sheetId="5883">
        <row r="36">
          <cell r="G36">
            <v>0</v>
          </cell>
        </row>
      </sheetData>
      <sheetData sheetId="5884">
        <row r="36">
          <cell r="G36">
            <v>0</v>
          </cell>
        </row>
      </sheetData>
      <sheetData sheetId="5885">
        <row r="36">
          <cell r="G36">
            <v>0</v>
          </cell>
        </row>
      </sheetData>
      <sheetData sheetId="5886">
        <row r="36">
          <cell r="G36">
            <v>0</v>
          </cell>
        </row>
      </sheetData>
      <sheetData sheetId="5887">
        <row r="36">
          <cell r="G36">
            <v>0</v>
          </cell>
        </row>
      </sheetData>
      <sheetData sheetId="5888">
        <row r="36">
          <cell r="G36">
            <v>0</v>
          </cell>
        </row>
      </sheetData>
      <sheetData sheetId="5889">
        <row r="36">
          <cell r="G36">
            <v>0</v>
          </cell>
        </row>
      </sheetData>
      <sheetData sheetId="5890">
        <row r="36">
          <cell r="G36">
            <v>0</v>
          </cell>
        </row>
      </sheetData>
      <sheetData sheetId="5891">
        <row r="36">
          <cell r="G36">
            <v>0</v>
          </cell>
        </row>
      </sheetData>
      <sheetData sheetId="5892">
        <row r="36">
          <cell r="G36">
            <v>0</v>
          </cell>
        </row>
      </sheetData>
      <sheetData sheetId="5893">
        <row r="36">
          <cell r="G36">
            <v>0</v>
          </cell>
        </row>
      </sheetData>
      <sheetData sheetId="5894">
        <row r="36">
          <cell r="G36">
            <v>0</v>
          </cell>
        </row>
      </sheetData>
      <sheetData sheetId="5895">
        <row r="36">
          <cell r="G36">
            <v>0</v>
          </cell>
        </row>
      </sheetData>
      <sheetData sheetId="5896">
        <row r="36">
          <cell r="G36">
            <v>0</v>
          </cell>
        </row>
      </sheetData>
      <sheetData sheetId="5897">
        <row r="36">
          <cell r="G36">
            <v>0</v>
          </cell>
        </row>
      </sheetData>
      <sheetData sheetId="5898">
        <row r="36">
          <cell r="G36">
            <v>0</v>
          </cell>
        </row>
      </sheetData>
      <sheetData sheetId="5899">
        <row r="36">
          <cell r="G36">
            <v>0</v>
          </cell>
        </row>
      </sheetData>
      <sheetData sheetId="5900">
        <row r="36">
          <cell r="G36">
            <v>0</v>
          </cell>
        </row>
      </sheetData>
      <sheetData sheetId="5901">
        <row r="36">
          <cell r="G36">
            <v>0</v>
          </cell>
        </row>
      </sheetData>
      <sheetData sheetId="5902">
        <row r="36">
          <cell r="G36">
            <v>0</v>
          </cell>
        </row>
      </sheetData>
      <sheetData sheetId="5903">
        <row r="36">
          <cell r="G36">
            <v>0</v>
          </cell>
        </row>
      </sheetData>
      <sheetData sheetId="5904">
        <row r="36">
          <cell r="G36">
            <v>0</v>
          </cell>
        </row>
      </sheetData>
      <sheetData sheetId="5905">
        <row r="36">
          <cell r="G36">
            <v>0</v>
          </cell>
        </row>
      </sheetData>
      <sheetData sheetId="5906">
        <row r="36">
          <cell r="G36">
            <v>0</v>
          </cell>
        </row>
      </sheetData>
      <sheetData sheetId="5907">
        <row r="36">
          <cell r="G36">
            <v>0</v>
          </cell>
        </row>
      </sheetData>
      <sheetData sheetId="5908">
        <row r="36">
          <cell r="G36">
            <v>0</v>
          </cell>
        </row>
      </sheetData>
      <sheetData sheetId="5909">
        <row r="36">
          <cell r="G36">
            <v>0</v>
          </cell>
        </row>
      </sheetData>
      <sheetData sheetId="5910">
        <row r="36">
          <cell r="G36">
            <v>0</v>
          </cell>
        </row>
      </sheetData>
      <sheetData sheetId="5911">
        <row r="36">
          <cell r="G36">
            <v>0</v>
          </cell>
        </row>
      </sheetData>
      <sheetData sheetId="5912">
        <row r="36">
          <cell r="G36">
            <v>0</v>
          </cell>
        </row>
      </sheetData>
      <sheetData sheetId="5913">
        <row r="36">
          <cell r="G36">
            <v>0</v>
          </cell>
        </row>
      </sheetData>
      <sheetData sheetId="5914">
        <row r="36">
          <cell r="G36">
            <v>0</v>
          </cell>
        </row>
      </sheetData>
      <sheetData sheetId="5915">
        <row r="36">
          <cell r="G36">
            <v>0</v>
          </cell>
        </row>
      </sheetData>
      <sheetData sheetId="5916">
        <row r="36">
          <cell r="G36">
            <v>0</v>
          </cell>
        </row>
      </sheetData>
      <sheetData sheetId="5917">
        <row r="36">
          <cell r="G36">
            <v>0</v>
          </cell>
        </row>
      </sheetData>
      <sheetData sheetId="5918">
        <row r="36">
          <cell r="G36">
            <v>0</v>
          </cell>
        </row>
      </sheetData>
      <sheetData sheetId="5919">
        <row r="36">
          <cell r="G36">
            <v>0</v>
          </cell>
        </row>
      </sheetData>
      <sheetData sheetId="5920">
        <row r="36">
          <cell r="G36">
            <v>0</v>
          </cell>
        </row>
      </sheetData>
      <sheetData sheetId="5921">
        <row r="36">
          <cell r="G36">
            <v>0</v>
          </cell>
        </row>
      </sheetData>
      <sheetData sheetId="5922">
        <row r="36">
          <cell r="G36">
            <v>0</v>
          </cell>
        </row>
      </sheetData>
      <sheetData sheetId="5923">
        <row r="36">
          <cell r="G36">
            <v>0</v>
          </cell>
        </row>
      </sheetData>
      <sheetData sheetId="5924">
        <row r="36">
          <cell r="G36">
            <v>0</v>
          </cell>
        </row>
      </sheetData>
      <sheetData sheetId="5925">
        <row r="36">
          <cell r="G36">
            <v>0</v>
          </cell>
        </row>
      </sheetData>
      <sheetData sheetId="5926">
        <row r="36">
          <cell r="G36">
            <v>0</v>
          </cell>
        </row>
      </sheetData>
      <sheetData sheetId="5927">
        <row r="36">
          <cell r="G36">
            <v>0</v>
          </cell>
        </row>
      </sheetData>
      <sheetData sheetId="5928">
        <row r="36">
          <cell r="G36">
            <v>0</v>
          </cell>
        </row>
      </sheetData>
      <sheetData sheetId="5929">
        <row r="36">
          <cell r="G36">
            <v>0</v>
          </cell>
        </row>
      </sheetData>
      <sheetData sheetId="5930">
        <row r="36">
          <cell r="G36">
            <v>0</v>
          </cell>
        </row>
      </sheetData>
      <sheetData sheetId="5931">
        <row r="36">
          <cell r="G36">
            <v>0</v>
          </cell>
        </row>
      </sheetData>
      <sheetData sheetId="5932">
        <row r="36">
          <cell r="G36">
            <v>0</v>
          </cell>
        </row>
      </sheetData>
      <sheetData sheetId="5933">
        <row r="36">
          <cell r="G36">
            <v>0</v>
          </cell>
        </row>
      </sheetData>
      <sheetData sheetId="5934">
        <row r="36">
          <cell r="G36">
            <v>0</v>
          </cell>
        </row>
      </sheetData>
      <sheetData sheetId="5935">
        <row r="36">
          <cell r="G36">
            <v>0</v>
          </cell>
        </row>
      </sheetData>
      <sheetData sheetId="5936">
        <row r="36">
          <cell r="G36">
            <v>0</v>
          </cell>
        </row>
      </sheetData>
      <sheetData sheetId="5937">
        <row r="36">
          <cell r="G36">
            <v>0</v>
          </cell>
        </row>
      </sheetData>
      <sheetData sheetId="5938">
        <row r="36">
          <cell r="G36">
            <v>0</v>
          </cell>
        </row>
      </sheetData>
      <sheetData sheetId="5939">
        <row r="36">
          <cell r="G36">
            <v>0</v>
          </cell>
        </row>
      </sheetData>
      <sheetData sheetId="5940">
        <row r="36">
          <cell r="G36">
            <v>0</v>
          </cell>
        </row>
      </sheetData>
      <sheetData sheetId="5941">
        <row r="36">
          <cell r="G36">
            <v>0</v>
          </cell>
        </row>
      </sheetData>
      <sheetData sheetId="5942">
        <row r="36">
          <cell r="G36">
            <v>0</v>
          </cell>
        </row>
      </sheetData>
      <sheetData sheetId="5943">
        <row r="36">
          <cell r="G36">
            <v>0</v>
          </cell>
        </row>
      </sheetData>
      <sheetData sheetId="5944">
        <row r="36">
          <cell r="G36">
            <v>0</v>
          </cell>
        </row>
      </sheetData>
      <sheetData sheetId="5945">
        <row r="36">
          <cell r="G36">
            <v>0</v>
          </cell>
        </row>
      </sheetData>
      <sheetData sheetId="5946">
        <row r="36">
          <cell r="G36">
            <v>0</v>
          </cell>
        </row>
      </sheetData>
      <sheetData sheetId="5947">
        <row r="36">
          <cell r="G36">
            <v>0</v>
          </cell>
        </row>
      </sheetData>
      <sheetData sheetId="5948">
        <row r="36">
          <cell r="G36">
            <v>0</v>
          </cell>
        </row>
      </sheetData>
      <sheetData sheetId="5949">
        <row r="36">
          <cell r="G36">
            <v>0</v>
          </cell>
        </row>
      </sheetData>
      <sheetData sheetId="5950">
        <row r="36">
          <cell r="G36">
            <v>0</v>
          </cell>
        </row>
      </sheetData>
      <sheetData sheetId="5951">
        <row r="36">
          <cell r="G36">
            <v>0</v>
          </cell>
        </row>
      </sheetData>
      <sheetData sheetId="5952">
        <row r="36">
          <cell r="G36">
            <v>0</v>
          </cell>
        </row>
      </sheetData>
      <sheetData sheetId="5953">
        <row r="36">
          <cell r="G36">
            <v>0</v>
          </cell>
        </row>
      </sheetData>
      <sheetData sheetId="5954">
        <row r="36">
          <cell r="G36">
            <v>0</v>
          </cell>
        </row>
      </sheetData>
      <sheetData sheetId="5955">
        <row r="36">
          <cell r="G36">
            <v>0</v>
          </cell>
        </row>
      </sheetData>
      <sheetData sheetId="5956">
        <row r="36">
          <cell r="G36">
            <v>0</v>
          </cell>
        </row>
      </sheetData>
      <sheetData sheetId="5957">
        <row r="36">
          <cell r="G36">
            <v>0</v>
          </cell>
        </row>
      </sheetData>
      <sheetData sheetId="5958">
        <row r="36">
          <cell r="G36">
            <v>0</v>
          </cell>
        </row>
      </sheetData>
      <sheetData sheetId="5959">
        <row r="36">
          <cell r="G36">
            <v>0</v>
          </cell>
        </row>
      </sheetData>
      <sheetData sheetId="5960">
        <row r="36">
          <cell r="G36">
            <v>0</v>
          </cell>
        </row>
      </sheetData>
      <sheetData sheetId="5961">
        <row r="36">
          <cell r="G36">
            <v>0</v>
          </cell>
        </row>
      </sheetData>
      <sheetData sheetId="5962">
        <row r="36">
          <cell r="G36">
            <v>0</v>
          </cell>
        </row>
      </sheetData>
      <sheetData sheetId="5963">
        <row r="36">
          <cell r="G36">
            <v>0</v>
          </cell>
        </row>
      </sheetData>
      <sheetData sheetId="5964">
        <row r="36">
          <cell r="G36">
            <v>0</v>
          </cell>
        </row>
      </sheetData>
      <sheetData sheetId="5965">
        <row r="36">
          <cell r="G36">
            <v>0</v>
          </cell>
        </row>
      </sheetData>
      <sheetData sheetId="5966">
        <row r="36">
          <cell r="G36">
            <v>0</v>
          </cell>
        </row>
      </sheetData>
      <sheetData sheetId="5967">
        <row r="36">
          <cell r="G36">
            <v>0</v>
          </cell>
        </row>
      </sheetData>
      <sheetData sheetId="5968">
        <row r="36">
          <cell r="G36">
            <v>0</v>
          </cell>
        </row>
      </sheetData>
      <sheetData sheetId="5969">
        <row r="36">
          <cell r="G36">
            <v>0</v>
          </cell>
        </row>
      </sheetData>
      <sheetData sheetId="5970">
        <row r="36">
          <cell r="G36">
            <v>0</v>
          </cell>
        </row>
      </sheetData>
      <sheetData sheetId="5971">
        <row r="36">
          <cell r="G36">
            <v>0</v>
          </cell>
        </row>
      </sheetData>
      <sheetData sheetId="5972">
        <row r="36">
          <cell r="G36">
            <v>0</v>
          </cell>
        </row>
      </sheetData>
      <sheetData sheetId="5973">
        <row r="36">
          <cell r="G36">
            <v>0</v>
          </cell>
        </row>
      </sheetData>
      <sheetData sheetId="5974">
        <row r="36">
          <cell r="G36">
            <v>0</v>
          </cell>
        </row>
      </sheetData>
      <sheetData sheetId="5975">
        <row r="36">
          <cell r="G36">
            <v>0</v>
          </cell>
        </row>
      </sheetData>
      <sheetData sheetId="5976">
        <row r="36">
          <cell r="G36">
            <v>0</v>
          </cell>
        </row>
      </sheetData>
      <sheetData sheetId="5977">
        <row r="36">
          <cell r="G36">
            <v>0</v>
          </cell>
        </row>
      </sheetData>
      <sheetData sheetId="5978">
        <row r="36">
          <cell r="G36">
            <v>0</v>
          </cell>
        </row>
      </sheetData>
      <sheetData sheetId="5979">
        <row r="36">
          <cell r="G36">
            <v>0</v>
          </cell>
        </row>
      </sheetData>
      <sheetData sheetId="5980">
        <row r="36">
          <cell r="G36">
            <v>0</v>
          </cell>
        </row>
      </sheetData>
      <sheetData sheetId="5981">
        <row r="36">
          <cell r="G36">
            <v>0</v>
          </cell>
        </row>
      </sheetData>
      <sheetData sheetId="5982">
        <row r="36">
          <cell r="G36">
            <v>0</v>
          </cell>
        </row>
      </sheetData>
      <sheetData sheetId="5983">
        <row r="36">
          <cell r="G36">
            <v>0</v>
          </cell>
        </row>
      </sheetData>
      <sheetData sheetId="5984">
        <row r="36">
          <cell r="G36">
            <v>0</v>
          </cell>
        </row>
      </sheetData>
      <sheetData sheetId="5985">
        <row r="36">
          <cell r="G36">
            <v>0</v>
          </cell>
        </row>
      </sheetData>
      <sheetData sheetId="5986">
        <row r="36">
          <cell r="G36">
            <v>0</v>
          </cell>
        </row>
      </sheetData>
      <sheetData sheetId="5987">
        <row r="36">
          <cell r="G36">
            <v>0</v>
          </cell>
        </row>
      </sheetData>
      <sheetData sheetId="5988">
        <row r="36">
          <cell r="G36">
            <v>0</v>
          </cell>
        </row>
      </sheetData>
      <sheetData sheetId="5989">
        <row r="36">
          <cell r="G36">
            <v>0</v>
          </cell>
        </row>
      </sheetData>
      <sheetData sheetId="5990">
        <row r="36">
          <cell r="G36">
            <v>0</v>
          </cell>
        </row>
      </sheetData>
      <sheetData sheetId="5991">
        <row r="36">
          <cell r="G36">
            <v>0</v>
          </cell>
        </row>
      </sheetData>
      <sheetData sheetId="5992">
        <row r="36">
          <cell r="G36">
            <v>0</v>
          </cell>
        </row>
      </sheetData>
      <sheetData sheetId="5993">
        <row r="36">
          <cell r="G36">
            <v>0</v>
          </cell>
        </row>
      </sheetData>
      <sheetData sheetId="5994">
        <row r="36">
          <cell r="G36">
            <v>0</v>
          </cell>
        </row>
      </sheetData>
      <sheetData sheetId="5995">
        <row r="36">
          <cell r="G36">
            <v>0</v>
          </cell>
        </row>
      </sheetData>
      <sheetData sheetId="5996">
        <row r="36">
          <cell r="G36">
            <v>0</v>
          </cell>
        </row>
      </sheetData>
      <sheetData sheetId="5997">
        <row r="36">
          <cell r="G36">
            <v>0</v>
          </cell>
        </row>
      </sheetData>
      <sheetData sheetId="5998">
        <row r="36">
          <cell r="G36">
            <v>0</v>
          </cell>
        </row>
      </sheetData>
      <sheetData sheetId="5999">
        <row r="36">
          <cell r="G36">
            <v>0</v>
          </cell>
        </row>
      </sheetData>
      <sheetData sheetId="6000">
        <row r="36">
          <cell r="G36">
            <v>0</v>
          </cell>
        </row>
      </sheetData>
      <sheetData sheetId="6001">
        <row r="36">
          <cell r="G36">
            <v>0</v>
          </cell>
        </row>
      </sheetData>
      <sheetData sheetId="6002">
        <row r="36">
          <cell r="G36">
            <v>0</v>
          </cell>
        </row>
      </sheetData>
      <sheetData sheetId="6003">
        <row r="36">
          <cell r="G36">
            <v>0</v>
          </cell>
        </row>
      </sheetData>
      <sheetData sheetId="6004">
        <row r="36">
          <cell r="G36">
            <v>0</v>
          </cell>
        </row>
      </sheetData>
      <sheetData sheetId="6005">
        <row r="36">
          <cell r="G36">
            <v>0</v>
          </cell>
        </row>
      </sheetData>
      <sheetData sheetId="6006">
        <row r="36">
          <cell r="G36">
            <v>0</v>
          </cell>
        </row>
      </sheetData>
      <sheetData sheetId="6007">
        <row r="36">
          <cell r="G36">
            <v>0</v>
          </cell>
        </row>
      </sheetData>
      <sheetData sheetId="6008">
        <row r="36">
          <cell r="G36">
            <v>0</v>
          </cell>
        </row>
      </sheetData>
      <sheetData sheetId="6009">
        <row r="36">
          <cell r="G36">
            <v>0</v>
          </cell>
        </row>
      </sheetData>
      <sheetData sheetId="6010">
        <row r="36">
          <cell r="G36">
            <v>0</v>
          </cell>
        </row>
      </sheetData>
      <sheetData sheetId="6011">
        <row r="36">
          <cell r="G36">
            <v>0</v>
          </cell>
        </row>
      </sheetData>
      <sheetData sheetId="6012">
        <row r="36">
          <cell r="G36">
            <v>0</v>
          </cell>
        </row>
      </sheetData>
      <sheetData sheetId="6013">
        <row r="36">
          <cell r="G36">
            <v>0</v>
          </cell>
        </row>
      </sheetData>
      <sheetData sheetId="6014">
        <row r="36">
          <cell r="G36">
            <v>0</v>
          </cell>
        </row>
      </sheetData>
      <sheetData sheetId="6015">
        <row r="36">
          <cell r="G36">
            <v>0</v>
          </cell>
        </row>
      </sheetData>
      <sheetData sheetId="6016">
        <row r="36">
          <cell r="G36">
            <v>0</v>
          </cell>
        </row>
      </sheetData>
      <sheetData sheetId="6017">
        <row r="36">
          <cell r="G36">
            <v>0</v>
          </cell>
        </row>
      </sheetData>
      <sheetData sheetId="6018">
        <row r="36">
          <cell r="G36">
            <v>0</v>
          </cell>
        </row>
      </sheetData>
      <sheetData sheetId="6019">
        <row r="36">
          <cell r="G36">
            <v>0</v>
          </cell>
        </row>
      </sheetData>
      <sheetData sheetId="6020">
        <row r="36">
          <cell r="G36">
            <v>0</v>
          </cell>
        </row>
      </sheetData>
      <sheetData sheetId="6021">
        <row r="36">
          <cell r="G36">
            <v>0</v>
          </cell>
        </row>
      </sheetData>
      <sheetData sheetId="6022">
        <row r="36">
          <cell r="G36">
            <v>0</v>
          </cell>
        </row>
      </sheetData>
      <sheetData sheetId="6023">
        <row r="36">
          <cell r="G36">
            <v>0</v>
          </cell>
        </row>
      </sheetData>
      <sheetData sheetId="6024">
        <row r="36">
          <cell r="G36">
            <v>0</v>
          </cell>
        </row>
      </sheetData>
      <sheetData sheetId="6025">
        <row r="36">
          <cell r="G36">
            <v>0</v>
          </cell>
        </row>
      </sheetData>
      <sheetData sheetId="6026">
        <row r="36">
          <cell r="G36">
            <v>0</v>
          </cell>
        </row>
      </sheetData>
      <sheetData sheetId="6027">
        <row r="36">
          <cell r="G36">
            <v>0</v>
          </cell>
        </row>
      </sheetData>
      <sheetData sheetId="6028">
        <row r="36">
          <cell r="G36">
            <v>0</v>
          </cell>
        </row>
      </sheetData>
      <sheetData sheetId="6029">
        <row r="36">
          <cell r="G36">
            <v>0</v>
          </cell>
        </row>
      </sheetData>
      <sheetData sheetId="6030">
        <row r="36">
          <cell r="G36">
            <v>0</v>
          </cell>
        </row>
      </sheetData>
      <sheetData sheetId="6031">
        <row r="36">
          <cell r="G36">
            <v>0</v>
          </cell>
        </row>
      </sheetData>
      <sheetData sheetId="6032">
        <row r="36">
          <cell r="G36">
            <v>0</v>
          </cell>
        </row>
      </sheetData>
      <sheetData sheetId="6033">
        <row r="36">
          <cell r="G36">
            <v>0</v>
          </cell>
        </row>
      </sheetData>
      <sheetData sheetId="6034">
        <row r="36">
          <cell r="G36">
            <v>0</v>
          </cell>
        </row>
      </sheetData>
      <sheetData sheetId="6035">
        <row r="36">
          <cell r="G36">
            <v>0</v>
          </cell>
        </row>
      </sheetData>
      <sheetData sheetId="6036">
        <row r="36">
          <cell r="G36">
            <v>0</v>
          </cell>
        </row>
      </sheetData>
      <sheetData sheetId="6037">
        <row r="36">
          <cell r="G36">
            <v>0</v>
          </cell>
        </row>
      </sheetData>
      <sheetData sheetId="6038">
        <row r="36">
          <cell r="G36">
            <v>0</v>
          </cell>
        </row>
      </sheetData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>
        <row r="36">
          <cell r="G36">
            <v>0</v>
          </cell>
        </row>
      </sheetData>
      <sheetData sheetId="6062">
        <row r="36">
          <cell r="G36">
            <v>0</v>
          </cell>
        </row>
      </sheetData>
      <sheetData sheetId="6063">
        <row r="36">
          <cell r="G36">
            <v>0</v>
          </cell>
        </row>
      </sheetData>
      <sheetData sheetId="6064">
        <row r="36">
          <cell r="G36">
            <v>0</v>
          </cell>
        </row>
      </sheetData>
      <sheetData sheetId="6065">
        <row r="36">
          <cell r="G36">
            <v>0</v>
          </cell>
        </row>
      </sheetData>
      <sheetData sheetId="6066">
        <row r="36">
          <cell r="G36">
            <v>0</v>
          </cell>
        </row>
      </sheetData>
      <sheetData sheetId="6067">
        <row r="36">
          <cell r="G36">
            <v>0</v>
          </cell>
        </row>
      </sheetData>
      <sheetData sheetId="6068">
        <row r="36">
          <cell r="G36">
            <v>0</v>
          </cell>
        </row>
      </sheetData>
      <sheetData sheetId="6069">
        <row r="36">
          <cell r="G36">
            <v>0</v>
          </cell>
        </row>
      </sheetData>
      <sheetData sheetId="6070">
        <row r="36">
          <cell r="G36">
            <v>0</v>
          </cell>
        </row>
      </sheetData>
      <sheetData sheetId="6071">
        <row r="36">
          <cell r="G36">
            <v>0</v>
          </cell>
        </row>
      </sheetData>
      <sheetData sheetId="6072">
        <row r="36">
          <cell r="G36">
            <v>0</v>
          </cell>
        </row>
      </sheetData>
      <sheetData sheetId="6073">
        <row r="36">
          <cell r="G36">
            <v>0</v>
          </cell>
        </row>
      </sheetData>
      <sheetData sheetId="6074">
        <row r="36">
          <cell r="G36">
            <v>0</v>
          </cell>
        </row>
      </sheetData>
      <sheetData sheetId="6075">
        <row r="36">
          <cell r="G36">
            <v>0</v>
          </cell>
        </row>
      </sheetData>
      <sheetData sheetId="6076">
        <row r="36">
          <cell r="G36">
            <v>0</v>
          </cell>
        </row>
      </sheetData>
      <sheetData sheetId="6077">
        <row r="36">
          <cell r="G36">
            <v>0</v>
          </cell>
        </row>
      </sheetData>
      <sheetData sheetId="6078">
        <row r="36">
          <cell r="G36">
            <v>0</v>
          </cell>
        </row>
      </sheetData>
      <sheetData sheetId="6079">
        <row r="36">
          <cell r="G36">
            <v>0</v>
          </cell>
        </row>
      </sheetData>
      <sheetData sheetId="6080">
        <row r="36">
          <cell r="G36">
            <v>0</v>
          </cell>
        </row>
      </sheetData>
      <sheetData sheetId="6081">
        <row r="36">
          <cell r="G36">
            <v>0</v>
          </cell>
        </row>
      </sheetData>
      <sheetData sheetId="6082">
        <row r="36">
          <cell r="G36">
            <v>0</v>
          </cell>
        </row>
      </sheetData>
      <sheetData sheetId="6083">
        <row r="36">
          <cell r="G36">
            <v>0</v>
          </cell>
        </row>
      </sheetData>
      <sheetData sheetId="6084">
        <row r="36">
          <cell r="G36">
            <v>0</v>
          </cell>
        </row>
      </sheetData>
      <sheetData sheetId="6085">
        <row r="36">
          <cell r="G36">
            <v>0</v>
          </cell>
        </row>
      </sheetData>
      <sheetData sheetId="6086">
        <row r="36">
          <cell r="G36">
            <v>0</v>
          </cell>
        </row>
      </sheetData>
      <sheetData sheetId="6087">
        <row r="36">
          <cell r="G36">
            <v>0</v>
          </cell>
        </row>
      </sheetData>
      <sheetData sheetId="6088">
        <row r="36">
          <cell r="G36">
            <v>0</v>
          </cell>
        </row>
      </sheetData>
      <sheetData sheetId="6089">
        <row r="36">
          <cell r="G36">
            <v>0</v>
          </cell>
        </row>
      </sheetData>
      <sheetData sheetId="6090">
        <row r="36">
          <cell r="G36">
            <v>0</v>
          </cell>
        </row>
      </sheetData>
      <sheetData sheetId="6091">
        <row r="36">
          <cell r="G36">
            <v>0</v>
          </cell>
        </row>
      </sheetData>
      <sheetData sheetId="6092">
        <row r="36">
          <cell r="G36">
            <v>0</v>
          </cell>
        </row>
      </sheetData>
      <sheetData sheetId="6093">
        <row r="36">
          <cell r="G36">
            <v>0</v>
          </cell>
        </row>
      </sheetData>
      <sheetData sheetId="6094">
        <row r="36">
          <cell r="G36">
            <v>0</v>
          </cell>
        </row>
      </sheetData>
      <sheetData sheetId="6095">
        <row r="36">
          <cell r="G36">
            <v>0</v>
          </cell>
        </row>
      </sheetData>
      <sheetData sheetId="6096">
        <row r="36">
          <cell r="G36">
            <v>0</v>
          </cell>
        </row>
      </sheetData>
      <sheetData sheetId="6097">
        <row r="36">
          <cell r="G36">
            <v>0</v>
          </cell>
        </row>
      </sheetData>
      <sheetData sheetId="6098">
        <row r="36">
          <cell r="G36">
            <v>0</v>
          </cell>
        </row>
      </sheetData>
      <sheetData sheetId="6099">
        <row r="36">
          <cell r="G36">
            <v>0</v>
          </cell>
        </row>
      </sheetData>
      <sheetData sheetId="6100">
        <row r="36">
          <cell r="G36">
            <v>0</v>
          </cell>
        </row>
      </sheetData>
      <sheetData sheetId="6101">
        <row r="36">
          <cell r="G36">
            <v>0</v>
          </cell>
        </row>
      </sheetData>
      <sheetData sheetId="6102">
        <row r="36">
          <cell r="G36">
            <v>0</v>
          </cell>
        </row>
      </sheetData>
      <sheetData sheetId="6103">
        <row r="36">
          <cell r="G36">
            <v>0</v>
          </cell>
        </row>
      </sheetData>
      <sheetData sheetId="6104">
        <row r="36">
          <cell r="G36">
            <v>0</v>
          </cell>
        </row>
      </sheetData>
      <sheetData sheetId="6105">
        <row r="36">
          <cell r="G36">
            <v>0</v>
          </cell>
        </row>
      </sheetData>
      <sheetData sheetId="6106">
        <row r="36">
          <cell r="G36">
            <v>0</v>
          </cell>
        </row>
      </sheetData>
      <sheetData sheetId="6107">
        <row r="36">
          <cell r="G36">
            <v>0</v>
          </cell>
        </row>
      </sheetData>
      <sheetData sheetId="6108">
        <row r="36">
          <cell r="G36">
            <v>0</v>
          </cell>
        </row>
      </sheetData>
      <sheetData sheetId="6109">
        <row r="36">
          <cell r="G36">
            <v>0</v>
          </cell>
        </row>
      </sheetData>
      <sheetData sheetId="6110">
        <row r="36">
          <cell r="G36">
            <v>0</v>
          </cell>
        </row>
      </sheetData>
      <sheetData sheetId="6111">
        <row r="36">
          <cell r="G36">
            <v>0</v>
          </cell>
        </row>
      </sheetData>
      <sheetData sheetId="6112">
        <row r="36">
          <cell r="G36">
            <v>0</v>
          </cell>
        </row>
      </sheetData>
      <sheetData sheetId="6113">
        <row r="36">
          <cell r="G36">
            <v>0</v>
          </cell>
        </row>
      </sheetData>
      <sheetData sheetId="6114">
        <row r="36">
          <cell r="G36">
            <v>0</v>
          </cell>
        </row>
      </sheetData>
      <sheetData sheetId="6115">
        <row r="36">
          <cell r="G36">
            <v>0</v>
          </cell>
        </row>
      </sheetData>
      <sheetData sheetId="6116">
        <row r="36">
          <cell r="G36">
            <v>0</v>
          </cell>
        </row>
      </sheetData>
      <sheetData sheetId="6117">
        <row r="36">
          <cell r="G36">
            <v>0</v>
          </cell>
        </row>
      </sheetData>
      <sheetData sheetId="6118">
        <row r="36">
          <cell r="G36">
            <v>0</v>
          </cell>
        </row>
      </sheetData>
      <sheetData sheetId="6119">
        <row r="36">
          <cell r="G36">
            <v>0</v>
          </cell>
        </row>
      </sheetData>
      <sheetData sheetId="6120">
        <row r="36">
          <cell r="G36">
            <v>0</v>
          </cell>
        </row>
      </sheetData>
      <sheetData sheetId="6121">
        <row r="36">
          <cell r="G36">
            <v>0</v>
          </cell>
        </row>
      </sheetData>
      <sheetData sheetId="6122">
        <row r="36">
          <cell r="G36">
            <v>0</v>
          </cell>
        </row>
      </sheetData>
      <sheetData sheetId="6123">
        <row r="36">
          <cell r="G36">
            <v>0</v>
          </cell>
        </row>
      </sheetData>
      <sheetData sheetId="6124">
        <row r="36">
          <cell r="G36">
            <v>0</v>
          </cell>
        </row>
      </sheetData>
      <sheetData sheetId="6125">
        <row r="36">
          <cell r="G36">
            <v>0</v>
          </cell>
        </row>
      </sheetData>
      <sheetData sheetId="6126">
        <row r="36">
          <cell r="G36">
            <v>0</v>
          </cell>
        </row>
      </sheetData>
      <sheetData sheetId="6127">
        <row r="7">
          <cell r="E7" t="str">
            <v>PT NEWCREST SUMATRA MINERALS</v>
          </cell>
        </row>
      </sheetData>
      <sheetData sheetId="6128">
        <row r="7">
          <cell r="E7" t="str">
            <v>PT NEWCREST SUMATRA MINERALS</v>
          </cell>
        </row>
      </sheetData>
      <sheetData sheetId="6129">
        <row r="7">
          <cell r="E7" t="str">
            <v>PT NEWCREST SUMATRA MINERALS</v>
          </cell>
        </row>
      </sheetData>
      <sheetData sheetId="6130">
        <row r="36">
          <cell r="G36">
            <v>0</v>
          </cell>
        </row>
      </sheetData>
      <sheetData sheetId="6131">
        <row r="7">
          <cell r="E7" t="str">
            <v>PT NEWCREST SUMATRA MINERALS</v>
          </cell>
        </row>
      </sheetData>
      <sheetData sheetId="6132">
        <row r="7">
          <cell r="E7" t="str">
            <v>PT NEWCREST SUMATRA MINERALS</v>
          </cell>
        </row>
      </sheetData>
      <sheetData sheetId="6133">
        <row r="7">
          <cell r="E7" t="str">
            <v>PT NEWCREST SUMATRA MINERALS</v>
          </cell>
        </row>
      </sheetData>
      <sheetData sheetId="6134"/>
      <sheetData sheetId="6135">
        <row r="36">
          <cell r="G36">
            <v>0</v>
          </cell>
        </row>
      </sheetData>
      <sheetData sheetId="6136">
        <row r="36">
          <cell r="G36">
            <v>0</v>
          </cell>
        </row>
      </sheetData>
      <sheetData sheetId="6137">
        <row r="36">
          <cell r="G36">
            <v>0</v>
          </cell>
        </row>
      </sheetData>
      <sheetData sheetId="6138">
        <row r="36">
          <cell r="G36">
            <v>0</v>
          </cell>
        </row>
      </sheetData>
      <sheetData sheetId="6139">
        <row r="36">
          <cell r="G36">
            <v>0</v>
          </cell>
        </row>
      </sheetData>
      <sheetData sheetId="6140">
        <row r="36">
          <cell r="G36">
            <v>0</v>
          </cell>
        </row>
      </sheetData>
      <sheetData sheetId="6141">
        <row r="36">
          <cell r="G36">
            <v>0</v>
          </cell>
        </row>
      </sheetData>
      <sheetData sheetId="6142">
        <row r="36">
          <cell r="G36">
            <v>0</v>
          </cell>
        </row>
      </sheetData>
      <sheetData sheetId="6143">
        <row r="7">
          <cell r="E7" t="str">
            <v>PT NEWCREST SUMATRA MINERALS</v>
          </cell>
        </row>
      </sheetData>
      <sheetData sheetId="6144">
        <row r="36">
          <cell r="G36">
            <v>0</v>
          </cell>
        </row>
      </sheetData>
      <sheetData sheetId="6145">
        <row r="7">
          <cell r="E7" t="str">
            <v>PT NEWCREST SUMATRA MINERALS</v>
          </cell>
        </row>
      </sheetData>
      <sheetData sheetId="6146">
        <row r="7">
          <cell r="E7" t="str">
            <v>PT NEWCREST SUMATRA MINERALS</v>
          </cell>
        </row>
      </sheetData>
      <sheetData sheetId="6147">
        <row r="36">
          <cell r="G36">
            <v>0</v>
          </cell>
        </row>
      </sheetData>
      <sheetData sheetId="6148">
        <row r="36">
          <cell r="G36">
            <v>0</v>
          </cell>
        </row>
      </sheetData>
      <sheetData sheetId="6149">
        <row r="36">
          <cell r="G36">
            <v>0</v>
          </cell>
        </row>
      </sheetData>
      <sheetData sheetId="6150">
        <row r="36">
          <cell r="G36">
            <v>0</v>
          </cell>
        </row>
      </sheetData>
      <sheetData sheetId="6151">
        <row r="36">
          <cell r="G36">
            <v>0</v>
          </cell>
        </row>
      </sheetData>
      <sheetData sheetId="6152">
        <row r="36">
          <cell r="G36">
            <v>0</v>
          </cell>
        </row>
      </sheetData>
      <sheetData sheetId="6153">
        <row r="36">
          <cell r="G36">
            <v>0</v>
          </cell>
        </row>
      </sheetData>
      <sheetData sheetId="6154">
        <row r="36">
          <cell r="G36">
            <v>0</v>
          </cell>
        </row>
      </sheetData>
      <sheetData sheetId="6155">
        <row r="36">
          <cell r="G36">
            <v>0</v>
          </cell>
        </row>
      </sheetData>
      <sheetData sheetId="6156">
        <row r="36">
          <cell r="G36">
            <v>0</v>
          </cell>
        </row>
      </sheetData>
      <sheetData sheetId="6157">
        <row r="36">
          <cell r="G36">
            <v>0</v>
          </cell>
        </row>
      </sheetData>
      <sheetData sheetId="6158">
        <row r="36">
          <cell r="G36">
            <v>0</v>
          </cell>
        </row>
      </sheetData>
      <sheetData sheetId="6159">
        <row r="7">
          <cell r="E7" t="str">
            <v>PT NEWCREST SUMATRA MINERALS</v>
          </cell>
        </row>
      </sheetData>
      <sheetData sheetId="6160">
        <row r="7">
          <cell r="E7" t="str">
            <v>PT NEWCREST SUMATRA MINERALS</v>
          </cell>
        </row>
      </sheetData>
      <sheetData sheetId="6161">
        <row r="7">
          <cell r="E7" t="str">
            <v>PT NEWCREST SUMATRA MINERALS</v>
          </cell>
        </row>
      </sheetData>
      <sheetData sheetId="6162">
        <row r="36">
          <cell r="G36">
            <v>0</v>
          </cell>
        </row>
      </sheetData>
      <sheetData sheetId="6163">
        <row r="7">
          <cell r="E7" t="str">
            <v>PT NEWCREST SUMATRA MINERALS</v>
          </cell>
        </row>
      </sheetData>
      <sheetData sheetId="6164">
        <row r="7">
          <cell r="E7" t="str">
            <v>PT NEWCREST SUMATRA MINERALS</v>
          </cell>
        </row>
      </sheetData>
      <sheetData sheetId="6165">
        <row r="7">
          <cell r="E7" t="str">
            <v>PT NEWCREST SUMATRA MINERALS</v>
          </cell>
        </row>
      </sheetData>
      <sheetData sheetId="6166">
        <row r="36">
          <cell r="G36">
            <v>0</v>
          </cell>
        </row>
      </sheetData>
      <sheetData sheetId="6167">
        <row r="7">
          <cell r="E7" t="str">
            <v>PT NEWCREST SUMATRA MINERALS</v>
          </cell>
        </row>
      </sheetData>
      <sheetData sheetId="6168">
        <row r="7">
          <cell r="E7" t="str">
            <v>PT NEWCREST SUMATRA MINERALS</v>
          </cell>
        </row>
      </sheetData>
      <sheetData sheetId="6169">
        <row r="7">
          <cell r="E7" t="str">
            <v>PT NEWCREST SUMATRA MINERALS</v>
          </cell>
        </row>
      </sheetData>
      <sheetData sheetId="6170">
        <row r="36">
          <cell r="G36">
            <v>0</v>
          </cell>
        </row>
      </sheetData>
      <sheetData sheetId="6171">
        <row r="7">
          <cell r="E7" t="str">
            <v>PT NEWCREST SUMATRA MINERALS</v>
          </cell>
        </row>
      </sheetData>
      <sheetData sheetId="6172">
        <row r="7">
          <cell r="E7" t="str">
            <v>PT NEWCREST SUMATRA MINERALS</v>
          </cell>
        </row>
      </sheetData>
      <sheetData sheetId="6173">
        <row r="7">
          <cell r="E7" t="str">
            <v>PT NEWCREST SUMATRA MINERALS</v>
          </cell>
        </row>
      </sheetData>
      <sheetData sheetId="6174">
        <row r="36">
          <cell r="G36">
            <v>0</v>
          </cell>
        </row>
      </sheetData>
      <sheetData sheetId="6175">
        <row r="7">
          <cell r="E7" t="str">
            <v>PT NEWCREST SUMATRA MINERALS</v>
          </cell>
        </row>
      </sheetData>
      <sheetData sheetId="6176">
        <row r="36">
          <cell r="G36">
            <v>0</v>
          </cell>
        </row>
      </sheetData>
      <sheetData sheetId="6177">
        <row r="7">
          <cell r="E7" t="str">
            <v>PT NEWCREST SUMATRA MINERALS</v>
          </cell>
        </row>
      </sheetData>
      <sheetData sheetId="6178">
        <row r="7">
          <cell r="E7" t="str">
            <v>PT NEWCREST SUMATRA MINERALS</v>
          </cell>
        </row>
      </sheetData>
      <sheetData sheetId="6179">
        <row r="36">
          <cell r="G36">
            <v>0</v>
          </cell>
        </row>
      </sheetData>
      <sheetData sheetId="6180">
        <row r="36">
          <cell r="G36">
            <v>0</v>
          </cell>
        </row>
      </sheetData>
      <sheetData sheetId="6181">
        <row r="36">
          <cell r="G36">
            <v>0</v>
          </cell>
        </row>
      </sheetData>
      <sheetData sheetId="6182">
        <row r="36">
          <cell r="G36">
            <v>0</v>
          </cell>
        </row>
      </sheetData>
      <sheetData sheetId="6183">
        <row r="7">
          <cell r="E7" t="str">
            <v>PT NEWCREST SUMATRA MINERALS</v>
          </cell>
        </row>
      </sheetData>
      <sheetData sheetId="6184">
        <row r="36">
          <cell r="G36">
            <v>0</v>
          </cell>
        </row>
      </sheetData>
      <sheetData sheetId="6185">
        <row r="7">
          <cell r="E7" t="str">
            <v>PT NEWCREST SUMATRA MINERALS</v>
          </cell>
        </row>
      </sheetData>
      <sheetData sheetId="6186">
        <row r="7">
          <cell r="E7" t="str">
            <v>PT NEWCREST SUMATRA MINERALS</v>
          </cell>
        </row>
      </sheetData>
      <sheetData sheetId="6187">
        <row r="36">
          <cell r="G36">
            <v>0</v>
          </cell>
        </row>
      </sheetData>
      <sheetData sheetId="6188">
        <row r="36">
          <cell r="G36">
            <v>0</v>
          </cell>
        </row>
      </sheetData>
      <sheetData sheetId="6189">
        <row r="36">
          <cell r="G36">
            <v>0</v>
          </cell>
        </row>
      </sheetData>
      <sheetData sheetId="6190">
        <row r="36">
          <cell r="G36">
            <v>0</v>
          </cell>
        </row>
      </sheetData>
      <sheetData sheetId="6191">
        <row r="36">
          <cell r="G36">
            <v>0</v>
          </cell>
        </row>
      </sheetData>
      <sheetData sheetId="6192">
        <row r="36">
          <cell r="G36">
            <v>0</v>
          </cell>
        </row>
      </sheetData>
      <sheetData sheetId="6193">
        <row r="36">
          <cell r="G36">
            <v>0</v>
          </cell>
        </row>
      </sheetData>
      <sheetData sheetId="6194">
        <row r="36">
          <cell r="G36">
            <v>0</v>
          </cell>
        </row>
      </sheetData>
      <sheetData sheetId="6195">
        <row r="36">
          <cell r="G36">
            <v>0</v>
          </cell>
        </row>
      </sheetData>
      <sheetData sheetId="6196">
        <row r="7">
          <cell r="E7" t="str">
            <v>PT NEWCREST SUMATRA MINERALS</v>
          </cell>
        </row>
      </sheetData>
      <sheetData sheetId="6197">
        <row r="7">
          <cell r="E7" t="str">
            <v>PT NEWCREST SUMATRA MINERALS</v>
          </cell>
        </row>
      </sheetData>
      <sheetData sheetId="6198">
        <row r="7">
          <cell r="E7" t="str">
            <v>PT NEWCREST SUMATRA MINERALS</v>
          </cell>
        </row>
      </sheetData>
      <sheetData sheetId="6199">
        <row r="36">
          <cell r="G36">
            <v>0</v>
          </cell>
        </row>
      </sheetData>
      <sheetData sheetId="6200">
        <row r="7">
          <cell r="E7" t="str">
            <v>PT NEWCREST SUMATRA MINERALS</v>
          </cell>
        </row>
      </sheetData>
      <sheetData sheetId="6201">
        <row r="7">
          <cell r="E7" t="str">
            <v>PT NEWCREST SUMATRA MINERALS</v>
          </cell>
        </row>
      </sheetData>
      <sheetData sheetId="6202">
        <row r="7">
          <cell r="E7" t="str">
            <v>PT NEWCREST SUMATRA MINERALS</v>
          </cell>
        </row>
      </sheetData>
      <sheetData sheetId="6203"/>
      <sheetData sheetId="6204">
        <row r="7">
          <cell r="E7" t="str">
            <v>PT NEWCREST SUMATRA MINERALS</v>
          </cell>
        </row>
      </sheetData>
      <sheetData sheetId="6205">
        <row r="7">
          <cell r="E7" t="str">
            <v>PT NEWCREST SUMATRA MINERALS</v>
          </cell>
        </row>
      </sheetData>
      <sheetData sheetId="6206">
        <row r="7">
          <cell r="E7" t="str">
            <v>PT NEWCREST SUMATRA MINERALS</v>
          </cell>
        </row>
      </sheetData>
      <sheetData sheetId="6207">
        <row r="36">
          <cell r="G36">
            <v>0</v>
          </cell>
        </row>
      </sheetData>
      <sheetData sheetId="6208">
        <row r="7">
          <cell r="E7" t="str">
            <v>PT NEWCREST SUMATRA MINERALS</v>
          </cell>
        </row>
      </sheetData>
      <sheetData sheetId="6209">
        <row r="7">
          <cell r="E7" t="str">
            <v>PT NEWCREST SUMATRA MINERALS</v>
          </cell>
        </row>
      </sheetData>
      <sheetData sheetId="6210">
        <row r="7">
          <cell r="E7" t="str">
            <v>PT NEWCREST SUMATRA MINERALS</v>
          </cell>
        </row>
      </sheetData>
      <sheetData sheetId="6211">
        <row r="36">
          <cell r="G36">
            <v>0</v>
          </cell>
        </row>
      </sheetData>
      <sheetData sheetId="6212">
        <row r="7">
          <cell r="E7" t="str">
            <v>PT NEWCREST SUMATRA MINERALS</v>
          </cell>
        </row>
      </sheetData>
      <sheetData sheetId="6213">
        <row r="36">
          <cell r="G36">
            <v>0</v>
          </cell>
        </row>
      </sheetData>
      <sheetData sheetId="6214">
        <row r="7">
          <cell r="E7" t="str">
            <v>PT NEWCREST SUMATRA MINERALS</v>
          </cell>
        </row>
      </sheetData>
      <sheetData sheetId="6215">
        <row r="7">
          <cell r="E7" t="str">
            <v>PT NEWCREST SUMATRA MINERALS</v>
          </cell>
        </row>
      </sheetData>
      <sheetData sheetId="6216">
        <row r="36">
          <cell r="G36">
            <v>0</v>
          </cell>
        </row>
      </sheetData>
      <sheetData sheetId="6217">
        <row r="36">
          <cell r="G36">
            <v>0</v>
          </cell>
        </row>
      </sheetData>
      <sheetData sheetId="6218">
        <row r="36">
          <cell r="G36">
            <v>0</v>
          </cell>
        </row>
      </sheetData>
      <sheetData sheetId="6219">
        <row r="36">
          <cell r="G36">
            <v>0</v>
          </cell>
        </row>
      </sheetData>
      <sheetData sheetId="6220">
        <row r="7">
          <cell r="E7" t="str">
            <v>PT NEWCREST SUMATRA MINERALS</v>
          </cell>
        </row>
      </sheetData>
      <sheetData sheetId="6221">
        <row r="36">
          <cell r="G36">
            <v>0</v>
          </cell>
        </row>
      </sheetData>
      <sheetData sheetId="6222">
        <row r="7">
          <cell r="E7" t="str">
            <v>PT NEWCREST SUMATRA MINERALS</v>
          </cell>
        </row>
      </sheetData>
      <sheetData sheetId="6223">
        <row r="7">
          <cell r="E7" t="str">
            <v>PT NEWCREST SUMATRA MINERALS</v>
          </cell>
        </row>
      </sheetData>
      <sheetData sheetId="6224">
        <row r="36">
          <cell r="G36">
            <v>0</v>
          </cell>
        </row>
      </sheetData>
      <sheetData sheetId="6225">
        <row r="36">
          <cell r="G36">
            <v>0</v>
          </cell>
        </row>
      </sheetData>
      <sheetData sheetId="6226">
        <row r="36">
          <cell r="G36">
            <v>0</v>
          </cell>
        </row>
      </sheetData>
      <sheetData sheetId="6227">
        <row r="36">
          <cell r="G36">
            <v>0</v>
          </cell>
        </row>
      </sheetData>
      <sheetData sheetId="6228">
        <row r="7">
          <cell r="E7" t="str">
            <v>PT NEWCREST SUMATRA MINERALS</v>
          </cell>
        </row>
      </sheetData>
      <sheetData sheetId="6229">
        <row r="7">
          <cell r="E7" t="str">
            <v>PT NEWCREST SUMATRA MINERALS</v>
          </cell>
        </row>
      </sheetData>
      <sheetData sheetId="6230">
        <row r="7">
          <cell r="E7" t="str">
            <v>PT NEWCREST SUMATRA MINERALS</v>
          </cell>
        </row>
      </sheetData>
      <sheetData sheetId="6231">
        <row r="36">
          <cell r="G36">
            <v>0</v>
          </cell>
        </row>
      </sheetData>
      <sheetData sheetId="6232">
        <row r="7">
          <cell r="E7" t="str">
            <v>PT NEWCREST SUMATRA MINERALS</v>
          </cell>
        </row>
      </sheetData>
      <sheetData sheetId="6233">
        <row r="7">
          <cell r="E7" t="str">
            <v>PT NEWCREST SUMATRA MINERALS</v>
          </cell>
        </row>
      </sheetData>
      <sheetData sheetId="6234">
        <row r="7">
          <cell r="E7" t="str">
            <v>PT NEWCREST SUMATRA MINERALS</v>
          </cell>
        </row>
      </sheetData>
      <sheetData sheetId="6235">
        <row r="36">
          <cell r="G36">
            <v>0</v>
          </cell>
        </row>
      </sheetData>
      <sheetData sheetId="6236">
        <row r="7">
          <cell r="E7" t="str">
            <v>PT NEWCREST SUMATRA MINERALS</v>
          </cell>
        </row>
      </sheetData>
      <sheetData sheetId="6237">
        <row r="7">
          <cell r="E7" t="str">
            <v>PT NEWCREST SUMATRA MINERALS</v>
          </cell>
        </row>
      </sheetData>
      <sheetData sheetId="6238">
        <row r="7">
          <cell r="E7" t="str">
            <v>PT NEWCREST SUMATRA MINERALS</v>
          </cell>
        </row>
      </sheetData>
      <sheetData sheetId="6239">
        <row r="36">
          <cell r="G36">
            <v>0</v>
          </cell>
        </row>
      </sheetData>
      <sheetData sheetId="6240">
        <row r="7">
          <cell r="E7" t="str">
            <v>PT NEWCREST SUMATRA MINERALS</v>
          </cell>
        </row>
      </sheetData>
      <sheetData sheetId="6241">
        <row r="7">
          <cell r="E7" t="str">
            <v>PT NEWCREST SUMATRA MINERALS</v>
          </cell>
        </row>
      </sheetData>
      <sheetData sheetId="6242">
        <row r="7">
          <cell r="E7" t="str">
            <v>PT NEWCREST SUMATRA MINERALS</v>
          </cell>
        </row>
      </sheetData>
      <sheetData sheetId="6243">
        <row r="36">
          <cell r="G36">
            <v>0</v>
          </cell>
        </row>
      </sheetData>
      <sheetData sheetId="6244">
        <row r="7">
          <cell r="E7" t="str">
            <v>PT NEWCREST SUMATRA MINERALS</v>
          </cell>
        </row>
      </sheetData>
      <sheetData sheetId="6245">
        <row r="7">
          <cell r="E7" t="str">
            <v>PT NEWCREST SUMATRA MINERALS</v>
          </cell>
        </row>
      </sheetData>
      <sheetData sheetId="6246">
        <row r="7">
          <cell r="E7" t="str">
            <v>PT NEWCREST SUMATRA MINERALS</v>
          </cell>
        </row>
      </sheetData>
      <sheetData sheetId="6247">
        <row r="7">
          <cell r="E7" t="str">
            <v>PT NEWCREST SUMATRA MINERALS</v>
          </cell>
        </row>
      </sheetData>
      <sheetData sheetId="6248">
        <row r="7">
          <cell r="E7" t="str">
            <v>PT NEWCREST SUMATRA MINERALS</v>
          </cell>
        </row>
      </sheetData>
      <sheetData sheetId="6249">
        <row r="7">
          <cell r="E7" t="str">
            <v>PT NEWCREST SUMATRA MINERALS</v>
          </cell>
        </row>
      </sheetData>
      <sheetData sheetId="6250">
        <row r="7">
          <cell r="E7" t="str">
            <v>PT NEWCREST SUMATRA MINERALS</v>
          </cell>
        </row>
      </sheetData>
      <sheetData sheetId="6251">
        <row r="36">
          <cell r="G36">
            <v>0</v>
          </cell>
        </row>
      </sheetData>
      <sheetData sheetId="6252">
        <row r="7">
          <cell r="E7" t="str">
            <v>PT NEWCREST SUMATRA MINERALS</v>
          </cell>
        </row>
      </sheetData>
      <sheetData sheetId="6253">
        <row r="36">
          <cell r="G36">
            <v>0</v>
          </cell>
        </row>
      </sheetData>
      <sheetData sheetId="6254">
        <row r="7">
          <cell r="E7" t="str">
            <v>PT NEWCREST SUMATRA MINERALS</v>
          </cell>
        </row>
      </sheetData>
      <sheetData sheetId="6255">
        <row r="7">
          <cell r="E7" t="str">
            <v>PT NEWCREST SUMATRA MINERALS</v>
          </cell>
        </row>
      </sheetData>
      <sheetData sheetId="6256">
        <row r="36">
          <cell r="G36">
            <v>0</v>
          </cell>
        </row>
      </sheetData>
      <sheetData sheetId="6257">
        <row r="36">
          <cell r="G36">
            <v>0</v>
          </cell>
        </row>
      </sheetData>
      <sheetData sheetId="6258">
        <row r="36">
          <cell r="G36">
            <v>0</v>
          </cell>
        </row>
      </sheetData>
      <sheetData sheetId="6259">
        <row r="36">
          <cell r="G36">
            <v>0</v>
          </cell>
        </row>
      </sheetData>
      <sheetData sheetId="6260">
        <row r="7">
          <cell r="E7" t="str">
            <v>PT NEWCREST SUMATRA MINERALS</v>
          </cell>
        </row>
      </sheetData>
      <sheetData sheetId="6261">
        <row r="36">
          <cell r="G36">
            <v>0</v>
          </cell>
        </row>
      </sheetData>
      <sheetData sheetId="6262">
        <row r="7">
          <cell r="E7" t="str">
            <v>PT NEWCREST SUMATRA MINERALS</v>
          </cell>
        </row>
      </sheetData>
      <sheetData sheetId="6263">
        <row r="7">
          <cell r="E7" t="str">
            <v>PT NEWCREST SUMATRA MINERALS</v>
          </cell>
        </row>
      </sheetData>
      <sheetData sheetId="6264">
        <row r="36">
          <cell r="G36">
            <v>0</v>
          </cell>
        </row>
      </sheetData>
      <sheetData sheetId="6265">
        <row r="7">
          <cell r="E7" t="str">
            <v>PT NEWCREST SUMATRA MINERALS</v>
          </cell>
        </row>
      </sheetData>
      <sheetData sheetId="6266">
        <row r="7">
          <cell r="E7" t="str">
            <v>PT NEWCREST SUMATRA MINERALS</v>
          </cell>
        </row>
      </sheetData>
      <sheetData sheetId="6267">
        <row r="7">
          <cell r="E7" t="str">
            <v>PT NEWCREST SUMATRA MINERALS</v>
          </cell>
        </row>
      </sheetData>
      <sheetData sheetId="6268">
        <row r="36">
          <cell r="G36">
            <v>0</v>
          </cell>
        </row>
      </sheetData>
      <sheetData sheetId="6269">
        <row r="7">
          <cell r="E7" t="str">
            <v>PT NEWCREST SUMATRA MINERALS</v>
          </cell>
        </row>
      </sheetData>
      <sheetData sheetId="6270">
        <row r="7">
          <cell r="E7" t="str">
            <v>PT NEWCREST SUMATRA MINERALS</v>
          </cell>
        </row>
      </sheetData>
      <sheetData sheetId="6271">
        <row r="7">
          <cell r="E7" t="str">
            <v>PT NEWCREST SUMATRA MINERALS</v>
          </cell>
        </row>
      </sheetData>
      <sheetData sheetId="6272">
        <row r="36">
          <cell r="G36">
            <v>0</v>
          </cell>
        </row>
      </sheetData>
      <sheetData sheetId="6273">
        <row r="7">
          <cell r="E7" t="str">
            <v>PT NEWCREST SUMATRA MINERALS</v>
          </cell>
        </row>
      </sheetData>
      <sheetData sheetId="6274">
        <row r="7">
          <cell r="E7" t="str">
            <v>PT NEWCREST SUMATRA MINERALS</v>
          </cell>
        </row>
      </sheetData>
      <sheetData sheetId="6275">
        <row r="7">
          <cell r="E7" t="str">
            <v>PT NEWCREST SUMATRA MINERALS</v>
          </cell>
        </row>
      </sheetData>
      <sheetData sheetId="6276">
        <row r="36">
          <cell r="G36">
            <v>0</v>
          </cell>
        </row>
      </sheetData>
      <sheetData sheetId="6277">
        <row r="7">
          <cell r="E7" t="str">
            <v>PT NEWCREST SUMATRA MINERALS</v>
          </cell>
        </row>
      </sheetData>
      <sheetData sheetId="6278">
        <row r="7">
          <cell r="E7" t="str">
            <v>PT NEWCREST SUMATRA MINERALS</v>
          </cell>
        </row>
      </sheetData>
      <sheetData sheetId="6279">
        <row r="7">
          <cell r="E7" t="str">
            <v>PT NEWCREST SUMATRA MINERALS</v>
          </cell>
        </row>
      </sheetData>
      <sheetData sheetId="6280">
        <row r="36">
          <cell r="G36">
            <v>0</v>
          </cell>
        </row>
      </sheetData>
      <sheetData sheetId="6281">
        <row r="7">
          <cell r="E7" t="str">
            <v>PT NEWCREST SUMATRA MINERALS</v>
          </cell>
        </row>
      </sheetData>
      <sheetData sheetId="6282"/>
      <sheetData sheetId="6283">
        <row r="7">
          <cell r="E7" t="str">
            <v>PT NEWCREST SUMATRA MINERALS</v>
          </cell>
        </row>
      </sheetData>
      <sheetData sheetId="6284">
        <row r="7">
          <cell r="E7" t="str">
            <v>PT NEWCREST SUMATRA MINERALS</v>
          </cell>
        </row>
      </sheetData>
      <sheetData sheetId="6285">
        <row r="36">
          <cell r="G36">
            <v>0</v>
          </cell>
        </row>
      </sheetData>
      <sheetData sheetId="6286">
        <row r="36">
          <cell r="G36">
            <v>0</v>
          </cell>
        </row>
      </sheetData>
      <sheetData sheetId="6287">
        <row r="36">
          <cell r="G36">
            <v>0</v>
          </cell>
        </row>
      </sheetData>
      <sheetData sheetId="6288">
        <row r="36">
          <cell r="G36">
            <v>0</v>
          </cell>
        </row>
      </sheetData>
      <sheetData sheetId="6289">
        <row r="7">
          <cell r="E7" t="str">
            <v>PT NEWCREST SUMATRA MINERALS</v>
          </cell>
        </row>
      </sheetData>
      <sheetData sheetId="6290">
        <row r="36">
          <cell r="G36">
            <v>0</v>
          </cell>
        </row>
      </sheetData>
      <sheetData sheetId="6291">
        <row r="7">
          <cell r="E7" t="str">
            <v>PT NEWCREST SUMATRA MINERALS</v>
          </cell>
        </row>
      </sheetData>
      <sheetData sheetId="6292">
        <row r="7">
          <cell r="E7" t="str">
            <v>PT NEWCREST SUMATRA MINERALS</v>
          </cell>
        </row>
      </sheetData>
      <sheetData sheetId="6293">
        <row r="36">
          <cell r="G36">
            <v>0</v>
          </cell>
        </row>
      </sheetData>
      <sheetData sheetId="6294">
        <row r="36">
          <cell r="G36">
            <v>0</v>
          </cell>
        </row>
      </sheetData>
      <sheetData sheetId="6295">
        <row r="36">
          <cell r="G36">
            <v>0</v>
          </cell>
        </row>
      </sheetData>
      <sheetData sheetId="6296">
        <row r="36">
          <cell r="G36">
            <v>0</v>
          </cell>
        </row>
      </sheetData>
      <sheetData sheetId="6297">
        <row r="7">
          <cell r="E7" t="str">
            <v>PT NEWCREST SUMATRA MINERALS</v>
          </cell>
        </row>
      </sheetData>
      <sheetData sheetId="6298">
        <row r="7">
          <cell r="E7" t="str">
            <v>PT NEWCREST SUMATRA MINERALS</v>
          </cell>
        </row>
      </sheetData>
      <sheetData sheetId="6299">
        <row r="7">
          <cell r="E7" t="str">
            <v>PT NEWCREST SUMATRA MINERALS</v>
          </cell>
        </row>
      </sheetData>
      <sheetData sheetId="6300">
        <row r="36">
          <cell r="G36">
            <v>0</v>
          </cell>
        </row>
      </sheetData>
      <sheetData sheetId="6301">
        <row r="7">
          <cell r="E7" t="str">
            <v>PT NEWCREST SUMATRA MINERALS</v>
          </cell>
        </row>
      </sheetData>
      <sheetData sheetId="6302">
        <row r="7">
          <cell r="E7" t="str">
            <v>PT NEWCREST SUMATRA MINERALS</v>
          </cell>
        </row>
      </sheetData>
      <sheetData sheetId="6303">
        <row r="7">
          <cell r="E7" t="str">
            <v>PT NEWCREST SUMATRA MINERALS</v>
          </cell>
        </row>
      </sheetData>
      <sheetData sheetId="6304">
        <row r="36">
          <cell r="G36">
            <v>0</v>
          </cell>
        </row>
      </sheetData>
      <sheetData sheetId="6305">
        <row r="7">
          <cell r="E7" t="str">
            <v>PT NEWCREST SUMATRA MINERALS</v>
          </cell>
        </row>
      </sheetData>
      <sheetData sheetId="6306">
        <row r="7">
          <cell r="E7" t="str">
            <v>PT NEWCREST SUMATRA MINERALS</v>
          </cell>
        </row>
      </sheetData>
      <sheetData sheetId="6307">
        <row r="7">
          <cell r="E7" t="str">
            <v>PT NEWCREST SUMATRA MINERALS</v>
          </cell>
        </row>
      </sheetData>
      <sheetData sheetId="6308">
        <row r="36">
          <cell r="G36">
            <v>0</v>
          </cell>
        </row>
      </sheetData>
      <sheetData sheetId="6309">
        <row r="7">
          <cell r="E7" t="str">
            <v>PT NEWCREST SUMATRA MINERALS</v>
          </cell>
        </row>
      </sheetData>
      <sheetData sheetId="6310">
        <row r="7">
          <cell r="E7" t="str">
            <v>PT NEWCREST SUMATRA MINERALS</v>
          </cell>
        </row>
      </sheetData>
      <sheetData sheetId="6311">
        <row r="7">
          <cell r="E7" t="str">
            <v>PT NEWCREST SUMATRA MINERALS</v>
          </cell>
        </row>
      </sheetData>
      <sheetData sheetId="6312">
        <row r="36">
          <cell r="G36">
            <v>0</v>
          </cell>
        </row>
      </sheetData>
      <sheetData sheetId="6313">
        <row r="7">
          <cell r="E7" t="str">
            <v>PT NEWCREST SUMATRA MINERALS</v>
          </cell>
        </row>
      </sheetData>
      <sheetData sheetId="6314">
        <row r="7">
          <cell r="E7" t="str">
            <v>PT NEWCREST SUMATRA MINERALS</v>
          </cell>
        </row>
      </sheetData>
      <sheetData sheetId="6315">
        <row r="7">
          <cell r="E7" t="str">
            <v>PT NEWCREST SUMATRA MINERALS</v>
          </cell>
        </row>
      </sheetData>
      <sheetData sheetId="6316">
        <row r="7">
          <cell r="E7" t="str">
            <v>PT NEWCREST SUMATRA MINERALS</v>
          </cell>
        </row>
      </sheetData>
      <sheetData sheetId="6317">
        <row r="7">
          <cell r="E7" t="str">
            <v>PT NEWCREST SUMATRA MINERALS</v>
          </cell>
        </row>
      </sheetData>
      <sheetData sheetId="6318">
        <row r="7">
          <cell r="E7" t="str">
            <v>PT NEWCREST SUMATRA MINERALS</v>
          </cell>
        </row>
      </sheetData>
      <sheetData sheetId="6319">
        <row r="7">
          <cell r="E7" t="str">
            <v>PT NEWCREST SUMATRA MINERALS</v>
          </cell>
        </row>
      </sheetData>
      <sheetData sheetId="6320">
        <row r="36">
          <cell r="G36">
            <v>0</v>
          </cell>
        </row>
      </sheetData>
      <sheetData sheetId="6321">
        <row r="7">
          <cell r="E7" t="str">
            <v>PT NEWCREST SUMATRA MINERALS</v>
          </cell>
        </row>
      </sheetData>
      <sheetData sheetId="6322">
        <row r="36">
          <cell r="G36">
            <v>0</v>
          </cell>
        </row>
      </sheetData>
      <sheetData sheetId="6323">
        <row r="7">
          <cell r="E7" t="str">
            <v>PT NEWCREST SUMATRA MINERALS</v>
          </cell>
        </row>
      </sheetData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/>
      <sheetData sheetId="6369"/>
      <sheetData sheetId="6370">
        <row r="7">
          <cell r="E7" t="str">
            <v>PT NEWCREST SUMATRA MINERALS</v>
          </cell>
        </row>
      </sheetData>
      <sheetData sheetId="6371">
        <row r="7">
          <cell r="E7" t="str">
            <v>PT NEWCREST SUMATRA MINERALS</v>
          </cell>
        </row>
      </sheetData>
      <sheetData sheetId="6372">
        <row r="7">
          <cell r="E7" t="str">
            <v>PT NEWCREST SUMATRA MINERALS</v>
          </cell>
        </row>
      </sheetData>
      <sheetData sheetId="6373">
        <row r="7">
          <cell r="E7" t="str">
            <v>PT NEWCREST SUMATRA MINERALS</v>
          </cell>
        </row>
      </sheetData>
      <sheetData sheetId="6374">
        <row r="7">
          <cell r="E7" t="str">
            <v>PT NEWCREST SUMATRA MINERALS</v>
          </cell>
        </row>
      </sheetData>
      <sheetData sheetId="6375">
        <row r="7">
          <cell r="E7" t="str">
            <v>PT NEWCREST SUMATRA MINERALS</v>
          </cell>
        </row>
      </sheetData>
      <sheetData sheetId="6376">
        <row r="7">
          <cell r="E7" t="str">
            <v>PT NEWCREST SUMATRA MINERALS</v>
          </cell>
        </row>
      </sheetData>
      <sheetData sheetId="6377">
        <row r="7">
          <cell r="E7" t="str">
            <v>PT NEWCREST SUMATRA MINERALS</v>
          </cell>
        </row>
      </sheetData>
      <sheetData sheetId="6378">
        <row r="7">
          <cell r="E7" t="str">
            <v>PT NEWCREST SUMATRA MINERALS</v>
          </cell>
        </row>
      </sheetData>
      <sheetData sheetId="6379">
        <row r="7">
          <cell r="E7" t="str">
            <v>PT NEWCREST SUMATRA MINERALS</v>
          </cell>
        </row>
      </sheetData>
      <sheetData sheetId="6380">
        <row r="7">
          <cell r="E7" t="str">
            <v>PT NEWCREST SUMATRA MINERALS</v>
          </cell>
        </row>
      </sheetData>
      <sheetData sheetId="6381">
        <row r="7">
          <cell r="E7" t="str">
            <v>PT NEWCREST SUMATRA MINERALS</v>
          </cell>
        </row>
      </sheetData>
      <sheetData sheetId="6382">
        <row r="7">
          <cell r="E7" t="str">
            <v>PT NEWCREST SUMATRA MINERALS</v>
          </cell>
        </row>
      </sheetData>
      <sheetData sheetId="6383">
        <row r="7">
          <cell r="E7" t="str">
            <v>PT NEWCREST SUMATRA MINERALS</v>
          </cell>
        </row>
      </sheetData>
      <sheetData sheetId="6384">
        <row r="7">
          <cell r="E7" t="str">
            <v>PT NEWCREST SUMATRA MINERALS</v>
          </cell>
        </row>
      </sheetData>
      <sheetData sheetId="6385">
        <row r="7">
          <cell r="E7" t="str">
            <v>PT NEWCREST SUMATRA MINERALS</v>
          </cell>
        </row>
      </sheetData>
      <sheetData sheetId="6386">
        <row r="7">
          <cell r="E7" t="str">
            <v>PT NEWCREST SUMATRA MINERALS</v>
          </cell>
        </row>
      </sheetData>
      <sheetData sheetId="6387">
        <row r="7">
          <cell r="E7" t="str">
            <v>PT NEWCREST SUMATRA MINERALS</v>
          </cell>
        </row>
      </sheetData>
      <sheetData sheetId="6388">
        <row r="7">
          <cell r="E7" t="str">
            <v>PT NEWCREST SUMATRA MINERALS</v>
          </cell>
        </row>
      </sheetData>
      <sheetData sheetId="6389">
        <row r="7">
          <cell r="E7" t="str">
            <v>PT NEWCREST SUMATRA MINERALS</v>
          </cell>
        </row>
      </sheetData>
      <sheetData sheetId="6390">
        <row r="7">
          <cell r="E7" t="str">
            <v>PT NEWCREST SUMATRA MINERALS</v>
          </cell>
        </row>
      </sheetData>
      <sheetData sheetId="6391">
        <row r="7">
          <cell r="E7" t="str">
            <v>PT NEWCREST SUMATRA MINERALS</v>
          </cell>
        </row>
      </sheetData>
      <sheetData sheetId="6392">
        <row r="7">
          <cell r="E7" t="str">
            <v>PT NEWCREST SUMATRA MINERALS</v>
          </cell>
        </row>
      </sheetData>
      <sheetData sheetId="6393">
        <row r="7">
          <cell r="E7" t="str">
            <v>PT NEWCREST SUMATRA MINERALS</v>
          </cell>
        </row>
      </sheetData>
      <sheetData sheetId="6394">
        <row r="7">
          <cell r="E7" t="str">
            <v>PT NEWCREST SUMATRA MINERALS</v>
          </cell>
        </row>
      </sheetData>
      <sheetData sheetId="6395">
        <row r="7">
          <cell r="E7" t="str">
            <v>PT NEWCREST SUMATRA MINERALS</v>
          </cell>
        </row>
      </sheetData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>
        <row r="36">
          <cell r="G36">
            <v>0</v>
          </cell>
        </row>
      </sheetData>
      <sheetData sheetId="6468">
        <row r="36">
          <cell r="G36">
            <v>0</v>
          </cell>
        </row>
      </sheetData>
      <sheetData sheetId="6469">
        <row r="36">
          <cell r="G36">
            <v>0</v>
          </cell>
        </row>
      </sheetData>
      <sheetData sheetId="6470">
        <row r="36">
          <cell r="G36">
            <v>0</v>
          </cell>
        </row>
      </sheetData>
      <sheetData sheetId="6471">
        <row r="36">
          <cell r="G36">
            <v>0</v>
          </cell>
        </row>
      </sheetData>
      <sheetData sheetId="6472">
        <row r="36">
          <cell r="G36">
            <v>0</v>
          </cell>
        </row>
      </sheetData>
      <sheetData sheetId="6473">
        <row r="36">
          <cell r="G36">
            <v>0</v>
          </cell>
        </row>
      </sheetData>
      <sheetData sheetId="6474">
        <row r="36">
          <cell r="G36">
            <v>0</v>
          </cell>
        </row>
      </sheetData>
      <sheetData sheetId="6475">
        <row r="36">
          <cell r="G36">
            <v>0</v>
          </cell>
        </row>
      </sheetData>
      <sheetData sheetId="6476">
        <row r="36">
          <cell r="G36">
            <v>0</v>
          </cell>
        </row>
      </sheetData>
      <sheetData sheetId="6477">
        <row r="36">
          <cell r="G36">
            <v>0</v>
          </cell>
        </row>
      </sheetData>
      <sheetData sheetId="6478">
        <row r="36">
          <cell r="G36">
            <v>0</v>
          </cell>
        </row>
      </sheetData>
      <sheetData sheetId="6479">
        <row r="36">
          <cell r="G36">
            <v>0</v>
          </cell>
        </row>
      </sheetData>
      <sheetData sheetId="6480">
        <row r="36">
          <cell r="G36">
            <v>0</v>
          </cell>
        </row>
      </sheetData>
      <sheetData sheetId="6481">
        <row r="36">
          <cell r="G36">
            <v>0</v>
          </cell>
        </row>
      </sheetData>
      <sheetData sheetId="6482">
        <row r="36">
          <cell r="G36">
            <v>0</v>
          </cell>
        </row>
      </sheetData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>
        <row r="36">
          <cell r="G36">
            <v>0</v>
          </cell>
        </row>
      </sheetData>
      <sheetData sheetId="6501">
        <row r="36">
          <cell r="G36">
            <v>0</v>
          </cell>
        </row>
      </sheetData>
      <sheetData sheetId="6502">
        <row r="36">
          <cell r="G36">
            <v>0</v>
          </cell>
        </row>
      </sheetData>
      <sheetData sheetId="6503">
        <row r="36">
          <cell r="G36">
            <v>0</v>
          </cell>
        </row>
      </sheetData>
      <sheetData sheetId="6504">
        <row r="36">
          <cell r="G36">
            <v>0</v>
          </cell>
        </row>
      </sheetData>
      <sheetData sheetId="6505">
        <row r="36">
          <cell r="G36">
            <v>0</v>
          </cell>
        </row>
      </sheetData>
      <sheetData sheetId="6506">
        <row r="36">
          <cell r="G36">
            <v>0</v>
          </cell>
        </row>
      </sheetData>
      <sheetData sheetId="6507">
        <row r="36">
          <cell r="G36">
            <v>0</v>
          </cell>
        </row>
      </sheetData>
      <sheetData sheetId="6508">
        <row r="36">
          <cell r="G36">
            <v>0</v>
          </cell>
        </row>
      </sheetData>
      <sheetData sheetId="6509">
        <row r="36">
          <cell r="G36">
            <v>0</v>
          </cell>
        </row>
      </sheetData>
      <sheetData sheetId="6510">
        <row r="36">
          <cell r="G36">
            <v>0</v>
          </cell>
        </row>
      </sheetData>
      <sheetData sheetId="6511">
        <row r="36">
          <cell r="G36">
            <v>0</v>
          </cell>
        </row>
      </sheetData>
      <sheetData sheetId="6512">
        <row r="36">
          <cell r="G36">
            <v>0</v>
          </cell>
        </row>
      </sheetData>
      <sheetData sheetId="6513">
        <row r="36">
          <cell r="G36">
            <v>0</v>
          </cell>
        </row>
      </sheetData>
      <sheetData sheetId="6514">
        <row r="36">
          <cell r="G36">
            <v>0</v>
          </cell>
        </row>
      </sheetData>
      <sheetData sheetId="6515">
        <row r="36">
          <cell r="G36">
            <v>0</v>
          </cell>
        </row>
      </sheetData>
      <sheetData sheetId="6516">
        <row r="7">
          <cell r="E7" t="str">
            <v>PT NEWCREST SUMATRA MINERALS</v>
          </cell>
        </row>
      </sheetData>
      <sheetData sheetId="6517">
        <row r="7">
          <cell r="E7" t="str">
            <v>PT NEWCREST SUMATRA MINERALS</v>
          </cell>
        </row>
      </sheetData>
      <sheetData sheetId="6518"/>
      <sheetData sheetId="6519">
        <row r="7">
          <cell r="E7" t="str">
            <v>PT NEWCREST SUMATRA MINERALS</v>
          </cell>
        </row>
      </sheetData>
      <sheetData sheetId="6520">
        <row r="7">
          <cell r="E7" t="str">
            <v>PT NEWCREST SUMATRA MINERALS</v>
          </cell>
        </row>
      </sheetData>
      <sheetData sheetId="6521">
        <row r="7">
          <cell r="E7" t="str">
            <v>PT NEWCREST SUMATRA MINERALS</v>
          </cell>
        </row>
      </sheetData>
      <sheetData sheetId="6522">
        <row r="7">
          <cell r="E7" t="str">
            <v>PT NEWCREST SUMATRA MINERALS</v>
          </cell>
        </row>
      </sheetData>
      <sheetData sheetId="6523">
        <row r="7">
          <cell r="E7" t="str">
            <v>PT NEWCREST SUMATRA MINERALS</v>
          </cell>
        </row>
      </sheetData>
      <sheetData sheetId="6524"/>
      <sheetData sheetId="6525">
        <row r="7">
          <cell r="E7" t="str">
            <v>PT NEWCREST SUMATRA MINERALS</v>
          </cell>
        </row>
      </sheetData>
      <sheetData sheetId="6526">
        <row r="7">
          <cell r="E7" t="str">
            <v>PT NEWCREST SUMATRA MINERALS</v>
          </cell>
        </row>
      </sheetData>
      <sheetData sheetId="6527">
        <row r="7">
          <cell r="E7" t="str">
            <v>PT NEWCREST SUMATRA MINERALS</v>
          </cell>
        </row>
      </sheetData>
      <sheetData sheetId="6528"/>
      <sheetData sheetId="6529"/>
      <sheetData sheetId="6530"/>
      <sheetData sheetId="6531">
        <row r="7">
          <cell r="E7" t="str">
            <v>PT NEWCREST SUMATRA MINERALS</v>
          </cell>
        </row>
      </sheetData>
      <sheetData sheetId="6532"/>
      <sheetData sheetId="6533">
        <row r="7">
          <cell r="E7" t="str">
            <v>PT NEWCREST SUMATRA MINERALS</v>
          </cell>
        </row>
      </sheetData>
      <sheetData sheetId="6534">
        <row r="7">
          <cell r="E7" t="str">
            <v>PT NEWCREST SUMATRA MINERALS</v>
          </cell>
        </row>
      </sheetData>
      <sheetData sheetId="6535"/>
      <sheetData sheetId="6536"/>
      <sheetData sheetId="6537">
        <row r="7">
          <cell r="E7" t="str">
            <v>PT NEWCREST SUMATRA MINERALS</v>
          </cell>
        </row>
      </sheetData>
      <sheetData sheetId="6538"/>
      <sheetData sheetId="6539">
        <row r="7">
          <cell r="E7" t="str">
            <v>PT NEWCREST SUMATRA MINERALS</v>
          </cell>
        </row>
      </sheetData>
      <sheetData sheetId="6540">
        <row r="7">
          <cell r="E7" t="str">
            <v>PT NEWCREST SUMATRA MINERALS</v>
          </cell>
        </row>
      </sheetData>
      <sheetData sheetId="6541"/>
      <sheetData sheetId="6542"/>
      <sheetData sheetId="6543"/>
      <sheetData sheetId="6544"/>
      <sheetData sheetId="6545"/>
      <sheetData sheetId="6546"/>
      <sheetData sheetId="6547"/>
      <sheetData sheetId="6548">
        <row r="7">
          <cell r="E7" t="str">
            <v>PT NEWCREST SUMATRA MINERALS</v>
          </cell>
        </row>
      </sheetData>
      <sheetData sheetId="6549">
        <row r="7">
          <cell r="E7" t="str">
            <v>PT NEWCREST SUMATRA MINERALS</v>
          </cell>
        </row>
      </sheetData>
      <sheetData sheetId="6550">
        <row r="7">
          <cell r="E7" t="str">
            <v>PT NEWCREST SUMATRA MINERALS</v>
          </cell>
        </row>
      </sheetData>
      <sheetData sheetId="6551"/>
      <sheetData sheetId="6552">
        <row r="7">
          <cell r="E7" t="str">
            <v>PT NEWCREST SUMATRA MINERALS</v>
          </cell>
        </row>
      </sheetData>
      <sheetData sheetId="6553">
        <row r="7">
          <cell r="E7" t="str">
            <v>PT NEWCREST SUMATRA MINERALS</v>
          </cell>
        </row>
      </sheetData>
      <sheetData sheetId="6554">
        <row r="7">
          <cell r="E7" t="str">
            <v>PT NEWCREST SUMATRA MINERALS</v>
          </cell>
        </row>
      </sheetData>
      <sheetData sheetId="6555">
        <row r="7">
          <cell r="E7" t="str">
            <v>PT NEWCREST SUMATRA MINERALS</v>
          </cell>
        </row>
      </sheetData>
      <sheetData sheetId="6556">
        <row r="7">
          <cell r="E7" t="str">
            <v>PT NEWCREST SUMATRA MINERALS</v>
          </cell>
        </row>
      </sheetData>
      <sheetData sheetId="6557"/>
      <sheetData sheetId="6558">
        <row r="7">
          <cell r="E7" t="str">
            <v>PT NEWCREST SUMATRA MINERALS</v>
          </cell>
        </row>
      </sheetData>
      <sheetData sheetId="6559">
        <row r="7">
          <cell r="E7" t="str">
            <v>PT NEWCREST SUMATRA MINERALS</v>
          </cell>
        </row>
      </sheetData>
      <sheetData sheetId="6560">
        <row r="7">
          <cell r="E7" t="str">
            <v>PT NEWCREST SUMATRA MINERALS</v>
          </cell>
        </row>
      </sheetData>
      <sheetData sheetId="6561"/>
      <sheetData sheetId="6562"/>
      <sheetData sheetId="6563"/>
      <sheetData sheetId="6564">
        <row r="7">
          <cell r="E7" t="str">
            <v>PT NEWCREST SUMATRA MINERALS</v>
          </cell>
        </row>
      </sheetData>
      <sheetData sheetId="6565"/>
      <sheetData sheetId="6566">
        <row r="7">
          <cell r="E7" t="str">
            <v>PT NEWCREST SUMATRA MINERALS</v>
          </cell>
        </row>
      </sheetData>
      <sheetData sheetId="6567">
        <row r="7">
          <cell r="E7" t="str">
            <v>PT NEWCREST SUMATRA MINERALS</v>
          </cell>
        </row>
      </sheetData>
      <sheetData sheetId="6568"/>
      <sheetData sheetId="6569"/>
      <sheetData sheetId="6570">
        <row r="7">
          <cell r="E7" t="str">
            <v>PT NEWCREST SUMATRA MINERALS</v>
          </cell>
        </row>
      </sheetData>
      <sheetData sheetId="6571"/>
      <sheetData sheetId="6572">
        <row r="7">
          <cell r="E7" t="str">
            <v>PT NEWCREST SUMATRA MINERALS</v>
          </cell>
        </row>
      </sheetData>
      <sheetData sheetId="6573">
        <row r="7">
          <cell r="E7" t="str">
            <v>PT NEWCREST SUMATRA MINERALS</v>
          </cell>
        </row>
      </sheetData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/>
      <sheetData sheetId="7132"/>
      <sheetData sheetId="7133"/>
      <sheetData sheetId="7134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/>
      <sheetData sheetId="7176" refreshError="1"/>
      <sheetData sheetId="7177" refreshError="1"/>
      <sheetData sheetId="7178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/>
      <sheetData sheetId="7214"/>
      <sheetData sheetId="7215"/>
      <sheetData sheetId="7216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 refreshError="1"/>
      <sheetData sheetId="7289" refreshError="1"/>
      <sheetData sheetId="7290" refreshError="1"/>
      <sheetData sheetId="7291"/>
      <sheetData sheetId="729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WP 2004"/>
      <sheetName val="Off.Equip"/>
      <sheetName val="Off.Impr"/>
      <sheetName val="Fur&amp;Fix"/>
      <sheetName val="Computer"/>
      <sheetName val="Demo "/>
      <sheetName val="Spare"/>
      <sheetName val="Tickmarks"/>
      <sheetName val="XXXX"/>
      <sheetName val="XXX0"/>
      <sheetName val="kunto"/>
      <sheetName val="Nature"/>
      <sheetName val="RPO"/>
      <sheetName val="Rollforward"/>
      <sheetName val="CMA addition"/>
      <sheetName val="Vouch additions"/>
      <sheetName val="Disposals"/>
      <sheetName val="Test Depr Exp"/>
      <sheetName val="Unused FA"/>
      <sheetName val="CIP"/>
      <sheetName val="Buil&amp;Struc"/>
      <sheetName val="Machinary"/>
      <sheetName val="F&amp;F"/>
      <sheetName val="Equipment"/>
      <sheetName val="Tools "/>
      <sheetName val="Vehicle"/>
      <sheetName val="Softwar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Notes"/>
      <sheetName val="Mutasi"/>
      <sheetName val="Land"/>
      <sheetName val="Building"/>
      <sheetName val="Machinery&amp;Equip"/>
      <sheetName val="Vehicle"/>
      <sheetName val="Tools"/>
      <sheetName val="CIP"/>
      <sheetName val="Test of Depr Exp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1"/>
      <sheetName val="SALES"/>
      <sheetName val="PGCOM USD"/>
      <sheetName val="FDM"/>
      <sheetName val="FD Interconnect"/>
      <sheetName val="PGCOM YEN"/>
      <sheetName val="JVC"/>
      <sheetName val="FUJI FINE(YEN)"/>
      <sheetName val="MKI"/>
      <sheetName val="PTSONY"/>
      <sheetName val="NSS"/>
      <sheetName val="FD JAPAN"/>
      <sheetName val="FUJI FINE(IDR)"/>
      <sheetName val="PT SONY"/>
      <sheetName val="SHARP"/>
      <sheetName val="NOBLE(BATAM)"/>
      <sheetName val="OMRON"/>
      <sheetName val="EWINDO"/>
      <sheetName val="SANDEN"/>
      <sheetName val="REPORT-PR12 (2)"/>
      <sheetName val="SANWA"/>
      <sheetName val="REPORT-PR12"/>
      <sheetName val="Account Code"/>
      <sheetName val="JVC COMMISSIO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">
          <cell r="A2" t="str">
            <v>DA001</v>
          </cell>
        </row>
        <row r="3">
          <cell r="A3" t="str">
            <v>DC001</v>
          </cell>
        </row>
        <row r="4">
          <cell r="A4" t="str">
            <v>DC002</v>
          </cell>
        </row>
        <row r="5">
          <cell r="A5" t="str">
            <v>DC003</v>
          </cell>
        </row>
        <row r="6">
          <cell r="A6" t="str">
            <v>DC004</v>
          </cell>
        </row>
        <row r="7">
          <cell r="A7" t="str">
            <v>DE001</v>
          </cell>
          <cell r="B7" t="str">
            <v>EWINDO</v>
          </cell>
        </row>
        <row r="8">
          <cell r="A8" t="str">
            <v>DE002</v>
          </cell>
        </row>
        <row r="9">
          <cell r="A9" t="str">
            <v>DF001</v>
          </cell>
          <cell r="B9" t="str">
            <v>FD.JAPAN</v>
          </cell>
        </row>
        <row r="10">
          <cell r="A10" t="str">
            <v>DF002</v>
          </cell>
          <cell r="B10" t="str">
            <v>FDI</v>
          </cell>
        </row>
        <row r="11">
          <cell r="A11" t="str">
            <v>DF003</v>
          </cell>
          <cell r="B11" t="str">
            <v>FUJI FINE (IDR)</v>
          </cell>
        </row>
        <row r="12">
          <cell r="A12" t="str">
            <v>DF004</v>
          </cell>
          <cell r="B12" t="str">
            <v>FUJI FINE (YEN)</v>
          </cell>
        </row>
        <row r="13">
          <cell r="A13" t="str">
            <v>DF005</v>
          </cell>
          <cell r="B13" t="str">
            <v>FD INDUSTRI (M)</v>
          </cell>
        </row>
        <row r="14">
          <cell r="A14" t="str">
            <v>DF006</v>
          </cell>
        </row>
        <row r="15">
          <cell r="A15" t="str">
            <v>DH001</v>
          </cell>
        </row>
        <row r="16">
          <cell r="A16" t="str">
            <v>DH002</v>
          </cell>
        </row>
        <row r="17">
          <cell r="A17" t="str">
            <v>DH003</v>
          </cell>
        </row>
        <row r="18">
          <cell r="A18" t="str">
            <v>DJ001</v>
          </cell>
          <cell r="B18" t="str">
            <v>JVC</v>
          </cell>
        </row>
        <row r="19">
          <cell r="A19" t="str">
            <v>DJ002</v>
          </cell>
        </row>
        <row r="20">
          <cell r="A20" t="str">
            <v>DK001</v>
          </cell>
        </row>
        <row r="21">
          <cell r="A21" t="str">
            <v>DM001</v>
          </cell>
          <cell r="B21" t="str">
            <v>MKI</v>
          </cell>
        </row>
        <row r="22">
          <cell r="A22" t="str">
            <v>DM002</v>
          </cell>
        </row>
        <row r="23">
          <cell r="A23" t="str">
            <v>DN001</v>
          </cell>
          <cell r="B23" t="str">
            <v>NOBLE(BATAM)</v>
          </cell>
        </row>
        <row r="24">
          <cell r="A24" t="str">
            <v>DN002</v>
          </cell>
          <cell r="B24" t="str">
            <v>NSS</v>
          </cell>
        </row>
        <row r="25">
          <cell r="A25" t="str">
            <v>DO001</v>
          </cell>
          <cell r="B25" t="str">
            <v>OMRON</v>
          </cell>
        </row>
        <row r="26">
          <cell r="A26" t="str">
            <v>DP001</v>
          </cell>
          <cell r="B26" t="str">
            <v xml:space="preserve">PGCOM </v>
          </cell>
        </row>
        <row r="27">
          <cell r="A27" t="str">
            <v>DP002</v>
          </cell>
          <cell r="B27" t="str">
            <v>P. T. SONY</v>
          </cell>
        </row>
        <row r="28">
          <cell r="A28" t="str">
            <v>DP003</v>
          </cell>
          <cell r="B28" t="str">
            <v>PGCOM  USD</v>
          </cell>
        </row>
        <row r="29">
          <cell r="A29" t="str">
            <v>DS001</v>
          </cell>
          <cell r="B29" t="str">
            <v>SHARP</v>
          </cell>
        </row>
        <row r="30">
          <cell r="A30" t="str">
            <v>DS002</v>
          </cell>
          <cell r="B30" t="str">
            <v>SANDEN</v>
          </cell>
        </row>
        <row r="31">
          <cell r="A31" t="str">
            <v>DS003</v>
          </cell>
          <cell r="B31" t="str">
            <v>SANWA</v>
          </cell>
        </row>
        <row r="32">
          <cell r="A32" t="str">
            <v>DS004</v>
          </cell>
        </row>
        <row r="33">
          <cell r="A33" t="str">
            <v>DS005</v>
          </cell>
        </row>
        <row r="34">
          <cell r="A34" t="str">
            <v>DS006</v>
          </cell>
        </row>
        <row r="35">
          <cell r="A35" t="str">
            <v>DS007</v>
          </cell>
        </row>
        <row r="36">
          <cell r="A36" t="str">
            <v>DS008</v>
          </cell>
        </row>
        <row r="37">
          <cell r="A37" t="str">
            <v>DT001</v>
          </cell>
        </row>
        <row r="38">
          <cell r="A38" t="str">
            <v>DT002</v>
          </cell>
        </row>
        <row r="39">
          <cell r="A39" t="str">
            <v>DT003</v>
          </cell>
        </row>
        <row r="40">
          <cell r="A40" t="str">
            <v>DT004</v>
          </cell>
        </row>
        <row r="41">
          <cell r="A41" t="str">
            <v>DT005</v>
          </cell>
        </row>
        <row r="42">
          <cell r="A42" t="str">
            <v>DT006</v>
          </cell>
        </row>
      </sheetData>
      <sheetData sheetId="24"/>
      <sheetData sheetId="25">
        <row r="3">
          <cell r="B3" t="str">
            <v>ENGAGEMENT NAME</v>
          </cell>
        </row>
      </sheetData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決算通知"/>
      <sheetName val="●資料一覧表"/>
      <sheetName val="●ﾁｪｯｸﾘｽﾄ"/>
      <sheetName val="●SEG別営業収支"/>
      <sheetName val="●営業外明細"/>
      <sheetName val="●海外売上高"/>
      <sheetName val="●PBO計算"/>
      <sheetName val="●通知本文（参考）"/>
      <sheetName val="●調査回答シート"/>
      <sheetName val="年間ｽｹｼﾞｭｰﾙ"/>
      <sheetName val="担当者一覧"/>
      <sheetName val="Ｆ16（参考作成用）"/>
      <sheetName val="F211（参考作成用）"/>
      <sheetName val="Ｆ215（参考作成用）"/>
      <sheetName val="Ｆ16（参考資料）"/>
      <sheetName val="F211（参考資料）"/>
      <sheetName val="Ｆ215（参考資料）"/>
      <sheetName val="200603実績"/>
      <sheetName val="SEG事業定義"/>
      <sheetName val="●第３四半期概況"/>
      <sheetName val="●海外売上高（考え方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xedAssetBooksV2"/>
      <sheetName val="FIxedAssetsV2"/>
      <sheetName val="HSAssetTransOpnames"/>
      <sheetName val="Sheet1"/>
      <sheetName val="API - D365FinOps API Tabl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Detail Deprec_202511"/>
      <sheetName val="Resume Deprec_202511"/>
      <sheetName val="Book Slip"/>
      <sheetName val="Journal_202511"/>
      <sheetName val="Sheet2"/>
    </sheetNames>
    <sheetDataSet>
      <sheetData sheetId="0" refreshError="1"/>
      <sheetData sheetId="1">
        <row r="166">
          <cell r="D166" t="str">
            <v>MNE000298</v>
          </cell>
          <cell r="E166" t="str">
            <v>Nestainer</v>
          </cell>
          <cell r="F166" t="str">
            <v>COM</v>
          </cell>
          <cell r="H166">
            <v>0</v>
          </cell>
          <cell r="I166">
            <v>24795905.329999998</v>
          </cell>
        </row>
        <row r="167">
          <cell r="D167" t="str">
            <v>MNE000299</v>
          </cell>
          <cell r="E167" t="str">
            <v>Container 20 Ft</v>
          </cell>
          <cell r="F167" t="str">
            <v>COM</v>
          </cell>
          <cell r="H167">
            <v>0</v>
          </cell>
          <cell r="I167">
            <v>400000</v>
          </cell>
        </row>
        <row r="168">
          <cell r="D168" t="str">
            <v>MNE000300</v>
          </cell>
          <cell r="E168" t="str">
            <v>Container 20 Ft</v>
          </cell>
          <cell r="F168" t="str">
            <v>COM</v>
          </cell>
          <cell r="H168">
            <v>0</v>
          </cell>
          <cell r="I168">
            <v>400000</v>
          </cell>
        </row>
        <row r="169">
          <cell r="D169" t="str">
            <v>MNE000301</v>
          </cell>
          <cell r="E169" t="str">
            <v>Load Cell F Winch</v>
          </cell>
          <cell r="F169" t="str">
            <v>COM</v>
          </cell>
          <cell r="H169">
            <v>0</v>
          </cell>
          <cell r="I169">
            <v>1916666.67</v>
          </cell>
        </row>
        <row r="170">
          <cell r="D170" t="str">
            <v>MNE000302</v>
          </cell>
          <cell r="E170" t="str">
            <v>JET Cleaner Assy</v>
          </cell>
          <cell r="F170" t="str">
            <v>COM</v>
          </cell>
          <cell r="H170">
            <v>0</v>
          </cell>
          <cell r="I170">
            <v>470250</v>
          </cell>
        </row>
        <row r="171">
          <cell r="D171" t="str">
            <v>MNE000303</v>
          </cell>
          <cell r="E171" t="str">
            <v>Terrain Crane 50T</v>
          </cell>
          <cell r="F171" t="str">
            <v>COM</v>
          </cell>
          <cell r="H171">
            <v>0</v>
          </cell>
          <cell r="I171">
            <v>56500000</v>
          </cell>
        </row>
        <row r="172">
          <cell r="D172" t="str">
            <v>MNE000306</v>
          </cell>
          <cell r="E172" t="str">
            <v>Drum Clippers</v>
          </cell>
          <cell r="F172" t="str">
            <v>COM</v>
          </cell>
          <cell r="H172">
            <v>0</v>
          </cell>
          <cell r="I172">
            <v>650000</v>
          </cell>
        </row>
        <row r="173">
          <cell r="D173" t="str">
            <v>MNE000307</v>
          </cell>
          <cell r="E173" t="str">
            <v>Drum Clippers</v>
          </cell>
          <cell r="F173" t="str">
            <v>COM</v>
          </cell>
          <cell r="H173">
            <v>0</v>
          </cell>
          <cell r="I173">
            <v>812500</v>
          </cell>
        </row>
        <row r="174">
          <cell r="D174" t="str">
            <v>MNE000308</v>
          </cell>
          <cell r="E174" t="str">
            <v>Plasma Cutting Power</v>
          </cell>
          <cell r="F174" t="str">
            <v>COM</v>
          </cell>
          <cell r="H174">
            <v>0</v>
          </cell>
          <cell r="I174">
            <v>5083333.33</v>
          </cell>
        </row>
        <row r="175">
          <cell r="D175" t="str">
            <v>MNE000309</v>
          </cell>
          <cell r="E175" t="str">
            <v>Plasma Cutting Power</v>
          </cell>
          <cell r="F175" t="str">
            <v>COM</v>
          </cell>
          <cell r="H175">
            <v>0</v>
          </cell>
          <cell r="I175">
            <v>3111111.11</v>
          </cell>
        </row>
        <row r="176">
          <cell r="D176" t="str">
            <v>MNE000310</v>
          </cell>
          <cell r="E176" t="str">
            <v>Plasma Cutting Power</v>
          </cell>
          <cell r="F176" t="str">
            <v>COM</v>
          </cell>
          <cell r="H176">
            <v>0</v>
          </cell>
          <cell r="I176">
            <v>3111111.11</v>
          </cell>
        </row>
        <row r="177">
          <cell r="D177" t="str">
            <v>MNE000311</v>
          </cell>
          <cell r="E177" t="str">
            <v>Electric Winch</v>
          </cell>
          <cell r="F177" t="str">
            <v>COM</v>
          </cell>
          <cell r="H177">
            <v>0</v>
          </cell>
          <cell r="I177">
            <v>1385416.67</v>
          </cell>
        </row>
        <row r="178">
          <cell r="D178" t="str">
            <v>MNE000312</v>
          </cell>
          <cell r="E178" t="str">
            <v>Electric Winch</v>
          </cell>
          <cell r="F178" t="str">
            <v>COM</v>
          </cell>
          <cell r="H178">
            <v>0</v>
          </cell>
          <cell r="I178">
            <v>1385416.67</v>
          </cell>
        </row>
        <row r="179">
          <cell r="D179" t="str">
            <v>MNE000313</v>
          </cell>
          <cell r="E179" t="str">
            <v>Electric Winch</v>
          </cell>
          <cell r="F179" t="str">
            <v>COM</v>
          </cell>
          <cell r="H179">
            <v>0</v>
          </cell>
          <cell r="I179">
            <v>2572916.67</v>
          </cell>
        </row>
        <row r="180">
          <cell r="D180" t="str">
            <v>MNE000314</v>
          </cell>
          <cell r="E180" t="str">
            <v>Electric Winch</v>
          </cell>
          <cell r="F180" t="str">
            <v>COM</v>
          </cell>
          <cell r="H180">
            <v>0</v>
          </cell>
          <cell r="I180">
            <v>2572916.67</v>
          </cell>
        </row>
        <row r="181">
          <cell r="D181" t="str">
            <v>MNE000315</v>
          </cell>
          <cell r="E181" t="str">
            <v>Racking System</v>
          </cell>
          <cell r="F181" t="str">
            <v>COM</v>
          </cell>
          <cell r="H181">
            <v>0</v>
          </cell>
          <cell r="I181">
            <v>15486666.67</v>
          </cell>
        </row>
        <row r="182">
          <cell r="D182" t="str">
            <v>MNE000319</v>
          </cell>
          <cell r="E182" t="str">
            <v>Goodway Tube Cleaner RAM-PRO-A-50</v>
          </cell>
          <cell r="F182" t="str">
            <v>COM</v>
          </cell>
          <cell r="H182">
            <v>0</v>
          </cell>
          <cell r="I182">
            <v>1708333.33</v>
          </cell>
        </row>
        <row r="183">
          <cell r="D183" t="str">
            <v>MNE000320</v>
          </cell>
          <cell r="E183" t="str">
            <v>Mini Jetter KRV Diesel</v>
          </cell>
          <cell r="F183" t="str">
            <v>COM</v>
          </cell>
          <cell r="H183">
            <v>0</v>
          </cell>
          <cell r="I183">
            <v>347990</v>
          </cell>
        </row>
        <row r="184">
          <cell r="D184" t="str">
            <v>MNE000321</v>
          </cell>
          <cell r="E184" t="str">
            <v>Mini Jetter KRV Diesel</v>
          </cell>
          <cell r="F184" t="str">
            <v>COM</v>
          </cell>
          <cell r="H184">
            <v>0</v>
          </cell>
          <cell r="I184">
            <v>347990</v>
          </cell>
        </row>
        <row r="185">
          <cell r="D185" t="str">
            <v>MNE000322</v>
          </cell>
          <cell r="E185" t="str">
            <v>Mini Jetter KRV Diesel</v>
          </cell>
          <cell r="F185" t="str">
            <v>COM</v>
          </cell>
          <cell r="H185">
            <v>0</v>
          </cell>
          <cell r="I185">
            <v>347990</v>
          </cell>
        </row>
        <row r="186">
          <cell r="D186" t="str">
            <v>MNE000323</v>
          </cell>
          <cell r="E186" t="str">
            <v>Mini Jetter KRV Diesel</v>
          </cell>
          <cell r="F186" t="str">
            <v>COM</v>
          </cell>
          <cell r="H186">
            <v>0</v>
          </cell>
          <cell r="I186">
            <v>347990</v>
          </cell>
        </row>
        <row r="187">
          <cell r="D187" t="str">
            <v>MNE000324</v>
          </cell>
          <cell r="E187" t="str">
            <v>Air Screw Compressor AIRMAN PDS-185</v>
          </cell>
          <cell r="F187" t="str">
            <v>COM</v>
          </cell>
          <cell r="H187">
            <v>0</v>
          </cell>
          <cell r="I187">
            <v>4736666.67</v>
          </cell>
        </row>
        <row r="188">
          <cell r="D188" t="str">
            <v>MNE000325</v>
          </cell>
          <cell r="E188" t="str">
            <v>Air Screw Compressor AIRMAN PDS-185</v>
          </cell>
          <cell r="F188" t="str">
            <v>COM</v>
          </cell>
          <cell r="H188">
            <v>0</v>
          </cell>
          <cell r="I188">
            <v>4736666.67</v>
          </cell>
        </row>
        <row r="189">
          <cell r="D189" t="str">
            <v>MNE000326</v>
          </cell>
          <cell r="E189" t="str">
            <v>Atolly Magnetic Drill 32 mm</v>
          </cell>
          <cell r="F189" t="str">
            <v>COM</v>
          </cell>
          <cell r="H189">
            <v>0</v>
          </cell>
          <cell r="I189">
            <v>703694.44</v>
          </cell>
        </row>
        <row r="190">
          <cell r="D190" t="str">
            <v>MNE000327</v>
          </cell>
          <cell r="E190" t="str">
            <v>Atolly Magnetic Drill 32 mm</v>
          </cell>
          <cell r="F190" t="str">
            <v>COM</v>
          </cell>
          <cell r="H190">
            <v>0</v>
          </cell>
          <cell r="I190">
            <v>703694.44</v>
          </cell>
        </row>
        <row r="191">
          <cell r="D191" t="str">
            <v>MNE000328</v>
          </cell>
          <cell r="E191" t="str">
            <v>Aerial Bundle Extractor</v>
          </cell>
          <cell r="F191" t="str">
            <v>COM</v>
          </cell>
          <cell r="H191">
            <v>0</v>
          </cell>
          <cell r="I191">
            <v>24319623.039999999</v>
          </cell>
        </row>
        <row r="192">
          <cell r="D192" t="str">
            <v>MNE000329</v>
          </cell>
          <cell r="E192" t="str">
            <v>Seling Talurit</v>
          </cell>
          <cell r="F192" t="str">
            <v>COM</v>
          </cell>
          <cell r="H192">
            <v>0</v>
          </cell>
          <cell r="I192">
            <v>855333.32</v>
          </cell>
        </row>
        <row r="193">
          <cell r="D193" t="str">
            <v>MNE000330</v>
          </cell>
          <cell r="E193" t="str">
            <v>Air Compressor SWAN S</v>
          </cell>
          <cell r="F193" t="str">
            <v>COM</v>
          </cell>
          <cell r="H193">
            <v>0</v>
          </cell>
          <cell r="I193">
            <v>247499.98</v>
          </cell>
        </row>
        <row r="194">
          <cell r="D194" t="str">
            <v>MNE000331</v>
          </cell>
          <cell r="E194" t="str">
            <v>Mesin Las ESAB ES410IC</v>
          </cell>
          <cell r="F194" t="str">
            <v>COM</v>
          </cell>
          <cell r="H194">
            <v>0</v>
          </cell>
          <cell r="I194">
            <v>604174.98</v>
          </cell>
        </row>
        <row r="195">
          <cell r="D195" t="str">
            <v>MNE000332</v>
          </cell>
          <cell r="E195" t="str">
            <v>Loading/Unloading Ramping System</v>
          </cell>
          <cell r="F195" t="str">
            <v>COM</v>
          </cell>
          <cell r="H195">
            <v>0</v>
          </cell>
          <cell r="I195">
            <v>4033985.56</v>
          </cell>
        </row>
        <row r="196">
          <cell r="D196" t="str">
            <v>MNE000333</v>
          </cell>
          <cell r="E196" t="str">
            <v>Airline Mask Low Pressure</v>
          </cell>
          <cell r="F196" t="str">
            <v>COM</v>
          </cell>
          <cell r="H196">
            <v>0</v>
          </cell>
          <cell r="I196">
            <v>1913888.86</v>
          </cell>
        </row>
        <row r="197">
          <cell r="D197" t="str">
            <v>MNE000334</v>
          </cell>
          <cell r="E197" t="str">
            <v>Air Impact Wrench SQ 1</v>
          </cell>
          <cell r="F197" t="str">
            <v>COM</v>
          </cell>
          <cell r="H197">
            <v>0</v>
          </cell>
          <cell r="I197">
            <v>347222.19</v>
          </cell>
        </row>
        <row r="198">
          <cell r="D198" t="str">
            <v>MNE000335</v>
          </cell>
          <cell r="E198" t="str">
            <v>Flow Meter Assy</v>
          </cell>
          <cell r="H198">
            <v>0</v>
          </cell>
          <cell r="I198">
            <v>618055.53</v>
          </cell>
        </row>
        <row r="199">
          <cell r="D199" t="str">
            <v>MNE000336</v>
          </cell>
          <cell r="E199" t="str">
            <v>Hydraulic Flange Spreader</v>
          </cell>
          <cell r="F199" t="str">
            <v>COM</v>
          </cell>
          <cell r="H199">
            <v>0</v>
          </cell>
          <cell r="I199">
            <v>2267336.85</v>
          </cell>
        </row>
        <row r="200">
          <cell r="D200" t="str">
            <v>MNE000337</v>
          </cell>
          <cell r="E200" t="str">
            <v>Hydraulic Flange Spreader</v>
          </cell>
          <cell r="F200" t="str">
            <v>COM</v>
          </cell>
          <cell r="H200">
            <v>0</v>
          </cell>
          <cell r="I200">
            <v>2267336.85</v>
          </cell>
        </row>
        <row r="201">
          <cell r="D201" t="str">
            <v>MNE000338</v>
          </cell>
          <cell r="E201" t="str">
            <v>LOADING BRIDGE NO.2</v>
          </cell>
          <cell r="F201" t="str">
            <v>COM</v>
          </cell>
          <cell r="H201">
            <v>0</v>
          </cell>
          <cell r="I201">
            <v>6062447.5999999996</v>
          </cell>
        </row>
        <row r="202">
          <cell r="D202" t="str">
            <v>MNE000339</v>
          </cell>
          <cell r="E202" t="str">
            <v>LOADING BRIDGE NO.1</v>
          </cell>
          <cell r="F202" t="str">
            <v>COM</v>
          </cell>
          <cell r="H202">
            <v>0</v>
          </cell>
          <cell r="I202">
            <v>6062447.5999999996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Detail Deprec_202512"/>
      <sheetName val="Resume Deprec_202512"/>
      <sheetName val="Book Slip"/>
      <sheetName val="Journal_202512"/>
      <sheetName val="Sheet2"/>
    </sheetNames>
    <sheetDataSet>
      <sheetData sheetId="0" refreshError="1"/>
      <sheetData sheetId="1">
        <row r="230">
          <cell r="D230" t="str">
            <v>VEH000579</v>
          </cell>
          <cell r="E230" t="str">
            <v>Forklift</v>
          </cell>
          <cell r="F230" t="str">
            <v>COM</v>
          </cell>
          <cell r="G230" t="str">
            <v>Depr. from 1/12/2025 to 31/12/2025</v>
          </cell>
          <cell r="H230">
            <v>0</v>
          </cell>
          <cell r="I230">
            <v>0.69</v>
          </cell>
        </row>
        <row r="231">
          <cell r="D231" t="str">
            <v>VEH000580</v>
          </cell>
          <cell r="E231" t="str">
            <v>Forklift</v>
          </cell>
          <cell r="F231" t="str">
            <v>COM</v>
          </cell>
          <cell r="G231" t="str">
            <v>Depr. from 1/12/2025 to 31/12/2025</v>
          </cell>
          <cell r="H231">
            <v>0</v>
          </cell>
          <cell r="I231">
            <v>0.78</v>
          </cell>
        </row>
        <row r="232">
          <cell r="D232" t="str">
            <v>VEH000581</v>
          </cell>
          <cell r="E232" t="str">
            <v>Forklift</v>
          </cell>
          <cell r="F232" t="str">
            <v>COM</v>
          </cell>
          <cell r="G232" t="str">
            <v>Depr. from 1/12/2025 to 31/12/2025</v>
          </cell>
          <cell r="H232">
            <v>0</v>
          </cell>
          <cell r="I232">
            <v>0.78</v>
          </cell>
        </row>
        <row r="233">
          <cell r="D233" t="str">
            <v>VEH000582</v>
          </cell>
          <cell r="E233" t="str">
            <v>forklift</v>
          </cell>
          <cell r="F233" t="str">
            <v>COM</v>
          </cell>
          <cell r="G233" t="str">
            <v>Depr. from 1/12/2025 to 31/12/2025</v>
          </cell>
          <cell r="H233">
            <v>0</v>
          </cell>
          <cell r="I233">
            <v>0.78</v>
          </cell>
        </row>
        <row r="234">
          <cell r="D234" t="str">
            <v>VEH000583</v>
          </cell>
          <cell r="E234" t="str">
            <v>Forklift (No. 23)</v>
          </cell>
          <cell r="F234" t="str">
            <v>COM</v>
          </cell>
          <cell r="G234" t="str">
            <v>Depr. from 1/12/2025 to 31/12/2025</v>
          </cell>
          <cell r="H234">
            <v>0</v>
          </cell>
          <cell r="I234">
            <v>7750000</v>
          </cell>
        </row>
        <row r="235">
          <cell r="D235" t="str">
            <v>VEH000584</v>
          </cell>
          <cell r="E235" t="str">
            <v>Forklift (No. 31)</v>
          </cell>
          <cell r="F235" t="str">
            <v>COM</v>
          </cell>
          <cell r="G235" t="str">
            <v>Depr. from 1/12/2025 to 31/12/2025</v>
          </cell>
          <cell r="H235">
            <v>0</v>
          </cell>
          <cell r="I235">
            <v>9416666.6699999999</v>
          </cell>
        </row>
        <row r="236">
          <cell r="D236" t="str">
            <v>VEH000585</v>
          </cell>
          <cell r="E236" t="str">
            <v>Forklift (No. 32)</v>
          </cell>
          <cell r="F236" t="str">
            <v>COM</v>
          </cell>
          <cell r="G236" t="str">
            <v>Depr. from 1/12/2025 to 31/12/2025</v>
          </cell>
          <cell r="H236">
            <v>0</v>
          </cell>
          <cell r="I236">
            <v>9416666.6699999999</v>
          </cell>
        </row>
        <row r="237">
          <cell r="D237" t="str">
            <v>VEH000586</v>
          </cell>
          <cell r="E237" t="str">
            <v>Forklift (No. 30)</v>
          </cell>
          <cell r="F237" t="str">
            <v>COM</v>
          </cell>
          <cell r="G237" t="str">
            <v>Depr. from 1/12/2025 to 31/12/2025</v>
          </cell>
          <cell r="H237">
            <v>0</v>
          </cell>
          <cell r="I237">
            <v>7750000</v>
          </cell>
        </row>
        <row r="238">
          <cell r="D238" t="str">
            <v>VEH000588</v>
          </cell>
          <cell r="E238" t="str">
            <v>Forklift (No.17)</v>
          </cell>
          <cell r="F238" t="str">
            <v>COM</v>
          </cell>
          <cell r="G238" t="str">
            <v>Depr. from 1/12/2025 to 31/12/2025</v>
          </cell>
          <cell r="H238">
            <v>0</v>
          </cell>
          <cell r="I238">
            <v>7250000</v>
          </cell>
        </row>
        <row r="239">
          <cell r="D239" t="str">
            <v>VEH000590</v>
          </cell>
          <cell r="E239" t="str">
            <v>Avanza 1.3 G A/T</v>
          </cell>
          <cell r="F239" t="str">
            <v>COM</v>
          </cell>
          <cell r="G239" t="str">
            <v>Depr. from 1/12/2025 to 31/12/2025</v>
          </cell>
          <cell r="H239">
            <v>0</v>
          </cell>
          <cell r="I239">
            <v>3135248.1</v>
          </cell>
        </row>
        <row r="240">
          <cell r="D240" t="str">
            <v>VEH000591</v>
          </cell>
          <cell r="E240" t="str">
            <v>Avanza 1.3 G A/T</v>
          </cell>
          <cell r="F240" t="str">
            <v>COM</v>
          </cell>
          <cell r="G240" t="str">
            <v>Depr. from 1/12/2025 to 31/12/2025</v>
          </cell>
          <cell r="H240">
            <v>0</v>
          </cell>
          <cell r="I240">
            <v>3135248.1</v>
          </cell>
        </row>
        <row r="241">
          <cell r="D241" t="str">
            <v>VEH000592</v>
          </cell>
          <cell r="E241" t="str">
            <v>Avanza 1.3 G A/T</v>
          </cell>
          <cell r="F241" t="str">
            <v>COM</v>
          </cell>
          <cell r="G241" t="str">
            <v>Depr. from 1/12/2025 to 31/12/2025</v>
          </cell>
          <cell r="H241">
            <v>0</v>
          </cell>
          <cell r="I241">
            <v>3135248.1</v>
          </cell>
        </row>
        <row r="242">
          <cell r="D242" t="str">
            <v>VEH000593</v>
          </cell>
          <cell r="E242" t="str">
            <v>Avanza 1.3 G A/T</v>
          </cell>
          <cell r="F242" t="str">
            <v>COM</v>
          </cell>
          <cell r="G242" t="str">
            <v>Depr. from 1/12/2025 to 31/12/2025</v>
          </cell>
          <cell r="H242">
            <v>0</v>
          </cell>
          <cell r="I242">
            <v>3135248.1</v>
          </cell>
        </row>
        <row r="243">
          <cell r="D243" t="str">
            <v>VEH000594</v>
          </cell>
          <cell r="E243" t="str">
            <v>Avanza 1.3 G A/T</v>
          </cell>
          <cell r="F243" t="str">
            <v>COM</v>
          </cell>
          <cell r="G243" t="str">
            <v>Depr. from 1/12/2025 to 31/12/2025</v>
          </cell>
          <cell r="H243">
            <v>0</v>
          </cell>
          <cell r="I243">
            <v>3135248.1</v>
          </cell>
        </row>
        <row r="244">
          <cell r="D244" t="str">
            <v>VEH000595</v>
          </cell>
          <cell r="E244" t="str">
            <v>Unic Crane</v>
          </cell>
          <cell r="F244" t="str">
            <v>COM</v>
          </cell>
          <cell r="G244" t="str">
            <v>Depr. from 1/12/2025 to 31/12/2025</v>
          </cell>
          <cell r="H244">
            <v>0</v>
          </cell>
          <cell r="I244">
            <v>7812500</v>
          </cell>
        </row>
        <row r="245">
          <cell r="D245" t="str">
            <v>VEH000596</v>
          </cell>
          <cell r="E245" t="str">
            <v>Tractor Head</v>
          </cell>
          <cell r="F245" t="str">
            <v>COM</v>
          </cell>
          <cell r="G245" t="str">
            <v>Depr. from 1/12/2025 to 31/12/2025</v>
          </cell>
          <cell r="H245">
            <v>0</v>
          </cell>
          <cell r="I245">
            <v>10000000</v>
          </cell>
        </row>
        <row r="246">
          <cell r="D246" t="str">
            <v>VEH000597</v>
          </cell>
          <cell r="E246" t="str">
            <v>Trailer Hight Bed 40Ft</v>
          </cell>
          <cell r="F246" t="str">
            <v>COM</v>
          </cell>
          <cell r="G246" t="str">
            <v>Depr. from 1/12/2025 to 31/12/2025</v>
          </cell>
          <cell r="H246">
            <v>0</v>
          </cell>
          <cell r="I246">
            <v>2450000</v>
          </cell>
        </row>
        <row r="247">
          <cell r="D247" t="str">
            <v>VEH000598</v>
          </cell>
          <cell r="E247" t="str">
            <v>Tractor Head</v>
          </cell>
          <cell r="F247" t="str">
            <v>COM</v>
          </cell>
          <cell r="G247" t="str">
            <v>Depr. from 1/12/2025 to 31/12/2025</v>
          </cell>
          <cell r="H247">
            <v>0</v>
          </cell>
          <cell r="I247">
            <v>10000000</v>
          </cell>
        </row>
        <row r="248">
          <cell r="D248" t="str">
            <v>VEH000599</v>
          </cell>
          <cell r="E248" t="str">
            <v>Trailer Hight Bed 40Ft</v>
          </cell>
          <cell r="F248" t="str">
            <v>COM</v>
          </cell>
          <cell r="G248" t="str">
            <v>Depr. from 1/12/2025 to 31/12/2025</v>
          </cell>
          <cell r="H248">
            <v>0</v>
          </cell>
          <cell r="I248">
            <v>2450000</v>
          </cell>
        </row>
        <row r="249">
          <cell r="D249" t="str">
            <v>VEH000600</v>
          </cell>
          <cell r="E249" t="str">
            <v>Tractor Head</v>
          </cell>
          <cell r="F249" t="str">
            <v>COM</v>
          </cell>
          <cell r="G249" t="str">
            <v>Depr. from 1/12/2025 to 31/12/2025</v>
          </cell>
          <cell r="H249">
            <v>0</v>
          </cell>
          <cell r="I249">
            <v>10000000</v>
          </cell>
        </row>
        <row r="250">
          <cell r="D250" t="str">
            <v>VEH000601</v>
          </cell>
          <cell r="E250" t="str">
            <v>Trailer Hight Bed 40Ft</v>
          </cell>
          <cell r="F250" t="str">
            <v>COM</v>
          </cell>
          <cell r="G250" t="str">
            <v>Depr. from 1/12/2025 to 31/12/2025</v>
          </cell>
          <cell r="H250">
            <v>0</v>
          </cell>
          <cell r="I250">
            <v>2450000</v>
          </cell>
        </row>
        <row r="251">
          <cell r="D251" t="str">
            <v>VEH000602</v>
          </cell>
          <cell r="E251" t="str">
            <v>Roughter Crane 25 T</v>
          </cell>
          <cell r="F251" t="str">
            <v>COM</v>
          </cell>
          <cell r="G251" t="str">
            <v>Depr. from 1/12/2025 to 31/12/2025</v>
          </cell>
          <cell r="H251">
            <v>0</v>
          </cell>
          <cell r="I251">
            <v>30833333.329999998</v>
          </cell>
        </row>
        <row r="252">
          <cell r="D252" t="str">
            <v>VEH000604</v>
          </cell>
          <cell r="E252" t="str">
            <v>Bulzoni Auramo</v>
          </cell>
          <cell r="F252" t="str">
            <v>COM</v>
          </cell>
          <cell r="G252" t="str">
            <v>Depr. from 1/12/2025 to 31/12/2025</v>
          </cell>
          <cell r="H252">
            <v>0</v>
          </cell>
          <cell r="I252">
            <v>3364583.33</v>
          </cell>
        </row>
        <row r="253">
          <cell r="D253" t="str">
            <v>VEH000605</v>
          </cell>
          <cell r="E253" t="str">
            <v>bulzoni Auramo</v>
          </cell>
          <cell r="F253" t="str">
            <v>COM</v>
          </cell>
          <cell r="G253" t="str">
            <v>Depr. from 1/12/2025 to 31/12/2025</v>
          </cell>
          <cell r="H253">
            <v>0</v>
          </cell>
          <cell r="I253">
            <v>3364583.33</v>
          </cell>
        </row>
        <row r="254">
          <cell r="D254" t="str">
            <v>VEH000606</v>
          </cell>
          <cell r="E254" t="str">
            <v>Bulzoni Auramo</v>
          </cell>
          <cell r="F254" t="str">
            <v>COM</v>
          </cell>
          <cell r="G254" t="str">
            <v>Depr. from 1/12/2025 to 31/12/2025</v>
          </cell>
          <cell r="H254">
            <v>0</v>
          </cell>
          <cell r="I254">
            <v>3364583.33</v>
          </cell>
        </row>
        <row r="255">
          <cell r="D255" t="str">
            <v>VEH000607</v>
          </cell>
          <cell r="E255" t="str">
            <v>Bulzoni Auramo</v>
          </cell>
          <cell r="F255" t="str">
            <v>COM</v>
          </cell>
          <cell r="G255" t="str">
            <v>Depr. from 1/12/2025 to 31/12/2025</v>
          </cell>
          <cell r="H255">
            <v>0</v>
          </cell>
          <cell r="I255">
            <v>3364583.33</v>
          </cell>
        </row>
        <row r="256">
          <cell r="D256" t="str">
            <v>VEH000608</v>
          </cell>
          <cell r="E256" t="str">
            <v>Bulzoni Auramo</v>
          </cell>
          <cell r="F256" t="str">
            <v>COM</v>
          </cell>
          <cell r="G256" t="str">
            <v>Depr. from 1/12/2025 to 31/12/2025</v>
          </cell>
          <cell r="H256">
            <v>0</v>
          </cell>
          <cell r="I256">
            <v>3364583.33</v>
          </cell>
        </row>
        <row r="257">
          <cell r="D257" t="str">
            <v>VEH000609</v>
          </cell>
          <cell r="E257" t="str">
            <v>Bulzoni Auramo</v>
          </cell>
          <cell r="F257" t="str">
            <v>COM</v>
          </cell>
          <cell r="G257" t="str">
            <v>Depr. from 1/12/2025 to 31/12/2025</v>
          </cell>
          <cell r="H257">
            <v>0</v>
          </cell>
          <cell r="I257">
            <v>3364583.33</v>
          </cell>
        </row>
        <row r="258">
          <cell r="D258" t="str">
            <v>VEH000610</v>
          </cell>
          <cell r="E258" t="str">
            <v>Forklift</v>
          </cell>
          <cell r="F258" t="str">
            <v>COM</v>
          </cell>
          <cell r="G258" t="str">
            <v>Depr. from 1/12/2025 to 31/12/2025</v>
          </cell>
          <cell r="H258">
            <v>0</v>
          </cell>
          <cell r="I258">
            <v>6666666.6699999999</v>
          </cell>
        </row>
        <row r="259">
          <cell r="D259" t="str">
            <v>VEH000611</v>
          </cell>
          <cell r="E259" t="str">
            <v>Forklift (no.18)</v>
          </cell>
          <cell r="F259" t="str">
            <v>COM</v>
          </cell>
          <cell r="G259" t="str">
            <v>Depr. from 1/12/2025 to 31/12/2025</v>
          </cell>
          <cell r="H259">
            <v>0</v>
          </cell>
          <cell r="I259">
            <v>10300000</v>
          </cell>
        </row>
        <row r="260">
          <cell r="D260" t="str">
            <v>VEH000612</v>
          </cell>
          <cell r="E260" t="str">
            <v>Drum Dumper</v>
          </cell>
          <cell r="F260" t="str">
            <v>COM</v>
          </cell>
          <cell r="G260" t="str">
            <v>Depr. from 1/12/2025 to 31/12/2025</v>
          </cell>
          <cell r="H260">
            <v>0</v>
          </cell>
          <cell r="I260">
            <v>3047676.6</v>
          </cell>
        </row>
        <row r="261">
          <cell r="D261" t="str">
            <v>VEH000613</v>
          </cell>
          <cell r="E261" t="str">
            <v>Drum Dumper</v>
          </cell>
          <cell r="F261" t="str">
            <v>COM</v>
          </cell>
          <cell r="G261" t="str">
            <v>Depr. from 1/12/2025 to 31/12/2025</v>
          </cell>
          <cell r="H261">
            <v>0</v>
          </cell>
          <cell r="I261">
            <v>3047676.6</v>
          </cell>
        </row>
        <row r="262">
          <cell r="D262" t="str">
            <v>VEH000614</v>
          </cell>
          <cell r="E262" t="str">
            <v>Fortuner</v>
          </cell>
          <cell r="F262" t="str">
            <v>COM</v>
          </cell>
          <cell r="G262" t="str">
            <v>Depr. from 1/12/2025 to 31/12/2025</v>
          </cell>
          <cell r="H262">
            <v>0</v>
          </cell>
          <cell r="I262">
            <v>9006990.5299999993</v>
          </cell>
        </row>
        <row r="263">
          <cell r="D263" t="str">
            <v>VEH000615</v>
          </cell>
          <cell r="E263" t="str">
            <v>Fortuner</v>
          </cell>
          <cell r="F263" t="str">
            <v>COM</v>
          </cell>
          <cell r="G263" t="str">
            <v>Depr. from 1/12/2025 to 31/12/2025</v>
          </cell>
          <cell r="H263">
            <v>0</v>
          </cell>
          <cell r="I263">
            <v>9006990.5299999993</v>
          </cell>
        </row>
        <row r="264">
          <cell r="D264" t="str">
            <v>VEH000616</v>
          </cell>
          <cell r="E264" t="str">
            <v>Forklift No.16</v>
          </cell>
          <cell r="F264" t="str">
            <v>COM</v>
          </cell>
          <cell r="G264" t="str">
            <v>Depr. from 1/12/2025 to 31/12/2025</v>
          </cell>
          <cell r="H264">
            <v>0</v>
          </cell>
          <cell r="I264">
            <v>7600000</v>
          </cell>
        </row>
        <row r="265">
          <cell r="D265" t="str">
            <v>VEH000617</v>
          </cell>
          <cell r="E265" t="str">
            <v>Forklift No.38</v>
          </cell>
          <cell r="F265" t="str">
            <v>COM</v>
          </cell>
          <cell r="G265" t="str">
            <v>Depr. from 1/12/2025 to 31/12/2025</v>
          </cell>
          <cell r="H265">
            <v>0</v>
          </cell>
          <cell r="I265">
            <v>7600000</v>
          </cell>
        </row>
        <row r="266">
          <cell r="D266" t="str">
            <v>VEH000618</v>
          </cell>
          <cell r="E266" t="str">
            <v>Forklift No.39</v>
          </cell>
          <cell r="F266" t="str">
            <v>COM</v>
          </cell>
          <cell r="G266" t="str">
            <v>Depr. from 1/12/2025 to 31/12/2025</v>
          </cell>
          <cell r="H266">
            <v>0</v>
          </cell>
          <cell r="I266">
            <v>7600000</v>
          </cell>
        </row>
        <row r="267">
          <cell r="D267" t="str">
            <v>VEH000619</v>
          </cell>
          <cell r="E267" t="str">
            <v>Forklift No.40</v>
          </cell>
          <cell r="F267" t="str">
            <v>COM</v>
          </cell>
          <cell r="G267" t="str">
            <v>Depr. from 1/12/2025 to 31/12/2025</v>
          </cell>
          <cell r="H267">
            <v>0</v>
          </cell>
          <cell r="I267">
            <v>7600000</v>
          </cell>
        </row>
        <row r="268">
          <cell r="D268" t="str">
            <v>VEH000620</v>
          </cell>
          <cell r="E268" t="str">
            <v>Avanza MT</v>
          </cell>
          <cell r="F268" t="str">
            <v>COM</v>
          </cell>
          <cell r="G268" t="str">
            <v>Depr. from 1/12/2025 to 31/12/2025</v>
          </cell>
          <cell r="H268">
            <v>0</v>
          </cell>
          <cell r="I268">
            <v>3202519.68</v>
          </cell>
        </row>
        <row r="269">
          <cell r="D269" t="str">
            <v>VEH000621</v>
          </cell>
          <cell r="E269" t="str">
            <v>Forklift No. 34</v>
          </cell>
          <cell r="F269" t="str">
            <v>COM</v>
          </cell>
          <cell r="G269" t="str">
            <v>Depr. from 1/12/2025 to 31/12/2025</v>
          </cell>
          <cell r="H269">
            <v>0</v>
          </cell>
          <cell r="I269">
            <v>11416666.67</v>
          </cell>
        </row>
        <row r="270">
          <cell r="D270" t="str">
            <v>VEH000622</v>
          </cell>
          <cell r="E270" t="str">
            <v>Forklift No. 37</v>
          </cell>
          <cell r="F270" t="str">
            <v>COM</v>
          </cell>
          <cell r="G270" t="str">
            <v>Depr. from 1/12/2025 to 31/12/2025</v>
          </cell>
          <cell r="H270">
            <v>0</v>
          </cell>
          <cell r="I270">
            <v>9133333.3300000001</v>
          </cell>
        </row>
        <row r="271">
          <cell r="D271" t="str">
            <v>VEH000623</v>
          </cell>
          <cell r="E271" t="str">
            <v>Forklift No. 35</v>
          </cell>
          <cell r="F271" t="str">
            <v>COM</v>
          </cell>
          <cell r="G271" t="str">
            <v>Depr. from 1/12/2025 to 31/12/2025</v>
          </cell>
          <cell r="H271">
            <v>0</v>
          </cell>
          <cell r="I271">
            <v>11416666.67</v>
          </cell>
        </row>
        <row r="272">
          <cell r="D272" t="str">
            <v>VEH000624</v>
          </cell>
          <cell r="E272" t="str">
            <v>Forklift No. 36</v>
          </cell>
          <cell r="F272" t="str">
            <v>COM</v>
          </cell>
          <cell r="G272" t="str">
            <v>Depr. from 1/12/2025 to 31/12/2025</v>
          </cell>
          <cell r="H272">
            <v>0</v>
          </cell>
          <cell r="I272">
            <v>9133333.3300000001</v>
          </cell>
        </row>
        <row r="273">
          <cell r="D273" t="str">
            <v>VEH000625</v>
          </cell>
          <cell r="E273" t="str">
            <v>Forklift No. 36</v>
          </cell>
          <cell r="F273" t="str">
            <v>COM</v>
          </cell>
          <cell r="G273" t="str">
            <v>Depr. from 1/12/2025 to 31/12/2025</v>
          </cell>
          <cell r="H273">
            <v>0</v>
          </cell>
          <cell r="I273">
            <v>9500000</v>
          </cell>
        </row>
        <row r="274">
          <cell r="D274" t="str">
            <v>VEH000626</v>
          </cell>
          <cell r="E274" t="str">
            <v>Forklift No. 37</v>
          </cell>
          <cell r="F274" t="str">
            <v>COM</v>
          </cell>
          <cell r="G274" t="str">
            <v>Depr. from 1/12/2025 to 31/12/2025</v>
          </cell>
          <cell r="H274">
            <v>0</v>
          </cell>
          <cell r="I274">
            <v>9500000</v>
          </cell>
        </row>
        <row r="275">
          <cell r="D275" t="str">
            <v>VEH000627</v>
          </cell>
          <cell r="E275" t="str">
            <v>Forklift No. 35</v>
          </cell>
          <cell r="F275" t="str">
            <v>COM</v>
          </cell>
          <cell r="G275" t="str">
            <v>Depr. from 1/12/2025 to 31/12/2025</v>
          </cell>
          <cell r="H275">
            <v>0</v>
          </cell>
          <cell r="I275">
            <v>11416666.67</v>
          </cell>
        </row>
        <row r="276">
          <cell r="D276" t="str">
            <v>VEH000629</v>
          </cell>
          <cell r="E276" t="str">
            <v>Forklift</v>
          </cell>
          <cell r="F276" t="str">
            <v>COM</v>
          </cell>
          <cell r="G276" t="str">
            <v>Depr. from 1/12/2025 to 31/12/2025</v>
          </cell>
          <cell r="H276">
            <v>0</v>
          </cell>
          <cell r="I276">
            <v>17916666.670000002</v>
          </cell>
        </row>
        <row r="277">
          <cell r="D277" t="str">
            <v>VEH000630</v>
          </cell>
          <cell r="E277" t="str">
            <v>Forklift</v>
          </cell>
          <cell r="F277" t="str">
            <v>COM</v>
          </cell>
          <cell r="G277" t="str">
            <v>Depr. from 1/12/2025 to 31/12/2025</v>
          </cell>
          <cell r="H277">
            <v>0</v>
          </cell>
          <cell r="I277">
            <v>7600000</v>
          </cell>
        </row>
        <row r="278">
          <cell r="D278" t="str">
            <v>VEH000631</v>
          </cell>
          <cell r="E278" t="str">
            <v>Forklift</v>
          </cell>
          <cell r="F278" t="str">
            <v>COM</v>
          </cell>
          <cell r="G278" t="str">
            <v>Depr. from 1/12/2025 to 31/12/2025</v>
          </cell>
          <cell r="H278">
            <v>0</v>
          </cell>
          <cell r="I278">
            <v>7600000</v>
          </cell>
        </row>
        <row r="279">
          <cell r="D279" t="str">
            <v>VEH000632</v>
          </cell>
          <cell r="E279" t="str">
            <v>Kijang Inova</v>
          </cell>
          <cell r="F279" t="str">
            <v>COM</v>
          </cell>
          <cell r="G279" t="str">
            <v>Depr. from 1/12/2025 to 31/12/2025</v>
          </cell>
          <cell r="H279">
            <v>0</v>
          </cell>
          <cell r="I279">
            <v>5472740.25</v>
          </cell>
        </row>
        <row r="280">
          <cell r="D280" t="str">
            <v>VEH000634</v>
          </cell>
          <cell r="E280" t="str">
            <v>Excavator</v>
          </cell>
          <cell r="F280" t="str">
            <v>COM</v>
          </cell>
          <cell r="G280" t="str">
            <v>Depr. from 1/12/2025 to 31/12/2025</v>
          </cell>
          <cell r="H280">
            <v>0</v>
          </cell>
          <cell r="I280">
            <v>14833333.33</v>
          </cell>
        </row>
        <row r="281">
          <cell r="D281" t="str">
            <v>VEH000635</v>
          </cell>
          <cell r="E281" t="str">
            <v>Rough Terrain Crane</v>
          </cell>
          <cell r="F281" t="str">
            <v>COM</v>
          </cell>
          <cell r="G281" t="str">
            <v>Depr. from 1/12/2025 to 31/12/2025</v>
          </cell>
          <cell r="H281">
            <v>0</v>
          </cell>
          <cell r="I281">
            <v>56500000</v>
          </cell>
        </row>
        <row r="282">
          <cell r="D282" t="str">
            <v>VEH000636</v>
          </cell>
          <cell r="E282" t="str">
            <v>UD Truck Cargo Deck</v>
          </cell>
          <cell r="F282" t="str">
            <v>COM</v>
          </cell>
          <cell r="G282" t="str">
            <v>Depr. from 1/12/2025 to 31/12/2025</v>
          </cell>
          <cell r="H282">
            <v>0</v>
          </cell>
          <cell r="I282">
            <v>23000000</v>
          </cell>
        </row>
        <row r="283">
          <cell r="D283" t="str">
            <v>VEH000637</v>
          </cell>
          <cell r="E283" t="str">
            <v>Truck Loader Crane</v>
          </cell>
          <cell r="F283" t="str">
            <v>COM</v>
          </cell>
          <cell r="G283" t="str">
            <v>Depr. from 1/12/2025 to 31/12/2025</v>
          </cell>
          <cell r="H283">
            <v>0</v>
          </cell>
          <cell r="I283">
            <v>13500000</v>
          </cell>
        </row>
        <row r="284">
          <cell r="D284" t="str">
            <v>VEH000638</v>
          </cell>
          <cell r="E284" t="str">
            <v>Forklift</v>
          </cell>
          <cell r="F284" t="str">
            <v>COM</v>
          </cell>
          <cell r="G284" t="str">
            <v>Depr. from 1/12/2025 to 31/12/2025</v>
          </cell>
          <cell r="H284">
            <v>0</v>
          </cell>
          <cell r="I284">
            <v>8416666.6699999999</v>
          </cell>
        </row>
        <row r="285">
          <cell r="D285" t="str">
            <v>VEH000639</v>
          </cell>
          <cell r="E285" t="str">
            <v>Avanza 1.5 G CVT</v>
          </cell>
          <cell r="F285" t="str">
            <v>COM</v>
          </cell>
          <cell r="G285" t="str">
            <v>Depr. from 1/12/2025 to 31/12/2025</v>
          </cell>
          <cell r="H285">
            <v>0</v>
          </cell>
          <cell r="I285">
            <v>3684170.43</v>
          </cell>
        </row>
        <row r="286">
          <cell r="D286" t="str">
            <v>VEH000641</v>
          </cell>
          <cell r="E286" t="str">
            <v>Goldhofer THP</v>
          </cell>
          <cell r="F286" t="str">
            <v>COM</v>
          </cell>
          <cell r="G286" t="str">
            <v>Depr. from 1/12/2025 to 31/12/2025</v>
          </cell>
          <cell r="H286">
            <v>0</v>
          </cell>
          <cell r="I286">
            <v>24176421.18</v>
          </cell>
        </row>
        <row r="287">
          <cell r="D287" t="str">
            <v>VEH000642</v>
          </cell>
          <cell r="E287" t="str">
            <v>Prime Mover</v>
          </cell>
          <cell r="F287" t="str">
            <v>COM</v>
          </cell>
          <cell r="G287" t="str">
            <v>Depr. from 1/12/2025 to 31/12/2025</v>
          </cell>
          <cell r="H287">
            <v>0</v>
          </cell>
          <cell r="I287">
            <v>7232280.71</v>
          </cell>
        </row>
        <row r="288">
          <cell r="D288" t="str">
            <v>VEH000644</v>
          </cell>
          <cell r="E288" t="str">
            <v>Crowler Crane</v>
          </cell>
          <cell r="F288" t="str">
            <v>COM</v>
          </cell>
          <cell r="G288" t="str">
            <v>Depr. from 1/12/2025 to 31/12/2025</v>
          </cell>
          <cell r="H288">
            <v>0</v>
          </cell>
          <cell r="I288">
            <v>147283999.36000001</v>
          </cell>
        </row>
        <row r="289">
          <cell r="D289" t="str">
            <v>VEH000645</v>
          </cell>
          <cell r="E289" t="str">
            <v>UD Truck</v>
          </cell>
          <cell r="F289" t="str">
            <v>COM</v>
          </cell>
          <cell r="G289" t="str">
            <v>Depr. from 1/12/2025 to 31/12/2025</v>
          </cell>
          <cell r="H289">
            <v>0</v>
          </cell>
          <cell r="I289">
            <v>23000000</v>
          </cell>
        </row>
        <row r="290">
          <cell r="D290" t="str">
            <v>VEH000646</v>
          </cell>
          <cell r="E290" t="str">
            <v>Truck Loader Crane</v>
          </cell>
          <cell r="F290" t="str">
            <v>COM</v>
          </cell>
          <cell r="G290" t="str">
            <v>Depr. from 1/12/2025 to 31/12/2025</v>
          </cell>
          <cell r="H290">
            <v>0</v>
          </cell>
          <cell r="I290">
            <v>13500000</v>
          </cell>
        </row>
        <row r="291">
          <cell r="D291" t="str">
            <v>VEH000647</v>
          </cell>
          <cell r="E291" t="str">
            <v>Bulldozer</v>
          </cell>
          <cell r="F291" t="str">
            <v>COM</v>
          </cell>
          <cell r="G291" t="str">
            <v>Depr. from 1/12/2025 to 31/12/2025</v>
          </cell>
          <cell r="H291">
            <v>0</v>
          </cell>
          <cell r="I291">
            <v>63194444.439999998</v>
          </cell>
        </row>
        <row r="292">
          <cell r="D292" t="str">
            <v>VEH000648</v>
          </cell>
          <cell r="E292" t="str">
            <v>Bulldozer</v>
          </cell>
          <cell r="F292" t="str">
            <v>COM</v>
          </cell>
          <cell r="G292" t="str">
            <v>Depr. from 1/12/2025 to 31/12/2025</v>
          </cell>
          <cell r="H292">
            <v>0</v>
          </cell>
          <cell r="I292">
            <v>63194444.439999998</v>
          </cell>
        </row>
        <row r="293">
          <cell r="D293" t="str">
            <v>VEH000649</v>
          </cell>
          <cell r="E293" t="str">
            <v>Bulldozer</v>
          </cell>
          <cell r="F293" t="str">
            <v>COM</v>
          </cell>
          <cell r="G293" t="str">
            <v>Depr. from 1/12/2025 to 31/12/2025</v>
          </cell>
          <cell r="H293">
            <v>0</v>
          </cell>
          <cell r="I293">
            <v>42500000</v>
          </cell>
        </row>
        <row r="294">
          <cell r="D294" t="str">
            <v>VEH000650</v>
          </cell>
          <cell r="E294" t="str">
            <v>Bulldozer</v>
          </cell>
          <cell r="F294" t="str">
            <v>COM</v>
          </cell>
          <cell r="G294" t="str">
            <v>Depr. from 1/12/2025 to 31/12/2025</v>
          </cell>
          <cell r="H294">
            <v>0</v>
          </cell>
          <cell r="I294">
            <v>63194444.439999998</v>
          </cell>
        </row>
        <row r="295">
          <cell r="D295" t="str">
            <v>VEH000651</v>
          </cell>
          <cell r="E295" t="str">
            <v>Toyota Voxy</v>
          </cell>
          <cell r="F295" t="str">
            <v>COM</v>
          </cell>
          <cell r="G295" t="str">
            <v>Depr. from 1/12/2025 to 31/12/2025</v>
          </cell>
          <cell r="H295">
            <v>0</v>
          </cell>
          <cell r="I295">
            <v>9075647.1500000004</v>
          </cell>
        </row>
        <row r="296">
          <cell r="D296" t="str">
            <v>VEH000652</v>
          </cell>
          <cell r="E296" t="str">
            <v>Truck Box Hino SDL</v>
          </cell>
          <cell r="F296" t="str">
            <v>COM</v>
          </cell>
          <cell r="G296" t="str">
            <v>Depr. from 1/12/2025 to 31/12/2025</v>
          </cell>
          <cell r="H296">
            <v>0</v>
          </cell>
          <cell r="I296">
            <v>4929429.45</v>
          </cell>
        </row>
        <row r="297">
          <cell r="D297" t="str">
            <v>VEH000653</v>
          </cell>
          <cell r="E297" t="str">
            <v>Truck Box Hino SDL - Box</v>
          </cell>
          <cell r="F297" t="str">
            <v>COM</v>
          </cell>
          <cell r="G297" t="str">
            <v>Depr. from 1/12/2025 to 31/12/2025</v>
          </cell>
          <cell r="H297">
            <v>0</v>
          </cell>
          <cell r="I297">
            <v>916666.67</v>
          </cell>
        </row>
        <row r="298">
          <cell r="D298" t="str">
            <v>VEH000654</v>
          </cell>
          <cell r="E298" t="str">
            <v>Hilux Pick Up</v>
          </cell>
          <cell r="F298" t="str">
            <v>COM</v>
          </cell>
          <cell r="G298" t="str">
            <v>Depr. from 1/12/2025 to 31/12/2025</v>
          </cell>
          <cell r="H298">
            <v>0</v>
          </cell>
          <cell r="I298">
            <v>4465545.2300000004</v>
          </cell>
        </row>
        <row r="299">
          <cell r="D299" t="str">
            <v>VEH000655</v>
          </cell>
          <cell r="E299" t="str">
            <v>Hilux Pick Up</v>
          </cell>
          <cell r="F299" t="str">
            <v>COM</v>
          </cell>
          <cell r="G299" t="str">
            <v>Depr. from 1/12/2025 to 31/12/2025</v>
          </cell>
          <cell r="H299">
            <v>0</v>
          </cell>
          <cell r="I299">
            <v>4465545.2300000004</v>
          </cell>
        </row>
        <row r="300">
          <cell r="D300" t="str">
            <v>VEH000656</v>
          </cell>
          <cell r="E300" t="str">
            <v>Avanza</v>
          </cell>
          <cell r="F300" t="str">
            <v>COM</v>
          </cell>
          <cell r="G300" t="str">
            <v>Depr. from 1/12/2025 to 31/12/2025</v>
          </cell>
          <cell r="H300">
            <v>0</v>
          </cell>
          <cell r="I300">
            <v>3805899.4</v>
          </cell>
        </row>
        <row r="301">
          <cell r="D301" t="str">
            <v>VEH000657</v>
          </cell>
          <cell r="E301" t="str">
            <v>Inova Genix</v>
          </cell>
          <cell r="F301" t="str">
            <v>COM</v>
          </cell>
          <cell r="G301" t="str">
            <v>Depr. from 1/12/2025 to 31/12/2025</v>
          </cell>
          <cell r="H301">
            <v>0</v>
          </cell>
          <cell r="I301">
            <v>6491107.3700000001</v>
          </cell>
        </row>
        <row r="302">
          <cell r="D302" t="str">
            <v>VEH000658</v>
          </cell>
          <cell r="E302" t="str">
            <v>Voxy 2.0 CVT</v>
          </cell>
          <cell r="F302" t="str">
            <v>COM</v>
          </cell>
          <cell r="G302" t="str">
            <v>Depr. from 1/12/2025 to 31/12/2025</v>
          </cell>
          <cell r="H302">
            <v>0</v>
          </cell>
          <cell r="I302">
            <v>9134493.6300000008</v>
          </cell>
        </row>
        <row r="303">
          <cell r="D303" t="str">
            <v>VEH000659</v>
          </cell>
          <cell r="E303" t="str">
            <v>Excavator</v>
          </cell>
          <cell r="F303" t="str">
            <v>COM</v>
          </cell>
          <cell r="G303" t="str">
            <v>Depr. from 1/12/2025 to 31/12/2025</v>
          </cell>
          <cell r="H303">
            <v>0</v>
          </cell>
          <cell r="I303">
            <v>22500000</v>
          </cell>
        </row>
        <row r="304">
          <cell r="D304" t="str">
            <v>VEH000660</v>
          </cell>
          <cell r="E304" t="str">
            <v>Wheel Loader</v>
          </cell>
          <cell r="F304" t="str">
            <v>COM</v>
          </cell>
          <cell r="G304" t="str">
            <v>Depr. from 1/12/2025 to 31/12/2025</v>
          </cell>
          <cell r="H304">
            <v>0</v>
          </cell>
          <cell r="I304">
            <v>23833333.329999998</v>
          </cell>
        </row>
        <row r="305">
          <cell r="D305" t="str">
            <v>VEH000661</v>
          </cell>
          <cell r="E305" t="str">
            <v>wHeel Loader</v>
          </cell>
          <cell r="F305" t="str">
            <v>COM</v>
          </cell>
          <cell r="G305" t="str">
            <v>Depr. from 1/12/2025 to 31/12/2025</v>
          </cell>
          <cell r="H305">
            <v>0</v>
          </cell>
          <cell r="I305">
            <v>23833333.329999998</v>
          </cell>
        </row>
        <row r="306">
          <cell r="D306" t="str">
            <v>VEH000662</v>
          </cell>
          <cell r="E306" t="str">
            <v>Forklift</v>
          </cell>
          <cell r="F306" t="str">
            <v>COM</v>
          </cell>
          <cell r="G306" t="str">
            <v>Depr. from 1/12/2025 to 31/12/2025</v>
          </cell>
          <cell r="H306">
            <v>0</v>
          </cell>
          <cell r="I306">
            <v>7916666.6699999999</v>
          </cell>
        </row>
        <row r="307">
          <cell r="D307" t="str">
            <v>VEH000663</v>
          </cell>
          <cell r="E307" t="str">
            <v>Forklift</v>
          </cell>
          <cell r="F307" t="str">
            <v>COM</v>
          </cell>
          <cell r="G307" t="str">
            <v>Depr. from 1/12/2025 to 31/12/2025</v>
          </cell>
          <cell r="H307">
            <v>0</v>
          </cell>
          <cell r="I307">
            <v>7200000</v>
          </cell>
        </row>
        <row r="308">
          <cell r="D308" t="str">
            <v>VEH000664</v>
          </cell>
          <cell r="E308" t="str">
            <v>Forklift</v>
          </cell>
          <cell r="F308" t="str">
            <v>COM</v>
          </cell>
          <cell r="G308" t="str">
            <v>Depr. from 1/12/2025 to 31/12/2025</v>
          </cell>
          <cell r="H308">
            <v>0</v>
          </cell>
          <cell r="I308">
            <v>6900000</v>
          </cell>
        </row>
        <row r="309">
          <cell r="D309" t="str">
            <v>VEH000665</v>
          </cell>
          <cell r="E309" t="str">
            <v>Truck Box Hino 300 MDL</v>
          </cell>
          <cell r="F309" t="str">
            <v>COM</v>
          </cell>
          <cell r="G309" t="str">
            <v>Depr. from 1/12/2025 to 31/12/2025</v>
          </cell>
          <cell r="H309">
            <v>0</v>
          </cell>
          <cell r="I309">
            <v>6292342.3499999996</v>
          </cell>
        </row>
        <row r="310">
          <cell r="D310" t="str">
            <v>VEH000666</v>
          </cell>
          <cell r="E310" t="str">
            <v>BOX-Truck Box Hino 300 MDL</v>
          </cell>
          <cell r="F310" t="str">
            <v>COM</v>
          </cell>
          <cell r="G310" t="str">
            <v>Depr. from 1/12/2025 to 31/12/2025</v>
          </cell>
          <cell r="H310">
            <v>0</v>
          </cell>
          <cell r="I310">
            <v>750000</v>
          </cell>
        </row>
        <row r="311">
          <cell r="D311" t="str">
            <v>VEH000667</v>
          </cell>
          <cell r="E311" t="str">
            <v>Reach Forklift</v>
          </cell>
          <cell r="F311" t="str">
            <v>COM</v>
          </cell>
          <cell r="G311" t="str">
            <v>Depr. from 1/12/2025 to 31/12/2025</v>
          </cell>
          <cell r="H311">
            <v>0</v>
          </cell>
          <cell r="I311">
            <v>6900000</v>
          </cell>
        </row>
        <row r="312">
          <cell r="D312" t="str">
            <v>VEH000668</v>
          </cell>
          <cell r="E312" t="str">
            <v>Reach Forklift</v>
          </cell>
          <cell r="F312" t="str">
            <v>COM</v>
          </cell>
          <cell r="G312" t="str">
            <v>Depr. from 1/12/2025 to 31/12/2025</v>
          </cell>
          <cell r="H312">
            <v>0</v>
          </cell>
          <cell r="I312">
            <v>6900000</v>
          </cell>
        </row>
        <row r="313">
          <cell r="D313" t="str">
            <v>VEH000669</v>
          </cell>
          <cell r="E313" t="str">
            <v>Toyota Voxy</v>
          </cell>
          <cell r="F313" t="str">
            <v>COM</v>
          </cell>
          <cell r="G313" t="str">
            <v>Depr. from 1/12/2025 to 31/12/2025</v>
          </cell>
          <cell r="H313">
            <v>0</v>
          </cell>
          <cell r="I313">
            <v>9301692.9499999993</v>
          </cell>
        </row>
        <row r="314">
          <cell r="D314" t="str">
            <v>VEH000670</v>
          </cell>
          <cell r="E314" t="str">
            <v>Forklift</v>
          </cell>
          <cell r="F314" t="str">
            <v>COM</v>
          </cell>
          <cell r="G314" t="str">
            <v>Depr. from 1/12/2025 to 31/12/2025</v>
          </cell>
          <cell r="H314">
            <v>0</v>
          </cell>
          <cell r="I314">
            <v>5483333.3300000001</v>
          </cell>
        </row>
        <row r="315">
          <cell r="D315" t="str">
            <v>VEH000671</v>
          </cell>
          <cell r="E315" t="str">
            <v>Avanza</v>
          </cell>
          <cell r="F315" t="str">
            <v>COM</v>
          </cell>
          <cell r="G315" t="str">
            <v>Depr. from 1/12/2025 to 31/12/2025</v>
          </cell>
          <cell r="H315">
            <v>0</v>
          </cell>
          <cell r="I315">
            <v>4005366.75</v>
          </cell>
        </row>
        <row r="316">
          <cell r="D316" t="str">
            <v>VEH000672</v>
          </cell>
          <cell r="E316" t="str">
            <v>Forklift</v>
          </cell>
          <cell r="F316" t="str">
            <v>COM</v>
          </cell>
          <cell r="G316" t="str">
            <v>Depr. from 1/12/2025 to 31/12/2025</v>
          </cell>
          <cell r="H316">
            <v>0</v>
          </cell>
          <cell r="I316">
            <v>8833333.3300000001</v>
          </cell>
        </row>
        <row r="317">
          <cell r="D317" t="str">
            <v>VEH000673</v>
          </cell>
          <cell r="E317" t="str">
            <v>Forklift</v>
          </cell>
          <cell r="F317" t="str">
            <v>COM</v>
          </cell>
          <cell r="G317" t="str">
            <v>Depr. from 1/12/2025 to 31/12/2025</v>
          </cell>
          <cell r="H317">
            <v>0</v>
          </cell>
          <cell r="I317">
            <v>8833333.3300000001</v>
          </cell>
        </row>
        <row r="318">
          <cell r="D318" t="str">
            <v>VEH000674</v>
          </cell>
          <cell r="E318" t="str">
            <v>Forklift</v>
          </cell>
          <cell r="F318" t="str">
            <v>COM</v>
          </cell>
          <cell r="G318" t="str">
            <v>Depr. from 1/12/2025 to 31/12/2025</v>
          </cell>
          <cell r="H318">
            <v>0</v>
          </cell>
          <cell r="I318">
            <v>8583333.3300000001</v>
          </cell>
        </row>
        <row r="319">
          <cell r="D319" t="str">
            <v>VEH000675</v>
          </cell>
          <cell r="E319" t="str">
            <v>Forklift</v>
          </cell>
          <cell r="F319" t="str">
            <v>COM</v>
          </cell>
          <cell r="G319" t="str">
            <v>Depr. from 1/12/2025 to 31/12/2025</v>
          </cell>
          <cell r="H319">
            <v>0</v>
          </cell>
          <cell r="I319">
            <v>10250000</v>
          </cell>
        </row>
        <row r="320">
          <cell r="D320" t="str">
            <v>VEH000676</v>
          </cell>
          <cell r="E320" t="str">
            <v>Forklift</v>
          </cell>
          <cell r="F320" t="str">
            <v>COM</v>
          </cell>
          <cell r="G320" t="str">
            <v>Depr. from 1/12/2025 to 31/12/2025</v>
          </cell>
          <cell r="H320">
            <v>0</v>
          </cell>
          <cell r="I320">
            <v>10250000</v>
          </cell>
        </row>
        <row r="321">
          <cell r="D321" t="str">
            <v>VEH000677</v>
          </cell>
          <cell r="E321" t="str">
            <v>Forklift</v>
          </cell>
          <cell r="F321" t="str">
            <v>COM</v>
          </cell>
          <cell r="G321" t="str">
            <v>Depr. from 1/12/2025 to 31/12/2025</v>
          </cell>
          <cell r="H321">
            <v>0</v>
          </cell>
          <cell r="I321">
            <v>8645833.3100000005</v>
          </cell>
        </row>
        <row r="322">
          <cell r="D322" t="str">
            <v>VEH000678</v>
          </cell>
          <cell r="E322" t="str">
            <v>Forklift</v>
          </cell>
          <cell r="F322" t="str">
            <v>COM</v>
          </cell>
          <cell r="G322" t="str">
            <v>Depr. from 1/12/2025 to 31/12/2025</v>
          </cell>
          <cell r="H322">
            <v>0</v>
          </cell>
          <cell r="I322">
            <v>8645833.3100000005</v>
          </cell>
        </row>
        <row r="323">
          <cell r="D323" t="str">
            <v>VEH000679</v>
          </cell>
          <cell r="E323" t="str">
            <v>Forklift</v>
          </cell>
          <cell r="F323" t="str">
            <v>COM</v>
          </cell>
          <cell r="G323" t="str">
            <v>Depr. from 1/12/2025 to 31/12/2025</v>
          </cell>
          <cell r="H323">
            <v>0</v>
          </cell>
          <cell r="I323">
            <v>6416666.6699999999</v>
          </cell>
        </row>
        <row r="324">
          <cell r="D324" t="str">
            <v>VEH000680</v>
          </cell>
          <cell r="E324" t="str">
            <v>Forklift</v>
          </cell>
          <cell r="F324" t="str">
            <v>COM</v>
          </cell>
          <cell r="G324" t="str">
            <v>Depr. from 1/12/2025 to 31/12/2025</v>
          </cell>
          <cell r="H324">
            <v>0</v>
          </cell>
          <cell r="I324">
            <v>10250000</v>
          </cell>
        </row>
        <row r="325">
          <cell r="D325" t="str">
            <v>VEH000681</v>
          </cell>
          <cell r="E325" t="str">
            <v>Kijang Inova</v>
          </cell>
          <cell r="F325" t="str">
            <v>COM</v>
          </cell>
          <cell r="G325" t="str">
            <v>Depr. from 1/12/2025 to 31/12/2025</v>
          </cell>
          <cell r="H325">
            <v>0</v>
          </cell>
          <cell r="I325">
            <v>5774110</v>
          </cell>
        </row>
        <row r="326">
          <cell r="D326" t="str">
            <v>VEH000682</v>
          </cell>
          <cell r="E326" t="str">
            <v>Kijang Inova</v>
          </cell>
          <cell r="F326" t="str">
            <v>COM</v>
          </cell>
          <cell r="G326" t="str">
            <v>Depr. from 1/12/2025 to 31/12/2025</v>
          </cell>
          <cell r="H326">
            <v>0</v>
          </cell>
          <cell r="I326">
            <v>5774110</v>
          </cell>
        </row>
        <row r="327">
          <cell r="D327" t="str">
            <v>VEH000683</v>
          </cell>
          <cell r="E327" t="str">
            <v>Forklift</v>
          </cell>
          <cell r="F327" t="str">
            <v>COM</v>
          </cell>
          <cell r="G327" t="str">
            <v>Depr. from 1/12/2025 to 31/12/2025</v>
          </cell>
          <cell r="H327">
            <v>0</v>
          </cell>
          <cell r="I327">
            <v>9166666.6699999999</v>
          </cell>
        </row>
        <row r="328">
          <cell r="D328" t="str">
            <v>VEH000684</v>
          </cell>
          <cell r="E328" t="str">
            <v>Bulldozer</v>
          </cell>
          <cell r="F328" t="str">
            <v>COM</v>
          </cell>
          <cell r="G328" t="str">
            <v>Depr. from 1/12/2025 to 31/12/2025</v>
          </cell>
          <cell r="H328">
            <v>0</v>
          </cell>
          <cell r="I328">
            <v>56166666.670000002</v>
          </cell>
        </row>
        <row r="329">
          <cell r="D329" t="str">
            <v>VEH000685</v>
          </cell>
          <cell r="E329" t="str">
            <v>Forklift</v>
          </cell>
          <cell r="F329" t="str">
            <v>COM</v>
          </cell>
          <cell r="G329" t="str">
            <v>Depr. from 1/12/2025 to 31/12/2025</v>
          </cell>
          <cell r="H329">
            <v>0</v>
          </cell>
          <cell r="I329">
            <v>6900000</v>
          </cell>
        </row>
        <row r="330">
          <cell r="D330" t="str">
            <v>VEH000686</v>
          </cell>
          <cell r="E330" t="str">
            <v>Forklift</v>
          </cell>
          <cell r="F330" t="str">
            <v>COM</v>
          </cell>
          <cell r="G330" t="str">
            <v>Depr. from 1/12/2025 to 31/12/2025</v>
          </cell>
          <cell r="H330">
            <v>0</v>
          </cell>
          <cell r="I330">
            <v>6900000</v>
          </cell>
        </row>
        <row r="331">
          <cell r="D331" t="str">
            <v>VEH000687</v>
          </cell>
          <cell r="E331" t="str">
            <v>Rought Terain Crane</v>
          </cell>
          <cell r="F331" t="str">
            <v>COM</v>
          </cell>
          <cell r="G331" t="str">
            <v>Depr. from 1/12/2025 to 31/12/2025</v>
          </cell>
          <cell r="H331">
            <v>0</v>
          </cell>
          <cell r="I331">
            <v>55416666.670000002</v>
          </cell>
        </row>
        <row r="332">
          <cell r="D332" t="str">
            <v>VEH000688</v>
          </cell>
          <cell r="E332" t="str">
            <v>Forklift</v>
          </cell>
          <cell r="F332" t="str">
            <v>COM</v>
          </cell>
          <cell r="G332" t="str">
            <v>Depr. from 1/12/2025 to 31/12/2025</v>
          </cell>
          <cell r="H332">
            <v>0</v>
          </cell>
          <cell r="I332">
            <v>7866666.6699999999</v>
          </cell>
        </row>
        <row r="333">
          <cell r="D333" t="str">
            <v>VEH000689</v>
          </cell>
          <cell r="E333" t="str">
            <v>Hyd. Excavators ZX200-5G</v>
          </cell>
          <cell r="F333" t="str">
            <v>COM</v>
          </cell>
          <cell r="G333" t="str">
            <v>Depr. from 1/12/2025 to 31/12/2025</v>
          </cell>
          <cell r="H333">
            <v>0</v>
          </cell>
          <cell r="I333">
            <v>22666666.670000002</v>
          </cell>
        </row>
        <row r="334">
          <cell r="D334" t="str">
            <v>VEH000690</v>
          </cell>
          <cell r="E334" t="str">
            <v>Bulldozer</v>
          </cell>
          <cell r="F334" t="str">
            <v>COM</v>
          </cell>
          <cell r="G334" t="str">
            <v>Depr. from 1/12/2025 to 31/12/2025</v>
          </cell>
          <cell r="H334">
            <v>0</v>
          </cell>
          <cell r="I334">
            <v>94444444.439999998</v>
          </cell>
        </row>
        <row r="335">
          <cell r="D335" t="str">
            <v>VEH000691</v>
          </cell>
          <cell r="E335" t="str">
            <v>Bulldozer</v>
          </cell>
          <cell r="F335" t="str">
            <v>COM</v>
          </cell>
          <cell r="G335" t="str">
            <v>Depr. from 1/12/2025 to 31/12/2025</v>
          </cell>
          <cell r="H335">
            <v>0</v>
          </cell>
          <cell r="I335">
            <v>64583333.329999998</v>
          </cell>
        </row>
        <row r="336">
          <cell r="D336" t="str">
            <v>VEH000692</v>
          </cell>
          <cell r="E336" t="str">
            <v>Forklift</v>
          </cell>
          <cell r="F336" t="str">
            <v>COM</v>
          </cell>
          <cell r="G336" t="str">
            <v>Depr. from 1/12/2025 to 31/12/2025</v>
          </cell>
          <cell r="H336">
            <v>0</v>
          </cell>
          <cell r="I336">
            <v>8800000</v>
          </cell>
        </row>
        <row r="337">
          <cell r="D337" t="str">
            <v>VEH000693</v>
          </cell>
          <cell r="E337" t="str">
            <v>INNOVA ZENIX G CVT 2.0</v>
          </cell>
          <cell r="F337" t="str">
            <v>COM</v>
          </cell>
          <cell r="G337" t="str">
            <v>Depr. from 1/12/2025 to 31/12/2025</v>
          </cell>
          <cell r="H337">
            <v>0</v>
          </cell>
          <cell r="I337">
            <v>6225194.4500000002</v>
          </cell>
        </row>
        <row r="338">
          <cell r="D338" t="str">
            <v>VEH000694</v>
          </cell>
          <cell r="E338" t="str">
            <v>INNOVA ZENIX G CVT 2.0</v>
          </cell>
          <cell r="F338" t="str">
            <v>COM</v>
          </cell>
          <cell r="G338" t="str">
            <v>Depr. from 1/12/2025 to 31/12/2025</v>
          </cell>
          <cell r="H338">
            <v>0</v>
          </cell>
          <cell r="I338">
            <v>6225194.4500000002</v>
          </cell>
        </row>
        <row r="339">
          <cell r="D339" t="str">
            <v>VEH000695</v>
          </cell>
          <cell r="E339" t="str">
            <v>INNOVA ZENIX G CVT 2.0</v>
          </cell>
          <cell r="F339" t="str">
            <v>COM</v>
          </cell>
          <cell r="G339" t="str">
            <v>Depr. from 1/12/2025 to 31/12/2025</v>
          </cell>
          <cell r="H339">
            <v>0</v>
          </cell>
          <cell r="I339">
            <v>6225194.4500000002</v>
          </cell>
        </row>
        <row r="340">
          <cell r="D340" t="str">
            <v>VEH000696</v>
          </cell>
          <cell r="E340" t="str">
            <v>Forklift</v>
          </cell>
          <cell r="F340" t="str">
            <v>COM</v>
          </cell>
          <cell r="G340" t="str">
            <v>Depr. from 1/12/2025 to 31/12/2025</v>
          </cell>
          <cell r="H340">
            <v>0</v>
          </cell>
          <cell r="I340">
            <v>10729166.67</v>
          </cell>
        </row>
        <row r="341">
          <cell r="D341" t="str">
            <v>VEH000697</v>
          </cell>
          <cell r="E341" t="str">
            <v>Forklift</v>
          </cell>
          <cell r="F341" t="str">
            <v>COM</v>
          </cell>
          <cell r="G341" t="str">
            <v>Depr. from 1/12/2025 to 31/12/2025</v>
          </cell>
          <cell r="H341">
            <v>0</v>
          </cell>
          <cell r="I341">
            <v>10729166.67</v>
          </cell>
        </row>
        <row r="342">
          <cell r="D342" t="str">
            <v>VEH000698</v>
          </cell>
          <cell r="E342" t="str">
            <v>Forklift</v>
          </cell>
          <cell r="F342" t="str">
            <v>COM</v>
          </cell>
          <cell r="G342" t="str">
            <v>Depr. from 1/12/2025 to 31/12/2025</v>
          </cell>
          <cell r="H342">
            <v>0</v>
          </cell>
          <cell r="I342">
            <v>10729166.67</v>
          </cell>
        </row>
        <row r="343">
          <cell r="D343" t="str">
            <v>VEH000699</v>
          </cell>
          <cell r="E343" t="str">
            <v>Forklift</v>
          </cell>
          <cell r="F343" t="str">
            <v>COM</v>
          </cell>
          <cell r="G343" t="str">
            <v>Depr. from 1/12/2025 to 31/12/2025</v>
          </cell>
          <cell r="H343">
            <v>0</v>
          </cell>
          <cell r="I343">
            <v>10729166.67</v>
          </cell>
        </row>
        <row r="344">
          <cell r="D344" t="str">
            <v>VEH000700</v>
          </cell>
          <cell r="E344" t="str">
            <v>Forklift</v>
          </cell>
          <cell r="F344" t="str">
            <v>COM</v>
          </cell>
          <cell r="G344" t="str">
            <v>Depr. from 1/12/2025 to 31/12/2025</v>
          </cell>
          <cell r="H344">
            <v>0</v>
          </cell>
          <cell r="I344">
            <v>8583333.3300000001</v>
          </cell>
        </row>
        <row r="345">
          <cell r="D345" t="str">
            <v>VEH000701</v>
          </cell>
          <cell r="E345" t="str">
            <v>Forklift</v>
          </cell>
          <cell r="F345" t="str">
            <v>COM</v>
          </cell>
          <cell r="G345" t="str">
            <v>Depr. from 1/12/2025 to 31/12/2025</v>
          </cell>
          <cell r="H345">
            <v>0</v>
          </cell>
          <cell r="I345">
            <v>7116666.6699999999</v>
          </cell>
        </row>
        <row r="346">
          <cell r="D346" t="str">
            <v>VEH000702</v>
          </cell>
          <cell r="E346" t="str">
            <v>Forklift</v>
          </cell>
          <cell r="F346" t="str">
            <v>COM</v>
          </cell>
          <cell r="G346" t="str">
            <v>Depr. from 1/12/2025 to 31/12/2025</v>
          </cell>
          <cell r="H346">
            <v>0</v>
          </cell>
          <cell r="I346">
            <v>7116666.6699999999</v>
          </cell>
        </row>
        <row r="347">
          <cell r="D347" t="str">
            <v>VEH000703</v>
          </cell>
          <cell r="E347" t="str">
            <v>Forklift</v>
          </cell>
          <cell r="F347" t="str">
            <v>COM</v>
          </cell>
          <cell r="G347" t="str">
            <v>Depr. from 1/12/2025 to 31/12/2025</v>
          </cell>
          <cell r="H347">
            <v>0</v>
          </cell>
          <cell r="I347">
            <v>7116666.6699999999</v>
          </cell>
        </row>
        <row r="348">
          <cell r="D348" t="str">
            <v>VEH000704</v>
          </cell>
          <cell r="E348" t="str">
            <v>Forklift</v>
          </cell>
          <cell r="F348" t="str">
            <v>COM</v>
          </cell>
          <cell r="G348" t="str">
            <v>Depr. from 1/12/2025 to 31/12/2025</v>
          </cell>
          <cell r="H348">
            <v>0</v>
          </cell>
          <cell r="I348">
            <v>7116666.6699999999</v>
          </cell>
        </row>
        <row r="349">
          <cell r="D349" t="str">
            <v>VEH000705</v>
          </cell>
          <cell r="E349" t="str">
            <v>Forklift</v>
          </cell>
          <cell r="F349" t="str">
            <v>COM</v>
          </cell>
          <cell r="G349" t="str">
            <v>Depr. from 1/12/2025 to 31/12/2025</v>
          </cell>
          <cell r="H349">
            <v>0</v>
          </cell>
          <cell r="I349">
            <v>7033333.3300000001</v>
          </cell>
        </row>
        <row r="350">
          <cell r="D350" t="str">
            <v>VEH000706</v>
          </cell>
          <cell r="E350" t="str">
            <v>Forklift</v>
          </cell>
          <cell r="F350" t="str">
            <v>COM</v>
          </cell>
          <cell r="G350" t="str">
            <v>Depr. from 1/12/2025 to 31/12/2025</v>
          </cell>
          <cell r="H350">
            <v>0</v>
          </cell>
          <cell r="I350">
            <v>7033333.3300000001</v>
          </cell>
        </row>
        <row r="351">
          <cell r="D351" t="str">
            <v>VEH000707</v>
          </cell>
          <cell r="E351" t="str">
            <v>Forklift</v>
          </cell>
          <cell r="F351" t="str">
            <v>COM</v>
          </cell>
          <cell r="G351" t="str">
            <v>Depr. from 1/12/2025 to 31/12/2025</v>
          </cell>
          <cell r="H351">
            <v>0</v>
          </cell>
          <cell r="I351">
            <v>7116666.6699999999</v>
          </cell>
        </row>
        <row r="352">
          <cell r="D352" t="str">
            <v>VEH000708</v>
          </cell>
          <cell r="E352" t="str">
            <v>Forklift</v>
          </cell>
          <cell r="F352" t="str">
            <v>COM</v>
          </cell>
          <cell r="G352" t="str">
            <v>Depr. from 1/12/2025 to 31/12/2025</v>
          </cell>
          <cell r="H352">
            <v>0</v>
          </cell>
          <cell r="I352">
            <v>7416666.6699999999</v>
          </cell>
        </row>
        <row r="353">
          <cell r="D353" t="str">
            <v>VEH000709</v>
          </cell>
          <cell r="E353" t="str">
            <v>Sweeper DULEVO</v>
          </cell>
          <cell r="F353" t="str">
            <v>COM</v>
          </cell>
          <cell r="G353" t="str">
            <v>Depr. from 1/12/2025 to 31/12/2025</v>
          </cell>
          <cell r="H353">
            <v>0</v>
          </cell>
          <cell r="I353">
            <v>11466666.67</v>
          </cell>
        </row>
        <row r="354">
          <cell r="D354" t="str">
            <v>VEH000710</v>
          </cell>
          <cell r="E354" t="str">
            <v>HITACHI Wheel Loaders</v>
          </cell>
          <cell r="F354" t="str">
            <v>COM</v>
          </cell>
          <cell r="G354" t="str">
            <v>Depr. from 1/12/2025 to 31/12/2025</v>
          </cell>
          <cell r="H354">
            <v>0</v>
          </cell>
          <cell r="I354">
            <v>39722222.219999999</v>
          </cell>
        </row>
        <row r="355">
          <cell r="D355" t="str">
            <v>VEH000711</v>
          </cell>
          <cell r="E355" t="str">
            <v>Forklift</v>
          </cell>
          <cell r="F355" t="str">
            <v>COM</v>
          </cell>
          <cell r="G355" t="str">
            <v>Depr. from 1/12/2025 to 31/12/2025</v>
          </cell>
          <cell r="H355">
            <v>0</v>
          </cell>
          <cell r="I355">
            <v>8083333.3200000003</v>
          </cell>
        </row>
        <row r="356">
          <cell r="D356" t="str">
            <v>VEH000712</v>
          </cell>
          <cell r="E356" t="str">
            <v>Forklift</v>
          </cell>
          <cell r="F356" t="str">
            <v>COM</v>
          </cell>
          <cell r="G356" t="str">
            <v>Depr. from 1/12/2025 to 31/12/2025</v>
          </cell>
          <cell r="H356">
            <v>0</v>
          </cell>
          <cell r="I356">
            <v>6983333.3200000003</v>
          </cell>
        </row>
        <row r="357">
          <cell r="D357" t="str">
            <v>VEH000713</v>
          </cell>
          <cell r="E357" t="str">
            <v>Forklift</v>
          </cell>
          <cell r="F357" t="str">
            <v>COM</v>
          </cell>
          <cell r="G357" t="str">
            <v>Depr. from 1/12/2025 to 31/12/2025</v>
          </cell>
          <cell r="H357">
            <v>0</v>
          </cell>
          <cell r="I357">
            <v>6983333.3200000003</v>
          </cell>
        </row>
        <row r="358">
          <cell r="D358" t="str">
            <v>VEH000714</v>
          </cell>
          <cell r="E358" t="str">
            <v>DULEVO - Type D3</v>
          </cell>
          <cell r="G358" t="str">
            <v>Depr. from 1/12/2025 to 31/12/2025</v>
          </cell>
          <cell r="H358">
            <v>0</v>
          </cell>
          <cell r="I358">
            <v>68519999.980000004</v>
          </cell>
        </row>
        <row r="359">
          <cell r="D359" t="str">
            <v>VEH000715</v>
          </cell>
          <cell r="E359" t="str">
            <v>Rought Terain Crane</v>
          </cell>
          <cell r="G359" t="str">
            <v>Depr. from 1/12/2025 to 31/12/2025</v>
          </cell>
          <cell r="H359">
            <v>0</v>
          </cell>
          <cell r="I359">
            <v>97499999.989999995</v>
          </cell>
        </row>
        <row r="360">
          <cell r="D360" t="str">
            <v>VEH000716</v>
          </cell>
          <cell r="E360" t="str">
            <v>Forklift</v>
          </cell>
          <cell r="G360" t="str">
            <v>Depr. from 1/12/2025 to 31/12/2025</v>
          </cell>
          <cell r="H360">
            <v>0</v>
          </cell>
          <cell r="I360">
            <v>7249999.9800000004</v>
          </cell>
        </row>
        <row r="361">
          <cell r="D361" t="str">
            <v>VEH000717</v>
          </cell>
          <cell r="E361" t="str">
            <v>Head Truck Hino</v>
          </cell>
          <cell r="G361" t="str">
            <v>Depr. from 1/12/2025 to 31/12/2025</v>
          </cell>
          <cell r="H361">
            <v>0</v>
          </cell>
          <cell r="I361">
            <v>15130630.619999999</v>
          </cell>
        </row>
        <row r="362">
          <cell r="D362" t="str">
            <v>VEH000718</v>
          </cell>
          <cell r="E362" t="str">
            <v>Wing Box</v>
          </cell>
          <cell r="G362" t="str">
            <v>Depr. from 1/12/2025 to 31/12/2025</v>
          </cell>
          <cell r="H362">
            <v>0</v>
          </cell>
          <cell r="I362">
            <v>3433333.32</v>
          </cell>
        </row>
        <row r="363">
          <cell r="D363" t="str">
            <v>VEH000719</v>
          </cell>
          <cell r="E363" t="str">
            <v>Avanza</v>
          </cell>
          <cell r="G363" t="str">
            <v>Depr. from 1/12/2025 to 31/12/2025</v>
          </cell>
          <cell r="H363">
            <v>0</v>
          </cell>
          <cell r="I363">
            <v>4242238.08</v>
          </cell>
        </row>
        <row r="364">
          <cell r="D364" t="str">
            <v>VEH000720</v>
          </cell>
          <cell r="E364" t="str">
            <v>Wheel Loader</v>
          </cell>
          <cell r="G364" t="str">
            <v>Depr. from 1/12/2025 to 31/12/2025</v>
          </cell>
          <cell r="H364">
            <v>0</v>
          </cell>
          <cell r="I364">
            <v>23833333.32</v>
          </cell>
        </row>
        <row r="365">
          <cell r="D365" t="str">
            <v>VEH000721</v>
          </cell>
          <cell r="E365" t="str">
            <v>Excavator</v>
          </cell>
          <cell r="G365" t="str">
            <v>Depr. from 1/12/2025 to 31/12/2025</v>
          </cell>
          <cell r="H365">
            <v>0</v>
          </cell>
          <cell r="I365">
            <v>37777777.75</v>
          </cell>
        </row>
        <row r="366">
          <cell r="D366" t="str">
            <v>VEH000722</v>
          </cell>
          <cell r="E366" t="str">
            <v>Forklift</v>
          </cell>
          <cell r="G366" t="str">
            <v>Depr. from 1/12/2025 to 31/12/2025</v>
          </cell>
          <cell r="H366">
            <v>0</v>
          </cell>
          <cell r="I366">
            <v>15183333.32</v>
          </cell>
        </row>
        <row r="367">
          <cell r="D367" t="str">
            <v>VEH000723</v>
          </cell>
          <cell r="E367" t="str">
            <v>Forklift (29)</v>
          </cell>
          <cell r="G367" t="str">
            <v>Depr. from 1/12/2025 to 31/12/2025</v>
          </cell>
          <cell r="H367">
            <v>0</v>
          </cell>
          <cell r="I367">
            <v>8166666.6500000004</v>
          </cell>
        </row>
        <row r="368">
          <cell r="D368" t="str">
            <v>VEH000724</v>
          </cell>
          <cell r="E368" t="str">
            <v>Forklift (20)</v>
          </cell>
          <cell r="G368" t="str">
            <v>Depr. from 1/12/2025 to 31/12/2025</v>
          </cell>
          <cell r="H368">
            <v>0</v>
          </cell>
          <cell r="I368">
            <v>13229166.65</v>
          </cell>
        </row>
        <row r="369">
          <cell r="D369" t="str">
            <v>VEH000725</v>
          </cell>
          <cell r="E369" t="str">
            <v>Forklift (21)</v>
          </cell>
          <cell r="G369" t="str">
            <v>Depr. from 1/12/2025 to 31/12/2025</v>
          </cell>
          <cell r="H369">
            <v>0</v>
          </cell>
          <cell r="I369">
            <v>13229166.65</v>
          </cell>
        </row>
        <row r="370">
          <cell r="D370" t="str">
            <v>VEH000726</v>
          </cell>
          <cell r="E370" t="str">
            <v>Forklift (22)</v>
          </cell>
          <cell r="G370" t="str">
            <v>Depr. from 1/12/2025 to 31/12/2025</v>
          </cell>
          <cell r="H370">
            <v>0</v>
          </cell>
          <cell r="I370">
            <v>13229166.65</v>
          </cell>
        </row>
        <row r="371">
          <cell r="D371" t="str">
            <v>VEH000727</v>
          </cell>
          <cell r="E371" t="str">
            <v>Forklift (34)</v>
          </cell>
          <cell r="G371" t="str">
            <v>Depr. from 1/12/2025 to 31/12/2025</v>
          </cell>
          <cell r="H371">
            <v>0</v>
          </cell>
          <cell r="I371">
            <v>13229166.65</v>
          </cell>
        </row>
        <row r="372">
          <cell r="D372" t="str">
            <v>VEH000728</v>
          </cell>
          <cell r="E372" t="str">
            <v>Forklift (35)</v>
          </cell>
          <cell r="G372" t="str">
            <v>Depr. from 1/12/2025 to 31/12/2025</v>
          </cell>
          <cell r="H372">
            <v>0</v>
          </cell>
          <cell r="I372">
            <v>13229166.65</v>
          </cell>
        </row>
        <row r="373">
          <cell r="D373" t="str">
            <v>VEH000729</v>
          </cell>
          <cell r="E373" t="str">
            <v>Forklift (17)</v>
          </cell>
          <cell r="G373" t="str">
            <v>Depr. from 1/12/2025 to 31/12/2025</v>
          </cell>
          <cell r="H373">
            <v>0</v>
          </cell>
          <cell r="I373">
            <v>9083333.3200000003</v>
          </cell>
        </row>
        <row r="374">
          <cell r="D374" t="str">
            <v>VEH000730</v>
          </cell>
          <cell r="E374" t="str">
            <v>Forklift (03)</v>
          </cell>
          <cell r="G374" t="str">
            <v>Depr. from 1/12/2025 to 31/12/2025</v>
          </cell>
          <cell r="H374">
            <v>0</v>
          </cell>
          <cell r="I374">
            <v>9416666.6500000004</v>
          </cell>
        </row>
        <row r="375">
          <cell r="D375" t="str">
            <v>VEH000731</v>
          </cell>
          <cell r="E375" t="str">
            <v>Forklift (14)</v>
          </cell>
          <cell r="G375" t="str">
            <v>Depr. from 1/12/2025 to 31/12/2025</v>
          </cell>
          <cell r="H375">
            <v>0</v>
          </cell>
          <cell r="I375">
            <v>9416666.6500000004</v>
          </cell>
        </row>
        <row r="376">
          <cell r="D376" t="str">
            <v>VEH000732</v>
          </cell>
          <cell r="E376" t="str">
            <v>Forklift (23)</v>
          </cell>
          <cell r="G376" t="str">
            <v>Depr. from 1/12/2025 to 31/12/2025</v>
          </cell>
          <cell r="H376">
            <v>0</v>
          </cell>
          <cell r="I376">
            <v>9416666.6500000004</v>
          </cell>
        </row>
        <row r="377">
          <cell r="D377" t="str">
            <v>VEH000733</v>
          </cell>
          <cell r="E377" t="str">
            <v>Forklift (24)</v>
          </cell>
          <cell r="G377" t="str">
            <v>Depr. from 1/12/2025 to 31/12/2025</v>
          </cell>
          <cell r="H377">
            <v>0</v>
          </cell>
          <cell r="I377">
            <v>9416666.6500000004</v>
          </cell>
        </row>
        <row r="378">
          <cell r="D378" t="str">
            <v>VEH000734</v>
          </cell>
          <cell r="E378" t="str">
            <v>Forklift (25)</v>
          </cell>
          <cell r="G378" t="str">
            <v>Depr. from 1/12/2025 to 31/12/2025</v>
          </cell>
          <cell r="H378">
            <v>0</v>
          </cell>
          <cell r="I378">
            <v>10583333.32</v>
          </cell>
        </row>
        <row r="379">
          <cell r="D379" t="str">
            <v>VEH000735</v>
          </cell>
          <cell r="E379" t="str">
            <v>Forklift (26)</v>
          </cell>
          <cell r="G379" t="str">
            <v>Depr. from 1/12/2025 to 31/12/2025</v>
          </cell>
          <cell r="H379">
            <v>0</v>
          </cell>
          <cell r="I379">
            <v>10583333.32</v>
          </cell>
        </row>
        <row r="380">
          <cell r="D380" t="str">
            <v>VEH000736</v>
          </cell>
          <cell r="E380" t="str">
            <v>Forklift (27)</v>
          </cell>
          <cell r="G380" t="str">
            <v>Depr. from 1/12/2025 to 31/12/2025</v>
          </cell>
          <cell r="H380">
            <v>0</v>
          </cell>
          <cell r="I380">
            <v>10583333.32</v>
          </cell>
        </row>
        <row r="381">
          <cell r="D381" t="str">
            <v>VEH000737</v>
          </cell>
          <cell r="E381" t="str">
            <v>Forklift (30)</v>
          </cell>
          <cell r="G381" t="str">
            <v>Depr. from 1/12/2025 to 31/12/2025</v>
          </cell>
          <cell r="H381">
            <v>0</v>
          </cell>
          <cell r="I381">
            <v>9416666.6500000004</v>
          </cell>
        </row>
        <row r="382">
          <cell r="D382" t="str">
            <v>VEH000738</v>
          </cell>
          <cell r="E382" t="str">
            <v>Forklift (31)</v>
          </cell>
          <cell r="G382" t="str">
            <v>Depr. from 1/12/2025 to 31/12/2025</v>
          </cell>
          <cell r="H382">
            <v>0</v>
          </cell>
          <cell r="I382">
            <v>10583333.32</v>
          </cell>
        </row>
        <row r="383">
          <cell r="D383" t="str">
            <v>VEH000739</v>
          </cell>
          <cell r="E383" t="str">
            <v>Forklift (32)</v>
          </cell>
          <cell r="G383" t="str">
            <v>Depr. from 1/12/2025 to 31/12/2025</v>
          </cell>
          <cell r="H383">
            <v>0</v>
          </cell>
          <cell r="I383">
            <v>10583333.32</v>
          </cell>
        </row>
        <row r="384">
          <cell r="D384" t="str">
            <v>VEH000740</v>
          </cell>
          <cell r="E384" t="str">
            <v>HINO 500 FG 260 JU (Head Truck)</v>
          </cell>
          <cell r="G384" t="str">
            <v>Depr. from 1/12/2025 to 31/12/2025</v>
          </cell>
          <cell r="H384">
            <v>0</v>
          </cell>
          <cell r="I384">
            <v>13202252.23</v>
          </cell>
        </row>
        <row r="385">
          <cell r="D385" t="str">
            <v>VEH000741</v>
          </cell>
          <cell r="E385" t="str">
            <v>Wing Box</v>
          </cell>
          <cell r="G385" t="str">
            <v>Depr. from 1/12/2025 to 31/12/2025</v>
          </cell>
          <cell r="H385">
            <v>0</v>
          </cell>
          <cell r="I385">
            <v>3433333.32</v>
          </cell>
        </row>
        <row r="386">
          <cell r="D386" t="str">
            <v>VEH000742</v>
          </cell>
          <cell r="E386" t="str">
            <v>HINO 500 FG 260 JU (Head Truck)</v>
          </cell>
          <cell r="G386" t="str">
            <v>Depr. from 1/12/2025 to 31/12/2025</v>
          </cell>
          <cell r="H386">
            <v>0</v>
          </cell>
          <cell r="I386">
            <v>13202252.23</v>
          </cell>
        </row>
        <row r="387">
          <cell r="D387" t="str">
            <v>VEH000743</v>
          </cell>
          <cell r="E387" t="str">
            <v>Wing Box</v>
          </cell>
          <cell r="G387" t="str">
            <v>Depr. from 1/12/2025 to 31/12/2025</v>
          </cell>
          <cell r="H387">
            <v>0</v>
          </cell>
          <cell r="I387">
            <v>3433333.32</v>
          </cell>
        </row>
        <row r="388">
          <cell r="D388" t="str">
            <v>VEH000744</v>
          </cell>
          <cell r="E388" t="str">
            <v>Chassis 20Ft</v>
          </cell>
          <cell r="G388" t="str">
            <v>Depr. from 1/12/2025 to 31/12/2025</v>
          </cell>
          <cell r="H388">
            <v>0</v>
          </cell>
          <cell r="I388">
            <v>3166666.65</v>
          </cell>
        </row>
        <row r="389">
          <cell r="D389" t="str">
            <v>VEH000745</v>
          </cell>
          <cell r="E389" t="str">
            <v>Bulldozer</v>
          </cell>
          <cell r="G389" t="str">
            <v>Depr. from 1/11/2025 to 31/12/2025</v>
          </cell>
          <cell r="H389">
            <v>0</v>
          </cell>
          <cell r="I389">
            <v>194444444.38</v>
          </cell>
        </row>
        <row r="390">
          <cell r="D390" t="str">
            <v>VEH000746</v>
          </cell>
          <cell r="E390" t="str">
            <v>Tractor Head</v>
          </cell>
          <cell r="G390" t="str">
            <v>Depr. from 1/12/2025 to 31/12/2025</v>
          </cell>
          <cell r="H390">
            <v>0</v>
          </cell>
          <cell r="I390">
            <v>21134159.149999999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xtset"/>
      <sheetName val="Brankas"/>
      <sheetName val="First Solution"/>
      <sheetName val="Renov Office"/>
      <sheetName val="Access Door-KDDI"/>
      <sheetName val="CCTV-KDDI"/>
      <sheetName val="Meeting Set-Kokuyo"/>
    </sheetNames>
    <sheetDataSet>
      <sheetData sheetId="0" refreshError="1"/>
      <sheetData sheetId="1">
        <row r="16">
          <cell r="M16">
            <v>544538829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BEA29B-317D-4274-93E4-308AC9FF0AD7}" name="Table" displayName="Table" ref="I3:N26" totalsRowShown="0">
  <autoFilter ref="I3:N26" xr:uid="{1FBEA29B-317D-4274-93E4-308AC9FF0AD7}"/>
  <tableColumns count="6">
    <tableColumn id="1" xr3:uid="{13A7FCBF-4B3D-46C8-BD7B-425A00B8DFA9}" name="MainAccount"/>
    <tableColumn id="2" xr3:uid="{170FA84C-616B-4703-8C9B-74C8C4E99D78}" name="Name"/>
    <tableColumn id="3" xr3:uid="{F1DF0731-B1E5-42F1-946B-D977227B0339}" name="Opening balance"/>
    <tableColumn id="4" xr3:uid="{F62D4882-4E3D-4540-8813-A96EBD1A5FC1}" name="Debit"/>
    <tableColumn id="5" xr3:uid="{079C77C6-7206-42DC-B8A7-C66E4C41576C}" name="Credit"/>
    <tableColumn id="6" xr3:uid="{04A18840-8116-4683-981A-F3E38D969B1A}" name="Closing bal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range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B1:Q57"/>
  <sheetViews>
    <sheetView workbookViewId="0">
      <selection activeCell="I3" sqref="I3:N18"/>
    </sheetView>
  </sheetViews>
  <sheetFormatPr defaultRowHeight="13.2"/>
  <cols>
    <col min="1" max="1" width="3.88671875" customWidth="1"/>
    <col min="2" max="2" width="14.44140625" bestFit="1" customWidth="1"/>
    <col min="3" max="3" width="50.109375" bestFit="1" customWidth="1"/>
    <col min="4" max="4" width="18.33203125" bestFit="1" customWidth="1"/>
    <col min="5" max="6" width="17.5546875" bestFit="1" customWidth="1"/>
    <col min="7" max="7" width="18.33203125" bestFit="1" customWidth="1"/>
    <col min="10" max="10" width="50.109375" bestFit="1" customWidth="1"/>
    <col min="11" max="11" width="18.33203125" bestFit="1" customWidth="1"/>
    <col min="12" max="13" width="16.44140625" bestFit="1" customWidth="1"/>
    <col min="14" max="14" width="18.33203125" bestFit="1" customWidth="1"/>
    <col min="17" max="17" width="12.6640625" bestFit="1" customWidth="1"/>
  </cols>
  <sheetData>
    <row r="1" spans="2:17" ht="21">
      <c r="B1" s="962" t="s">
        <v>0</v>
      </c>
      <c r="C1" s="962"/>
      <c r="D1" s="962"/>
      <c r="E1" s="962"/>
      <c r="F1" s="962"/>
      <c r="G1" s="962"/>
      <c r="I1" s="169"/>
      <c r="J1" s="169"/>
    </row>
    <row r="2" spans="2:17" ht="4.5" customHeight="1" thickBot="1"/>
    <row r="3" spans="2:17" s="5" customFormat="1" ht="14.4">
      <c r="B3" s="116" t="s">
        <v>1</v>
      </c>
      <c r="C3" s="117" t="s">
        <v>2</v>
      </c>
      <c r="D3" s="117" t="s">
        <v>3</v>
      </c>
      <c r="E3" s="117" t="s">
        <v>4</v>
      </c>
      <c r="F3" s="117" t="s">
        <v>5</v>
      </c>
      <c r="G3" s="118" t="s">
        <v>6</v>
      </c>
      <c r="I3" s="947" t="s">
        <v>7</v>
      </c>
      <c r="J3" s="947" t="s">
        <v>2</v>
      </c>
      <c r="K3" s="947" t="s">
        <v>3</v>
      </c>
      <c r="L3" s="947" t="s">
        <v>4</v>
      </c>
      <c r="M3" s="947" t="s">
        <v>5</v>
      </c>
      <c r="N3" s="947" t="s">
        <v>6</v>
      </c>
    </row>
    <row r="4" spans="2:17" ht="14.4">
      <c r="B4" s="123" t="s">
        <v>8</v>
      </c>
      <c r="C4" s="123" t="s">
        <v>9</v>
      </c>
      <c r="D4" s="124"/>
      <c r="E4" s="124"/>
      <c r="F4" s="124"/>
      <c r="G4" s="124">
        <f t="shared" ref="G4:G29" si="0">IFERROR(VLOOKUP(B4,$I$4:$N$29,6,FALSE),0)</f>
        <v>102037368651</v>
      </c>
      <c r="H4" t="str">
        <f t="shared" ref="H4:H21" si="1">LEFT(I4,3)</f>
        <v>151</v>
      </c>
      <c r="I4" s="948" t="s">
        <v>8</v>
      </c>
      <c r="J4" s="948" t="s">
        <v>9</v>
      </c>
      <c r="K4" s="949">
        <v>102037368651</v>
      </c>
      <c r="L4" s="949">
        <v>0</v>
      </c>
      <c r="M4" s="949">
        <v>0</v>
      </c>
      <c r="N4" s="949">
        <v>102037368651</v>
      </c>
      <c r="P4" s="511">
        <v>102037368651</v>
      </c>
      <c r="Q4" s="173">
        <f>P4-N4</f>
        <v>0</v>
      </c>
    </row>
    <row r="5" spans="2:17" ht="14.4">
      <c r="B5" s="123" t="s">
        <v>10</v>
      </c>
      <c r="C5" s="123" t="s">
        <v>11</v>
      </c>
      <c r="D5" s="124"/>
      <c r="E5" s="124"/>
      <c r="F5" s="124"/>
      <c r="G5" s="124">
        <f t="shared" si="0"/>
        <v>283126312377.26001</v>
      </c>
      <c r="H5" t="str">
        <f t="shared" si="1"/>
        <v>152</v>
      </c>
      <c r="I5" s="948" t="s">
        <v>10</v>
      </c>
      <c r="J5" s="948" t="s">
        <v>11</v>
      </c>
      <c r="K5" s="949">
        <v>283126312377.26001</v>
      </c>
      <c r="L5" s="949">
        <v>0</v>
      </c>
      <c r="M5" s="949">
        <v>0</v>
      </c>
      <c r="N5" s="949">
        <v>283126312377.26001</v>
      </c>
      <c r="P5" s="511">
        <v>283314365127.26001</v>
      </c>
      <c r="Q5" s="173">
        <f t="shared" ref="Q5:Q18" si="2">P5-N5</f>
        <v>188052750</v>
      </c>
    </row>
    <row r="6" spans="2:17" ht="14.4">
      <c r="B6" s="123" t="s">
        <v>12</v>
      </c>
      <c r="C6" s="123" t="s">
        <v>13</v>
      </c>
      <c r="D6" s="124"/>
      <c r="E6" s="124"/>
      <c r="F6" s="124"/>
      <c r="G6" s="124">
        <f t="shared" si="0"/>
        <v>9760730615.1900005</v>
      </c>
      <c r="H6" t="str">
        <f t="shared" si="1"/>
        <v>153</v>
      </c>
      <c r="I6" s="948" t="s">
        <v>12</v>
      </c>
      <c r="J6" s="948" t="s">
        <v>13</v>
      </c>
      <c r="K6" s="949">
        <v>9760730615.1900005</v>
      </c>
      <c r="L6" s="949">
        <v>0</v>
      </c>
      <c r="M6" s="949">
        <v>0</v>
      </c>
      <c r="N6" s="949">
        <v>9760730615.1900005</v>
      </c>
      <c r="P6" s="511">
        <v>9430727671.1900005</v>
      </c>
      <c r="Q6" s="173">
        <f t="shared" si="2"/>
        <v>-330002944</v>
      </c>
    </row>
    <row r="7" spans="2:17" ht="14.4">
      <c r="B7" s="123" t="s">
        <v>14</v>
      </c>
      <c r="C7" s="123" t="s">
        <v>15</v>
      </c>
      <c r="D7" s="124"/>
      <c r="E7" s="124"/>
      <c r="F7" s="124"/>
      <c r="G7" s="124">
        <f t="shared" si="0"/>
        <v>77916025420.75</v>
      </c>
      <c r="H7" t="str">
        <f t="shared" si="1"/>
        <v>154</v>
      </c>
      <c r="I7" s="948" t="s">
        <v>14</v>
      </c>
      <c r="J7" s="948" t="s">
        <v>15</v>
      </c>
      <c r="K7" s="949">
        <v>77916025420.75</v>
      </c>
      <c r="L7" s="949">
        <v>0</v>
      </c>
      <c r="M7" s="949">
        <v>0</v>
      </c>
      <c r="N7" s="949">
        <v>77916025420.75</v>
      </c>
      <c r="P7" s="511">
        <v>78722000762.470001</v>
      </c>
      <c r="Q7" s="173">
        <f t="shared" si="2"/>
        <v>805975341.72000122</v>
      </c>
    </row>
    <row r="8" spans="2:17" ht="14.4">
      <c r="B8" s="123" t="s">
        <v>16</v>
      </c>
      <c r="C8" s="123" t="s">
        <v>17</v>
      </c>
      <c r="D8" s="124"/>
      <c r="E8" s="124"/>
      <c r="F8" s="168"/>
      <c r="G8" s="124">
        <f t="shared" si="0"/>
        <v>425789799851.67999</v>
      </c>
      <c r="H8" t="str">
        <f t="shared" si="1"/>
        <v>155</v>
      </c>
      <c r="I8" s="948" t="s">
        <v>16</v>
      </c>
      <c r="J8" s="948" t="s">
        <v>17</v>
      </c>
      <c r="K8" s="949">
        <v>429309256037.67999</v>
      </c>
      <c r="L8" s="949">
        <v>1154788214</v>
      </c>
      <c r="M8" s="949">
        <v>4674244400</v>
      </c>
      <c r="N8" s="949">
        <v>425789799851.67999</v>
      </c>
      <c r="P8" s="511">
        <v>441783110912.13</v>
      </c>
      <c r="Q8" s="173">
        <f t="shared" si="2"/>
        <v>15993311060.450012</v>
      </c>
    </row>
    <row r="9" spans="2:17" ht="14.4">
      <c r="B9" s="123" t="s">
        <v>18</v>
      </c>
      <c r="C9" s="123" t="s">
        <v>19</v>
      </c>
      <c r="D9" s="124"/>
      <c r="E9" s="124"/>
      <c r="F9" s="124"/>
      <c r="G9" s="124">
        <f t="shared" si="0"/>
        <v>14359283575.16</v>
      </c>
      <c r="H9" t="str">
        <f t="shared" si="1"/>
        <v>156</v>
      </c>
      <c r="I9" s="948" t="s">
        <v>18</v>
      </c>
      <c r="J9" s="948" t="s">
        <v>19</v>
      </c>
      <c r="K9" s="949">
        <v>14359283575.16</v>
      </c>
      <c r="L9" s="949">
        <v>0</v>
      </c>
      <c r="M9" s="949">
        <v>0</v>
      </c>
      <c r="N9" s="949">
        <v>14359283575.16</v>
      </c>
      <c r="P9" s="511">
        <v>13614925486.08</v>
      </c>
      <c r="Q9" s="173">
        <f t="shared" si="2"/>
        <v>-744358089.07999992</v>
      </c>
    </row>
    <row r="10" spans="2:17" ht="14.4">
      <c r="B10" s="123" t="s">
        <v>20</v>
      </c>
      <c r="C10" s="123" t="s">
        <v>21</v>
      </c>
      <c r="D10" s="124"/>
      <c r="E10" s="124"/>
      <c r="F10" s="124"/>
      <c r="G10" s="124">
        <f t="shared" si="0"/>
        <v>0</v>
      </c>
      <c r="H10" t="str">
        <f t="shared" si="1"/>
        <v>161</v>
      </c>
      <c r="I10" s="948" t="s">
        <v>22</v>
      </c>
      <c r="J10" s="948" t="s">
        <v>23</v>
      </c>
      <c r="K10" s="949">
        <v>533400001</v>
      </c>
      <c r="L10" s="949">
        <v>0</v>
      </c>
      <c r="M10" s="949">
        <v>339600000</v>
      </c>
      <c r="N10" s="949">
        <v>193800001</v>
      </c>
      <c r="P10" s="511">
        <v>620000000</v>
      </c>
      <c r="Q10" s="173">
        <f t="shared" si="2"/>
        <v>426199999</v>
      </c>
    </row>
    <row r="11" spans="2:17" ht="14.4">
      <c r="B11" s="123" t="s">
        <v>24</v>
      </c>
      <c r="C11" s="123" t="s">
        <v>25</v>
      </c>
      <c r="D11" s="124"/>
      <c r="E11" s="124"/>
      <c r="F11" s="124"/>
      <c r="G11" s="124">
        <f t="shared" si="0"/>
        <v>0</v>
      </c>
      <c r="H11" t="str">
        <f t="shared" si="1"/>
        <v>172</v>
      </c>
      <c r="I11" s="948" t="s">
        <v>26</v>
      </c>
      <c r="J11" s="948" t="s">
        <v>27</v>
      </c>
      <c r="K11" s="949">
        <v>588800000</v>
      </c>
      <c r="L11" s="949">
        <v>0</v>
      </c>
      <c r="M11" s="949">
        <v>0</v>
      </c>
      <c r="N11" s="949">
        <v>588800000</v>
      </c>
      <c r="P11" s="511">
        <v>1434345000</v>
      </c>
      <c r="Q11" s="173">
        <f t="shared" si="2"/>
        <v>845545000</v>
      </c>
    </row>
    <row r="12" spans="2:17" ht="14.4">
      <c r="B12" s="536" t="s">
        <v>28</v>
      </c>
      <c r="C12" s="536" t="s">
        <v>29</v>
      </c>
      <c r="D12" s="537"/>
      <c r="E12" s="537"/>
      <c r="F12" s="537"/>
      <c r="G12" s="537">
        <f t="shared" si="0"/>
        <v>0</v>
      </c>
      <c r="H12" t="str">
        <f t="shared" si="1"/>
        <v>251</v>
      </c>
      <c r="I12" s="948" t="s">
        <v>30</v>
      </c>
      <c r="J12" s="948" t="s">
        <v>31</v>
      </c>
      <c r="K12" s="949">
        <v>-167411903067.79001</v>
      </c>
      <c r="L12" s="949">
        <v>0</v>
      </c>
      <c r="M12" s="949">
        <v>1134774210.6800001</v>
      </c>
      <c r="N12" s="949">
        <v>-168546677278.47</v>
      </c>
      <c r="P12" s="511">
        <v>0</v>
      </c>
      <c r="Q12" s="173">
        <f t="shared" si="2"/>
        <v>168546677278.47</v>
      </c>
    </row>
    <row r="13" spans="2:17" ht="14.4">
      <c r="B13" s="536" t="s">
        <v>32</v>
      </c>
      <c r="C13" s="536" t="s">
        <v>33</v>
      </c>
      <c r="D13" s="537"/>
      <c r="E13" s="537"/>
      <c r="F13" s="537"/>
      <c r="G13" s="537">
        <f t="shared" si="0"/>
        <v>0</v>
      </c>
      <c r="H13" t="str">
        <f t="shared" si="1"/>
        <v>251</v>
      </c>
      <c r="I13" s="948" t="s">
        <v>34</v>
      </c>
      <c r="J13" s="948" t="s">
        <v>35</v>
      </c>
      <c r="K13" s="949">
        <v>-9033539053.2099991</v>
      </c>
      <c r="L13" s="949">
        <v>0</v>
      </c>
      <c r="M13" s="949">
        <v>25060966.859999999</v>
      </c>
      <c r="N13" s="949">
        <v>-9058600020.0699997</v>
      </c>
      <c r="P13" s="511">
        <v>-112955585372.52</v>
      </c>
      <c r="Q13" s="173">
        <f t="shared" si="2"/>
        <v>-103896985352.45001</v>
      </c>
    </row>
    <row r="14" spans="2:17" ht="14.4">
      <c r="B14" s="536" t="s">
        <v>36</v>
      </c>
      <c r="C14" s="536" t="s">
        <v>37</v>
      </c>
      <c r="D14" s="537"/>
      <c r="E14" s="537"/>
      <c r="F14" s="537"/>
      <c r="G14" s="537">
        <f t="shared" si="0"/>
        <v>0</v>
      </c>
      <c r="H14" t="str">
        <f t="shared" si="1"/>
        <v>251</v>
      </c>
      <c r="I14" s="948" t="s">
        <v>38</v>
      </c>
      <c r="J14" s="948" t="s">
        <v>39</v>
      </c>
      <c r="K14" s="949">
        <v>-69740763509.419998</v>
      </c>
      <c r="L14" s="949">
        <v>0</v>
      </c>
      <c r="M14" s="949">
        <v>140680390.94</v>
      </c>
      <c r="N14" s="949">
        <v>-69881443900.360001</v>
      </c>
      <c r="P14" s="511">
        <v>-7954243253.8299999</v>
      </c>
      <c r="Q14" s="173">
        <f t="shared" si="2"/>
        <v>61927200646.529999</v>
      </c>
    </row>
    <row r="15" spans="2:17" ht="14.4">
      <c r="B15" s="536" t="s">
        <v>22</v>
      </c>
      <c r="C15" s="536" t="s">
        <v>23</v>
      </c>
      <c r="D15" s="537"/>
      <c r="E15" s="537"/>
      <c r="F15" s="537"/>
      <c r="G15" s="537">
        <f t="shared" si="0"/>
        <v>193800001</v>
      </c>
      <c r="H15" t="str">
        <f t="shared" si="1"/>
        <v>251</v>
      </c>
      <c r="I15" s="948" t="s">
        <v>40</v>
      </c>
      <c r="J15" s="948" t="s">
        <v>41</v>
      </c>
      <c r="K15" s="949">
        <v>-321514823494.28003</v>
      </c>
      <c r="L15" s="949">
        <v>4674244400</v>
      </c>
      <c r="M15" s="949">
        <v>2239998654.8699999</v>
      </c>
      <c r="N15" s="949">
        <v>-319080577749.15002</v>
      </c>
      <c r="P15" s="511">
        <v>-65588325367.580002</v>
      </c>
      <c r="Q15" s="173">
        <f t="shared" si="2"/>
        <v>253492252381.57001</v>
      </c>
    </row>
    <row r="16" spans="2:17" ht="14.4">
      <c r="B16" s="123" t="s">
        <v>30</v>
      </c>
      <c r="C16" s="123" t="s">
        <v>31</v>
      </c>
      <c r="D16" s="124"/>
      <c r="E16" s="124"/>
      <c r="F16" s="124"/>
      <c r="G16" s="124">
        <f t="shared" si="0"/>
        <v>-168546677278.47</v>
      </c>
      <c r="H16" t="str">
        <f t="shared" si="1"/>
        <v>251</v>
      </c>
      <c r="I16" s="948" t="s">
        <v>42</v>
      </c>
      <c r="J16" s="948" t="s">
        <v>43</v>
      </c>
      <c r="K16" s="949">
        <v>-11869424042.040001</v>
      </c>
      <c r="L16" s="949">
        <v>0</v>
      </c>
      <c r="M16" s="949">
        <v>87414290.640000001</v>
      </c>
      <c r="N16" s="949">
        <v>-11956838332.68</v>
      </c>
      <c r="P16" s="511">
        <v>-373871954970.13</v>
      </c>
      <c r="Q16" s="173">
        <f t="shared" si="2"/>
        <v>-361915116637.45001</v>
      </c>
    </row>
    <row r="17" spans="2:17" ht="14.4">
      <c r="B17" s="123" t="s">
        <v>34</v>
      </c>
      <c r="C17" s="123" t="s">
        <v>35</v>
      </c>
      <c r="D17" s="124"/>
      <c r="E17" s="124"/>
      <c r="F17" s="124"/>
      <c r="G17" s="124">
        <f t="shared" si="0"/>
        <v>-9058600020.0699997</v>
      </c>
      <c r="H17" t="str">
        <f t="shared" si="1"/>
        <v>254</v>
      </c>
      <c r="I17" s="948" t="s">
        <v>44</v>
      </c>
      <c r="J17" s="948" t="s">
        <v>45</v>
      </c>
      <c r="K17" s="949">
        <v>-103167332.89</v>
      </c>
      <c r="L17" s="949">
        <v>0</v>
      </c>
      <c r="M17" s="949">
        <v>9938333.3100000005</v>
      </c>
      <c r="N17" s="949">
        <v>-113105666.2</v>
      </c>
      <c r="P17" s="511">
        <v>-11021762213.52</v>
      </c>
      <c r="Q17" s="173">
        <f t="shared" si="2"/>
        <v>-10908656547.32</v>
      </c>
    </row>
    <row r="18" spans="2:17" ht="14.4">
      <c r="B18" s="123" t="s">
        <v>38</v>
      </c>
      <c r="C18" s="123" t="s">
        <v>39</v>
      </c>
      <c r="D18" s="124"/>
      <c r="E18" s="124"/>
      <c r="F18" s="124"/>
      <c r="G18" s="124">
        <f t="shared" si="0"/>
        <v>-69881443900.360001</v>
      </c>
      <c r="H18" t="str">
        <f t="shared" si="1"/>
        <v>421</v>
      </c>
      <c r="I18" s="948" t="s">
        <v>46</v>
      </c>
      <c r="J18" s="948" t="s">
        <v>47</v>
      </c>
      <c r="K18" s="949">
        <v>-3199549552</v>
      </c>
      <c r="L18" s="949">
        <v>0</v>
      </c>
      <c r="M18" s="949">
        <v>569621622</v>
      </c>
      <c r="N18" s="949">
        <v>-3769171174</v>
      </c>
      <c r="P18" s="511">
        <v>-1122161435.27</v>
      </c>
      <c r="Q18" s="173">
        <f t="shared" si="2"/>
        <v>2647009738.73</v>
      </c>
    </row>
    <row r="19" spans="2:17" ht="14.4">
      <c r="B19" s="123" t="s">
        <v>40</v>
      </c>
      <c r="C19" s="123" t="s">
        <v>41</v>
      </c>
      <c r="D19" s="124"/>
      <c r="E19" s="124"/>
      <c r="F19" s="124"/>
      <c r="G19" s="707">
        <f t="shared" si="0"/>
        <v>-319080577749.15002</v>
      </c>
      <c r="H19" t="str">
        <f t="shared" si="1"/>
        <v/>
      </c>
      <c r="I19" s="825"/>
      <c r="J19" s="822"/>
      <c r="K19" s="823"/>
      <c r="L19" s="822"/>
      <c r="M19" s="823"/>
      <c r="N19" s="823"/>
    </row>
    <row r="20" spans="2:17" ht="14.4">
      <c r="B20" s="123" t="s">
        <v>42</v>
      </c>
      <c r="C20" s="123" t="s">
        <v>43</v>
      </c>
      <c r="D20" s="124"/>
      <c r="E20" s="124"/>
      <c r="F20" s="124"/>
      <c r="G20" s="707">
        <f t="shared" si="0"/>
        <v>-11956838332.68</v>
      </c>
      <c r="H20" t="str">
        <f t="shared" si="1"/>
        <v/>
      </c>
      <c r="I20" s="824"/>
      <c r="J20" s="820"/>
      <c r="K20" s="821"/>
      <c r="L20" s="820"/>
      <c r="M20" s="821"/>
      <c r="N20" s="821"/>
    </row>
    <row r="21" spans="2:17" ht="14.4">
      <c r="B21" s="736" t="s">
        <v>48</v>
      </c>
      <c r="C21" s="538" t="s">
        <v>49</v>
      </c>
      <c r="D21" s="537"/>
      <c r="E21" s="537"/>
      <c r="F21" s="537"/>
      <c r="G21" s="708">
        <f t="shared" si="0"/>
        <v>0</v>
      </c>
      <c r="H21" t="str">
        <f t="shared" si="1"/>
        <v/>
      </c>
      <c r="I21" s="825"/>
      <c r="J21" s="822"/>
      <c r="K21" s="823"/>
      <c r="L21" s="822"/>
      <c r="M21" s="823"/>
      <c r="N21" s="823"/>
    </row>
    <row r="22" spans="2:17" ht="14.4">
      <c r="B22" s="180" t="s">
        <v>46</v>
      </c>
      <c r="C22" s="180" t="s">
        <v>47</v>
      </c>
      <c r="G22" s="827">
        <f t="shared" si="0"/>
        <v>-3769171174</v>
      </c>
      <c r="I22" s="824"/>
      <c r="J22" s="820"/>
      <c r="K22" s="821"/>
      <c r="L22" s="820"/>
      <c r="M22" s="821"/>
      <c r="N22" s="821"/>
    </row>
    <row r="23" spans="2:17" ht="14.4">
      <c r="B23" s="524" t="s">
        <v>50</v>
      </c>
      <c r="C23" s="525" t="s">
        <v>51</v>
      </c>
      <c r="G23" s="827">
        <f t="shared" si="0"/>
        <v>0</v>
      </c>
      <c r="I23" s="825"/>
      <c r="J23" s="822"/>
      <c r="K23" s="823"/>
      <c r="L23" s="823"/>
      <c r="M23" s="823"/>
      <c r="N23" s="823"/>
    </row>
    <row r="24" spans="2:17" ht="14.4">
      <c r="B24" s="528" t="s">
        <v>52</v>
      </c>
      <c r="C24" s="529" t="s">
        <v>53</v>
      </c>
      <c r="G24" s="827">
        <f t="shared" si="0"/>
        <v>0</v>
      </c>
      <c r="I24" s="824"/>
      <c r="J24" s="820"/>
      <c r="K24" s="821"/>
      <c r="L24" s="820"/>
      <c r="M24" s="820"/>
      <c r="N24" s="821"/>
    </row>
    <row r="25" spans="2:17" ht="14.4">
      <c r="B25" s="594" t="s">
        <v>54</v>
      </c>
      <c r="C25" s="595" t="s">
        <v>55</v>
      </c>
      <c r="G25" s="828">
        <f t="shared" si="0"/>
        <v>0</v>
      </c>
      <c r="I25" s="824"/>
      <c r="J25" s="820"/>
      <c r="K25" s="821"/>
      <c r="L25" s="820"/>
      <c r="M25" s="820"/>
      <c r="N25" s="821"/>
    </row>
    <row r="26" spans="2:17" ht="14.4">
      <c r="B26" s="701" t="s">
        <v>26</v>
      </c>
      <c r="C26" s="702" t="s">
        <v>27</v>
      </c>
      <c r="G26" s="707">
        <f t="shared" si="0"/>
        <v>588800000</v>
      </c>
      <c r="I26" s="824"/>
      <c r="J26" s="820"/>
      <c r="K26" s="821"/>
      <c r="L26" s="820"/>
      <c r="M26" s="820"/>
      <c r="N26" s="821"/>
    </row>
    <row r="27" spans="2:17" ht="14.4">
      <c r="B27" s="701" t="s">
        <v>44</v>
      </c>
      <c r="C27" s="702" t="s">
        <v>45</v>
      </c>
      <c r="G27" s="707">
        <f t="shared" si="0"/>
        <v>-113105666.2</v>
      </c>
    </row>
    <row r="28" spans="2:17" ht="14.4">
      <c r="B28" s="701" t="s">
        <v>56</v>
      </c>
      <c r="C28" s="826"/>
      <c r="G28" s="827">
        <f t="shared" si="0"/>
        <v>0</v>
      </c>
    </row>
    <row r="29" spans="2:17" ht="14.4">
      <c r="B29" s="701" t="s">
        <v>57</v>
      </c>
      <c r="C29" s="826"/>
      <c r="G29" s="827">
        <f t="shared" si="0"/>
        <v>0</v>
      </c>
    </row>
    <row r="30" spans="2:17" ht="14.4">
      <c r="B30" s="527"/>
      <c r="C30" s="527"/>
      <c r="G30" s="124"/>
    </row>
    <row r="31" spans="2:17" ht="14.4">
      <c r="B31" s="180"/>
      <c r="C31" s="180"/>
      <c r="G31" s="124"/>
    </row>
    <row r="32" spans="2:17">
      <c r="D32" t="str">
        <f>H4&amp;"*,"&amp;H5&amp;"*,"&amp;H6&amp;"*,"&amp;H7&amp;"*,"&amp;H8&amp;"*,"&amp;H9&amp;"*,"&amp;H10&amp;"*,"&amp;H11&amp;"*,"&amp;H13&amp;"*,"&amp;H14&amp;"*,"&amp;H15&amp;"*,"&amp;H16&amp;"*,"&amp;H17&amp;"*,"&amp;H18&amp;"*,"&amp;H19&amp;"*,"&amp;H20&amp;"*,"&amp;H12</f>
        <v>151*,152*,153*,154*,155*,156*,161*,172*,251*,251*,251*,251*,254*,421*,*,*,251</v>
      </c>
      <c r="G32" s="119"/>
    </row>
    <row r="33" spans="4:10">
      <c r="D33" t="s">
        <v>58</v>
      </c>
      <c r="G33" s="101"/>
    </row>
    <row r="39" spans="4:10" ht="14.4">
      <c r="J39" s="719" t="s">
        <v>59</v>
      </c>
    </row>
    <row r="40" spans="4:10" ht="14.4">
      <c r="J40" s="719" t="s">
        <v>60</v>
      </c>
    </row>
    <row r="41" spans="4:10" ht="14.4">
      <c r="J41" s="719" t="s">
        <v>61</v>
      </c>
    </row>
    <row r="42" spans="4:10" ht="14.4">
      <c r="J42" s="719" t="s">
        <v>62</v>
      </c>
    </row>
    <row r="43" spans="4:10" ht="14.4">
      <c r="J43" s="719" t="s">
        <v>63</v>
      </c>
    </row>
    <row r="44" spans="4:10" ht="14.4">
      <c r="J44" s="719" t="s">
        <v>64</v>
      </c>
    </row>
    <row r="45" spans="4:10" ht="14.4">
      <c r="J45" s="719" t="s">
        <v>65</v>
      </c>
    </row>
    <row r="46" spans="4:10" ht="14.4">
      <c r="J46" s="719" t="s">
        <v>66</v>
      </c>
    </row>
    <row r="47" spans="4:10" ht="14.4">
      <c r="J47" s="719" t="s">
        <v>67</v>
      </c>
    </row>
    <row r="48" spans="4:10" ht="14.4">
      <c r="J48" s="719" t="s">
        <v>68</v>
      </c>
    </row>
    <row r="49" spans="10:10" ht="14.4">
      <c r="J49" s="719" t="s">
        <v>69</v>
      </c>
    </row>
    <row r="50" spans="10:10" ht="14.4">
      <c r="J50" s="719" t="s">
        <v>70</v>
      </c>
    </row>
    <row r="51" spans="10:10" ht="14.4">
      <c r="J51" s="719" t="s">
        <v>71</v>
      </c>
    </row>
    <row r="52" spans="10:10" ht="14.4">
      <c r="J52" s="719" t="s">
        <v>72</v>
      </c>
    </row>
    <row r="53" spans="10:10" ht="14.4">
      <c r="J53" s="719" t="s">
        <v>73</v>
      </c>
    </row>
    <row r="54" spans="10:10" ht="14.4">
      <c r="J54" s="719" t="s">
        <v>74</v>
      </c>
    </row>
    <row r="55" spans="10:10" ht="14.4">
      <c r="J55" s="719" t="s">
        <v>75</v>
      </c>
    </row>
    <row r="56" spans="10:10" ht="14.4">
      <c r="J56" s="719" t="s">
        <v>76</v>
      </c>
    </row>
    <row r="57" spans="10:10" ht="14.4">
      <c r="J57" s="719" t="s">
        <v>77</v>
      </c>
    </row>
  </sheetData>
  <mergeCells count="1">
    <mergeCell ref="B1:G1"/>
  </mergeCells>
  <conditionalFormatting sqref="B24">
    <cfRule type="duplicateValues" dxfId="64" priority="2"/>
  </conditionalFormatting>
  <conditionalFormatting sqref="B25:B29">
    <cfRule type="duplicateValues" dxfId="63" priority="1"/>
  </conditionalFormatting>
  <conditionalFormatting sqref="B30 B23">
    <cfRule type="duplicateValues" dxfId="62" priority="3"/>
  </conditionalFormatting>
  <conditionalFormatting sqref="B31 B22">
    <cfRule type="duplicateValues" dxfId="61" priority="4"/>
  </conditionalFormatting>
  <conditionalFormatting sqref="I27:I1048576 I1:I2">
    <cfRule type="duplicateValues" dxfId="60" priority="5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FF00"/>
    <pageSetUpPr fitToPage="1"/>
  </sheetPr>
  <dimension ref="A1:P437"/>
  <sheetViews>
    <sheetView showGridLines="0" view="pageBreakPreview" zoomScale="70" zoomScaleNormal="70" zoomScaleSheetLayoutView="70" workbookViewId="0">
      <pane xSplit="2" ySplit="6" topLeftCell="C7" activePane="bottomRight" state="frozen"/>
      <selection pane="topRight" activeCell="E690" sqref="E690"/>
      <selection pane="bottomLeft" activeCell="E690" sqref="E690"/>
      <selection pane="bottomRight" activeCell="I45" sqref="I45"/>
    </sheetView>
  </sheetViews>
  <sheetFormatPr defaultColWidth="9.109375" defaultRowHeight="15.6"/>
  <cols>
    <col min="1" max="1" width="6.6640625" style="7" customWidth="1"/>
    <col min="2" max="2" width="35.6640625" style="7" bestFit="1" customWidth="1"/>
    <col min="3" max="4" width="30.33203125" style="7" customWidth="1"/>
    <col min="5" max="5" width="22.109375" style="7" bestFit="1" customWidth="1"/>
    <col min="6" max="6" width="14" style="7" hidden="1" customWidth="1"/>
    <col min="7" max="7" width="25" style="7" bestFit="1" customWidth="1"/>
    <col min="8" max="8" width="3.44140625" style="7" customWidth="1"/>
    <col min="9" max="10" width="30.33203125" style="7" customWidth="1"/>
    <col min="11" max="11" width="3.5546875" style="4" customWidth="1"/>
    <col min="12" max="12" width="8.44140625" style="7" customWidth="1"/>
    <col min="13" max="14" width="20.109375" style="7" bestFit="1" customWidth="1"/>
    <col min="15" max="15" width="18.88671875" style="7" bestFit="1" customWidth="1"/>
    <col min="16" max="16" width="21" style="7" bestFit="1" customWidth="1"/>
    <col min="17" max="16384" width="9.109375" style="7"/>
  </cols>
  <sheetData>
    <row r="1" spans="1:16" s="2" customFormat="1" ht="19.5" customHeight="1">
      <c r="A1" s="1" t="s">
        <v>78</v>
      </c>
      <c r="K1" s="1"/>
    </row>
    <row r="2" spans="1:16" s="2" customFormat="1" ht="19.5" customHeight="1">
      <c r="A2" s="1" t="s">
        <v>79</v>
      </c>
      <c r="K2" s="1"/>
    </row>
    <row r="3" spans="1:16" s="2" customFormat="1" ht="19.5" customHeight="1">
      <c r="A3" s="958" t="s">
        <v>5101</v>
      </c>
      <c r="B3" s="958"/>
      <c r="C3" s="69"/>
      <c r="D3" s="70"/>
      <c r="K3" s="1"/>
    </row>
    <row r="4" spans="1:16" ht="16.2" thickBot="1">
      <c r="J4" s="22"/>
      <c r="K4" s="120"/>
    </row>
    <row r="5" spans="1:16" s="4" customFormat="1" ht="24.75" customHeight="1">
      <c r="A5" s="133" t="s">
        <v>80</v>
      </c>
      <c r="B5" s="134" t="s">
        <v>81</v>
      </c>
      <c r="C5" s="961" t="s">
        <v>82</v>
      </c>
      <c r="D5" s="961"/>
      <c r="E5" s="961"/>
      <c r="F5" s="961"/>
      <c r="G5" s="960"/>
      <c r="I5" s="959" t="s">
        <v>83</v>
      </c>
      <c r="J5" s="960"/>
      <c r="K5" s="109"/>
    </row>
    <row r="6" spans="1:16" s="4" customFormat="1" ht="24.75" customHeight="1" thickBot="1">
      <c r="A6" s="135"/>
      <c r="B6" s="136"/>
      <c r="C6" s="136" t="s">
        <v>84</v>
      </c>
      <c r="D6" s="136" t="s">
        <v>85</v>
      </c>
      <c r="E6" s="136" t="s">
        <v>86</v>
      </c>
      <c r="F6" s="136" t="s">
        <v>87</v>
      </c>
      <c r="G6" s="137" t="s">
        <v>88</v>
      </c>
      <c r="I6" s="135" t="s">
        <v>89</v>
      </c>
      <c r="J6" s="137" t="s">
        <v>90</v>
      </c>
      <c r="K6" s="110"/>
    </row>
    <row r="7" spans="1:16">
      <c r="A7" s="12"/>
      <c r="C7" s="8"/>
      <c r="D7" s="9"/>
      <c r="E7" s="9"/>
      <c r="F7" s="9"/>
      <c r="G7" s="13" t="s">
        <v>91</v>
      </c>
      <c r="I7" s="21" t="s">
        <v>92</v>
      </c>
      <c r="J7" s="13" t="s">
        <v>93</v>
      </c>
      <c r="K7" s="121"/>
    </row>
    <row r="8" spans="1:16" ht="16.2" thickBot="1">
      <c r="A8" s="6" t="s">
        <v>94</v>
      </c>
      <c r="C8" s="8"/>
      <c r="D8" s="9"/>
      <c r="E8" s="9"/>
      <c r="F8" s="9"/>
      <c r="G8" s="10"/>
      <c r="I8" s="21"/>
      <c r="J8" s="10"/>
      <c r="M8" s="7" t="s">
        <v>95</v>
      </c>
      <c r="N8" s="7" t="s">
        <v>96</v>
      </c>
      <c r="O8" s="7" t="s">
        <v>97</v>
      </c>
      <c r="P8" s="7" t="s">
        <v>98</v>
      </c>
    </row>
    <row r="9" spans="1:16" ht="27.75" customHeight="1">
      <c r="A9" s="126" t="s">
        <v>99</v>
      </c>
      <c r="B9" s="127" t="s">
        <v>11</v>
      </c>
      <c r="C9" s="142">
        <v>283126312377.26001</v>
      </c>
      <c r="D9" s="143">
        <f>SUMIFS(FA_2026!$S$10:$S$80,FA_2026!$D$10:$D$80,TOTAL!$A$9,FA_2026!$AQ$10:$AQ$80,TOTAL!$D$6)</f>
        <v>0</v>
      </c>
      <c r="E9" s="143">
        <f>-SUMIFS(FA_2026!$S$10:$S$78,FA_2026!$D$10:$D$78,TOTAL!$A$9,FA_2026!$AR$10:$AR$78,TOTAL!$E$6)</f>
        <v>0</v>
      </c>
      <c r="F9" s="143"/>
      <c r="G9" s="144">
        <f t="shared" ref="G9:G12" si="0">+C9+D9+E9+F9</f>
        <v>283126312377.26001</v>
      </c>
      <c r="I9" s="152">
        <f>TB!G5</f>
        <v>283126312377.26001</v>
      </c>
      <c r="J9" s="153">
        <f t="shared" ref="J9:J17" si="1">+G9-I9</f>
        <v>0</v>
      </c>
      <c r="K9" s="111"/>
      <c r="M9" s="612">
        <v>283126312377.26001</v>
      </c>
      <c r="N9" s="612">
        <f>FA_2026!S81</f>
        <v>283126312377.26001</v>
      </c>
      <c r="O9" s="612">
        <f>M9-C9</f>
        <v>0</v>
      </c>
      <c r="P9" s="612">
        <f>(C9+D9)-N9</f>
        <v>0</v>
      </c>
    </row>
    <row r="10" spans="1:16" ht="27.75" customHeight="1">
      <c r="A10" s="128" t="s">
        <v>100</v>
      </c>
      <c r="B10" s="129" t="s">
        <v>13</v>
      </c>
      <c r="C10" s="145">
        <v>9890830615.1899986</v>
      </c>
      <c r="D10" s="146">
        <f>SUMIFS(FA_2026!$S$82:$S$147,FA_2026!$D$82:$D$147,TOTAL!$A$10,FA_2026!$AQ$82:$AQ$147,TOTAL!$D$6)</f>
        <v>59325000</v>
      </c>
      <c r="E10" s="146">
        <f>-SUMIFS(FA_2026!$S$82:$S$147,FA_2026!$D$82:$D$147,TOTAL!$A$10,FA_2026!$AR$82:$AR$147,TOTAL!$E$6)</f>
        <v>-189425000</v>
      </c>
      <c r="F10" s="146"/>
      <c r="G10" s="147">
        <f t="shared" si="0"/>
        <v>9760730615.1899986</v>
      </c>
      <c r="I10" s="154">
        <f>TB!G6</f>
        <v>9760730615.1900005</v>
      </c>
      <c r="J10" s="147">
        <f t="shared" si="1"/>
        <v>0</v>
      </c>
      <c r="K10" s="111"/>
      <c r="M10" s="612">
        <v>9890830615.1900005</v>
      </c>
      <c r="N10" s="612">
        <f>FA_2026!S148</f>
        <v>9950155615.1900005</v>
      </c>
      <c r="O10" s="612">
        <f t="shared" ref="O10:O17" si="2">M10-C10</f>
        <v>0</v>
      </c>
      <c r="P10" s="612">
        <f t="shared" ref="P10:P17" si="3">(C10+D10)-N10</f>
        <v>0</v>
      </c>
    </row>
    <row r="11" spans="1:16" ht="27.75" customHeight="1">
      <c r="A11" s="128" t="s">
        <v>101</v>
      </c>
      <c r="B11" s="129" t="s">
        <v>102</v>
      </c>
      <c r="C11" s="145">
        <v>77752435420.75</v>
      </c>
      <c r="D11" s="146">
        <f>SUMIFS(FA_2026!$S$149:$S$521,FA_2026!$D$149:$D$521,TOTAL!$A$11,FA_2026!$AQ$149:$AQ$521,TOTAL!$D$6)</f>
        <v>180890000</v>
      </c>
      <c r="E11" s="146">
        <f>-SUMIFS(FA_2026!$S$149:$S$521,FA_2026!$D$149:$D$521,TOTAL!$A$11,FA_2026!$AR$149:$AR$521,TOTAL!$E$6)</f>
        <v>-17300000</v>
      </c>
      <c r="F11" s="146"/>
      <c r="G11" s="147">
        <f>+C11+D11+E11+F11</f>
        <v>77916025420.75</v>
      </c>
      <c r="I11" s="154">
        <f>TB!G7</f>
        <v>77916025420.75</v>
      </c>
      <c r="J11" s="147">
        <f t="shared" si="1"/>
        <v>0</v>
      </c>
      <c r="K11" s="111"/>
      <c r="M11" s="612">
        <v>77752435420.75</v>
      </c>
      <c r="N11" s="612">
        <f>FA_2026!S522</f>
        <v>77933325420.75</v>
      </c>
      <c r="O11" s="612">
        <f t="shared" si="2"/>
        <v>0</v>
      </c>
      <c r="P11" s="612">
        <f t="shared" si="3"/>
        <v>0</v>
      </c>
    </row>
    <row r="12" spans="1:16" ht="27.75" customHeight="1">
      <c r="A12" s="128">
        <v>159</v>
      </c>
      <c r="B12" s="129" t="s">
        <v>103</v>
      </c>
      <c r="C12" s="145">
        <v>0</v>
      </c>
      <c r="D12" s="146">
        <v>0</v>
      </c>
      <c r="E12" s="146">
        <v>0</v>
      </c>
      <c r="F12" s="146"/>
      <c r="G12" s="147">
        <f t="shared" si="0"/>
        <v>0</v>
      </c>
      <c r="I12" s="154">
        <v>0</v>
      </c>
      <c r="J12" s="147">
        <f t="shared" si="1"/>
        <v>0</v>
      </c>
      <c r="K12" s="111"/>
      <c r="M12" s="612"/>
      <c r="N12" s="612"/>
      <c r="O12" s="612">
        <f t="shared" si="2"/>
        <v>0</v>
      </c>
      <c r="P12" s="612">
        <f t="shared" si="3"/>
        <v>0</v>
      </c>
    </row>
    <row r="13" spans="1:16" ht="27.75" customHeight="1">
      <c r="A13" s="128" t="s">
        <v>104</v>
      </c>
      <c r="B13" s="129" t="s">
        <v>17</v>
      </c>
      <c r="C13" s="145">
        <v>434792868109.88007</v>
      </c>
      <c r="D13" s="146">
        <f>SUMIFS(FA_2026!$S$523:$S$936,FA_2026!$D$523:$D$936,TOTAL!$A$13,FA_2026!$AQ$523:$AQ$936,TOTAL!$D$6)</f>
        <v>14181941541</v>
      </c>
      <c r="E13" s="146">
        <f>-SUMIFS(FA_2026!$S$523:$S$936,FA_2026!$D$523:$D$936,TOTAL!$A$13,FA_2026!$AR$523:$AR$936,TOTAL!$E$6)</f>
        <v>-23185009798.200001</v>
      </c>
      <c r="F13" s="146"/>
      <c r="G13" s="147">
        <f>C13+D13+E13+F13</f>
        <v>425789799852.68005</v>
      </c>
      <c r="I13" s="154">
        <f>TB!G8</f>
        <v>425789799851.67999</v>
      </c>
      <c r="J13" s="147">
        <f t="shared" si="1"/>
        <v>1.00006103515625</v>
      </c>
      <c r="K13" s="111"/>
      <c r="M13" s="612">
        <v>434792868108.88</v>
      </c>
      <c r="N13" s="612">
        <f>FA_2026!S937</f>
        <v>448974809650.88</v>
      </c>
      <c r="O13" s="612">
        <f t="shared" si="2"/>
        <v>-1.00006103515625</v>
      </c>
      <c r="P13" s="612">
        <f t="shared" si="3"/>
        <v>0</v>
      </c>
    </row>
    <row r="14" spans="1:16" ht="27.75" customHeight="1">
      <c r="A14" s="128" t="s">
        <v>105</v>
      </c>
      <c r="B14" s="129" t="s">
        <v>106</v>
      </c>
      <c r="C14" s="145">
        <v>14282998637.100002</v>
      </c>
      <c r="D14" s="146">
        <f>SUMIFS(FA_2026!$S$938:$S$1143,FA_2026!$D$938:$D$1143,TOTAL!$A$14,FA_2026!$AQ$938:$AQ$1143,TOTAL!$D$6)</f>
        <v>107379000</v>
      </c>
      <c r="E14" s="146">
        <f>-SUMIFS(FA_2026!$S$938:$S$1143,FA_2026!$D$938:$D$1143,TOTAL!$A$14,FA_2026!$AR$938:$AR$1143,TOTAL!$E$6)</f>
        <v>-31094062</v>
      </c>
      <c r="F14" s="146"/>
      <c r="G14" s="147">
        <f>+C14+D14+E14+F14</f>
        <v>14359283575.100002</v>
      </c>
      <c r="I14" s="154">
        <f>TB!G9</f>
        <v>14359283575.16</v>
      </c>
      <c r="J14" s="147">
        <f t="shared" si="1"/>
        <v>-5.999755859375E-2</v>
      </c>
      <c r="K14" s="111"/>
      <c r="M14" s="612">
        <v>14282998637.16</v>
      </c>
      <c r="N14" s="612">
        <f>FA_2026!S1144</f>
        <v>14390377637.16</v>
      </c>
      <c r="O14" s="612">
        <f t="shared" si="2"/>
        <v>5.999755859375E-2</v>
      </c>
      <c r="P14" s="612">
        <f t="shared" si="3"/>
        <v>-5.999755859375E-2</v>
      </c>
    </row>
    <row r="15" spans="1:16" ht="27.75" customHeight="1">
      <c r="A15" s="128">
        <v>172</v>
      </c>
      <c r="B15" s="129" t="s">
        <v>107</v>
      </c>
      <c r="C15" s="145">
        <v>588800000</v>
      </c>
      <c r="D15" s="146">
        <f>SUMIFS(FA_2026!$S$938:$S$1152,FA_2026!$D$938:$D$1152,TOTAL!$A$15,FA_2026!$AQ$938:$AQ$1152,TOTAL!$D$6)</f>
        <v>0</v>
      </c>
      <c r="E15" s="146">
        <f>-SUMIFS(FA_2026!$S$938:$S$1152,FA_2026!$D$938:$D$1152,TOTAL!$A$15,FA_2026!$AR$938:$AR$1152,TOTAL!$E$6)</f>
        <v>0</v>
      </c>
      <c r="F15" s="146"/>
      <c r="G15" s="147">
        <f>+C15+D15+E15+F15</f>
        <v>588800000</v>
      </c>
      <c r="I15" s="154">
        <f>TB!G26</f>
        <v>588800000</v>
      </c>
      <c r="J15" s="147">
        <f t="shared" si="1"/>
        <v>0</v>
      </c>
      <c r="K15" s="111"/>
      <c r="M15" s="612">
        <v>588800000</v>
      </c>
      <c r="N15" s="612">
        <f>FA_2026!S1152</f>
        <v>588800000</v>
      </c>
      <c r="O15" s="612">
        <f t="shared" si="2"/>
        <v>0</v>
      </c>
      <c r="P15" s="612">
        <f t="shared" si="3"/>
        <v>0</v>
      </c>
    </row>
    <row r="16" spans="1:16" ht="27.75" customHeight="1">
      <c r="A16" s="128" t="s">
        <v>108</v>
      </c>
      <c r="B16" s="129" t="s">
        <v>9</v>
      </c>
      <c r="C16" s="145">
        <v>102037368651</v>
      </c>
      <c r="D16" s="146">
        <f>-SUMIFS(FA_2026!$S$1153:$S$1246,FA_2026!$D$1153:$D$1246,TOTAL!$A$16,FA_2026!$AQ$1153:$AQ$1246,TOTAL!$D$6)</f>
        <v>0</v>
      </c>
      <c r="E16" s="146">
        <f>-SUMIFS(FA_2026!$S$1153:$S$1159,FA_2026!$D$1153:$D$1159,TOTAL!$A$16,FA_2026!$AR$1153:$AR$1159,TOTAL!$E$6)</f>
        <v>0</v>
      </c>
      <c r="F16" s="146"/>
      <c r="G16" s="147">
        <f>+C16+D16+E16+F16</f>
        <v>102037368651</v>
      </c>
      <c r="I16" s="154">
        <v>102037368651</v>
      </c>
      <c r="J16" s="147">
        <f t="shared" si="1"/>
        <v>0</v>
      </c>
      <c r="K16" s="111"/>
      <c r="M16" s="612">
        <v>102037368651</v>
      </c>
      <c r="N16" s="612">
        <f>FA_2026!S1161</f>
        <v>102037368651</v>
      </c>
      <c r="O16" s="612">
        <f t="shared" si="2"/>
        <v>0</v>
      </c>
      <c r="P16" s="612">
        <f t="shared" si="3"/>
        <v>0</v>
      </c>
    </row>
    <row r="17" spans="1:16" ht="27.75" customHeight="1" thickBot="1">
      <c r="A17" s="148">
        <v>161</v>
      </c>
      <c r="B17" s="149" t="s">
        <v>109</v>
      </c>
      <c r="C17" s="170">
        <v>2668541541</v>
      </c>
      <c r="D17" s="150">
        <f>SUMIFS(FA_2026!$S$1162:$S$1172,FA_2026!$D$1162:$D$1172,TOTAL!$A$17,FA_2026!$AQ$1162:$AQ$1172,TOTAL!$D$6)</f>
        <v>1079550000</v>
      </c>
      <c r="E17" s="150">
        <f>-SUMIFS(FA_2026!$AA$1162:$AA$1172,FA_2026!$D$1162:$D$1172,TOTAL!$A$17,FA_2026!$AR$1162:$AR$1172,TOTAL!$E$6)</f>
        <v>-3554291541</v>
      </c>
      <c r="F17" s="150"/>
      <c r="G17" s="151">
        <f>+C17+D17+E17+F17</f>
        <v>193800000</v>
      </c>
      <c r="I17" s="155">
        <f>SUM(TB!G12:G15,TB!G21)</f>
        <v>193800001</v>
      </c>
      <c r="J17" s="151">
        <f t="shared" si="1"/>
        <v>-1</v>
      </c>
      <c r="K17" s="111"/>
      <c r="M17" s="612">
        <v>2668541542</v>
      </c>
      <c r="N17" s="612">
        <f>FA_2026!S1172</f>
        <v>3748091541</v>
      </c>
      <c r="O17" s="612">
        <f t="shared" si="2"/>
        <v>1</v>
      </c>
      <c r="P17" s="612">
        <f t="shared" si="3"/>
        <v>0</v>
      </c>
    </row>
    <row r="18" spans="1:16" s="4" customFormat="1" ht="27.75" customHeight="1" thickBot="1">
      <c r="A18" s="138"/>
      <c r="B18" s="139" t="s">
        <v>110</v>
      </c>
      <c r="C18" s="140">
        <v>925019020052.18005</v>
      </c>
      <c r="D18" s="140">
        <f>SUM(D9:D17)</f>
        <v>15609085541</v>
      </c>
      <c r="E18" s="140">
        <f>SUM(E9:E17)</f>
        <v>-26977120401.200001</v>
      </c>
      <c r="F18" s="140">
        <f>SUM(F9:F17)</f>
        <v>0</v>
      </c>
      <c r="G18" s="141">
        <f>SUM(G9:G17)</f>
        <v>913772120491.9801</v>
      </c>
      <c r="I18" s="156">
        <f>SUM(I9:I17)</f>
        <v>913772120492.04004</v>
      </c>
      <c r="J18" s="157">
        <f>SUM(J9:J17)</f>
        <v>-5.99365234375E-2</v>
      </c>
      <c r="K18" s="111"/>
      <c r="M18" s="926"/>
      <c r="N18" s="926"/>
    </row>
    <row r="19" spans="1:16" s="162" customFormat="1">
      <c r="A19" s="160"/>
      <c r="B19" s="161"/>
      <c r="C19" s="11">
        <v>913475602608.78003</v>
      </c>
      <c r="D19" s="11"/>
      <c r="E19" s="11"/>
      <c r="F19" s="11"/>
      <c r="G19" s="115">
        <f>G18-G17</f>
        <v>913578320491.9801</v>
      </c>
      <c r="I19" s="11"/>
      <c r="J19" s="11"/>
      <c r="K19" s="122"/>
      <c r="M19" s="611"/>
      <c r="N19" s="611"/>
    </row>
    <row r="20" spans="1:16" s="162" customFormat="1" ht="16.2" thickBot="1">
      <c r="A20" s="171" t="s">
        <v>111</v>
      </c>
      <c r="B20" s="161"/>
      <c r="C20" s="11"/>
      <c r="D20" s="11"/>
      <c r="E20" s="11"/>
      <c r="F20" s="11"/>
      <c r="G20" s="11"/>
      <c r="I20" s="11"/>
      <c r="J20" s="11"/>
      <c r="K20" s="122"/>
      <c r="M20" s="611"/>
      <c r="N20" s="611"/>
    </row>
    <row r="21" spans="1:16" ht="27.75" customHeight="1">
      <c r="A21" s="126" t="s">
        <v>99</v>
      </c>
      <c r="B21" s="127" t="s">
        <v>11</v>
      </c>
      <c r="C21" s="142">
        <v>161738032014.20233</v>
      </c>
      <c r="D21" s="143">
        <f>SUM(FA_2026!AB81)</f>
        <v>6808645263.9564991</v>
      </c>
      <c r="E21" s="143">
        <f>-SUMIFS(FA_2026!$AO$10:$AO$1952,FA_2026!$D$10:$D$1952,TOTAL!$A21,FA_2026!$AR$10:$AR$1952,TOTAL!$E$6)</f>
        <v>0</v>
      </c>
      <c r="F21" s="143"/>
      <c r="G21" s="153">
        <f t="shared" ref="G21:G27" si="4">SUM(C21:E21)</f>
        <v>168546677278.15884</v>
      </c>
      <c r="I21" s="152">
        <f>TB!G16</f>
        <v>-168546677278.47</v>
      </c>
      <c r="J21" s="153">
        <f t="shared" ref="J21:J27" si="5">+G21+I21</f>
        <v>-0.3111572265625</v>
      </c>
      <c r="K21" s="111"/>
    </row>
    <row r="22" spans="1:16" ht="27.75" customHeight="1">
      <c r="A22" s="128" t="s">
        <v>100</v>
      </c>
      <c r="B22" s="129" t="s">
        <v>13</v>
      </c>
      <c r="C22" s="145">
        <v>9097659219.4900017</v>
      </c>
      <c r="D22" s="146">
        <f>SUM(FA_2026!AB148)</f>
        <v>150365801.5</v>
      </c>
      <c r="E22" s="146">
        <f>-SUMIFS(FA_2026!$AO$10:$AO$1952,FA_2026!$D$10:$D$1952,TOTAL!$A22,FA_2026!$AR$10:$AR$1952,TOTAL!$E$6)</f>
        <v>-189425000</v>
      </c>
      <c r="F22" s="146"/>
      <c r="G22" s="147">
        <f t="shared" si="4"/>
        <v>9058600020.9900017</v>
      </c>
      <c r="I22" s="154">
        <f>TB!G17</f>
        <v>-9058600020.0699997</v>
      </c>
      <c r="J22" s="147">
        <f t="shared" si="5"/>
        <v>0.92000198364257813</v>
      </c>
      <c r="K22" s="111"/>
    </row>
    <row r="23" spans="1:16" ht="27.75" customHeight="1">
      <c r="A23" s="128" t="s">
        <v>101</v>
      </c>
      <c r="B23" s="129" t="s">
        <v>102</v>
      </c>
      <c r="C23" s="145">
        <v>69012211403.266647</v>
      </c>
      <c r="D23" s="146">
        <f>SUM(FA_2026!AB522)</f>
        <v>886532491.4106667</v>
      </c>
      <c r="E23" s="146">
        <f>-SUMIFS(FA_2026!$AO$10:$AO$1952,FA_2026!$D$10:$D$1952,TOTAL!$A23,FA_2026!$AR$10:$AR$1952,TOTAL!$E$6)</f>
        <v>-17300000</v>
      </c>
      <c r="F23" s="146"/>
      <c r="G23" s="147">
        <f t="shared" si="4"/>
        <v>69881443894.677307</v>
      </c>
      <c r="I23" s="154">
        <f>TB!G18</f>
        <v>-69881443900.360001</v>
      </c>
      <c r="J23" s="147">
        <f t="shared" si="5"/>
        <v>-5.6826934814453125</v>
      </c>
      <c r="K23" s="111"/>
      <c r="O23" s="114"/>
    </row>
    <row r="24" spans="1:16" ht="27.75" customHeight="1">
      <c r="A24" s="128">
        <v>159</v>
      </c>
      <c r="B24" s="129" t="s">
        <v>103</v>
      </c>
      <c r="C24" s="145">
        <v>0</v>
      </c>
      <c r="D24" s="146">
        <v>0</v>
      </c>
      <c r="E24" s="146">
        <f>-SUMIFS(FA_2026!$AO$10:$AO$1952,FA_2026!$D$10:$D$1952,TOTAL!$A24,FA_2026!$AR$10:$AR$1952,TOTAL!$E$6)</f>
        <v>0</v>
      </c>
      <c r="F24" s="146"/>
      <c r="G24" s="147">
        <f t="shared" si="4"/>
        <v>0</v>
      </c>
      <c r="I24" s="154"/>
      <c r="J24" s="147">
        <f t="shared" si="5"/>
        <v>0</v>
      </c>
      <c r="K24" s="111"/>
    </row>
    <row r="25" spans="1:16" ht="27.75" customHeight="1">
      <c r="A25" s="128" t="s">
        <v>104</v>
      </c>
      <c r="B25" s="129" t="s">
        <v>17</v>
      </c>
      <c r="C25" s="145">
        <v>328640069429.46283</v>
      </c>
      <c r="D25" s="146">
        <f>SUM(FA_2026!AB937)</f>
        <v>13625518116.453331</v>
      </c>
      <c r="E25" s="146">
        <f>-SUMIFS(FA_2026!$AO$10:$AO$1952,FA_2026!$D$10:$D$1952,TOTAL!$A25,FA_2026!$AR$10:$AR$1952,TOTAL!$E$6)</f>
        <v>-23185009798.200001</v>
      </c>
      <c r="F25" s="146"/>
      <c r="G25" s="147">
        <f t="shared" si="4"/>
        <v>319080577747.71613</v>
      </c>
      <c r="I25" s="154">
        <f>TB!G19</f>
        <v>-319080577749.15002</v>
      </c>
      <c r="J25" s="147">
        <f t="shared" si="5"/>
        <v>-1.43389892578125</v>
      </c>
      <c r="K25" s="111"/>
    </row>
    <row r="26" spans="1:16" ht="27.75" customHeight="1">
      <c r="A26" s="128" t="s">
        <v>105</v>
      </c>
      <c r="B26" s="129" t="s">
        <v>106</v>
      </c>
      <c r="C26" s="145">
        <v>11435715028.080557</v>
      </c>
      <c r="D26" s="146">
        <f>SUM(FA_2026!AB1144)</f>
        <v>552217373.07777786</v>
      </c>
      <c r="E26" s="146">
        <f>-SUMIFS(FA_2026!$AO$10:$AO$1952,FA_2026!$D$10:$D$1952,TOTAL!$A26,FA_2026!$AR$10:$AR$1952,TOTAL!$E$6)</f>
        <v>-31094061.999999996</v>
      </c>
      <c r="F26" s="146"/>
      <c r="G26" s="147">
        <f t="shared" si="4"/>
        <v>11956838339.158335</v>
      </c>
      <c r="I26" s="154">
        <f>TB!G20</f>
        <v>-11956838332.68</v>
      </c>
      <c r="J26" s="147">
        <f t="shared" si="5"/>
        <v>6.4783344268798828</v>
      </c>
      <c r="K26" s="111"/>
    </row>
    <row r="27" spans="1:16" ht="27.75" customHeight="1" thickBot="1">
      <c r="A27" s="690">
        <v>172</v>
      </c>
      <c r="B27" s="691" t="s">
        <v>107</v>
      </c>
      <c r="C27" s="692">
        <v>53475666.666666664</v>
      </c>
      <c r="D27" s="693">
        <f>SUM(FA_2026!AB1152)</f>
        <v>59630000</v>
      </c>
      <c r="E27" s="693">
        <f>-SUMIFS(FA_2026!$AO$10:$AO$1952,FA_2026!$D$10:$D$1952,TOTAL!$A27,FA_2026!$AR$10:$AR$1952,TOTAL!$E$6)</f>
        <v>0</v>
      </c>
      <c r="F27" s="693"/>
      <c r="G27" s="694">
        <f t="shared" si="4"/>
        <v>113105666.66666666</v>
      </c>
      <c r="I27" s="154">
        <f>TB!G27</f>
        <v>-113105666.2</v>
      </c>
      <c r="J27" s="147">
        <f t="shared" si="5"/>
        <v>0.46666665375232697</v>
      </c>
      <c r="K27" s="111"/>
    </row>
    <row r="28" spans="1:16" s="4" customFormat="1" ht="27.75" customHeight="1" thickBot="1">
      <c r="A28" s="695"/>
      <c r="B28" s="696" t="s">
        <v>110</v>
      </c>
      <c r="C28" s="697">
        <v>579962020848.66895</v>
      </c>
      <c r="D28" s="697">
        <f>SUM(D21:D27)</f>
        <v>22082909046.398273</v>
      </c>
      <c r="E28" s="697">
        <f t="shared" ref="E28:F28" si="6">SUM(E21:E27)</f>
        <v>-23422828860.200001</v>
      </c>
      <c r="F28" s="698">
        <f t="shared" si="6"/>
        <v>0</v>
      </c>
      <c r="G28" s="157">
        <f>SUM(G21:G27)</f>
        <v>578637242947.36719</v>
      </c>
      <c r="I28" s="159">
        <f>SUM(I21:I27)</f>
        <v>-578637242946.93005</v>
      </c>
      <c r="J28" s="158">
        <f>SUM(J21:J26)</f>
        <v>-2.9413223266601563E-2</v>
      </c>
      <c r="K28" s="111"/>
    </row>
    <row r="29" spans="1:16" ht="18" customHeight="1">
      <c r="C29" s="14"/>
      <c r="D29" s="15"/>
      <c r="E29" s="15"/>
      <c r="F29" s="15"/>
      <c r="G29" s="15"/>
    </row>
    <row r="30" spans="1:16">
      <c r="C30" s="14">
        <f>C18-C28</f>
        <v>345056999203.51111</v>
      </c>
      <c r="D30" s="15"/>
      <c r="E30" s="16" t="s">
        <v>112</v>
      </c>
      <c r="F30" s="16"/>
      <c r="G30" s="17">
        <f>+G18-G28</f>
        <v>335134877544.61292</v>
      </c>
    </row>
    <row r="31" spans="1:16" ht="18" customHeight="1" thickBot="1">
      <c r="A31" s="171" t="s">
        <v>113</v>
      </c>
      <c r="C31" s="14">
        <f>C30+C40</f>
        <v>679998076748.12378</v>
      </c>
      <c r="D31" s="18"/>
      <c r="E31" s="15"/>
      <c r="F31" s="19"/>
      <c r="G31" s="15"/>
    </row>
    <row r="32" spans="1:16" ht="18" customHeight="1">
      <c r="A32" s="126" t="s">
        <v>108</v>
      </c>
      <c r="B32" s="127" t="s">
        <v>9</v>
      </c>
      <c r="C32" s="130">
        <f>G16</f>
        <v>102037368651</v>
      </c>
      <c r="D32" s="612"/>
      <c r="E32" s="612"/>
      <c r="F32" s="20"/>
      <c r="G32" s="15"/>
    </row>
    <row r="33" spans="1:11" ht="18" customHeight="1">
      <c r="A33" s="128" t="s">
        <v>99</v>
      </c>
      <c r="B33" s="129" t="s">
        <v>11</v>
      </c>
      <c r="C33" s="166">
        <f t="shared" ref="C33:C39" si="7">G9-G21</f>
        <v>114579635099.10117</v>
      </c>
      <c r="D33" s="612">
        <f>FA_2026!AP81</f>
        <v>114579635098.76978</v>
      </c>
      <c r="E33" s="612">
        <f t="shared" ref="E33:E38" si="8">D33-C33</f>
        <v>-0.331390380859375</v>
      </c>
      <c r="F33" s="20"/>
      <c r="G33" s="15"/>
    </row>
    <row r="34" spans="1:11" ht="18" customHeight="1">
      <c r="A34" s="128" t="s">
        <v>100</v>
      </c>
      <c r="B34" s="129" t="s">
        <v>13</v>
      </c>
      <c r="C34" s="131">
        <f t="shared" si="7"/>
        <v>702130594.19999695</v>
      </c>
      <c r="D34" s="612">
        <f>FA_2026!AP148</f>
        <v>702130588.83333313</v>
      </c>
      <c r="E34" s="612">
        <f t="shared" si="8"/>
        <v>-5.3666638135910034</v>
      </c>
      <c r="F34" s="20"/>
      <c r="G34" s="15"/>
    </row>
    <row r="35" spans="1:11" ht="18" customHeight="1">
      <c r="A35" s="128" t="s">
        <v>101</v>
      </c>
      <c r="B35" s="129" t="s">
        <v>102</v>
      </c>
      <c r="C35" s="131">
        <f t="shared" si="7"/>
        <v>8034581526.0726929</v>
      </c>
      <c r="D35" s="612">
        <f>FA_2026!AP522</f>
        <v>8034581514.1048841</v>
      </c>
      <c r="E35" s="612">
        <f t="shared" si="8"/>
        <v>-11.967808723449707</v>
      </c>
      <c r="F35" s="20"/>
      <c r="G35" s="15"/>
    </row>
    <row r="36" spans="1:11" ht="18" customHeight="1">
      <c r="A36" s="128">
        <v>159</v>
      </c>
      <c r="B36" s="129" t="s">
        <v>103</v>
      </c>
      <c r="C36" s="131">
        <f t="shared" si="7"/>
        <v>0</v>
      </c>
      <c r="D36" s="612"/>
      <c r="E36" s="612">
        <f t="shared" si="8"/>
        <v>0</v>
      </c>
      <c r="F36" s="20"/>
      <c r="G36" s="11"/>
      <c r="J36" s="114"/>
    </row>
    <row r="37" spans="1:11" ht="18" customHeight="1">
      <c r="A37" s="128" t="s">
        <v>104</v>
      </c>
      <c r="B37" s="129" t="s">
        <v>17</v>
      </c>
      <c r="C37" s="132">
        <f t="shared" si="7"/>
        <v>106709222104.96393</v>
      </c>
      <c r="D37" s="611">
        <f>FA_2026!AP937</f>
        <v>106709222074.96004</v>
      </c>
      <c r="E37" s="612">
        <f t="shared" si="8"/>
        <v>-30.003890991210938</v>
      </c>
      <c r="F37" s="20"/>
      <c r="G37" s="11"/>
      <c r="H37" s="11"/>
      <c r="I37" s="115"/>
      <c r="J37" s="11"/>
      <c r="K37" s="122"/>
    </row>
    <row r="38" spans="1:11" ht="18" customHeight="1">
      <c r="A38" s="128" t="s">
        <v>105</v>
      </c>
      <c r="B38" s="129" t="s">
        <v>106</v>
      </c>
      <c r="C38" s="132">
        <f t="shared" si="7"/>
        <v>2402445235.9416676</v>
      </c>
      <c r="D38" s="611">
        <f>FA_2026!AP1144</f>
        <v>2402445227.7333341</v>
      </c>
      <c r="E38" s="612">
        <f t="shared" si="8"/>
        <v>-8.2083334922790527</v>
      </c>
      <c r="F38" s="20"/>
      <c r="G38" s="11"/>
      <c r="H38" s="11"/>
      <c r="I38" s="115"/>
      <c r="J38" s="11"/>
      <c r="K38" s="122"/>
    </row>
    <row r="39" spans="1:11" ht="18" customHeight="1" thickBot="1">
      <c r="A39" s="699">
        <v>172</v>
      </c>
      <c r="B39" s="700" t="s">
        <v>107</v>
      </c>
      <c r="C39" s="132">
        <f t="shared" si="7"/>
        <v>475694333.33333337</v>
      </c>
      <c r="D39" s="611">
        <f>FA_2026!AP1152</f>
        <v>475694333.33333331</v>
      </c>
      <c r="E39" s="612">
        <f>D39-C39</f>
        <v>0</v>
      </c>
      <c r="G39" s="11"/>
      <c r="H39" s="11"/>
      <c r="I39" s="11"/>
      <c r="J39" s="11"/>
      <c r="K39" s="122"/>
    </row>
    <row r="40" spans="1:11" ht="18" customHeight="1" thickBot="1">
      <c r="A40" s="163"/>
      <c r="B40" s="164"/>
      <c r="C40" s="165">
        <f>SUM(C32:C39)</f>
        <v>334941077544.61273</v>
      </c>
      <c r="D40" s="611">
        <f>FA_2026!AP1173+FA_2026!AA1161</f>
        <v>334941077488.73474</v>
      </c>
      <c r="E40" s="612">
        <f>D40-C40</f>
        <v>-55.87799072265625</v>
      </c>
      <c r="G40" s="11" t="s">
        <v>9</v>
      </c>
      <c r="H40" s="11"/>
      <c r="I40" s="11"/>
      <c r="J40" s="11"/>
      <c r="K40" s="122"/>
    </row>
    <row r="41" spans="1:11" ht="18" customHeight="1">
      <c r="C41" s="125"/>
      <c r="D41" s="3"/>
      <c r="G41" s="11"/>
      <c r="H41" s="11"/>
      <c r="I41" s="11"/>
      <c r="J41" s="11"/>
      <c r="K41" s="122"/>
    </row>
    <row r="42" spans="1:11" ht="18" customHeight="1">
      <c r="C42" s="3"/>
      <c r="D42" s="3"/>
      <c r="G42" s="11"/>
      <c r="H42" s="11"/>
      <c r="I42" s="11"/>
      <c r="J42" s="11"/>
      <c r="K42" s="122"/>
    </row>
    <row r="43" spans="1:11" ht="18" customHeight="1">
      <c r="C43" s="611"/>
      <c r="D43" s="611"/>
      <c r="E43" s="612"/>
      <c r="F43" s="612"/>
      <c r="G43" s="612"/>
      <c r="H43" s="612"/>
    </row>
    <row r="44" spans="1:11" ht="18" customHeight="1">
      <c r="C44" s="611"/>
      <c r="D44" s="611"/>
      <c r="E44" s="611"/>
      <c r="F44" s="612"/>
      <c r="G44" s="611"/>
      <c r="H44" s="612"/>
    </row>
    <row r="45" spans="1:11" ht="18" customHeight="1">
      <c r="C45" s="611"/>
      <c r="D45" s="611"/>
      <c r="E45" s="612"/>
      <c r="F45" s="612"/>
      <c r="G45" s="612"/>
      <c r="H45" s="612"/>
    </row>
    <row r="46" spans="1:11" ht="18" customHeight="1">
      <c r="C46" s="611"/>
      <c r="D46" s="611"/>
      <c r="E46" s="612"/>
      <c r="F46" s="612"/>
      <c r="G46" s="612"/>
      <c r="H46" s="612"/>
    </row>
    <row r="47" spans="1:11" ht="18" customHeight="1">
      <c r="C47" s="611"/>
      <c r="D47" s="611"/>
      <c r="E47" s="612"/>
      <c r="F47" s="612"/>
      <c r="G47" s="612"/>
      <c r="H47" s="612"/>
    </row>
    <row r="48" spans="1:11" ht="18" customHeight="1">
      <c r="C48" s="611"/>
      <c r="D48" s="611"/>
      <c r="E48" s="612"/>
      <c r="F48" s="612"/>
      <c r="G48" s="612"/>
      <c r="H48" s="612"/>
    </row>
    <row r="49" spans="3:4" ht="18" customHeight="1">
      <c r="C49" s="3"/>
      <c r="D49" s="3"/>
    </row>
    <row r="50" spans="3:4" ht="18" customHeight="1">
      <c r="C50" s="3"/>
      <c r="D50" s="3"/>
    </row>
    <row r="51" spans="3:4" ht="18" customHeight="1">
      <c r="C51" s="3"/>
      <c r="D51" s="3"/>
    </row>
    <row r="52" spans="3:4" ht="18" customHeight="1">
      <c r="C52" s="3"/>
      <c r="D52" s="3"/>
    </row>
    <row r="53" spans="3:4" ht="18" customHeight="1">
      <c r="C53" s="3"/>
      <c r="D53" s="3"/>
    </row>
    <row r="54" spans="3:4" ht="18" customHeight="1">
      <c r="C54" s="3"/>
      <c r="D54" s="3"/>
    </row>
    <row r="55" spans="3:4" ht="18" customHeight="1">
      <c r="C55" s="3"/>
      <c r="D55" s="3"/>
    </row>
    <row r="56" spans="3:4" ht="18" customHeight="1">
      <c r="C56" s="3"/>
      <c r="D56" s="3"/>
    </row>
    <row r="57" spans="3:4" ht="18" customHeight="1">
      <c r="C57" s="3"/>
      <c r="D57" s="3"/>
    </row>
    <row r="58" spans="3:4">
      <c r="C58" s="3"/>
      <c r="D58" s="3"/>
    </row>
    <row r="59" spans="3:4">
      <c r="C59" s="3"/>
      <c r="D59" s="3"/>
    </row>
    <row r="60" spans="3:4">
      <c r="C60" s="3"/>
      <c r="D60" s="3"/>
    </row>
    <row r="61" spans="3:4">
      <c r="C61" s="3"/>
      <c r="D61" s="3"/>
    </row>
    <row r="62" spans="3:4">
      <c r="C62" s="3"/>
      <c r="D62" s="3"/>
    </row>
    <row r="63" spans="3:4">
      <c r="C63" s="3"/>
      <c r="D63" s="3"/>
    </row>
    <row r="64" spans="3:4">
      <c r="C64" s="3"/>
      <c r="D64" s="3"/>
    </row>
    <row r="65" spans="3:4">
      <c r="C65" s="3"/>
      <c r="D65" s="3"/>
    </row>
    <row r="66" spans="3:4">
      <c r="C66" s="3"/>
      <c r="D66" s="3"/>
    </row>
    <row r="67" spans="3:4">
      <c r="C67" s="3"/>
      <c r="D67" s="3"/>
    </row>
    <row r="68" spans="3:4">
      <c r="C68" s="3"/>
      <c r="D68" s="3"/>
    </row>
    <row r="69" spans="3:4">
      <c r="C69" s="3"/>
      <c r="D69" s="3"/>
    </row>
    <row r="70" spans="3:4">
      <c r="C70" s="3"/>
      <c r="D70" s="3"/>
    </row>
    <row r="71" spans="3:4">
      <c r="C71" s="3"/>
      <c r="D71" s="3"/>
    </row>
    <row r="72" spans="3:4">
      <c r="C72" s="3"/>
      <c r="D72" s="3"/>
    </row>
    <row r="73" spans="3:4">
      <c r="C73" s="3"/>
      <c r="D73" s="3"/>
    </row>
    <row r="74" spans="3:4">
      <c r="C74" s="3"/>
      <c r="D74" s="3"/>
    </row>
    <row r="75" spans="3:4">
      <c r="C75" s="3"/>
      <c r="D75" s="3"/>
    </row>
    <row r="76" spans="3:4">
      <c r="C76" s="3"/>
      <c r="D76" s="3"/>
    </row>
    <row r="77" spans="3:4">
      <c r="C77" s="3"/>
      <c r="D77" s="3"/>
    </row>
    <row r="78" spans="3:4">
      <c r="C78" s="3"/>
      <c r="D78" s="3"/>
    </row>
    <row r="79" spans="3:4">
      <c r="C79" s="3"/>
      <c r="D79" s="3"/>
    </row>
    <row r="80" spans="3:4">
      <c r="C80" s="3"/>
      <c r="D80" s="3"/>
    </row>
    <row r="81" spans="3:4">
      <c r="C81" s="3"/>
      <c r="D81" s="3"/>
    </row>
    <row r="82" spans="3:4">
      <c r="C82" s="3"/>
      <c r="D82" s="3"/>
    </row>
    <row r="83" spans="3:4">
      <c r="C83" s="3"/>
      <c r="D83" s="3"/>
    </row>
    <row r="84" spans="3:4">
      <c r="C84" s="3"/>
      <c r="D84" s="3"/>
    </row>
    <row r="85" spans="3:4">
      <c r="C85" s="3"/>
      <c r="D85" s="3"/>
    </row>
    <row r="86" spans="3:4">
      <c r="C86" s="3"/>
      <c r="D86" s="3"/>
    </row>
    <row r="87" spans="3:4">
      <c r="C87" s="3"/>
      <c r="D87" s="3"/>
    </row>
    <row r="88" spans="3:4">
      <c r="C88" s="3"/>
      <c r="D88" s="3"/>
    </row>
    <row r="89" spans="3:4">
      <c r="C89" s="3"/>
      <c r="D89" s="3"/>
    </row>
    <row r="90" spans="3:4">
      <c r="C90" s="3"/>
      <c r="D90" s="3"/>
    </row>
    <row r="91" spans="3:4">
      <c r="C91" s="3"/>
      <c r="D91" s="3"/>
    </row>
    <row r="92" spans="3:4">
      <c r="C92" s="3"/>
      <c r="D92" s="3"/>
    </row>
    <row r="93" spans="3:4">
      <c r="C93" s="3"/>
      <c r="D93" s="3"/>
    </row>
    <row r="94" spans="3:4">
      <c r="C94" s="3"/>
      <c r="D94" s="3"/>
    </row>
    <row r="95" spans="3:4">
      <c r="C95" s="3"/>
      <c r="D95" s="3"/>
    </row>
    <row r="96" spans="3:4">
      <c r="C96" s="3"/>
      <c r="D96" s="3"/>
    </row>
    <row r="97" spans="3:4">
      <c r="C97" s="3"/>
      <c r="D97" s="3"/>
    </row>
    <row r="98" spans="3:4">
      <c r="C98" s="3"/>
      <c r="D98" s="3"/>
    </row>
    <row r="99" spans="3:4">
      <c r="C99" s="3"/>
      <c r="D99" s="3"/>
    </row>
    <row r="100" spans="3:4">
      <c r="C100" s="3"/>
      <c r="D100" s="3"/>
    </row>
    <row r="101" spans="3:4">
      <c r="C101" s="3"/>
      <c r="D101" s="3"/>
    </row>
    <row r="102" spans="3:4">
      <c r="C102" s="3"/>
      <c r="D102" s="3"/>
    </row>
    <row r="103" spans="3:4">
      <c r="C103" s="3"/>
      <c r="D103" s="3"/>
    </row>
    <row r="104" spans="3:4">
      <c r="C104" s="3"/>
      <c r="D104" s="3"/>
    </row>
    <row r="105" spans="3:4">
      <c r="C105" s="3"/>
      <c r="D105" s="3"/>
    </row>
    <row r="106" spans="3:4">
      <c r="C106" s="3"/>
      <c r="D106" s="3"/>
    </row>
    <row r="107" spans="3:4">
      <c r="C107" s="3"/>
      <c r="D107" s="3"/>
    </row>
    <row r="108" spans="3:4">
      <c r="C108" s="3"/>
      <c r="D108" s="3"/>
    </row>
    <row r="109" spans="3:4">
      <c r="C109" s="3"/>
      <c r="D109" s="3"/>
    </row>
    <row r="110" spans="3:4">
      <c r="C110" s="3"/>
      <c r="D110" s="3"/>
    </row>
    <row r="111" spans="3:4">
      <c r="C111" s="3"/>
      <c r="D111" s="3"/>
    </row>
    <row r="112" spans="3:4">
      <c r="C112" s="3"/>
      <c r="D112" s="3"/>
    </row>
    <row r="113" spans="3:4">
      <c r="C113" s="3"/>
      <c r="D113" s="3"/>
    </row>
    <row r="114" spans="3:4">
      <c r="C114" s="3"/>
      <c r="D114" s="3"/>
    </row>
    <row r="115" spans="3:4">
      <c r="C115" s="3"/>
      <c r="D115" s="3"/>
    </row>
    <row r="116" spans="3:4">
      <c r="C116" s="3"/>
      <c r="D116" s="3"/>
    </row>
    <row r="117" spans="3:4">
      <c r="C117" s="3"/>
      <c r="D117" s="3"/>
    </row>
    <row r="118" spans="3:4">
      <c r="C118" s="3"/>
      <c r="D118" s="3"/>
    </row>
    <row r="119" spans="3:4">
      <c r="C119" s="3"/>
      <c r="D119" s="3"/>
    </row>
    <row r="120" spans="3:4">
      <c r="C120" s="3"/>
      <c r="D120" s="3"/>
    </row>
    <row r="121" spans="3:4">
      <c r="C121" s="3"/>
      <c r="D121" s="3"/>
    </row>
    <row r="122" spans="3:4">
      <c r="C122" s="3"/>
      <c r="D122" s="3"/>
    </row>
    <row r="123" spans="3:4">
      <c r="C123" s="3"/>
      <c r="D123" s="3"/>
    </row>
    <row r="124" spans="3:4">
      <c r="C124" s="3"/>
      <c r="D124" s="3"/>
    </row>
    <row r="125" spans="3:4">
      <c r="C125" s="3"/>
      <c r="D125" s="3"/>
    </row>
    <row r="126" spans="3:4">
      <c r="C126" s="3"/>
      <c r="D126" s="3"/>
    </row>
    <row r="127" spans="3:4">
      <c r="C127" s="3"/>
      <c r="D127" s="3"/>
    </row>
    <row r="128" spans="3:4">
      <c r="C128" s="3"/>
      <c r="D128" s="3"/>
    </row>
    <row r="129" spans="3:4">
      <c r="C129" s="3"/>
      <c r="D129" s="3"/>
    </row>
    <row r="130" spans="3:4">
      <c r="C130" s="3"/>
      <c r="D130" s="3"/>
    </row>
    <row r="131" spans="3:4">
      <c r="C131" s="3"/>
      <c r="D131" s="3"/>
    </row>
    <row r="132" spans="3:4">
      <c r="C132" s="3"/>
      <c r="D132" s="3"/>
    </row>
    <row r="133" spans="3:4">
      <c r="C133" s="3"/>
      <c r="D133" s="3"/>
    </row>
    <row r="134" spans="3:4">
      <c r="C134" s="3"/>
      <c r="D134" s="3"/>
    </row>
    <row r="135" spans="3:4">
      <c r="C135" s="3"/>
      <c r="D135" s="3"/>
    </row>
    <row r="136" spans="3:4">
      <c r="C136" s="3"/>
      <c r="D136" s="3"/>
    </row>
    <row r="137" spans="3:4">
      <c r="C137" s="3"/>
      <c r="D137" s="3"/>
    </row>
    <row r="138" spans="3:4">
      <c r="C138" s="3"/>
      <c r="D138" s="3"/>
    </row>
    <row r="139" spans="3:4">
      <c r="C139" s="3"/>
      <c r="D139" s="3"/>
    </row>
    <row r="140" spans="3:4">
      <c r="C140" s="3"/>
      <c r="D140" s="3"/>
    </row>
    <row r="141" spans="3:4">
      <c r="C141" s="3"/>
      <c r="D141" s="3"/>
    </row>
    <row r="142" spans="3:4">
      <c r="C142" s="3"/>
      <c r="D142" s="3"/>
    </row>
    <row r="143" spans="3:4">
      <c r="C143" s="3"/>
      <c r="D143" s="3"/>
    </row>
    <row r="144" spans="3:4">
      <c r="C144" s="3"/>
      <c r="D144" s="3"/>
    </row>
    <row r="145" spans="3:4">
      <c r="C145" s="3"/>
      <c r="D145" s="3"/>
    </row>
    <row r="146" spans="3:4">
      <c r="C146" s="3"/>
      <c r="D146" s="3"/>
    </row>
    <row r="147" spans="3:4">
      <c r="C147" s="3"/>
      <c r="D147" s="3"/>
    </row>
    <row r="148" spans="3:4">
      <c r="C148" s="3"/>
      <c r="D148" s="3"/>
    </row>
    <row r="149" spans="3:4">
      <c r="C149" s="3"/>
      <c r="D149" s="3"/>
    </row>
    <row r="150" spans="3:4">
      <c r="C150" s="3"/>
      <c r="D150" s="3"/>
    </row>
    <row r="151" spans="3:4">
      <c r="C151" s="3"/>
      <c r="D151" s="3"/>
    </row>
    <row r="152" spans="3:4">
      <c r="C152" s="3"/>
      <c r="D152" s="3"/>
    </row>
    <row r="153" spans="3:4">
      <c r="C153" s="3"/>
      <c r="D153" s="3"/>
    </row>
    <row r="154" spans="3:4">
      <c r="C154" s="3"/>
      <c r="D154" s="3"/>
    </row>
    <row r="155" spans="3:4">
      <c r="C155" s="3"/>
      <c r="D155" s="3"/>
    </row>
    <row r="156" spans="3:4">
      <c r="C156" s="3"/>
      <c r="D156" s="3"/>
    </row>
    <row r="157" spans="3:4">
      <c r="C157" s="3"/>
      <c r="D157" s="3"/>
    </row>
    <row r="158" spans="3:4">
      <c r="C158" s="3"/>
      <c r="D158" s="3"/>
    </row>
    <row r="159" spans="3:4">
      <c r="C159" s="3"/>
      <c r="D159" s="3"/>
    </row>
    <row r="160" spans="3:4">
      <c r="C160" s="3"/>
      <c r="D160" s="3"/>
    </row>
    <row r="161" spans="3:4">
      <c r="C161" s="3"/>
      <c r="D161" s="3"/>
    </row>
    <row r="162" spans="3:4">
      <c r="C162" s="3"/>
      <c r="D162" s="3"/>
    </row>
    <row r="163" spans="3:4">
      <c r="C163" s="3"/>
      <c r="D163" s="3"/>
    </row>
    <row r="164" spans="3:4">
      <c r="C164" s="3"/>
      <c r="D164" s="3"/>
    </row>
    <row r="165" spans="3:4">
      <c r="C165" s="3"/>
      <c r="D165" s="3"/>
    </row>
    <row r="166" spans="3:4">
      <c r="C166" s="3"/>
      <c r="D166" s="3"/>
    </row>
    <row r="167" spans="3:4">
      <c r="C167" s="3"/>
      <c r="D167" s="3"/>
    </row>
    <row r="168" spans="3:4">
      <c r="C168" s="3"/>
      <c r="D168" s="3"/>
    </row>
    <row r="169" spans="3:4">
      <c r="C169" s="3"/>
      <c r="D169" s="3"/>
    </row>
    <row r="170" spans="3:4">
      <c r="C170" s="3"/>
      <c r="D170" s="3"/>
    </row>
    <row r="171" spans="3:4">
      <c r="C171" s="3"/>
      <c r="D171" s="3"/>
    </row>
    <row r="172" spans="3:4">
      <c r="C172" s="3"/>
      <c r="D172" s="3"/>
    </row>
    <row r="173" spans="3:4">
      <c r="C173" s="3"/>
      <c r="D173" s="3"/>
    </row>
    <row r="174" spans="3:4">
      <c r="C174" s="3"/>
      <c r="D174" s="3"/>
    </row>
    <row r="175" spans="3:4">
      <c r="C175" s="3"/>
      <c r="D175" s="3"/>
    </row>
    <row r="176" spans="3:4">
      <c r="C176" s="3"/>
      <c r="D176" s="3"/>
    </row>
    <row r="177" spans="3:4">
      <c r="C177" s="3"/>
      <c r="D177" s="3"/>
    </row>
    <row r="178" spans="3:4">
      <c r="C178" s="3"/>
      <c r="D178" s="3"/>
    </row>
    <row r="179" spans="3:4">
      <c r="C179" s="3"/>
      <c r="D179" s="3"/>
    </row>
    <row r="180" spans="3:4">
      <c r="C180" s="3"/>
      <c r="D180" s="3"/>
    </row>
    <row r="181" spans="3:4">
      <c r="C181" s="3"/>
      <c r="D181" s="3"/>
    </row>
    <row r="182" spans="3:4">
      <c r="C182" s="3"/>
      <c r="D182" s="3"/>
    </row>
    <row r="183" spans="3:4">
      <c r="C183" s="3"/>
      <c r="D183" s="3"/>
    </row>
    <row r="184" spans="3:4">
      <c r="C184" s="3"/>
      <c r="D184" s="3"/>
    </row>
    <row r="185" spans="3:4">
      <c r="C185" s="3"/>
      <c r="D185" s="3"/>
    </row>
    <row r="186" spans="3:4">
      <c r="C186" s="3"/>
      <c r="D186" s="3"/>
    </row>
    <row r="187" spans="3:4">
      <c r="C187" s="3"/>
      <c r="D187" s="3"/>
    </row>
    <row r="188" spans="3:4">
      <c r="C188" s="3"/>
      <c r="D188" s="3"/>
    </row>
    <row r="189" spans="3:4">
      <c r="C189" s="3"/>
      <c r="D189" s="3"/>
    </row>
    <row r="190" spans="3:4">
      <c r="C190" s="3"/>
      <c r="D190" s="3"/>
    </row>
    <row r="191" spans="3:4">
      <c r="C191" s="3"/>
      <c r="D191" s="3"/>
    </row>
    <row r="192" spans="3:4">
      <c r="C192" s="3"/>
      <c r="D192" s="3"/>
    </row>
    <row r="193" spans="3:4">
      <c r="C193" s="3"/>
      <c r="D193" s="3"/>
    </row>
    <row r="194" spans="3:4">
      <c r="C194" s="3"/>
      <c r="D194" s="3"/>
    </row>
    <row r="195" spans="3:4">
      <c r="C195" s="3"/>
      <c r="D195" s="3"/>
    </row>
    <row r="196" spans="3:4">
      <c r="C196" s="3"/>
      <c r="D196" s="3"/>
    </row>
    <row r="197" spans="3:4">
      <c r="C197" s="3"/>
      <c r="D197" s="3"/>
    </row>
    <row r="198" spans="3:4">
      <c r="C198" s="3"/>
      <c r="D198" s="3"/>
    </row>
    <row r="199" spans="3:4">
      <c r="C199" s="3"/>
      <c r="D199" s="3"/>
    </row>
    <row r="200" spans="3:4">
      <c r="C200" s="3"/>
      <c r="D200" s="3"/>
    </row>
    <row r="201" spans="3:4">
      <c r="C201" s="3"/>
      <c r="D201" s="3"/>
    </row>
    <row r="202" spans="3:4">
      <c r="C202" s="3"/>
      <c r="D202" s="3"/>
    </row>
    <row r="203" spans="3:4">
      <c r="C203" s="3"/>
      <c r="D203" s="3"/>
    </row>
    <row r="204" spans="3:4">
      <c r="C204" s="3"/>
      <c r="D204" s="3"/>
    </row>
    <row r="205" spans="3:4">
      <c r="C205" s="3"/>
      <c r="D205" s="3"/>
    </row>
    <row r="206" spans="3:4">
      <c r="C206" s="3"/>
      <c r="D206" s="3"/>
    </row>
    <row r="207" spans="3:4">
      <c r="C207" s="3"/>
      <c r="D207" s="3"/>
    </row>
    <row r="208" spans="3:4">
      <c r="C208" s="3"/>
      <c r="D208" s="3"/>
    </row>
    <row r="209" spans="3:4">
      <c r="C209" s="3"/>
      <c r="D209" s="3"/>
    </row>
    <row r="210" spans="3:4">
      <c r="C210" s="3"/>
      <c r="D210" s="3"/>
    </row>
    <row r="211" spans="3:4">
      <c r="C211" s="3"/>
      <c r="D211" s="3"/>
    </row>
    <row r="212" spans="3:4">
      <c r="C212" s="3"/>
      <c r="D212" s="3"/>
    </row>
    <row r="213" spans="3:4">
      <c r="C213" s="3"/>
      <c r="D213" s="3"/>
    </row>
    <row r="214" spans="3:4">
      <c r="C214" s="3"/>
      <c r="D214" s="3"/>
    </row>
    <row r="215" spans="3:4">
      <c r="C215" s="3"/>
      <c r="D215" s="3"/>
    </row>
    <row r="216" spans="3:4">
      <c r="C216" s="3"/>
      <c r="D216" s="3"/>
    </row>
    <row r="217" spans="3:4">
      <c r="C217" s="3"/>
      <c r="D217" s="3"/>
    </row>
    <row r="218" spans="3:4">
      <c r="C218" s="3"/>
      <c r="D218" s="3"/>
    </row>
    <row r="219" spans="3:4">
      <c r="C219" s="3"/>
      <c r="D219" s="3"/>
    </row>
    <row r="220" spans="3:4">
      <c r="C220" s="3"/>
      <c r="D220" s="3"/>
    </row>
    <row r="221" spans="3:4">
      <c r="C221" s="3"/>
      <c r="D221" s="3"/>
    </row>
    <row r="222" spans="3:4">
      <c r="C222" s="3"/>
      <c r="D222" s="3"/>
    </row>
    <row r="223" spans="3:4">
      <c r="C223" s="3"/>
      <c r="D223" s="3"/>
    </row>
    <row r="224" spans="3:4">
      <c r="C224" s="3"/>
      <c r="D224" s="3"/>
    </row>
    <row r="225" spans="3:4">
      <c r="C225" s="3"/>
      <c r="D225" s="3"/>
    </row>
    <row r="226" spans="3:4">
      <c r="C226" s="3"/>
      <c r="D226" s="3"/>
    </row>
    <row r="227" spans="3:4">
      <c r="C227" s="3"/>
      <c r="D227" s="3"/>
    </row>
    <row r="228" spans="3:4">
      <c r="C228" s="3"/>
      <c r="D228" s="3"/>
    </row>
    <row r="229" spans="3:4">
      <c r="C229" s="3"/>
      <c r="D229" s="3"/>
    </row>
    <row r="230" spans="3:4">
      <c r="C230" s="3"/>
      <c r="D230" s="3"/>
    </row>
    <row r="231" spans="3:4">
      <c r="C231" s="3"/>
      <c r="D231" s="3"/>
    </row>
    <row r="232" spans="3:4">
      <c r="C232" s="3"/>
      <c r="D232" s="3"/>
    </row>
    <row r="233" spans="3:4">
      <c r="C233" s="3"/>
      <c r="D233" s="3"/>
    </row>
    <row r="234" spans="3:4">
      <c r="C234" s="3"/>
      <c r="D234" s="3"/>
    </row>
    <row r="235" spans="3:4">
      <c r="C235" s="3"/>
      <c r="D235" s="3"/>
    </row>
    <row r="236" spans="3:4">
      <c r="C236" s="3"/>
      <c r="D236" s="3"/>
    </row>
    <row r="237" spans="3:4">
      <c r="C237" s="3"/>
      <c r="D237" s="3"/>
    </row>
    <row r="238" spans="3:4">
      <c r="C238" s="3"/>
      <c r="D238" s="3"/>
    </row>
    <row r="239" spans="3:4">
      <c r="C239" s="3"/>
      <c r="D239" s="3"/>
    </row>
    <row r="240" spans="3:4">
      <c r="C240" s="3"/>
      <c r="D240" s="3"/>
    </row>
    <row r="241" spans="3:4">
      <c r="C241" s="3"/>
      <c r="D241" s="3"/>
    </row>
    <row r="242" spans="3:4">
      <c r="C242" s="3"/>
      <c r="D242" s="3"/>
    </row>
    <row r="243" spans="3:4">
      <c r="C243" s="3"/>
      <c r="D243" s="3"/>
    </row>
    <row r="244" spans="3:4">
      <c r="C244" s="3"/>
      <c r="D244" s="3"/>
    </row>
    <row r="245" spans="3:4">
      <c r="C245" s="3"/>
      <c r="D245" s="3"/>
    </row>
    <row r="246" spans="3:4">
      <c r="C246" s="3"/>
      <c r="D246" s="3"/>
    </row>
    <row r="247" spans="3:4">
      <c r="C247" s="3"/>
      <c r="D247" s="3"/>
    </row>
    <row r="248" spans="3:4">
      <c r="C248" s="3"/>
      <c r="D248" s="3"/>
    </row>
    <row r="249" spans="3:4">
      <c r="C249" s="3"/>
      <c r="D249" s="3"/>
    </row>
    <row r="250" spans="3:4">
      <c r="C250" s="3"/>
      <c r="D250" s="3"/>
    </row>
    <row r="251" spans="3:4">
      <c r="C251" s="3"/>
      <c r="D251" s="3"/>
    </row>
    <row r="252" spans="3:4">
      <c r="C252" s="3"/>
      <c r="D252" s="3"/>
    </row>
    <row r="253" spans="3:4">
      <c r="C253" s="3"/>
      <c r="D253" s="3"/>
    </row>
    <row r="254" spans="3:4">
      <c r="C254" s="3"/>
      <c r="D254" s="3"/>
    </row>
    <row r="255" spans="3:4">
      <c r="C255" s="3"/>
      <c r="D255" s="3"/>
    </row>
    <row r="256" spans="3:4">
      <c r="C256" s="3"/>
      <c r="D256" s="3"/>
    </row>
    <row r="257" spans="3:4">
      <c r="C257" s="3"/>
      <c r="D257" s="3"/>
    </row>
    <row r="258" spans="3:4">
      <c r="C258" s="3"/>
      <c r="D258" s="3"/>
    </row>
    <row r="259" spans="3:4">
      <c r="C259" s="3"/>
      <c r="D259" s="3"/>
    </row>
    <row r="260" spans="3:4">
      <c r="C260" s="3"/>
      <c r="D260" s="3"/>
    </row>
    <row r="261" spans="3:4">
      <c r="C261" s="3"/>
      <c r="D261" s="3"/>
    </row>
    <row r="262" spans="3:4">
      <c r="C262" s="3"/>
      <c r="D262" s="3"/>
    </row>
    <row r="263" spans="3:4">
      <c r="C263" s="3"/>
      <c r="D263" s="3"/>
    </row>
    <row r="264" spans="3:4">
      <c r="C264" s="3"/>
      <c r="D264" s="3"/>
    </row>
    <row r="265" spans="3:4">
      <c r="C265" s="3"/>
      <c r="D265" s="3"/>
    </row>
    <row r="266" spans="3:4">
      <c r="C266" s="3"/>
      <c r="D266" s="3"/>
    </row>
    <row r="267" spans="3:4">
      <c r="C267" s="3"/>
      <c r="D267" s="3"/>
    </row>
    <row r="268" spans="3:4">
      <c r="C268" s="3"/>
      <c r="D268" s="3"/>
    </row>
    <row r="269" spans="3:4">
      <c r="C269" s="3"/>
      <c r="D269" s="3"/>
    </row>
    <row r="270" spans="3:4">
      <c r="C270" s="3"/>
      <c r="D270" s="3"/>
    </row>
    <row r="271" spans="3:4">
      <c r="C271" s="3"/>
      <c r="D271" s="3"/>
    </row>
    <row r="272" spans="3:4">
      <c r="C272" s="3"/>
      <c r="D272" s="3"/>
    </row>
    <row r="273" spans="3:4">
      <c r="C273" s="3"/>
      <c r="D273" s="3"/>
    </row>
    <row r="274" spans="3:4">
      <c r="C274" s="3"/>
      <c r="D274" s="3"/>
    </row>
    <row r="275" spans="3:4">
      <c r="C275" s="3"/>
      <c r="D275" s="3"/>
    </row>
    <row r="276" spans="3:4">
      <c r="C276" s="3"/>
      <c r="D276" s="3"/>
    </row>
    <row r="277" spans="3:4">
      <c r="C277" s="3"/>
      <c r="D277" s="3"/>
    </row>
    <row r="278" spans="3:4">
      <c r="C278" s="3"/>
      <c r="D278" s="3"/>
    </row>
    <row r="279" spans="3:4">
      <c r="C279" s="3"/>
      <c r="D279" s="3"/>
    </row>
    <row r="280" spans="3:4">
      <c r="C280" s="3"/>
      <c r="D280" s="3"/>
    </row>
    <row r="281" spans="3:4">
      <c r="C281" s="3"/>
      <c r="D281" s="3"/>
    </row>
    <row r="282" spans="3:4">
      <c r="C282" s="3"/>
      <c r="D282" s="3"/>
    </row>
    <row r="283" spans="3:4">
      <c r="C283" s="3"/>
      <c r="D283" s="3"/>
    </row>
    <row r="284" spans="3:4">
      <c r="C284" s="3"/>
      <c r="D284" s="3"/>
    </row>
    <row r="285" spans="3:4">
      <c r="C285" s="3"/>
      <c r="D285" s="3"/>
    </row>
    <row r="286" spans="3:4">
      <c r="C286" s="3"/>
      <c r="D286" s="3"/>
    </row>
    <row r="287" spans="3:4">
      <c r="C287" s="3"/>
      <c r="D287" s="3"/>
    </row>
    <row r="288" spans="3:4">
      <c r="C288" s="3"/>
      <c r="D288" s="3"/>
    </row>
    <row r="289" spans="3:4">
      <c r="C289" s="3"/>
      <c r="D289" s="3"/>
    </row>
    <row r="290" spans="3:4">
      <c r="C290" s="3"/>
      <c r="D290" s="3"/>
    </row>
    <row r="291" spans="3:4">
      <c r="C291" s="3"/>
      <c r="D291" s="3"/>
    </row>
    <row r="292" spans="3:4">
      <c r="C292" s="3"/>
      <c r="D292" s="3"/>
    </row>
    <row r="293" spans="3:4">
      <c r="C293" s="3"/>
      <c r="D293" s="3"/>
    </row>
    <row r="294" spans="3:4">
      <c r="C294" s="3"/>
      <c r="D294" s="3"/>
    </row>
    <row r="295" spans="3:4">
      <c r="C295" s="3"/>
      <c r="D295" s="3"/>
    </row>
    <row r="296" spans="3:4">
      <c r="C296" s="3"/>
      <c r="D296" s="3"/>
    </row>
    <row r="297" spans="3:4">
      <c r="C297" s="3"/>
      <c r="D297" s="3"/>
    </row>
    <row r="298" spans="3:4">
      <c r="C298" s="3"/>
      <c r="D298" s="3"/>
    </row>
    <row r="299" spans="3:4">
      <c r="C299" s="3"/>
      <c r="D299" s="3"/>
    </row>
    <row r="300" spans="3:4">
      <c r="C300" s="3"/>
      <c r="D300" s="3"/>
    </row>
    <row r="301" spans="3:4">
      <c r="C301" s="3"/>
      <c r="D301" s="3"/>
    </row>
    <row r="302" spans="3:4">
      <c r="C302" s="3"/>
      <c r="D302" s="3"/>
    </row>
    <row r="303" spans="3:4">
      <c r="C303" s="3"/>
      <c r="D303" s="3"/>
    </row>
    <row r="304" spans="3:4">
      <c r="C304" s="3"/>
      <c r="D304" s="3"/>
    </row>
    <row r="305" spans="3:4">
      <c r="C305" s="3"/>
      <c r="D305" s="3"/>
    </row>
    <row r="306" spans="3:4">
      <c r="C306" s="3"/>
      <c r="D306" s="3"/>
    </row>
    <row r="307" spans="3:4">
      <c r="C307" s="3"/>
      <c r="D307" s="3"/>
    </row>
    <row r="308" spans="3:4">
      <c r="C308" s="3"/>
      <c r="D308" s="3"/>
    </row>
    <row r="309" spans="3:4">
      <c r="C309" s="3"/>
      <c r="D309" s="3"/>
    </row>
    <row r="310" spans="3:4">
      <c r="C310" s="3"/>
      <c r="D310" s="3"/>
    </row>
    <row r="311" spans="3:4">
      <c r="C311" s="3"/>
      <c r="D311" s="3"/>
    </row>
    <row r="312" spans="3:4">
      <c r="C312" s="3"/>
      <c r="D312" s="3"/>
    </row>
    <row r="313" spans="3:4">
      <c r="C313" s="3"/>
      <c r="D313" s="3"/>
    </row>
    <row r="314" spans="3:4">
      <c r="C314" s="3"/>
      <c r="D314" s="3"/>
    </row>
    <row r="315" spans="3:4">
      <c r="C315" s="3"/>
      <c r="D315" s="3"/>
    </row>
    <row r="316" spans="3:4">
      <c r="C316" s="3"/>
      <c r="D316" s="3"/>
    </row>
    <row r="317" spans="3:4">
      <c r="C317" s="3"/>
      <c r="D317" s="3"/>
    </row>
    <row r="318" spans="3:4">
      <c r="C318" s="3"/>
      <c r="D318" s="3"/>
    </row>
    <row r="319" spans="3:4">
      <c r="C319" s="3"/>
      <c r="D319" s="3"/>
    </row>
    <row r="320" spans="3:4">
      <c r="C320" s="3"/>
      <c r="D320" s="3"/>
    </row>
    <row r="321" spans="3:4">
      <c r="C321" s="3"/>
      <c r="D321" s="3"/>
    </row>
    <row r="322" spans="3:4">
      <c r="C322" s="3"/>
      <c r="D322" s="3"/>
    </row>
    <row r="323" spans="3:4">
      <c r="C323" s="3"/>
      <c r="D323" s="3"/>
    </row>
    <row r="324" spans="3:4">
      <c r="C324" s="3"/>
      <c r="D324" s="3"/>
    </row>
    <row r="325" spans="3:4">
      <c r="C325" s="3"/>
      <c r="D325" s="3"/>
    </row>
    <row r="326" spans="3:4">
      <c r="C326" s="3"/>
      <c r="D326" s="3"/>
    </row>
    <row r="327" spans="3:4">
      <c r="C327" s="3"/>
      <c r="D327" s="3"/>
    </row>
    <row r="328" spans="3:4">
      <c r="C328" s="3"/>
      <c r="D328" s="3"/>
    </row>
    <row r="329" spans="3:4">
      <c r="C329" s="3"/>
      <c r="D329" s="3"/>
    </row>
    <row r="330" spans="3:4">
      <c r="C330" s="3"/>
      <c r="D330" s="3"/>
    </row>
    <row r="331" spans="3:4">
      <c r="C331" s="3"/>
      <c r="D331" s="3"/>
    </row>
    <row r="332" spans="3:4">
      <c r="C332" s="3"/>
      <c r="D332" s="3"/>
    </row>
    <row r="333" spans="3:4">
      <c r="C333" s="3"/>
      <c r="D333" s="3"/>
    </row>
    <row r="334" spans="3:4">
      <c r="C334" s="3"/>
      <c r="D334" s="3"/>
    </row>
    <row r="335" spans="3:4">
      <c r="C335" s="3"/>
      <c r="D335" s="3"/>
    </row>
    <row r="336" spans="3:4">
      <c r="C336" s="3"/>
      <c r="D336" s="3"/>
    </row>
    <row r="337" spans="3:4">
      <c r="C337" s="3"/>
      <c r="D337" s="3"/>
    </row>
    <row r="338" spans="3:4">
      <c r="C338" s="3"/>
      <c r="D338" s="3"/>
    </row>
    <row r="339" spans="3:4">
      <c r="C339" s="3"/>
      <c r="D339" s="3"/>
    </row>
    <row r="340" spans="3:4">
      <c r="C340" s="3"/>
      <c r="D340" s="3"/>
    </row>
    <row r="341" spans="3:4">
      <c r="C341" s="3"/>
      <c r="D341" s="3"/>
    </row>
    <row r="342" spans="3:4">
      <c r="C342" s="3"/>
      <c r="D342" s="3"/>
    </row>
    <row r="343" spans="3:4">
      <c r="C343" s="3"/>
      <c r="D343" s="3"/>
    </row>
    <row r="344" spans="3:4">
      <c r="C344" s="3"/>
      <c r="D344" s="3"/>
    </row>
    <row r="345" spans="3:4">
      <c r="C345" s="3"/>
      <c r="D345" s="3"/>
    </row>
    <row r="346" spans="3:4">
      <c r="C346" s="3"/>
      <c r="D346" s="3"/>
    </row>
    <row r="347" spans="3:4">
      <c r="C347" s="3"/>
      <c r="D347" s="3"/>
    </row>
    <row r="348" spans="3:4">
      <c r="C348" s="3"/>
      <c r="D348" s="3"/>
    </row>
    <row r="349" spans="3:4">
      <c r="C349" s="3"/>
      <c r="D349" s="3"/>
    </row>
    <row r="350" spans="3:4">
      <c r="C350" s="3"/>
      <c r="D350" s="3"/>
    </row>
    <row r="351" spans="3:4">
      <c r="C351" s="3"/>
      <c r="D351" s="3"/>
    </row>
    <row r="352" spans="3:4">
      <c r="C352" s="3"/>
      <c r="D352" s="3"/>
    </row>
    <row r="353" spans="3:4">
      <c r="C353" s="3"/>
      <c r="D353" s="3"/>
    </row>
    <row r="354" spans="3:4">
      <c r="C354" s="3"/>
      <c r="D354" s="3"/>
    </row>
    <row r="355" spans="3:4">
      <c r="C355" s="3"/>
      <c r="D355" s="3"/>
    </row>
    <row r="356" spans="3:4">
      <c r="C356" s="3"/>
      <c r="D356" s="3"/>
    </row>
    <row r="357" spans="3:4">
      <c r="C357" s="3"/>
      <c r="D357" s="3"/>
    </row>
    <row r="358" spans="3:4">
      <c r="C358" s="3"/>
      <c r="D358" s="3"/>
    </row>
    <row r="359" spans="3:4">
      <c r="C359" s="3"/>
      <c r="D359" s="3"/>
    </row>
    <row r="360" spans="3:4">
      <c r="C360" s="3"/>
      <c r="D360" s="3"/>
    </row>
    <row r="361" spans="3:4">
      <c r="C361" s="3"/>
      <c r="D361" s="3"/>
    </row>
    <row r="362" spans="3:4">
      <c r="C362" s="3"/>
      <c r="D362" s="3"/>
    </row>
    <row r="363" spans="3:4">
      <c r="C363" s="3"/>
      <c r="D363" s="3"/>
    </row>
    <row r="364" spans="3:4">
      <c r="C364" s="3"/>
      <c r="D364" s="3"/>
    </row>
    <row r="365" spans="3:4">
      <c r="C365" s="3"/>
      <c r="D365" s="3"/>
    </row>
    <row r="366" spans="3:4">
      <c r="C366" s="3"/>
      <c r="D366" s="3"/>
    </row>
    <row r="367" spans="3:4">
      <c r="C367" s="3"/>
      <c r="D367" s="3"/>
    </row>
    <row r="368" spans="3:4">
      <c r="C368" s="3"/>
      <c r="D368" s="3"/>
    </row>
    <row r="369" spans="3:4">
      <c r="C369" s="3"/>
      <c r="D369" s="3"/>
    </row>
    <row r="370" spans="3:4">
      <c r="C370" s="3"/>
      <c r="D370" s="3"/>
    </row>
    <row r="371" spans="3:4">
      <c r="C371" s="3"/>
      <c r="D371" s="3"/>
    </row>
    <row r="372" spans="3:4">
      <c r="C372" s="3"/>
      <c r="D372" s="3"/>
    </row>
    <row r="373" spans="3:4">
      <c r="C373" s="3"/>
      <c r="D373" s="3"/>
    </row>
    <row r="374" spans="3:4">
      <c r="C374" s="3"/>
      <c r="D374" s="3"/>
    </row>
    <row r="375" spans="3:4">
      <c r="C375" s="3"/>
      <c r="D375" s="3"/>
    </row>
    <row r="376" spans="3:4">
      <c r="C376" s="3"/>
      <c r="D376" s="3"/>
    </row>
    <row r="377" spans="3:4">
      <c r="C377" s="3"/>
      <c r="D377" s="3"/>
    </row>
    <row r="378" spans="3:4">
      <c r="C378" s="3"/>
      <c r="D378" s="3"/>
    </row>
    <row r="379" spans="3:4">
      <c r="C379" s="3"/>
      <c r="D379" s="3"/>
    </row>
    <row r="380" spans="3:4">
      <c r="C380" s="3"/>
      <c r="D380" s="3"/>
    </row>
    <row r="381" spans="3:4">
      <c r="C381" s="3"/>
      <c r="D381" s="3"/>
    </row>
    <row r="382" spans="3:4">
      <c r="C382" s="3"/>
      <c r="D382" s="3"/>
    </row>
    <row r="383" spans="3:4">
      <c r="C383" s="3"/>
      <c r="D383" s="3"/>
    </row>
    <row r="384" spans="3:4">
      <c r="C384" s="3"/>
      <c r="D384" s="3"/>
    </row>
    <row r="385" spans="3:4">
      <c r="C385" s="3"/>
      <c r="D385" s="3"/>
    </row>
    <row r="386" spans="3:4">
      <c r="C386" s="3"/>
      <c r="D386" s="3"/>
    </row>
    <row r="387" spans="3:4">
      <c r="C387" s="3"/>
      <c r="D387" s="3"/>
    </row>
    <row r="388" spans="3:4">
      <c r="C388" s="3"/>
      <c r="D388" s="3"/>
    </row>
    <row r="389" spans="3:4">
      <c r="C389" s="3"/>
      <c r="D389" s="3"/>
    </row>
    <row r="390" spans="3:4">
      <c r="C390" s="3"/>
      <c r="D390" s="3"/>
    </row>
    <row r="391" spans="3:4">
      <c r="C391" s="3"/>
      <c r="D391" s="3"/>
    </row>
    <row r="392" spans="3:4">
      <c r="C392" s="3"/>
      <c r="D392" s="3"/>
    </row>
    <row r="393" spans="3:4">
      <c r="C393" s="3"/>
      <c r="D393" s="3"/>
    </row>
    <row r="394" spans="3:4">
      <c r="C394" s="3"/>
      <c r="D394" s="3"/>
    </row>
    <row r="395" spans="3:4">
      <c r="C395" s="3"/>
      <c r="D395" s="3"/>
    </row>
    <row r="396" spans="3:4">
      <c r="C396" s="3"/>
      <c r="D396" s="3"/>
    </row>
    <row r="397" spans="3:4">
      <c r="C397" s="3"/>
      <c r="D397" s="3"/>
    </row>
    <row r="398" spans="3:4">
      <c r="C398" s="3"/>
      <c r="D398" s="3"/>
    </row>
    <row r="399" spans="3:4">
      <c r="C399" s="3"/>
      <c r="D399" s="3"/>
    </row>
    <row r="400" spans="3:4">
      <c r="C400" s="3"/>
      <c r="D400" s="3"/>
    </row>
    <row r="401" spans="3:4">
      <c r="C401" s="3"/>
      <c r="D401" s="3"/>
    </row>
    <row r="402" spans="3:4">
      <c r="C402" s="3"/>
      <c r="D402" s="3"/>
    </row>
    <row r="403" spans="3:4">
      <c r="C403" s="3"/>
      <c r="D403" s="3"/>
    </row>
    <row r="404" spans="3:4">
      <c r="C404" s="3"/>
      <c r="D404" s="3"/>
    </row>
    <row r="405" spans="3:4">
      <c r="C405" s="3"/>
      <c r="D405" s="3"/>
    </row>
    <row r="406" spans="3:4">
      <c r="C406" s="3"/>
      <c r="D406" s="3"/>
    </row>
    <row r="407" spans="3:4">
      <c r="C407" s="3"/>
      <c r="D407" s="3"/>
    </row>
    <row r="408" spans="3:4">
      <c r="C408" s="3"/>
      <c r="D408" s="3"/>
    </row>
    <row r="409" spans="3:4">
      <c r="C409" s="3"/>
      <c r="D409" s="3"/>
    </row>
    <row r="410" spans="3:4">
      <c r="C410" s="3"/>
      <c r="D410" s="3"/>
    </row>
    <row r="411" spans="3:4">
      <c r="C411" s="3"/>
      <c r="D411" s="3"/>
    </row>
    <row r="412" spans="3:4">
      <c r="C412" s="3"/>
      <c r="D412" s="3"/>
    </row>
    <row r="413" spans="3:4">
      <c r="C413" s="3"/>
      <c r="D413" s="3"/>
    </row>
    <row r="414" spans="3:4">
      <c r="C414" s="3"/>
      <c r="D414" s="3"/>
    </row>
    <row r="415" spans="3:4">
      <c r="C415" s="3"/>
      <c r="D415" s="3"/>
    </row>
    <row r="416" spans="3:4">
      <c r="C416" s="3"/>
      <c r="D416" s="3"/>
    </row>
    <row r="417" spans="3:4">
      <c r="C417" s="3"/>
      <c r="D417" s="3"/>
    </row>
    <row r="418" spans="3:4">
      <c r="C418" s="3"/>
      <c r="D418" s="3"/>
    </row>
    <row r="419" spans="3:4">
      <c r="C419" s="3"/>
      <c r="D419" s="3"/>
    </row>
    <row r="420" spans="3:4">
      <c r="C420" s="3"/>
      <c r="D420" s="3"/>
    </row>
    <row r="421" spans="3:4">
      <c r="C421" s="3"/>
      <c r="D421" s="3"/>
    </row>
    <row r="422" spans="3:4">
      <c r="C422" s="3"/>
      <c r="D422" s="3"/>
    </row>
    <row r="423" spans="3:4">
      <c r="C423" s="3"/>
      <c r="D423" s="3"/>
    </row>
    <row r="424" spans="3:4">
      <c r="C424" s="3"/>
      <c r="D424" s="3"/>
    </row>
    <row r="425" spans="3:4">
      <c r="C425" s="3"/>
      <c r="D425" s="3"/>
    </row>
    <row r="426" spans="3:4">
      <c r="C426" s="3"/>
      <c r="D426" s="3"/>
    </row>
    <row r="427" spans="3:4">
      <c r="C427" s="3"/>
      <c r="D427" s="3"/>
    </row>
    <row r="428" spans="3:4">
      <c r="C428" s="3"/>
      <c r="D428" s="3"/>
    </row>
    <row r="429" spans="3:4">
      <c r="C429" s="3"/>
      <c r="D429" s="3"/>
    </row>
    <row r="430" spans="3:4">
      <c r="C430" s="3"/>
      <c r="D430" s="3"/>
    </row>
    <row r="431" spans="3:4">
      <c r="C431" s="3"/>
      <c r="D431" s="3"/>
    </row>
    <row r="432" spans="3:4">
      <c r="C432" s="3"/>
      <c r="D432" s="3"/>
    </row>
    <row r="433" spans="3:4">
      <c r="C433" s="3"/>
      <c r="D433" s="3"/>
    </row>
    <row r="434" spans="3:4">
      <c r="C434" s="3"/>
      <c r="D434" s="3"/>
    </row>
    <row r="435" spans="3:4">
      <c r="C435" s="3"/>
      <c r="D435" s="3"/>
    </row>
    <row r="436" spans="3:4">
      <c r="C436" s="3"/>
      <c r="D436" s="3"/>
    </row>
    <row r="437" spans="3:4">
      <c r="C437" s="3"/>
      <c r="D437" s="3"/>
    </row>
  </sheetData>
  <mergeCells count="3">
    <mergeCell ref="A3:B3"/>
    <mergeCell ref="I5:J5"/>
    <mergeCell ref="C5:G5"/>
  </mergeCells>
  <phoneticPr fontId="87" type="noConversion"/>
  <pageMargins left="0.66" right="0.64" top="0.71" bottom="1" header="0.5" footer="0.5"/>
  <pageSetup paperSize="9" scale="41" orientation="portrait" r:id="rId1"/>
  <headerFooter alignWithMargins="0">
    <oddFooter>&amp;L&amp;F&amp;R&amp;D&amp;T</oddFooter>
  </headerFooter>
  <rowBreaks count="1" manualBreakCount="1">
    <brk id="28" max="16383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>
    <tabColor rgb="FFFFFF00"/>
  </sheetPr>
  <dimension ref="A1:BL1184"/>
  <sheetViews>
    <sheetView showGridLines="0" tabSelected="1" zoomScale="103" zoomScaleNormal="100" workbookViewId="0">
      <pane xSplit="9" ySplit="9" topLeftCell="J47" activePane="bottomRight" state="frozen"/>
      <selection pane="topRight" activeCell="J1" sqref="J1"/>
      <selection pane="bottomLeft" activeCell="A10" sqref="A10"/>
      <selection pane="bottomRight" activeCell="A1177" sqref="A1177:XFD1185"/>
    </sheetView>
  </sheetViews>
  <sheetFormatPr defaultColWidth="7.6640625" defaultRowHeight="13.8" outlineLevelRow="1"/>
  <cols>
    <col min="1" max="1" width="7.5546875" style="23" customWidth="1"/>
    <col min="2" max="2" width="7.5546875" style="49" bestFit="1" customWidth="1"/>
    <col min="3" max="3" width="12.88671875" style="31" customWidth="1"/>
    <col min="4" max="4" width="7.33203125" style="23" bestFit="1" customWidth="1"/>
    <col min="5" max="5" width="21.33203125" style="49" customWidth="1"/>
    <col min="6" max="6" width="11.6640625" style="49" customWidth="1"/>
    <col min="7" max="7" width="12.109375" style="79" bestFit="1" customWidth="1"/>
    <col min="8" max="8" width="27.44140625" style="24" hidden="1" customWidth="1"/>
    <col min="9" max="9" width="37.33203125" style="24" hidden="1" customWidth="1"/>
    <col min="10" max="10" width="42.6640625" style="24" bestFit="1" customWidth="1"/>
    <col min="11" max="11" width="26.44140625" style="24" customWidth="1"/>
    <col min="12" max="12" width="26.6640625" style="24" bestFit="1" customWidth="1"/>
    <col min="13" max="13" width="9.6640625" style="24" bestFit="1" customWidth="1"/>
    <col min="14" max="14" width="22.88671875" style="24" customWidth="1"/>
    <col min="15" max="15" width="34" style="24" bestFit="1" customWidth="1"/>
    <col min="16" max="16" width="21.5546875" style="24" customWidth="1"/>
    <col min="17" max="17" width="8" style="23" bestFit="1" customWidth="1"/>
    <col min="18" max="18" width="18.33203125" style="23" bestFit="1" customWidth="1"/>
    <col min="19" max="19" width="22.33203125" style="75" bestFit="1" customWidth="1"/>
    <col min="20" max="20" width="18.44140625" style="33" bestFit="1" customWidth="1"/>
    <col min="21" max="21" width="6.5546875" style="23" bestFit="1" customWidth="1"/>
    <col min="22" max="22" width="10.109375" style="23" bestFit="1" customWidth="1"/>
    <col min="23" max="23" width="10.44140625" style="23" bestFit="1" customWidth="1"/>
    <col min="24" max="24" width="10" style="23" bestFit="1" customWidth="1"/>
    <col min="25" max="25" width="12.6640625" style="23" bestFit="1" customWidth="1"/>
    <col min="26" max="26" width="22.109375" style="23" bestFit="1" customWidth="1"/>
    <col min="27" max="27" width="20.88671875" style="23" bestFit="1" customWidth="1"/>
    <col min="28" max="28" width="25" style="23" bestFit="1" customWidth="1"/>
    <col min="29" max="29" width="17.109375" style="23" bestFit="1" customWidth="1"/>
    <col min="30" max="30" width="18.6640625" style="23" bestFit="1" customWidth="1"/>
    <col min="31" max="40" width="17.109375" style="23" bestFit="1" customWidth="1"/>
    <col min="41" max="41" width="22.109375" style="23" bestFit="1" customWidth="1"/>
    <col min="42" max="42" width="19.109375" style="82" bestFit="1" customWidth="1"/>
    <col min="43" max="43" width="9.33203125" style="24" bestFit="1" customWidth="1"/>
    <col min="44" max="44" width="8.88671875" style="24" bestFit="1" customWidth="1"/>
    <col min="45" max="45" width="13.88671875" style="26" bestFit="1" customWidth="1"/>
    <col min="46" max="46" width="14.109375" style="24" bestFit="1" customWidth="1"/>
    <col min="47" max="47" width="11.5546875" style="119" bestFit="1" customWidth="1"/>
    <col min="48" max="48" width="19.88671875" style="119" customWidth="1"/>
    <col min="49" max="49" width="12.6640625" bestFit="1" customWidth="1"/>
    <col min="50" max="50" width="11.6640625" bestFit="1" customWidth="1"/>
    <col min="51" max="51" width="3.6640625" bestFit="1" customWidth="1"/>
    <col min="52" max="52" width="3.33203125" bestFit="1" customWidth="1"/>
    <col min="53" max="53" width="8.109375" bestFit="1" customWidth="1"/>
    <col min="54" max="54" width="8.33203125" bestFit="1" customWidth="1"/>
    <col min="55" max="55" width="6" bestFit="1" customWidth="1"/>
    <col min="56" max="56" width="8" bestFit="1" customWidth="1"/>
    <col min="57" max="57" width="5.109375" bestFit="1" customWidth="1"/>
    <col min="58" max="58" width="3.88671875" bestFit="1" customWidth="1"/>
    <col min="59" max="59" width="2.44140625" bestFit="1" customWidth="1"/>
    <col min="64" max="64" width="21.33203125" style="49" customWidth="1"/>
  </cols>
  <sheetData>
    <row r="1" spans="1:64" s="187" customFormat="1" ht="14.4">
      <c r="A1" s="197" t="s">
        <v>114</v>
      </c>
      <c r="B1" s="709"/>
      <c r="C1" s="710"/>
      <c r="D1" s="711"/>
      <c r="E1" s="181"/>
      <c r="F1" s="181"/>
      <c r="G1" s="198"/>
      <c r="H1" s="196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200"/>
      <c r="T1" s="199"/>
      <c r="U1" s="181"/>
      <c r="V1" s="181"/>
      <c r="W1" s="181"/>
      <c r="X1" s="181"/>
      <c r="Y1" s="181"/>
      <c r="Z1" s="200"/>
      <c r="AA1" s="200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201"/>
      <c r="AQ1" s="181"/>
      <c r="AR1" s="181"/>
      <c r="AS1" s="196"/>
      <c r="AT1" s="196"/>
      <c r="AU1" s="530"/>
      <c r="AV1" s="530"/>
      <c r="BL1" s="181"/>
    </row>
    <row r="2" spans="1:64" s="187" customFormat="1" ht="14.4">
      <c r="A2" s="197" t="s">
        <v>115</v>
      </c>
      <c r="B2" s="709"/>
      <c r="C2" s="710"/>
      <c r="D2" s="711"/>
      <c r="E2" s="181"/>
      <c r="F2" s="181"/>
      <c r="G2" s="198"/>
      <c r="H2" s="196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200"/>
      <c r="T2" s="209"/>
      <c r="U2" s="181"/>
      <c r="V2" s="181"/>
      <c r="W2" s="181"/>
      <c r="X2" s="181"/>
      <c r="Y2" s="181"/>
      <c r="Z2" s="200"/>
      <c r="AA2" s="200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201"/>
      <c r="AQ2" s="181"/>
      <c r="AR2" s="181"/>
      <c r="AS2" s="196"/>
      <c r="AT2" s="196"/>
      <c r="AU2" s="530"/>
      <c r="AV2" s="530"/>
      <c r="BL2" s="181"/>
    </row>
    <row r="3" spans="1:64" s="187" customFormat="1" ht="14.4">
      <c r="A3" s="972" t="str">
        <f>TOTAL!A3</f>
        <v>30 Jun 2026</v>
      </c>
      <c r="B3" s="972"/>
      <c r="C3" s="972"/>
      <c r="D3" s="972"/>
      <c r="E3" s="181"/>
      <c r="F3" s="181"/>
      <c r="G3" s="198"/>
      <c r="H3" s="196"/>
      <c r="I3" s="181"/>
      <c r="J3" s="202"/>
      <c r="K3" s="181"/>
      <c r="L3" s="181"/>
      <c r="M3" s="181"/>
      <c r="N3" s="181"/>
      <c r="O3" s="181"/>
      <c r="P3" s="181"/>
      <c r="Q3" s="181"/>
      <c r="R3" s="181"/>
      <c r="S3" s="200"/>
      <c r="T3" s="209"/>
      <c r="U3" s="181"/>
      <c r="V3" s="181"/>
      <c r="W3" s="181"/>
      <c r="X3" s="181"/>
      <c r="Y3" s="181"/>
      <c r="Z3" s="200"/>
      <c r="AA3" s="200"/>
      <c r="AB3" s="181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5"/>
      <c r="AQ3" s="181"/>
      <c r="AR3" s="181"/>
      <c r="AS3" s="196"/>
      <c r="AT3" s="196"/>
      <c r="AU3" s="530"/>
      <c r="AV3" s="530"/>
      <c r="BL3" s="181"/>
    </row>
    <row r="4" spans="1:64" s="187" customFormat="1">
      <c r="A4" s="189"/>
      <c r="B4" s="189"/>
      <c r="C4" s="515"/>
      <c r="D4" s="189"/>
      <c r="E4" s="189"/>
      <c r="F4" s="189"/>
      <c r="G4" s="189"/>
      <c r="H4" s="199"/>
      <c r="I4" s="199"/>
      <c r="J4" s="206"/>
      <c r="K4" s="199"/>
      <c r="L4" s="199"/>
      <c r="M4" s="199"/>
      <c r="N4" s="199"/>
      <c r="O4" s="199"/>
      <c r="P4" s="199"/>
      <c r="Q4" s="199"/>
      <c r="R4" s="199"/>
      <c r="S4" s="200" t="e">
        <f>#REF!/#REF!</f>
        <v>#REF!</v>
      </c>
      <c r="T4" s="199"/>
      <c r="U4" s="181"/>
      <c r="V4" s="181"/>
      <c r="W4" s="181"/>
      <c r="X4" s="181"/>
      <c r="Y4" s="181"/>
      <c r="Z4" s="203"/>
      <c r="AA4" s="203"/>
      <c r="AB4" s="181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8"/>
      <c r="AQ4" s="181"/>
      <c r="AR4" s="181"/>
      <c r="AS4" s="196"/>
      <c r="AT4" s="196"/>
      <c r="AU4" s="530"/>
      <c r="AV4" s="530"/>
      <c r="BL4" s="189"/>
    </row>
    <row r="5" spans="1:64" s="187" customFormat="1">
      <c r="A5" s="190"/>
      <c r="B5" s="192"/>
      <c r="C5" s="516"/>
      <c r="D5" s="191"/>
      <c r="E5" s="192"/>
      <c r="F5" s="192"/>
      <c r="G5" s="193"/>
      <c r="H5" s="194"/>
      <c r="I5" s="194"/>
      <c r="J5" s="188"/>
      <c r="K5" s="194"/>
      <c r="L5" s="194"/>
      <c r="M5" s="194"/>
      <c r="N5" s="194"/>
      <c r="O5" s="194"/>
      <c r="P5" s="194"/>
      <c r="Q5" s="195"/>
      <c r="R5" s="195"/>
      <c r="S5" s="183"/>
      <c r="T5" s="191"/>
      <c r="U5" s="184"/>
      <c r="V5" s="184"/>
      <c r="W5" s="184"/>
      <c r="X5" s="184"/>
      <c r="Y5" s="184"/>
      <c r="Z5" s="720"/>
      <c r="AA5" s="721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96"/>
      <c r="AP5" s="185"/>
      <c r="AQ5" s="186"/>
      <c r="AR5" s="186"/>
      <c r="AS5" s="182"/>
      <c r="AT5" s="182"/>
      <c r="AU5" s="530"/>
      <c r="AV5" s="530"/>
      <c r="BL5" s="192"/>
    </row>
    <row r="6" spans="1:64" ht="14.4" thickBot="1">
      <c r="A6" s="72"/>
      <c r="B6" s="48"/>
      <c r="C6" s="36"/>
      <c r="D6" s="27"/>
      <c r="E6" s="48"/>
      <c r="F6" s="48"/>
      <c r="G6" s="80"/>
      <c r="H6" s="28"/>
      <c r="I6" s="28"/>
      <c r="J6" s="28"/>
      <c r="K6" s="28"/>
      <c r="L6" s="28"/>
      <c r="M6" s="28"/>
      <c r="N6" s="28"/>
      <c r="O6" s="28"/>
      <c r="P6" s="28"/>
      <c r="Q6" s="29"/>
      <c r="R6" s="29"/>
      <c r="S6" s="73"/>
      <c r="T6" s="27"/>
      <c r="U6" s="30"/>
      <c r="V6" s="30"/>
      <c r="W6" s="30"/>
      <c r="X6" s="30"/>
      <c r="Y6" s="30"/>
      <c r="Z6" s="30"/>
      <c r="AA6" s="30"/>
      <c r="AB6" s="32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P6" s="83"/>
      <c r="AQ6" s="31"/>
      <c r="AR6" s="31"/>
      <c r="AS6" s="33"/>
      <c r="AT6" s="33"/>
      <c r="BL6" s="48"/>
    </row>
    <row r="7" spans="1:64" ht="21.75" customHeight="1">
      <c r="A7" s="975" t="s">
        <v>80</v>
      </c>
      <c r="B7" s="977" t="s">
        <v>116</v>
      </c>
      <c r="C7" s="979" t="s">
        <v>117</v>
      </c>
      <c r="D7" s="58" t="s">
        <v>118</v>
      </c>
      <c r="E7" s="58" t="s">
        <v>119</v>
      </c>
      <c r="F7" s="58" t="s">
        <v>120</v>
      </c>
      <c r="G7" s="987" t="s">
        <v>121</v>
      </c>
      <c r="H7" s="985" t="s">
        <v>122</v>
      </c>
      <c r="I7" s="58" t="s">
        <v>123</v>
      </c>
      <c r="J7" s="963" t="s">
        <v>124</v>
      </c>
      <c r="K7" s="985" t="s">
        <v>125</v>
      </c>
      <c r="L7" s="985" t="s">
        <v>126</v>
      </c>
      <c r="M7" s="963" t="s">
        <v>127</v>
      </c>
      <c r="N7" s="59" t="s">
        <v>128</v>
      </c>
      <c r="O7" s="59" t="s">
        <v>129</v>
      </c>
      <c r="P7" s="59" t="s">
        <v>130</v>
      </c>
      <c r="Q7" s="963" t="s">
        <v>131</v>
      </c>
      <c r="R7" s="963" t="s">
        <v>132</v>
      </c>
      <c r="S7" s="989" t="s">
        <v>94</v>
      </c>
      <c r="T7" s="985" t="s">
        <v>133</v>
      </c>
      <c r="U7" s="981" t="s">
        <v>134</v>
      </c>
      <c r="V7" s="981"/>
      <c r="W7" s="981"/>
      <c r="X7" s="981"/>
      <c r="Y7" s="981"/>
      <c r="Z7" s="58" t="s">
        <v>135</v>
      </c>
      <c r="AA7" s="60" t="s">
        <v>136</v>
      </c>
      <c r="AB7" s="61" t="s">
        <v>137</v>
      </c>
      <c r="AC7" s="982" t="s">
        <v>138</v>
      </c>
      <c r="AD7" s="983"/>
      <c r="AE7" s="983"/>
      <c r="AF7" s="983"/>
      <c r="AG7" s="983"/>
      <c r="AH7" s="983"/>
      <c r="AI7" s="983"/>
      <c r="AJ7" s="983"/>
      <c r="AK7" s="983"/>
      <c r="AL7" s="983"/>
      <c r="AM7" s="983"/>
      <c r="AN7" s="984"/>
      <c r="AO7" s="61" t="s">
        <v>135</v>
      </c>
      <c r="AP7" s="86" t="s">
        <v>136</v>
      </c>
      <c r="AQ7" s="973" t="s">
        <v>139</v>
      </c>
      <c r="AR7" s="974"/>
      <c r="AS7" s="58" t="s">
        <v>140</v>
      </c>
      <c r="AT7" s="968" t="s">
        <v>141</v>
      </c>
      <c r="AU7" s="971" t="s">
        <v>142</v>
      </c>
      <c r="AW7" s="970" t="s">
        <v>143</v>
      </c>
      <c r="AX7" s="966"/>
      <c r="AY7" s="965" t="s">
        <v>144</v>
      </c>
      <c r="AZ7" s="966"/>
      <c r="BA7" s="965" t="s">
        <v>145</v>
      </c>
      <c r="BB7" s="966"/>
      <c r="BC7" s="965" t="s">
        <v>146</v>
      </c>
      <c r="BD7" s="966"/>
      <c r="BE7" s="965" t="s">
        <v>147</v>
      </c>
      <c r="BF7" s="967"/>
      <c r="BL7" s="58" t="s">
        <v>119</v>
      </c>
    </row>
    <row r="8" spans="1:64" ht="27" customHeight="1" thickBot="1">
      <c r="A8" s="976"/>
      <c r="B8" s="978"/>
      <c r="C8" s="980"/>
      <c r="D8" s="62" t="s">
        <v>80</v>
      </c>
      <c r="E8" s="62" t="s">
        <v>80</v>
      </c>
      <c r="F8" s="62" t="s">
        <v>148</v>
      </c>
      <c r="G8" s="988"/>
      <c r="H8" s="986"/>
      <c r="I8" s="63" t="s">
        <v>80</v>
      </c>
      <c r="J8" s="964"/>
      <c r="K8" s="986"/>
      <c r="L8" s="986"/>
      <c r="M8" s="964"/>
      <c r="N8" s="62" t="s">
        <v>80</v>
      </c>
      <c r="O8" s="62" t="s">
        <v>80</v>
      </c>
      <c r="P8" s="62" t="s">
        <v>80</v>
      </c>
      <c r="Q8" s="964"/>
      <c r="R8" s="964"/>
      <c r="S8" s="990"/>
      <c r="T8" s="986"/>
      <c r="U8" s="64" t="s">
        <v>89</v>
      </c>
      <c r="V8" s="64" t="s">
        <v>149</v>
      </c>
      <c r="W8" s="64" t="s">
        <v>150</v>
      </c>
      <c r="X8" s="64" t="s">
        <v>151</v>
      </c>
      <c r="Y8" s="64" t="s">
        <v>152</v>
      </c>
      <c r="Z8" s="178" t="s">
        <v>153</v>
      </c>
      <c r="AA8" s="178" t="s">
        <v>153</v>
      </c>
      <c r="AB8" s="65" t="str">
        <f>+A3</f>
        <v>30 Jun 2026</v>
      </c>
      <c r="AC8" s="66" t="s">
        <v>154</v>
      </c>
      <c r="AD8" s="66" t="s">
        <v>155</v>
      </c>
      <c r="AE8" s="66" t="s">
        <v>156</v>
      </c>
      <c r="AF8" s="66" t="s">
        <v>157</v>
      </c>
      <c r="AG8" s="66" t="s">
        <v>158</v>
      </c>
      <c r="AH8" s="66" t="s">
        <v>159</v>
      </c>
      <c r="AI8" s="66" t="s">
        <v>160</v>
      </c>
      <c r="AJ8" s="66" t="s">
        <v>161</v>
      </c>
      <c r="AK8" s="66" t="s">
        <v>162</v>
      </c>
      <c r="AL8" s="66" t="s">
        <v>163</v>
      </c>
      <c r="AM8" s="66" t="s">
        <v>164</v>
      </c>
      <c r="AN8" s="66" t="s">
        <v>165</v>
      </c>
      <c r="AO8" s="65" t="str">
        <f>A3</f>
        <v>30 Jun 2026</v>
      </c>
      <c r="AP8" s="85" t="str">
        <f>+AO8</f>
        <v>30 Jun 2026</v>
      </c>
      <c r="AQ8" s="67" t="s">
        <v>85</v>
      </c>
      <c r="AR8" s="68" t="s">
        <v>86</v>
      </c>
      <c r="AS8" s="63" t="s">
        <v>166</v>
      </c>
      <c r="AT8" s="969"/>
      <c r="AU8" s="969"/>
      <c r="AW8" s="102" t="s">
        <v>167</v>
      </c>
      <c r="AX8" s="103" t="s">
        <v>168</v>
      </c>
      <c r="AY8" s="103" t="s">
        <v>169</v>
      </c>
      <c r="AZ8" s="103" t="s">
        <v>170</v>
      </c>
      <c r="BA8" s="103" t="s">
        <v>171</v>
      </c>
      <c r="BB8" s="103" t="s">
        <v>172</v>
      </c>
      <c r="BC8" s="103" t="s">
        <v>173</v>
      </c>
      <c r="BD8" s="104" t="s">
        <v>86</v>
      </c>
      <c r="BE8" s="103" t="s">
        <v>174</v>
      </c>
      <c r="BF8" s="105" t="s">
        <v>175</v>
      </c>
      <c r="BL8" s="62" t="s">
        <v>80</v>
      </c>
    </row>
    <row r="9" spans="1:64">
      <c r="A9" s="35"/>
      <c r="B9" s="34"/>
      <c r="C9" s="25"/>
      <c r="D9" s="35"/>
      <c r="E9" s="34"/>
      <c r="F9" s="34"/>
      <c r="G9" s="81"/>
      <c r="H9" s="36"/>
      <c r="I9" s="25"/>
      <c r="J9" s="25"/>
      <c r="K9" s="25"/>
      <c r="L9" s="25"/>
      <c r="M9" s="25"/>
      <c r="N9" s="25"/>
      <c r="O9" s="25"/>
      <c r="P9" s="25"/>
      <c r="Q9" s="35"/>
      <c r="R9" s="35"/>
      <c r="S9" s="74" t="s">
        <v>91</v>
      </c>
      <c r="T9" s="37" t="s">
        <v>176</v>
      </c>
      <c r="U9" s="35" t="s">
        <v>177</v>
      </c>
      <c r="V9" s="35" t="s">
        <v>178</v>
      </c>
      <c r="W9" s="35" t="s">
        <v>179</v>
      </c>
      <c r="X9" s="35" t="s">
        <v>180</v>
      </c>
      <c r="Y9" s="35" t="s">
        <v>181</v>
      </c>
      <c r="Z9" s="37" t="s">
        <v>182</v>
      </c>
      <c r="AA9" s="37" t="s">
        <v>183</v>
      </c>
      <c r="AB9" s="37" t="s">
        <v>184</v>
      </c>
      <c r="AC9" s="37" t="s">
        <v>185</v>
      </c>
      <c r="AD9" s="37" t="s">
        <v>185</v>
      </c>
      <c r="AE9" s="37" t="s">
        <v>185</v>
      </c>
      <c r="AF9" s="37" t="s">
        <v>185</v>
      </c>
      <c r="AG9" s="37" t="s">
        <v>185</v>
      </c>
      <c r="AH9" s="37" t="s">
        <v>185</v>
      </c>
      <c r="AI9" s="37" t="s">
        <v>185</v>
      </c>
      <c r="AJ9" s="37" t="s">
        <v>185</v>
      </c>
      <c r="AK9" s="37" t="s">
        <v>185</v>
      </c>
      <c r="AL9" s="37" t="s">
        <v>185</v>
      </c>
      <c r="AM9" s="37" t="s">
        <v>185</v>
      </c>
      <c r="AN9" s="37" t="s">
        <v>185</v>
      </c>
      <c r="AO9" s="37" t="s">
        <v>182</v>
      </c>
      <c r="AP9" s="84" t="s">
        <v>183</v>
      </c>
      <c r="AQ9" s="38"/>
      <c r="AR9" s="38"/>
      <c r="AS9" s="39"/>
      <c r="AT9" s="31"/>
      <c r="AU9" s="531"/>
      <c r="AV9" s="119" t="s">
        <v>186</v>
      </c>
      <c r="BL9" s="34"/>
    </row>
    <row r="10" spans="1:64" hidden="1" outlineLevel="1">
      <c r="A10" s="210">
        <v>1</v>
      </c>
      <c r="B10" s="213" t="s">
        <v>187</v>
      </c>
      <c r="C10" s="216" t="s">
        <v>188</v>
      </c>
      <c r="D10" s="212">
        <v>152</v>
      </c>
      <c r="E10" s="213" t="s">
        <v>189</v>
      </c>
      <c r="F10" s="213" t="s">
        <v>190</v>
      </c>
      <c r="G10" s="363">
        <v>35430</v>
      </c>
      <c r="H10" s="329" t="s">
        <v>191</v>
      </c>
      <c r="I10" s="217" t="s">
        <v>192</v>
      </c>
      <c r="J10" s="217" t="s">
        <v>193</v>
      </c>
      <c r="K10" s="217" t="s">
        <v>194</v>
      </c>
      <c r="L10" s="217"/>
      <c r="M10" s="217"/>
      <c r="N10" s="217"/>
      <c r="O10" s="217"/>
      <c r="P10" s="217"/>
      <c r="Q10" s="212">
        <v>1</v>
      </c>
      <c r="R10" s="212"/>
      <c r="S10" s="438">
        <v>41500000</v>
      </c>
      <c r="T10" s="221">
        <f t="shared" ref="T10:T38" si="0">+S10/U10</f>
        <v>172916.66666666666</v>
      </c>
      <c r="U10" s="222">
        <v>240</v>
      </c>
      <c r="V10" s="223">
        <v>0</v>
      </c>
      <c r="W10" s="222">
        <f t="shared" ref="W10:W33" si="1">+AB10/T10</f>
        <v>0</v>
      </c>
      <c r="X10" s="225">
        <f>+V10+W10</f>
        <v>0</v>
      </c>
      <c r="Y10" s="225">
        <f t="shared" ref="Y10:Y33" si="2">+U10-X10</f>
        <v>240</v>
      </c>
      <c r="Z10" s="226">
        <v>41500000</v>
      </c>
      <c r="AA10" s="226">
        <v>0</v>
      </c>
      <c r="AB10" s="226">
        <f>SUM(AC10:AH10)</f>
        <v>0</v>
      </c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226"/>
      <c r="AN10" s="226"/>
      <c r="AO10" s="226">
        <f t="shared" ref="AO10:AO33" si="3">+Z10+AB10</f>
        <v>41500000</v>
      </c>
      <c r="AP10" s="227">
        <f t="shared" ref="AP10:AP33" si="4">IF(AR10=$AR$8,((S10-AO10)*0),S10-AO10)</f>
        <v>0</v>
      </c>
      <c r="AQ10" s="228"/>
      <c r="AR10" s="228"/>
      <c r="AS10" s="339"/>
      <c r="AT10" s="230"/>
      <c r="AU10" s="119" t="s">
        <v>195</v>
      </c>
      <c r="AV10" s="119" t="e">
        <f>VLOOKUP(F10,[78]!D365FinOps_API_Table[[FixedAssetNumber]:[Department]],80,FALSE)</f>
        <v>#REF!</v>
      </c>
      <c r="BL10" s="213" t="s">
        <v>189</v>
      </c>
    </row>
    <row r="11" spans="1:64" hidden="1" outlineLevel="1">
      <c r="A11" s="210">
        <f t="shared" ref="A11:A74" si="5">+A10+1</f>
        <v>2</v>
      </c>
      <c r="B11" s="213" t="s">
        <v>187</v>
      </c>
      <c r="C11" s="216" t="s">
        <v>188</v>
      </c>
      <c r="D11" s="212">
        <v>152</v>
      </c>
      <c r="E11" s="213" t="s">
        <v>196</v>
      </c>
      <c r="F11" s="213" t="s">
        <v>197</v>
      </c>
      <c r="G11" s="363">
        <v>35430</v>
      </c>
      <c r="H11" s="329" t="s">
        <v>191</v>
      </c>
      <c r="I11" s="217" t="s">
        <v>192</v>
      </c>
      <c r="J11" s="217" t="s">
        <v>198</v>
      </c>
      <c r="K11" s="217" t="s">
        <v>194</v>
      </c>
      <c r="L11" s="217"/>
      <c r="M11" s="217"/>
      <c r="N11" s="217"/>
      <c r="O11" s="217"/>
      <c r="P11" s="217"/>
      <c r="Q11" s="212">
        <v>1</v>
      </c>
      <c r="R11" s="212"/>
      <c r="S11" s="438">
        <v>1890319104</v>
      </c>
      <c r="T11" s="221">
        <f t="shared" si="0"/>
        <v>7876329.5999999996</v>
      </c>
      <c r="U11" s="222">
        <v>240</v>
      </c>
      <c r="V11" s="223">
        <v>240</v>
      </c>
      <c r="W11" s="222">
        <f t="shared" si="1"/>
        <v>0</v>
      </c>
      <c r="X11" s="224">
        <f t="shared" ref="X11:X33" si="6">+V11+W11</f>
        <v>240</v>
      </c>
      <c r="Y11" s="225">
        <f t="shared" si="2"/>
        <v>0</v>
      </c>
      <c r="Z11" s="226">
        <v>1890319104</v>
      </c>
      <c r="AA11" s="226">
        <v>0</v>
      </c>
      <c r="AB11" s="226">
        <f t="shared" ref="AB11:AB74" si="7">SUM(AC11:AH11)</f>
        <v>0</v>
      </c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226">
        <f t="shared" si="3"/>
        <v>1890319104</v>
      </c>
      <c r="AP11" s="227">
        <f t="shared" si="4"/>
        <v>0</v>
      </c>
      <c r="AQ11" s="228"/>
      <c r="AR11" s="228"/>
      <c r="AS11" s="339"/>
      <c r="AT11" s="230"/>
      <c r="AU11" s="119" t="s">
        <v>195</v>
      </c>
      <c r="AV11" s="119" t="e">
        <f>VLOOKUP(F11,[78]!D365FinOps_API_Table[[FixedAssetNumber]:[Department]],80,FALSE)</f>
        <v>#REF!</v>
      </c>
      <c r="BL11" s="213" t="s">
        <v>196</v>
      </c>
    </row>
    <row r="12" spans="1:64" hidden="1" outlineLevel="1">
      <c r="A12" s="210">
        <f t="shared" si="5"/>
        <v>3</v>
      </c>
      <c r="B12" s="213" t="s">
        <v>199</v>
      </c>
      <c r="C12" s="271" t="s">
        <v>200</v>
      </c>
      <c r="D12" s="212">
        <v>152</v>
      </c>
      <c r="E12" s="213" t="s">
        <v>192</v>
      </c>
      <c r="F12" s="213" t="s">
        <v>201</v>
      </c>
      <c r="G12" s="363">
        <v>36145</v>
      </c>
      <c r="H12" s="329" t="s">
        <v>191</v>
      </c>
      <c r="I12" s="217">
        <v>10</v>
      </c>
      <c r="J12" s="217" t="s">
        <v>202</v>
      </c>
      <c r="K12" s="217" t="s">
        <v>203</v>
      </c>
      <c r="L12" s="217"/>
      <c r="M12" s="217"/>
      <c r="N12" s="217"/>
      <c r="O12" s="217"/>
      <c r="P12" s="217"/>
      <c r="Q12" s="212">
        <v>1</v>
      </c>
      <c r="R12" s="212"/>
      <c r="S12" s="221">
        <v>373983750</v>
      </c>
      <c r="T12" s="221">
        <f t="shared" si="0"/>
        <v>1558265.625</v>
      </c>
      <c r="U12" s="222">
        <v>240</v>
      </c>
      <c r="V12" s="223">
        <v>240</v>
      </c>
      <c r="W12" s="222">
        <f t="shared" si="1"/>
        <v>0</v>
      </c>
      <c r="X12" s="224">
        <f t="shared" si="6"/>
        <v>240</v>
      </c>
      <c r="Y12" s="225">
        <f t="shared" si="2"/>
        <v>0</v>
      </c>
      <c r="Z12" s="226">
        <v>373983750</v>
      </c>
      <c r="AA12" s="226">
        <v>0</v>
      </c>
      <c r="AB12" s="226">
        <f t="shared" si="7"/>
        <v>0</v>
      </c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226"/>
      <c r="AN12" s="226"/>
      <c r="AO12" s="226">
        <f t="shared" si="3"/>
        <v>373983750</v>
      </c>
      <c r="AP12" s="227">
        <f t="shared" si="4"/>
        <v>0</v>
      </c>
      <c r="AQ12" s="228"/>
      <c r="AR12" s="228"/>
      <c r="AS12" s="339"/>
      <c r="AT12" s="230"/>
      <c r="AU12" s="119" t="s">
        <v>195</v>
      </c>
      <c r="AV12" s="119" t="e">
        <f>VLOOKUP(F12,[78]!D365FinOps_API_Table[[FixedAssetNumber]:[Department]],80,FALSE)</f>
        <v>#REF!</v>
      </c>
      <c r="BL12" s="213" t="s">
        <v>192</v>
      </c>
    </row>
    <row r="13" spans="1:64" hidden="1" outlineLevel="1">
      <c r="A13" s="210">
        <f t="shared" si="5"/>
        <v>4</v>
      </c>
      <c r="B13" s="213" t="s">
        <v>199</v>
      </c>
      <c r="C13" s="271" t="s">
        <v>200</v>
      </c>
      <c r="D13" s="212">
        <v>152</v>
      </c>
      <c r="E13" s="213" t="s">
        <v>192</v>
      </c>
      <c r="F13" s="213" t="s">
        <v>204</v>
      </c>
      <c r="G13" s="363">
        <v>36250</v>
      </c>
      <c r="H13" s="329" t="s">
        <v>191</v>
      </c>
      <c r="I13" s="217">
        <v>4012</v>
      </c>
      <c r="J13" s="217" t="s">
        <v>205</v>
      </c>
      <c r="K13" s="217" t="s">
        <v>203</v>
      </c>
      <c r="L13" s="217"/>
      <c r="M13" s="217"/>
      <c r="N13" s="217"/>
      <c r="O13" s="217"/>
      <c r="P13" s="217"/>
      <c r="Q13" s="212">
        <v>1</v>
      </c>
      <c r="R13" s="212"/>
      <c r="S13" s="221">
        <v>373993200</v>
      </c>
      <c r="T13" s="221">
        <f t="shared" si="0"/>
        <v>1558305</v>
      </c>
      <c r="U13" s="222">
        <v>240</v>
      </c>
      <c r="V13" s="223">
        <v>240</v>
      </c>
      <c r="W13" s="222">
        <f t="shared" si="1"/>
        <v>0</v>
      </c>
      <c r="X13" s="224">
        <f t="shared" si="6"/>
        <v>240</v>
      </c>
      <c r="Y13" s="225">
        <f t="shared" si="2"/>
        <v>0</v>
      </c>
      <c r="Z13" s="226">
        <v>373993200</v>
      </c>
      <c r="AA13" s="226">
        <v>0</v>
      </c>
      <c r="AB13" s="226">
        <f t="shared" si="7"/>
        <v>0</v>
      </c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>
        <f t="shared" si="3"/>
        <v>373993200</v>
      </c>
      <c r="AP13" s="227">
        <f t="shared" si="4"/>
        <v>0</v>
      </c>
      <c r="AQ13" s="228"/>
      <c r="AR13" s="228"/>
      <c r="AS13" s="339"/>
      <c r="AT13" s="230"/>
      <c r="AU13" s="119" t="s">
        <v>195</v>
      </c>
      <c r="AV13" s="119" t="e">
        <f>VLOOKUP(F13,[78]!D365FinOps_API_Table[[FixedAssetNumber]:[Department]],80,FALSE)</f>
        <v>#REF!</v>
      </c>
      <c r="BL13" s="213" t="s">
        <v>192</v>
      </c>
    </row>
    <row r="14" spans="1:64" hidden="1" outlineLevel="1">
      <c r="A14" s="210">
        <f t="shared" si="5"/>
        <v>5</v>
      </c>
      <c r="B14" s="213" t="s">
        <v>206</v>
      </c>
      <c r="C14" s="216" t="s">
        <v>188</v>
      </c>
      <c r="D14" s="212">
        <v>152</v>
      </c>
      <c r="E14" s="213" t="s">
        <v>207</v>
      </c>
      <c r="F14" s="213" t="s">
        <v>208</v>
      </c>
      <c r="G14" s="214">
        <v>38579</v>
      </c>
      <c r="H14" s="215" t="s">
        <v>191</v>
      </c>
      <c r="I14" s="216">
        <v>3066</v>
      </c>
      <c r="J14" s="216" t="s">
        <v>209</v>
      </c>
      <c r="K14" s="217" t="s">
        <v>210</v>
      </c>
      <c r="L14" s="217"/>
      <c r="M14" s="217"/>
      <c r="N14" s="217"/>
      <c r="O14" s="217"/>
      <c r="P14" s="217"/>
      <c r="Q14" s="295">
        <v>1</v>
      </c>
      <c r="R14" s="295"/>
      <c r="S14" s="220">
        <v>52475000</v>
      </c>
      <c r="T14" s="221">
        <f t="shared" si="0"/>
        <v>874583.33333333337</v>
      </c>
      <c r="U14" s="222">
        <v>60</v>
      </c>
      <c r="V14" s="223">
        <v>60</v>
      </c>
      <c r="W14" s="222">
        <f t="shared" si="1"/>
        <v>0</v>
      </c>
      <c r="X14" s="224">
        <f t="shared" si="6"/>
        <v>60</v>
      </c>
      <c r="Y14" s="225">
        <f t="shared" si="2"/>
        <v>0</v>
      </c>
      <c r="Z14" s="226">
        <v>52475000</v>
      </c>
      <c r="AA14" s="226">
        <v>0</v>
      </c>
      <c r="AB14" s="226">
        <f t="shared" si="7"/>
        <v>0</v>
      </c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>
        <f t="shared" si="3"/>
        <v>52475000</v>
      </c>
      <c r="AP14" s="227">
        <f t="shared" si="4"/>
        <v>0</v>
      </c>
      <c r="AQ14" s="228"/>
      <c r="AR14" s="228"/>
      <c r="AS14" s="229"/>
      <c r="AT14" s="230"/>
      <c r="AU14" s="119" t="s">
        <v>195</v>
      </c>
      <c r="AV14" s="119" t="e">
        <f>VLOOKUP(F14,[78]!D365FinOps_API_Table[[FixedAssetNumber]:[Department]],80,FALSE)</f>
        <v>#REF!</v>
      </c>
      <c r="BL14" s="213" t="s">
        <v>207</v>
      </c>
    </row>
    <row r="15" spans="1:64" hidden="1" outlineLevel="1">
      <c r="A15" s="210">
        <f t="shared" si="5"/>
        <v>6</v>
      </c>
      <c r="B15" s="213" t="s">
        <v>187</v>
      </c>
      <c r="C15" s="517" t="s">
        <v>188</v>
      </c>
      <c r="D15" s="212">
        <v>152</v>
      </c>
      <c r="E15" s="213" t="s">
        <v>211</v>
      </c>
      <c r="F15" s="213" t="s">
        <v>212</v>
      </c>
      <c r="G15" s="214">
        <v>38715</v>
      </c>
      <c r="H15" s="215" t="s">
        <v>191</v>
      </c>
      <c r="I15" s="216">
        <v>17</v>
      </c>
      <c r="J15" s="216" t="s">
        <v>213</v>
      </c>
      <c r="K15" s="217" t="s">
        <v>194</v>
      </c>
      <c r="L15" s="217"/>
      <c r="M15" s="217"/>
      <c r="N15" s="217"/>
      <c r="O15" s="217"/>
      <c r="P15" s="217"/>
      <c r="Q15" s="295">
        <v>1</v>
      </c>
      <c r="R15" s="295"/>
      <c r="S15" s="220">
        <v>692000000</v>
      </c>
      <c r="T15" s="221">
        <f t="shared" si="0"/>
        <v>2883333.3333333335</v>
      </c>
      <c r="U15" s="222">
        <v>240</v>
      </c>
      <c r="V15" s="223">
        <v>240.00000000000009</v>
      </c>
      <c r="W15" s="222">
        <f t="shared" si="1"/>
        <v>0</v>
      </c>
      <c r="X15" s="224">
        <f t="shared" si="6"/>
        <v>240.00000000000009</v>
      </c>
      <c r="Y15" s="225">
        <f t="shared" ref="Y15:Y26" si="8">+U15-X15</f>
        <v>0</v>
      </c>
      <c r="Z15" s="226">
        <v>692000000.00000024</v>
      </c>
      <c r="AA15" s="226">
        <v>-2.384185791015625E-7</v>
      </c>
      <c r="AB15" s="226">
        <f t="shared" si="7"/>
        <v>0</v>
      </c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>
        <f t="shared" si="3"/>
        <v>692000000.00000024</v>
      </c>
      <c r="AP15" s="227">
        <f t="shared" si="4"/>
        <v>-2.384185791015625E-7</v>
      </c>
      <c r="AQ15" s="228"/>
      <c r="AR15" s="228"/>
      <c r="AS15" s="229"/>
      <c r="AT15" s="230"/>
      <c r="AU15" s="119" t="s">
        <v>195</v>
      </c>
      <c r="AV15" s="119" t="e">
        <f>VLOOKUP(F15,[78]!D365FinOps_API_Table[[FixedAssetNumber]:[Department]],80,FALSE)</f>
        <v>#REF!</v>
      </c>
      <c r="BL15" s="213" t="s">
        <v>211</v>
      </c>
    </row>
    <row r="16" spans="1:64" hidden="1" outlineLevel="1">
      <c r="A16" s="210">
        <f t="shared" si="5"/>
        <v>7</v>
      </c>
      <c r="B16" s="213" t="s">
        <v>214</v>
      </c>
      <c r="C16" s="517" t="s">
        <v>188</v>
      </c>
      <c r="D16" s="212">
        <v>152</v>
      </c>
      <c r="E16" s="213" t="s">
        <v>211</v>
      </c>
      <c r="F16" s="213" t="s">
        <v>215</v>
      </c>
      <c r="G16" s="214">
        <v>38715</v>
      </c>
      <c r="H16" s="215" t="s">
        <v>191</v>
      </c>
      <c r="I16" s="216">
        <v>17</v>
      </c>
      <c r="J16" s="216" t="s">
        <v>213</v>
      </c>
      <c r="K16" s="217" t="s">
        <v>194</v>
      </c>
      <c r="L16" s="217"/>
      <c r="M16" s="217"/>
      <c r="N16" s="217"/>
      <c r="O16" s="217"/>
      <c r="P16" s="217"/>
      <c r="Q16" s="295">
        <v>1</v>
      </c>
      <c r="R16" s="295"/>
      <c r="S16" s="220">
        <v>173000000</v>
      </c>
      <c r="T16" s="221">
        <f t="shared" si="0"/>
        <v>720833.33333333337</v>
      </c>
      <c r="U16" s="222">
        <v>240</v>
      </c>
      <c r="V16" s="223">
        <v>240.00000000000009</v>
      </c>
      <c r="W16" s="222">
        <f>+AB16/T16</f>
        <v>0</v>
      </c>
      <c r="X16" s="224">
        <f t="shared" si="6"/>
        <v>240.00000000000009</v>
      </c>
      <c r="Y16" s="225">
        <f t="shared" si="8"/>
        <v>0</v>
      </c>
      <c r="Z16" s="226">
        <v>173000000.00000006</v>
      </c>
      <c r="AA16" s="226">
        <v>-5.9604644775390625E-8</v>
      </c>
      <c r="AB16" s="226">
        <f t="shared" si="7"/>
        <v>0</v>
      </c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>
        <f t="shared" si="3"/>
        <v>173000000.00000006</v>
      </c>
      <c r="AP16" s="227">
        <f t="shared" si="4"/>
        <v>-5.9604644775390625E-8</v>
      </c>
      <c r="AQ16" s="228"/>
      <c r="AR16" s="228"/>
      <c r="AS16" s="229"/>
      <c r="AT16" s="230"/>
      <c r="AU16" s="119" t="s">
        <v>195</v>
      </c>
      <c r="AV16" s="119" t="e">
        <f>VLOOKUP(F16,[78]!D365FinOps_API_Table[[FixedAssetNumber]:[Department]],80,FALSE)</f>
        <v>#REF!</v>
      </c>
      <c r="BL16" s="213" t="s">
        <v>211</v>
      </c>
    </row>
    <row r="17" spans="1:64" hidden="1" outlineLevel="1">
      <c r="A17" s="210">
        <f t="shared" si="5"/>
        <v>8</v>
      </c>
      <c r="B17" s="213" t="s">
        <v>199</v>
      </c>
      <c r="C17" s="271" t="s">
        <v>200</v>
      </c>
      <c r="D17" s="212">
        <v>152</v>
      </c>
      <c r="E17" s="213"/>
      <c r="F17" s="213" t="s">
        <v>216</v>
      </c>
      <c r="G17" s="214">
        <v>38980</v>
      </c>
      <c r="H17" s="215" t="s">
        <v>191</v>
      </c>
      <c r="I17" s="216">
        <v>2</v>
      </c>
      <c r="J17" s="216" t="s">
        <v>217</v>
      </c>
      <c r="K17" s="217" t="s">
        <v>218</v>
      </c>
      <c r="L17" s="217"/>
      <c r="M17" s="217"/>
      <c r="N17" s="217"/>
      <c r="O17" s="217"/>
      <c r="P17" s="217"/>
      <c r="Q17" s="295">
        <v>1</v>
      </c>
      <c r="R17" s="295"/>
      <c r="S17" s="220">
        <v>153336000</v>
      </c>
      <c r="T17" s="221">
        <f t="shared" si="0"/>
        <v>638900</v>
      </c>
      <c r="U17" s="222">
        <v>240</v>
      </c>
      <c r="V17" s="223">
        <v>231</v>
      </c>
      <c r="W17" s="222">
        <f t="shared" si="1"/>
        <v>6</v>
      </c>
      <c r="X17" s="224">
        <f t="shared" si="6"/>
        <v>237</v>
      </c>
      <c r="Y17" s="225">
        <f t="shared" si="8"/>
        <v>3</v>
      </c>
      <c r="Z17" s="226">
        <v>147585900</v>
      </c>
      <c r="AA17" s="226">
        <v>5750100</v>
      </c>
      <c r="AB17" s="226">
        <f t="shared" si="7"/>
        <v>3833400</v>
      </c>
      <c r="AC17" s="226">
        <v>638900</v>
      </c>
      <c r="AD17" s="226">
        <v>638900</v>
      </c>
      <c r="AE17" s="226">
        <v>638900</v>
      </c>
      <c r="AF17" s="226">
        <v>638900</v>
      </c>
      <c r="AG17" s="226">
        <v>638900</v>
      </c>
      <c r="AH17" s="226">
        <v>638900</v>
      </c>
      <c r="AI17" s="226">
        <v>638900</v>
      </c>
      <c r="AJ17" s="226">
        <v>638900</v>
      </c>
      <c r="AK17" s="226">
        <v>638900</v>
      </c>
      <c r="AL17" s="226">
        <v>638900</v>
      </c>
      <c r="AM17" s="226">
        <v>638900</v>
      </c>
      <c r="AN17" s="226">
        <v>638900</v>
      </c>
      <c r="AO17" s="226">
        <f t="shared" si="3"/>
        <v>151419300</v>
      </c>
      <c r="AP17" s="227">
        <f t="shared" si="4"/>
        <v>1916700</v>
      </c>
      <c r="AQ17" s="228"/>
      <c r="AR17" s="228"/>
      <c r="AS17" s="229"/>
      <c r="AT17" s="230"/>
      <c r="AU17" s="119" t="s">
        <v>195</v>
      </c>
      <c r="AV17" s="119" t="e">
        <f>VLOOKUP(F17,[78]!D365FinOps_API_Table[[FixedAssetNumber]:[Department]],80,FALSE)</f>
        <v>#REF!</v>
      </c>
      <c r="BL17" s="213"/>
    </row>
    <row r="18" spans="1:64" hidden="1" outlineLevel="1">
      <c r="A18" s="210">
        <f t="shared" si="5"/>
        <v>9</v>
      </c>
      <c r="B18" s="213" t="s">
        <v>199</v>
      </c>
      <c r="C18" s="271" t="s">
        <v>200</v>
      </c>
      <c r="D18" s="212">
        <v>152</v>
      </c>
      <c r="E18" s="213"/>
      <c r="F18" s="213" t="s">
        <v>219</v>
      </c>
      <c r="G18" s="214">
        <v>38981</v>
      </c>
      <c r="H18" s="215" t="s">
        <v>191</v>
      </c>
      <c r="I18" s="216">
        <v>2</v>
      </c>
      <c r="J18" s="216" t="s">
        <v>217</v>
      </c>
      <c r="K18" s="217" t="s">
        <v>218</v>
      </c>
      <c r="L18" s="217"/>
      <c r="M18" s="217"/>
      <c r="N18" s="217"/>
      <c r="O18" s="217"/>
      <c r="P18" s="217"/>
      <c r="Q18" s="295">
        <v>1</v>
      </c>
      <c r="R18" s="295"/>
      <c r="S18" s="220">
        <v>727290000</v>
      </c>
      <c r="T18" s="221">
        <f t="shared" si="0"/>
        <v>3030375</v>
      </c>
      <c r="U18" s="222">
        <v>240</v>
      </c>
      <c r="V18" s="223">
        <v>231</v>
      </c>
      <c r="W18" s="222">
        <f t="shared" si="1"/>
        <v>6</v>
      </c>
      <c r="X18" s="225">
        <f t="shared" si="6"/>
        <v>237</v>
      </c>
      <c r="Y18" s="225">
        <f t="shared" si="8"/>
        <v>3</v>
      </c>
      <c r="Z18" s="226">
        <v>700016625</v>
      </c>
      <c r="AA18" s="226">
        <v>27273375</v>
      </c>
      <c r="AB18" s="226">
        <f t="shared" si="7"/>
        <v>18182250</v>
      </c>
      <c r="AC18" s="226">
        <v>3030375</v>
      </c>
      <c r="AD18" s="226">
        <v>3030375</v>
      </c>
      <c r="AE18" s="226">
        <v>3030375</v>
      </c>
      <c r="AF18" s="226">
        <v>3030375</v>
      </c>
      <c r="AG18" s="226">
        <v>3030375</v>
      </c>
      <c r="AH18" s="226">
        <v>3030375</v>
      </c>
      <c r="AI18" s="226">
        <v>3030375</v>
      </c>
      <c r="AJ18" s="226">
        <v>3030375</v>
      </c>
      <c r="AK18" s="226">
        <v>3030375</v>
      </c>
      <c r="AL18" s="226">
        <v>3030375</v>
      </c>
      <c r="AM18" s="226">
        <v>3030375</v>
      </c>
      <c r="AN18" s="226">
        <v>3030375</v>
      </c>
      <c r="AO18" s="226">
        <f t="shared" si="3"/>
        <v>718198875</v>
      </c>
      <c r="AP18" s="227">
        <f t="shared" si="4"/>
        <v>9091125</v>
      </c>
      <c r="AQ18" s="228"/>
      <c r="AR18" s="228"/>
      <c r="AS18" s="229"/>
      <c r="AT18" s="230"/>
      <c r="AU18" s="119" t="s">
        <v>195</v>
      </c>
      <c r="AV18" s="119" t="e">
        <f>VLOOKUP(F18,[78]!D365FinOps_API_Table[[FixedAssetNumber]:[Department]],80,FALSE)</f>
        <v>#REF!</v>
      </c>
      <c r="BL18" s="213"/>
    </row>
    <row r="19" spans="1:64" hidden="1" outlineLevel="1">
      <c r="A19" s="210">
        <f t="shared" si="5"/>
        <v>10</v>
      </c>
      <c r="B19" s="213" t="s">
        <v>199</v>
      </c>
      <c r="C19" s="271" t="s">
        <v>200</v>
      </c>
      <c r="D19" s="212">
        <v>152</v>
      </c>
      <c r="E19" s="213"/>
      <c r="F19" s="213" t="s">
        <v>220</v>
      </c>
      <c r="G19" s="214">
        <v>39051</v>
      </c>
      <c r="H19" s="215" t="s">
        <v>191</v>
      </c>
      <c r="I19" s="216">
        <v>125</v>
      </c>
      <c r="J19" s="216" t="s">
        <v>221</v>
      </c>
      <c r="K19" s="217" t="s">
        <v>218</v>
      </c>
      <c r="L19" s="217"/>
      <c r="M19" s="217"/>
      <c r="N19" s="217"/>
      <c r="O19" s="217"/>
      <c r="P19" s="217"/>
      <c r="Q19" s="295">
        <v>1</v>
      </c>
      <c r="R19" s="295"/>
      <c r="S19" s="220">
        <v>36100000</v>
      </c>
      <c r="T19" s="221">
        <f t="shared" si="0"/>
        <v>150416.66666666666</v>
      </c>
      <c r="U19" s="222">
        <v>240</v>
      </c>
      <c r="V19" s="223">
        <v>229.00000000000003</v>
      </c>
      <c r="W19" s="222">
        <f t="shared" si="1"/>
        <v>6</v>
      </c>
      <c r="X19" s="224">
        <f t="shared" si="6"/>
        <v>235.00000000000003</v>
      </c>
      <c r="Y19" s="225">
        <f t="shared" si="8"/>
        <v>4.9999999999999716</v>
      </c>
      <c r="Z19" s="226">
        <v>34445416.666666672</v>
      </c>
      <c r="AA19" s="226">
        <v>1654583.3333333284</v>
      </c>
      <c r="AB19" s="226">
        <f t="shared" si="7"/>
        <v>902499.99999999988</v>
      </c>
      <c r="AC19" s="226">
        <v>150416.66666666666</v>
      </c>
      <c r="AD19" s="226">
        <v>150416.66666666666</v>
      </c>
      <c r="AE19" s="226">
        <v>150416.66666666666</v>
      </c>
      <c r="AF19" s="226">
        <v>150416.66666666666</v>
      </c>
      <c r="AG19" s="226">
        <v>150416.66666666666</v>
      </c>
      <c r="AH19" s="226">
        <v>150416.66666666666</v>
      </c>
      <c r="AI19" s="226">
        <v>150416.66666666666</v>
      </c>
      <c r="AJ19" s="226">
        <v>150416.66666666666</v>
      </c>
      <c r="AK19" s="226">
        <v>150416.66666666666</v>
      </c>
      <c r="AL19" s="226">
        <v>150416.66666666666</v>
      </c>
      <c r="AM19" s="226">
        <v>150416.66666666666</v>
      </c>
      <c r="AN19" s="226">
        <v>150416.66666666666</v>
      </c>
      <c r="AO19" s="226">
        <f t="shared" si="3"/>
        <v>35347916.666666672</v>
      </c>
      <c r="AP19" s="227">
        <f t="shared" si="4"/>
        <v>752083.33333332837</v>
      </c>
      <c r="AQ19" s="228"/>
      <c r="AR19" s="228"/>
      <c r="AS19" s="229"/>
      <c r="AT19" s="230"/>
      <c r="AU19" s="119" t="s">
        <v>195</v>
      </c>
      <c r="AV19" s="119" t="e">
        <f>VLOOKUP(F19,[78]!D365FinOps_API_Table[[FixedAssetNumber]:[Department]],80,FALSE)</f>
        <v>#REF!</v>
      </c>
      <c r="BL19" s="213"/>
    </row>
    <row r="20" spans="1:64" hidden="1" outlineLevel="1">
      <c r="A20" s="210">
        <f t="shared" si="5"/>
        <v>11</v>
      </c>
      <c r="B20" s="213" t="s">
        <v>199</v>
      </c>
      <c r="C20" s="271" t="s">
        <v>200</v>
      </c>
      <c r="D20" s="212">
        <v>152</v>
      </c>
      <c r="E20" s="213"/>
      <c r="F20" s="213" t="s">
        <v>222</v>
      </c>
      <c r="G20" s="214">
        <v>39051</v>
      </c>
      <c r="H20" s="215" t="s">
        <v>191</v>
      </c>
      <c r="I20" s="216">
        <v>4005</v>
      </c>
      <c r="J20" s="216" t="s">
        <v>221</v>
      </c>
      <c r="K20" s="217" t="s">
        <v>218</v>
      </c>
      <c r="L20" s="217"/>
      <c r="M20" s="217"/>
      <c r="N20" s="217"/>
      <c r="O20" s="217"/>
      <c r="P20" s="217"/>
      <c r="Q20" s="295">
        <v>1</v>
      </c>
      <c r="R20" s="295"/>
      <c r="S20" s="220">
        <v>24253500</v>
      </c>
      <c r="T20" s="221">
        <f t="shared" si="0"/>
        <v>101056.25</v>
      </c>
      <c r="U20" s="222">
        <v>240</v>
      </c>
      <c r="V20" s="223">
        <v>229</v>
      </c>
      <c r="W20" s="222">
        <f t="shared" si="1"/>
        <v>6</v>
      </c>
      <c r="X20" s="224">
        <f t="shared" si="6"/>
        <v>235</v>
      </c>
      <c r="Y20" s="225">
        <f t="shared" si="8"/>
        <v>5</v>
      </c>
      <c r="Z20" s="226">
        <v>23141881.25</v>
      </c>
      <c r="AA20" s="226">
        <v>1111618.75</v>
      </c>
      <c r="AB20" s="226">
        <f t="shared" si="7"/>
        <v>606337.5</v>
      </c>
      <c r="AC20" s="226">
        <v>101056.25</v>
      </c>
      <c r="AD20" s="226">
        <v>101056.25</v>
      </c>
      <c r="AE20" s="226">
        <v>101056.25</v>
      </c>
      <c r="AF20" s="226">
        <v>101056.25</v>
      </c>
      <c r="AG20" s="226">
        <v>101056.25</v>
      </c>
      <c r="AH20" s="226">
        <v>101056.25</v>
      </c>
      <c r="AI20" s="226">
        <v>101056.25</v>
      </c>
      <c r="AJ20" s="226">
        <v>101056.25</v>
      </c>
      <c r="AK20" s="226">
        <v>101056.25</v>
      </c>
      <c r="AL20" s="226">
        <v>101056.25</v>
      </c>
      <c r="AM20" s="226">
        <v>101056.25</v>
      </c>
      <c r="AN20" s="226">
        <v>101056.25</v>
      </c>
      <c r="AO20" s="226">
        <f t="shared" si="3"/>
        <v>23748218.75</v>
      </c>
      <c r="AP20" s="227">
        <f t="shared" si="4"/>
        <v>505281.25</v>
      </c>
      <c r="AQ20" s="228"/>
      <c r="AR20" s="228"/>
      <c r="AS20" s="229"/>
      <c r="AT20" s="230"/>
      <c r="AU20" s="119" t="s">
        <v>195</v>
      </c>
      <c r="AV20" s="119" t="e">
        <f>VLOOKUP(F20,[78]!D365FinOps_API_Table[[FixedAssetNumber]:[Department]],80,FALSE)</f>
        <v>#REF!</v>
      </c>
      <c r="BL20" s="213"/>
    </row>
    <row r="21" spans="1:64" hidden="1" outlineLevel="1">
      <c r="A21" s="210">
        <f t="shared" si="5"/>
        <v>12</v>
      </c>
      <c r="B21" s="213" t="s">
        <v>199</v>
      </c>
      <c r="C21" s="271" t="s">
        <v>200</v>
      </c>
      <c r="D21" s="212">
        <v>152</v>
      </c>
      <c r="E21" s="213"/>
      <c r="F21" s="213" t="s">
        <v>223</v>
      </c>
      <c r="G21" s="214">
        <v>39051</v>
      </c>
      <c r="H21" s="215" t="s">
        <v>191</v>
      </c>
      <c r="I21" s="216">
        <v>4058</v>
      </c>
      <c r="J21" s="216" t="s">
        <v>221</v>
      </c>
      <c r="K21" s="217" t="s">
        <v>218</v>
      </c>
      <c r="L21" s="217"/>
      <c r="M21" s="217"/>
      <c r="N21" s="217"/>
      <c r="O21" s="217"/>
      <c r="P21" s="217"/>
      <c r="Q21" s="295">
        <v>1</v>
      </c>
      <c r="R21" s="295"/>
      <c r="S21" s="220">
        <v>64080000</v>
      </c>
      <c r="T21" s="221">
        <f t="shared" si="0"/>
        <v>267000</v>
      </c>
      <c r="U21" s="222">
        <v>240</v>
      </c>
      <c r="V21" s="223">
        <v>229</v>
      </c>
      <c r="W21" s="222">
        <f t="shared" si="1"/>
        <v>6</v>
      </c>
      <c r="X21" s="224">
        <f t="shared" si="6"/>
        <v>235</v>
      </c>
      <c r="Y21" s="225">
        <f t="shared" si="8"/>
        <v>5</v>
      </c>
      <c r="Z21" s="226">
        <v>61143000</v>
      </c>
      <c r="AA21" s="226">
        <v>2937000</v>
      </c>
      <c r="AB21" s="226">
        <f t="shared" si="7"/>
        <v>1602000</v>
      </c>
      <c r="AC21" s="226">
        <v>267000</v>
      </c>
      <c r="AD21" s="226">
        <v>267000</v>
      </c>
      <c r="AE21" s="226">
        <v>267000</v>
      </c>
      <c r="AF21" s="226">
        <v>267000</v>
      </c>
      <c r="AG21" s="226">
        <v>267000</v>
      </c>
      <c r="AH21" s="226">
        <v>267000</v>
      </c>
      <c r="AI21" s="226">
        <v>267000</v>
      </c>
      <c r="AJ21" s="226">
        <v>267000</v>
      </c>
      <c r="AK21" s="226">
        <v>267000</v>
      </c>
      <c r="AL21" s="226">
        <v>267000</v>
      </c>
      <c r="AM21" s="226">
        <v>267000</v>
      </c>
      <c r="AN21" s="226">
        <v>267000</v>
      </c>
      <c r="AO21" s="226">
        <f t="shared" si="3"/>
        <v>62745000</v>
      </c>
      <c r="AP21" s="227">
        <f t="shared" si="4"/>
        <v>1335000</v>
      </c>
      <c r="AQ21" s="228"/>
      <c r="AR21" s="228"/>
      <c r="AS21" s="229"/>
      <c r="AT21" s="230"/>
      <c r="AU21" s="119" t="s">
        <v>195</v>
      </c>
      <c r="AV21" s="119" t="e">
        <f>VLOOKUP(F21,[78]!D365FinOps_API_Table[[FixedAssetNumber]:[Department]],80,FALSE)</f>
        <v>#REF!</v>
      </c>
      <c r="BL21" s="213"/>
    </row>
    <row r="22" spans="1:64" hidden="1" outlineLevel="1">
      <c r="A22" s="210">
        <f t="shared" si="5"/>
        <v>13</v>
      </c>
      <c r="B22" s="213" t="s">
        <v>199</v>
      </c>
      <c r="C22" s="271" t="s">
        <v>200</v>
      </c>
      <c r="D22" s="212">
        <v>152</v>
      </c>
      <c r="E22" s="213"/>
      <c r="F22" s="213" t="s">
        <v>224</v>
      </c>
      <c r="G22" s="214">
        <v>39051</v>
      </c>
      <c r="H22" s="215" t="s">
        <v>191</v>
      </c>
      <c r="I22" s="216">
        <v>4058</v>
      </c>
      <c r="J22" s="216" t="s">
        <v>221</v>
      </c>
      <c r="K22" s="217" t="s">
        <v>218</v>
      </c>
      <c r="L22" s="217"/>
      <c r="M22" s="217"/>
      <c r="N22" s="217"/>
      <c r="O22" s="217"/>
      <c r="P22" s="217"/>
      <c r="Q22" s="295">
        <v>1</v>
      </c>
      <c r="R22" s="295"/>
      <c r="S22" s="220">
        <v>42720000</v>
      </c>
      <c r="T22" s="221">
        <f t="shared" si="0"/>
        <v>178000</v>
      </c>
      <c r="U22" s="222">
        <v>240</v>
      </c>
      <c r="V22" s="223">
        <v>229</v>
      </c>
      <c r="W22" s="222">
        <f t="shared" si="1"/>
        <v>6</v>
      </c>
      <c r="X22" s="224">
        <f t="shared" si="6"/>
        <v>235</v>
      </c>
      <c r="Y22" s="225">
        <f t="shared" si="8"/>
        <v>5</v>
      </c>
      <c r="Z22" s="226">
        <v>40762000</v>
      </c>
      <c r="AA22" s="226">
        <v>1958000</v>
      </c>
      <c r="AB22" s="226">
        <f t="shared" si="7"/>
        <v>1068000</v>
      </c>
      <c r="AC22" s="226">
        <v>178000</v>
      </c>
      <c r="AD22" s="226">
        <v>178000</v>
      </c>
      <c r="AE22" s="226">
        <v>178000</v>
      </c>
      <c r="AF22" s="226">
        <v>178000</v>
      </c>
      <c r="AG22" s="226">
        <v>178000</v>
      </c>
      <c r="AH22" s="226">
        <v>178000</v>
      </c>
      <c r="AI22" s="226">
        <v>178000</v>
      </c>
      <c r="AJ22" s="226">
        <v>178000</v>
      </c>
      <c r="AK22" s="226">
        <v>178000</v>
      </c>
      <c r="AL22" s="226">
        <v>178000</v>
      </c>
      <c r="AM22" s="226">
        <v>178000</v>
      </c>
      <c r="AN22" s="226">
        <v>178000</v>
      </c>
      <c r="AO22" s="226">
        <f t="shared" si="3"/>
        <v>41830000</v>
      </c>
      <c r="AP22" s="227">
        <f t="shared" si="4"/>
        <v>890000</v>
      </c>
      <c r="AQ22" s="228"/>
      <c r="AR22" s="228"/>
      <c r="AS22" s="229"/>
      <c r="AT22" s="230"/>
      <c r="AU22" s="119" t="s">
        <v>195</v>
      </c>
      <c r="AV22" s="119" t="e">
        <f>VLOOKUP(F22,[78]!D365FinOps_API_Table[[FixedAssetNumber]:[Department]],80,FALSE)</f>
        <v>#REF!</v>
      </c>
      <c r="BL22" s="213"/>
    </row>
    <row r="23" spans="1:64" hidden="1" outlineLevel="1">
      <c r="A23" s="210">
        <f t="shared" si="5"/>
        <v>14</v>
      </c>
      <c r="B23" s="213" t="s">
        <v>199</v>
      </c>
      <c r="C23" s="271" t="s">
        <v>200</v>
      </c>
      <c r="D23" s="212">
        <v>152</v>
      </c>
      <c r="E23" s="213"/>
      <c r="F23" s="213" t="s">
        <v>225</v>
      </c>
      <c r="G23" s="214">
        <v>39080</v>
      </c>
      <c r="H23" s="215" t="s">
        <v>191</v>
      </c>
      <c r="I23" s="216">
        <v>4013</v>
      </c>
      <c r="J23" s="216" t="s">
        <v>226</v>
      </c>
      <c r="K23" s="217" t="s">
        <v>218</v>
      </c>
      <c r="L23" s="217"/>
      <c r="M23" s="217"/>
      <c r="N23" s="217"/>
      <c r="O23" s="217"/>
      <c r="P23" s="217"/>
      <c r="Q23" s="295">
        <v>1</v>
      </c>
      <c r="R23" s="295"/>
      <c r="S23" s="220">
        <v>22000000</v>
      </c>
      <c r="T23" s="221">
        <f t="shared" si="0"/>
        <v>91666.666666666672</v>
      </c>
      <c r="U23" s="222">
        <v>240</v>
      </c>
      <c r="V23" s="223">
        <v>228.99999999999997</v>
      </c>
      <c r="W23" s="222">
        <f t="shared" si="1"/>
        <v>6</v>
      </c>
      <c r="X23" s="224">
        <f t="shared" si="6"/>
        <v>234.99999999999997</v>
      </c>
      <c r="Y23" s="225">
        <f t="shared" si="8"/>
        <v>5.0000000000000284</v>
      </c>
      <c r="Z23" s="226">
        <v>20991666.666666664</v>
      </c>
      <c r="AA23" s="226">
        <v>1008333.3333333358</v>
      </c>
      <c r="AB23" s="226">
        <f t="shared" si="7"/>
        <v>550000</v>
      </c>
      <c r="AC23" s="226">
        <v>91666.666666666672</v>
      </c>
      <c r="AD23" s="226">
        <v>91666.666666666672</v>
      </c>
      <c r="AE23" s="226">
        <v>91666.666666666672</v>
      </c>
      <c r="AF23" s="226">
        <v>91666.666666666672</v>
      </c>
      <c r="AG23" s="226">
        <v>91666.666666666672</v>
      </c>
      <c r="AH23" s="226">
        <v>91666.666666666672</v>
      </c>
      <c r="AI23" s="226">
        <v>91666.666666666672</v>
      </c>
      <c r="AJ23" s="226">
        <v>91666.666666666672</v>
      </c>
      <c r="AK23" s="226">
        <v>91666.666666666672</v>
      </c>
      <c r="AL23" s="226">
        <v>91666.666666666672</v>
      </c>
      <c r="AM23" s="226">
        <v>91666.666666666672</v>
      </c>
      <c r="AN23" s="226">
        <v>91666.666666666672</v>
      </c>
      <c r="AO23" s="226">
        <f t="shared" si="3"/>
        <v>21541666.666666664</v>
      </c>
      <c r="AP23" s="227">
        <f t="shared" si="4"/>
        <v>458333.33333333582</v>
      </c>
      <c r="AQ23" s="228"/>
      <c r="AR23" s="228"/>
      <c r="AS23" s="229"/>
      <c r="AT23" s="230"/>
      <c r="AU23" s="119" t="s">
        <v>195</v>
      </c>
      <c r="AV23" s="119" t="e">
        <f>VLOOKUP(F23,[78]!D365FinOps_API_Table[[FixedAssetNumber]:[Department]],80,FALSE)</f>
        <v>#REF!</v>
      </c>
      <c r="BL23" s="213"/>
    </row>
    <row r="24" spans="1:64" hidden="1" outlineLevel="1">
      <c r="A24" s="210">
        <f t="shared" si="5"/>
        <v>15</v>
      </c>
      <c r="B24" s="213" t="s">
        <v>199</v>
      </c>
      <c r="C24" s="271" t="s">
        <v>200</v>
      </c>
      <c r="D24" s="212">
        <v>152</v>
      </c>
      <c r="E24" s="213"/>
      <c r="F24" s="213" t="s">
        <v>227</v>
      </c>
      <c r="G24" s="214">
        <v>39080</v>
      </c>
      <c r="H24" s="215" t="s">
        <v>191</v>
      </c>
      <c r="I24" s="216">
        <v>4029</v>
      </c>
      <c r="J24" s="216" t="s">
        <v>226</v>
      </c>
      <c r="K24" s="217" t="s">
        <v>218</v>
      </c>
      <c r="L24" s="217"/>
      <c r="M24" s="217"/>
      <c r="N24" s="217"/>
      <c r="O24" s="217"/>
      <c r="P24" s="217"/>
      <c r="Q24" s="295">
        <v>1</v>
      </c>
      <c r="R24" s="295"/>
      <c r="S24" s="220">
        <v>16169000</v>
      </c>
      <c r="T24" s="221">
        <f t="shared" si="0"/>
        <v>67370.833333333328</v>
      </c>
      <c r="U24" s="222">
        <v>240</v>
      </c>
      <c r="V24" s="223">
        <v>229.00000000000003</v>
      </c>
      <c r="W24" s="222">
        <f t="shared" si="1"/>
        <v>6</v>
      </c>
      <c r="X24" s="224">
        <f t="shared" si="6"/>
        <v>235.00000000000003</v>
      </c>
      <c r="Y24" s="225">
        <f t="shared" si="8"/>
        <v>4.9999999999999716</v>
      </c>
      <c r="Z24" s="226">
        <v>15427920.833333334</v>
      </c>
      <c r="AA24" s="226">
        <v>741079.16666666605</v>
      </c>
      <c r="AB24" s="226">
        <f t="shared" si="7"/>
        <v>404224.99999999994</v>
      </c>
      <c r="AC24" s="226">
        <v>67370.833333333328</v>
      </c>
      <c r="AD24" s="226">
        <v>67370.833333333328</v>
      </c>
      <c r="AE24" s="226">
        <v>67370.833333333328</v>
      </c>
      <c r="AF24" s="226">
        <v>67370.833333333328</v>
      </c>
      <c r="AG24" s="226">
        <v>67370.833333333328</v>
      </c>
      <c r="AH24" s="226">
        <v>67370.833333333328</v>
      </c>
      <c r="AI24" s="226">
        <v>67370.833333333328</v>
      </c>
      <c r="AJ24" s="226">
        <v>67370.833333333328</v>
      </c>
      <c r="AK24" s="226">
        <v>67370.833333333328</v>
      </c>
      <c r="AL24" s="226">
        <v>67370.833333333328</v>
      </c>
      <c r="AM24" s="226">
        <v>67370.833333333328</v>
      </c>
      <c r="AN24" s="226">
        <v>67370.833333333328</v>
      </c>
      <c r="AO24" s="226">
        <f t="shared" si="3"/>
        <v>15832145.833333334</v>
      </c>
      <c r="AP24" s="227">
        <f t="shared" si="4"/>
        <v>336854.16666666605</v>
      </c>
      <c r="AQ24" s="228"/>
      <c r="AR24" s="228"/>
      <c r="AS24" s="229"/>
      <c r="AT24" s="230"/>
      <c r="AU24" s="119" t="s">
        <v>195</v>
      </c>
      <c r="AV24" s="119" t="e">
        <f>VLOOKUP(F24,[78]!D365FinOps_API_Table[[FixedAssetNumber]:[Department]],80,FALSE)</f>
        <v>#REF!</v>
      </c>
      <c r="BL24" s="213"/>
    </row>
    <row r="25" spans="1:64" hidden="1" outlineLevel="1">
      <c r="A25" s="210">
        <f t="shared" si="5"/>
        <v>16</v>
      </c>
      <c r="B25" s="213" t="s">
        <v>199</v>
      </c>
      <c r="C25" s="271" t="s">
        <v>200</v>
      </c>
      <c r="D25" s="212">
        <v>152</v>
      </c>
      <c r="E25" s="213"/>
      <c r="F25" s="213" t="s">
        <v>228</v>
      </c>
      <c r="G25" s="214">
        <v>39080</v>
      </c>
      <c r="H25" s="215" t="s">
        <v>191</v>
      </c>
      <c r="I25" s="216">
        <v>4033</v>
      </c>
      <c r="J25" s="216" t="s">
        <v>226</v>
      </c>
      <c r="K25" s="217" t="s">
        <v>218</v>
      </c>
      <c r="L25" s="217"/>
      <c r="M25" s="217"/>
      <c r="N25" s="217"/>
      <c r="O25" s="217"/>
      <c r="P25" s="217"/>
      <c r="Q25" s="295">
        <v>1</v>
      </c>
      <c r="R25" s="295"/>
      <c r="S25" s="220">
        <v>51901000</v>
      </c>
      <c r="T25" s="221">
        <f t="shared" si="0"/>
        <v>216254.16666666666</v>
      </c>
      <c r="U25" s="222">
        <v>240</v>
      </c>
      <c r="V25" s="223">
        <v>229</v>
      </c>
      <c r="W25" s="222">
        <f t="shared" si="1"/>
        <v>6</v>
      </c>
      <c r="X25" s="224">
        <f t="shared" si="6"/>
        <v>235</v>
      </c>
      <c r="Y25" s="225">
        <f t="shared" si="8"/>
        <v>5</v>
      </c>
      <c r="Z25" s="226">
        <v>49522204.166666664</v>
      </c>
      <c r="AA25" s="226">
        <v>2378795.8333333358</v>
      </c>
      <c r="AB25" s="226">
        <f t="shared" si="7"/>
        <v>1297525</v>
      </c>
      <c r="AC25" s="226">
        <v>216254.16666666666</v>
      </c>
      <c r="AD25" s="226">
        <v>216254.16666666666</v>
      </c>
      <c r="AE25" s="226">
        <v>216254.16666666666</v>
      </c>
      <c r="AF25" s="226">
        <v>216254.16666666666</v>
      </c>
      <c r="AG25" s="226">
        <v>216254.16666666666</v>
      </c>
      <c r="AH25" s="226">
        <v>216254.16666666666</v>
      </c>
      <c r="AI25" s="226">
        <v>216254.16666666666</v>
      </c>
      <c r="AJ25" s="226">
        <v>216254.16666666666</v>
      </c>
      <c r="AK25" s="226">
        <v>216254.16666666666</v>
      </c>
      <c r="AL25" s="226">
        <v>216254.16666666666</v>
      </c>
      <c r="AM25" s="226">
        <v>216254.16666666666</v>
      </c>
      <c r="AN25" s="226">
        <v>216254.16666666666</v>
      </c>
      <c r="AO25" s="226">
        <f t="shared" si="3"/>
        <v>50819729.166666664</v>
      </c>
      <c r="AP25" s="227">
        <f t="shared" si="4"/>
        <v>1081270.8333333358</v>
      </c>
      <c r="AQ25" s="228"/>
      <c r="AR25" s="228"/>
      <c r="AS25" s="229"/>
      <c r="AT25" s="230"/>
      <c r="AU25" s="119" t="s">
        <v>195</v>
      </c>
      <c r="AV25" s="119" t="e">
        <f>VLOOKUP(F25,[78]!D365FinOps_API_Table[[FixedAssetNumber]:[Department]],80,FALSE)</f>
        <v>#REF!</v>
      </c>
      <c r="BL25" s="213"/>
    </row>
    <row r="26" spans="1:64" hidden="1" outlineLevel="1">
      <c r="A26" s="210">
        <f t="shared" si="5"/>
        <v>17</v>
      </c>
      <c r="B26" s="213" t="s">
        <v>199</v>
      </c>
      <c r="C26" s="271" t="s">
        <v>200</v>
      </c>
      <c r="D26" s="212">
        <v>152</v>
      </c>
      <c r="E26" s="213"/>
      <c r="F26" s="213" t="s">
        <v>229</v>
      </c>
      <c r="G26" s="214">
        <v>39080</v>
      </c>
      <c r="H26" s="215" t="s">
        <v>191</v>
      </c>
      <c r="I26" s="216">
        <v>4053</v>
      </c>
      <c r="J26" s="216" t="s">
        <v>226</v>
      </c>
      <c r="K26" s="217" t="s">
        <v>218</v>
      </c>
      <c r="L26" s="217"/>
      <c r="M26" s="217"/>
      <c r="N26" s="217"/>
      <c r="O26" s="217"/>
      <c r="P26" s="217"/>
      <c r="Q26" s="295">
        <v>1</v>
      </c>
      <c r="R26" s="295"/>
      <c r="S26" s="220">
        <v>37640000</v>
      </c>
      <c r="T26" s="221">
        <f t="shared" si="0"/>
        <v>156833.33333333334</v>
      </c>
      <c r="U26" s="222">
        <v>240</v>
      </c>
      <c r="V26" s="223">
        <v>228.99999999999997</v>
      </c>
      <c r="W26" s="222">
        <f t="shared" si="1"/>
        <v>6</v>
      </c>
      <c r="X26" s="224">
        <f t="shared" si="6"/>
        <v>234.99999999999997</v>
      </c>
      <c r="Y26" s="225">
        <f t="shared" si="8"/>
        <v>5.0000000000000284</v>
      </c>
      <c r="Z26" s="226">
        <v>35914833.333333328</v>
      </c>
      <c r="AA26" s="226">
        <v>1725166.6666666716</v>
      </c>
      <c r="AB26" s="226">
        <f t="shared" si="7"/>
        <v>941000.00000000012</v>
      </c>
      <c r="AC26" s="226">
        <v>156833.33333333334</v>
      </c>
      <c r="AD26" s="226">
        <v>156833.33333333334</v>
      </c>
      <c r="AE26" s="226">
        <v>156833.33333333334</v>
      </c>
      <c r="AF26" s="226">
        <v>156833.33333333334</v>
      </c>
      <c r="AG26" s="226">
        <v>156833.33333333334</v>
      </c>
      <c r="AH26" s="226">
        <v>156833.33333333334</v>
      </c>
      <c r="AI26" s="226">
        <v>156833.33333333334</v>
      </c>
      <c r="AJ26" s="226">
        <v>156833.33333333334</v>
      </c>
      <c r="AK26" s="226">
        <v>156833.33333333334</v>
      </c>
      <c r="AL26" s="226">
        <v>156833.33333333334</v>
      </c>
      <c r="AM26" s="226">
        <v>156833.33333333334</v>
      </c>
      <c r="AN26" s="226">
        <v>156833.33333333334</v>
      </c>
      <c r="AO26" s="226">
        <f t="shared" si="3"/>
        <v>36855833.333333328</v>
      </c>
      <c r="AP26" s="227">
        <f t="shared" si="4"/>
        <v>784166.66666667163</v>
      </c>
      <c r="AQ26" s="228"/>
      <c r="AR26" s="228"/>
      <c r="AS26" s="229"/>
      <c r="AT26" s="230"/>
      <c r="AU26" s="119" t="s">
        <v>195</v>
      </c>
      <c r="AV26" s="119" t="e">
        <f>VLOOKUP(F26,[78]!D365FinOps_API_Table[[FixedAssetNumber]:[Department]],80,FALSE)</f>
        <v>#REF!</v>
      </c>
      <c r="BL26" s="213"/>
    </row>
    <row r="27" spans="1:64" hidden="1" outlineLevel="1">
      <c r="A27" s="210">
        <f t="shared" si="5"/>
        <v>18</v>
      </c>
      <c r="B27" s="213" t="s">
        <v>199</v>
      </c>
      <c r="C27" s="271" t="s">
        <v>200</v>
      </c>
      <c r="D27" s="212">
        <v>152</v>
      </c>
      <c r="E27" s="213"/>
      <c r="F27" s="213" t="s">
        <v>230</v>
      </c>
      <c r="G27" s="214">
        <v>39113</v>
      </c>
      <c r="H27" s="215" t="s">
        <v>191</v>
      </c>
      <c r="I27" s="216">
        <v>4022</v>
      </c>
      <c r="J27" s="216" t="s">
        <v>221</v>
      </c>
      <c r="K27" s="217" t="s">
        <v>218</v>
      </c>
      <c r="L27" s="217"/>
      <c r="M27" s="217"/>
      <c r="N27" s="217"/>
      <c r="O27" s="217"/>
      <c r="P27" s="217"/>
      <c r="Q27" s="295">
        <v>1</v>
      </c>
      <c r="R27" s="295"/>
      <c r="S27" s="220">
        <v>50340000</v>
      </c>
      <c r="T27" s="221">
        <f t="shared" si="0"/>
        <v>209750</v>
      </c>
      <c r="U27" s="222">
        <v>240</v>
      </c>
      <c r="V27" s="223">
        <v>228</v>
      </c>
      <c r="W27" s="222">
        <f t="shared" si="1"/>
        <v>6</v>
      </c>
      <c r="X27" s="224">
        <f t="shared" si="6"/>
        <v>234</v>
      </c>
      <c r="Y27" s="225">
        <f t="shared" si="2"/>
        <v>6</v>
      </c>
      <c r="Z27" s="226">
        <v>47823000</v>
      </c>
      <c r="AA27" s="226">
        <v>2517000</v>
      </c>
      <c r="AB27" s="226">
        <f t="shared" si="7"/>
        <v>1258500</v>
      </c>
      <c r="AC27" s="226">
        <v>209750</v>
      </c>
      <c r="AD27" s="226">
        <v>209750</v>
      </c>
      <c r="AE27" s="226">
        <v>209750</v>
      </c>
      <c r="AF27" s="226">
        <v>209750</v>
      </c>
      <c r="AG27" s="226">
        <v>209750</v>
      </c>
      <c r="AH27" s="226">
        <v>209750</v>
      </c>
      <c r="AI27" s="226">
        <v>209750</v>
      </c>
      <c r="AJ27" s="226">
        <v>209750</v>
      </c>
      <c r="AK27" s="226">
        <v>209750</v>
      </c>
      <c r="AL27" s="226">
        <v>209750</v>
      </c>
      <c r="AM27" s="226">
        <v>209750</v>
      </c>
      <c r="AN27" s="226">
        <v>209750</v>
      </c>
      <c r="AO27" s="226">
        <f t="shared" si="3"/>
        <v>49081500</v>
      </c>
      <c r="AP27" s="227">
        <f t="shared" si="4"/>
        <v>1258500</v>
      </c>
      <c r="AQ27" s="228"/>
      <c r="AR27" s="228"/>
      <c r="AS27" s="229"/>
      <c r="AT27" s="230"/>
      <c r="AU27" s="119" t="s">
        <v>195</v>
      </c>
      <c r="AV27" s="119" t="e">
        <f>VLOOKUP(F27,[78]!D365FinOps_API_Table[[FixedAssetNumber]:[Department]],80,FALSE)</f>
        <v>#REF!</v>
      </c>
      <c r="BL27" s="213"/>
    </row>
    <row r="28" spans="1:64" hidden="1" outlineLevel="1">
      <c r="A28" s="210">
        <f t="shared" si="5"/>
        <v>19</v>
      </c>
      <c r="B28" s="213" t="s">
        <v>199</v>
      </c>
      <c r="C28" s="271" t="s">
        <v>200</v>
      </c>
      <c r="D28" s="212">
        <v>152</v>
      </c>
      <c r="E28" s="213"/>
      <c r="F28" s="213" t="s">
        <v>231</v>
      </c>
      <c r="G28" s="214">
        <v>39113</v>
      </c>
      <c r="H28" s="215" t="s">
        <v>191</v>
      </c>
      <c r="I28" s="216">
        <v>4026</v>
      </c>
      <c r="J28" s="216" t="s">
        <v>221</v>
      </c>
      <c r="K28" s="217" t="s">
        <v>218</v>
      </c>
      <c r="L28" s="217"/>
      <c r="M28" s="217"/>
      <c r="N28" s="217"/>
      <c r="O28" s="217"/>
      <c r="P28" s="217"/>
      <c r="Q28" s="295">
        <v>1</v>
      </c>
      <c r="R28" s="295"/>
      <c r="S28" s="220">
        <v>23735290</v>
      </c>
      <c r="T28" s="221">
        <f t="shared" si="0"/>
        <v>98897.041666666672</v>
      </c>
      <c r="U28" s="222">
        <v>240</v>
      </c>
      <c r="V28" s="223">
        <v>228</v>
      </c>
      <c r="W28" s="222">
        <f t="shared" si="1"/>
        <v>6</v>
      </c>
      <c r="X28" s="224">
        <f t="shared" si="6"/>
        <v>234</v>
      </c>
      <c r="Y28" s="225">
        <f t="shared" si="2"/>
        <v>6</v>
      </c>
      <c r="Z28" s="226">
        <v>22548525.5</v>
      </c>
      <c r="AA28" s="226">
        <v>1186764.5</v>
      </c>
      <c r="AB28" s="226">
        <f t="shared" si="7"/>
        <v>593382.25</v>
      </c>
      <c r="AC28" s="226">
        <v>98897.041666666672</v>
      </c>
      <c r="AD28" s="226">
        <v>98897.041666666672</v>
      </c>
      <c r="AE28" s="226">
        <v>98897.041666666672</v>
      </c>
      <c r="AF28" s="226">
        <v>98897.041666666672</v>
      </c>
      <c r="AG28" s="226">
        <v>98897.041666666672</v>
      </c>
      <c r="AH28" s="226">
        <v>98897.041666666672</v>
      </c>
      <c r="AI28" s="226">
        <v>98897.041666666672</v>
      </c>
      <c r="AJ28" s="226">
        <v>98897.041666666672</v>
      </c>
      <c r="AK28" s="226">
        <v>98897.041666666672</v>
      </c>
      <c r="AL28" s="226">
        <v>98897.041666666672</v>
      </c>
      <c r="AM28" s="226">
        <v>98897.041666666672</v>
      </c>
      <c r="AN28" s="226">
        <v>98897.041666666672</v>
      </c>
      <c r="AO28" s="226">
        <f t="shared" si="3"/>
        <v>23141907.75</v>
      </c>
      <c r="AP28" s="227">
        <f t="shared" si="4"/>
        <v>593382.25</v>
      </c>
      <c r="AQ28" s="228"/>
      <c r="AR28" s="228"/>
      <c r="AS28" s="229"/>
      <c r="AT28" s="230"/>
      <c r="AU28" s="119" t="s">
        <v>195</v>
      </c>
      <c r="AV28" s="119" t="e">
        <f>VLOOKUP(F28,[78]!D365FinOps_API_Table[[FixedAssetNumber]:[Department]],80,FALSE)</f>
        <v>#REF!</v>
      </c>
      <c r="BL28" s="213"/>
    </row>
    <row r="29" spans="1:64" hidden="1" outlineLevel="1">
      <c r="A29" s="210">
        <f t="shared" si="5"/>
        <v>20</v>
      </c>
      <c r="B29" s="213" t="s">
        <v>199</v>
      </c>
      <c r="C29" s="271" t="s">
        <v>200</v>
      </c>
      <c r="D29" s="212">
        <v>152</v>
      </c>
      <c r="E29" s="213"/>
      <c r="F29" s="213" t="s">
        <v>232</v>
      </c>
      <c r="G29" s="214">
        <v>39113</v>
      </c>
      <c r="H29" s="215" t="s">
        <v>191</v>
      </c>
      <c r="I29" s="216">
        <v>4048</v>
      </c>
      <c r="J29" s="216" t="s">
        <v>221</v>
      </c>
      <c r="K29" s="217" t="s">
        <v>218</v>
      </c>
      <c r="L29" s="217"/>
      <c r="M29" s="217"/>
      <c r="N29" s="217"/>
      <c r="O29" s="217"/>
      <c r="P29" s="217"/>
      <c r="Q29" s="295">
        <v>1</v>
      </c>
      <c r="R29" s="295"/>
      <c r="S29" s="220">
        <v>4000000</v>
      </c>
      <c r="T29" s="221">
        <f t="shared" si="0"/>
        <v>16666.666666666668</v>
      </c>
      <c r="U29" s="222">
        <v>240</v>
      </c>
      <c r="V29" s="223">
        <v>227.99999999999997</v>
      </c>
      <c r="W29" s="222">
        <f t="shared" si="1"/>
        <v>6</v>
      </c>
      <c r="X29" s="224">
        <f t="shared" si="6"/>
        <v>233.99999999999997</v>
      </c>
      <c r="Y29" s="225">
        <f t="shared" si="2"/>
        <v>6.0000000000000284</v>
      </c>
      <c r="Z29" s="226">
        <v>3800000</v>
      </c>
      <c r="AA29" s="226">
        <v>200000</v>
      </c>
      <c r="AB29" s="226">
        <f t="shared" si="7"/>
        <v>100000.00000000001</v>
      </c>
      <c r="AC29" s="226">
        <v>16666.666666666668</v>
      </c>
      <c r="AD29" s="226">
        <v>16666.666666666668</v>
      </c>
      <c r="AE29" s="226">
        <v>16666.666666666668</v>
      </c>
      <c r="AF29" s="226">
        <v>16666.666666666668</v>
      </c>
      <c r="AG29" s="226">
        <v>16666.666666666668</v>
      </c>
      <c r="AH29" s="226">
        <v>16666.666666666668</v>
      </c>
      <c r="AI29" s="226">
        <v>16666.666666666668</v>
      </c>
      <c r="AJ29" s="226">
        <v>16666.666666666668</v>
      </c>
      <c r="AK29" s="226">
        <v>16666.666666666668</v>
      </c>
      <c r="AL29" s="226">
        <v>16666.666666666668</v>
      </c>
      <c r="AM29" s="226">
        <v>16666.666666666668</v>
      </c>
      <c r="AN29" s="226">
        <v>16666.666666666668</v>
      </c>
      <c r="AO29" s="226">
        <f t="shared" si="3"/>
        <v>3900000</v>
      </c>
      <c r="AP29" s="227">
        <f t="shared" si="4"/>
        <v>100000</v>
      </c>
      <c r="AQ29" s="228"/>
      <c r="AR29" s="228"/>
      <c r="AS29" s="229"/>
      <c r="AT29" s="230"/>
      <c r="AU29" s="119" t="s">
        <v>195</v>
      </c>
      <c r="AV29" s="119" t="e">
        <f>VLOOKUP(F29,[78]!D365FinOps_API_Table[[FixedAssetNumber]:[Department]],80,FALSE)</f>
        <v>#REF!</v>
      </c>
      <c r="BL29" s="213"/>
    </row>
    <row r="30" spans="1:64" hidden="1" outlineLevel="1">
      <c r="A30" s="210">
        <f t="shared" si="5"/>
        <v>21</v>
      </c>
      <c r="B30" s="213" t="s">
        <v>199</v>
      </c>
      <c r="C30" s="271" t="s">
        <v>200</v>
      </c>
      <c r="D30" s="212">
        <v>152</v>
      </c>
      <c r="E30" s="213"/>
      <c r="F30" s="213" t="s">
        <v>233</v>
      </c>
      <c r="G30" s="214">
        <v>39113</v>
      </c>
      <c r="H30" s="215" t="s">
        <v>191</v>
      </c>
      <c r="I30" s="216">
        <v>4048</v>
      </c>
      <c r="J30" s="216" t="s">
        <v>221</v>
      </c>
      <c r="K30" s="217" t="s">
        <v>218</v>
      </c>
      <c r="L30" s="217"/>
      <c r="M30" s="217"/>
      <c r="N30" s="217"/>
      <c r="O30" s="217"/>
      <c r="P30" s="217"/>
      <c r="Q30" s="295">
        <v>1</v>
      </c>
      <c r="R30" s="295"/>
      <c r="S30" s="220">
        <v>10000000</v>
      </c>
      <c r="T30" s="221">
        <f t="shared" si="0"/>
        <v>41666.666666666664</v>
      </c>
      <c r="U30" s="222">
        <v>240</v>
      </c>
      <c r="V30" s="223">
        <v>228</v>
      </c>
      <c r="W30" s="222">
        <f t="shared" si="1"/>
        <v>6</v>
      </c>
      <c r="X30" s="224">
        <f t="shared" si="6"/>
        <v>234</v>
      </c>
      <c r="Y30" s="225">
        <f t="shared" si="2"/>
        <v>6</v>
      </c>
      <c r="Z30" s="226">
        <v>9500000</v>
      </c>
      <c r="AA30" s="226">
        <v>500000</v>
      </c>
      <c r="AB30" s="226">
        <f t="shared" si="7"/>
        <v>249999.99999999997</v>
      </c>
      <c r="AC30" s="226">
        <v>41666.666666666664</v>
      </c>
      <c r="AD30" s="226">
        <v>41666.666666666664</v>
      </c>
      <c r="AE30" s="226">
        <v>41666.666666666664</v>
      </c>
      <c r="AF30" s="226">
        <v>41666.666666666664</v>
      </c>
      <c r="AG30" s="226">
        <v>41666.666666666664</v>
      </c>
      <c r="AH30" s="226">
        <v>41666.666666666664</v>
      </c>
      <c r="AI30" s="226">
        <v>41666.666666666664</v>
      </c>
      <c r="AJ30" s="226">
        <v>41666.666666666664</v>
      </c>
      <c r="AK30" s="226">
        <v>41666.666666666664</v>
      </c>
      <c r="AL30" s="226">
        <v>41666.666666666664</v>
      </c>
      <c r="AM30" s="226">
        <v>41666.666666666664</v>
      </c>
      <c r="AN30" s="226">
        <v>41666.666666666664</v>
      </c>
      <c r="AO30" s="226">
        <f t="shared" si="3"/>
        <v>9750000</v>
      </c>
      <c r="AP30" s="227">
        <f t="shared" si="4"/>
        <v>250000</v>
      </c>
      <c r="AQ30" s="228"/>
      <c r="AR30" s="228"/>
      <c r="AS30" s="229"/>
      <c r="AT30" s="230"/>
      <c r="AU30" s="119" t="s">
        <v>195</v>
      </c>
      <c r="AV30" s="119" t="e">
        <f>VLOOKUP(F30,[78]!D365FinOps_API_Table[[FixedAssetNumber]:[Department]],80,FALSE)</f>
        <v>#REF!</v>
      </c>
      <c r="BL30" s="213"/>
    </row>
    <row r="31" spans="1:64" hidden="1" outlineLevel="1">
      <c r="A31" s="210">
        <f t="shared" si="5"/>
        <v>22</v>
      </c>
      <c r="B31" s="213" t="s">
        <v>199</v>
      </c>
      <c r="C31" s="271" t="s">
        <v>200</v>
      </c>
      <c r="D31" s="212">
        <v>152</v>
      </c>
      <c r="E31" s="213"/>
      <c r="F31" s="213" t="s">
        <v>234</v>
      </c>
      <c r="G31" s="214">
        <v>39141</v>
      </c>
      <c r="H31" s="215" t="s">
        <v>191</v>
      </c>
      <c r="I31" s="216">
        <v>4011</v>
      </c>
      <c r="J31" s="216" t="s">
        <v>221</v>
      </c>
      <c r="K31" s="217" t="s">
        <v>218</v>
      </c>
      <c r="L31" s="217"/>
      <c r="M31" s="217"/>
      <c r="N31" s="217"/>
      <c r="O31" s="217"/>
      <c r="P31" s="217"/>
      <c r="Q31" s="295">
        <v>1</v>
      </c>
      <c r="R31" s="295"/>
      <c r="S31" s="220">
        <v>16025000</v>
      </c>
      <c r="T31" s="221">
        <f t="shared" si="0"/>
        <v>66770.833333333328</v>
      </c>
      <c r="U31" s="222">
        <v>240</v>
      </c>
      <c r="V31" s="223">
        <v>227.00000000000003</v>
      </c>
      <c r="W31" s="222">
        <f t="shared" si="1"/>
        <v>6</v>
      </c>
      <c r="X31" s="224">
        <f t="shared" si="6"/>
        <v>233.00000000000003</v>
      </c>
      <c r="Y31" s="225">
        <f t="shared" si="2"/>
        <v>6.9999999999999716</v>
      </c>
      <c r="Z31" s="226">
        <v>15156979.166666668</v>
      </c>
      <c r="AA31" s="226">
        <v>868020.83333333209</v>
      </c>
      <c r="AB31" s="226">
        <f t="shared" si="7"/>
        <v>400624.99999999994</v>
      </c>
      <c r="AC31" s="226">
        <v>66770.833333333328</v>
      </c>
      <c r="AD31" s="226">
        <v>66770.833333333328</v>
      </c>
      <c r="AE31" s="226">
        <v>66770.833333333328</v>
      </c>
      <c r="AF31" s="226">
        <v>66770.833333333328</v>
      </c>
      <c r="AG31" s="226">
        <v>66770.833333333328</v>
      </c>
      <c r="AH31" s="226">
        <v>66770.833333333328</v>
      </c>
      <c r="AI31" s="226">
        <v>66770.833333333328</v>
      </c>
      <c r="AJ31" s="226">
        <v>66770.833333333328</v>
      </c>
      <c r="AK31" s="226">
        <v>66770.833333333328</v>
      </c>
      <c r="AL31" s="226">
        <v>66770.833333333328</v>
      </c>
      <c r="AM31" s="226">
        <v>66770.833333333328</v>
      </c>
      <c r="AN31" s="226">
        <v>66770.833333333328</v>
      </c>
      <c r="AO31" s="226">
        <f t="shared" si="3"/>
        <v>15557604.166666668</v>
      </c>
      <c r="AP31" s="227">
        <f t="shared" si="4"/>
        <v>467395.83333333209</v>
      </c>
      <c r="AQ31" s="228"/>
      <c r="AR31" s="228"/>
      <c r="AS31" s="229"/>
      <c r="AT31" s="230"/>
      <c r="AU31" s="119" t="s">
        <v>195</v>
      </c>
      <c r="AV31" s="119" t="e">
        <f>VLOOKUP(F31,[78]!D365FinOps_API_Table[[FixedAssetNumber]:[Department]],80,FALSE)</f>
        <v>#REF!</v>
      </c>
      <c r="BL31" s="213"/>
    </row>
    <row r="32" spans="1:64" hidden="1" outlineLevel="1">
      <c r="A32" s="210">
        <f t="shared" si="5"/>
        <v>23</v>
      </c>
      <c r="B32" s="213" t="s">
        <v>199</v>
      </c>
      <c r="C32" s="271" t="s">
        <v>200</v>
      </c>
      <c r="D32" s="212">
        <v>152</v>
      </c>
      <c r="E32" s="213"/>
      <c r="F32" s="213" t="s">
        <v>235</v>
      </c>
      <c r="G32" s="214">
        <v>39141</v>
      </c>
      <c r="H32" s="215" t="s">
        <v>191</v>
      </c>
      <c r="I32" s="216">
        <v>4020</v>
      </c>
      <c r="J32" s="216" t="s">
        <v>221</v>
      </c>
      <c r="K32" s="217" t="s">
        <v>218</v>
      </c>
      <c r="L32" s="217"/>
      <c r="M32" s="217"/>
      <c r="N32" s="217"/>
      <c r="O32" s="217"/>
      <c r="P32" s="217"/>
      <c r="Q32" s="295">
        <v>1</v>
      </c>
      <c r="R32" s="295"/>
      <c r="S32" s="220">
        <v>9230000</v>
      </c>
      <c r="T32" s="221">
        <f t="shared" si="0"/>
        <v>38458.333333333336</v>
      </c>
      <c r="U32" s="222">
        <v>240</v>
      </c>
      <c r="V32" s="223">
        <v>227</v>
      </c>
      <c r="W32" s="222">
        <f t="shared" si="1"/>
        <v>6</v>
      </c>
      <c r="X32" s="224">
        <f t="shared" si="6"/>
        <v>233</v>
      </c>
      <c r="Y32" s="225">
        <f t="shared" si="2"/>
        <v>7</v>
      </c>
      <c r="Z32" s="226">
        <v>8730041.666666666</v>
      </c>
      <c r="AA32" s="226">
        <v>499958.33333333395</v>
      </c>
      <c r="AB32" s="226">
        <f t="shared" si="7"/>
        <v>230750.00000000003</v>
      </c>
      <c r="AC32" s="226">
        <v>38458.333333333336</v>
      </c>
      <c r="AD32" s="226">
        <v>38458.333333333336</v>
      </c>
      <c r="AE32" s="226">
        <v>38458.333333333336</v>
      </c>
      <c r="AF32" s="226">
        <v>38458.333333333336</v>
      </c>
      <c r="AG32" s="226">
        <v>38458.333333333336</v>
      </c>
      <c r="AH32" s="226">
        <v>38458.333333333336</v>
      </c>
      <c r="AI32" s="226">
        <v>38458.333333333336</v>
      </c>
      <c r="AJ32" s="226">
        <v>38458.333333333336</v>
      </c>
      <c r="AK32" s="226">
        <v>38458.333333333336</v>
      </c>
      <c r="AL32" s="226">
        <v>38458.333333333336</v>
      </c>
      <c r="AM32" s="226">
        <v>38458.333333333336</v>
      </c>
      <c r="AN32" s="226">
        <v>38458.333333333336</v>
      </c>
      <c r="AO32" s="226">
        <f t="shared" si="3"/>
        <v>8960791.666666666</v>
      </c>
      <c r="AP32" s="227">
        <f t="shared" si="4"/>
        <v>269208.33333333395</v>
      </c>
      <c r="AQ32" s="228"/>
      <c r="AR32" s="228"/>
      <c r="AS32" s="229"/>
      <c r="AT32" s="230"/>
      <c r="AU32" s="119" t="s">
        <v>195</v>
      </c>
      <c r="AV32" s="119" t="e">
        <f>VLOOKUP(F32,[78]!D365FinOps_API_Table[[FixedAssetNumber]:[Department]],80,FALSE)</f>
        <v>#REF!</v>
      </c>
      <c r="BL32" s="213"/>
    </row>
    <row r="33" spans="1:64" hidden="1" outlineLevel="1">
      <c r="A33" s="210">
        <f t="shared" si="5"/>
        <v>24</v>
      </c>
      <c r="B33" s="213" t="s">
        <v>199</v>
      </c>
      <c r="C33" s="271" t="s">
        <v>200</v>
      </c>
      <c r="D33" s="212">
        <v>152</v>
      </c>
      <c r="E33" s="213"/>
      <c r="F33" s="213" t="s">
        <v>236</v>
      </c>
      <c r="G33" s="214">
        <v>39141</v>
      </c>
      <c r="H33" s="215" t="s">
        <v>191</v>
      </c>
      <c r="I33" s="216">
        <v>4038</v>
      </c>
      <c r="J33" s="216" t="s">
        <v>221</v>
      </c>
      <c r="K33" s="217" t="s">
        <v>218</v>
      </c>
      <c r="L33" s="217"/>
      <c r="M33" s="217"/>
      <c r="N33" s="217"/>
      <c r="O33" s="217"/>
      <c r="P33" s="217"/>
      <c r="Q33" s="295">
        <v>1</v>
      </c>
      <c r="R33" s="295"/>
      <c r="S33" s="220">
        <v>12190000</v>
      </c>
      <c r="T33" s="221">
        <f t="shared" si="0"/>
        <v>50791.666666666664</v>
      </c>
      <c r="U33" s="222">
        <v>240</v>
      </c>
      <c r="V33" s="223">
        <v>226.99999999999997</v>
      </c>
      <c r="W33" s="222">
        <f t="shared" si="1"/>
        <v>6</v>
      </c>
      <c r="X33" s="224">
        <f t="shared" si="6"/>
        <v>232.99999999999997</v>
      </c>
      <c r="Y33" s="225">
        <f t="shared" si="2"/>
        <v>7.0000000000000284</v>
      </c>
      <c r="Z33" s="226">
        <v>11529708.333333332</v>
      </c>
      <c r="AA33" s="226">
        <v>660291.66666666791</v>
      </c>
      <c r="AB33" s="226">
        <f t="shared" si="7"/>
        <v>304750</v>
      </c>
      <c r="AC33" s="226">
        <v>50791.666666666664</v>
      </c>
      <c r="AD33" s="226">
        <v>50791.666666666664</v>
      </c>
      <c r="AE33" s="226">
        <v>50791.666666666664</v>
      </c>
      <c r="AF33" s="226">
        <v>50791.666666666664</v>
      </c>
      <c r="AG33" s="226">
        <v>50791.666666666664</v>
      </c>
      <c r="AH33" s="226">
        <v>50791.666666666664</v>
      </c>
      <c r="AI33" s="226">
        <v>50791.666666666664</v>
      </c>
      <c r="AJ33" s="226">
        <v>50791.666666666664</v>
      </c>
      <c r="AK33" s="226">
        <v>50791.666666666664</v>
      </c>
      <c r="AL33" s="226">
        <v>50791.666666666664</v>
      </c>
      <c r="AM33" s="226">
        <v>50791.666666666664</v>
      </c>
      <c r="AN33" s="226">
        <v>50791.666666666664</v>
      </c>
      <c r="AO33" s="226">
        <f t="shared" si="3"/>
        <v>11834458.333333332</v>
      </c>
      <c r="AP33" s="227">
        <f t="shared" si="4"/>
        <v>355541.66666666791</v>
      </c>
      <c r="AQ33" s="228"/>
      <c r="AR33" s="228"/>
      <c r="AS33" s="229"/>
      <c r="AT33" s="230"/>
      <c r="AU33" s="119" t="s">
        <v>195</v>
      </c>
      <c r="AV33" s="119" t="e">
        <f>VLOOKUP(F33,[78]!D365FinOps_API_Table[[FixedAssetNumber]:[Department]],80,FALSE)</f>
        <v>#REF!</v>
      </c>
      <c r="BL33" s="213"/>
    </row>
    <row r="34" spans="1:64" hidden="1" outlineLevel="1">
      <c r="A34" s="210">
        <f t="shared" si="5"/>
        <v>25</v>
      </c>
      <c r="B34" s="213" t="s">
        <v>199</v>
      </c>
      <c r="C34" s="271" t="s">
        <v>200</v>
      </c>
      <c r="D34" s="212">
        <v>152</v>
      </c>
      <c r="E34" s="213"/>
      <c r="F34" s="213" t="s">
        <v>237</v>
      </c>
      <c r="G34" s="214">
        <v>39141</v>
      </c>
      <c r="H34" s="215" t="s">
        <v>191</v>
      </c>
      <c r="I34" s="216">
        <v>4038</v>
      </c>
      <c r="J34" s="216" t="s">
        <v>221</v>
      </c>
      <c r="K34" s="217" t="s">
        <v>218</v>
      </c>
      <c r="L34" s="217"/>
      <c r="M34" s="217"/>
      <c r="N34" s="217"/>
      <c r="O34" s="217"/>
      <c r="P34" s="217"/>
      <c r="Q34" s="295">
        <v>1</v>
      </c>
      <c r="R34" s="295"/>
      <c r="S34" s="220">
        <v>11550000</v>
      </c>
      <c r="T34" s="221">
        <f t="shared" si="0"/>
        <v>48125</v>
      </c>
      <c r="U34" s="222">
        <v>240</v>
      </c>
      <c r="V34" s="223">
        <v>227</v>
      </c>
      <c r="W34" s="222">
        <f t="shared" ref="W34:W65" si="9">+AB34/T34</f>
        <v>6</v>
      </c>
      <c r="X34" s="224">
        <f t="shared" ref="X34:X65" si="10">+V34+W34</f>
        <v>233</v>
      </c>
      <c r="Y34" s="225">
        <f t="shared" ref="Y34:Y65" si="11">+U34-X34</f>
        <v>7</v>
      </c>
      <c r="Z34" s="226">
        <v>10924375</v>
      </c>
      <c r="AA34" s="226">
        <v>625625</v>
      </c>
      <c r="AB34" s="226">
        <f t="shared" si="7"/>
        <v>288750</v>
      </c>
      <c r="AC34" s="226">
        <v>48125</v>
      </c>
      <c r="AD34" s="226">
        <v>48125</v>
      </c>
      <c r="AE34" s="226">
        <v>48125</v>
      </c>
      <c r="AF34" s="226">
        <v>48125</v>
      </c>
      <c r="AG34" s="226">
        <v>48125</v>
      </c>
      <c r="AH34" s="226">
        <v>48125</v>
      </c>
      <c r="AI34" s="226">
        <v>48125</v>
      </c>
      <c r="AJ34" s="226">
        <v>48125</v>
      </c>
      <c r="AK34" s="226">
        <v>48125</v>
      </c>
      <c r="AL34" s="226">
        <v>48125</v>
      </c>
      <c r="AM34" s="226">
        <v>48125</v>
      </c>
      <c r="AN34" s="226">
        <v>48125</v>
      </c>
      <c r="AO34" s="226">
        <f t="shared" ref="AO34:AO65" si="12">+Z34+AB34</f>
        <v>11213125</v>
      </c>
      <c r="AP34" s="227">
        <f t="shared" ref="AP34:AP65" si="13">IF(AR34=$AR$8,((S34-AO34)*0),S34-AO34)</f>
        <v>336875</v>
      </c>
      <c r="AQ34" s="228"/>
      <c r="AR34" s="228"/>
      <c r="AS34" s="229"/>
      <c r="AT34" s="230"/>
      <c r="AU34" s="119" t="s">
        <v>195</v>
      </c>
      <c r="AV34" s="119" t="e">
        <f>VLOOKUP(F34,[78]!D365FinOps_API_Table[[FixedAssetNumber]:[Department]],80,FALSE)</f>
        <v>#REF!</v>
      </c>
      <c r="BL34" s="213"/>
    </row>
    <row r="35" spans="1:64" hidden="1" outlineLevel="1">
      <c r="A35" s="210">
        <f t="shared" si="5"/>
        <v>26</v>
      </c>
      <c r="B35" s="213" t="s">
        <v>199</v>
      </c>
      <c r="C35" s="271" t="s">
        <v>200</v>
      </c>
      <c r="D35" s="212">
        <v>152</v>
      </c>
      <c r="E35" s="213"/>
      <c r="F35" s="213" t="s">
        <v>238</v>
      </c>
      <c r="G35" s="214">
        <v>39171</v>
      </c>
      <c r="H35" s="215" t="s">
        <v>191</v>
      </c>
      <c r="I35" s="216">
        <v>4048</v>
      </c>
      <c r="J35" s="216" t="s">
        <v>221</v>
      </c>
      <c r="K35" s="217" t="s">
        <v>218</v>
      </c>
      <c r="L35" s="217"/>
      <c r="M35" s="217"/>
      <c r="N35" s="217"/>
      <c r="O35" s="217"/>
      <c r="P35" s="217"/>
      <c r="Q35" s="295">
        <v>1</v>
      </c>
      <c r="R35" s="295"/>
      <c r="S35" s="220">
        <v>10476600</v>
      </c>
      <c r="T35" s="221">
        <f t="shared" si="0"/>
        <v>43652.5</v>
      </c>
      <c r="U35" s="222">
        <v>240</v>
      </c>
      <c r="V35" s="223">
        <v>226</v>
      </c>
      <c r="W35" s="222">
        <f t="shared" si="9"/>
        <v>6</v>
      </c>
      <c r="X35" s="224">
        <f t="shared" si="10"/>
        <v>232</v>
      </c>
      <c r="Y35" s="225">
        <f t="shared" si="11"/>
        <v>8</v>
      </c>
      <c r="Z35" s="226">
        <v>9865465</v>
      </c>
      <c r="AA35" s="226">
        <v>611135</v>
      </c>
      <c r="AB35" s="226">
        <f t="shared" si="7"/>
        <v>261915</v>
      </c>
      <c r="AC35" s="226">
        <v>43652.5</v>
      </c>
      <c r="AD35" s="226">
        <v>43652.5</v>
      </c>
      <c r="AE35" s="226">
        <v>43652.5</v>
      </c>
      <c r="AF35" s="226">
        <v>43652.5</v>
      </c>
      <c r="AG35" s="226">
        <v>43652.5</v>
      </c>
      <c r="AH35" s="226">
        <v>43652.5</v>
      </c>
      <c r="AI35" s="226">
        <v>43652.5</v>
      </c>
      <c r="AJ35" s="226">
        <v>43652.5</v>
      </c>
      <c r="AK35" s="226">
        <v>43652.5</v>
      </c>
      <c r="AL35" s="226">
        <v>43652.5</v>
      </c>
      <c r="AM35" s="226">
        <v>43652.5</v>
      </c>
      <c r="AN35" s="226">
        <v>43652.5</v>
      </c>
      <c r="AO35" s="226">
        <f t="shared" si="12"/>
        <v>10127380</v>
      </c>
      <c r="AP35" s="227">
        <f t="shared" si="13"/>
        <v>349220</v>
      </c>
      <c r="AQ35" s="228"/>
      <c r="AR35" s="228"/>
      <c r="AS35" s="229"/>
      <c r="AT35" s="230"/>
      <c r="AU35" s="119" t="s">
        <v>195</v>
      </c>
      <c r="AV35" s="119" t="e">
        <f>VLOOKUP(F35,[78]!D365FinOps_API_Table[[FixedAssetNumber]:[Department]],80,FALSE)</f>
        <v>#REF!</v>
      </c>
      <c r="BL35" s="213"/>
    </row>
    <row r="36" spans="1:64" hidden="1" outlineLevel="1">
      <c r="A36" s="210">
        <f t="shared" si="5"/>
        <v>27</v>
      </c>
      <c r="B36" s="213" t="s">
        <v>199</v>
      </c>
      <c r="C36" s="271" t="s">
        <v>200</v>
      </c>
      <c r="D36" s="212">
        <v>152</v>
      </c>
      <c r="E36" s="213"/>
      <c r="F36" s="213" t="s">
        <v>239</v>
      </c>
      <c r="G36" s="214">
        <v>39171</v>
      </c>
      <c r="H36" s="215" t="s">
        <v>191</v>
      </c>
      <c r="I36" s="216">
        <v>4049</v>
      </c>
      <c r="J36" s="216" t="s">
        <v>221</v>
      </c>
      <c r="K36" s="217" t="s">
        <v>218</v>
      </c>
      <c r="L36" s="217"/>
      <c r="M36" s="217"/>
      <c r="N36" s="217"/>
      <c r="O36" s="217"/>
      <c r="P36" s="217"/>
      <c r="Q36" s="295">
        <v>1</v>
      </c>
      <c r="R36" s="295"/>
      <c r="S36" s="220">
        <v>10476500</v>
      </c>
      <c r="T36" s="221">
        <f t="shared" si="0"/>
        <v>43652.083333333336</v>
      </c>
      <c r="U36" s="222">
        <v>240</v>
      </c>
      <c r="V36" s="223">
        <v>225.99999999999997</v>
      </c>
      <c r="W36" s="222">
        <f t="shared" si="9"/>
        <v>6</v>
      </c>
      <c r="X36" s="224">
        <f t="shared" si="10"/>
        <v>231.99999999999997</v>
      </c>
      <c r="Y36" s="225">
        <f t="shared" si="11"/>
        <v>8.0000000000000284</v>
      </c>
      <c r="Z36" s="226">
        <v>9865370.8333333321</v>
      </c>
      <c r="AA36" s="226">
        <v>611129.16666666791</v>
      </c>
      <c r="AB36" s="226">
        <f t="shared" si="7"/>
        <v>261912.50000000003</v>
      </c>
      <c r="AC36" s="226">
        <v>43652.083333333336</v>
      </c>
      <c r="AD36" s="226">
        <v>43652.083333333336</v>
      </c>
      <c r="AE36" s="226">
        <v>43652.083333333336</v>
      </c>
      <c r="AF36" s="226">
        <v>43652.083333333336</v>
      </c>
      <c r="AG36" s="226">
        <v>43652.083333333336</v>
      </c>
      <c r="AH36" s="226">
        <v>43652.083333333336</v>
      </c>
      <c r="AI36" s="226">
        <v>43652.083333333336</v>
      </c>
      <c r="AJ36" s="226">
        <v>43652.083333333336</v>
      </c>
      <c r="AK36" s="226">
        <v>43652.083333333336</v>
      </c>
      <c r="AL36" s="226">
        <v>43652.083333333336</v>
      </c>
      <c r="AM36" s="226">
        <v>43652.083333333336</v>
      </c>
      <c r="AN36" s="226">
        <v>43652.083333333336</v>
      </c>
      <c r="AO36" s="226">
        <f t="shared" si="12"/>
        <v>10127283.333333332</v>
      </c>
      <c r="AP36" s="227">
        <f t="shared" si="13"/>
        <v>349216.66666666791</v>
      </c>
      <c r="AQ36" s="228"/>
      <c r="AR36" s="228"/>
      <c r="AS36" s="229"/>
      <c r="AT36" s="230"/>
      <c r="AU36" s="119" t="s">
        <v>195</v>
      </c>
      <c r="AV36" s="119" t="e">
        <f>VLOOKUP(F36,[78]!D365FinOps_API_Table[[FixedAssetNumber]:[Department]],80,FALSE)</f>
        <v>#REF!</v>
      </c>
      <c r="BL36" s="213"/>
    </row>
    <row r="37" spans="1:64" hidden="1" outlineLevel="1">
      <c r="A37" s="210">
        <f t="shared" si="5"/>
        <v>28</v>
      </c>
      <c r="B37" s="213" t="s">
        <v>199</v>
      </c>
      <c r="C37" s="271" t="s">
        <v>200</v>
      </c>
      <c r="D37" s="212">
        <v>152</v>
      </c>
      <c r="E37" s="213"/>
      <c r="F37" s="213" t="s">
        <v>240</v>
      </c>
      <c r="G37" s="214">
        <v>39171</v>
      </c>
      <c r="H37" s="215" t="s">
        <v>191</v>
      </c>
      <c r="I37" s="216">
        <v>4049</v>
      </c>
      <c r="J37" s="216" t="s">
        <v>221</v>
      </c>
      <c r="K37" s="217" t="s">
        <v>218</v>
      </c>
      <c r="L37" s="217"/>
      <c r="M37" s="217"/>
      <c r="N37" s="217"/>
      <c r="O37" s="217"/>
      <c r="P37" s="217"/>
      <c r="Q37" s="295">
        <v>1</v>
      </c>
      <c r="R37" s="295"/>
      <c r="S37" s="220">
        <v>13800000</v>
      </c>
      <c r="T37" s="221">
        <f t="shared" si="0"/>
        <v>57500</v>
      </c>
      <c r="U37" s="222">
        <v>240</v>
      </c>
      <c r="V37" s="223">
        <v>226</v>
      </c>
      <c r="W37" s="222">
        <f t="shared" si="9"/>
        <v>6</v>
      </c>
      <c r="X37" s="224">
        <f t="shared" si="10"/>
        <v>232</v>
      </c>
      <c r="Y37" s="225">
        <f t="shared" si="11"/>
        <v>8</v>
      </c>
      <c r="Z37" s="226">
        <v>12995000</v>
      </c>
      <c r="AA37" s="226">
        <v>805000</v>
      </c>
      <c r="AB37" s="226">
        <f t="shared" si="7"/>
        <v>345000</v>
      </c>
      <c r="AC37" s="226">
        <v>57500</v>
      </c>
      <c r="AD37" s="226">
        <v>57500</v>
      </c>
      <c r="AE37" s="226">
        <v>57500</v>
      </c>
      <c r="AF37" s="226">
        <v>57500</v>
      </c>
      <c r="AG37" s="226">
        <v>57500</v>
      </c>
      <c r="AH37" s="226">
        <v>57500</v>
      </c>
      <c r="AI37" s="226">
        <v>57500</v>
      </c>
      <c r="AJ37" s="226">
        <v>57500</v>
      </c>
      <c r="AK37" s="226">
        <v>57500</v>
      </c>
      <c r="AL37" s="226">
        <v>57500</v>
      </c>
      <c r="AM37" s="226">
        <v>57500</v>
      </c>
      <c r="AN37" s="226">
        <v>57500</v>
      </c>
      <c r="AO37" s="226">
        <f t="shared" si="12"/>
        <v>13340000</v>
      </c>
      <c r="AP37" s="227">
        <f t="shared" si="13"/>
        <v>460000</v>
      </c>
      <c r="AQ37" s="228"/>
      <c r="AR37" s="228"/>
      <c r="AS37" s="229"/>
      <c r="AT37" s="230"/>
      <c r="AU37" s="119" t="s">
        <v>195</v>
      </c>
      <c r="AV37" s="119" t="e">
        <f>VLOOKUP(F37,[78]!D365FinOps_API_Table[[FixedAssetNumber]:[Department]],80,FALSE)</f>
        <v>#REF!</v>
      </c>
      <c r="BL37" s="213"/>
    </row>
    <row r="38" spans="1:64" hidden="1" outlineLevel="1">
      <c r="A38" s="210">
        <f t="shared" si="5"/>
        <v>29</v>
      </c>
      <c r="B38" s="213" t="s">
        <v>241</v>
      </c>
      <c r="C38" s="216" t="s">
        <v>242</v>
      </c>
      <c r="D38" s="212">
        <v>152</v>
      </c>
      <c r="E38" s="213" t="s">
        <v>243</v>
      </c>
      <c r="F38" s="213" t="s">
        <v>244</v>
      </c>
      <c r="G38" s="214">
        <v>39660</v>
      </c>
      <c r="H38" s="215" t="s">
        <v>191</v>
      </c>
      <c r="I38" s="216">
        <v>3051</v>
      </c>
      <c r="J38" s="216" t="s">
        <v>245</v>
      </c>
      <c r="K38" s="217" t="s">
        <v>246</v>
      </c>
      <c r="L38" s="217"/>
      <c r="M38" s="217"/>
      <c r="N38" s="217"/>
      <c r="O38" s="217"/>
      <c r="P38" s="217"/>
      <c r="Q38" s="295">
        <v>1</v>
      </c>
      <c r="R38" s="295"/>
      <c r="S38" s="220">
        <v>3000000000</v>
      </c>
      <c r="T38" s="221">
        <f t="shared" si="0"/>
        <v>12500000</v>
      </c>
      <c r="U38" s="222">
        <v>240</v>
      </c>
      <c r="V38" s="223">
        <v>210</v>
      </c>
      <c r="W38" s="222">
        <f t="shared" si="9"/>
        <v>6</v>
      </c>
      <c r="X38" s="224">
        <f t="shared" si="10"/>
        <v>216</v>
      </c>
      <c r="Y38" s="225">
        <f t="shared" si="11"/>
        <v>24</v>
      </c>
      <c r="Z38" s="226">
        <v>2625000000</v>
      </c>
      <c r="AA38" s="226">
        <v>375000000</v>
      </c>
      <c r="AB38" s="226">
        <f t="shared" si="7"/>
        <v>75000000</v>
      </c>
      <c r="AC38" s="226">
        <v>12500000</v>
      </c>
      <c r="AD38" s="226">
        <v>12500000</v>
      </c>
      <c r="AE38" s="226">
        <v>12500000</v>
      </c>
      <c r="AF38" s="226">
        <v>12500000</v>
      </c>
      <c r="AG38" s="226">
        <v>12500000</v>
      </c>
      <c r="AH38" s="226">
        <v>12500000</v>
      </c>
      <c r="AI38" s="226">
        <v>12500000</v>
      </c>
      <c r="AJ38" s="226">
        <v>12500000</v>
      </c>
      <c r="AK38" s="226">
        <v>12500000</v>
      </c>
      <c r="AL38" s="226">
        <v>12500000</v>
      </c>
      <c r="AM38" s="226">
        <v>12500000</v>
      </c>
      <c r="AN38" s="226">
        <v>12500000</v>
      </c>
      <c r="AO38" s="226">
        <f t="shared" si="12"/>
        <v>2700000000</v>
      </c>
      <c r="AP38" s="227">
        <f t="shared" si="13"/>
        <v>300000000</v>
      </c>
      <c r="AQ38" s="228"/>
      <c r="AR38" s="228"/>
      <c r="AS38" s="229"/>
      <c r="AT38" s="230"/>
      <c r="AU38" s="119" t="s">
        <v>195</v>
      </c>
      <c r="AV38" s="119" t="e">
        <f>VLOOKUP(F38,[78]!D365FinOps_API_Table[[FixedAssetNumber]:[Department]],80,FALSE)</f>
        <v>#REF!</v>
      </c>
      <c r="BL38" s="213" t="s">
        <v>243</v>
      </c>
    </row>
    <row r="39" spans="1:64" hidden="1" outlineLevel="1">
      <c r="A39" s="210">
        <f t="shared" si="5"/>
        <v>30</v>
      </c>
      <c r="B39" s="213" t="s">
        <v>241</v>
      </c>
      <c r="C39" s="216" t="s">
        <v>242</v>
      </c>
      <c r="D39" s="212">
        <v>152</v>
      </c>
      <c r="E39" s="213" t="s">
        <v>247</v>
      </c>
      <c r="F39" s="213" t="s">
        <v>248</v>
      </c>
      <c r="G39" s="214">
        <v>39660</v>
      </c>
      <c r="H39" s="215" t="s">
        <v>191</v>
      </c>
      <c r="I39" s="216">
        <v>3052</v>
      </c>
      <c r="J39" s="216" t="s">
        <v>249</v>
      </c>
      <c r="K39" s="217" t="s">
        <v>194</v>
      </c>
      <c r="L39" s="217"/>
      <c r="M39" s="217"/>
      <c r="N39" s="217"/>
      <c r="O39" s="217"/>
      <c r="P39" s="217"/>
      <c r="Q39" s="295"/>
      <c r="R39" s="295"/>
      <c r="S39" s="220">
        <v>540406125</v>
      </c>
      <c r="T39" s="221">
        <v>2251692.1875</v>
      </c>
      <c r="U39" s="222">
        <v>240</v>
      </c>
      <c r="V39" s="223">
        <v>210</v>
      </c>
      <c r="W39" s="222">
        <f t="shared" si="9"/>
        <v>6</v>
      </c>
      <c r="X39" s="507">
        <f t="shared" si="10"/>
        <v>216</v>
      </c>
      <c r="Y39" s="225">
        <f t="shared" si="11"/>
        <v>24</v>
      </c>
      <c r="Z39" s="226">
        <v>472855359.375</v>
      </c>
      <c r="AA39" s="226">
        <v>67550765.625</v>
      </c>
      <c r="AB39" s="226">
        <f t="shared" si="7"/>
        <v>13510153.125</v>
      </c>
      <c r="AC39" s="226">
        <v>2251692.1875</v>
      </c>
      <c r="AD39" s="226">
        <v>2251692.1875</v>
      </c>
      <c r="AE39" s="226">
        <v>2251692.1875</v>
      </c>
      <c r="AF39" s="226">
        <v>2251692.1875</v>
      </c>
      <c r="AG39" s="226">
        <v>2251692.1875</v>
      </c>
      <c r="AH39" s="226">
        <v>2251692.1875</v>
      </c>
      <c r="AI39" s="226">
        <v>2251692.1875</v>
      </c>
      <c r="AJ39" s="226">
        <v>2251692.1875</v>
      </c>
      <c r="AK39" s="226">
        <v>2251692.1875</v>
      </c>
      <c r="AL39" s="226">
        <v>2251692.1875</v>
      </c>
      <c r="AM39" s="226">
        <v>2251692.1875</v>
      </c>
      <c r="AN39" s="226">
        <v>2251692.1875</v>
      </c>
      <c r="AO39" s="226">
        <f t="shared" si="12"/>
        <v>486365512.5</v>
      </c>
      <c r="AP39" s="227">
        <f t="shared" si="13"/>
        <v>54040612.5</v>
      </c>
      <c r="AQ39" s="228"/>
      <c r="AR39" s="228"/>
      <c r="AS39" s="229"/>
      <c r="AT39" s="230"/>
      <c r="AU39" s="119" t="s">
        <v>195</v>
      </c>
      <c r="AV39" s="119" t="e">
        <f>VLOOKUP(F39,[78]!D365FinOps_API_Table[[FixedAssetNumber]:[Department]],80,FALSE)</f>
        <v>#REF!</v>
      </c>
      <c r="BL39" s="213" t="s">
        <v>247</v>
      </c>
    </row>
    <row r="40" spans="1:64" hidden="1" outlineLevel="1">
      <c r="A40" s="210">
        <f t="shared" si="5"/>
        <v>31</v>
      </c>
      <c r="B40" s="213" t="s">
        <v>241</v>
      </c>
      <c r="C40" s="216" t="s">
        <v>242</v>
      </c>
      <c r="D40" s="212">
        <v>152</v>
      </c>
      <c r="E40" s="213" t="s">
        <v>247</v>
      </c>
      <c r="F40" s="213" t="s">
        <v>250</v>
      </c>
      <c r="G40" s="214">
        <v>39660</v>
      </c>
      <c r="H40" s="215" t="s">
        <v>191</v>
      </c>
      <c r="I40" s="216">
        <v>3052</v>
      </c>
      <c r="J40" s="216" t="s">
        <v>249</v>
      </c>
      <c r="K40" s="217" t="s">
        <v>194</v>
      </c>
      <c r="L40" s="217"/>
      <c r="M40" s="217"/>
      <c r="N40" s="217"/>
      <c r="O40" s="217"/>
      <c r="P40" s="217"/>
      <c r="Q40" s="295">
        <v>1</v>
      </c>
      <c r="R40" s="295"/>
      <c r="S40" s="220">
        <v>2161624500</v>
      </c>
      <c r="T40" s="221">
        <v>10132614.84375</v>
      </c>
      <c r="U40" s="222">
        <v>240</v>
      </c>
      <c r="V40" s="223">
        <v>200.66666666666666</v>
      </c>
      <c r="W40" s="222">
        <f t="shared" si="9"/>
        <v>6</v>
      </c>
      <c r="X40" s="507">
        <f t="shared" si="10"/>
        <v>206.66666666666666</v>
      </c>
      <c r="Y40" s="225">
        <f t="shared" si="11"/>
        <v>33.333333333333343</v>
      </c>
      <c r="Z40" s="226">
        <v>2033278045.3125</v>
      </c>
      <c r="AA40" s="226">
        <v>128346454.6875</v>
      </c>
      <c r="AB40" s="226">
        <f t="shared" si="7"/>
        <v>60795689.0625</v>
      </c>
      <c r="AC40" s="226">
        <v>10132614.84375</v>
      </c>
      <c r="AD40" s="226">
        <v>10132614.84375</v>
      </c>
      <c r="AE40" s="226">
        <v>10132614.84375</v>
      </c>
      <c r="AF40" s="226">
        <v>10132614.84375</v>
      </c>
      <c r="AG40" s="226">
        <v>10132614.84375</v>
      </c>
      <c r="AH40" s="226">
        <v>10132614.84375</v>
      </c>
      <c r="AI40" s="226">
        <v>10132614.84375</v>
      </c>
      <c r="AJ40" s="226">
        <v>10132614.84375</v>
      </c>
      <c r="AK40" s="226">
        <v>10132614.84375</v>
      </c>
      <c r="AL40" s="226">
        <v>10132614.84375</v>
      </c>
      <c r="AM40" s="226">
        <v>10132614.84375</v>
      </c>
      <c r="AN40" s="226">
        <v>10132614.84375</v>
      </c>
      <c r="AO40" s="226">
        <f t="shared" si="12"/>
        <v>2094073734.375</v>
      </c>
      <c r="AP40" s="227">
        <f t="shared" si="13"/>
        <v>67550765.625</v>
      </c>
      <c r="AQ40" s="228"/>
      <c r="AR40" s="228"/>
      <c r="AS40" s="229"/>
      <c r="AT40" s="230"/>
      <c r="AU40" s="119" t="s">
        <v>195</v>
      </c>
      <c r="AV40" s="119" t="e">
        <f>VLOOKUP(F40,[78]!D365FinOps_API_Table[[FixedAssetNumber]:[Department]],80,FALSE)</f>
        <v>#REF!</v>
      </c>
      <c r="BL40" s="213" t="s">
        <v>247</v>
      </c>
    </row>
    <row r="41" spans="1:64" hidden="1" outlineLevel="1">
      <c r="A41" s="210">
        <f t="shared" si="5"/>
        <v>32</v>
      </c>
      <c r="B41" s="213" t="s">
        <v>241</v>
      </c>
      <c r="C41" s="216" t="s">
        <v>242</v>
      </c>
      <c r="D41" s="212">
        <v>152</v>
      </c>
      <c r="E41" s="213" t="s">
        <v>247</v>
      </c>
      <c r="F41" s="213" t="s">
        <v>251</v>
      </c>
      <c r="G41" s="214">
        <v>39660</v>
      </c>
      <c r="H41" s="215" t="s">
        <v>191</v>
      </c>
      <c r="I41" s="216">
        <v>3052</v>
      </c>
      <c r="J41" s="216" t="s">
        <v>249</v>
      </c>
      <c r="K41" s="217" t="s">
        <v>194</v>
      </c>
      <c r="L41" s="217"/>
      <c r="M41" s="217"/>
      <c r="N41" s="217"/>
      <c r="O41" s="217"/>
      <c r="P41" s="217"/>
      <c r="Q41" s="295"/>
      <c r="R41" s="295"/>
      <c r="S41" s="220">
        <v>2702030625</v>
      </c>
      <c r="T41" s="221">
        <v>10132614.84375</v>
      </c>
      <c r="U41" s="222">
        <v>240</v>
      </c>
      <c r="V41" s="223">
        <v>219.33333333333334</v>
      </c>
      <c r="W41" s="222">
        <f t="shared" si="9"/>
        <v>6</v>
      </c>
      <c r="X41" s="225">
        <f t="shared" si="10"/>
        <v>225.33333333333334</v>
      </c>
      <c r="Y41" s="225">
        <f t="shared" si="11"/>
        <v>14.666666666666657</v>
      </c>
      <c r="Z41" s="226">
        <v>2222420189.0625</v>
      </c>
      <c r="AA41" s="226">
        <v>479610435.9375</v>
      </c>
      <c r="AB41" s="226">
        <f t="shared" si="7"/>
        <v>60795689.0625</v>
      </c>
      <c r="AC41" s="226">
        <v>10132614.84375</v>
      </c>
      <c r="AD41" s="226">
        <v>10132614.84375</v>
      </c>
      <c r="AE41" s="226">
        <v>10132614.84375</v>
      </c>
      <c r="AF41" s="226">
        <v>10132614.84375</v>
      </c>
      <c r="AG41" s="226">
        <v>10132614.84375</v>
      </c>
      <c r="AH41" s="226">
        <v>10132614.84375</v>
      </c>
      <c r="AI41" s="226">
        <v>10132614.84375</v>
      </c>
      <c r="AJ41" s="226">
        <v>10132614.84375</v>
      </c>
      <c r="AK41" s="226">
        <v>10132614.84375</v>
      </c>
      <c r="AL41" s="226">
        <v>10132614.84375</v>
      </c>
      <c r="AM41" s="226">
        <v>10132614.84375</v>
      </c>
      <c r="AN41" s="226">
        <v>10132614.84375</v>
      </c>
      <c r="AO41" s="226">
        <f t="shared" si="12"/>
        <v>2283215878.125</v>
      </c>
      <c r="AP41" s="227">
        <f t="shared" si="13"/>
        <v>418814746.875</v>
      </c>
      <c r="AQ41" s="228"/>
      <c r="AR41" s="228"/>
      <c r="AS41" s="229"/>
      <c r="AT41" s="230"/>
      <c r="AU41" s="119" t="s">
        <v>195</v>
      </c>
      <c r="AV41" s="119" t="e">
        <f>VLOOKUP(F41,[78]!D365FinOps_API_Table[[FixedAssetNumber]:[Department]],80,FALSE)</f>
        <v>#REF!</v>
      </c>
      <c r="BL41" s="213" t="s">
        <v>247</v>
      </c>
    </row>
    <row r="42" spans="1:64" hidden="1" outlineLevel="1">
      <c r="A42" s="210">
        <f t="shared" si="5"/>
        <v>33</v>
      </c>
      <c r="B42" s="213" t="s">
        <v>214</v>
      </c>
      <c r="C42" s="517" t="s">
        <v>188</v>
      </c>
      <c r="D42" s="212">
        <v>152</v>
      </c>
      <c r="E42" s="213" t="s">
        <v>252</v>
      </c>
      <c r="F42" s="213" t="s">
        <v>253</v>
      </c>
      <c r="G42" s="214">
        <v>39717</v>
      </c>
      <c r="H42" s="215" t="s">
        <v>191</v>
      </c>
      <c r="I42" s="216">
        <v>3041</v>
      </c>
      <c r="J42" s="216" t="s">
        <v>254</v>
      </c>
      <c r="K42" s="217" t="s">
        <v>194</v>
      </c>
      <c r="L42" s="217"/>
      <c r="M42" s="217"/>
      <c r="N42" s="217"/>
      <c r="O42" s="217"/>
      <c r="P42" s="217"/>
      <c r="Q42" s="295">
        <v>1</v>
      </c>
      <c r="R42" s="295"/>
      <c r="S42" s="220">
        <v>114000000</v>
      </c>
      <c r="T42" s="221">
        <f t="shared" ref="T42:T79" si="14">+S42/U42</f>
        <v>950000</v>
      </c>
      <c r="U42" s="222">
        <v>120</v>
      </c>
      <c r="V42" s="223">
        <v>120</v>
      </c>
      <c r="W42" s="222">
        <f t="shared" si="9"/>
        <v>0</v>
      </c>
      <c r="X42" s="224">
        <f t="shared" si="10"/>
        <v>120</v>
      </c>
      <c r="Y42" s="225">
        <f t="shared" si="11"/>
        <v>0</v>
      </c>
      <c r="Z42" s="226">
        <v>114000000</v>
      </c>
      <c r="AA42" s="226">
        <v>0</v>
      </c>
      <c r="AB42" s="226">
        <f t="shared" si="7"/>
        <v>0</v>
      </c>
      <c r="AC42" s="226"/>
      <c r="AD42" s="226"/>
      <c r="AE42" s="226"/>
      <c r="AF42" s="226"/>
      <c r="AG42" s="226"/>
      <c r="AH42" s="226"/>
      <c r="AI42" s="226"/>
      <c r="AJ42" s="226"/>
      <c r="AK42" s="226"/>
      <c r="AL42" s="226"/>
      <c r="AM42" s="226"/>
      <c r="AN42" s="226"/>
      <c r="AO42" s="226">
        <f t="shared" si="12"/>
        <v>114000000</v>
      </c>
      <c r="AP42" s="227">
        <f t="shared" si="13"/>
        <v>0</v>
      </c>
      <c r="AQ42" s="228"/>
      <c r="AR42" s="228"/>
      <c r="AS42" s="229"/>
      <c r="AT42" s="230"/>
      <c r="AU42" s="119" t="s">
        <v>195</v>
      </c>
      <c r="AV42" s="119" t="e">
        <f>VLOOKUP(F42,[78]!D365FinOps_API_Table[[FixedAssetNumber]:[Department]],80,FALSE)</f>
        <v>#REF!</v>
      </c>
      <c r="BL42" s="213" t="s">
        <v>252</v>
      </c>
    </row>
    <row r="43" spans="1:64" hidden="1" outlineLevel="1">
      <c r="A43" s="210">
        <f t="shared" si="5"/>
        <v>34</v>
      </c>
      <c r="B43" s="213" t="s">
        <v>187</v>
      </c>
      <c r="C43" s="517" t="s">
        <v>188</v>
      </c>
      <c r="D43" s="212">
        <v>152</v>
      </c>
      <c r="E43" s="213" t="s">
        <v>252</v>
      </c>
      <c r="F43" s="213" t="s">
        <v>255</v>
      </c>
      <c r="G43" s="214">
        <v>39717</v>
      </c>
      <c r="H43" s="215" t="s">
        <v>191</v>
      </c>
      <c r="I43" s="216">
        <v>3041</v>
      </c>
      <c r="J43" s="216" t="s">
        <v>254</v>
      </c>
      <c r="K43" s="217" t="s">
        <v>194</v>
      </c>
      <c r="L43" s="217"/>
      <c r="M43" s="217"/>
      <c r="N43" s="217"/>
      <c r="O43" s="217"/>
      <c r="P43" s="217"/>
      <c r="Q43" s="295"/>
      <c r="R43" s="295"/>
      <c r="S43" s="220">
        <v>456000000</v>
      </c>
      <c r="T43" s="221">
        <f t="shared" si="14"/>
        <v>3800000</v>
      </c>
      <c r="U43" s="222">
        <v>120</v>
      </c>
      <c r="V43" s="223">
        <v>120</v>
      </c>
      <c r="W43" s="222">
        <f t="shared" si="9"/>
        <v>0</v>
      </c>
      <c r="X43" s="225">
        <f t="shared" si="10"/>
        <v>120</v>
      </c>
      <c r="Y43" s="225">
        <f t="shared" si="11"/>
        <v>0</v>
      </c>
      <c r="Z43" s="226">
        <v>456000000</v>
      </c>
      <c r="AA43" s="226">
        <v>0</v>
      </c>
      <c r="AB43" s="226">
        <f t="shared" si="7"/>
        <v>0</v>
      </c>
      <c r="AC43" s="226"/>
      <c r="AD43" s="226"/>
      <c r="AE43" s="226"/>
      <c r="AF43" s="226"/>
      <c r="AG43" s="226"/>
      <c r="AH43" s="226"/>
      <c r="AI43" s="226"/>
      <c r="AJ43" s="226"/>
      <c r="AK43" s="226"/>
      <c r="AL43" s="226"/>
      <c r="AM43" s="226"/>
      <c r="AN43" s="226"/>
      <c r="AO43" s="226">
        <f t="shared" si="12"/>
        <v>456000000</v>
      </c>
      <c r="AP43" s="227">
        <f t="shared" si="13"/>
        <v>0</v>
      </c>
      <c r="AQ43" s="228"/>
      <c r="AR43" s="228"/>
      <c r="AS43" s="229"/>
      <c r="AT43" s="230"/>
      <c r="AU43" s="119" t="s">
        <v>195</v>
      </c>
      <c r="AV43" s="119" t="e">
        <f>VLOOKUP(F43,[78]!D365FinOps_API_Table[[FixedAssetNumber]:[Department]],80,FALSE)</f>
        <v>#REF!</v>
      </c>
      <c r="BL43" s="213" t="s">
        <v>252</v>
      </c>
    </row>
    <row r="44" spans="1:64" hidden="1" outlineLevel="1">
      <c r="A44" s="210">
        <f t="shared" si="5"/>
        <v>35</v>
      </c>
      <c r="B44" s="213" t="s">
        <v>206</v>
      </c>
      <c r="C44" s="517" t="s">
        <v>188</v>
      </c>
      <c r="D44" s="212">
        <v>152</v>
      </c>
      <c r="E44" s="213" t="s">
        <v>256</v>
      </c>
      <c r="F44" s="213" t="s">
        <v>257</v>
      </c>
      <c r="G44" s="214">
        <v>40907</v>
      </c>
      <c r="H44" s="215" t="s">
        <v>191</v>
      </c>
      <c r="I44" s="216">
        <v>3031</v>
      </c>
      <c r="J44" s="216" t="s">
        <v>258</v>
      </c>
      <c r="K44" s="217" t="s">
        <v>194</v>
      </c>
      <c r="L44" s="217"/>
      <c r="M44" s="217"/>
      <c r="N44" s="217"/>
      <c r="O44" s="217"/>
      <c r="P44" s="217"/>
      <c r="Q44" s="295">
        <v>1</v>
      </c>
      <c r="R44" s="295"/>
      <c r="S44" s="220">
        <v>950000000</v>
      </c>
      <c r="T44" s="221">
        <f t="shared" si="14"/>
        <v>15833333.333333334</v>
      </c>
      <c r="U44" s="222">
        <v>60</v>
      </c>
      <c r="V44" s="223">
        <v>60</v>
      </c>
      <c r="W44" s="222">
        <f t="shared" si="9"/>
        <v>0</v>
      </c>
      <c r="X44" s="224">
        <f t="shared" si="10"/>
        <v>60</v>
      </c>
      <c r="Y44" s="225">
        <f t="shared" si="11"/>
        <v>0</v>
      </c>
      <c r="Z44" s="226">
        <v>950000000</v>
      </c>
      <c r="AA44" s="226">
        <v>0</v>
      </c>
      <c r="AB44" s="226">
        <f t="shared" si="7"/>
        <v>0</v>
      </c>
      <c r="AC44" s="226"/>
      <c r="AD44" s="226"/>
      <c r="AE44" s="226"/>
      <c r="AF44" s="226"/>
      <c r="AG44" s="226"/>
      <c r="AH44" s="226"/>
      <c r="AI44" s="226"/>
      <c r="AJ44" s="226"/>
      <c r="AK44" s="226"/>
      <c r="AL44" s="226"/>
      <c r="AM44" s="226"/>
      <c r="AN44" s="226"/>
      <c r="AO44" s="226">
        <f t="shared" si="12"/>
        <v>950000000</v>
      </c>
      <c r="AP44" s="227">
        <f t="shared" si="13"/>
        <v>0</v>
      </c>
      <c r="AQ44" s="228"/>
      <c r="AR44" s="228"/>
      <c r="AS44" s="229"/>
      <c r="AT44" s="230"/>
      <c r="AU44" s="119" t="s">
        <v>195</v>
      </c>
      <c r="AV44" s="119" t="e">
        <f>VLOOKUP(F44,[78]!D365FinOps_API_Table[[FixedAssetNumber]:[Department]],80,FALSE)</f>
        <v>#REF!</v>
      </c>
      <c r="BG44">
        <v>1</v>
      </c>
      <c r="BL44" s="213" t="s">
        <v>256</v>
      </c>
    </row>
    <row r="45" spans="1:64" hidden="1" outlineLevel="1">
      <c r="A45" s="210">
        <f t="shared" si="5"/>
        <v>36</v>
      </c>
      <c r="B45" s="213" t="s">
        <v>259</v>
      </c>
      <c r="C45" s="216" t="s">
        <v>260</v>
      </c>
      <c r="D45" s="212">
        <v>152</v>
      </c>
      <c r="E45" s="213" t="s">
        <v>261</v>
      </c>
      <c r="F45" s="213" t="s">
        <v>262</v>
      </c>
      <c r="G45" s="214">
        <v>41163</v>
      </c>
      <c r="H45" s="215" t="s">
        <v>191</v>
      </c>
      <c r="I45" s="216">
        <v>5</v>
      </c>
      <c r="J45" s="216" t="s">
        <v>263</v>
      </c>
      <c r="K45" s="217" t="s">
        <v>264</v>
      </c>
      <c r="L45" s="217" t="s">
        <v>265</v>
      </c>
      <c r="M45" s="217">
        <v>2012</v>
      </c>
      <c r="N45" s="217"/>
      <c r="O45" s="217"/>
      <c r="P45" s="217"/>
      <c r="Q45" s="295">
        <v>1</v>
      </c>
      <c r="R45" s="295"/>
      <c r="S45" s="220">
        <v>570190000</v>
      </c>
      <c r="T45" s="221">
        <f t="shared" si="14"/>
        <v>2375791.6666666665</v>
      </c>
      <c r="U45" s="222">
        <v>240</v>
      </c>
      <c r="V45" s="223">
        <v>162</v>
      </c>
      <c r="W45" s="222">
        <f t="shared" si="9"/>
        <v>6</v>
      </c>
      <c r="X45" s="224">
        <f t="shared" si="10"/>
        <v>168</v>
      </c>
      <c r="Y45" s="225">
        <f t="shared" si="11"/>
        <v>72</v>
      </c>
      <c r="Z45" s="226">
        <v>384878250</v>
      </c>
      <c r="AA45" s="226">
        <v>185311750</v>
      </c>
      <c r="AB45" s="226">
        <f t="shared" si="7"/>
        <v>14254749.999999998</v>
      </c>
      <c r="AC45" s="226">
        <v>2375791.6666666665</v>
      </c>
      <c r="AD45" s="226">
        <v>2375791.6666666665</v>
      </c>
      <c r="AE45" s="226">
        <v>2375791.6666666665</v>
      </c>
      <c r="AF45" s="226">
        <v>2375791.6666666665</v>
      </c>
      <c r="AG45" s="226">
        <v>2375791.6666666665</v>
      </c>
      <c r="AH45" s="226">
        <v>2375791.6666666665</v>
      </c>
      <c r="AI45" s="226">
        <v>2375791.6666666665</v>
      </c>
      <c r="AJ45" s="226">
        <v>2375791.6666666665</v>
      </c>
      <c r="AK45" s="226">
        <v>2375791.6666666665</v>
      </c>
      <c r="AL45" s="226">
        <v>2375791.6666666665</v>
      </c>
      <c r="AM45" s="226">
        <v>2375791.6666666665</v>
      </c>
      <c r="AN45" s="226">
        <v>2375791.6666666665</v>
      </c>
      <c r="AO45" s="226">
        <f t="shared" si="12"/>
        <v>399133000</v>
      </c>
      <c r="AP45" s="227">
        <f t="shared" si="13"/>
        <v>171057000</v>
      </c>
      <c r="AQ45" s="228"/>
      <c r="AR45" s="228"/>
      <c r="AS45" s="229"/>
      <c r="AT45" s="230"/>
      <c r="AU45" s="119" t="s">
        <v>195</v>
      </c>
      <c r="AV45" s="119" t="e">
        <f>VLOOKUP(F45,[78]!D365FinOps_API_Table[[FixedAssetNumber]:[Department]],80,FALSE)</f>
        <v>#REF!</v>
      </c>
      <c r="BL45" s="213" t="s">
        <v>261</v>
      </c>
    </row>
    <row r="46" spans="1:64" hidden="1" outlineLevel="1">
      <c r="A46" s="210">
        <f t="shared" si="5"/>
        <v>37</v>
      </c>
      <c r="B46" s="213" t="s">
        <v>266</v>
      </c>
      <c r="C46" s="216" t="s">
        <v>260</v>
      </c>
      <c r="D46" s="212">
        <v>152</v>
      </c>
      <c r="E46" s="213" t="s">
        <v>267</v>
      </c>
      <c r="F46" s="213" t="s">
        <v>267</v>
      </c>
      <c r="G46" s="214">
        <v>41639</v>
      </c>
      <c r="H46" s="215" t="s">
        <v>191</v>
      </c>
      <c r="I46" s="216">
        <v>111</v>
      </c>
      <c r="J46" s="216" t="s">
        <v>268</v>
      </c>
      <c r="K46" s="217" t="s">
        <v>269</v>
      </c>
      <c r="L46" s="217" t="s">
        <v>270</v>
      </c>
      <c r="M46" s="217">
        <v>2013</v>
      </c>
      <c r="N46" s="217"/>
      <c r="O46" s="217"/>
      <c r="P46" s="217"/>
      <c r="Q46" s="295">
        <v>1</v>
      </c>
      <c r="R46" s="295"/>
      <c r="S46" s="220">
        <v>17412922966</v>
      </c>
      <c r="T46" s="221">
        <f t="shared" si="14"/>
        <v>72553845.691666663</v>
      </c>
      <c r="U46" s="222">
        <v>240</v>
      </c>
      <c r="V46" s="223">
        <v>144.99999999999994</v>
      </c>
      <c r="W46" s="222">
        <f t="shared" si="9"/>
        <v>6</v>
      </c>
      <c r="X46" s="507">
        <f t="shared" si="10"/>
        <v>150.99999999999994</v>
      </c>
      <c r="Y46" s="225">
        <f t="shared" si="11"/>
        <v>89.000000000000057</v>
      </c>
      <c r="Z46" s="419">
        <v>10520307625.29166</v>
      </c>
      <c r="AA46" s="226">
        <v>6892615340.7083397</v>
      </c>
      <c r="AB46" s="226">
        <f t="shared" si="7"/>
        <v>435323074.14999998</v>
      </c>
      <c r="AC46" s="226">
        <v>72553845.691666663</v>
      </c>
      <c r="AD46" s="226">
        <v>72553845.691666663</v>
      </c>
      <c r="AE46" s="226">
        <v>72553845.691666663</v>
      </c>
      <c r="AF46" s="226">
        <v>72553845.691666663</v>
      </c>
      <c r="AG46" s="226">
        <v>72553845.691666663</v>
      </c>
      <c r="AH46" s="226">
        <v>72553845.691666663</v>
      </c>
      <c r="AI46" s="226">
        <v>72553845.691666663</v>
      </c>
      <c r="AJ46" s="226">
        <v>72553845.691666663</v>
      </c>
      <c r="AK46" s="226">
        <v>72553845.691666663</v>
      </c>
      <c r="AL46" s="226">
        <v>72553845.691666663</v>
      </c>
      <c r="AM46" s="226">
        <v>72553845.691666663</v>
      </c>
      <c r="AN46" s="226">
        <v>72553845.691666663</v>
      </c>
      <c r="AO46" s="226">
        <f t="shared" si="12"/>
        <v>10955630699.44166</v>
      </c>
      <c r="AP46" s="227">
        <f t="shared" si="13"/>
        <v>6457292266.5583401</v>
      </c>
      <c r="AQ46" s="228"/>
      <c r="AR46" s="228"/>
      <c r="AS46" s="229"/>
      <c r="AT46" s="230"/>
      <c r="AU46" s="119" t="s">
        <v>195</v>
      </c>
      <c r="AV46" s="119" t="e">
        <f>VLOOKUP(F46,[78]!D365FinOps_API_Table[[FixedAssetNumber]:[Department]],80,FALSE)</f>
        <v>#REF!</v>
      </c>
      <c r="BL46" s="213" t="s">
        <v>267</v>
      </c>
    </row>
    <row r="47" spans="1:64" outlineLevel="1">
      <c r="A47" s="210">
        <f t="shared" si="5"/>
        <v>38</v>
      </c>
      <c r="B47" s="213" t="s">
        <v>271</v>
      </c>
      <c r="C47" s="262" t="s">
        <v>272</v>
      </c>
      <c r="D47" s="212">
        <v>152</v>
      </c>
      <c r="E47" s="213" t="s">
        <v>273</v>
      </c>
      <c r="F47" s="213" t="s">
        <v>274</v>
      </c>
      <c r="G47" s="214">
        <v>41639</v>
      </c>
      <c r="H47" s="215" t="s">
        <v>191</v>
      </c>
      <c r="I47" s="216">
        <v>111</v>
      </c>
      <c r="J47" s="216" t="s">
        <v>268</v>
      </c>
      <c r="K47" s="217" t="s">
        <v>269</v>
      </c>
      <c r="L47" s="217" t="s">
        <v>270</v>
      </c>
      <c r="M47" s="217">
        <v>2013</v>
      </c>
      <c r="N47" s="217"/>
      <c r="O47" s="217"/>
      <c r="P47" s="217"/>
      <c r="Q47" s="295">
        <v>1</v>
      </c>
      <c r="R47" s="295"/>
      <c r="S47" s="220">
        <v>71701319438.259995</v>
      </c>
      <c r="T47" s="221">
        <f t="shared" si="14"/>
        <v>298755497.65941662</v>
      </c>
      <c r="U47" s="222">
        <v>240</v>
      </c>
      <c r="V47" s="223">
        <v>145</v>
      </c>
      <c r="W47" s="222">
        <f t="shared" si="9"/>
        <v>6</v>
      </c>
      <c r="X47" s="507">
        <f t="shared" si="10"/>
        <v>151</v>
      </c>
      <c r="Y47" s="225">
        <f t="shared" si="11"/>
        <v>89</v>
      </c>
      <c r="Z47" s="419">
        <v>43319547160.61541</v>
      </c>
      <c r="AA47" s="226">
        <v>28381772277.644585</v>
      </c>
      <c r="AB47" s="226">
        <f t="shared" si="7"/>
        <v>1792532985.9564998</v>
      </c>
      <c r="AC47" s="226">
        <v>298755497.65941662</v>
      </c>
      <c r="AD47" s="226">
        <v>298755497.65941662</v>
      </c>
      <c r="AE47" s="226">
        <v>298755497.65941662</v>
      </c>
      <c r="AF47" s="226">
        <v>298755497.65941662</v>
      </c>
      <c r="AG47" s="226">
        <v>298755497.65941662</v>
      </c>
      <c r="AH47" s="226">
        <v>298755497.65941662</v>
      </c>
      <c r="AI47" s="226">
        <v>298755497.65941662</v>
      </c>
      <c r="AJ47" s="226">
        <v>298755497.65941662</v>
      </c>
      <c r="AK47" s="226">
        <v>298755497.65941662</v>
      </c>
      <c r="AL47" s="226">
        <v>298755497.65941662</v>
      </c>
      <c r="AM47" s="226">
        <v>298755497.65941662</v>
      </c>
      <c r="AN47" s="226">
        <v>298755497.65941662</v>
      </c>
      <c r="AO47" s="226">
        <f t="shared" si="12"/>
        <v>45112080146.571907</v>
      </c>
      <c r="AP47" s="227">
        <f t="shared" si="13"/>
        <v>26589239291.688087</v>
      </c>
      <c r="AQ47" s="228"/>
      <c r="AR47" s="228"/>
      <c r="AS47" s="229"/>
      <c r="AT47" s="230"/>
      <c r="AU47" s="119" t="s">
        <v>195</v>
      </c>
      <c r="AV47" s="119" t="e">
        <f>VLOOKUP(F47,[78]!D365FinOps_API_Table[[FixedAssetNumber]:[Department]],80,FALSE)</f>
        <v>#REF!</v>
      </c>
      <c r="AW47" s="119" t="e">
        <f t="shared" ref="AW47:AW80" si="15">AV47-AJ47</f>
        <v>#REF!</v>
      </c>
      <c r="BL47" s="213" t="s">
        <v>273</v>
      </c>
    </row>
    <row r="48" spans="1:64" hidden="1" outlineLevel="1">
      <c r="A48" s="210">
        <f t="shared" si="5"/>
        <v>39</v>
      </c>
      <c r="B48" s="213" t="s">
        <v>206</v>
      </c>
      <c r="C48" s="517" t="s">
        <v>188</v>
      </c>
      <c r="D48" s="212">
        <v>152</v>
      </c>
      <c r="E48" s="213" t="s">
        <v>275</v>
      </c>
      <c r="F48" s="213" t="s">
        <v>276</v>
      </c>
      <c r="G48" s="214">
        <v>41696</v>
      </c>
      <c r="H48" s="215" t="s">
        <v>191</v>
      </c>
      <c r="I48" s="216">
        <v>3152</v>
      </c>
      <c r="J48" s="216" t="s">
        <v>277</v>
      </c>
      <c r="K48" s="217" t="s">
        <v>278</v>
      </c>
      <c r="L48" s="217"/>
      <c r="M48" s="217">
        <v>2014</v>
      </c>
      <c r="N48" s="217"/>
      <c r="O48" s="217"/>
      <c r="P48" s="217"/>
      <c r="Q48" s="295">
        <v>1</v>
      </c>
      <c r="R48" s="295"/>
      <c r="S48" s="220">
        <v>1129260000</v>
      </c>
      <c r="T48" s="221">
        <f t="shared" si="14"/>
        <v>18821000</v>
      </c>
      <c r="U48" s="222">
        <v>60</v>
      </c>
      <c r="V48" s="223">
        <v>60</v>
      </c>
      <c r="W48" s="222">
        <f t="shared" si="9"/>
        <v>0</v>
      </c>
      <c r="X48" s="224">
        <f t="shared" si="10"/>
        <v>60</v>
      </c>
      <c r="Y48" s="225">
        <f t="shared" si="11"/>
        <v>0</v>
      </c>
      <c r="Z48" s="226">
        <v>1129260000</v>
      </c>
      <c r="AA48" s="226">
        <v>0</v>
      </c>
      <c r="AB48" s="226">
        <f t="shared" si="7"/>
        <v>0</v>
      </c>
      <c r="AC48" s="226"/>
      <c r="AD48" s="226"/>
      <c r="AE48" s="226"/>
      <c r="AF48" s="226"/>
      <c r="AG48" s="226"/>
      <c r="AH48" s="226"/>
      <c r="AI48" s="226"/>
      <c r="AJ48" s="226"/>
      <c r="AK48" s="226"/>
      <c r="AL48" s="226"/>
      <c r="AM48" s="226"/>
      <c r="AN48" s="226"/>
      <c r="AO48" s="226">
        <f t="shared" si="12"/>
        <v>1129260000</v>
      </c>
      <c r="AP48" s="227">
        <f t="shared" si="13"/>
        <v>0</v>
      </c>
      <c r="AQ48" s="228"/>
      <c r="AR48" s="228"/>
      <c r="AS48" s="229"/>
      <c r="AT48" s="230"/>
      <c r="AU48" s="119" t="s">
        <v>195</v>
      </c>
      <c r="AV48" s="119" t="e">
        <f>VLOOKUP(F48,[78]!D365FinOps_API_Table[[FixedAssetNumber]:[Department]],80,FALSE)</f>
        <v>#REF!</v>
      </c>
      <c r="AW48" t="e">
        <f t="shared" si="15"/>
        <v>#REF!</v>
      </c>
      <c r="BL48" s="213" t="s">
        <v>275</v>
      </c>
    </row>
    <row r="49" spans="1:64" hidden="1" outlineLevel="1">
      <c r="A49" s="210">
        <f t="shared" si="5"/>
        <v>40</v>
      </c>
      <c r="B49" s="213" t="s">
        <v>206</v>
      </c>
      <c r="C49" s="517" t="s">
        <v>188</v>
      </c>
      <c r="D49" s="212">
        <v>152</v>
      </c>
      <c r="E49" s="213" t="s">
        <v>279</v>
      </c>
      <c r="F49" s="213" t="s">
        <v>280</v>
      </c>
      <c r="G49" s="214">
        <v>41757</v>
      </c>
      <c r="H49" s="215" t="s">
        <v>191</v>
      </c>
      <c r="I49" s="216">
        <v>13</v>
      </c>
      <c r="J49" s="216" t="s">
        <v>281</v>
      </c>
      <c r="K49" s="217"/>
      <c r="L49" s="217"/>
      <c r="M49" s="217">
        <v>2014</v>
      </c>
      <c r="N49" s="217"/>
      <c r="O49" s="217"/>
      <c r="P49" s="217"/>
      <c r="Q49" s="295">
        <v>1</v>
      </c>
      <c r="R49" s="295"/>
      <c r="S49" s="220">
        <v>1167000000</v>
      </c>
      <c r="T49" s="221">
        <f t="shared" si="14"/>
        <v>19450000</v>
      </c>
      <c r="U49" s="222">
        <v>60</v>
      </c>
      <c r="V49" s="223">
        <v>60</v>
      </c>
      <c r="W49" s="222">
        <f t="shared" si="9"/>
        <v>0</v>
      </c>
      <c r="X49" s="224">
        <f t="shared" si="10"/>
        <v>60</v>
      </c>
      <c r="Y49" s="225">
        <f t="shared" si="11"/>
        <v>0</v>
      </c>
      <c r="Z49" s="226">
        <v>1167000000</v>
      </c>
      <c r="AA49" s="226">
        <v>0</v>
      </c>
      <c r="AB49" s="226">
        <f t="shared" si="7"/>
        <v>0</v>
      </c>
      <c r="AC49" s="226"/>
      <c r="AD49" s="226"/>
      <c r="AE49" s="226"/>
      <c r="AF49" s="226"/>
      <c r="AG49" s="226"/>
      <c r="AH49" s="226"/>
      <c r="AI49" s="226"/>
      <c r="AJ49" s="226"/>
      <c r="AK49" s="226"/>
      <c r="AL49" s="226"/>
      <c r="AM49" s="226"/>
      <c r="AN49" s="226"/>
      <c r="AO49" s="226">
        <f t="shared" si="12"/>
        <v>1167000000</v>
      </c>
      <c r="AP49" s="227">
        <f t="shared" si="13"/>
        <v>0</v>
      </c>
      <c r="AQ49" s="228"/>
      <c r="AR49" s="228"/>
      <c r="AS49" s="229"/>
      <c r="AT49" s="230"/>
      <c r="AU49" s="119" t="s">
        <v>195</v>
      </c>
      <c r="AV49" s="119" t="e">
        <f>VLOOKUP(F49,[78]!D365FinOps_API_Table[[FixedAssetNumber]:[Department]],80,FALSE)</f>
        <v>#REF!</v>
      </c>
      <c r="AW49" t="e">
        <f t="shared" si="15"/>
        <v>#REF!</v>
      </c>
      <c r="BL49" s="213" t="s">
        <v>279</v>
      </c>
    </row>
    <row r="50" spans="1:64" hidden="1" outlineLevel="1">
      <c r="A50" s="210">
        <f t="shared" si="5"/>
        <v>41</v>
      </c>
      <c r="B50" s="213" t="s">
        <v>206</v>
      </c>
      <c r="C50" s="517" t="s">
        <v>188</v>
      </c>
      <c r="D50" s="212">
        <v>152</v>
      </c>
      <c r="E50" s="213" t="s">
        <v>279</v>
      </c>
      <c r="F50" s="213" t="s">
        <v>282</v>
      </c>
      <c r="G50" s="214">
        <v>41757</v>
      </c>
      <c r="H50" s="215" t="s">
        <v>191</v>
      </c>
      <c r="I50" s="216">
        <v>13</v>
      </c>
      <c r="J50" s="216" t="s">
        <v>281</v>
      </c>
      <c r="K50" s="217"/>
      <c r="L50" s="217"/>
      <c r="M50" s="217">
        <v>2014</v>
      </c>
      <c r="N50" s="217"/>
      <c r="O50" s="217"/>
      <c r="P50" s="217"/>
      <c r="Q50" s="295"/>
      <c r="R50" s="295"/>
      <c r="S50" s="220">
        <v>1167000000</v>
      </c>
      <c r="T50" s="221">
        <f t="shared" si="14"/>
        <v>19450000</v>
      </c>
      <c r="U50" s="222">
        <v>60</v>
      </c>
      <c r="V50" s="223">
        <v>60</v>
      </c>
      <c r="W50" s="222">
        <f t="shared" si="9"/>
        <v>0</v>
      </c>
      <c r="X50" s="224">
        <f t="shared" si="10"/>
        <v>60</v>
      </c>
      <c r="Y50" s="225">
        <f t="shared" si="11"/>
        <v>0</v>
      </c>
      <c r="Z50" s="226">
        <v>1167000000</v>
      </c>
      <c r="AA50" s="226">
        <v>0</v>
      </c>
      <c r="AB50" s="226">
        <f t="shared" si="7"/>
        <v>0</v>
      </c>
      <c r="AC50" s="226"/>
      <c r="AD50" s="226"/>
      <c r="AE50" s="226"/>
      <c r="AF50" s="226"/>
      <c r="AG50" s="226"/>
      <c r="AH50" s="226"/>
      <c r="AI50" s="226"/>
      <c r="AJ50" s="226"/>
      <c r="AK50" s="226"/>
      <c r="AL50" s="226"/>
      <c r="AM50" s="226"/>
      <c r="AN50" s="226"/>
      <c r="AO50" s="226">
        <f t="shared" si="12"/>
        <v>1167000000</v>
      </c>
      <c r="AP50" s="227">
        <f t="shared" si="13"/>
        <v>0</v>
      </c>
      <c r="AQ50" s="228"/>
      <c r="AR50" s="228"/>
      <c r="AS50" s="229"/>
      <c r="AT50" s="230"/>
      <c r="AU50" s="119" t="s">
        <v>195</v>
      </c>
      <c r="AV50" s="119" t="e">
        <f>VLOOKUP(F50,[78]!D365FinOps_API_Table[[FixedAssetNumber]:[Department]],80,FALSE)</f>
        <v>#REF!</v>
      </c>
      <c r="AW50" t="e">
        <f t="shared" si="15"/>
        <v>#REF!</v>
      </c>
      <c r="BL50" s="213" t="s">
        <v>279</v>
      </c>
    </row>
    <row r="51" spans="1:64" hidden="1" outlineLevel="1">
      <c r="A51" s="210">
        <f t="shared" si="5"/>
        <v>42</v>
      </c>
      <c r="B51" s="213" t="s">
        <v>283</v>
      </c>
      <c r="C51" s="216" t="s">
        <v>260</v>
      </c>
      <c r="D51" s="212">
        <v>152</v>
      </c>
      <c r="E51" s="213" t="s">
        <v>284</v>
      </c>
      <c r="F51" s="213" t="s">
        <v>284</v>
      </c>
      <c r="G51" s="214">
        <v>41881</v>
      </c>
      <c r="H51" s="215" t="s">
        <v>191</v>
      </c>
      <c r="I51" s="216">
        <v>51</v>
      </c>
      <c r="J51" s="216" t="s">
        <v>285</v>
      </c>
      <c r="K51" s="217" t="s">
        <v>286</v>
      </c>
      <c r="L51" s="217"/>
      <c r="M51" s="217">
        <v>2014</v>
      </c>
      <c r="N51" s="217" t="s">
        <v>287</v>
      </c>
      <c r="O51" s="217" t="s">
        <v>288</v>
      </c>
      <c r="P51" s="217"/>
      <c r="Q51" s="295">
        <v>1</v>
      </c>
      <c r="R51" s="295"/>
      <c r="S51" s="220">
        <v>8500000000</v>
      </c>
      <c r="T51" s="221">
        <f t="shared" si="14"/>
        <v>35416666.666666664</v>
      </c>
      <c r="U51" s="222">
        <v>240</v>
      </c>
      <c r="V51" s="223">
        <v>137.00000000000003</v>
      </c>
      <c r="W51" s="222">
        <f t="shared" si="9"/>
        <v>6</v>
      </c>
      <c r="X51" s="224">
        <f t="shared" si="10"/>
        <v>143.00000000000003</v>
      </c>
      <c r="Y51" s="225">
        <f t="shared" si="11"/>
        <v>96.999999999999972</v>
      </c>
      <c r="Z51" s="226">
        <v>4852083333.333334</v>
      </c>
      <c r="AA51" s="226">
        <v>3647916666.666666</v>
      </c>
      <c r="AB51" s="226">
        <f t="shared" si="7"/>
        <v>212499999.99999997</v>
      </c>
      <c r="AC51" s="226">
        <v>35416666.666666664</v>
      </c>
      <c r="AD51" s="226">
        <v>35416666.666666664</v>
      </c>
      <c r="AE51" s="226">
        <v>35416666.666666664</v>
      </c>
      <c r="AF51" s="226">
        <v>35416666.666666664</v>
      </c>
      <c r="AG51" s="226">
        <v>35416666.666666664</v>
      </c>
      <c r="AH51" s="226">
        <v>35416666.666666664</v>
      </c>
      <c r="AI51" s="226">
        <v>35416666.666666664</v>
      </c>
      <c r="AJ51" s="226">
        <v>35416666.666666664</v>
      </c>
      <c r="AK51" s="226">
        <v>35416666.666666664</v>
      </c>
      <c r="AL51" s="226">
        <v>35416666.666666664</v>
      </c>
      <c r="AM51" s="226">
        <v>35416666.666666664</v>
      </c>
      <c r="AN51" s="226">
        <v>35416666.666666664</v>
      </c>
      <c r="AO51" s="226">
        <f t="shared" si="12"/>
        <v>5064583333.333334</v>
      </c>
      <c r="AP51" s="227">
        <f t="shared" si="13"/>
        <v>3435416666.666666</v>
      </c>
      <c r="AQ51" s="228"/>
      <c r="AR51" s="228"/>
      <c r="AS51" s="229"/>
      <c r="AT51" s="230"/>
      <c r="AU51" s="119" t="s">
        <v>195</v>
      </c>
      <c r="AV51" s="119" t="e">
        <f>VLOOKUP(F51,[78]!D365FinOps_API_Table[[FixedAssetNumber]:[Department]],80,FALSE)</f>
        <v>#REF!</v>
      </c>
      <c r="AW51" t="e">
        <f t="shared" si="15"/>
        <v>#REF!</v>
      </c>
      <c r="BL51" s="213" t="s">
        <v>284</v>
      </c>
    </row>
    <row r="52" spans="1:64" hidden="1" outlineLevel="1">
      <c r="A52" s="210">
        <f t="shared" si="5"/>
        <v>43</v>
      </c>
      <c r="B52" s="213" t="s">
        <v>283</v>
      </c>
      <c r="C52" s="216" t="s">
        <v>260</v>
      </c>
      <c r="D52" s="212">
        <v>152</v>
      </c>
      <c r="E52" s="213" t="s">
        <v>289</v>
      </c>
      <c r="F52" s="213" t="s">
        <v>289</v>
      </c>
      <c r="G52" s="214">
        <v>41881</v>
      </c>
      <c r="H52" s="215" t="s">
        <v>191</v>
      </c>
      <c r="I52" s="216">
        <v>51</v>
      </c>
      <c r="J52" s="216" t="s">
        <v>290</v>
      </c>
      <c r="K52" s="217" t="s">
        <v>286</v>
      </c>
      <c r="L52" s="217"/>
      <c r="M52" s="217">
        <v>2014</v>
      </c>
      <c r="N52" s="217" t="s">
        <v>287</v>
      </c>
      <c r="O52" s="217" t="s">
        <v>288</v>
      </c>
      <c r="P52" s="217"/>
      <c r="Q52" s="295">
        <v>1</v>
      </c>
      <c r="R52" s="295"/>
      <c r="S52" s="220">
        <v>5500000000</v>
      </c>
      <c r="T52" s="221">
        <f t="shared" si="14"/>
        <v>22916666.666666668</v>
      </c>
      <c r="U52" s="222">
        <v>240</v>
      </c>
      <c r="V52" s="223">
        <v>136.99999999999997</v>
      </c>
      <c r="W52" s="222">
        <f t="shared" si="9"/>
        <v>6</v>
      </c>
      <c r="X52" s="224">
        <f t="shared" si="10"/>
        <v>142.99999999999997</v>
      </c>
      <c r="Y52" s="225">
        <f t="shared" si="11"/>
        <v>97.000000000000028</v>
      </c>
      <c r="Z52" s="226">
        <v>3139583333.333333</v>
      </c>
      <c r="AA52" s="226">
        <v>2360416666.666667</v>
      </c>
      <c r="AB52" s="226">
        <f t="shared" si="7"/>
        <v>137500000</v>
      </c>
      <c r="AC52" s="226">
        <v>22916666.666666668</v>
      </c>
      <c r="AD52" s="226">
        <v>22916666.666666668</v>
      </c>
      <c r="AE52" s="226">
        <v>22916666.666666668</v>
      </c>
      <c r="AF52" s="226">
        <v>22916666.666666668</v>
      </c>
      <c r="AG52" s="226">
        <v>22916666.666666668</v>
      </c>
      <c r="AH52" s="226">
        <v>22916666.666666668</v>
      </c>
      <c r="AI52" s="226">
        <v>22916666.666666668</v>
      </c>
      <c r="AJ52" s="226">
        <v>22916666.666666668</v>
      </c>
      <c r="AK52" s="226">
        <v>22916666.666666668</v>
      </c>
      <c r="AL52" s="226">
        <v>22916666.666666668</v>
      </c>
      <c r="AM52" s="226">
        <v>22916666.666666668</v>
      </c>
      <c r="AN52" s="226">
        <v>22916666.666666668</v>
      </c>
      <c r="AO52" s="226">
        <f t="shared" si="12"/>
        <v>3277083333.333333</v>
      </c>
      <c r="AP52" s="227">
        <f t="shared" si="13"/>
        <v>2222916666.666667</v>
      </c>
      <c r="AQ52" s="228"/>
      <c r="AR52" s="228"/>
      <c r="AS52" s="229"/>
      <c r="AT52" s="230"/>
      <c r="AU52" s="119" t="s">
        <v>195</v>
      </c>
      <c r="AV52" s="119" t="e">
        <f>VLOOKUP(F52,[78]!D365FinOps_API_Table[[FixedAssetNumber]:[Department]],80,FALSE)</f>
        <v>#REF!</v>
      </c>
      <c r="AW52" t="e">
        <f t="shared" si="15"/>
        <v>#REF!</v>
      </c>
      <c r="BL52" s="213" t="s">
        <v>289</v>
      </c>
    </row>
    <row r="53" spans="1:64" hidden="1" outlineLevel="1">
      <c r="A53" s="210">
        <f t="shared" si="5"/>
        <v>44</v>
      </c>
      <c r="B53" s="213" t="s">
        <v>283</v>
      </c>
      <c r="C53" s="216" t="s">
        <v>260</v>
      </c>
      <c r="D53" s="212">
        <v>152</v>
      </c>
      <c r="E53" s="213" t="s">
        <v>291</v>
      </c>
      <c r="F53" s="213" t="s">
        <v>291</v>
      </c>
      <c r="G53" s="214">
        <v>41881</v>
      </c>
      <c r="H53" s="215" t="s">
        <v>191</v>
      </c>
      <c r="I53" s="216">
        <v>51</v>
      </c>
      <c r="J53" s="216" t="s">
        <v>285</v>
      </c>
      <c r="K53" s="217" t="s">
        <v>286</v>
      </c>
      <c r="L53" s="217"/>
      <c r="M53" s="217">
        <v>2014</v>
      </c>
      <c r="N53" s="217" t="s">
        <v>287</v>
      </c>
      <c r="O53" s="217" t="s">
        <v>288</v>
      </c>
      <c r="P53" s="217"/>
      <c r="Q53" s="295">
        <v>1</v>
      </c>
      <c r="R53" s="295"/>
      <c r="S53" s="220">
        <v>500000000</v>
      </c>
      <c r="T53" s="221">
        <f t="shared" si="14"/>
        <v>2083333.3333333333</v>
      </c>
      <c r="U53" s="222">
        <v>240</v>
      </c>
      <c r="V53" s="223">
        <v>137</v>
      </c>
      <c r="W53" s="222">
        <f t="shared" si="9"/>
        <v>6</v>
      </c>
      <c r="X53" s="224">
        <f t="shared" si="10"/>
        <v>143</v>
      </c>
      <c r="Y53" s="225">
        <f t="shared" si="11"/>
        <v>97</v>
      </c>
      <c r="Z53" s="226">
        <v>285416666.66666663</v>
      </c>
      <c r="AA53" s="226">
        <v>214583333.33333337</v>
      </c>
      <c r="AB53" s="226">
        <f t="shared" si="7"/>
        <v>12500000</v>
      </c>
      <c r="AC53" s="226">
        <v>2083333.3333333333</v>
      </c>
      <c r="AD53" s="226">
        <v>2083333.3333333333</v>
      </c>
      <c r="AE53" s="226">
        <v>2083333.3333333333</v>
      </c>
      <c r="AF53" s="226">
        <v>2083333.3333333333</v>
      </c>
      <c r="AG53" s="226">
        <v>2083333.3333333333</v>
      </c>
      <c r="AH53" s="226">
        <v>2083333.3333333333</v>
      </c>
      <c r="AI53" s="226">
        <v>2083333.3333333333</v>
      </c>
      <c r="AJ53" s="226">
        <v>2083333.3333333333</v>
      </c>
      <c r="AK53" s="226">
        <v>2083333.3333333333</v>
      </c>
      <c r="AL53" s="226">
        <v>2083333.3333333333</v>
      </c>
      <c r="AM53" s="226">
        <v>2083333.3333333333</v>
      </c>
      <c r="AN53" s="226">
        <v>2083333.3333333333</v>
      </c>
      <c r="AO53" s="226">
        <f t="shared" si="12"/>
        <v>297916666.66666663</v>
      </c>
      <c r="AP53" s="227">
        <f t="shared" si="13"/>
        <v>202083333.33333337</v>
      </c>
      <c r="AQ53" s="228"/>
      <c r="AR53" s="228"/>
      <c r="AS53" s="229"/>
      <c r="AT53" s="230"/>
      <c r="AU53" s="119" t="s">
        <v>195</v>
      </c>
      <c r="AV53" s="119" t="e">
        <f>VLOOKUP(F53,[78]!D365FinOps_API_Table[[FixedAssetNumber]:[Department]],80,FALSE)</f>
        <v>#REF!</v>
      </c>
      <c r="AW53" t="e">
        <f t="shared" si="15"/>
        <v>#REF!</v>
      </c>
      <c r="BL53" s="213" t="s">
        <v>291</v>
      </c>
    </row>
    <row r="54" spans="1:64" hidden="1" outlineLevel="1">
      <c r="A54" s="210">
        <f t="shared" si="5"/>
        <v>45</v>
      </c>
      <c r="B54" s="213" t="s">
        <v>283</v>
      </c>
      <c r="C54" s="216" t="s">
        <v>260</v>
      </c>
      <c r="D54" s="212">
        <v>152</v>
      </c>
      <c r="E54" s="213" t="s">
        <v>292</v>
      </c>
      <c r="F54" s="213" t="s">
        <v>292</v>
      </c>
      <c r="G54" s="214">
        <v>41745</v>
      </c>
      <c r="H54" s="215" t="s">
        <v>191</v>
      </c>
      <c r="I54" s="216">
        <v>20</v>
      </c>
      <c r="J54" s="216" t="s">
        <v>293</v>
      </c>
      <c r="K54" s="217" t="s">
        <v>286</v>
      </c>
      <c r="L54" s="217"/>
      <c r="M54" s="217">
        <v>2014</v>
      </c>
      <c r="N54" s="217" t="s">
        <v>294</v>
      </c>
      <c r="O54" s="217"/>
      <c r="P54" s="217"/>
      <c r="Q54" s="295">
        <v>1</v>
      </c>
      <c r="R54" s="295"/>
      <c r="S54" s="220">
        <v>61175000</v>
      </c>
      <c r="T54" s="221">
        <f t="shared" si="14"/>
        <v>254895.83333333334</v>
      </c>
      <c r="U54" s="222">
        <v>240</v>
      </c>
      <c r="V54" s="223">
        <v>137</v>
      </c>
      <c r="W54" s="222">
        <f t="shared" si="9"/>
        <v>6</v>
      </c>
      <c r="X54" s="224">
        <f t="shared" si="10"/>
        <v>143</v>
      </c>
      <c r="Y54" s="225">
        <f t="shared" si="11"/>
        <v>97</v>
      </c>
      <c r="Z54" s="226">
        <v>34920729.166666672</v>
      </c>
      <c r="AA54" s="226">
        <v>26254270.833333328</v>
      </c>
      <c r="AB54" s="226">
        <f t="shared" si="7"/>
        <v>1529375</v>
      </c>
      <c r="AC54" s="226">
        <v>254895.83333333334</v>
      </c>
      <c r="AD54" s="226">
        <v>254895.83333333334</v>
      </c>
      <c r="AE54" s="226">
        <v>254895.83333333334</v>
      </c>
      <c r="AF54" s="226">
        <v>254895.83333333334</v>
      </c>
      <c r="AG54" s="226">
        <v>254895.83333333334</v>
      </c>
      <c r="AH54" s="226">
        <v>254895.83333333334</v>
      </c>
      <c r="AI54" s="226">
        <v>254895.83333333334</v>
      </c>
      <c r="AJ54" s="226">
        <v>254895.83333333334</v>
      </c>
      <c r="AK54" s="226">
        <v>254895.83333333334</v>
      </c>
      <c r="AL54" s="226">
        <v>254895.83333333334</v>
      </c>
      <c r="AM54" s="226">
        <v>254895.83333333334</v>
      </c>
      <c r="AN54" s="226">
        <v>254895.83333333334</v>
      </c>
      <c r="AO54" s="226">
        <f t="shared" si="12"/>
        <v>36450104.166666672</v>
      </c>
      <c r="AP54" s="227">
        <f t="shared" si="13"/>
        <v>24724895.833333328</v>
      </c>
      <c r="AQ54" s="228"/>
      <c r="AR54" s="228"/>
      <c r="AS54" s="229"/>
      <c r="AT54" s="230"/>
      <c r="AU54" s="119" t="s">
        <v>195</v>
      </c>
      <c r="AV54" s="119" t="e">
        <f>VLOOKUP(F54,[78]!D365FinOps_API_Table[[FixedAssetNumber]:[Department]],80,FALSE)</f>
        <v>#REF!</v>
      </c>
      <c r="AW54" t="e">
        <f t="shared" si="15"/>
        <v>#REF!</v>
      </c>
      <c r="BL54" s="213" t="s">
        <v>292</v>
      </c>
    </row>
    <row r="55" spans="1:64" hidden="1" outlineLevel="1">
      <c r="A55" s="210">
        <f t="shared" si="5"/>
        <v>46</v>
      </c>
      <c r="B55" s="213" t="s">
        <v>283</v>
      </c>
      <c r="C55" s="216" t="s">
        <v>260</v>
      </c>
      <c r="D55" s="212">
        <v>152</v>
      </c>
      <c r="E55" s="213" t="s">
        <v>295</v>
      </c>
      <c r="F55" s="213" t="s">
        <v>295</v>
      </c>
      <c r="G55" s="214">
        <v>41881</v>
      </c>
      <c r="H55" s="215" t="s">
        <v>191</v>
      </c>
      <c r="I55" s="216">
        <v>51</v>
      </c>
      <c r="J55" s="216" t="s">
        <v>296</v>
      </c>
      <c r="K55" s="217" t="s">
        <v>286</v>
      </c>
      <c r="L55" s="217"/>
      <c r="M55" s="217">
        <v>2014</v>
      </c>
      <c r="N55" s="217" t="s">
        <v>287</v>
      </c>
      <c r="O55" s="217" t="s">
        <v>288</v>
      </c>
      <c r="P55" s="217"/>
      <c r="Q55" s="295">
        <v>1</v>
      </c>
      <c r="R55" s="295"/>
      <c r="S55" s="220">
        <v>165469683</v>
      </c>
      <c r="T55" s="221">
        <f t="shared" si="14"/>
        <v>689457.01249999995</v>
      </c>
      <c r="U55" s="222">
        <v>240</v>
      </c>
      <c r="V55" s="223">
        <v>137.00000000000003</v>
      </c>
      <c r="W55" s="222">
        <f t="shared" si="9"/>
        <v>6.0000000000000009</v>
      </c>
      <c r="X55" s="224">
        <f t="shared" si="10"/>
        <v>143.00000000000003</v>
      </c>
      <c r="Y55" s="225">
        <f t="shared" si="11"/>
        <v>96.999999999999972</v>
      </c>
      <c r="Z55" s="226">
        <v>94455610.712500021</v>
      </c>
      <c r="AA55" s="226">
        <v>71014072.287499979</v>
      </c>
      <c r="AB55" s="226">
        <f t="shared" si="7"/>
        <v>4136742.0750000002</v>
      </c>
      <c r="AC55" s="226">
        <v>689457.01249999995</v>
      </c>
      <c r="AD55" s="226">
        <v>689457.01249999995</v>
      </c>
      <c r="AE55" s="226">
        <v>689457.01249999995</v>
      </c>
      <c r="AF55" s="226">
        <v>689457.01249999995</v>
      </c>
      <c r="AG55" s="226">
        <v>689457.01249999995</v>
      </c>
      <c r="AH55" s="226">
        <v>689457.01249999995</v>
      </c>
      <c r="AI55" s="226">
        <v>689457.01249999995</v>
      </c>
      <c r="AJ55" s="226">
        <v>689457.01249999995</v>
      </c>
      <c r="AK55" s="226">
        <v>689457.01249999995</v>
      </c>
      <c r="AL55" s="226">
        <v>689457.01249999995</v>
      </c>
      <c r="AM55" s="226">
        <v>689457.01249999995</v>
      </c>
      <c r="AN55" s="226">
        <v>689457.01249999995</v>
      </c>
      <c r="AO55" s="226">
        <f t="shared" si="12"/>
        <v>98592352.787500024</v>
      </c>
      <c r="AP55" s="227">
        <f t="shared" si="13"/>
        <v>66877330.212499976</v>
      </c>
      <c r="AQ55" s="228"/>
      <c r="AR55" s="228"/>
      <c r="AS55" s="229"/>
      <c r="AT55" s="230"/>
      <c r="AU55" s="119" t="s">
        <v>195</v>
      </c>
      <c r="AV55" s="119" t="e">
        <f>VLOOKUP(F55,[78]!D365FinOps_API_Table[[FixedAssetNumber]:[Department]],80,FALSE)</f>
        <v>#REF!</v>
      </c>
      <c r="AW55" t="e">
        <f t="shared" si="15"/>
        <v>#REF!</v>
      </c>
      <c r="BL55" s="213" t="s">
        <v>295</v>
      </c>
    </row>
    <row r="56" spans="1:64" hidden="1" outlineLevel="1">
      <c r="A56" s="210">
        <f t="shared" si="5"/>
        <v>47</v>
      </c>
      <c r="B56" s="213" t="s">
        <v>206</v>
      </c>
      <c r="C56" s="517" t="s">
        <v>188</v>
      </c>
      <c r="D56" s="212">
        <v>152</v>
      </c>
      <c r="E56" s="213" t="s">
        <v>297</v>
      </c>
      <c r="F56" s="213" t="s">
        <v>298</v>
      </c>
      <c r="G56" s="214">
        <v>41880</v>
      </c>
      <c r="H56" s="215" t="s">
        <v>191</v>
      </c>
      <c r="I56" s="216">
        <v>3028</v>
      </c>
      <c r="J56" s="216" t="s">
        <v>299</v>
      </c>
      <c r="K56" s="217" t="s">
        <v>278</v>
      </c>
      <c r="L56" s="217"/>
      <c r="M56" s="217">
        <v>2014</v>
      </c>
      <c r="N56" s="217"/>
      <c r="O56" s="217"/>
      <c r="P56" s="217"/>
      <c r="Q56" s="295">
        <v>1</v>
      </c>
      <c r="R56" s="295"/>
      <c r="S56" s="220">
        <v>317500000</v>
      </c>
      <c r="T56" s="221">
        <f t="shared" si="14"/>
        <v>5291666.666666667</v>
      </c>
      <c r="U56" s="222">
        <v>60</v>
      </c>
      <c r="V56" s="223">
        <v>59.999999999999964</v>
      </c>
      <c r="W56" s="222">
        <f t="shared" si="9"/>
        <v>0</v>
      </c>
      <c r="X56" s="224">
        <f t="shared" si="10"/>
        <v>59.999999999999964</v>
      </c>
      <c r="Y56" s="225">
        <f t="shared" si="11"/>
        <v>0</v>
      </c>
      <c r="Z56" s="226">
        <v>317499999.99999982</v>
      </c>
      <c r="AA56" s="226">
        <v>1.7881393432617188E-7</v>
      </c>
      <c r="AB56" s="226">
        <f t="shared" si="7"/>
        <v>0</v>
      </c>
      <c r="AC56" s="226"/>
      <c r="AD56" s="226"/>
      <c r="AE56" s="226"/>
      <c r="AF56" s="226"/>
      <c r="AG56" s="226"/>
      <c r="AH56" s="226"/>
      <c r="AI56" s="226"/>
      <c r="AJ56" s="226"/>
      <c r="AK56" s="226"/>
      <c r="AL56" s="226"/>
      <c r="AM56" s="226"/>
      <c r="AN56" s="226"/>
      <c r="AO56" s="226">
        <f t="shared" si="12"/>
        <v>317499999.99999982</v>
      </c>
      <c r="AP56" s="227">
        <f t="shared" si="13"/>
        <v>1.7881393432617188E-7</v>
      </c>
      <c r="AQ56" s="228"/>
      <c r="AR56" s="228"/>
      <c r="AS56" s="229"/>
      <c r="AT56" s="230"/>
      <c r="AU56" s="119" t="s">
        <v>195</v>
      </c>
      <c r="AV56" s="119" t="e">
        <f>VLOOKUP(F56,[78]!D365FinOps_API_Table[[FixedAssetNumber]:[Department]],80,FALSE)</f>
        <v>#REF!</v>
      </c>
      <c r="AW56" t="e">
        <f t="shared" si="15"/>
        <v>#REF!</v>
      </c>
      <c r="BL56" s="213" t="s">
        <v>297</v>
      </c>
    </row>
    <row r="57" spans="1:64" hidden="1" outlineLevel="1">
      <c r="A57" s="210">
        <f t="shared" si="5"/>
        <v>48</v>
      </c>
      <c r="B57" s="213" t="s">
        <v>206</v>
      </c>
      <c r="C57" s="517" t="s">
        <v>188</v>
      </c>
      <c r="D57" s="212">
        <v>152</v>
      </c>
      <c r="E57" s="213" t="s">
        <v>297</v>
      </c>
      <c r="F57" s="213" t="s">
        <v>300</v>
      </c>
      <c r="G57" s="214">
        <v>41880</v>
      </c>
      <c r="H57" s="215" t="s">
        <v>191</v>
      </c>
      <c r="I57" s="216">
        <v>3028</v>
      </c>
      <c r="J57" s="216" t="s">
        <v>299</v>
      </c>
      <c r="K57" s="217" t="s">
        <v>278</v>
      </c>
      <c r="L57" s="217"/>
      <c r="M57" s="217">
        <v>2014</v>
      </c>
      <c r="N57" s="217"/>
      <c r="O57" s="217"/>
      <c r="P57" s="217"/>
      <c r="Q57" s="295"/>
      <c r="R57" s="295"/>
      <c r="S57" s="220">
        <v>317500000</v>
      </c>
      <c r="T57" s="221">
        <f t="shared" si="14"/>
        <v>5291666.666666667</v>
      </c>
      <c r="U57" s="222">
        <v>60</v>
      </c>
      <c r="V57" s="223">
        <v>59.999999999999964</v>
      </c>
      <c r="W57" s="222">
        <f t="shared" si="9"/>
        <v>0</v>
      </c>
      <c r="X57" s="224">
        <f t="shared" si="10"/>
        <v>59.999999999999964</v>
      </c>
      <c r="Y57" s="225">
        <f t="shared" si="11"/>
        <v>0</v>
      </c>
      <c r="Z57" s="226">
        <v>317499999.99999982</v>
      </c>
      <c r="AA57" s="226">
        <v>1.7881393432617188E-7</v>
      </c>
      <c r="AB57" s="226">
        <f t="shared" si="7"/>
        <v>0</v>
      </c>
      <c r="AC57" s="226"/>
      <c r="AD57" s="226"/>
      <c r="AE57" s="226"/>
      <c r="AF57" s="226"/>
      <c r="AG57" s="226"/>
      <c r="AH57" s="226"/>
      <c r="AI57" s="226"/>
      <c r="AJ57" s="226"/>
      <c r="AK57" s="226"/>
      <c r="AL57" s="226"/>
      <c r="AM57" s="226"/>
      <c r="AN57" s="226"/>
      <c r="AO57" s="226">
        <f t="shared" si="12"/>
        <v>317499999.99999982</v>
      </c>
      <c r="AP57" s="227">
        <f t="shared" si="13"/>
        <v>1.7881393432617188E-7</v>
      </c>
      <c r="AQ57" s="228"/>
      <c r="AR57" s="228"/>
      <c r="AS57" s="229"/>
      <c r="AT57" s="230"/>
      <c r="AU57" s="119" t="s">
        <v>195</v>
      </c>
      <c r="AV57" s="119" t="e">
        <f>VLOOKUP(F57,[78]!D365FinOps_API_Table[[FixedAssetNumber]:[Department]],80,FALSE)</f>
        <v>#REF!</v>
      </c>
      <c r="AW57" t="e">
        <f t="shared" si="15"/>
        <v>#REF!</v>
      </c>
      <c r="BL57" s="213" t="s">
        <v>297</v>
      </c>
    </row>
    <row r="58" spans="1:64" hidden="1" outlineLevel="1">
      <c r="A58" s="210">
        <f t="shared" si="5"/>
        <v>49</v>
      </c>
      <c r="B58" s="213" t="s">
        <v>283</v>
      </c>
      <c r="C58" s="216" t="s">
        <v>260</v>
      </c>
      <c r="D58" s="212">
        <v>152</v>
      </c>
      <c r="E58" s="213" t="s">
        <v>301</v>
      </c>
      <c r="F58" s="213" t="s">
        <v>301</v>
      </c>
      <c r="G58" s="214">
        <v>41900</v>
      </c>
      <c r="H58" s="215" t="s">
        <v>191</v>
      </c>
      <c r="I58" s="216">
        <v>8</v>
      </c>
      <c r="J58" s="216" t="s">
        <v>302</v>
      </c>
      <c r="K58" s="217" t="s">
        <v>286</v>
      </c>
      <c r="L58" s="217"/>
      <c r="M58" s="217">
        <v>2014</v>
      </c>
      <c r="N58" s="217"/>
      <c r="O58" s="217"/>
      <c r="P58" s="217"/>
      <c r="Q58" s="295">
        <v>1</v>
      </c>
      <c r="R58" s="295"/>
      <c r="S58" s="220">
        <v>83958170</v>
      </c>
      <c r="T58" s="221">
        <f t="shared" si="14"/>
        <v>349825.70833333331</v>
      </c>
      <c r="U58" s="222">
        <v>240</v>
      </c>
      <c r="V58" s="223">
        <v>135.00000000000003</v>
      </c>
      <c r="W58" s="222">
        <f t="shared" si="9"/>
        <v>6</v>
      </c>
      <c r="X58" s="224">
        <f t="shared" si="10"/>
        <v>141.00000000000003</v>
      </c>
      <c r="Y58" s="225">
        <f t="shared" si="11"/>
        <v>98.999999999999972</v>
      </c>
      <c r="Z58" s="226">
        <v>47226470.625000007</v>
      </c>
      <c r="AA58" s="226">
        <v>36731699.374999993</v>
      </c>
      <c r="AB58" s="226">
        <f t="shared" si="7"/>
        <v>2098954.25</v>
      </c>
      <c r="AC58" s="226">
        <v>349825.70833333331</v>
      </c>
      <c r="AD58" s="226">
        <v>349825.70833333331</v>
      </c>
      <c r="AE58" s="226">
        <v>349825.70833333331</v>
      </c>
      <c r="AF58" s="226">
        <v>349825.70833333331</v>
      </c>
      <c r="AG58" s="226">
        <v>349825.70833333331</v>
      </c>
      <c r="AH58" s="226">
        <v>349825.70833333331</v>
      </c>
      <c r="AI58" s="226">
        <v>349825.70833333331</v>
      </c>
      <c r="AJ58" s="226">
        <v>349825.70833333331</v>
      </c>
      <c r="AK58" s="226">
        <v>349825.70833333331</v>
      </c>
      <c r="AL58" s="226">
        <v>349825.70833333331</v>
      </c>
      <c r="AM58" s="226">
        <v>349825.70833333331</v>
      </c>
      <c r="AN58" s="226">
        <v>349825.70833333331</v>
      </c>
      <c r="AO58" s="226">
        <f t="shared" si="12"/>
        <v>49325424.875000007</v>
      </c>
      <c r="AP58" s="227">
        <f t="shared" si="13"/>
        <v>34632745.124999993</v>
      </c>
      <c r="AQ58" s="228"/>
      <c r="AR58" s="228"/>
      <c r="AS58" s="229"/>
      <c r="AT58" s="230"/>
      <c r="AU58" s="119" t="s">
        <v>195</v>
      </c>
      <c r="AV58" s="119" t="e">
        <f>VLOOKUP(F58,[78]!D365FinOps_API_Table[[FixedAssetNumber]:[Department]],80,FALSE)</f>
        <v>#REF!</v>
      </c>
      <c r="AW58" t="e">
        <f t="shared" si="15"/>
        <v>#REF!</v>
      </c>
      <c r="BL58" s="213" t="s">
        <v>301</v>
      </c>
    </row>
    <row r="59" spans="1:64" hidden="1" outlineLevel="1">
      <c r="A59" s="210">
        <f t="shared" si="5"/>
        <v>50</v>
      </c>
      <c r="B59" s="213" t="s">
        <v>283</v>
      </c>
      <c r="C59" s="216" t="s">
        <v>260</v>
      </c>
      <c r="D59" s="212">
        <v>152</v>
      </c>
      <c r="E59" s="213" t="s">
        <v>303</v>
      </c>
      <c r="F59" s="213" t="s">
        <v>303</v>
      </c>
      <c r="G59" s="214">
        <v>41900</v>
      </c>
      <c r="H59" s="215" t="s">
        <v>191</v>
      </c>
      <c r="I59" s="216">
        <v>8</v>
      </c>
      <c r="J59" s="216" t="s">
        <v>304</v>
      </c>
      <c r="K59" s="217" t="s">
        <v>286</v>
      </c>
      <c r="L59" s="217"/>
      <c r="M59" s="217">
        <v>2014</v>
      </c>
      <c r="N59" s="217"/>
      <c r="O59" s="217"/>
      <c r="P59" s="217"/>
      <c r="Q59" s="295">
        <v>1</v>
      </c>
      <c r="R59" s="295"/>
      <c r="S59" s="220">
        <v>392390850</v>
      </c>
      <c r="T59" s="221">
        <f t="shared" si="14"/>
        <v>1634961.875</v>
      </c>
      <c r="U59" s="222">
        <v>240</v>
      </c>
      <c r="V59" s="223">
        <v>135</v>
      </c>
      <c r="W59" s="222">
        <f t="shared" si="9"/>
        <v>6</v>
      </c>
      <c r="X59" s="224">
        <f t="shared" si="10"/>
        <v>141</v>
      </c>
      <c r="Y59" s="225">
        <f t="shared" si="11"/>
        <v>99</v>
      </c>
      <c r="Z59" s="226">
        <v>220719853.125</v>
      </c>
      <c r="AA59" s="226">
        <v>171670996.875</v>
      </c>
      <c r="AB59" s="226">
        <f t="shared" si="7"/>
        <v>9809771.25</v>
      </c>
      <c r="AC59" s="226">
        <v>1634961.875</v>
      </c>
      <c r="AD59" s="226">
        <v>1634961.875</v>
      </c>
      <c r="AE59" s="226">
        <v>1634961.875</v>
      </c>
      <c r="AF59" s="226">
        <v>1634961.875</v>
      </c>
      <c r="AG59" s="226">
        <v>1634961.875</v>
      </c>
      <c r="AH59" s="226">
        <v>1634961.875</v>
      </c>
      <c r="AI59" s="226">
        <v>1634961.875</v>
      </c>
      <c r="AJ59" s="226">
        <v>1634961.875</v>
      </c>
      <c r="AK59" s="226">
        <v>1634961.875</v>
      </c>
      <c r="AL59" s="226">
        <v>1634961.875</v>
      </c>
      <c r="AM59" s="226">
        <v>1634961.875</v>
      </c>
      <c r="AN59" s="226">
        <v>1634961.875</v>
      </c>
      <c r="AO59" s="226">
        <f t="shared" si="12"/>
        <v>230529624.375</v>
      </c>
      <c r="AP59" s="227">
        <f t="shared" si="13"/>
        <v>161861225.625</v>
      </c>
      <c r="AQ59" s="228"/>
      <c r="AR59" s="228"/>
      <c r="AS59" s="229"/>
      <c r="AT59" s="230"/>
      <c r="AU59" s="119" t="s">
        <v>195</v>
      </c>
      <c r="AV59" s="119" t="e">
        <f>VLOOKUP(F59,[78]!D365FinOps_API_Table[[FixedAssetNumber]:[Department]],80,FALSE)</f>
        <v>#REF!</v>
      </c>
      <c r="AW59" t="e">
        <f t="shared" si="15"/>
        <v>#REF!</v>
      </c>
      <c r="BL59" s="213" t="s">
        <v>303</v>
      </c>
    </row>
    <row r="60" spans="1:64" hidden="1" outlineLevel="1">
      <c r="A60" s="210">
        <f t="shared" si="5"/>
        <v>51</v>
      </c>
      <c r="B60" s="213" t="s">
        <v>206</v>
      </c>
      <c r="C60" s="517" t="s">
        <v>188</v>
      </c>
      <c r="D60" s="212">
        <v>152</v>
      </c>
      <c r="E60" s="213" t="s">
        <v>305</v>
      </c>
      <c r="F60" s="213" t="s">
        <v>306</v>
      </c>
      <c r="G60" s="214">
        <v>42124</v>
      </c>
      <c r="H60" s="215" t="s">
        <v>191</v>
      </c>
      <c r="I60" s="216">
        <v>3030</v>
      </c>
      <c r="J60" s="216" t="s">
        <v>307</v>
      </c>
      <c r="K60" s="217" t="s">
        <v>308</v>
      </c>
      <c r="L60" s="217"/>
      <c r="M60" s="217">
        <v>2015</v>
      </c>
      <c r="N60" s="217"/>
      <c r="O60" s="217"/>
      <c r="P60" s="217"/>
      <c r="Q60" s="295">
        <v>1</v>
      </c>
      <c r="R60" s="295"/>
      <c r="S60" s="508">
        <v>735000000</v>
      </c>
      <c r="T60" s="221">
        <f t="shared" si="14"/>
        <v>12250000</v>
      </c>
      <c r="U60" s="222">
        <v>60</v>
      </c>
      <c r="V60" s="223">
        <v>60</v>
      </c>
      <c r="W60" s="222">
        <f t="shared" si="9"/>
        <v>0</v>
      </c>
      <c r="X60" s="224">
        <f t="shared" si="10"/>
        <v>60</v>
      </c>
      <c r="Y60" s="225">
        <f t="shared" si="11"/>
        <v>0</v>
      </c>
      <c r="Z60" s="226">
        <v>735000000</v>
      </c>
      <c r="AA60" s="226">
        <v>0</v>
      </c>
      <c r="AB60" s="226">
        <f t="shared" si="7"/>
        <v>0</v>
      </c>
      <c r="AC60" s="226"/>
      <c r="AD60" s="226"/>
      <c r="AE60" s="226"/>
      <c r="AF60" s="226"/>
      <c r="AG60" s="226"/>
      <c r="AH60" s="226"/>
      <c r="AI60" s="226"/>
      <c r="AJ60" s="226"/>
      <c r="AK60" s="226"/>
      <c r="AL60" s="226"/>
      <c r="AM60" s="226"/>
      <c r="AN60" s="226"/>
      <c r="AO60" s="226">
        <f t="shared" si="12"/>
        <v>735000000</v>
      </c>
      <c r="AP60" s="227">
        <f t="shared" si="13"/>
        <v>0</v>
      </c>
      <c r="AQ60" s="228"/>
      <c r="AR60" s="228"/>
      <c r="AS60" s="229"/>
      <c r="AT60" s="230"/>
      <c r="AU60" s="119" t="s">
        <v>195</v>
      </c>
      <c r="AV60" s="119" t="e">
        <f>VLOOKUP(F60,[78]!D365FinOps_API_Table[[FixedAssetNumber]:[Department]],80,FALSE)</f>
        <v>#REF!</v>
      </c>
      <c r="AW60" t="e">
        <f t="shared" si="15"/>
        <v>#REF!</v>
      </c>
      <c r="BL60" s="213" t="s">
        <v>305</v>
      </c>
    </row>
    <row r="61" spans="1:64" hidden="1" outlineLevel="1">
      <c r="A61" s="210">
        <f t="shared" si="5"/>
        <v>52</v>
      </c>
      <c r="B61" s="213" t="s">
        <v>206</v>
      </c>
      <c r="C61" s="517" t="s">
        <v>188</v>
      </c>
      <c r="D61" s="212">
        <v>152</v>
      </c>
      <c r="E61" s="213" t="s">
        <v>305</v>
      </c>
      <c r="F61" s="213" t="s">
        <v>309</v>
      </c>
      <c r="G61" s="214">
        <v>42124</v>
      </c>
      <c r="H61" s="215" t="s">
        <v>191</v>
      </c>
      <c r="I61" s="216">
        <v>3030</v>
      </c>
      <c r="J61" s="216" t="s">
        <v>307</v>
      </c>
      <c r="K61" s="217" t="s">
        <v>308</v>
      </c>
      <c r="L61" s="217"/>
      <c r="M61" s="217">
        <v>2015</v>
      </c>
      <c r="N61" s="217"/>
      <c r="O61" s="217"/>
      <c r="P61" s="217"/>
      <c r="Q61" s="295"/>
      <c r="R61" s="295"/>
      <c r="S61" s="508">
        <v>735000000</v>
      </c>
      <c r="T61" s="221">
        <f t="shared" si="14"/>
        <v>12250000</v>
      </c>
      <c r="U61" s="222">
        <v>60</v>
      </c>
      <c r="V61" s="223">
        <v>60</v>
      </c>
      <c r="W61" s="222">
        <f t="shared" si="9"/>
        <v>0</v>
      </c>
      <c r="X61" s="224">
        <f t="shared" si="10"/>
        <v>60</v>
      </c>
      <c r="Y61" s="225">
        <f t="shared" si="11"/>
        <v>0</v>
      </c>
      <c r="Z61" s="226">
        <v>735000000</v>
      </c>
      <c r="AA61" s="226">
        <v>0</v>
      </c>
      <c r="AB61" s="226">
        <f t="shared" si="7"/>
        <v>0</v>
      </c>
      <c r="AC61" s="226"/>
      <c r="AD61" s="226"/>
      <c r="AE61" s="226"/>
      <c r="AF61" s="226"/>
      <c r="AG61" s="226"/>
      <c r="AH61" s="226"/>
      <c r="AI61" s="226"/>
      <c r="AJ61" s="226"/>
      <c r="AK61" s="226"/>
      <c r="AL61" s="226"/>
      <c r="AM61" s="226"/>
      <c r="AN61" s="226"/>
      <c r="AO61" s="226">
        <f t="shared" si="12"/>
        <v>735000000</v>
      </c>
      <c r="AP61" s="227">
        <f t="shared" si="13"/>
        <v>0</v>
      </c>
      <c r="AQ61" s="228"/>
      <c r="AR61" s="228"/>
      <c r="AS61" s="229"/>
      <c r="AT61" s="230"/>
      <c r="AU61" s="119" t="s">
        <v>195</v>
      </c>
      <c r="AV61" s="119" t="e">
        <f>VLOOKUP(F61,[78]!D365FinOps_API_Table[[FixedAssetNumber]:[Department]],80,FALSE)</f>
        <v>#REF!</v>
      </c>
      <c r="AW61" t="e">
        <f t="shared" si="15"/>
        <v>#REF!</v>
      </c>
      <c r="BL61" s="213" t="s">
        <v>305</v>
      </c>
    </row>
    <row r="62" spans="1:64" outlineLevel="1">
      <c r="A62" s="210">
        <f t="shared" si="5"/>
        <v>53</v>
      </c>
      <c r="B62" s="213" t="s">
        <v>271</v>
      </c>
      <c r="C62" s="262" t="s">
        <v>272</v>
      </c>
      <c r="D62" s="212">
        <v>152</v>
      </c>
      <c r="E62" s="213" t="s">
        <v>310</v>
      </c>
      <c r="F62" s="213" t="s">
        <v>311</v>
      </c>
      <c r="G62" s="214">
        <v>42398</v>
      </c>
      <c r="H62" s="215" t="s">
        <v>191</v>
      </c>
      <c r="I62" s="216">
        <v>84</v>
      </c>
      <c r="J62" s="216" t="s">
        <v>312</v>
      </c>
      <c r="K62" s="217" t="s">
        <v>269</v>
      </c>
      <c r="L62" s="217" t="s">
        <v>313</v>
      </c>
      <c r="M62" s="217">
        <v>2016</v>
      </c>
      <c r="N62" s="217"/>
      <c r="O62" s="217"/>
      <c r="P62" s="217"/>
      <c r="Q62" s="295">
        <v>1</v>
      </c>
      <c r="R62" s="295"/>
      <c r="S62" s="220">
        <v>2061766435</v>
      </c>
      <c r="T62" s="221">
        <f t="shared" si="14"/>
        <v>8590693.479166666</v>
      </c>
      <c r="U62" s="222">
        <v>240</v>
      </c>
      <c r="V62" s="223">
        <v>120.00000000000001</v>
      </c>
      <c r="W62" s="222">
        <f t="shared" si="9"/>
        <v>6</v>
      </c>
      <c r="X62" s="224">
        <f t="shared" si="10"/>
        <v>126.00000000000001</v>
      </c>
      <c r="Y62" s="225">
        <f t="shared" si="11"/>
        <v>113.99999999999999</v>
      </c>
      <c r="Z62" s="226">
        <v>1030883217.5000001</v>
      </c>
      <c r="AA62" s="226">
        <v>1030883217.4999999</v>
      </c>
      <c r="AB62" s="226">
        <f t="shared" si="7"/>
        <v>51544160.874999993</v>
      </c>
      <c r="AC62" s="226">
        <v>8590693.479166666</v>
      </c>
      <c r="AD62" s="226">
        <v>8590693.479166666</v>
      </c>
      <c r="AE62" s="226">
        <v>8590693.479166666</v>
      </c>
      <c r="AF62" s="226">
        <v>8590693.479166666</v>
      </c>
      <c r="AG62" s="226">
        <v>8590693.479166666</v>
      </c>
      <c r="AH62" s="226">
        <v>8590693.479166666</v>
      </c>
      <c r="AI62" s="226">
        <v>8590693.479166666</v>
      </c>
      <c r="AJ62" s="226">
        <v>8590693.479166666</v>
      </c>
      <c r="AK62" s="226">
        <v>8590693.479166666</v>
      </c>
      <c r="AL62" s="226">
        <v>8590693.479166666</v>
      </c>
      <c r="AM62" s="226">
        <v>8590693.479166666</v>
      </c>
      <c r="AN62" s="226">
        <v>8590693.479166666</v>
      </c>
      <c r="AO62" s="226">
        <f t="shared" si="12"/>
        <v>1082427378.375</v>
      </c>
      <c r="AP62" s="227">
        <f t="shared" si="13"/>
        <v>979339056.625</v>
      </c>
      <c r="AQ62" s="228"/>
      <c r="AR62" s="228"/>
      <c r="AS62" s="229"/>
      <c r="AT62" s="230"/>
      <c r="AU62" s="119" t="s">
        <v>195</v>
      </c>
      <c r="AV62" s="119" t="e">
        <f>VLOOKUP(F62,[78]!D365FinOps_API_Table[[FixedAssetNumber]:[Department]],80,FALSE)</f>
        <v>#REF!</v>
      </c>
      <c r="AW62" s="119" t="e">
        <f t="shared" si="15"/>
        <v>#REF!</v>
      </c>
      <c r="BL62" s="213" t="s">
        <v>310</v>
      </c>
    </row>
    <row r="63" spans="1:64" outlineLevel="1">
      <c r="A63" s="210">
        <f t="shared" si="5"/>
        <v>54</v>
      </c>
      <c r="B63" s="213" t="s">
        <v>271</v>
      </c>
      <c r="C63" s="262" t="s">
        <v>272</v>
      </c>
      <c r="D63" s="212">
        <v>152</v>
      </c>
      <c r="E63" s="213" t="s">
        <v>314</v>
      </c>
      <c r="F63" s="213" t="s">
        <v>315</v>
      </c>
      <c r="G63" s="214">
        <v>42387</v>
      </c>
      <c r="H63" s="215" t="s">
        <v>191</v>
      </c>
      <c r="I63" s="509" t="s">
        <v>316</v>
      </c>
      <c r="J63" s="216" t="s">
        <v>317</v>
      </c>
      <c r="K63" s="217" t="s">
        <v>269</v>
      </c>
      <c r="L63" s="217" t="s">
        <v>313</v>
      </c>
      <c r="M63" s="217">
        <v>2016</v>
      </c>
      <c r="N63" s="217"/>
      <c r="O63" s="217"/>
      <c r="P63" s="217"/>
      <c r="Q63" s="295">
        <v>1</v>
      </c>
      <c r="R63" s="295"/>
      <c r="S63" s="220">
        <v>5000000000</v>
      </c>
      <c r="T63" s="221">
        <f t="shared" si="14"/>
        <v>20833333.333333332</v>
      </c>
      <c r="U63" s="222">
        <v>240</v>
      </c>
      <c r="V63" s="223">
        <v>120.00000000000001</v>
      </c>
      <c r="W63" s="222">
        <f t="shared" si="9"/>
        <v>6</v>
      </c>
      <c r="X63" s="224">
        <f t="shared" si="10"/>
        <v>126.00000000000001</v>
      </c>
      <c r="Y63" s="225">
        <f t="shared" si="11"/>
        <v>113.99999999999999</v>
      </c>
      <c r="Z63" s="226">
        <v>2500000000.0000005</v>
      </c>
      <c r="AA63" s="226">
        <v>2499999999.9999995</v>
      </c>
      <c r="AB63" s="226">
        <f t="shared" si="7"/>
        <v>124999999.99999999</v>
      </c>
      <c r="AC63" s="226">
        <v>20833333.333333332</v>
      </c>
      <c r="AD63" s="226">
        <v>20833333.333333332</v>
      </c>
      <c r="AE63" s="226">
        <v>20833333.333333332</v>
      </c>
      <c r="AF63" s="226">
        <v>20833333.333333332</v>
      </c>
      <c r="AG63" s="226">
        <v>20833333.333333332</v>
      </c>
      <c r="AH63" s="226">
        <v>20833333.333333332</v>
      </c>
      <c r="AI63" s="226">
        <v>20833333.333333332</v>
      </c>
      <c r="AJ63" s="226">
        <v>20833333.333333332</v>
      </c>
      <c r="AK63" s="226">
        <v>20833333.333333332</v>
      </c>
      <c r="AL63" s="226">
        <v>20833333.333333332</v>
      </c>
      <c r="AM63" s="226">
        <v>20833333.333333332</v>
      </c>
      <c r="AN63" s="226">
        <v>20833333.333333332</v>
      </c>
      <c r="AO63" s="226">
        <f t="shared" si="12"/>
        <v>2625000000.0000005</v>
      </c>
      <c r="AP63" s="227">
        <f t="shared" si="13"/>
        <v>2374999999.9999995</v>
      </c>
      <c r="AQ63" s="228"/>
      <c r="AR63" s="228"/>
      <c r="AS63" s="229"/>
      <c r="AT63" s="230"/>
      <c r="AU63" s="119" t="s">
        <v>195</v>
      </c>
      <c r="AV63" s="119" t="e">
        <f>VLOOKUP(F63,[78]!D365FinOps_API_Table[[FixedAssetNumber]:[Department]],80,FALSE)</f>
        <v>#REF!</v>
      </c>
      <c r="AW63" s="119" t="e">
        <f t="shared" si="15"/>
        <v>#REF!</v>
      </c>
      <c r="BL63" s="213" t="s">
        <v>314</v>
      </c>
    </row>
    <row r="64" spans="1:64" outlineLevel="1">
      <c r="A64" s="210">
        <f t="shared" si="5"/>
        <v>55</v>
      </c>
      <c r="B64" s="213" t="s">
        <v>271</v>
      </c>
      <c r="C64" s="262" t="s">
        <v>272</v>
      </c>
      <c r="D64" s="212">
        <v>152</v>
      </c>
      <c r="E64" s="213" t="s">
        <v>314</v>
      </c>
      <c r="F64" s="213" t="s">
        <v>318</v>
      </c>
      <c r="G64" s="214">
        <v>42387</v>
      </c>
      <c r="H64" s="215" t="s">
        <v>191</v>
      </c>
      <c r="I64" s="509" t="s">
        <v>316</v>
      </c>
      <c r="J64" s="216" t="s">
        <v>319</v>
      </c>
      <c r="K64" s="217" t="s">
        <v>269</v>
      </c>
      <c r="L64" s="217" t="s">
        <v>313</v>
      </c>
      <c r="M64" s="217">
        <v>2016</v>
      </c>
      <c r="N64" s="217"/>
      <c r="O64" s="217"/>
      <c r="P64" s="217"/>
      <c r="Q64" s="295">
        <v>1</v>
      </c>
      <c r="R64" s="295"/>
      <c r="S64" s="220">
        <v>44455000000</v>
      </c>
      <c r="T64" s="221">
        <f t="shared" si="14"/>
        <v>185229166.66666666</v>
      </c>
      <c r="U64" s="222">
        <v>240</v>
      </c>
      <c r="V64" s="223">
        <v>120.00000000000003</v>
      </c>
      <c r="W64" s="222">
        <f t="shared" si="9"/>
        <v>6</v>
      </c>
      <c r="X64" s="224">
        <f t="shared" si="10"/>
        <v>126.00000000000003</v>
      </c>
      <c r="Y64" s="225">
        <f t="shared" si="11"/>
        <v>113.99999999999997</v>
      </c>
      <c r="Z64" s="226">
        <v>22227500000.000004</v>
      </c>
      <c r="AA64" s="226">
        <v>22227499999.999996</v>
      </c>
      <c r="AB64" s="226">
        <f t="shared" si="7"/>
        <v>1111375000</v>
      </c>
      <c r="AC64" s="226">
        <v>185229166.66666666</v>
      </c>
      <c r="AD64" s="226">
        <v>185229166.66666666</v>
      </c>
      <c r="AE64" s="226">
        <v>185229166.66666666</v>
      </c>
      <c r="AF64" s="226">
        <v>185229166.66666666</v>
      </c>
      <c r="AG64" s="226">
        <v>185229166.66666666</v>
      </c>
      <c r="AH64" s="226">
        <v>185229166.66666666</v>
      </c>
      <c r="AI64" s="226">
        <v>185229166.66666666</v>
      </c>
      <c r="AJ64" s="226">
        <v>185229166.66666666</v>
      </c>
      <c r="AK64" s="226">
        <v>185229166.66666666</v>
      </c>
      <c r="AL64" s="226">
        <v>185229166.66666666</v>
      </c>
      <c r="AM64" s="226">
        <v>185229166.66666666</v>
      </c>
      <c r="AN64" s="226">
        <v>185229166.66666666</v>
      </c>
      <c r="AO64" s="226">
        <f t="shared" si="12"/>
        <v>23338875000.000004</v>
      </c>
      <c r="AP64" s="227">
        <f t="shared" si="13"/>
        <v>21116124999.999996</v>
      </c>
      <c r="AQ64" s="228"/>
      <c r="AR64" s="228"/>
      <c r="AS64" s="229"/>
      <c r="AT64" s="230"/>
      <c r="AU64" s="119" t="s">
        <v>195</v>
      </c>
      <c r="AV64" s="119" t="e">
        <f>VLOOKUP(F64,[78]!D365FinOps_API_Table[[FixedAssetNumber]:[Department]],80,FALSE)</f>
        <v>#REF!</v>
      </c>
      <c r="AW64" s="119" t="e">
        <f t="shared" si="15"/>
        <v>#REF!</v>
      </c>
      <c r="BL64" s="213" t="s">
        <v>314</v>
      </c>
    </row>
    <row r="65" spans="1:64" outlineLevel="1">
      <c r="A65" s="210">
        <f t="shared" si="5"/>
        <v>56</v>
      </c>
      <c r="B65" s="213" t="s">
        <v>271</v>
      </c>
      <c r="C65" s="262" t="s">
        <v>272</v>
      </c>
      <c r="D65" s="212">
        <v>152</v>
      </c>
      <c r="E65" s="213" t="s">
        <v>314</v>
      </c>
      <c r="F65" s="213" t="s">
        <v>320</v>
      </c>
      <c r="G65" s="214">
        <v>42387</v>
      </c>
      <c r="H65" s="215" t="s">
        <v>191</v>
      </c>
      <c r="I65" s="509" t="s">
        <v>316</v>
      </c>
      <c r="J65" s="216" t="s">
        <v>321</v>
      </c>
      <c r="K65" s="217" t="s">
        <v>269</v>
      </c>
      <c r="L65" s="217" t="s">
        <v>313</v>
      </c>
      <c r="M65" s="217">
        <v>2016</v>
      </c>
      <c r="N65" s="217"/>
      <c r="O65" s="217"/>
      <c r="P65" s="217"/>
      <c r="Q65" s="295">
        <v>1</v>
      </c>
      <c r="R65" s="295"/>
      <c r="S65" s="220">
        <v>49455000000</v>
      </c>
      <c r="T65" s="221">
        <f t="shared" si="14"/>
        <v>206062500</v>
      </c>
      <c r="U65" s="222">
        <v>240</v>
      </c>
      <c r="V65" s="223">
        <v>120</v>
      </c>
      <c r="W65" s="222">
        <f t="shared" si="9"/>
        <v>6</v>
      </c>
      <c r="X65" s="224">
        <f t="shared" si="10"/>
        <v>126</v>
      </c>
      <c r="Y65" s="225">
        <f t="shared" si="11"/>
        <v>114</v>
      </c>
      <c r="Z65" s="226">
        <v>24727500000</v>
      </c>
      <c r="AA65" s="226">
        <v>24727500000</v>
      </c>
      <c r="AB65" s="226">
        <f t="shared" si="7"/>
        <v>1236375000</v>
      </c>
      <c r="AC65" s="226">
        <v>206062500</v>
      </c>
      <c r="AD65" s="226">
        <v>206062500</v>
      </c>
      <c r="AE65" s="226">
        <v>206062500</v>
      </c>
      <c r="AF65" s="226">
        <v>206062500</v>
      </c>
      <c r="AG65" s="226">
        <v>206062500</v>
      </c>
      <c r="AH65" s="226">
        <v>206062500</v>
      </c>
      <c r="AI65" s="226">
        <v>206062500</v>
      </c>
      <c r="AJ65" s="226">
        <v>206062500</v>
      </c>
      <c r="AK65" s="226">
        <v>206062500</v>
      </c>
      <c r="AL65" s="226">
        <v>206062500</v>
      </c>
      <c r="AM65" s="226">
        <v>206062500</v>
      </c>
      <c r="AN65" s="226">
        <v>206062500</v>
      </c>
      <c r="AO65" s="226">
        <f t="shared" si="12"/>
        <v>25963875000</v>
      </c>
      <c r="AP65" s="227">
        <f t="shared" si="13"/>
        <v>23491125000</v>
      </c>
      <c r="AQ65" s="228"/>
      <c r="AR65" s="228"/>
      <c r="AS65" s="229"/>
      <c r="AT65" s="230"/>
      <c r="AU65" s="119" t="s">
        <v>195</v>
      </c>
      <c r="AV65" s="119" t="e">
        <f>VLOOKUP(F65,[78]!D365FinOps_API_Table[[FixedAssetNumber]:[Department]],80,FALSE)</f>
        <v>#REF!</v>
      </c>
      <c r="AW65" s="119" t="e">
        <f t="shared" si="15"/>
        <v>#REF!</v>
      </c>
      <c r="BL65" s="213" t="s">
        <v>314</v>
      </c>
    </row>
    <row r="66" spans="1:64" outlineLevel="1">
      <c r="A66" s="210">
        <f t="shared" si="5"/>
        <v>57</v>
      </c>
      <c r="B66" s="213" t="s">
        <v>271</v>
      </c>
      <c r="C66" s="262" t="s">
        <v>272</v>
      </c>
      <c r="D66" s="212">
        <v>152</v>
      </c>
      <c r="E66" s="213" t="s">
        <v>314</v>
      </c>
      <c r="F66" s="213" t="s">
        <v>322</v>
      </c>
      <c r="G66" s="214">
        <v>42387</v>
      </c>
      <c r="H66" s="215" t="s">
        <v>191</v>
      </c>
      <c r="I66" s="509" t="s">
        <v>316</v>
      </c>
      <c r="J66" s="216" t="s">
        <v>323</v>
      </c>
      <c r="K66" s="217" t="s">
        <v>269</v>
      </c>
      <c r="L66" s="217" t="s">
        <v>313</v>
      </c>
      <c r="M66" s="217">
        <v>2016</v>
      </c>
      <c r="N66" s="217"/>
      <c r="O66" s="217"/>
      <c r="P66" s="217"/>
      <c r="Q66" s="295">
        <v>1</v>
      </c>
      <c r="R66" s="295"/>
      <c r="S66" s="220">
        <v>35325000000</v>
      </c>
      <c r="T66" s="221">
        <f t="shared" si="14"/>
        <v>147187500</v>
      </c>
      <c r="U66" s="222">
        <v>240</v>
      </c>
      <c r="V66" s="223">
        <v>120</v>
      </c>
      <c r="W66" s="222">
        <f t="shared" ref="W66:W79" si="16">+AB66/T66</f>
        <v>6</v>
      </c>
      <c r="X66" s="224">
        <f t="shared" ref="X66:X79" si="17">+V66+W66</f>
        <v>126</v>
      </c>
      <c r="Y66" s="225">
        <f t="shared" ref="Y66:Y79" si="18">+U66-X66</f>
        <v>114</v>
      </c>
      <c r="Z66" s="226">
        <v>17662500000</v>
      </c>
      <c r="AA66" s="226">
        <v>17662500000</v>
      </c>
      <c r="AB66" s="226">
        <f t="shared" si="7"/>
        <v>883125000</v>
      </c>
      <c r="AC66" s="226">
        <v>147187500</v>
      </c>
      <c r="AD66" s="226">
        <v>147187500</v>
      </c>
      <c r="AE66" s="226">
        <v>147187500</v>
      </c>
      <c r="AF66" s="226">
        <v>147187500</v>
      </c>
      <c r="AG66" s="226">
        <v>147187500</v>
      </c>
      <c r="AH66" s="226">
        <v>147187500</v>
      </c>
      <c r="AI66" s="226">
        <v>147187500</v>
      </c>
      <c r="AJ66" s="226">
        <v>147187500</v>
      </c>
      <c r="AK66" s="226">
        <v>147187500</v>
      </c>
      <c r="AL66" s="226">
        <v>147187500</v>
      </c>
      <c r="AM66" s="226">
        <v>147187500</v>
      </c>
      <c r="AN66" s="226">
        <v>147187500</v>
      </c>
      <c r="AO66" s="226">
        <f t="shared" ref="AO66:AO79" si="19">+Z66+AB66</f>
        <v>18545625000</v>
      </c>
      <c r="AP66" s="227">
        <f t="shared" ref="AP66:AP79" si="20">IF(AR66=$AR$8,((S66-AO66)*0),S66-AO66)</f>
        <v>16779375000</v>
      </c>
      <c r="AQ66" s="228"/>
      <c r="AR66" s="228"/>
      <c r="AS66" s="229"/>
      <c r="AT66" s="230"/>
      <c r="AU66" s="119" t="s">
        <v>195</v>
      </c>
      <c r="AV66" s="119" t="e">
        <f>VLOOKUP(F66,[78]!D365FinOps_API_Table[[FixedAssetNumber]:[Department]],80,FALSE)</f>
        <v>#REF!</v>
      </c>
      <c r="AW66" s="119" t="e">
        <f t="shared" si="15"/>
        <v>#REF!</v>
      </c>
      <c r="BL66" s="213" t="s">
        <v>314</v>
      </c>
    </row>
    <row r="67" spans="1:64" outlineLevel="1">
      <c r="A67" s="210">
        <f t="shared" si="5"/>
        <v>58</v>
      </c>
      <c r="B67" s="213" t="s">
        <v>271</v>
      </c>
      <c r="C67" s="262" t="s">
        <v>272</v>
      </c>
      <c r="D67" s="212">
        <v>152</v>
      </c>
      <c r="E67" s="213" t="s">
        <v>314</v>
      </c>
      <c r="F67" s="213" t="s">
        <v>324</v>
      </c>
      <c r="G67" s="214">
        <v>42387</v>
      </c>
      <c r="H67" s="215" t="s">
        <v>191</v>
      </c>
      <c r="I67" s="509" t="s">
        <v>316</v>
      </c>
      <c r="J67" s="216" t="s">
        <v>325</v>
      </c>
      <c r="K67" s="217" t="s">
        <v>269</v>
      </c>
      <c r="L67" s="217" t="s">
        <v>313</v>
      </c>
      <c r="M67" s="217">
        <v>2016</v>
      </c>
      <c r="N67" s="217"/>
      <c r="O67" s="217"/>
      <c r="P67" s="217"/>
      <c r="Q67" s="295">
        <v>1</v>
      </c>
      <c r="R67" s="510">
        <v>271320</v>
      </c>
      <c r="S67" s="220">
        <v>3375220800</v>
      </c>
      <c r="T67" s="221">
        <f t="shared" si="14"/>
        <v>14063420</v>
      </c>
      <c r="U67" s="222">
        <v>240</v>
      </c>
      <c r="V67" s="223">
        <v>120</v>
      </c>
      <c r="W67" s="222">
        <f t="shared" si="16"/>
        <v>6</v>
      </c>
      <c r="X67" s="224">
        <f t="shared" si="17"/>
        <v>126</v>
      </c>
      <c r="Y67" s="225">
        <f t="shared" si="18"/>
        <v>114</v>
      </c>
      <c r="Z67" s="226">
        <v>1687610400</v>
      </c>
      <c r="AA67" s="226">
        <v>1687610400</v>
      </c>
      <c r="AB67" s="226">
        <f t="shared" si="7"/>
        <v>84380520</v>
      </c>
      <c r="AC67" s="226">
        <v>14063420</v>
      </c>
      <c r="AD67" s="226">
        <v>14063420</v>
      </c>
      <c r="AE67" s="226">
        <v>14063420</v>
      </c>
      <c r="AF67" s="226">
        <v>14063420</v>
      </c>
      <c r="AG67" s="226">
        <v>14063420</v>
      </c>
      <c r="AH67" s="226">
        <v>14063420</v>
      </c>
      <c r="AI67" s="226">
        <v>14063420</v>
      </c>
      <c r="AJ67" s="226">
        <v>14063420</v>
      </c>
      <c r="AK67" s="226">
        <v>14063420</v>
      </c>
      <c r="AL67" s="226">
        <v>14063420</v>
      </c>
      <c r="AM67" s="226">
        <v>14063420</v>
      </c>
      <c r="AN67" s="226">
        <v>14063420</v>
      </c>
      <c r="AO67" s="226">
        <f t="shared" si="19"/>
        <v>1771990920</v>
      </c>
      <c r="AP67" s="227">
        <f t="shared" si="20"/>
        <v>1603229880</v>
      </c>
      <c r="AQ67" s="228"/>
      <c r="AR67" s="228"/>
      <c r="AS67" s="229"/>
      <c r="AT67" s="230"/>
      <c r="AU67" s="119" t="s">
        <v>195</v>
      </c>
      <c r="AV67" s="119" t="e">
        <f>VLOOKUP(F67,[78]!D365FinOps_API_Table[[FixedAssetNumber]:[Department]],80,FALSE)</f>
        <v>#REF!</v>
      </c>
      <c r="AW67" s="119" t="e">
        <f t="shared" si="15"/>
        <v>#REF!</v>
      </c>
      <c r="BL67" s="213" t="s">
        <v>314</v>
      </c>
    </row>
    <row r="68" spans="1:64" outlineLevel="1">
      <c r="A68" s="210">
        <f t="shared" si="5"/>
        <v>59</v>
      </c>
      <c r="B68" s="213" t="s">
        <v>271</v>
      </c>
      <c r="C68" s="262" t="s">
        <v>272</v>
      </c>
      <c r="D68" s="212">
        <v>152</v>
      </c>
      <c r="E68" s="213" t="s">
        <v>326</v>
      </c>
      <c r="F68" s="213" t="s">
        <v>327</v>
      </c>
      <c r="G68" s="214">
        <v>42387</v>
      </c>
      <c r="H68" s="215" t="s">
        <v>191</v>
      </c>
      <c r="I68" s="509" t="s">
        <v>316</v>
      </c>
      <c r="J68" s="216" t="s">
        <v>325</v>
      </c>
      <c r="K68" s="217" t="s">
        <v>269</v>
      </c>
      <c r="L68" s="217" t="s">
        <v>313</v>
      </c>
      <c r="M68" s="217">
        <v>2016</v>
      </c>
      <c r="N68" s="217"/>
      <c r="O68" s="217"/>
      <c r="P68" s="217"/>
      <c r="Q68" s="295">
        <v>1</v>
      </c>
      <c r="R68" s="510">
        <v>271320</v>
      </c>
      <c r="S68" s="220">
        <v>3549950880</v>
      </c>
      <c r="T68" s="221">
        <f t="shared" si="14"/>
        <v>14791462</v>
      </c>
      <c r="U68" s="222">
        <v>240</v>
      </c>
      <c r="V68" s="223">
        <v>120</v>
      </c>
      <c r="W68" s="222">
        <f t="shared" si="16"/>
        <v>6</v>
      </c>
      <c r="X68" s="224">
        <f t="shared" si="17"/>
        <v>126</v>
      </c>
      <c r="Y68" s="225">
        <f t="shared" si="18"/>
        <v>114</v>
      </c>
      <c r="Z68" s="226">
        <v>1774975440</v>
      </c>
      <c r="AA68" s="226">
        <v>1774975440</v>
      </c>
      <c r="AB68" s="226">
        <f t="shared" si="7"/>
        <v>88748772</v>
      </c>
      <c r="AC68" s="226">
        <v>14791462</v>
      </c>
      <c r="AD68" s="226">
        <v>14791462</v>
      </c>
      <c r="AE68" s="226">
        <v>14791462</v>
      </c>
      <c r="AF68" s="226">
        <v>14791462</v>
      </c>
      <c r="AG68" s="226">
        <v>14791462</v>
      </c>
      <c r="AH68" s="226">
        <v>14791462</v>
      </c>
      <c r="AI68" s="226">
        <v>14791462</v>
      </c>
      <c r="AJ68" s="226">
        <v>14791462</v>
      </c>
      <c r="AK68" s="226">
        <v>14791462</v>
      </c>
      <c r="AL68" s="226">
        <v>14791462</v>
      </c>
      <c r="AM68" s="226">
        <v>14791462</v>
      </c>
      <c r="AN68" s="226">
        <v>14791462</v>
      </c>
      <c r="AO68" s="226">
        <f t="shared" si="19"/>
        <v>1863724212</v>
      </c>
      <c r="AP68" s="227">
        <f t="shared" si="20"/>
        <v>1686226668</v>
      </c>
      <c r="AQ68" s="228"/>
      <c r="AR68" s="228"/>
      <c r="AS68" s="229"/>
      <c r="AT68" s="230"/>
      <c r="AU68" s="119" t="s">
        <v>195</v>
      </c>
      <c r="AV68" s="119" t="e">
        <f>VLOOKUP(F68,[78]!D365FinOps_API_Table[[FixedAssetNumber]:[Department]],80,FALSE)</f>
        <v>#REF!</v>
      </c>
      <c r="AW68" s="119" t="e">
        <f t="shared" si="15"/>
        <v>#REF!</v>
      </c>
      <c r="BL68" s="213" t="s">
        <v>326</v>
      </c>
    </row>
    <row r="69" spans="1:64" outlineLevel="1">
      <c r="A69" s="210">
        <f t="shared" si="5"/>
        <v>60</v>
      </c>
      <c r="B69" s="213" t="s">
        <v>271</v>
      </c>
      <c r="C69" s="262" t="s">
        <v>272</v>
      </c>
      <c r="D69" s="212">
        <v>152</v>
      </c>
      <c r="E69" s="213" t="s">
        <v>326</v>
      </c>
      <c r="F69" s="213" t="s">
        <v>328</v>
      </c>
      <c r="G69" s="214">
        <v>42387</v>
      </c>
      <c r="H69" s="215" t="s">
        <v>191</v>
      </c>
      <c r="I69" s="509" t="s">
        <v>316</v>
      </c>
      <c r="J69" s="216" t="s">
        <v>329</v>
      </c>
      <c r="K69" s="217" t="s">
        <v>269</v>
      </c>
      <c r="L69" s="217" t="s">
        <v>313</v>
      </c>
      <c r="M69" s="217">
        <v>2016</v>
      </c>
      <c r="N69" s="217"/>
      <c r="O69" s="217"/>
      <c r="P69" s="217"/>
      <c r="Q69" s="295">
        <v>1</v>
      </c>
      <c r="R69" s="510">
        <v>193800</v>
      </c>
      <c r="S69" s="220">
        <v>2612617800</v>
      </c>
      <c r="T69" s="221">
        <f t="shared" si="14"/>
        <v>10885907.5</v>
      </c>
      <c r="U69" s="222">
        <v>240</v>
      </c>
      <c r="V69" s="223">
        <v>120</v>
      </c>
      <c r="W69" s="222">
        <f t="shared" si="16"/>
        <v>6</v>
      </c>
      <c r="X69" s="224">
        <f t="shared" si="17"/>
        <v>126</v>
      </c>
      <c r="Y69" s="225">
        <f t="shared" si="18"/>
        <v>114</v>
      </c>
      <c r="Z69" s="226">
        <v>1306308900</v>
      </c>
      <c r="AA69" s="226">
        <v>1306308900</v>
      </c>
      <c r="AB69" s="226">
        <f t="shared" si="7"/>
        <v>65315445</v>
      </c>
      <c r="AC69" s="226">
        <v>10885907.5</v>
      </c>
      <c r="AD69" s="226">
        <v>10885907.5</v>
      </c>
      <c r="AE69" s="226">
        <v>10885907.5</v>
      </c>
      <c r="AF69" s="226">
        <v>10885907.5</v>
      </c>
      <c r="AG69" s="226">
        <v>10885907.5</v>
      </c>
      <c r="AH69" s="226">
        <v>10885907.5</v>
      </c>
      <c r="AI69" s="226">
        <v>10885907.5</v>
      </c>
      <c r="AJ69" s="226">
        <v>10885907.5</v>
      </c>
      <c r="AK69" s="226">
        <v>10885907.5</v>
      </c>
      <c r="AL69" s="226">
        <v>10885907.5</v>
      </c>
      <c r="AM69" s="226">
        <v>10885907.5</v>
      </c>
      <c r="AN69" s="226">
        <v>10885907.5</v>
      </c>
      <c r="AO69" s="226">
        <f t="shared" si="19"/>
        <v>1371624345</v>
      </c>
      <c r="AP69" s="227">
        <f t="shared" si="20"/>
        <v>1240993455</v>
      </c>
      <c r="AQ69" s="228"/>
      <c r="AR69" s="228"/>
      <c r="AS69" s="229"/>
      <c r="AT69" s="230"/>
      <c r="AU69" s="119" t="s">
        <v>195</v>
      </c>
      <c r="AV69" s="119" t="e">
        <f>VLOOKUP(F69,[78]!D365FinOps_API_Table[[FixedAssetNumber]:[Department]],80,FALSE)</f>
        <v>#REF!</v>
      </c>
      <c r="AW69" s="119" t="e">
        <f t="shared" si="15"/>
        <v>#REF!</v>
      </c>
      <c r="BL69" s="213" t="s">
        <v>326</v>
      </c>
    </row>
    <row r="70" spans="1:64" outlineLevel="1">
      <c r="A70" s="210">
        <f t="shared" si="5"/>
        <v>61</v>
      </c>
      <c r="B70" s="213" t="s">
        <v>271</v>
      </c>
      <c r="C70" s="262" t="s">
        <v>272</v>
      </c>
      <c r="D70" s="212">
        <v>152</v>
      </c>
      <c r="E70" s="213" t="s">
        <v>326</v>
      </c>
      <c r="F70" s="213" t="s">
        <v>330</v>
      </c>
      <c r="G70" s="214">
        <v>42387</v>
      </c>
      <c r="H70" s="215" t="s">
        <v>191</v>
      </c>
      <c r="I70" s="509" t="s">
        <v>316</v>
      </c>
      <c r="J70" s="216" t="s">
        <v>331</v>
      </c>
      <c r="K70" s="217" t="s">
        <v>269</v>
      </c>
      <c r="L70" s="217" t="s">
        <v>313</v>
      </c>
      <c r="M70" s="217">
        <v>2016</v>
      </c>
      <c r="N70" s="217"/>
      <c r="O70" s="217"/>
      <c r="P70" s="217"/>
      <c r="Q70" s="295">
        <v>1</v>
      </c>
      <c r="R70" s="510"/>
      <c r="S70" s="220">
        <v>7065000000</v>
      </c>
      <c r="T70" s="221">
        <f t="shared" si="14"/>
        <v>29437500</v>
      </c>
      <c r="U70" s="222">
        <v>240</v>
      </c>
      <c r="V70" s="223">
        <v>120</v>
      </c>
      <c r="W70" s="222">
        <f t="shared" si="16"/>
        <v>6</v>
      </c>
      <c r="X70" s="224">
        <f t="shared" si="17"/>
        <v>126</v>
      </c>
      <c r="Y70" s="225">
        <f t="shared" si="18"/>
        <v>114</v>
      </c>
      <c r="Z70" s="226">
        <v>3532500000</v>
      </c>
      <c r="AA70" s="226">
        <v>3532500000</v>
      </c>
      <c r="AB70" s="226">
        <f t="shared" si="7"/>
        <v>176625000</v>
      </c>
      <c r="AC70" s="226">
        <v>29437500</v>
      </c>
      <c r="AD70" s="226">
        <v>29437500</v>
      </c>
      <c r="AE70" s="226">
        <v>29437500</v>
      </c>
      <c r="AF70" s="226">
        <v>29437500</v>
      </c>
      <c r="AG70" s="226">
        <v>29437500</v>
      </c>
      <c r="AH70" s="226">
        <v>29437500</v>
      </c>
      <c r="AI70" s="226">
        <v>29437500</v>
      </c>
      <c r="AJ70" s="226">
        <v>29437500</v>
      </c>
      <c r="AK70" s="226">
        <v>29437500</v>
      </c>
      <c r="AL70" s="226">
        <v>29437500</v>
      </c>
      <c r="AM70" s="226">
        <v>29437500</v>
      </c>
      <c r="AN70" s="226">
        <v>29437500</v>
      </c>
      <c r="AO70" s="226">
        <f t="shared" si="19"/>
        <v>3709125000</v>
      </c>
      <c r="AP70" s="227">
        <f t="shared" si="20"/>
        <v>3355875000</v>
      </c>
      <c r="AQ70" s="228"/>
      <c r="AR70" s="228"/>
      <c r="AS70" s="229"/>
      <c r="AT70" s="230"/>
      <c r="AU70" s="119" t="s">
        <v>195</v>
      </c>
      <c r="AV70" s="119" t="e">
        <f>VLOOKUP(F70,[78]!D365FinOps_API_Table[[FixedAssetNumber]:[Department]],80,FALSE)</f>
        <v>#REF!</v>
      </c>
      <c r="AW70" s="119" t="e">
        <f t="shared" si="15"/>
        <v>#REF!</v>
      </c>
      <c r="BL70" s="213" t="s">
        <v>326</v>
      </c>
    </row>
    <row r="71" spans="1:64" outlineLevel="1">
      <c r="A71" s="210">
        <f t="shared" si="5"/>
        <v>62</v>
      </c>
      <c r="B71" s="213" t="s">
        <v>271</v>
      </c>
      <c r="C71" s="262" t="s">
        <v>272</v>
      </c>
      <c r="D71" s="212">
        <v>152</v>
      </c>
      <c r="E71" s="213" t="s">
        <v>326</v>
      </c>
      <c r="F71" s="213" t="s">
        <v>332</v>
      </c>
      <c r="G71" s="214">
        <v>42387</v>
      </c>
      <c r="H71" s="215" t="s">
        <v>191</v>
      </c>
      <c r="I71" s="509" t="s">
        <v>316</v>
      </c>
      <c r="J71" s="216" t="s">
        <v>331</v>
      </c>
      <c r="K71" s="217" t="s">
        <v>269</v>
      </c>
      <c r="L71" s="217" t="s">
        <v>313</v>
      </c>
      <c r="M71" s="217">
        <v>2016</v>
      </c>
      <c r="N71" s="217"/>
      <c r="O71" s="217"/>
      <c r="P71" s="217"/>
      <c r="Q71" s="295">
        <v>1</v>
      </c>
      <c r="R71" s="510">
        <v>38760</v>
      </c>
      <c r="S71" s="220">
        <v>534694200</v>
      </c>
      <c r="T71" s="221">
        <f t="shared" si="14"/>
        <v>2227892.5</v>
      </c>
      <c r="U71" s="222">
        <v>240</v>
      </c>
      <c r="V71" s="223">
        <v>120</v>
      </c>
      <c r="W71" s="222">
        <f t="shared" si="16"/>
        <v>6</v>
      </c>
      <c r="X71" s="224">
        <f t="shared" si="17"/>
        <v>126</v>
      </c>
      <c r="Y71" s="225">
        <f t="shared" si="18"/>
        <v>114</v>
      </c>
      <c r="Z71" s="226">
        <v>267347100</v>
      </c>
      <c r="AA71" s="226">
        <v>267347100</v>
      </c>
      <c r="AB71" s="226">
        <f t="shared" si="7"/>
        <v>13367355</v>
      </c>
      <c r="AC71" s="226">
        <v>2227892.5</v>
      </c>
      <c r="AD71" s="226">
        <v>2227892.5</v>
      </c>
      <c r="AE71" s="226">
        <v>2227892.5</v>
      </c>
      <c r="AF71" s="226">
        <v>2227892.5</v>
      </c>
      <c r="AG71" s="226">
        <v>2227892.5</v>
      </c>
      <c r="AH71" s="226">
        <v>2227892.5</v>
      </c>
      <c r="AI71" s="226">
        <v>2227892.5</v>
      </c>
      <c r="AJ71" s="226">
        <v>2227892.5</v>
      </c>
      <c r="AK71" s="226">
        <v>2227892.5</v>
      </c>
      <c r="AL71" s="226">
        <v>2227892.5</v>
      </c>
      <c r="AM71" s="226">
        <v>2227892.5</v>
      </c>
      <c r="AN71" s="226">
        <v>2227892.5</v>
      </c>
      <c r="AO71" s="226">
        <f t="shared" si="19"/>
        <v>280714455</v>
      </c>
      <c r="AP71" s="227">
        <f t="shared" si="20"/>
        <v>253979745</v>
      </c>
      <c r="AQ71" s="228"/>
      <c r="AR71" s="228"/>
      <c r="AS71" s="229"/>
      <c r="AT71" s="230"/>
      <c r="AU71" s="119" t="s">
        <v>195</v>
      </c>
      <c r="AV71" s="119" t="e">
        <f>VLOOKUP(F71,[78]!D365FinOps_API_Table[[FixedAssetNumber]:[Department]],80,FALSE)</f>
        <v>#REF!</v>
      </c>
      <c r="AW71" s="119" t="e">
        <f t="shared" si="15"/>
        <v>#REF!</v>
      </c>
      <c r="BL71" s="213" t="s">
        <v>326</v>
      </c>
    </row>
    <row r="72" spans="1:64" outlineLevel="1">
      <c r="A72" s="210">
        <f t="shared" si="5"/>
        <v>63</v>
      </c>
      <c r="B72" s="213" t="s">
        <v>271</v>
      </c>
      <c r="C72" s="262" t="s">
        <v>272</v>
      </c>
      <c r="D72" s="212">
        <v>152</v>
      </c>
      <c r="E72" s="213" t="s">
        <v>326</v>
      </c>
      <c r="F72" s="213" t="s">
        <v>333</v>
      </c>
      <c r="G72" s="214">
        <v>42387</v>
      </c>
      <c r="H72" s="215" t="s">
        <v>191</v>
      </c>
      <c r="I72" s="509" t="s">
        <v>316</v>
      </c>
      <c r="J72" s="216" t="s">
        <v>334</v>
      </c>
      <c r="K72" s="217" t="s">
        <v>269</v>
      </c>
      <c r="L72" s="217" t="s">
        <v>313</v>
      </c>
      <c r="M72" s="217">
        <v>2016</v>
      </c>
      <c r="N72" s="217"/>
      <c r="O72" s="217"/>
      <c r="P72" s="217"/>
      <c r="Q72" s="295">
        <v>1</v>
      </c>
      <c r="R72" s="510"/>
      <c r="S72" s="220">
        <v>1338483845</v>
      </c>
      <c r="T72" s="221">
        <f t="shared" si="14"/>
        <v>5577016.020833333</v>
      </c>
      <c r="U72" s="222">
        <v>240</v>
      </c>
      <c r="V72" s="223">
        <v>120.00000000000001</v>
      </c>
      <c r="W72" s="222">
        <f t="shared" si="16"/>
        <v>6</v>
      </c>
      <c r="X72" s="224">
        <f t="shared" si="17"/>
        <v>126.00000000000001</v>
      </c>
      <c r="Y72" s="225">
        <f t="shared" si="18"/>
        <v>113.99999999999999</v>
      </c>
      <c r="Z72" s="226">
        <v>669241922.50000012</v>
      </c>
      <c r="AA72" s="226">
        <v>669241922.49999988</v>
      </c>
      <c r="AB72" s="226">
        <f t="shared" si="7"/>
        <v>33462096.124999996</v>
      </c>
      <c r="AC72" s="226">
        <v>5577016.020833333</v>
      </c>
      <c r="AD72" s="226">
        <v>5577016.020833333</v>
      </c>
      <c r="AE72" s="226">
        <v>5577016.020833333</v>
      </c>
      <c r="AF72" s="226">
        <v>5577016.020833333</v>
      </c>
      <c r="AG72" s="226">
        <v>5577016.020833333</v>
      </c>
      <c r="AH72" s="226">
        <v>5577016.020833333</v>
      </c>
      <c r="AI72" s="226">
        <v>5577016.020833333</v>
      </c>
      <c r="AJ72" s="226">
        <v>5577016.020833333</v>
      </c>
      <c r="AK72" s="226">
        <v>5577016.020833333</v>
      </c>
      <c r="AL72" s="226">
        <v>5577016.020833333</v>
      </c>
      <c r="AM72" s="226">
        <v>5577016.020833333</v>
      </c>
      <c r="AN72" s="226">
        <v>5577016.020833333</v>
      </c>
      <c r="AO72" s="226">
        <f t="shared" si="19"/>
        <v>702704018.62500012</v>
      </c>
      <c r="AP72" s="227">
        <f t="shared" si="20"/>
        <v>635779826.37499988</v>
      </c>
      <c r="AQ72" s="228"/>
      <c r="AR72" s="228"/>
      <c r="AS72" s="229"/>
      <c r="AT72" s="230"/>
      <c r="AU72" s="119" t="s">
        <v>195</v>
      </c>
      <c r="AV72" s="119" t="e">
        <f>VLOOKUP(F72,[78]!D365FinOps_API_Table[[FixedAssetNumber]:[Department]],80,FALSE)</f>
        <v>#REF!</v>
      </c>
      <c r="AW72" s="119" t="e">
        <f t="shared" si="15"/>
        <v>#REF!</v>
      </c>
      <c r="BL72" s="213" t="s">
        <v>326</v>
      </c>
    </row>
    <row r="73" spans="1:64" hidden="1" outlineLevel="1">
      <c r="A73" s="210">
        <f t="shared" si="5"/>
        <v>64</v>
      </c>
      <c r="B73" s="213" t="s">
        <v>259</v>
      </c>
      <c r="C73" s="216" t="s">
        <v>260</v>
      </c>
      <c r="D73" s="212">
        <v>152</v>
      </c>
      <c r="E73" s="213" t="s">
        <v>335</v>
      </c>
      <c r="F73" s="213" t="s">
        <v>336</v>
      </c>
      <c r="G73" s="214">
        <v>42580</v>
      </c>
      <c r="H73" s="215" t="s">
        <v>191</v>
      </c>
      <c r="I73" s="509" t="s">
        <v>337</v>
      </c>
      <c r="J73" s="216" t="s">
        <v>338</v>
      </c>
      <c r="K73" s="217" t="s">
        <v>264</v>
      </c>
      <c r="L73" s="217"/>
      <c r="M73" s="217">
        <v>2016</v>
      </c>
      <c r="N73" s="217"/>
      <c r="O73" s="217"/>
      <c r="P73" s="217"/>
      <c r="Q73" s="295">
        <v>1</v>
      </c>
      <c r="R73" s="510"/>
      <c r="S73" s="220">
        <v>21300000</v>
      </c>
      <c r="T73" s="221">
        <f t="shared" si="14"/>
        <v>355000</v>
      </c>
      <c r="U73" s="222">
        <v>60</v>
      </c>
      <c r="V73" s="223">
        <v>60</v>
      </c>
      <c r="W73" s="222">
        <f t="shared" si="16"/>
        <v>0</v>
      </c>
      <c r="X73" s="224">
        <f t="shared" si="17"/>
        <v>60</v>
      </c>
      <c r="Y73" s="225">
        <f t="shared" si="18"/>
        <v>0</v>
      </c>
      <c r="Z73" s="226">
        <v>21300000</v>
      </c>
      <c r="AA73" s="226">
        <v>0</v>
      </c>
      <c r="AB73" s="226">
        <f t="shared" si="7"/>
        <v>0</v>
      </c>
      <c r="AC73" s="226"/>
      <c r="AD73" s="226"/>
      <c r="AE73" s="226"/>
      <c r="AF73" s="226"/>
      <c r="AG73" s="226"/>
      <c r="AH73" s="226"/>
      <c r="AI73" s="226"/>
      <c r="AJ73" s="226"/>
      <c r="AK73" s="226"/>
      <c r="AL73" s="226"/>
      <c r="AM73" s="226"/>
      <c r="AN73" s="226"/>
      <c r="AO73" s="226">
        <f t="shared" si="19"/>
        <v>21300000</v>
      </c>
      <c r="AP73" s="227">
        <f t="shared" si="20"/>
        <v>0</v>
      </c>
      <c r="AQ73" s="228"/>
      <c r="AR73" s="228"/>
      <c r="AS73" s="229"/>
      <c r="AT73" s="230"/>
      <c r="AU73" s="119" t="s">
        <v>195</v>
      </c>
      <c r="AV73" s="119" t="e">
        <f>VLOOKUP(F73,[78]!D365FinOps_API_Table[[FixedAssetNumber]:[Department]],80,FALSE)</f>
        <v>#REF!</v>
      </c>
      <c r="AW73" t="e">
        <f t="shared" si="15"/>
        <v>#REF!</v>
      </c>
      <c r="BL73" s="213" t="s">
        <v>335</v>
      </c>
    </row>
    <row r="74" spans="1:64" hidden="1" outlineLevel="1">
      <c r="A74" s="210">
        <f t="shared" si="5"/>
        <v>65</v>
      </c>
      <c r="B74" s="213" t="s">
        <v>206</v>
      </c>
      <c r="C74" s="517" t="s">
        <v>188</v>
      </c>
      <c r="D74" s="212">
        <v>152</v>
      </c>
      <c r="E74" s="213" t="s">
        <v>339</v>
      </c>
      <c r="F74" s="213" t="s">
        <v>340</v>
      </c>
      <c r="G74" s="214">
        <v>42943</v>
      </c>
      <c r="H74" s="215" t="s">
        <v>191</v>
      </c>
      <c r="I74" s="216">
        <v>3164</v>
      </c>
      <c r="J74" s="216" t="s">
        <v>341</v>
      </c>
      <c r="K74" s="217" t="s">
        <v>278</v>
      </c>
      <c r="L74" s="217"/>
      <c r="M74" s="217">
        <v>2017</v>
      </c>
      <c r="N74" s="217"/>
      <c r="O74" s="218"/>
      <c r="P74" s="218"/>
      <c r="Q74" s="219">
        <v>1</v>
      </c>
      <c r="R74" s="219"/>
      <c r="S74" s="220">
        <v>1430000000</v>
      </c>
      <c r="T74" s="221">
        <f t="shared" si="14"/>
        <v>23833333.333333332</v>
      </c>
      <c r="U74" s="222">
        <v>60</v>
      </c>
      <c r="V74" s="223">
        <v>60.000000000000014</v>
      </c>
      <c r="W74" s="222">
        <f t="shared" si="16"/>
        <v>0</v>
      </c>
      <c r="X74" s="224">
        <f t="shared" si="17"/>
        <v>60.000000000000014</v>
      </c>
      <c r="Y74" s="225">
        <f t="shared" si="18"/>
        <v>0</v>
      </c>
      <c r="Z74" s="226">
        <v>1430000000.0000002</v>
      </c>
      <c r="AA74" s="226">
        <v>-2.384185791015625E-7</v>
      </c>
      <c r="AB74" s="226">
        <f t="shared" si="7"/>
        <v>0</v>
      </c>
      <c r="AC74" s="226"/>
      <c r="AD74" s="226"/>
      <c r="AE74" s="226"/>
      <c r="AF74" s="226"/>
      <c r="AG74" s="226"/>
      <c r="AH74" s="226"/>
      <c r="AI74" s="226"/>
      <c r="AJ74" s="226"/>
      <c r="AK74" s="226"/>
      <c r="AL74" s="226"/>
      <c r="AM74" s="226"/>
      <c r="AN74" s="226"/>
      <c r="AO74" s="226">
        <f t="shared" si="19"/>
        <v>1430000000.0000002</v>
      </c>
      <c r="AP74" s="227">
        <f t="shared" si="20"/>
        <v>-2.384185791015625E-7</v>
      </c>
      <c r="AQ74" s="228"/>
      <c r="AR74" s="228"/>
      <c r="AS74" s="229"/>
      <c r="AT74" s="230"/>
      <c r="AU74" s="119" t="s">
        <v>195</v>
      </c>
      <c r="AV74" s="119" t="e">
        <f>VLOOKUP(F74,[78]!D365FinOps_API_Table[[FixedAssetNumber]:[Department]],80,FALSE)</f>
        <v>#REF!</v>
      </c>
      <c r="AW74" t="e">
        <f t="shared" si="15"/>
        <v>#REF!</v>
      </c>
      <c r="BL74" s="213" t="s">
        <v>339</v>
      </c>
    </row>
    <row r="75" spans="1:64" outlineLevel="1">
      <c r="A75" s="488">
        <f t="shared" ref="A75:A79" si="21">+A74+1</f>
        <v>66</v>
      </c>
      <c r="B75" s="490" t="s">
        <v>271</v>
      </c>
      <c r="C75" s="518" t="s">
        <v>272</v>
      </c>
      <c r="D75" s="489">
        <v>152</v>
      </c>
      <c r="E75" s="490" t="s">
        <v>342</v>
      </c>
      <c r="F75" s="490" t="s">
        <v>343</v>
      </c>
      <c r="G75" s="491">
        <v>43830</v>
      </c>
      <c r="H75" s="492" t="s">
        <v>191</v>
      </c>
      <c r="I75" s="493" t="s">
        <v>344</v>
      </c>
      <c r="J75" s="493" t="s">
        <v>345</v>
      </c>
      <c r="K75" s="494" t="s">
        <v>346</v>
      </c>
      <c r="L75" s="494" t="s">
        <v>347</v>
      </c>
      <c r="M75" s="494">
        <v>2019</v>
      </c>
      <c r="N75" s="494"/>
      <c r="O75" s="495"/>
      <c r="P75" s="495"/>
      <c r="Q75" s="496">
        <v>1</v>
      </c>
      <c r="R75" s="496"/>
      <c r="S75" s="497">
        <v>177294305</v>
      </c>
      <c r="T75" s="498">
        <f t="shared" si="14"/>
        <v>738726.27083333337</v>
      </c>
      <c r="U75" s="499">
        <v>240</v>
      </c>
      <c r="V75" s="223">
        <v>72.999999999999986</v>
      </c>
      <c r="W75" s="499">
        <f t="shared" si="16"/>
        <v>6</v>
      </c>
      <c r="X75" s="500">
        <f t="shared" si="17"/>
        <v>78.999999999999986</v>
      </c>
      <c r="Y75" s="501">
        <f t="shared" si="18"/>
        <v>161</v>
      </c>
      <c r="Z75" s="502">
        <v>53927017.770833328</v>
      </c>
      <c r="AA75" s="502">
        <v>123367287.22916667</v>
      </c>
      <c r="AB75" s="502">
        <f t="shared" ref="AB75:AB79" si="22">SUM(AC75:AH75)</f>
        <v>4432357.625</v>
      </c>
      <c r="AC75" s="502">
        <v>738726.27083333337</v>
      </c>
      <c r="AD75" s="502">
        <v>738726.27083333337</v>
      </c>
      <c r="AE75" s="502">
        <v>738726.27083333337</v>
      </c>
      <c r="AF75" s="502">
        <v>738726.27083333337</v>
      </c>
      <c r="AG75" s="502">
        <v>738726.27083333337</v>
      </c>
      <c r="AH75" s="502">
        <v>738726.27083333337</v>
      </c>
      <c r="AI75" s="502">
        <v>738726.27083333337</v>
      </c>
      <c r="AJ75" s="502">
        <v>738726.27083333337</v>
      </c>
      <c r="AK75" s="502">
        <v>738726.27083333337</v>
      </c>
      <c r="AL75" s="502">
        <v>738726.27083333337</v>
      </c>
      <c r="AM75" s="502">
        <v>738726.27083333337</v>
      </c>
      <c r="AN75" s="502">
        <v>738726.27083333337</v>
      </c>
      <c r="AO75" s="502">
        <f t="shared" si="19"/>
        <v>58359375.395833328</v>
      </c>
      <c r="AP75" s="503">
        <f t="shared" si="20"/>
        <v>118934929.60416667</v>
      </c>
      <c r="AQ75" s="504"/>
      <c r="AR75" s="504"/>
      <c r="AS75" s="505"/>
      <c r="AT75" s="506"/>
      <c r="AU75" s="119" t="s">
        <v>195</v>
      </c>
      <c r="AV75" s="119" t="e">
        <f>VLOOKUP(F75,[78]!D365FinOps_API_Table[[FixedAssetNumber]:[Department]],80,FALSE)</f>
        <v>#REF!</v>
      </c>
      <c r="AW75" s="119" t="e">
        <f t="shared" si="15"/>
        <v>#REF!</v>
      </c>
      <c r="BL75" s="490" t="s">
        <v>342</v>
      </c>
    </row>
    <row r="76" spans="1:64" hidden="1" outlineLevel="1">
      <c r="A76" s="210">
        <f t="shared" si="21"/>
        <v>67</v>
      </c>
      <c r="B76" s="213" t="s">
        <v>266</v>
      </c>
      <c r="C76" s="216" t="s">
        <v>260</v>
      </c>
      <c r="D76" s="212">
        <v>152</v>
      </c>
      <c r="E76" s="213" t="s">
        <v>348</v>
      </c>
      <c r="F76" s="213" t="s">
        <v>348</v>
      </c>
      <c r="G76" s="214">
        <v>43830</v>
      </c>
      <c r="H76" s="215" t="s">
        <v>191</v>
      </c>
      <c r="I76" s="216" t="s">
        <v>344</v>
      </c>
      <c r="J76" s="216" t="s">
        <v>349</v>
      </c>
      <c r="K76" s="217" t="s">
        <v>346</v>
      </c>
      <c r="L76" s="217" t="s">
        <v>347</v>
      </c>
      <c r="M76" s="217">
        <v>2019</v>
      </c>
      <c r="N76" s="217"/>
      <c r="O76" s="218"/>
      <c r="P76" s="218"/>
      <c r="Q76" s="219">
        <v>1</v>
      </c>
      <c r="R76" s="219"/>
      <c r="S76" s="220">
        <v>44323576</v>
      </c>
      <c r="T76" s="221">
        <f t="shared" si="14"/>
        <v>184681.56666666668</v>
      </c>
      <c r="U76" s="222">
        <v>240</v>
      </c>
      <c r="V76" s="223">
        <v>73.000000000000014</v>
      </c>
      <c r="W76" s="222">
        <f t="shared" si="16"/>
        <v>6</v>
      </c>
      <c r="X76" s="224">
        <f t="shared" si="17"/>
        <v>79.000000000000014</v>
      </c>
      <c r="Y76" s="225">
        <f t="shared" si="18"/>
        <v>161</v>
      </c>
      <c r="Z76" s="226">
        <v>13481754.366666671</v>
      </c>
      <c r="AA76" s="226">
        <v>30841821.633333329</v>
      </c>
      <c r="AB76" s="226">
        <f t="shared" si="22"/>
        <v>1108089.4000000001</v>
      </c>
      <c r="AC76" s="226">
        <v>184681.56666666668</v>
      </c>
      <c r="AD76" s="226">
        <v>184681.56666666668</v>
      </c>
      <c r="AE76" s="226">
        <v>184681.56666666668</v>
      </c>
      <c r="AF76" s="226">
        <v>184681.56666666668</v>
      </c>
      <c r="AG76" s="226">
        <v>184681.56666666668</v>
      </c>
      <c r="AH76" s="226">
        <v>184681.56666666668</v>
      </c>
      <c r="AI76" s="226">
        <v>184681.56666666668</v>
      </c>
      <c r="AJ76" s="226">
        <v>184681.56666666668</v>
      </c>
      <c r="AK76" s="226">
        <v>184681.56666666668</v>
      </c>
      <c r="AL76" s="226">
        <v>184681.56666666668</v>
      </c>
      <c r="AM76" s="226">
        <v>184681.56666666668</v>
      </c>
      <c r="AN76" s="226">
        <v>184681.56666666668</v>
      </c>
      <c r="AO76" s="226">
        <f t="shared" si="19"/>
        <v>14589843.766666671</v>
      </c>
      <c r="AP76" s="227">
        <f t="shared" si="20"/>
        <v>29733732.233333327</v>
      </c>
      <c r="AQ76" s="228"/>
      <c r="AR76" s="228"/>
      <c r="AS76" s="229"/>
      <c r="AT76" s="230"/>
      <c r="AU76" s="119" t="s">
        <v>195</v>
      </c>
      <c r="AV76" s="119" t="e">
        <f>VLOOKUP(F76,[78]!D365FinOps_API_Table[[FixedAssetNumber]:[Department]],80,FALSE)</f>
        <v>#REF!</v>
      </c>
      <c r="AW76" t="e">
        <f t="shared" si="15"/>
        <v>#REF!</v>
      </c>
      <c r="BL76" s="213" t="s">
        <v>348</v>
      </c>
    </row>
    <row r="77" spans="1:64" hidden="1" outlineLevel="1">
      <c r="A77" s="210">
        <f t="shared" si="21"/>
        <v>68</v>
      </c>
      <c r="B77" s="213" t="s">
        <v>206</v>
      </c>
      <c r="C77" s="517" t="s">
        <v>188</v>
      </c>
      <c r="D77" s="212">
        <v>152</v>
      </c>
      <c r="E77" s="213" t="s">
        <v>350</v>
      </c>
      <c r="F77" s="213" t="s">
        <v>351</v>
      </c>
      <c r="G77" s="214">
        <v>44195</v>
      </c>
      <c r="H77" s="215" t="s">
        <v>191</v>
      </c>
      <c r="I77" s="216" t="s">
        <v>352</v>
      </c>
      <c r="J77" s="216" t="s">
        <v>353</v>
      </c>
      <c r="K77" s="217" t="s">
        <v>354</v>
      </c>
      <c r="L77" s="217"/>
      <c r="M77" s="217">
        <v>2020</v>
      </c>
      <c r="N77" s="217"/>
      <c r="O77" s="218"/>
      <c r="P77" s="218"/>
      <c r="Q77" s="219">
        <v>1</v>
      </c>
      <c r="R77" s="219"/>
      <c r="S77" s="220">
        <v>105000000</v>
      </c>
      <c r="T77" s="221">
        <f t="shared" si="14"/>
        <v>875000</v>
      </c>
      <c r="U77" s="222">
        <v>120</v>
      </c>
      <c r="V77" s="223">
        <v>61</v>
      </c>
      <c r="W77" s="222">
        <f t="shared" si="16"/>
        <v>6</v>
      </c>
      <c r="X77" s="224">
        <f t="shared" si="17"/>
        <v>67</v>
      </c>
      <c r="Y77" s="225">
        <f t="shared" si="18"/>
        <v>53</v>
      </c>
      <c r="Z77" s="226">
        <v>53375000</v>
      </c>
      <c r="AA77" s="226">
        <v>51625000</v>
      </c>
      <c r="AB77" s="226">
        <f t="shared" si="22"/>
        <v>5250000</v>
      </c>
      <c r="AC77" s="226">
        <v>875000</v>
      </c>
      <c r="AD77" s="226">
        <v>875000</v>
      </c>
      <c r="AE77" s="226">
        <v>875000</v>
      </c>
      <c r="AF77" s="226">
        <v>875000</v>
      </c>
      <c r="AG77" s="226">
        <v>875000</v>
      </c>
      <c r="AH77" s="226">
        <v>875000</v>
      </c>
      <c r="AI77" s="226">
        <v>875000</v>
      </c>
      <c r="AJ77" s="226">
        <v>875000</v>
      </c>
      <c r="AK77" s="226">
        <v>875000</v>
      </c>
      <c r="AL77" s="226">
        <v>875000</v>
      </c>
      <c r="AM77" s="226">
        <v>875000</v>
      </c>
      <c r="AN77" s="226">
        <v>875000</v>
      </c>
      <c r="AO77" s="226">
        <f t="shared" si="19"/>
        <v>58625000</v>
      </c>
      <c r="AP77" s="227">
        <f t="shared" si="20"/>
        <v>46375000</v>
      </c>
      <c r="AQ77" s="228"/>
      <c r="AR77" s="228"/>
      <c r="AS77" s="229"/>
      <c r="AT77" s="230"/>
      <c r="AU77" s="119" t="s">
        <v>195</v>
      </c>
      <c r="AV77" s="119" t="e">
        <f>VLOOKUP(F77,[78]!D365FinOps_API_Table[[FixedAssetNumber]:[Department]],80,FALSE)</f>
        <v>#REF!</v>
      </c>
      <c r="AW77" t="e">
        <f t="shared" si="15"/>
        <v>#REF!</v>
      </c>
      <c r="BL77" s="213" t="s">
        <v>350</v>
      </c>
    </row>
    <row r="78" spans="1:64" hidden="1" outlineLevel="1">
      <c r="A78" s="210">
        <f t="shared" si="21"/>
        <v>69</v>
      </c>
      <c r="B78" s="213" t="s">
        <v>206</v>
      </c>
      <c r="C78" s="517" t="s">
        <v>188</v>
      </c>
      <c r="D78" s="212">
        <v>152</v>
      </c>
      <c r="E78" s="213" t="s">
        <v>355</v>
      </c>
      <c r="F78" s="213" t="s">
        <v>356</v>
      </c>
      <c r="G78" s="214">
        <v>44195</v>
      </c>
      <c r="H78" s="215" t="s">
        <v>191</v>
      </c>
      <c r="I78" s="216" t="s">
        <v>352</v>
      </c>
      <c r="J78" s="216" t="s">
        <v>357</v>
      </c>
      <c r="K78" s="217" t="s">
        <v>358</v>
      </c>
      <c r="L78" s="217"/>
      <c r="M78" s="217">
        <v>2020</v>
      </c>
      <c r="N78" s="217"/>
      <c r="O78" s="218"/>
      <c r="P78" s="218"/>
      <c r="Q78" s="219">
        <v>1</v>
      </c>
      <c r="R78" s="219"/>
      <c r="S78" s="220">
        <v>99000000</v>
      </c>
      <c r="T78" s="221">
        <f t="shared" si="14"/>
        <v>825000</v>
      </c>
      <c r="U78" s="222">
        <v>120</v>
      </c>
      <c r="V78" s="223">
        <v>61</v>
      </c>
      <c r="W78" s="222">
        <f t="shared" si="16"/>
        <v>6</v>
      </c>
      <c r="X78" s="224">
        <f t="shared" si="17"/>
        <v>67</v>
      </c>
      <c r="Y78" s="225">
        <f t="shared" si="18"/>
        <v>53</v>
      </c>
      <c r="Z78" s="226">
        <v>50325000</v>
      </c>
      <c r="AA78" s="226">
        <v>48675000</v>
      </c>
      <c r="AB78" s="226">
        <f t="shared" si="22"/>
        <v>4950000</v>
      </c>
      <c r="AC78" s="226">
        <v>825000</v>
      </c>
      <c r="AD78" s="226">
        <v>825000</v>
      </c>
      <c r="AE78" s="226">
        <v>825000</v>
      </c>
      <c r="AF78" s="226">
        <v>825000</v>
      </c>
      <c r="AG78" s="226">
        <v>825000</v>
      </c>
      <c r="AH78" s="226">
        <v>825000</v>
      </c>
      <c r="AI78" s="226">
        <v>825000</v>
      </c>
      <c r="AJ78" s="226">
        <v>825000</v>
      </c>
      <c r="AK78" s="226">
        <v>825000</v>
      </c>
      <c r="AL78" s="226">
        <v>825000</v>
      </c>
      <c r="AM78" s="226">
        <v>825000</v>
      </c>
      <c r="AN78" s="226">
        <v>825000</v>
      </c>
      <c r="AO78" s="226">
        <f t="shared" si="19"/>
        <v>55275000</v>
      </c>
      <c r="AP78" s="227">
        <f t="shared" si="20"/>
        <v>43725000</v>
      </c>
      <c r="AQ78" s="228"/>
      <c r="AR78" s="228"/>
      <c r="AS78" s="229"/>
      <c r="AT78" s="230"/>
      <c r="AU78" s="119" t="s">
        <v>195</v>
      </c>
      <c r="AV78" s="119" t="e">
        <f>VLOOKUP(F78,[78]!D365FinOps_API_Table[[FixedAssetNumber]:[Department]],80,FALSE)</f>
        <v>#REF!</v>
      </c>
      <c r="AW78" t="e">
        <f t="shared" si="15"/>
        <v>#REF!</v>
      </c>
      <c r="BL78" s="213" t="s">
        <v>355</v>
      </c>
    </row>
    <row r="79" spans="1:64" hidden="1" outlineLevel="1">
      <c r="A79" s="210">
        <f t="shared" si="21"/>
        <v>70</v>
      </c>
      <c r="B79" s="213" t="s">
        <v>206</v>
      </c>
      <c r="C79" s="517" t="s">
        <v>188</v>
      </c>
      <c r="D79" s="212">
        <v>152</v>
      </c>
      <c r="E79" s="213" t="s">
        <v>359</v>
      </c>
      <c r="F79" s="213" t="s">
        <v>360</v>
      </c>
      <c r="G79" s="214">
        <v>44469</v>
      </c>
      <c r="H79" s="215" t="s">
        <v>191</v>
      </c>
      <c r="I79" s="216" t="s">
        <v>361</v>
      </c>
      <c r="J79" s="216" t="s">
        <v>362</v>
      </c>
      <c r="K79" s="217" t="s">
        <v>363</v>
      </c>
      <c r="L79" s="217"/>
      <c r="M79" s="217">
        <v>2021</v>
      </c>
      <c r="N79" s="217"/>
      <c r="O79" s="218"/>
      <c r="P79" s="218"/>
      <c r="Q79" s="219">
        <v>1</v>
      </c>
      <c r="R79" s="219"/>
      <c r="S79" s="220">
        <v>1152329235</v>
      </c>
      <c r="T79" s="221">
        <f t="shared" si="14"/>
        <v>9602743.625</v>
      </c>
      <c r="U79" s="222">
        <v>120</v>
      </c>
      <c r="V79" s="223">
        <v>51.999999985420835</v>
      </c>
      <c r="W79" s="222">
        <f t="shared" si="16"/>
        <v>6</v>
      </c>
      <c r="X79" s="225">
        <f t="shared" si="17"/>
        <v>57.999999985420835</v>
      </c>
      <c r="Y79" s="225">
        <f t="shared" si="18"/>
        <v>62.000000014579165</v>
      </c>
      <c r="Z79" s="226">
        <v>499342668.36000001</v>
      </c>
      <c r="AA79" s="226">
        <v>652986566.63999999</v>
      </c>
      <c r="AB79" s="226">
        <f t="shared" si="22"/>
        <v>57616461.75</v>
      </c>
      <c r="AC79" s="226">
        <v>9602743.625</v>
      </c>
      <c r="AD79" s="226">
        <v>9602743.625</v>
      </c>
      <c r="AE79" s="226">
        <v>9602743.625</v>
      </c>
      <c r="AF79" s="226">
        <v>9602743.625</v>
      </c>
      <c r="AG79" s="226">
        <v>9602743.625</v>
      </c>
      <c r="AH79" s="226">
        <v>9602743.625</v>
      </c>
      <c r="AI79" s="226">
        <v>9602743.625</v>
      </c>
      <c r="AJ79" s="226">
        <v>9602743.625</v>
      </c>
      <c r="AK79" s="226">
        <v>9602743.625</v>
      </c>
      <c r="AL79" s="226">
        <v>9602743.625</v>
      </c>
      <c r="AM79" s="226">
        <v>9602743.625</v>
      </c>
      <c r="AN79" s="226">
        <v>9602743.625</v>
      </c>
      <c r="AO79" s="226">
        <f t="shared" si="19"/>
        <v>556959130.11000001</v>
      </c>
      <c r="AP79" s="227">
        <f t="shared" si="20"/>
        <v>595370104.88999999</v>
      </c>
      <c r="AQ79" s="228"/>
      <c r="AR79" s="228"/>
      <c r="AS79" s="229"/>
      <c r="AT79" s="230"/>
      <c r="AU79" s="119" t="s">
        <v>195</v>
      </c>
      <c r="AV79" s="119" t="e">
        <f>VLOOKUP(F79,[78]!D365FinOps_API_Table[[FixedAssetNumber]:[Department]],80,FALSE)</f>
        <v>#REF!</v>
      </c>
      <c r="AW79" t="e">
        <f t="shared" si="15"/>
        <v>#REF!</v>
      </c>
      <c r="BL79" s="213" t="s">
        <v>359</v>
      </c>
    </row>
    <row r="80" spans="1:64" hidden="1" outlineLevel="1">
      <c r="A80" s="210"/>
      <c r="B80" s="213"/>
      <c r="C80" s="519"/>
      <c r="D80" s="212"/>
      <c r="E80" s="213"/>
      <c r="F80" s="213"/>
      <c r="G80" s="214"/>
      <c r="H80" s="215"/>
      <c r="I80" s="216"/>
      <c r="J80" s="216"/>
      <c r="K80" s="217"/>
      <c r="L80" s="217"/>
      <c r="M80" s="217"/>
      <c r="N80" s="217"/>
      <c r="O80" s="218"/>
      <c r="P80" s="218"/>
      <c r="Q80" s="219"/>
      <c r="R80" s="219"/>
      <c r="S80" s="220"/>
      <c r="T80" s="221"/>
      <c r="U80" s="222"/>
      <c r="V80" s="223"/>
      <c r="W80" s="222"/>
      <c r="X80" s="224"/>
      <c r="Y80" s="225"/>
      <c r="Z80" s="226"/>
      <c r="AA80" s="226"/>
      <c r="AB80" s="226"/>
      <c r="AC80" s="226"/>
      <c r="AD80" s="226"/>
      <c r="AE80" s="226"/>
      <c r="AF80" s="226"/>
      <c r="AG80" s="226"/>
      <c r="AH80" s="226"/>
      <c r="AI80" s="226"/>
      <c r="AJ80" s="226"/>
      <c r="AK80" s="226"/>
      <c r="AL80" s="226"/>
      <c r="AM80" s="226"/>
      <c r="AN80" s="226"/>
      <c r="AO80" s="226"/>
      <c r="AP80" s="227"/>
      <c r="AQ80" s="228"/>
      <c r="AR80" s="228"/>
      <c r="AS80" s="229"/>
      <c r="AT80" s="230"/>
      <c r="AV80" s="119" t="e">
        <f>VLOOKUP(F80,[78]!D365FinOps_API_Table[[FixedAssetNumber]:[Department]],80,FALSE)</f>
        <v>#REF!</v>
      </c>
      <c r="AW80" t="e">
        <f t="shared" si="15"/>
        <v>#REF!</v>
      </c>
      <c r="BL80" s="213"/>
    </row>
    <row r="81" spans="1:64" hidden="1">
      <c r="A81" s="474"/>
      <c r="B81" s="232"/>
      <c r="C81" s="235"/>
      <c r="D81" s="231"/>
      <c r="E81" s="232" t="str">
        <f>H81</f>
        <v>Building Total</v>
      </c>
      <c r="F81" s="232"/>
      <c r="G81" s="233"/>
      <c r="H81" s="234" t="s">
        <v>364</v>
      </c>
      <c r="I81" s="235"/>
      <c r="J81" s="235"/>
      <c r="K81" s="235"/>
      <c r="L81" s="235"/>
      <c r="M81" s="235"/>
      <c r="N81" s="235"/>
      <c r="O81" s="235"/>
      <c r="P81" s="235"/>
      <c r="Q81" s="236"/>
      <c r="R81" s="236"/>
      <c r="S81" s="237">
        <f>SUM(S10:S80)</f>
        <v>283126312377.26001</v>
      </c>
      <c r="T81" s="237">
        <f>SUM(T10:T80)</f>
        <v>1287994777.5510828</v>
      </c>
      <c r="U81" s="232"/>
      <c r="V81" s="232"/>
      <c r="W81" s="232"/>
      <c r="X81" s="232"/>
      <c r="Y81" s="232"/>
      <c r="Z81" s="237">
        <v>161738032014.53372</v>
      </c>
      <c r="AA81" s="237">
        <v>121388280362.72626</v>
      </c>
      <c r="AB81" s="237">
        <f>SUM(AB10:AB80)</f>
        <v>6808645263.9564991</v>
      </c>
      <c r="AC81" s="237">
        <f>SUM(AC10:AC80)</f>
        <v>1134774210.6594162</v>
      </c>
      <c r="AD81" s="237">
        <f t="shared" ref="AD81:AP81" si="23">SUM(AD10:AD80)</f>
        <v>1134774210.6594162</v>
      </c>
      <c r="AE81" s="237">
        <f t="shared" si="23"/>
        <v>1134774210.6594162</v>
      </c>
      <c r="AF81" s="237">
        <f t="shared" si="23"/>
        <v>1134774210.6594162</v>
      </c>
      <c r="AG81" s="237">
        <f t="shared" si="23"/>
        <v>1134774210.6594162</v>
      </c>
      <c r="AH81" s="237">
        <f t="shared" si="23"/>
        <v>1134774210.6594162</v>
      </c>
      <c r="AI81" s="237">
        <f t="shared" si="23"/>
        <v>1134774210.6594162</v>
      </c>
      <c r="AJ81" s="237">
        <f t="shared" si="23"/>
        <v>1134774210.6594162</v>
      </c>
      <c r="AK81" s="237">
        <f t="shared" si="23"/>
        <v>1134774210.6594162</v>
      </c>
      <c r="AL81" s="237">
        <f t="shared" si="23"/>
        <v>1134774210.6594162</v>
      </c>
      <c r="AM81" s="237">
        <f t="shared" si="23"/>
        <v>1134774210.6594162</v>
      </c>
      <c r="AN81" s="237">
        <f t="shared" si="23"/>
        <v>1134774210.6594162</v>
      </c>
      <c r="AO81" s="238">
        <f t="shared" si="23"/>
        <v>168546677278.49023</v>
      </c>
      <c r="AP81" s="239">
        <f t="shared" si="23"/>
        <v>114579635098.76978</v>
      </c>
      <c r="AQ81" s="240"/>
      <c r="AR81" s="240"/>
      <c r="AS81" s="241"/>
      <c r="AT81" s="475"/>
      <c r="AU81" s="119" t="s">
        <v>365</v>
      </c>
      <c r="AV81" s="119" t="e">
        <f>VLOOKUP(F81,[78]!D365FinOps_API_Table[[FixedAssetNumber]:[Department]],80,FALSE)</f>
        <v>#REF!</v>
      </c>
      <c r="AW81" t="e">
        <f t="shared" ref="AW81:AW144" si="24">AV81-AN81</f>
        <v>#REF!</v>
      </c>
      <c r="BL81" s="232">
        <f>BO81</f>
        <v>0</v>
      </c>
    </row>
    <row r="82" spans="1:64" hidden="1" outlineLevel="1">
      <c r="A82" s="242">
        <f>A79+1</f>
        <v>71</v>
      </c>
      <c r="B82" s="213" t="s">
        <v>199</v>
      </c>
      <c r="C82" s="271" t="s">
        <v>200</v>
      </c>
      <c r="D82" s="211">
        <v>153</v>
      </c>
      <c r="E82" s="213" t="s">
        <v>192</v>
      </c>
      <c r="F82" s="213" t="s">
        <v>366</v>
      </c>
      <c r="G82" s="243">
        <v>36217</v>
      </c>
      <c r="H82" s="244" t="s">
        <v>13</v>
      </c>
      <c r="I82" s="216">
        <v>4016</v>
      </c>
      <c r="J82" s="216" t="s">
        <v>367</v>
      </c>
      <c r="K82" s="216" t="s">
        <v>368</v>
      </c>
      <c r="L82" s="216"/>
      <c r="M82" s="216"/>
      <c r="N82" s="216"/>
      <c r="O82" s="216"/>
      <c r="P82" s="216"/>
      <c r="Q82" s="211">
        <v>1</v>
      </c>
      <c r="R82" s="211"/>
      <c r="S82" s="245">
        <v>34540000</v>
      </c>
      <c r="T82" s="245">
        <f t="shared" ref="T82:T112" si="25">+S82/U82</f>
        <v>575666.66666666663</v>
      </c>
      <c r="U82" s="246">
        <v>60</v>
      </c>
      <c r="V82" s="247">
        <v>60.000000000000007</v>
      </c>
      <c r="W82" s="246">
        <f t="shared" ref="W82:W112" si="26">+AB82/T82</f>
        <v>0</v>
      </c>
      <c r="X82" s="254">
        <f t="shared" ref="X82:X112" si="27">+V82+W82</f>
        <v>60.000000000000007</v>
      </c>
      <c r="Y82" s="248">
        <f t="shared" ref="Y82:Y112" si="28">+U82-X82</f>
        <v>0</v>
      </c>
      <c r="Z82" s="249">
        <v>34540000</v>
      </c>
      <c r="AA82" s="249">
        <v>0</v>
      </c>
      <c r="AB82" s="249">
        <f t="shared" ref="AB82:AB145" si="29">SUM(AC82:AH82)</f>
        <v>0</v>
      </c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>
        <f t="shared" ref="AO82:AO112" si="30">+Z82+AB82</f>
        <v>34540000</v>
      </c>
      <c r="AP82" s="250">
        <f t="shared" ref="AP82:AP112" si="31">IF(AR82=$AR$8,((S82-AO82)*0),S82-AO82)</f>
        <v>0</v>
      </c>
      <c r="AQ82" s="251"/>
      <c r="AR82" s="251"/>
      <c r="AS82" s="229"/>
      <c r="AT82" s="252"/>
      <c r="AU82" s="119" t="s">
        <v>195</v>
      </c>
      <c r="AV82" s="119" t="e">
        <f>VLOOKUP(F82,[78]!D365FinOps_API_Table[[FixedAssetNumber]:[Department]],80,FALSE)</f>
        <v>#REF!</v>
      </c>
      <c r="AW82" t="e">
        <f t="shared" si="24"/>
        <v>#REF!</v>
      </c>
      <c r="BL82" s="213" t="s">
        <v>192</v>
      </c>
    </row>
    <row r="83" spans="1:64" hidden="1" outlineLevel="1">
      <c r="A83" s="242">
        <f t="shared" ref="A83:A146" si="32">+A82+1</f>
        <v>72</v>
      </c>
      <c r="B83" s="213" t="s">
        <v>199</v>
      </c>
      <c r="C83" s="271" t="s">
        <v>200</v>
      </c>
      <c r="D83" s="211">
        <v>153</v>
      </c>
      <c r="E83" s="213" t="s">
        <v>192</v>
      </c>
      <c r="F83" s="213" t="s">
        <v>369</v>
      </c>
      <c r="G83" s="243">
        <v>36250</v>
      </c>
      <c r="H83" s="244" t="s">
        <v>13</v>
      </c>
      <c r="I83" s="216">
        <v>4042</v>
      </c>
      <c r="J83" s="216" t="s">
        <v>367</v>
      </c>
      <c r="K83" s="216" t="s">
        <v>368</v>
      </c>
      <c r="L83" s="216"/>
      <c r="M83" s="216"/>
      <c r="N83" s="216"/>
      <c r="O83" s="216"/>
      <c r="P83" s="216"/>
      <c r="Q83" s="211">
        <v>1</v>
      </c>
      <c r="R83" s="211"/>
      <c r="S83" s="245">
        <v>11541384</v>
      </c>
      <c r="T83" s="245">
        <f t="shared" si="25"/>
        <v>192356.4</v>
      </c>
      <c r="U83" s="246">
        <v>60</v>
      </c>
      <c r="V83" s="247">
        <v>60</v>
      </c>
      <c r="W83" s="246">
        <f t="shared" si="26"/>
        <v>0</v>
      </c>
      <c r="X83" s="254">
        <f t="shared" si="27"/>
        <v>60</v>
      </c>
      <c r="Y83" s="248">
        <f t="shared" si="28"/>
        <v>0</v>
      </c>
      <c r="Z83" s="249">
        <v>11541384</v>
      </c>
      <c r="AA83" s="249">
        <v>0</v>
      </c>
      <c r="AB83" s="249">
        <f t="shared" si="29"/>
        <v>0</v>
      </c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>
        <f t="shared" si="30"/>
        <v>11541384</v>
      </c>
      <c r="AP83" s="250">
        <f t="shared" si="31"/>
        <v>0</v>
      </c>
      <c r="AQ83" s="251"/>
      <c r="AR83" s="251"/>
      <c r="AS83" s="229"/>
      <c r="AT83" s="252"/>
      <c r="AU83" s="119" t="s">
        <v>195</v>
      </c>
      <c r="AV83" s="119" t="e">
        <f>VLOOKUP(F83,[78]!D365FinOps_API_Table[[FixedAssetNumber]:[Department]],80,FALSE)</f>
        <v>#REF!</v>
      </c>
      <c r="AW83" t="e">
        <f t="shared" si="24"/>
        <v>#REF!</v>
      </c>
      <c r="BL83" s="213" t="s">
        <v>192</v>
      </c>
    </row>
    <row r="84" spans="1:64" outlineLevel="1">
      <c r="A84" s="242">
        <f t="shared" si="32"/>
        <v>73</v>
      </c>
      <c r="B84" s="213" t="s">
        <v>271</v>
      </c>
      <c r="C84" s="216" t="s">
        <v>272</v>
      </c>
      <c r="D84" s="211">
        <v>153</v>
      </c>
      <c r="E84" s="213" t="s">
        <v>370</v>
      </c>
      <c r="F84" s="213" t="s">
        <v>371</v>
      </c>
      <c r="G84" s="243">
        <v>41639</v>
      </c>
      <c r="H84" s="244" t="s">
        <v>13</v>
      </c>
      <c r="I84" s="216">
        <v>2005</v>
      </c>
      <c r="J84" s="216" t="s">
        <v>372</v>
      </c>
      <c r="K84" s="216" t="s">
        <v>373</v>
      </c>
      <c r="L84" s="216" t="s">
        <v>374</v>
      </c>
      <c r="M84" s="216">
        <v>2013</v>
      </c>
      <c r="N84" s="216"/>
      <c r="O84" s="216"/>
      <c r="P84" s="216"/>
      <c r="Q84" s="211">
        <v>1</v>
      </c>
      <c r="R84" s="255">
        <v>4082</v>
      </c>
      <c r="S84" s="245">
        <v>48890114</v>
      </c>
      <c r="T84" s="245">
        <f t="shared" si="25"/>
        <v>814835.23333333328</v>
      </c>
      <c r="U84" s="246">
        <v>60</v>
      </c>
      <c r="V84" s="247">
        <v>59.999999999999986</v>
      </c>
      <c r="W84" s="246">
        <f t="shared" si="26"/>
        <v>0</v>
      </c>
      <c r="X84" s="254">
        <f t="shared" si="27"/>
        <v>59.999999999999986</v>
      </c>
      <c r="Y84" s="248">
        <f t="shared" si="28"/>
        <v>0</v>
      </c>
      <c r="Z84" s="249">
        <v>48890113.999999985</v>
      </c>
      <c r="AA84" s="249">
        <v>1.4901161193847656E-8</v>
      </c>
      <c r="AB84" s="249">
        <f t="shared" si="29"/>
        <v>0</v>
      </c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>
        <f t="shared" si="30"/>
        <v>48890113.999999985</v>
      </c>
      <c r="AP84" s="250">
        <f t="shared" si="31"/>
        <v>1.4901161193847656E-8</v>
      </c>
      <c r="AQ84" s="251"/>
      <c r="AR84" s="251"/>
      <c r="AS84" s="229"/>
      <c r="AT84" s="252"/>
      <c r="AU84" s="119" t="s">
        <v>195</v>
      </c>
      <c r="AV84" s="119" t="e">
        <f>VLOOKUP(F84,[78]!D365FinOps_API_Table[[FixedAssetNumber]:[Department]],80,FALSE)</f>
        <v>#REF!</v>
      </c>
      <c r="AW84" s="119" t="e">
        <f t="shared" si="24"/>
        <v>#REF!</v>
      </c>
      <c r="BL84" s="213" t="s">
        <v>370</v>
      </c>
    </row>
    <row r="85" spans="1:64" outlineLevel="1">
      <c r="A85" s="242">
        <f t="shared" si="32"/>
        <v>74</v>
      </c>
      <c r="B85" s="213" t="s">
        <v>271</v>
      </c>
      <c r="C85" s="216" t="s">
        <v>272</v>
      </c>
      <c r="D85" s="211">
        <v>153</v>
      </c>
      <c r="E85" s="213" t="s">
        <v>375</v>
      </c>
      <c r="F85" s="213" t="s">
        <v>376</v>
      </c>
      <c r="G85" s="243">
        <v>41639</v>
      </c>
      <c r="H85" s="244" t="s">
        <v>13</v>
      </c>
      <c r="I85" s="216">
        <v>2007</v>
      </c>
      <c r="J85" s="216" t="s">
        <v>377</v>
      </c>
      <c r="K85" s="216" t="s">
        <v>373</v>
      </c>
      <c r="L85" s="216" t="s">
        <v>374</v>
      </c>
      <c r="M85" s="216">
        <v>2013</v>
      </c>
      <c r="N85" s="216"/>
      <c r="O85" s="216"/>
      <c r="P85" s="216"/>
      <c r="Q85" s="211">
        <v>1</v>
      </c>
      <c r="R85" s="255">
        <v>40583.96</v>
      </c>
      <c r="S85" s="245">
        <v>486074088.92000002</v>
      </c>
      <c r="T85" s="245">
        <f t="shared" si="25"/>
        <v>8101234.8153333338</v>
      </c>
      <c r="U85" s="246">
        <v>60</v>
      </c>
      <c r="V85" s="247">
        <v>60.000000000000014</v>
      </c>
      <c r="W85" s="246">
        <f t="shared" si="26"/>
        <v>0</v>
      </c>
      <c r="X85" s="254">
        <f t="shared" si="27"/>
        <v>60.000000000000014</v>
      </c>
      <c r="Y85" s="248">
        <f t="shared" si="28"/>
        <v>0</v>
      </c>
      <c r="Z85" s="249">
        <v>486074088.92000014</v>
      </c>
      <c r="AA85" s="249">
        <v>-1.1920928955078125E-7</v>
      </c>
      <c r="AB85" s="249">
        <f t="shared" si="29"/>
        <v>0</v>
      </c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>
        <f t="shared" si="30"/>
        <v>486074088.92000014</v>
      </c>
      <c r="AP85" s="250">
        <f t="shared" si="31"/>
        <v>-1.1920928955078125E-7</v>
      </c>
      <c r="AQ85" s="251"/>
      <c r="AR85" s="251"/>
      <c r="AS85" s="229"/>
      <c r="AT85" s="252"/>
      <c r="AU85" s="119" t="s">
        <v>195</v>
      </c>
      <c r="AV85" s="119" t="e">
        <f>VLOOKUP(F85,[78]!D365FinOps_API_Table[[FixedAssetNumber]:[Department]],80,FALSE)</f>
        <v>#REF!</v>
      </c>
      <c r="AW85" s="119" t="e">
        <f t="shared" si="24"/>
        <v>#REF!</v>
      </c>
      <c r="BL85" s="213" t="s">
        <v>375</v>
      </c>
    </row>
    <row r="86" spans="1:64" outlineLevel="1">
      <c r="A86" s="242">
        <f t="shared" si="32"/>
        <v>75</v>
      </c>
      <c r="B86" s="213" t="s">
        <v>271</v>
      </c>
      <c r="C86" s="216" t="s">
        <v>272</v>
      </c>
      <c r="D86" s="211">
        <v>153</v>
      </c>
      <c r="E86" s="213" t="s">
        <v>378</v>
      </c>
      <c r="F86" s="213" t="s">
        <v>379</v>
      </c>
      <c r="G86" s="243">
        <v>41639</v>
      </c>
      <c r="H86" s="244" t="s">
        <v>13</v>
      </c>
      <c r="I86" s="216">
        <v>2008</v>
      </c>
      <c r="J86" s="216" t="s">
        <v>380</v>
      </c>
      <c r="K86" s="216" t="s">
        <v>373</v>
      </c>
      <c r="L86" s="216" t="s">
        <v>374</v>
      </c>
      <c r="M86" s="216">
        <v>2013</v>
      </c>
      <c r="N86" s="216"/>
      <c r="O86" s="216"/>
      <c r="P86" s="216"/>
      <c r="Q86" s="211">
        <v>1</v>
      </c>
      <c r="R86" s="255">
        <v>4246</v>
      </c>
      <c r="S86" s="245">
        <v>50854342</v>
      </c>
      <c r="T86" s="245">
        <f t="shared" si="25"/>
        <v>847572.3666666667</v>
      </c>
      <c r="U86" s="246">
        <v>60</v>
      </c>
      <c r="V86" s="247">
        <v>60.000000000000021</v>
      </c>
      <c r="W86" s="246">
        <f t="shared" si="26"/>
        <v>0</v>
      </c>
      <c r="X86" s="254">
        <f t="shared" si="27"/>
        <v>60.000000000000021</v>
      </c>
      <c r="Y86" s="248">
        <f t="shared" si="28"/>
        <v>0</v>
      </c>
      <c r="Z86" s="249">
        <v>50854342.000000022</v>
      </c>
      <c r="AA86" s="249">
        <v>-2.2351741790771484E-8</v>
      </c>
      <c r="AB86" s="249">
        <f t="shared" si="29"/>
        <v>0</v>
      </c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>
        <f t="shared" si="30"/>
        <v>50854342.000000022</v>
      </c>
      <c r="AP86" s="250">
        <f t="shared" si="31"/>
        <v>-2.2351741790771484E-8</v>
      </c>
      <c r="AQ86" s="251"/>
      <c r="AR86" s="251"/>
      <c r="AS86" s="229"/>
      <c r="AT86" s="252"/>
      <c r="AU86" s="119" t="s">
        <v>195</v>
      </c>
      <c r="AV86" s="119" t="e">
        <f>VLOOKUP(F86,[78]!D365FinOps_API_Table[[FixedAssetNumber]:[Department]],80,FALSE)</f>
        <v>#REF!</v>
      </c>
      <c r="AW86" s="119" t="e">
        <f t="shared" si="24"/>
        <v>#REF!</v>
      </c>
      <c r="BL86" s="213" t="s">
        <v>378</v>
      </c>
    </row>
    <row r="87" spans="1:64" outlineLevel="1">
      <c r="A87" s="242">
        <f t="shared" si="32"/>
        <v>76</v>
      </c>
      <c r="B87" s="213" t="s">
        <v>271</v>
      </c>
      <c r="C87" s="216" t="s">
        <v>272</v>
      </c>
      <c r="D87" s="211">
        <v>153</v>
      </c>
      <c r="E87" s="213" t="s">
        <v>381</v>
      </c>
      <c r="F87" s="213" t="s">
        <v>382</v>
      </c>
      <c r="G87" s="243">
        <v>41639</v>
      </c>
      <c r="H87" s="244" t="s">
        <v>13</v>
      </c>
      <c r="I87" s="216">
        <v>2011</v>
      </c>
      <c r="J87" s="216" t="s">
        <v>372</v>
      </c>
      <c r="K87" s="216" t="s">
        <v>373</v>
      </c>
      <c r="L87" s="216" t="s">
        <v>374</v>
      </c>
      <c r="M87" s="216">
        <v>2013</v>
      </c>
      <c r="N87" s="216"/>
      <c r="O87" s="216"/>
      <c r="P87" s="216"/>
      <c r="Q87" s="211">
        <v>1</v>
      </c>
      <c r="R87" s="255">
        <v>519</v>
      </c>
      <c r="S87" s="245">
        <v>6216063</v>
      </c>
      <c r="T87" s="245">
        <f t="shared" si="25"/>
        <v>103601.05</v>
      </c>
      <c r="U87" s="246">
        <v>60</v>
      </c>
      <c r="V87" s="247">
        <v>60.000000000000014</v>
      </c>
      <c r="W87" s="246">
        <f t="shared" si="26"/>
        <v>0</v>
      </c>
      <c r="X87" s="254">
        <f t="shared" si="27"/>
        <v>60.000000000000014</v>
      </c>
      <c r="Y87" s="248">
        <f t="shared" si="28"/>
        <v>0</v>
      </c>
      <c r="Z87" s="249">
        <v>6216063.0000000019</v>
      </c>
      <c r="AA87" s="249">
        <v>-1.862645149230957E-9</v>
      </c>
      <c r="AB87" s="249">
        <f t="shared" si="29"/>
        <v>0</v>
      </c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>
        <f t="shared" si="30"/>
        <v>6216063.0000000019</v>
      </c>
      <c r="AP87" s="250">
        <f t="shared" si="31"/>
        <v>-1.862645149230957E-9</v>
      </c>
      <c r="AQ87" s="251"/>
      <c r="AR87" s="251"/>
      <c r="AS87" s="229"/>
      <c r="AT87" s="252"/>
      <c r="AU87" s="119" t="s">
        <v>195</v>
      </c>
      <c r="AV87" s="119" t="e">
        <f>VLOOKUP(F87,[78]!D365FinOps_API_Table[[FixedAssetNumber]:[Department]],80,FALSE)</f>
        <v>#REF!</v>
      </c>
      <c r="AW87" s="119" t="e">
        <f t="shared" si="24"/>
        <v>#REF!</v>
      </c>
      <c r="BL87" s="213" t="s">
        <v>381</v>
      </c>
    </row>
    <row r="88" spans="1:64" hidden="1" outlineLevel="1">
      <c r="A88" s="242">
        <f t="shared" si="32"/>
        <v>77</v>
      </c>
      <c r="B88" s="213" t="s">
        <v>266</v>
      </c>
      <c r="C88" s="216" t="s">
        <v>260</v>
      </c>
      <c r="D88" s="211">
        <v>153</v>
      </c>
      <c r="E88" s="213" t="s">
        <v>383</v>
      </c>
      <c r="F88" s="213" t="s">
        <v>384</v>
      </c>
      <c r="G88" s="243">
        <v>41726</v>
      </c>
      <c r="H88" s="244" t="s">
        <v>13</v>
      </c>
      <c r="I88" s="216">
        <v>87</v>
      </c>
      <c r="J88" s="216" t="s">
        <v>385</v>
      </c>
      <c r="K88" s="216" t="s">
        <v>386</v>
      </c>
      <c r="L88" s="216"/>
      <c r="M88" s="216">
        <v>2014</v>
      </c>
      <c r="N88" s="216"/>
      <c r="O88" s="216"/>
      <c r="P88" s="216"/>
      <c r="Q88" s="211">
        <v>1</v>
      </c>
      <c r="R88" s="255">
        <v>9987</v>
      </c>
      <c r="S88" s="245">
        <v>116188758</v>
      </c>
      <c r="T88" s="245">
        <f t="shared" si="25"/>
        <v>1936479.3</v>
      </c>
      <c r="U88" s="246">
        <v>60</v>
      </c>
      <c r="V88" s="247">
        <v>60.000000000000021</v>
      </c>
      <c r="W88" s="246">
        <f t="shared" si="26"/>
        <v>0</v>
      </c>
      <c r="X88" s="254">
        <f t="shared" si="27"/>
        <v>60.000000000000021</v>
      </c>
      <c r="Y88" s="248">
        <f t="shared" si="28"/>
        <v>0</v>
      </c>
      <c r="Z88" s="249">
        <v>116188758.00000004</v>
      </c>
      <c r="AA88" s="549">
        <v>-4.4703483581542969E-8</v>
      </c>
      <c r="AB88" s="249">
        <f t="shared" si="29"/>
        <v>0</v>
      </c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>
        <f t="shared" si="30"/>
        <v>116188758.00000004</v>
      </c>
      <c r="AP88" s="250">
        <f t="shared" si="31"/>
        <v>-4.4703483581542969E-8</v>
      </c>
      <c r="AQ88" s="251"/>
      <c r="AR88" s="251"/>
      <c r="AS88" s="229"/>
      <c r="AT88" s="252"/>
      <c r="AU88" s="119" t="s">
        <v>195</v>
      </c>
      <c r="AV88" s="119" t="e">
        <f>VLOOKUP(F88,[78]!D365FinOps_API_Table[[FixedAssetNumber]:[Department]],80,FALSE)</f>
        <v>#REF!</v>
      </c>
      <c r="AW88" t="e">
        <f t="shared" si="24"/>
        <v>#REF!</v>
      </c>
      <c r="BL88" s="213" t="s">
        <v>383</v>
      </c>
    </row>
    <row r="89" spans="1:64" hidden="1" outlineLevel="1">
      <c r="A89" s="242">
        <f t="shared" si="32"/>
        <v>78</v>
      </c>
      <c r="B89" s="213" t="s">
        <v>266</v>
      </c>
      <c r="C89" s="216" t="s">
        <v>260</v>
      </c>
      <c r="D89" s="211">
        <v>153</v>
      </c>
      <c r="E89" s="213" t="s">
        <v>387</v>
      </c>
      <c r="F89" s="213" t="s">
        <v>388</v>
      </c>
      <c r="G89" s="243">
        <v>41726</v>
      </c>
      <c r="H89" s="244" t="s">
        <v>13</v>
      </c>
      <c r="I89" s="216">
        <v>87</v>
      </c>
      <c r="J89" s="216" t="s">
        <v>389</v>
      </c>
      <c r="K89" s="216" t="s">
        <v>386</v>
      </c>
      <c r="L89" s="216"/>
      <c r="M89" s="216">
        <v>2014</v>
      </c>
      <c r="N89" s="216"/>
      <c r="O89" s="216"/>
      <c r="P89" s="216"/>
      <c r="Q89" s="211">
        <v>1</v>
      </c>
      <c r="R89" s="255">
        <v>24303</v>
      </c>
      <c r="S89" s="245">
        <v>282741102</v>
      </c>
      <c r="T89" s="245">
        <f t="shared" si="25"/>
        <v>4712351.7</v>
      </c>
      <c r="U89" s="246">
        <v>60</v>
      </c>
      <c r="V89" s="247">
        <v>60.000000000000007</v>
      </c>
      <c r="W89" s="246">
        <f t="shared" si="26"/>
        <v>0</v>
      </c>
      <c r="X89" s="254">
        <f t="shared" si="27"/>
        <v>60.000000000000007</v>
      </c>
      <c r="Y89" s="248">
        <f t="shared" si="28"/>
        <v>0</v>
      </c>
      <c r="Z89" s="249">
        <v>282741102.00000006</v>
      </c>
      <c r="AA89" s="249">
        <v>-5.9604644775390625E-8</v>
      </c>
      <c r="AB89" s="249">
        <f t="shared" si="29"/>
        <v>0</v>
      </c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>
        <f t="shared" si="30"/>
        <v>282741102.00000006</v>
      </c>
      <c r="AP89" s="250">
        <f t="shared" si="31"/>
        <v>-5.9604644775390625E-8</v>
      </c>
      <c r="AQ89" s="251"/>
      <c r="AR89" s="251"/>
      <c r="AS89" s="229"/>
      <c r="AT89" s="252"/>
      <c r="AU89" s="119" t="s">
        <v>195</v>
      </c>
      <c r="AV89" s="119" t="e">
        <f>VLOOKUP(F89,[78]!D365FinOps_API_Table[[FixedAssetNumber]:[Department]],80,FALSE)</f>
        <v>#REF!</v>
      </c>
      <c r="AW89" t="e">
        <f t="shared" si="24"/>
        <v>#REF!</v>
      </c>
      <c r="BL89" s="213" t="s">
        <v>387</v>
      </c>
    </row>
    <row r="90" spans="1:64" hidden="1" outlineLevel="1">
      <c r="A90" s="242">
        <f t="shared" si="32"/>
        <v>79</v>
      </c>
      <c r="B90" s="213" t="s">
        <v>266</v>
      </c>
      <c r="C90" s="216" t="s">
        <v>260</v>
      </c>
      <c r="D90" s="211">
        <v>153</v>
      </c>
      <c r="E90" s="213" t="s">
        <v>390</v>
      </c>
      <c r="F90" s="213" t="s">
        <v>391</v>
      </c>
      <c r="G90" s="243">
        <v>41726</v>
      </c>
      <c r="H90" s="244" t="s">
        <v>13</v>
      </c>
      <c r="I90" s="216">
        <v>87</v>
      </c>
      <c r="J90" s="216" t="s">
        <v>392</v>
      </c>
      <c r="K90" s="216" t="s">
        <v>386</v>
      </c>
      <c r="L90" s="216"/>
      <c r="M90" s="216">
        <v>2014</v>
      </c>
      <c r="N90" s="216"/>
      <c r="O90" s="216"/>
      <c r="P90" s="216"/>
      <c r="Q90" s="211">
        <v>1</v>
      </c>
      <c r="R90" s="255">
        <v>1384</v>
      </c>
      <c r="S90" s="245">
        <v>16101456</v>
      </c>
      <c r="T90" s="245">
        <f t="shared" si="25"/>
        <v>268357.59999999998</v>
      </c>
      <c r="U90" s="246">
        <v>60</v>
      </c>
      <c r="V90" s="247">
        <v>60.000000000000028</v>
      </c>
      <c r="W90" s="246">
        <f t="shared" si="26"/>
        <v>0</v>
      </c>
      <c r="X90" s="254">
        <f t="shared" si="27"/>
        <v>60.000000000000028</v>
      </c>
      <c r="Y90" s="248">
        <f t="shared" si="28"/>
        <v>0</v>
      </c>
      <c r="Z90" s="249">
        <v>16101456.000000006</v>
      </c>
      <c r="AA90" s="249">
        <v>-5.5879354476928711E-9</v>
      </c>
      <c r="AB90" s="249">
        <f t="shared" si="29"/>
        <v>0</v>
      </c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>
        <f t="shared" si="30"/>
        <v>16101456.000000006</v>
      </c>
      <c r="AP90" s="250">
        <f t="shared" si="31"/>
        <v>-5.5879354476928711E-9</v>
      </c>
      <c r="AQ90" s="251"/>
      <c r="AR90" s="251"/>
      <c r="AS90" s="229"/>
      <c r="AT90" s="252"/>
      <c r="AU90" s="119" t="s">
        <v>195</v>
      </c>
      <c r="AV90" s="119" t="e">
        <f>VLOOKUP(F90,[78]!D365FinOps_API_Table[[FixedAssetNumber]:[Department]],80,FALSE)</f>
        <v>#REF!</v>
      </c>
      <c r="AW90" t="e">
        <f t="shared" si="24"/>
        <v>#REF!</v>
      </c>
      <c r="BL90" s="213" t="s">
        <v>390</v>
      </c>
    </row>
    <row r="91" spans="1:64" outlineLevel="1">
      <c r="A91" s="242">
        <f t="shared" si="32"/>
        <v>80</v>
      </c>
      <c r="B91" s="213" t="s">
        <v>271</v>
      </c>
      <c r="C91" s="216" t="s">
        <v>272</v>
      </c>
      <c r="D91" s="211">
        <v>153</v>
      </c>
      <c r="E91" s="213" t="s">
        <v>393</v>
      </c>
      <c r="F91" s="213" t="s">
        <v>394</v>
      </c>
      <c r="G91" s="243">
        <v>41759</v>
      </c>
      <c r="H91" s="244" t="s">
        <v>13</v>
      </c>
      <c r="I91" s="216">
        <v>64</v>
      </c>
      <c r="J91" s="216" t="s">
        <v>395</v>
      </c>
      <c r="K91" s="216" t="s">
        <v>396</v>
      </c>
      <c r="L91" s="216"/>
      <c r="M91" s="216">
        <v>2014</v>
      </c>
      <c r="N91" s="216"/>
      <c r="O91" s="216"/>
      <c r="P91" s="216"/>
      <c r="Q91" s="211">
        <v>1</v>
      </c>
      <c r="R91" s="255"/>
      <c r="S91" s="245">
        <v>156382893</v>
      </c>
      <c r="T91" s="245">
        <f t="shared" si="25"/>
        <v>2606381.5499999998</v>
      </c>
      <c r="U91" s="246">
        <v>60</v>
      </c>
      <c r="V91" s="247">
        <v>60.000000000000007</v>
      </c>
      <c r="W91" s="246">
        <f t="shared" si="26"/>
        <v>0</v>
      </c>
      <c r="X91" s="254">
        <f t="shared" si="27"/>
        <v>60.000000000000007</v>
      </c>
      <c r="Y91" s="248">
        <f t="shared" si="28"/>
        <v>0</v>
      </c>
      <c r="Z91" s="249">
        <v>156382893</v>
      </c>
      <c r="AA91" s="249">
        <v>0</v>
      </c>
      <c r="AB91" s="249">
        <f t="shared" si="29"/>
        <v>0</v>
      </c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>
        <f t="shared" si="30"/>
        <v>156382893</v>
      </c>
      <c r="AP91" s="250">
        <f t="shared" si="31"/>
        <v>0</v>
      </c>
      <c r="AQ91" s="251"/>
      <c r="AR91" s="251"/>
      <c r="AS91" s="229"/>
      <c r="AT91" s="252"/>
      <c r="AU91" s="119" t="s">
        <v>195</v>
      </c>
      <c r="AV91" s="119" t="e">
        <f>VLOOKUP(F91,[78]!D365FinOps_API_Table[[FixedAssetNumber]:[Department]],80,FALSE)</f>
        <v>#REF!</v>
      </c>
      <c r="AW91" s="119" t="e">
        <f t="shared" si="24"/>
        <v>#REF!</v>
      </c>
      <c r="BL91" s="213" t="s">
        <v>393</v>
      </c>
    </row>
    <row r="92" spans="1:64" hidden="1" outlineLevel="1">
      <c r="A92" s="242">
        <f t="shared" si="32"/>
        <v>81</v>
      </c>
      <c r="B92" s="213" t="s">
        <v>266</v>
      </c>
      <c r="C92" s="216" t="s">
        <v>260</v>
      </c>
      <c r="D92" s="211">
        <v>153</v>
      </c>
      <c r="E92" s="213" t="s">
        <v>397</v>
      </c>
      <c r="F92" s="213" t="s">
        <v>398</v>
      </c>
      <c r="G92" s="243">
        <v>41817</v>
      </c>
      <c r="H92" s="244" t="s">
        <v>13</v>
      </c>
      <c r="I92" s="216">
        <v>28</v>
      </c>
      <c r="J92" s="216" t="s">
        <v>399</v>
      </c>
      <c r="K92" s="216" t="s">
        <v>386</v>
      </c>
      <c r="L92" s="216"/>
      <c r="M92" s="216">
        <v>2014</v>
      </c>
      <c r="N92" s="216"/>
      <c r="O92" s="216"/>
      <c r="P92" s="216"/>
      <c r="Q92" s="211">
        <v>1</v>
      </c>
      <c r="R92" s="255"/>
      <c r="S92" s="245">
        <v>26867854</v>
      </c>
      <c r="T92" s="245">
        <f t="shared" si="25"/>
        <v>447797.56666666665</v>
      </c>
      <c r="U92" s="246">
        <v>60</v>
      </c>
      <c r="V92" s="247">
        <v>59.999999999999979</v>
      </c>
      <c r="W92" s="246">
        <f t="shared" si="26"/>
        <v>0</v>
      </c>
      <c r="X92" s="254">
        <f t="shared" si="27"/>
        <v>59.999999999999979</v>
      </c>
      <c r="Y92" s="248">
        <f t="shared" si="28"/>
        <v>0</v>
      </c>
      <c r="Z92" s="249">
        <v>26867853.999999989</v>
      </c>
      <c r="AA92" s="249">
        <v>1.1175870895385742E-8</v>
      </c>
      <c r="AB92" s="249">
        <f t="shared" si="29"/>
        <v>0</v>
      </c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>
        <f t="shared" si="30"/>
        <v>26867853.999999989</v>
      </c>
      <c r="AP92" s="250">
        <f t="shared" si="31"/>
        <v>1.1175870895385742E-8</v>
      </c>
      <c r="AQ92" s="251"/>
      <c r="AR92" s="251"/>
      <c r="AS92" s="229"/>
      <c r="AT92" s="252"/>
      <c r="AU92" s="119" t="s">
        <v>195</v>
      </c>
      <c r="AV92" s="119" t="e">
        <f>VLOOKUP(F92,[78]!D365FinOps_API_Table[[FixedAssetNumber]:[Department]],80,FALSE)</f>
        <v>#REF!</v>
      </c>
      <c r="AW92" t="e">
        <f t="shared" si="24"/>
        <v>#REF!</v>
      </c>
      <c r="BL92" s="213" t="s">
        <v>397</v>
      </c>
    </row>
    <row r="93" spans="1:64" hidden="1" outlineLevel="1">
      <c r="A93" s="242">
        <f t="shared" si="32"/>
        <v>82</v>
      </c>
      <c r="B93" s="213" t="s">
        <v>283</v>
      </c>
      <c r="C93" s="216" t="s">
        <v>260</v>
      </c>
      <c r="D93" s="211">
        <v>153</v>
      </c>
      <c r="E93" s="213" t="s">
        <v>400</v>
      </c>
      <c r="F93" s="213" t="s">
        <v>401</v>
      </c>
      <c r="G93" s="243">
        <v>41881</v>
      </c>
      <c r="H93" s="244" t="s">
        <v>13</v>
      </c>
      <c r="I93" s="216">
        <v>51</v>
      </c>
      <c r="J93" s="216" t="s">
        <v>402</v>
      </c>
      <c r="K93" s="216" t="s">
        <v>286</v>
      </c>
      <c r="L93" s="216"/>
      <c r="M93" s="216">
        <v>2014</v>
      </c>
      <c r="N93" s="216"/>
      <c r="O93" s="216"/>
      <c r="P93" s="216"/>
      <c r="Q93" s="211">
        <v>1</v>
      </c>
      <c r="R93" s="255"/>
      <c r="S93" s="245">
        <v>25000000</v>
      </c>
      <c r="T93" s="245">
        <f t="shared" si="25"/>
        <v>416666.66666666669</v>
      </c>
      <c r="U93" s="246">
        <v>60</v>
      </c>
      <c r="V93" s="247">
        <v>60.000000000000007</v>
      </c>
      <c r="W93" s="246">
        <f t="shared" si="26"/>
        <v>0</v>
      </c>
      <c r="X93" s="248">
        <f t="shared" si="27"/>
        <v>60.000000000000007</v>
      </c>
      <c r="Y93" s="248">
        <f t="shared" si="28"/>
        <v>0</v>
      </c>
      <c r="Z93" s="249">
        <v>25000000.000000004</v>
      </c>
      <c r="AA93" s="249">
        <v>-3.7252902984619141E-9</v>
      </c>
      <c r="AB93" s="249">
        <f t="shared" si="29"/>
        <v>0</v>
      </c>
      <c r="AC93" s="249"/>
      <c r="AD93" s="249"/>
      <c r="AE93" s="249"/>
      <c r="AF93" s="249"/>
      <c r="AG93" s="249"/>
      <c r="AH93" s="249"/>
      <c r="AI93" s="249"/>
      <c r="AJ93" s="249"/>
      <c r="AK93" s="249"/>
      <c r="AL93" s="249"/>
      <c r="AM93" s="249"/>
      <c r="AN93" s="249"/>
      <c r="AO93" s="249">
        <f t="shared" si="30"/>
        <v>25000000.000000004</v>
      </c>
      <c r="AP93" s="250">
        <f t="shared" si="31"/>
        <v>-3.7252902984619141E-9</v>
      </c>
      <c r="AQ93" s="251"/>
      <c r="AR93" s="251"/>
      <c r="AS93" s="229"/>
      <c r="AT93" s="252"/>
      <c r="AU93" s="119" t="s">
        <v>195</v>
      </c>
      <c r="AV93" s="119" t="e">
        <f>VLOOKUP(F93,[78]!D365FinOps_API_Table[[FixedAssetNumber]:[Department]],80,FALSE)</f>
        <v>#REF!</v>
      </c>
      <c r="AW93" t="e">
        <f t="shared" si="24"/>
        <v>#REF!</v>
      </c>
      <c r="BL93" s="213" t="s">
        <v>400</v>
      </c>
    </row>
    <row r="94" spans="1:64" hidden="1" outlineLevel="1">
      <c r="A94" s="242">
        <f t="shared" si="32"/>
        <v>83</v>
      </c>
      <c r="B94" s="213" t="s">
        <v>266</v>
      </c>
      <c r="C94" s="216" t="s">
        <v>260</v>
      </c>
      <c r="D94" s="211">
        <v>153</v>
      </c>
      <c r="E94" s="213" t="s">
        <v>403</v>
      </c>
      <c r="F94" s="213" t="s">
        <v>404</v>
      </c>
      <c r="G94" s="243">
        <v>41880</v>
      </c>
      <c r="H94" s="244" t="s">
        <v>13</v>
      </c>
      <c r="I94" s="216">
        <v>60</v>
      </c>
      <c r="J94" s="216" t="s">
        <v>405</v>
      </c>
      <c r="K94" s="216" t="s">
        <v>386</v>
      </c>
      <c r="L94" s="216"/>
      <c r="M94" s="216">
        <v>2014</v>
      </c>
      <c r="N94" s="216"/>
      <c r="O94" s="216"/>
      <c r="P94" s="216"/>
      <c r="Q94" s="211">
        <v>1</v>
      </c>
      <c r="R94" s="255"/>
      <c r="S94" s="245">
        <v>185618275</v>
      </c>
      <c r="T94" s="245">
        <f t="shared" si="25"/>
        <v>3093637.9166666665</v>
      </c>
      <c r="U94" s="246">
        <v>60</v>
      </c>
      <c r="V94" s="247">
        <v>60</v>
      </c>
      <c r="W94" s="246">
        <f t="shared" si="26"/>
        <v>0</v>
      </c>
      <c r="X94" s="254">
        <f t="shared" si="27"/>
        <v>60</v>
      </c>
      <c r="Y94" s="248">
        <f t="shared" si="28"/>
        <v>0</v>
      </c>
      <c r="Z94" s="249">
        <v>185618275</v>
      </c>
      <c r="AA94" s="249">
        <v>0</v>
      </c>
      <c r="AB94" s="249">
        <f t="shared" si="29"/>
        <v>0</v>
      </c>
      <c r="AC94" s="249"/>
      <c r="AD94" s="249"/>
      <c r="AE94" s="249"/>
      <c r="AF94" s="249"/>
      <c r="AG94" s="249"/>
      <c r="AH94" s="249"/>
      <c r="AI94" s="249"/>
      <c r="AJ94" s="249"/>
      <c r="AK94" s="249"/>
      <c r="AL94" s="249"/>
      <c r="AM94" s="249"/>
      <c r="AN94" s="249"/>
      <c r="AO94" s="249">
        <f t="shared" si="30"/>
        <v>185618275</v>
      </c>
      <c r="AP94" s="250">
        <f t="shared" si="31"/>
        <v>0</v>
      </c>
      <c r="AQ94" s="251"/>
      <c r="AR94" s="251"/>
      <c r="AS94" s="229"/>
      <c r="AT94" s="252"/>
      <c r="AU94" s="119" t="s">
        <v>195</v>
      </c>
      <c r="AV94" s="119" t="e">
        <f>VLOOKUP(F94,[78]!D365FinOps_API_Table[[FixedAssetNumber]:[Department]],80,FALSE)</f>
        <v>#REF!</v>
      </c>
      <c r="AW94" t="e">
        <f t="shared" si="24"/>
        <v>#REF!</v>
      </c>
      <c r="BL94" s="213" t="s">
        <v>403</v>
      </c>
    </row>
    <row r="95" spans="1:64" hidden="1" outlineLevel="1">
      <c r="A95" s="242">
        <f t="shared" si="32"/>
        <v>84</v>
      </c>
      <c r="B95" s="213" t="s">
        <v>283</v>
      </c>
      <c r="C95" s="216" t="s">
        <v>260</v>
      </c>
      <c r="D95" s="211">
        <v>153</v>
      </c>
      <c r="E95" s="213" t="s">
        <v>406</v>
      </c>
      <c r="F95" s="213" t="s">
        <v>407</v>
      </c>
      <c r="G95" s="243">
        <v>41911</v>
      </c>
      <c r="H95" s="244" t="s">
        <v>13</v>
      </c>
      <c r="I95" s="216">
        <v>16</v>
      </c>
      <c r="J95" s="216" t="s">
        <v>408</v>
      </c>
      <c r="K95" s="216" t="s">
        <v>409</v>
      </c>
      <c r="L95" s="216"/>
      <c r="M95" s="216">
        <v>2014</v>
      </c>
      <c r="N95" s="216"/>
      <c r="O95" s="216"/>
      <c r="P95" s="216"/>
      <c r="Q95" s="211">
        <v>1</v>
      </c>
      <c r="R95" s="255"/>
      <c r="S95" s="245">
        <v>68739000</v>
      </c>
      <c r="T95" s="245">
        <f t="shared" si="25"/>
        <v>1145650</v>
      </c>
      <c r="U95" s="246">
        <v>60</v>
      </c>
      <c r="V95" s="247">
        <v>60</v>
      </c>
      <c r="W95" s="246">
        <f t="shared" si="26"/>
        <v>0</v>
      </c>
      <c r="X95" s="248">
        <f t="shared" si="27"/>
        <v>60</v>
      </c>
      <c r="Y95" s="248">
        <f t="shared" si="28"/>
        <v>0</v>
      </c>
      <c r="Z95" s="249">
        <v>68739000</v>
      </c>
      <c r="AA95" s="249">
        <v>0</v>
      </c>
      <c r="AB95" s="249">
        <f t="shared" si="29"/>
        <v>0</v>
      </c>
      <c r="AC95" s="249"/>
      <c r="AD95" s="249"/>
      <c r="AE95" s="249"/>
      <c r="AF95" s="249"/>
      <c r="AG95" s="249"/>
      <c r="AH95" s="249"/>
      <c r="AI95" s="249"/>
      <c r="AJ95" s="249"/>
      <c r="AK95" s="249"/>
      <c r="AL95" s="249"/>
      <c r="AM95" s="249"/>
      <c r="AN95" s="249"/>
      <c r="AO95" s="249">
        <f t="shared" si="30"/>
        <v>68739000</v>
      </c>
      <c r="AP95" s="250">
        <f t="shared" si="31"/>
        <v>0</v>
      </c>
      <c r="AQ95" s="251"/>
      <c r="AR95" s="251"/>
      <c r="AS95" s="229"/>
      <c r="AT95" s="252"/>
      <c r="AU95" s="119" t="s">
        <v>195</v>
      </c>
      <c r="AV95" s="119" t="e">
        <f>VLOOKUP(F95,[78]!D365FinOps_API_Table[[FixedAssetNumber]:[Department]],80,FALSE)</f>
        <v>#REF!</v>
      </c>
      <c r="AW95" t="e">
        <f t="shared" si="24"/>
        <v>#REF!</v>
      </c>
      <c r="BL95" s="213" t="s">
        <v>406</v>
      </c>
    </row>
    <row r="96" spans="1:64" hidden="1" outlineLevel="1">
      <c r="A96" s="242">
        <f t="shared" si="32"/>
        <v>85</v>
      </c>
      <c r="B96" s="213" t="s">
        <v>266</v>
      </c>
      <c r="C96" s="216" t="s">
        <v>260</v>
      </c>
      <c r="D96" s="211">
        <v>153</v>
      </c>
      <c r="E96" s="213" t="s">
        <v>410</v>
      </c>
      <c r="F96" s="213" t="s">
        <v>411</v>
      </c>
      <c r="G96" s="243">
        <v>42080</v>
      </c>
      <c r="H96" s="244" t="s">
        <v>13</v>
      </c>
      <c r="I96" s="216">
        <v>17</v>
      </c>
      <c r="J96" s="216" t="s">
        <v>412</v>
      </c>
      <c r="K96" s="216" t="s">
        <v>413</v>
      </c>
      <c r="L96" s="216"/>
      <c r="M96" s="216">
        <v>2015</v>
      </c>
      <c r="N96" s="216"/>
      <c r="O96" s="216"/>
      <c r="P96" s="216"/>
      <c r="Q96" s="211">
        <v>1</v>
      </c>
      <c r="R96" s="255"/>
      <c r="S96" s="256">
        <v>90480000</v>
      </c>
      <c r="T96" s="245">
        <f t="shared" si="25"/>
        <v>1508000</v>
      </c>
      <c r="U96" s="246">
        <v>60</v>
      </c>
      <c r="V96" s="247">
        <v>60</v>
      </c>
      <c r="W96" s="246">
        <f t="shared" si="26"/>
        <v>0</v>
      </c>
      <c r="X96" s="248">
        <f t="shared" si="27"/>
        <v>60</v>
      </c>
      <c r="Y96" s="248">
        <f t="shared" si="28"/>
        <v>0</v>
      </c>
      <c r="Z96" s="249">
        <v>90480000</v>
      </c>
      <c r="AA96" s="249">
        <v>0</v>
      </c>
      <c r="AB96" s="249">
        <f t="shared" si="29"/>
        <v>0</v>
      </c>
      <c r="AC96" s="249"/>
      <c r="AD96" s="249"/>
      <c r="AE96" s="249"/>
      <c r="AF96" s="249"/>
      <c r="AG96" s="249"/>
      <c r="AH96" s="249"/>
      <c r="AI96" s="249"/>
      <c r="AJ96" s="249"/>
      <c r="AK96" s="249"/>
      <c r="AL96" s="249"/>
      <c r="AM96" s="249"/>
      <c r="AN96" s="249"/>
      <c r="AO96" s="249">
        <f t="shared" si="30"/>
        <v>90480000</v>
      </c>
      <c r="AP96" s="250">
        <f t="shared" si="31"/>
        <v>0</v>
      </c>
      <c r="AQ96" s="251"/>
      <c r="AR96" s="251"/>
      <c r="AS96" s="229"/>
      <c r="AT96" s="252"/>
      <c r="AU96" s="119" t="s">
        <v>195</v>
      </c>
      <c r="AV96" s="119" t="e">
        <f>VLOOKUP(F96,[78]!D365FinOps_API_Table[[FixedAssetNumber]:[Department]],80,FALSE)</f>
        <v>#REF!</v>
      </c>
      <c r="AW96" t="e">
        <f t="shared" si="24"/>
        <v>#REF!</v>
      </c>
      <c r="BL96" s="213" t="s">
        <v>410</v>
      </c>
    </row>
    <row r="97" spans="1:64" outlineLevel="1">
      <c r="A97" s="242">
        <f t="shared" si="32"/>
        <v>86</v>
      </c>
      <c r="B97" s="213" t="s">
        <v>414</v>
      </c>
      <c r="C97" s="262" t="s">
        <v>272</v>
      </c>
      <c r="D97" s="211">
        <v>153</v>
      </c>
      <c r="E97" s="213" t="s">
        <v>415</v>
      </c>
      <c r="F97" s="213" t="s">
        <v>416</v>
      </c>
      <c r="G97" s="243">
        <v>42366</v>
      </c>
      <c r="H97" s="244" t="s">
        <v>13</v>
      </c>
      <c r="I97" s="258" t="s">
        <v>417</v>
      </c>
      <c r="J97" s="216" t="s">
        <v>418</v>
      </c>
      <c r="K97" s="216" t="s">
        <v>386</v>
      </c>
      <c r="L97" s="216"/>
      <c r="M97" s="216">
        <v>2015</v>
      </c>
      <c r="N97" s="216"/>
      <c r="O97" s="216"/>
      <c r="P97" s="216"/>
      <c r="Q97" s="211">
        <v>1</v>
      </c>
      <c r="R97" s="255">
        <v>26310</v>
      </c>
      <c r="S97" s="256">
        <v>364130400</v>
      </c>
      <c r="T97" s="245">
        <f t="shared" si="25"/>
        <v>6068840</v>
      </c>
      <c r="U97" s="246">
        <v>60</v>
      </c>
      <c r="V97" s="247">
        <v>60</v>
      </c>
      <c r="W97" s="246">
        <f t="shared" si="26"/>
        <v>0</v>
      </c>
      <c r="X97" s="248">
        <f t="shared" si="27"/>
        <v>60</v>
      </c>
      <c r="Y97" s="248">
        <f t="shared" si="28"/>
        <v>0</v>
      </c>
      <c r="Z97" s="249">
        <v>364130400</v>
      </c>
      <c r="AA97" s="249">
        <v>0</v>
      </c>
      <c r="AB97" s="249">
        <f t="shared" si="29"/>
        <v>0</v>
      </c>
      <c r="AC97" s="249"/>
      <c r="AD97" s="249"/>
      <c r="AE97" s="249"/>
      <c r="AF97" s="249"/>
      <c r="AG97" s="249"/>
      <c r="AH97" s="249"/>
      <c r="AI97" s="249"/>
      <c r="AJ97" s="249"/>
      <c r="AK97" s="249"/>
      <c r="AL97" s="249"/>
      <c r="AM97" s="249"/>
      <c r="AN97" s="249"/>
      <c r="AO97" s="249">
        <f t="shared" si="30"/>
        <v>364130400</v>
      </c>
      <c r="AP97" s="250">
        <f t="shared" si="31"/>
        <v>0</v>
      </c>
      <c r="AQ97" s="251"/>
      <c r="AR97" s="251"/>
      <c r="AS97" s="229"/>
      <c r="AT97" s="252"/>
      <c r="AU97" s="119" t="s">
        <v>195</v>
      </c>
      <c r="AV97" s="119" t="e">
        <f>VLOOKUP(F97,[78]!D365FinOps_API_Table[[FixedAssetNumber]:[Department]],80,FALSE)</f>
        <v>#REF!</v>
      </c>
      <c r="AW97" s="119" t="e">
        <f t="shared" si="24"/>
        <v>#REF!</v>
      </c>
      <c r="BL97" s="213" t="s">
        <v>415</v>
      </c>
    </row>
    <row r="98" spans="1:64" outlineLevel="1">
      <c r="A98" s="242">
        <f t="shared" si="32"/>
        <v>87</v>
      </c>
      <c r="B98" s="213" t="s">
        <v>271</v>
      </c>
      <c r="C98" s="262" t="s">
        <v>272</v>
      </c>
      <c r="D98" s="211">
        <v>153</v>
      </c>
      <c r="E98" s="213" t="s">
        <v>419</v>
      </c>
      <c r="F98" s="213" t="s">
        <v>420</v>
      </c>
      <c r="G98" s="243">
        <v>42366</v>
      </c>
      <c r="H98" s="244" t="s">
        <v>13</v>
      </c>
      <c r="I98" s="258" t="s">
        <v>421</v>
      </c>
      <c r="J98" s="216" t="s">
        <v>422</v>
      </c>
      <c r="K98" s="216" t="s">
        <v>413</v>
      </c>
      <c r="L98" s="216" t="s">
        <v>423</v>
      </c>
      <c r="M98" s="216">
        <v>2015</v>
      </c>
      <c r="N98" s="216"/>
      <c r="O98" s="216"/>
      <c r="P98" s="216"/>
      <c r="Q98" s="211">
        <v>1</v>
      </c>
      <c r="R98" s="255"/>
      <c r="S98" s="256">
        <v>227000000</v>
      </c>
      <c r="T98" s="245">
        <f t="shared" si="25"/>
        <v>3783333.3333333335</v>
      </c>
      <c r="U98" s="246">
        <v>60</v>
      </c>
      <c r="V98" s="247">
        <v>60.000000000000007</v>
      </c>
      <c r="W98" s="246">
        <f t="shared" si="26"/>
        <v>0</v>
      </c>
      <c r="X98" s="248">
        <f t="shared" si="27"/>
        <v>60.000000000000007</v>
      </c>
      <c r="Y98" s="248">
        <f t="shared" si="28"/>
        <v>0</v>
      </c>
      <c r="Z98" s="249">
        <v>227000000.00000003</v>
      </c>
      <c r="AA98" s="249">
        <v>-2.9802322387695313E-8</v>
      </c>
      <c r="AB98" s="249">
        <f t="shared" si="29"/>
        <v>0</v>
      </c>
      <c r="AC98" s="249"/>
      <c r="AD98" s="249"/>
      <c r="AE98" s="249"/>
      <c r="AF98" s="249"/>
      <c r="AG98" s="249"/>
      <c r="AH98" s="249"/>
      <c r="AI98" s="249"/>
      <c r="AJ98" s="249"/>
      <c r="AK98" s="249"/>
      <c r="AL98" s="249"/>
      <c r="AM98" s="249"/>
      <c r="AN98" s="249"/>
      <c r="AO98" s="249">
        <f t="shared" si="30"/>
        <v>227000000.00000003</v>
      </c>
      <c r="AP98" s="250">
        <f t="shared" si="31"/>
        <v>-2.9802322387695313E-8</v>
      </c>
      <c r="AQ98" s="251"/>
      <c r="AR98" s="251"/>
      <c r="AS98" s="229"/>
      <c r="AT98" s="252"/>
      <c r="AU98" s="119" t="s">
        <v>195</v>
      </c>
      <c r="AV98" s="119" t="e">
        <f>VLOOKUP(F98,[78]!D365FinOps_API_Table[[FixedAssetNumber]:[Department]],80,FALSE)</f>
        <v>#REF!</v>
      </c>
      <c r="AW98" s="119" t="e">
        <f t="shared" si="24"/>
        <v>#REF!</v>
      </c>
      <c r="BL98" s="213" t="s">
        <v>419</v>
      </c>
    </row>
    <row r="99" spans="1:64" outlineLevel="1">
      <c r="A99" s="242">
        <f t="shared" si="32"/>
        <v>88</v>
      </c>
      <c r="B99" s="213" t="s">
        <v>271</v>
      </c>
      <c r="C99" s="262" t="s">
        <v>272</v>
      </c>
      <c r="D99" s="211">
        <v>153</v>
      </c>
      <c r="E99" s="213" t="s">
        <v>424</v>
      </c>
      <c r="F99" s="213" t="s">
        <v>425</v>
      </c>
      <c r="G99" s="243">
        <v>42397</v>
      </c>
      <c r="H99" s="244" t="s">
        <v>13</v>
      </c>
      <c r="I99" s="258" t="s">
        <v>426</v>
      </c>
      <c r="J99" s="216" t="s">
        <v>427</v>
      </c>
      <c r="K99" s="216" t="s">
        <v>386</v>
      </c>
      <c r="L99" s="216" t="s">
        <v>428</v>
      </c>
      <c r="M99" s="216">
        <v>2016</v>
      </c>
      <c r="N99" s="216"/>
      <c r="O99" s="216"/>
      <c r="P99" s="216"/>
      <c r="Q99" s="211">
        <v>1</v>
      </c>
      <c r="R99" s="255"/>
      <c r="S99" s="245">
        <v>745885600</v>
      </c>
      <c r="T99" s="245">
        <f t="shared" si="25"/>
        <v>12431426.666666666</v>
      </c>
      <c r="U99" s="246">
        <v>60</v>
      </c>
      <c r="V99" s="247">
        <v>60</v>
      </c>
      <c r="W99" s="246">
        <f t="shared" si="26"/>
        <v>0</v>
      </c>
      <c r="X99" s="248">
        <f t="shared" si="27"/>
        <v>60</v>
      </c>
      <c r="Y99" s="248">
        <f t="shared" si="28"/>
        <v>0</v>
      </c>
      <c r="Z99" s="249">
        <v>745885600</v>
      </c>
      <c r="AA99" s="249">
        <v>0</v>
      </c>
      <c r="AB99" s="249">
        <f t="shared" si="29"/>
        <v>0</v>
      </c>
      <c r="AC99" s="249"/>
      <c r="AD99" s="249"/>
      <c r="AE99" s="249"/>
      <c r="AF99" s="249"/>
      <c r="AG99" s="249"/>
      <c r="AH99" s="249"/>
      <c r="AI99" s="249"/>
      <c r="AJ99" s="249"/>
      <c r="AK99" s="249"/>
      <c r="AL99" s="249"/>
      <c r="AM99" s="249"/>
      <c r="AN99" s="249"/>
      <c r="AO99" s="249">
        <f t="shared" si="30"/>
        <v>745885600</v>
      </c>
      <c r="AP99" s="250">
        <f t="shared" si="31"/>
        <v>0</v>
      </c>
      <c r="AQ99" s="251"/>
      <c r="AR99" s="251"/>
      <c r="AS99" s="229"/>
      <c r="AT99" s="252"/>
      <c r="AU99" s="119" t="s">
        <v>195</v>
      </c>
      <c r="AV99" s="119" t="e">
        <f>VLOOKUP(F99,[78]!D365FinOps_API_Table[[FixedAssetNumber]:[Department]],80,FALSE)</f>
        <v>#REF!</v>
      </c>
      <c r="AW99" s="119" t="e">
        <f t="shared" si="24"/>
        <v>#REF!</v>
      </c>
      <c r="BL99" s="213" t="s">
        <v>424</v>
      </c>
    </row>
    <row r="100" spans="1:64" outlineLevel="1">
      <c r="A100" s="242">
        <f t="shared" si="32"/>
        <v>89</v>
      </c>
      <c r="B100" s="213" t="s">
        <v>271</v>
      </c>
      <c r="C100" s="262" t="s">
        <v>272</v>
      </c>
      <c r="D100" s="211">
        <v>153</v>
      </c>
      <c r="E100" s="213" t="s">
        <v>429</v>
      </c>
      <c r="F100" s="213" t="s">
        <v>430</v>
      </c>
      <c r="G100" s="243">
        <v>42429</v>
      </c>
      <c r="H100" s="244" t="s">
        <v>13</v>
      </c>
      <c r="I100" s="258" t="s">
        <v>431</v>
      </c>
      <c r="J100" s="216" t="s">
        <v>432</v>
      </c>
      <c r="K100" s="216" t="s">
        <v>386</v>
      </c>
      <c r="L100" s="216" t="s">
        <v>433</v>
      </c>
      <c r="M100" s="216">
        <v>2016</v>
      </c>
      <c r="N100" s="216"/>
      <c r="O100" s="216"/>
      <c r="P100" s="216"/>
      <c r="Q100" s="211">
        <v>1</v>
      </c>
      <c r="R100" s="255"/>
      <c r="S100" s="245">
        <v>45560000</v>
      </c>
      <c r="T100" s="245">
        <f t="shared" si="25"/>
        <v>759333.33333333337</v>
      </c>
      <c r="U100" s="246">
        <v>60</v>
      </c>
      <c r="V100" s="247">
        <v>59.999999999999986</v>
      </c>
      <c r="W100" s="246">
        <f t="shared" si="26"/>
        <v>0</v>
      </c>
      <c r="X100" s="248">
        <f t="shared" si="27"/>
        <v>59.999999999999986</v>
      </c>
      <c r="Y100" s="248">
        <f t="shared" si="28"/>
        <v>0</v>
      </c>
      <c r="Z100" s="249">
        <v>45559999.999999993</v>
      </c>
      <c r="AA100" s="249">
        <v>7.4505805969238281E-9</v>
      </c>
      <c r="AB100" s="249">
        <f t="shared" si="29"/>
        <v>0</v>
      </c>
      <c r="AC100" s="249"/>
      <c r="AD100" s="249"/>
      <c r="AE100" s="249"/>
      <c r="AF100" s="249"/>
      <c r="AG100" s="249"/>
      <c r="AH100" s="249"/>
      <c r="AI100" s="249"/>
      <c r="AJ100" s="249"/>
      <c r="AK100" s="249"/>
      <c r="AL100" s="249"/>
      <c r="AM100" s="249"/>
      <c r="AN100" s="249"/>
      <c r="AO100" s="249">
        <f t="shared" si="30"/>
        <v>45559999.999999993</v>
      </c>
      <c r="AP100" s="250">
        <f t="shared" si="31"/>
        <v>7.4505805969238281E-9</v>
      </c>
      <c r="AQ100" s="251"/>
      <c r="AR100" s="251"/>
      <c r="AS100" s="229"/>
      <c r="AT100" s="252"/>
      <c r="AU100" s="119" t="s">
        <v>195</v>
      </c>
      <c r="AV100" s="119" t="e">
        <f>VLOOKUP(F100,[78]!D365FinOps_API_Table[[FixedAssetNumber]:[Department]],80,FALSE)</f>
        <v>#REF!</v>
      </c>
      <c r="AW100" s="119" t="e">
        <f t="shared" si="24"/>
        <v>#REF!</v>
      </c>
      <c r="BL100" s="213" t="s">
        <v>429</v>
      </c>
    </row>
    <row r="101" spans="1:64" outlineLevel="1">
      <c r="A101" s="242">
        <f t="shared" si="32"/>
        <v>90</v>
      </c>
      <c r="B101" s="213" t="s">
        <v>271</v>
      </c>
      <c r="C101" s="262" t="s">
        <v>272</v>
      </c>
      <c r="D101" s="211">
        <v>153</v>
      </c>
      <c r="E101" s="213" t="s">
        <v>434</v>
      </c>
      <c r="F101" s="213" t="s">
        <v>435</v>
      </c>
      <c r="G101" s="243">
        <v>42489</v>
      </c>
      <c r="H101" s="244" t="s">
        <v>13</v>
      </c>
      <c r="I101" s="258" t="s">
        <v>436</v>
      </c>
      <c r="J101" s="216" t="s">
        <v>437</v>
      </c>
      <c r="K101" s="216" t="s">
        <v>373</v>
      </c>
      <c r="L101" s="216" t="s">
        <v>438</v>
      </c>
      <c r="M101" s="216">
        <v>2016</v>
      </c>
      <c r="N101" s="216"/>
      <c r="O101" s="216"/>
      <c r="P101" s="216"/>
      <c r="Q101" s="211">
        <v>1</v>
      </c>
      <c r="R101" s="255">
        <v>66652.350000000006</v>
      </c>
      <c r="S101" s="245">
        <v>884876598.60000002</v>
      </c>
      <c r="T101" s="245">
        <f t="shared" si="25"/>
        <v>14747943.310000001</v>
      </c>
      <c r="U101" s="246">
        <v>60</v>
      </c>
      <c r="V101" s="247">
        <v>60</v>
      </c>
      <c r="W101" s="246">
        <f t="shared" si="26"/>
        <v>0</v>
      </c>
      <c r="X101" s="248">
        <f t="shared" si="27"/>
        <v>60</v>
      </c>
      <c r="Y101" s="248">
        <f t="shared" si="28"/>
        <v>0</v>
      </c>
      <c r="Z101" s="249">
        <v>884876598.60000002</v>
      </c>
      <c r="AA101" s="249">
        <v>0</v>
      </c>
      <c r="AB101" s="249">
        <f t="shared" si="29"/>
        <v>0</v>
      </c>
      <c r="AC101" s="249"/>
      <c r="AD101" s="249"/>
      <c r="AE101" s="249"/>
      <c r="AF101" s="249"/>
      <c r="AG101" s="249"/>
      <c r="AH101" s="249"/>
      <c r="AI101" s="249"/>
      <c r="AJ101" s="249"/>
      <c r="AK101" s="249"/>
      <c r="AL101" s="249"/>
      <c r="AM101" s="249"/>
      <c r="AN101" s="249"/>
      <c r="AO101" s="249">
        <f t="shared" si="30"/>
        <v>884876598.60000002</v>
      </c>
      <c r="AP101" s="250">
        <f t="shared" si="31"/>
        <v>0</v>
      </c>
      <c r="AQ101" s="251"/>
      <c r="AR101" s="251"/>
      <c r="AS101" s="229"/>
      <c r="AT101" s="252"/>
      <c r="AU101" s="119" t="s">
        <v>195</v>
      </c>
      <c r="AV101" s="119" t="e">
        <f>VLOOKUP(F101,[78]!D365FinOps_API_Table[[FixedAssetNumber]:[Department]],80,FALSE)</f>
        <v>#REF!</v>
      </c>
      <c r="AW101" s="119" t="e">
        <f t="shared" si="24"/>
        <v>#REF!</v>
      </c>
      <c r="BL101" s="213" t="s">
        <v>434</v>
      </c>
    </row>
    <row r="102" spans="1:64" outlineLevel="1">
      <c r="A102" s="242">
        <f t="shared" si="32"/>
        <v>91</v>
      </c>
      <c r="B102" s="213" t="s">
        <v>271</v>
      </c>
      <c r="C102" s="262" t="s">
        <v>272</v>
      </c>
      <c r="D102" s="211">
        <v>153</v>
      </c>
      <c r="E102" s="213" t="s">
        <v>439</v>
      </c>
      <c r="F102" s="213" t="s">
        <v>440</v>
      </c>
      <c r="G102" s="243">
        <v>42489</v>
      </c>
      <c r="H102" s="244" t="s">
        <v>13</v>
      </c>
      <c r="I102" s="258" t="s">
        <v>436</v>
      </c>
      <c r="J102" s="216" t="s">
        <v>441</v>
      </c>
      <c r="K102" s="216" t="s">
        <v>373</v>
      </c>
      <c r="L102" s="216"/>
      <c r="M102" s="216">
        <v>2016</v>
      </c>
      <c r="N102" s="216"/>
      <c r="O102" s="216"/>
      <c r="P102" s="216"/>
      <c r="Q102" s="211">
        <v>1</v>
      </c>
      <c r="R102" s="255"/>
      <c r="S102" s="245">
        <v>303068283</v>
      </c>
      <c r="T102" s="245">
        <f t="shared" si="25"/>
        <v>5051138.05</v>
      </c>
      <c r="U102" s="246">
        <v>60</v>
      </c>
      <c r="V102" s="247">
        <v>59.999999999999993</v>
      </c>
      <c r="W102" s="246">
        <f t="shared" si="26"/>
        <v>0</v>
      </c>
      <c r="X102" s="248">
        <f t="shared" si="27"/>
        <v>59.999999999999993</v>
      </c>
      <c r="Y102" s="248">
        <f t="shared" si="28"/>
        <v>0</v>
      </c>
      <c r="Z102" s="249">
        <v>303068282.99999994</v>
      </c>
      <c r="AA102" s="249">
        <v>5.9604644775390625E-8</v>
      </c>
      <c r="AB102" s="249">
        <f t="shared" si="29"/>
        <v>0</v>
      </c>
      <c r="AC102" s="249"/>
      <c r="AD102" s="249"/>
      <c r="AE102" s="249"/>
      <c r="AF102" s="249"/>
      <c r="AG102" s="249"/>
      <c r="AH102" s="249"/>
      <c r="AI102" s="249"/>
      <c r="AJ102" s="249"/>
      <c r="AK102" s="249"/>
      <c r="AL102" s="249"/>
      <c r="AM102" s="249"/>
      <c r="AN102" s="249"/>
      <c r="AO102" s="249">
        <f t="shared" si="30"/>
        <v>303068282.99999994</v>
      </c>
      <c r="AP102" s="250">
        <f t="shared" si="31"/>
        <v>5.9604644775390625E-8</v>
      </c>
      <c r="AQ102" s="251"/>
      <c r="AR102" s="251"/>
      <c r="AS102" s="229"/>
      <c r="AT102" s="252"/>
      <c r="AU102" s="119" t="s">
        <v>195</v>
      </c>
      <c r="AV102" s="119" t="e">
        <f>VLOOKUP(F102,[78]!D365FinOps_API_Table[[FixedAssetNumber]:[Department]],80,FALSE)</f>
        <v>#REF!</v>
      </c>
      <c r="AW102" s="119" t="e">
        <f t="shared" si="24"/>
        <v>#REF!</v>
      </c>
      <c r="BL102" s="213" t="s">
        <v>439</v>
      </c>
    </row>
    <row r="103" spans="1:64" outlineLevel="1">
      <c r="A103" s="242">
        <f t="shared" si="32"/>
        <v>92</v>
      </c>
      <c r="B103" s="213" t="s">
        <v>271</v>
      </c>
      <c r="C103" s="262" t="s">
        <v>272</v>
      </c>
      <c r="D103" s="211">
        <v>153</v>
      </c>
      <c r="E103" s="213" t="s">
        <v>442</v>
      </c>
      <c r="F103" s="213" t="s">
        <v>443</v>
      </c>
      <c r="G103" s="243">
        <v>42719</v>
      </c>
      <c r="H103" s="244" t="s">
        <v>13</v>
      </c>
      <c r="I103" s="258" t="s">
        <v>444</v>
      </c>
      <c r="J103" s="216" t="s">
        <v>445</v>
      </c>
      <c r="K103" s="216" t="s">
        <v>373</v>
      </c>
      <c r="L103" s="216"/>
      <c r="M103" s="216">
        <v>2016</v>
      </c>
      <c r="N103" s="216"/>
      <c r="O103" s="216"/>
      <c r="P103" s="216"/>
      <c r="Q103" s="211">
        <v>1</v>
      </c>
      <c r="R103" s="255">
        <v>4947.09</v>
      </c>
      <c r="S103" s="245">
        <v>67097381.670000002</v>
      </c>
      <c r="T103" s="245">
        <f t="shared" si="25"/>
        <v>1118289.6945</v>
      </c>
      <c r="U103" s="246">
        <v>60</v>
      </c>
      <c r="V103" s="247">
        <v>59.999999999999986</v>
      </c>
      <c r="W103" s="246">
        <f t="shared" si="26"/>
        <v>0</v>
      </c>
      <c r="X103" s="248">
        <f t="shared" si="27"/>
        <v>59.999999999999986</v>
      </c>
      <c r="Y103" s="248">
        <f t="shared" si="28"/>
        <v>0</v>
      </c>
      <c r="Z103" s="249">
        <v>67097381.669999987</v>
      </c>
      <c r="AA103" s="249">
        <v>1.4901161193847656E-8</v>
      </c>
      <c r="AB103" s="249">
        <f t="shared" si="29"/>
        <v>0</v>
      </c>
      <c r="AC103" s="249"/>
      <c r="AD103" s="249"/>
      <c r="AE103" s="249"/>
      <c r="AF103" s="249"/>
      <c r="AG103" s="249"/>
      <c r="AH103" s="249"/>
      <c r="AI103" s="249"/>
      <c r="AJ103" s="249"/>
      <c r="AK103" s="249"/>
      <c r="AL103" s="249"/>
      <c r="AM103" s="249"/>
      <c r="AN103" s="249"/>
      <c r="AO103" s="249">
        <f t="shared" si="30"/>
        <v>67097381.669999987</v>
      </c>
      <c r="AP103" s="250">
        <f t="shared" si="31"/>
        <v>1.4901161193847656E-8</v>
      </c>
      <c r="AQ103" s="251"/>
      <c r="AR103" s="251"/>
      <c r="AS103" s="229"/>
      <c r="AT103" s="252"/>
      <c r="AU103" s="119" t="s">
        <v>195</v>
      </c>
      <c r="AV103" s="119" t="e">
        <f>VLOOKUP(F103,[78]!D365FinOps_API_Table[[FixedAssetNumber]:[Department]],80,FALSE)</f>
        <v>#REF!</v>
      </c>
      <c r="AW103" s="119" t="e">
        <f t="shared" si="24"/>
        <v>#REF!</v>
      </c>
      <c r="BL103" s="213" t="s">
        <v>442</v>
      </c>
    </row>
    <row r="104" spans="1:64" outlineLevel="1">
      <c r="A104" s="242">
        <f t="shared" si="32"/>
        <v>93</v>
      </c>
      <c r="B104" s="213" t="s">
        <v>271</v>
      </c>
      <c r="C104" s="262" t="s">
        <v>272</v>
      </c>
      <c r="D104" s="211">
        <v>153</v>
      </c>
      <c r="E104" s="213" t="s">
        <v>446</v>
      </c>
      <c r="F104" s="213" t="s">
        <v>447</v>
      </c>
      <c r="G104" s="243">
        <v>42719</v>
      </c>
      <c r="H104" s="244" t="s">
        <v>13</v>
      </c>
      <c r="I104" s="258" t="s">
        <v>444</v>
      </c>
      <c r="J104" s="216" t="s">
        <v>448</v>
      </c>
      <c r="K104" s="216" t="s">
        <v>373</v>
      </c>
      <c r="L104" s="216"/>
      <c r="M104" s="216">
        <v>2016</v>
      </c>
      <c r="N104" s="216"/>
      <c r="O104" s="216"/>
      <c r="P104" s="216"/>
      <c r="Q104" s="211">
        <v>1</v>
      </c>
      <c r="R104" s="255"/>
      <c r="S104" s="245">
        <v>36326195</v>
      </c>
      <c r="T104" s="245">
        <f t="shared" si="25"/>
        <v>605436.58333333337</v>
      </c>
      <c r="U104" s="246">
        <v>60</v>
      </c>
      <c r="V104" s="247">
        <v>59.999999999999993</v>
      </c>
      <c r="W104" s="246">
        <f t="shared" si="26"/>
        <v>0</v>
      </c>
      <c r="X104" s="248">
        <f t="shared" si="27"/>
        <v>59.999999999999993</v>
      </c>
      <c r="Y104" s="248">
        <f t="shared" si="28"/>
        <v>0</v>
      </c>
      <c r="Z104" s="249">
        <v>36326195</v>
      </c>
      <c r="AA104" s="249">
        <v>0</v>
      </c>
      <c r="AB104" s="249">
        <f t="shared" si="29"/>
        <v>0</v>
      </c>
      <c r="AC104" s="249"/>
      <c r="AD104" s="249"/>
      <c r="AE104" s="249"/>
      <c r="AF104" s="249"/>
      <c r="AG104" s="249"/>
      <c r="AH104" s="249"/>
      <c r="AI104" s="249"/>
      <c r="AJ104" s="249"/>
      <c r="AK104" s="249"/>
      <c r="AL104" s="249"/>
      <c r="AM104" s="249"/>
      <c r="AN104" s="249"/>
      <c r="AO104" s="249">
        <f t="shared" si="30"/>
        <v>36326195</v>
      </c>
      <c r="AP104" s="250">
        <f t="shared" si="31"/>
        <v>0</v>
      </c>
      <c r="AQ104" s="251"/>
      <c r="AR104" s="251"/>
      <c r="AS104" s="229"/>
      <c r="AT104" s="252"/>
      <c r="AU104" s="119" t="s">
        <v>195</v>
      </c>
      <c r="AV104" s="119" t="e">
        <f>VLOOKUP(F104,[78]!D365FinOps_API_Table[[FixedAssetNumber]:[Department]],80,FALSE)</f>
        <v>#REF!</v>
      </c>
      <c r="AW104" s="119" t="e">
        <f t="shared" si="24"/>
        <v>#REF!</v>
      </c>
      <c r="BL104" s="213" t="s">
        <v>446</v>
      </c>
    </row>
    <row r="105" spans="1:64" outlineLevel="1">
      <c r="A105" s="242">
        <f t="shared" si="32"/>
        <v>94</v>
      </c>
      <c r="B105" s="213" t="s">
        <v>271</v>
      </c>
      <c r="C105" s="262" t="s">
        <v>272</v>
      </c>
      <c r="D105" s="211">
        <v>153</v>
      </c>
      <c r="E105" s="213" t="s">
        <v>449</v>
      </c>
      <c r="F105" s="213" t="s">
        <v>450</v>
      </c>
      <c r="G105" s="243">
        <v>42733</v>
      </c>
      <c r="H105" s="244" t="s">
        <v>13</v>
      </c>
      <c r="I105" s="258">
        <v>18</v>
      </c>
      <c r="J105" s="216" t="s">
        <v>451</v>
      </c>
      <c r="K105" s="216" t="s">
        <v>373</v>
      </c>
      <c r="L105" s="216"/>
      <c r="M105" s="216">
        <v>2016</v>
      </c>
      <c r="N105" s="216"/>
      <c r="O105" s="216"/>
      <c r="P105" s="216"/>
      <c r="Q105" s="211">
        <v>1</v>
      </c>
      <c r="R105" s="255"/>
      <c r="S105" s="245">
        <v>92140414</v>
      </c>
      <c r="T105" s="245">
        <f t="shared" si="25"/>
        <v>1535673.5666666667</v>
      </c>
      <c r="U105" s="246">
        <v>60</v>
      </c>
      <c r="V105" s="247">
        <v>60</v>
      </c>
      <c r="W105" s="246">
        <f t="shared" si="26"/>
        <v>0</v>
      </c>
      <c r="X105" s="248">
        <f t="shared" si="27"/>
        <v>60</v>
      </c>
      <c r="Y105" s="248">
        <f t="shared" si="28"/>
        <v>0</v>
      </c>
      <c r="Z105" s="249">
        <v>92140414</v>
      </c>
      <c r="AA105" s="249">
        <v>0</v>
      </c>
      <c r="AB105" s="249">
        <f t="shared" si="29"/>
        <v>0</v>
      </c>
      <c r="AC105" s="249"/>
      <c r="AD105" s="249"/>
      <c r="AE105" s="249"/>
      <c r="AF105" s="249"/>
      <c r="AG105" s="249"/>
      <c r="AH105" s="249"/>
      <c r="AI105" s="249"/>
      <c r="AJ105" s="249"/>
      <c r="AK105" s="249"/>
      <c r="AL105" s="249"/>
      <c r="AM105" s="249"/>
      <c r="AN105" s="249"/>
      <c r="AO105" s="249">
        <f t="shared" si="30"/>
        <v>92140414</v>
      </c>
      <c r="AP105" s="250">
        <f t="shared" si="31"/>
        <v>0</v>
      </c>
      <c r="AQ105" s="251"/>
      <c r="AR105" s="251"/>
      <c r="AS105" s="229"/>
      <c r="AT105" s="252"/>
      <c r="AU105" s="119" t="s">
        <v>195</v>
      </c>
      <c r="AV105" s="119" t="e">
        <f>VLOOKUP(F105,[78]!D365FinOps_API_Table[[FixedAssetNumber]:[Department]],80,FALSE)</f>
        <v>#REF!</v>
      </c>
      <c r="AW105" s="119" t="e">
        <f t="shared" si="24"/>
        <v>#REF!</v>
      </c>
      <c r="BL105" s="213" t="s">
        <v>449</v>
      </c>
    </row>
    <row r="106" spans="1:64" hidden="1" outlineLevel="1">
      <c r="A106" s="242">
        <f t="shared" si="32"/>
        <v>95</v>
      </c>
      <c r="B106" s="213" t="s">
        <v>266</v>
      </c>
      <c r="C106" s="216" t="s">
        <v>260</v>
      </c>
      <c r="D106" s="211">
        <v>153</v>
      </c>
      <c r="E106" s="213"/>
      <c r="F106" s="213" t="s">
        <v>452</v>
      </c>
      <c r="G106" s="243">
        <v>42733</v>
      </c>
      <c r="H106" s="244" t="s">
        <v>13</v>
      </c>
      <c r="I106" s="258">
        <v>18</v>
      </c>
      <c r="J106" s="216" t="s">
        <v>453</v>
      </c>
      <c r="K106" s="216" t="s">
        <v>454</v>
      </c>
      <c r="L106" s="216"/>
      <c r="M106" s="216">
        <v>2016</v>
      </c>
      <c r="N106" s="216"/>
      <c r="O106" s="216"/>
      <c r="P106" s="216"/>
      <c r="Q106" s="211">
        <v>1</v>
      </c>
      <c r="R106" s="255"/>
      <c r="S106" s="245">
        <v>56000000</v>
      </c>
      <c r="T106" s="245">
        <f t="shared" si="25"/>
        <v>933333.33333333337</v>
      </c>
      <c r="U106" s="246">
        <v>60</v>
      </c>
      <c r="V106" s="247">
        <v>60.000000000000007</v>
      </c>
      <c r="W106" s="246">
        <f t="shared" si="26"/>
        <v>0</v>
      </c>
      <c r="X106" s="248">
        <f t="shared" si="27"/>
        <v>60.000000000000007</v>
      </c>
      <c r="Y106" s="248">
        <f t="shared" si="28"/>
        <v>0</v>
      </c>
      <c r="Z106" s="249">
        <v>56000000.000000007</v>
      </c>
      <c r="AA106" s="249">
        <v>-7.4505805969238281E-9</v>
      </c>
      <c r="AB106" s="249">
        <f t="shared" si="29"/>
        <v>0</v>
      </c>
      <c r="AC106" s="249"/>
      <c r="AD106" s="249"/>
      <c r="AE106" s="249"/>
      <c r="AF106" s="249"/>
      <c r="AG106" s="249"/>
      <c r="AH106" s="249"/>
      <c r="AI106" s="249"/>
      <c r="AJ106" s="249"/>
      <c r="AK106" s="249"/>
      <c r="AL106" s="249"/>
      <c r="AM106" s="249"/>
      <c r="AN106" s="249"/>
      <c r="AO106" s="249">
        <f t="shared" si="30"/>
        <v>56000000.000000007</v>
      </c>
      <c r="AP106" s="250">
        <f t="shared" si="31"/>
        <v>-7.4505805969238281E-9</v>
      </c>
      <c r="AQ106" s="251"/>
      <c r="AR106" s="251"/>
      <c r="AS106" s="229"/>
      <c r="AT106" s="252"/>
      <c r="AU106" s="119" t="s">
        <v>195</v>
      </c>
      <c r="AV106" s="119" t="e">
        <f>VLOOKUP(F106,[78]!D365FinOps_API_Table[[FixedAssetNumber]:[Department]],80,FALSE)</f>
        <v>#REF!</v>
      </c>
      <c r="AW106" t="e">
        <f t="shared" si="24"/>
        <v>#REF!</v>
      </c>
      <c r="BL106" s="213"/>
    </row>
    <row r="107" spans="1:64" outlineLevel="1">
      <c r="A107" s="242">
        <f t="shared" si="32"/>
        <v>96</v>
      </c>
      <c r="B107" s="213" t="s">
        <v>271</v>
      </c>
      <c r="C107" s="262" t="s">
        <v>272</v>
      </c>
      <c r="D107" s="211">
        <v>153</v>
      </c>
      <c r="E107" s="213" t="s">
        <v>455</v>
      </c>
      <c r="F107" s="213" t="s">
        <v>456</v>
      </c>
      <c r="G107" s="243">
        <v>42885</v>
      </c>
      <c r="H107" s="244" t="s">
        <v>13</v>
      </c>
      <c r="I107" s="258">
        <v>15</v>
      </c>
      <c r="J107" s="216" t="s">
        <v>457</v>
      </c>
      <c r="K107" s="216" t="s">
        <v>454</v>
      </c>
      <c r="L107" s="216"/>
      <c r="M107" s="216">
        <v>2017</v>
      </c>
      <c r="N107" s="216"/>
      <c r="O107" s="216"/>
      <c r="P107" s="216"/>
      <c r="Q107" s="211">
        <v>1</v>
      </c>
      <c r="R107" s="255"/>
      <c r="S107" s="245">
        <v>80000000</v>
      </c>
      <c r="T107" s="245">
        <f t="shared" si="25"/>
        <v>1333333.3333333333</v>
      </c>
      <c r="U107" s="246">
        <v>60</v>
      </c>
      <c r="V107" s="247">
        <v>60</v>
      </c>
      <c r="W107" s="246">
        <f t="shared" si="26"/>
        <v>0</v>
      </c>
      <c r="X107" s="248">
        <f t="shared" si="27"/>
        <v>60</v>
      </c>
      <c r="Y107" s="248">
        <f t="shared" si="28"/>
        <v>0</v>
      </c>
      <c r="Z107" s="249">
        <v>80000000</v>
      </c>
      <c r="AA107" s="249">
        <v>0</v>
      </c>
      <c r="AB107" s="249">
        <f t="shared" si="29"/>
        <v>0</v>
      </c>
      <c r="AC107" s="249"/>
      <c r="AD107" s="249"/>
      <c r="AE107" s="249"/>
      <c r="AF107" s="249"/>
      <c r="AG107" s="249"/>
      <c r="AH107" s="249"/>
      <c r="AI107" s="249"/>
      <c r="AJ107" s="249"/>
      <c r="AK107" s="249"/>
      <c r="AL107" s="249"/>
      <c r="AM107" s="249"/>
      <c r="AN107" s="249"/>
      <c r="AO107" s="249">
        <f t="shared" si="30"/>
        <v>80000000</v>
      </c>
      <c r="AP107" s="250">
        <f t="shared" si="31"/>
        <v>0</v>
      </c>
      <c r="AQ107" s="251"/>
      <c r="AR107" s="251"/>
      <c r="AS107" s="229"/>
      <c r="AT107" s="252"/>
      <c r="AU107" s="119" t="s">
        <v>195</v>
      </c>
      <c r="AV107" s="119" t="e">
        <f>VLOOKUP(F107,[78]!D365FinOps_API_Table[[FixedAssetNumber]:[Department]],80,FALSE)</f>
        <v>#REF!</v>
      </c>
      <c r="AW107" s="119" t="e">
        <f t="shared" si="24"/>
        <v>#REF!</v>
      </c>
      <c r="BL107" s="213" t="s">
        <v>455</v>
      </c>
    </row>
    <row r="108" spans="1:64" hidden="1" outlineLevel="1">
      <c r="A108" s="242">
        <f t="shared" si="32"/>
        <v>97</v>
      </c>
      <c r="B108" s="213" t="s">
        <v>259</v>
      </c>
      <c r="C108" s="216" t="s">
        <v>260</v>
      </c>
      <c r="D108" s="211">
        <v>153</v>
      </c>
      <c r="E108" s="259"/>
      <c r="F108" s="259" t="s">
        <v>458</v>
      </c>
      <c r="G108" s="260">
        <v>42915</v>
      </c>
      <c r="H108" s="244" t="s">
        <v>13</v>
      </c>
      <c r="I108" s="261">
        <v>5045</v>
      </c>
      <c r="J108" s="216" t="s">
        <v>459</v>
      </c>
      <c r="K108" s="216" t="s">
        <v>454</v>
      </c>
      <c r="L108" s="262"/>
      <c r="M108" s="262">
        <v>2017</v>
      </c>
      <c r="N108" s="262"/>
      <c r="O108" s="262"/>
      <c r="P108" s="262"/>
      <c r="Q108" s="257">
        <v>1</v>
      </c>
      <c r="R108" s="263"/>
      <c r="S108" s="264">
        <v>217000000</v>
      </c>
      <c r="T108" s="245">
        <f t="shared" si="25"/>
        <v>3616666.6666666665</v>
      </c>
      <c r="U108" s="246">
        <v>60</v>
      </c>
      <c r="V108" s="247">
        <v>60</v>
      </c>
      <c r="W108" s="246">
        <f t="shared" si="26"/>
        <v>0</v>
      </c>
      <c r="X108" s="254">
        <f t="shared" si="27"/>
        <v>60</v>
      </c>
      <c r="Y108" s="248">
        <f t="shared" si="28"/>
        <v>0</v>
      </c>
      <c r="Z108" s="249">
        <v>217000000</v>
      </c>
      <c r="AA108" s="249">
        <v>0</v>
      </c>
      <c r="AB108" s="249">
        <f t="shared" si="29"/>
        <v>0</v>
      </c>
      <c r="AC108" s="249"/>
      <c r="AD108" s="249"/>
      <c r="AE108" s="249"/>
      <c r="AF108" s="249"/>
      <c r="AG108" s="249"/>
      <c r="AH108" s="249"/>
      <c r="AI108" s="249"/>
      <c r="AJ108" s="249"/>
      <c r="AK108" s="249"/>
      <c r="AL108" s="249"/>
      <c r="AM108" s="249"/>
      <c r="AN108" s="249"/>
      <c r="AO108" s="249">
        <f t="shared" si="30"/>
        <v>217000000</v>
      </c>
      <c r="AP108" s="250">
        <f t="shared" si="31"/>
        <v>0</v>
      </c>
      <c r="AQ108" s="251"/>
      <c r="AR108" s="265"/>
      <c r="AS108" s="266"/>
      <c r="AT108" s="267"/>
      <c r="AU108" s="119" t="s">
        <v>195</v>
      </c>
      <c r="AV108" s="119" t="e">
        <f>VLOOKUP(F108,[78]!D365FinOps_API_Table[[FixedAssetNumber]:[Department]],80,FALSE)</f>
        <v>#REF!</v>
      </c>
      <c r="AW108" t="e">
        <f t="shared" si="24"/>
        <v>#REF!</v>
      </c>
      <c r="BL108" s="259"/>
    </row>
    <row r="109" spans="1:64" hidden="1" outlineLevel="1">
      <c r="A109" s="242">
        <f t="shared" si="32"/>
        <v>98</v>
      </c>
      <c r="B109" s="213" t="s">
        <v>259</v>
      </c>
      <c r="C109" s="216" t="s">
        <v>260</v>
      </c>
      <c r="D109" s="211">
        <v>153</v>
      </c>
      <c r="E109" s="259"/>
      <c r="F109" s="259" t="s">
        <v>460</v>
      </c>
      <c r="G109" s="260">
        <v>42915</v>
      </c>
      <c r="H109" s="244" t="s">
        <v>13</v>
      </c>
      <c r="I109" s="261">
        <v>5045</v>
      </c>
      <c r="J109" s="216" t="s">
        <v>461</v>
      </c>
      <c r="K109" s="216" t="s">
        <v>454</v>
      </c>
      <c r="L109" s="262"/>
      <c r="M109" s="262">
        <v>2017</v>
      </c>
      <c r="N109" s="262"/>
      <c r="O109" s="262"/>
      <c r="P109" s="262"/>
      <c r="Q109" s="257">
        <v>1</v>
      </c>
      <c r="R109" s="263"/>
      <c r="S109" s="264">
        <v>124000000</v>
      </c>
      <c r="T109" s="245">
        <f t="shared" si="25"/>
        <v>2066666.6666666667</v>
      </c>
      <c r="U109" s="246">
        <v>60</v>
      </c>
      <c r="V109" s="247">
        <v>60</v>
      </c>
      <c r="W109" s="246">
        <f t="shared" si="26"/>
        <v>0</v>
      </c>
      <c r="X109" s="254">
        <f t="shared" si="27"/>
        <v>60</v>
      </c>
      <c r="Y109" s="248">
        <f t="shared" si="28"/>
        <v>0</v>
      </c>
      <c r="Z109" s="249">
        <v>124000000</v>
      </c>
      <c r="AA109" s="249">
        <v>0</v>
      </c>
      <c r="AB109" s="249">
        <f t="shared" si="29"/>
        <v>0</v>
      </c>
      <c r="AC109" s="249"/>
      <c r="AD109" s="249"/>
      <c r="AE109" s="249"/>
      <c r="AF109" s="249"/>
      <c r="AG109" s="249"/>
      <c r="AH109" s="249"/>
      <c r="AI109" s="249"/>
      <c r="AJ109" s="249"/>
      <c r="AK109" s="249"/>
      <c r="AL109" s="249"/>
      <c r="AM109" s="249"/>
      <c r="AN109" s="249"/>
      <c r="AO109" s="249">
        <f t="shared" si="30"/>
        <v>124000000</v>
      </c>
      <c r="AP109" s="250">
        <f t="shared" si="31"/>
        <v>0</v>
      </c>
      <c r="AQ109" s="251"/>
      <c r="AR109" s="265"/>
      <c r="AS109" s="266"/>
      <c r="AT109" s="267"/>
      <c r="AU109" s="119" t="s">
        <v>195</v>
      </c>
      <c r="AV109" s="119" t="e">
        <f>VLOOKUP(F109,[78]!D365FinOps_API_Table[[FixedAssetNumber]:[Department]],80,FALSE)</f>
        <v>#REF!</v>
      </c>
      <c r="AW109" t="e">
        <f t="shared" si="24"/>
        <v>#REF!</v>
      </c>
      <c r="BL109" s="259"/>
    </row>
    <row r="110" spans="1:64" hidden="1" outlineLevel="1">
      <c r="A110" s="242">
        <f t="shared" si="32"/>
        <v>99</v>
      </c>
      <c r="B110" s="213" t="s">
        <v>259</v>
      </c>
      <c r="C110" s="216" t="s">
        <v>260</v>
      </c>
      <c r="D110" s="211">
        <v>153</v>
      </c>
      <c r="E110" s="259"/>
      <c r="F110" s="259" t="s">
        <v>462</v>
      </c>
      <c r="G110" s="260">
        <v>42915</v>
      </c>
      <c r="H110" s="244" t="s">
        <v>13</v>
      </c>
      <c r="I110" s="261">
        <v>5045</v>
      </c>
      <c r="J110" s="216" t="s">
        <v>463</v>
      </c>
      <c r="K110" s="216" t="s">
        <v>454</v>
      </c>
      <c r="L110" s="262"/>
      <c r="M110" s="262">
        <v>2017</v>
      </c>
      <c r="N110" s="262"/>
      <c r="O110" s="262"/>
      <c r="P110" s="262"/>
      <c r="Q110" s="257">
        <v>1</v>
      </c>
      <c r="R110" s="263"/>
      <c r="S110" s="264">
        <v>211000000</v>
      </c>
      <c r="T110" s="245">
        <f t="shared" si="25"/>
        <v>3516666.6666666665</v>
      </c>
      <c r="U110" s="246">
        <v>60</v>
      </c>
      <c r="V110" s="247">
        <v>60</v>
      </c>
      <c r="W110" s="246">
        <f t="shared" si="26"/>
        <v>0</v>
      </c>
      <c r="X110" s="254">
        <f t="shared" si="27"/>
        <v>60</v>
      </c>
      <c r="Y110" s="248">
        <f t="shared" si="28"/>
        <v>0</v>
      </c>
      <c r="Z110" s="249">
        <v>211000000</v>
      </c>
      <c r="AA110" s="249">
        <v>0</v>
      </c>
      <c r="AB110" s="249">
        <f t="shared" si="29"/>
        <v>0</v>
      </c>
      <c r="AC110" s="249"/>
      <c r="AD110" s="249"/>
      <c r="AE110" s="249"/>
      <c r="AF110" s="249"/>
      <c r="AG110" s="249"/>
      <c r="AH110" s="249"/>
      <c r="AI110" s="249"/>
      <c r="AJ110" s="249"/>
      <c r="AK110" s="249"/>
      <c r="AL110" s="249"/>
      <c r="AM110" s="249"/>
      <c r="AN110" s="249"/>
      <c r="AO110" s="249">
        <f t="shared" si="30"/>
        <v>211000000</v>
      </c>
      <c r="AP110" s="250">
        <f t="shared" si="31"/>
        <v>0</v>
      </c>
      <c r="AQ110" s="251"/>
      <c r="AR110" s="265"/>
      <c r="AS110" s="266"/>
      <c r="AT110" s="267"/>
      <c r="AU110" s="119" t="s">
        <v>195</v>
      </c>
      <c r="AV110" s="119" t="e">
        <f>VLOOKUP(F110,[78]!D365FinOps_API_Table[[FixedAssetNumber]:[Department]],80,FALSE)</f>
        <v>#REF!</v>
      </c>
      <c r="AW110" t="e">
        <f t="shared" si="24"/>
        <v>#REF!</v>
      </c>
      <c r="BL110" s="259"/>
    </row>
    <row r="111" spans="1:64" outlineLevel="1">
      <c r="A111" s="242">
        <f t="shared" si="32"/>
        <v>100</v>
      </c>
      <c r="B111" s="259" t="s">
        <v>271</v>
      </c>
      <c r="C111" s="262" t="s">
        <v>272</v>
      </c>
      <c r="D111" s="211">
        <v>153</v>
      </c>
      <c r="E111" s="213" t="s">
        <v>464</v>
      </c>
      <c r="F111" s="259" t="s">
        <v>465</v>
      </c>
      <c r="G111" s="260">
        <v>43006</v>
      </c>
      <c r="H111" s="244" t="s">
        <v>13</v>
      </c>
      <c r="I111" s="261" t="s">
        <v>316</v>
      </c>
      <c r="J111" s="216" t="s">
        <v>466</v>
      </c>
      <c r="K111" s="262" t="s">
        <v>386</v>
      </c>
      <c r="L111" s="262"/>
      <c r="M111" s="262">
        <v>2017</v>
      </c>
      <c r="N111" s="262"/>
      <c r="O111" s="262"/>
      <c r="P111" s="262"/>
      <c r="Q111" s="257">
        <v>1</v>
      </c>
      <c r="R111" s="268"/>
      <c r="S111" s="269">
        <v>94507530</v>
      </c>
      <c r="T111" s="269">
        <f t="shared" si="25"/>
        <v>1575125.5</v>
      </c>
      <c r="U111" s="270">
        <v>60</v>
      </c>
      <c r="V111" s="247">
        <v>60</v>
      </c>
      <c r="W111" s="246">
        <f t="shared" si="26"/>
        <v>0</v>
      </c>
      <c r="X111" s="254">
        <f t="shared" si="27"/>
        <v>60</v>
      </c>
      <c r="Y111" s="248">
        <f t="shared" si="28"/>
        <v>0</v>
      </c>
      <c r="Z111" s="249">
        <v>94507530</v>
      </c>
      <c r="AA111" s="249">
        <v>0</v>
      </c>
      <c r="AB111" s="249">
        <f t="shared" si="29"/>
        <v>0</v>
      </c>
      <c r="AC111" s="249"/>
      <c r="AD111" s="249"/>
      <c r="AE111" s="249"/>
      <c r="AF111" s="249"/>
      <c r="AG111" s="249"/>
      <c r="AH111" s="249"/>
      <c r="AI111" s="249"/>
      <c r="AJ111" s="249"/>
      <c r="AK111" s="249"/>
      <c r="AL111" s="249"/>
      <c r="AM111" s="249"/>
      <c r="AN111" s="249"/>
      <c r="AO111" s="249">
        <f t="shared" si="30"/>
        <v>94507530</v>
      </c>
      <c r="AP111" s="250">
        <f t="shared" si="31"/>
        <v>0</v>
      </c>
      <c r="AQ111" s="251"/>
      <c r="AR111" s="265"/>
      <c r="AS111" s="266"/>
      <c r="AT111" s="267"/>
      <c r="AU111" s="119" t="s">
        <v>195</v>
      </c>
      <c r="AV111" s="119" t="e">
        <f>VLOOKUP(F111,[78]!D365FinOps_API_Table[[FixedAssetNumber]:[Department]],80,FALSE)</f>
        <v>#REF!</v>
      </c>
      <c r="AW111" s="119" t="e">
        <f t="shared" si="24"/>
        <v>#REF!</v>
      </c>
      <c r="BL111" s="213" t="s">
        <v>464</v>
      </c>
    </row>
    <row r="112" spans="1:64" hidden="1" outlineLevel="1">
      <c r="A112" s="242">
        <f t="shared" si="32"/>
        <v>101</v>
      </c>
      <c r="B112" s="259" t="s">
        <v>259</v>
      </c>
      <c r="C112" s="216" t="s">
        <v>260</v>
      </c>
      <c r="D112" s="211">
        <v>153</v>
      </c>
      <c r="E112" s="259"/>
      <c r="F112" s="259" t="s">
        <v>467</v>
      </c>
      <c r="G112" s="260">
        <v>43006</v>
      </c>
      <c r="H112" s="244" t="s">
        <v>13</v>
      </c>
      <c r="I112" s="262">
        <v>5044</v>
      </c>
      <c r="J112" s="262" t="s">
        <v>468</v>
      </c>
      <c r="K112" s="262" t="s">
        <v>386</v>
      </c>
      <c r="L112" s="262"/>
      <c r="M112" s="262">
        <v>2017</v>
      </c>
      <c r="N112" s="262"/>
      <c r="O112" s="262"/>
      <c r="P112" s="262"/>
      <c r="Q112" s="257">
        <v>1</v>
      </c>
      <c r="R112" s="268"/>
      <c r="S112" s="245">
        <v>171410500</v>
      </c>
      <c r="T112" s="269">
        <f t="shared" si="25"/>
        <v>2856841.6666666665</v>
      </c>
      <c r="U112" s="270">
        <v>60</v>
      </c>
      <c r="V112" s="247">
        <v>60.000000000000014</v>
      </c>
      <c r="W112" s="246">
        <f t="shared" si="26"/>
        <v>0</v>
      </c>
      <c r="X112" s="254">
        <f t="shared" si="27"/>
        <v>60.000000000000014</v>
      </c>
      <c r="Y112" s="248">
        <f t="shared" si="28"/>
        <v>0</v>
      </c>
      <c r="Z112" s="249">
        <v>171410500.00000003</v>
      </c>
      <c r="AA112" s="249">
        <v>-2.9802322387695313E-8</v>
      </c>
      <c r="AB112" s="249">
        <f t="shared" si="29"/>
        <v>0</v>
      </c>
      <c r="AC112" s="249"/>
      <c r="AD112" s="249"/>
      <c r="AE112" s="249"/>
      <c r="AF112" s="249"/>
      <c r="AG112" s="249"/>
      <c r="AH112" s="249"/>
      <c r="AI112" s="249"/>
      <c r="AJ112" s="249"/>
      <c r="AK112" s="249"/>
      <c r="AL112" s="249"/>
      <c r="AM112" s="249"/>
      <c r="AN112" s="249"/>
      <c r="AO112" s="249">
        <f t="shared" si="30"/>
        <v>171410500.00000003</v>
      </c>
      <c r="AP112" s="250">
        <f t="shared" si="31"/>
        <v>-2.9802322387695313E-8</v>
      </c>
      <c r="AQ112" s="251"/>
      <c r="AR112" s="265"/>
      <c r="AS112" s="266"/>
      <c r="AT112" s="267"/>
      <c r="AU112" s="119" t="s">
        <v>195</v>
      </c>
      <c r="AV112" s="119" t="e">
        <f>VLOOKUP(F112,[78]!D365FinOps_API_Table[[FixedAssetNumber]:[Department]],80,FALSE)</f>
        <v>#REF!</v>
      </c>
      <c r="AW112" t="e">
        <f t="shared" si="24"/>
        <v>#REF!</v>
      </c>
      <c r="BL112" s="259"/>
    </row>
    <row r="113" spans="1:64" hidden="1" outlineLevel="1">
      <c r="A113" s="242">
        <f t="shared" si="32"/>
        <v>102</v>
      </c>
      <c r="B113" s="275" t="s">
        <v>206</v>
      </c>
      <c r="C113" s="517" t="s">
        <v>188</v>
      </c>
      <c r="D113" s="211">
        <v>153</v>
      </c>
      <c r="E113" s="254" t="s">
        <v>469</v>
      </c>
      <c r="F113" s="254" t="s">
        <v>470</v>
      </c>
      <c r="G113" s="260">
        <v>43007</v>
      </c>
      <c r="H113" s="244" t="s">
        <v>13</v>
      </c>
      <c r="I113" s="271">
        <v>3119</v>
      </c>
      <c r="J113" s="254" t="s">
        <v>471</v>
      </c>
      <c r="K113" s="254" t="s">
        <v>472</v>
      </c>
      <c r="L113" s="254"/>
      <c r="M113" s="271">
        <v>2017</v>
      </c>
      <c r="N113" s="271"/>
      <c r="O113" s="271"/>
      <c r="P113" s="272"/>
      <c r="Q113" s="253">
        <v>1</v>
      </c>
      <c r="R113" s="273"/>
      <c r="S113" s="274">
        <v>780000000</v>
      </c>
      <c r="T113" s="245">
        <f t="shared" ref="T113:T143" si="33">+S113/U113</f>
        <v>13000000</v>
      </c>
      <c r="U113" s="275">
        <v>60</v>
      </c>
      <c r="V113" s="247">
        <v>60</v>
      </c>
      <c r="W113" s="246">
        <f t="shared" ref="W113:W140" si="34">+AB113/T113</f>
        <v>0</v>
      </c>
      <c r="X113" s="246">
        <f t="shared" ref="X113:X140" si="35">+V113+W113</f>
        <v>60</v>
      </c>
      <c r="Y113" s="248">
        <f t="shared" ref="Y113:Y140" si="36">+U113-X113</f>
        <v>0</v>
      </c>
      <c r="Z113" s="249">
        <v>780000000</v>
      </c>
      <c r="AA113" s="249">
        <v>0</v>
      </c>
      <c r="AB113" s="249">
        <f t="shared" si="29"/>
        <v>0</v>
      </c>
      <c r="AC113" s="249"/>
      <c r="AD113" s="249"/>
      <c r="AE113" s="249"/>
      <c r="AF113" s="249"/>
      <c r="AG113" s="249"/>
      <c r="AH113" s="249"/>
      <c r="AI113" s="249"/>
      <c r="AJ113" s="249"/>
      <c r="AK113" s="249"/>
      <c r="AL113" s="249"/>
      <c r="AM113" s="249"/>
      <c r="AN113" s="249"/>
      <c r="AO113" s="249">
        <f t="shared" ref="AO113:AO143" si="37">+Z113+AB113</f>
        <v>780000000</v>
      </c>
      <c r="AP113" s="250">
        <f t="shared" ref="AP113:AP143" si="38">IF(AR113=$AR$8,((S113-AO113)*0),S113-AO113)</f>
        <v>0</v>
      </c>
      <c r="AQ113" s="251"/>
      <c r="AR113" s="265"/>
      <c r="AS113" s="276"/>
      <c r="AT113" s="267"/>
      <c r="AU113" s="119" t="s">
        <v>195</v>
      </c>
      <c r="AV113" s="119" t="e">
        <f>VLOOKUP(F113,[78]!D365FinOps_API_Table[[FixedAssetNumber]:[Department]],80,FALSE)</f>
        <v>#REF!</v>
      </c>
      <c r="AW113" t="e">
        <f t="shared" si="24"/>
        <v>#REF!</v>
      </c>
      <c r="BL113" s="254" t="s">
        <v>469</v>
      </c>
    </row>
    <row r="114" spans="1:64" outlineLevel="1">
      <c r="A114" s="242">
        <f t="shared" si="32"/>
        <v>103</v>
      </c>
      <c r="B114" s="275" t="s">
        <v>271</v>
      </c>
      <c r="C114" s="262" t="s">
        <v>272</v>
      </c>
      <c r="D114" s="211">
        <v>153</v>
      </c>
      <c r="E114" s="213" t="s">
        <v>473</v>
      </c>
      <c r="F114" s="254" t="s">
        <v>474</v>
      </c>
      <c r="G114" s="260">
        <v>43097</v>
      </c>
      <c r="H114" s="244" t="s">
        <v>13</v>
      </c>
      <c r="I114" s="271">
        <v>25</v>
      </c>
      <c r="J114" s="254" t="s">
        <v>475</v>
      </c>
      <c r="K114" s="254" t="s">
        <v>386</v>
      </c>
      <c r="L114" s="254"/>
      <c r="M114" s="271">
        <v>2017</v>
      </c>
      <c r="N114" s="271"/>
      <c r="O114" s="271"/>
      <c r="P114" s="272"/>
      <c r="Q114" s="253">
        <v>1</v>
      </c>
      <c r="R114" s="273"/>
      <c r="S114" s="274">
        <v>76595000</v>
      </c>
      <c r="T114" s="245">
        <f t="shared" si="33"/>
        <v>1276583.3333333333</v>
      </c>
      <c r="U114" s="275">
        <v>60</v>
      </c>
      <c r="V114" s="247">
        <v>60.000000000000007</v>
      </c>
      <c r="W114" s="246">
        <f t="shared" si="34"/>
        <v>0</v>
      </c>
      <c r="X114" s="246">
        <f t="shared" si="35"/>
        <v>60.000000000000007</v>
      </c>
      <c r="Y114" s="248">
        <f t="shared" si="36"/>
        <v>0</v>
      </c>
      <c r="Z114" s="249">
        <v>76595000</v>
      </c>
      <c r="AA114" s="249">
        <v>0</v>
      </c>
      <c r="AB114" s="249">
        <f t="shared" si="29"/>
        <v>0</v>
      </c>
      <c r="AC114" s="249"/>
      <c r="AD114" s="249"/>
      <c r="AE114" s="249"/>
      <c r="AF114" s="249"/>
      <c r="AG114" s="249"/>
      <c r="AH114" s="249"/>
      <c r="AI114" s="249"/>
      <c r="AJ114" s="249"/>
      <c r="AK114" s="249"/>
      <c r="AL114" s="249"/>
      <c r="AM114" s="249"/>
      <c r="AN114" s="249"/>
      <c r="AO114" s="249">
        <f t="shared" si="37"/>
        <v>76595000</v>
      </c>
      <c r="AP114" s="250">
        <f t="shared" si="38"/>
        <v>0</v>
      </c>
      <c r="AQ114" s="251"/>
      <c r="AR114" s="265"/>
      <c r="AS114" s="276"/>
      <c r="AT114" s="267"/>
      <c r="AU114" s="119" t="s">
        <v>195</v>
      </c>
      <c r="AV114" s="119" t="e">
        <f>VLOOKUP(F114,[78]!D365FinOps_API_Table[[FixedAssetNumber]:[Department]],80,FALSE)</f>
        <v>#REF!</v>
      </c>
      <c r="AW114" s="119" t="e">
        <f t="shared" si="24"/>
        <v>#REF!</v>
      </c>
      <c r="BL114" s="213" t="s">
        <v>473</v>
      </c>
    </row>
    <row r="115" spans="1:64" outlineLevel="1">
      <c r="A115" s="242">
        <f t="shared" si="32"/>
        <v>104</v>
      </c>
      <c r="B115" s="275" t="s">
        <v>271</v>
      </c>
      <c r="C115" s="216" t="s">
        <v>476</v>
      </c>
      <c r="D115" s="211">
        <v>153</v>
      </c>
      <c r="E115" s="213" t="s">
        <v>477</v>
      </c>
      <c r="F115" s="254" t="s">
        <v>478</v>
      </c>
      <c r="G115" s="260">
        <v>43220</v>
      </c>
      <c r="H115" s="244" t="s">
        <v>13</v>
      </c>
      <c r="I115" s="271"/>
      <c r="J115" s="254" t="s">
        <v>479</v>
      </c>
      <c r="K115" s="254" t="s">
        <v>373</v>
      </c>
      <c r="L115" s="254"/>
      <c r="M115" s="271">
        <v>2018</v>
      </c>
      <c r="N115" s="271"/>
      <c r="O115" s="271"/>
      <c r="P115" s="272"/>
      <c r="Q115" s="253">
        <v>1</v>
      </c>
      <c r="R115" s="273"/>
      <c r="S115" s="274">
        <v>214296550</v>
      </c>
      <c r="T115" s="245">
        <f t="shared" si="33"/>
        <v>3571609.1666666665</v>
      </c>
      <c r="U115" s="275">
        <v>60</v>
      </c>
      <c r="V115" s="247">
        <v>60</v>
      </c>
      <c r="W115" s="246">
        <f t="shared" si="34"/>
        <v>0</v>
      </c>
      <c r="X115" s="246">
        <f t="shared" si="35"/>
        <v>60</v>
      </c>
      <c r="Y115" s="248">
        <f t="shared" si="36"/>
        <v>0</v>
      </c>
      <c r="Z115" s="249">
        <v>214296550</v>
      </c>
      <c r="AA115" s="249">
        <v>0</v>
      </c>
      <c r="AB115" s="249">
        <f t="shared" si="29"/>
        <v>0</v>
      </c>
      <c r="AC115" s="249"/>
      <c r="AD115" s="249"/>
      <c r="AE115" s="249"/>
      <c r="AF115" s="249"/>
      <c r="AG115" s="249"/>
      <c r="AH115" s="249"/>
      <c r="AI115" s="249"/>
      <c r="AJ115" s="249"/>
      <c r="AK115" s="249"/>
      <c r="AL115" s="249"/>
      <c r="AM115" s="249"/>
      <c r="AN115" s="249"/>
      <c r="AO115" s="249">
        <f t="shared" si="37"/>
        <v>214296550</v>
      </c>
      <c r="AP115" s="250">
        <f t="shared" si="38"/>
        <v>0</v>
      </c>
      <c r="AQ115" s="251"/>
      <c r="AR115" s="265"/>
      <c r="AS115" s="276"/>
      <c r="AT115" s="267"/>
      <c r="AU115" s="119" t="s">
        <v>195</v>
      </c>
      <c r="AV115" s="119" t="e">
        <f>VLOOKUP(F115,[78]!D365FinOps_API_Table[[FixedAssetNumber]:[Department]],80,FALSE)</f>
        <v>#REF!</v>
      </c>
      <c r="AW115" t="e">
        <f t="shared" si="24"/>
        <v>#REF!</v>
      </c>
      <c r="BL115" s="213" t="s">
        <v>477</v>
      </c>
    </row>
    <row r="116" spans="1:64" outlineLevel="1">
      <c r="A116" s="242">
        <f t="shared" si="32"/>
        <v>105</v>
      </c>
      <c r="B116" s="275" t="s">
        <v>271</v>
      </c>
      <c r="C116" s="262" t="s">
        <v>272</v>
      </c>
      <c r="D116" s="211">
        <v>153</v>
      </c>
      <c r="E116" s="213" t="s">
        <v>480</v>
      </c>
      <c r="F116" s="254" t="s">
        <v>481</v>
      </c>
      <c r="G116" s="260">
        <v>43403</v>
      </c>
      <c r="H116" s="244" t="s">
        <v>13</v>
      </c>
      <c r="I116" s="271" t="s">
        <v>482</v>
      </c>
      <c r="J116" s="254" t="s">
        <v>483</v>
      </c>
      <c r="K116" s="254" t="s">
        <v>386</v>
      </c>
      <c r="L116" s="254"/>
      <c r="M116" s="271">
        <v>2018</v>
      </c>
      <c r="N116" s="271"/>
      <c r="O116" s="271"/>
      <c r="P116" s="272"/>
      <c r="Q116" s="253">
        <v>1</v>
      </c>
      <c r="R116" s="273"/>
      <c r="S116" s="274">
        <v>195741000</v>
      </c>
      <c r="T116" s="245">
        <f t="shared" si="33"/>
        <v>3262350</v>
      </c>
      <c r="U116" s="275">
        <v>60</v>
      </c>
      <c r="V116" s="247">
        <v>60</v>
      </c>
      <c r="W116" s="246">
        <f t="shared" si="34"/>
        <v>0</v>
      </c>
      <c r="X116" s="246">
        <f t="shared" si="35"/>
        <v>60</v>
      </c>
      <c r="Y116" s="248">
        <f t="shared" si="36"/>
        <v>0</v>
      </c>
      <c r="Z116" s="249">
        <v>195741000</v>
      </c>
      <c r="AA116" s="249">
        <v>0</v>
      </c>
      <c r="AB116" s="249">
        <f t="shared" si="29"/>
        <v>0</v>
      </c>
      <c r="AC116" s="249"/>
      <c r="AD116" s="249"/>
      <c r="AE116" s="249"/>
      <c r="AF116" s="249"/>
      <c r="AG116" s="249"/>
      <c r="AH116" s="249"/>
      <c r="AI116" s="249"/>
      <c r="AJ116" s="249"/>
      <c r="AK116" s="249"/>
      <c r="AL116" s="249"/>
      <c r="AM116" s="249"/>
      <c r="AN116" s="249"/>
      <c r="AO116" s="249">
        <f t="shared" si="37"/>
        <v>195741000</v>
      </c>
      <c r="AP116" s="250">
        <f t="shared" si="38"/>
        <v>0</v>
      </c>
      <c r="AQ116" s="251"/>
      <c r="AR116" s="265"/>
      <c r="AS116" s="276"/>
      <c r="AT116" s="267"/>
      <c r="AU116" s="119" t="s">
        <v>195</v>
      </c>
      <c r="AV116" s="119" t="e">
        <f>VLOOKUP(F116,[78]!D365FinOps_API_Table[[FixedAssetNumber]:[Department]],80,FALSE)</f>
        <v>#REF!</v>
      </c>
      <c r="AW116" s="119" t="e">
        <f t="shared" si="24"/>
        <v>#REF!</v>
      </c>
      <c r="BL116" s="213" t="s">
        <v>480</v>
      </c>
    </row>
    <row r="117" spans="1:64" outlineLevel="1">
      <c r="A117" s="242">
        <f t="shared" si="32"/>
        <v>106</v>
      </c>
      <c r="B117" s="275" t="s">
        <v>271</v>
      </c>
      <c r="C117" s="262" t="s">
        <v>272</v>
      </c>
      <c r="D117" s="211">
        <v>153</v>
      </c>
      <c r="E117" s="213" t="s">
        <v>484</v>
      </c>
      <c r="F117" s="254" t="s">
        <v>485</v>
      </c>
      <c r="G117" s="260">
        <v>43570</v>
      </c>
      <c r="H117" s="244" t="s">
        <v>13</v>
      </c>
      <c r="I117" s="271" t="s">
        <v>486</v>
      </c>
      <c r="J117" s="254" t="s">
        <v>487</v>
      </c>
      <c r="K117" s="254" t="s">
        <v>386</v>
      </c>
      <c r="L117" s="254"/>
      <c r="M117" s="271">
        <v>2019</v>
      </c>
      <c r="N117" s="271"/>
      <c r="O117" s="271"/>
      <c r="P117" s="272"/>
      <c r="Q117" s="253">
        <v>1</v>
      </c>
      <c r="R117" s="273"/>
      <c r="S117" s="274">
        <v>109550000</v>
      </c>
      <c r="T117" s="245">
        <f t="shared" si="33"/>
        <v>1825833.3333333333</v>
      </c>
      <c r="U117" s="275">
        <v>60</v>
      </c>
      <c r="V117" s="247">
        <v>60</v>
      </c>
      <c r="W117" s="246">
        <f t="shared" si="34"/>
        <v>0</v>
      </c>
      <c r="X117" s="254">
        <f t="shared" si="35"/>
        <v>60</v>
      </c>
      <c r="Y117" s="248">
        <f t="shared" si="36"/>
        <v>0</v>
      </c>
      <c r="Z117" s="249">
        <v>109550000</v>
      </c>
      <c r="AA117" s="249">
        <v>0</v>
      </c>
      <c r="AB117" s="249">
        <f t="shared" si="29"/>
        <v>0</v>
      </c>
      <c r="AC117" s="249"/>
      <c r="AD117" s="249"/>
      <c r="AE117" s="249"/>
      <c r="AF117" s="249"/>
      <c r="AG117" s="249"/>
      <c r="AH117" s="249"/>
      <c r="AI117" s="249"/>
      <c r="AJ117" s="249"/>
      <c r="AK117" s="249"/>
      <c r="AL117" s="249"/>
      <c r="AM117" s="249"/>
      <c r="AN117" s="249"/>
      <c r="AO117" s="249">
        <f t="shared" si="37"/>
        <v>109550000</v>
      </c>
      <c r="AP117" s="250">
        <f t="shared" si="38"/>
        <v>0</v>
      </c>
      <c r="AQ117" s="251"/>
      <c r="AR117" s="265"/>
      <c r="AS117" s="276"/>
      <c r="AT117" s="267"/>
      <c r="AU117" s="119" t="s">
        <v>195</v>
      </c>
      <c r="AV117" s="119" t="e">
        <f>VLOOKUP(F117,[78]!D365FinOps_API_Table[[FixedAssetNumber]:[Department]],80,FALSE)</f>
        <v>#REF!</v>
      </c>
      <c r="AW117" s="119" t="e">
        <f t="shared" si="24"/>
        <v>#REF!</v>
      </c>
      <c r="BL117" s="213" t="s">
        <v>484</v>
      </c>
    </row>
    <row r="118" spans="1:64" hidden="1" outlineLevel="1">
      <c r="A118" s="242">
        <f t="shared" si="32"/>
        <v>107</v>
      </c>
      <c r="B118" s="275" t="s">
        <v>206</v>
      </c>
      <c r="C118" s="517" t="s">
        <v>188</v>
      </c>
      <c r="D118" s="211">
        <v>153</v>
      </c>
      <c r="E118" s="254" t="s">
        <v>488</v>
      </c>
      <c r="F118" s="254" t="s">
        <v>489</v>
      </c>
      <c r="G118" s="260">
        <v>43661</v>
      </c>
      <c r="H118" s="244" t="s">
        <v>13</v>
      </c>
      <c r="I118" s="271" t="s">
        <v>490</v>
      </c>
      <c r="J118" s="254" t="s">
        <v>491</v>
      </c>
      <c r="K118" s="254" t="s">
        <v>492</v>
      </c>
      <c r="L118" s="254"/>
      <c r="M118" s="271">
        <v>2019</v>
      </c>
      <c r="N118" s="271"/>
      <c r="O118" s="271"/>
      <c r="P118" s="272"/>
      <c r="Q118" s="253">
        <v>1</v>
      </c>
      <c r="R118" s="273"/>
      <c r="S118" s="274">
        <v>535000000</v>
      </c>
      <c r="T118" s="245">
        <f t="shared" si="33"/>
        <v>8916666.666666666</v>
      </c>
      <c r="U118" s="275">
        <v>60</v>
      </c>
      <c r="V118" s="247">
        <v>60.000000000000007</v>
      </c>
      <c r="W118" s="246">
        <f t="shared" si="34"/>
        <v>0</v>
      </c>
      <c r="X118" s="254">
        <f t="shared" si="35"/>
        <v>60.000000000000007</v>
      </c>
      <c r="Y118" s="248">
        <f t="shared" si="36"/>
        <v>0</v>
      </c>
      <c r="Z118" s="249">
        <v>535000000</v>
      </c>
      <c r="AA118" s="249">
        <v>0</v>
      </c>
      <c r="AB118" s="249">
        <f t="shared" si="29"/>
        <v>0</v>
      </c>
      <c r="AC118" s="249"/>
      <c r="AD118" s="249"/>
      <c r="AE118" s="249"/>
      <c r="AF118" s="249"/>
      <c r="AG118" s="249"/>
      <c r="AH118" s="249"/>
      <c r="AI118" s="249"/>
      <c r="AJ118" s="249"/>
      <c r="AK118" s="249"/>
      <c r="AL118" s="249"/>
      <c r="AM118" s="249"/>
      <c r="AN118" s="249"/>
      <c r="AO118" s="249">
        <f t="shared" si="37"/>
        <v>535000000</v>
      </c>
      <c r="AP118" s="250">
        <f t="shared" si="38"/>
        <v>0</v>
      </c>
      <c r="AQ118" s="251"/>
      <c r="AR118" s="265"/>
      <c r="AS118" s="276"/>
      <c r="AT118" s="267"/>
      <c r="AU118" s="119" t="s">
        <v>195</v>
      </c>
      <c r="AV118" s="119" t="e">
        <f>VLOOKUP(F118,[78]!D365FinOps_API_Table[[FixedAssetNumber]:[Department]],80,FALSE)</f>
        <v>#REF!</v>
      </c>
      <c r="AW118" t="e">
        <f t="shared" si="24"/>
        <v>#REF!</v>
      </c>
      <c r="BL118" s="254" t="s">
        <v>488</v>
      </c>
    </row>
    <row r="119" spans="1:64" outlineLevel="1">
      <c r="A119" s="242">
        <f t="shared" si="32"/>
        <v>108</v>
      </c>
      <c r="B119" s="275" t="s">
        <v>271</v>
      </c>
      <c r="C119" s="428" t="s">
        <v>272</v>
      </c>
      <c r="D119" s="211">
        <v>153</v>
      </c>
      <c r="E119" s="254" t="s">
        <v>493</v>
      </c>
      <c r="F119" s="254" t="s">
        <v>494</v>
      </c>
      <c r="G119" s="260">
        <v>43827</v>
      </c>
      <c r="H119" s="244" t="s">
        <v>13</v>
      </c>
      <c r="I119" s="271" t="s">
        <v>495</v>
      </c>
      <c r="J119" s="254" t="s">
        <v>496</v>
      </c>
      <c r="K119" s="254" t="s">
        <v>386</v>
      </c>
      <c r="L119" s="254"/>
      <c r="M119" s="271">
        <v>2019</v>
      </c>
      <c r="N119" s="271"/>
      <c r="O119" s="271"/>
      <c r="P119" s="272"/>
      <c r="Q119" s="253">
        <v>1</v>
      </c>
      <c r="R119" s="273"/>
      <c r="S119" s="274">
        <v>103960000</v>
      </c>
      <c r="T119" s="245">
        <f t="shared" si="33"/>
        <v>1732666.6666666667</v>
      </c>
      <c r="U119" s="275">
        <v>60</v>
      </c>
      <c r="V119" s="247">
        <v>59.999999999999993</v>
      </c>
      <c r="W119" s="246">
        <f t="shared" si="34"/>
        <v>0</v>
      </c>
      <c r="X119" s="254">
        <f t="shared" si="35"/>
        <v>59.999999999999993</v>
      </c>
      <c r="Y119" s="248">
        <f t="shared" si="36"/>
        <v>0</v>
      </c>
      <c r="Z119" s="249">
        <v>103960000</v>
      </c>
      <c r="AA119" s="249">
        <v>0</v>
      </c>
      <c r="AB119" s="249">
        <f t="shared" si="29"/>
        <v>0</v>
      </c>
      <c r="AC119" s="249"/>
      <c r="AD119" s="249"/>
      <c r="AE119" s="249"/>
      <c r="AF119" s="249"/>
      <c r="AG119" s="249"/>
      <c r="AH119" s="249"/>
      <c r="AI119" s="249"/>
      <c r="AJ119" s="249"/>
      <c r="AK119" s="249"/>
      <c r="AL119" s="249"/>
      <c r="AM119" s="249"/>
      <c r="AN119" s="249"/>
      <c r="AO119" s="249">
        <f t="shared" si="37"/>
        <v>103960000</v>
      </c>
      <c r="AP119" s="250">
        <f t="shared" si="38"/>
        <v>0</v>
      </c>
      <c r="AQ119" s="251"/>
      <c r="AR119" s="265"/>
      <c r="AS119" s="276"/>
      <c r="AT119" s="267"/>
      <c r="AU119" s="119" t="s">
        <v>195</v>
      </c>
      <c r="AV119" s="119" t="e">
        <f>VLOOKUP(F119,[78]!D365FinOps_API_Table[[FixedAssetNumber]:[Department]],80,FALSE)</f>
        <v>#REF!</v>
      </c>
      <c r="AW119" s="119" t="e">
        <f t="shared" si="24"/>
        <v>#REF!</v>
      </c>
      <c r="BL119" s="254" t="s">
        <v>493</v>
      </c>
    </row>
    <row r="120" spans="1:64" hidden="1" outlineLevel="1">
      <c r="A120" s="242">
        <f t="shared" si="32"/>
        <v>109</v>
      </c>
      <c r="B120" s="275" t="s">
        <v>497</v>
      </c>
      <c r="C120" s="428" t="s">
        <v>498</v>
      </c>
      <c r="D120" s="211">
        <v>153</v>
      </c>
      <c r="E120" s="254" t="s">
        <v>499</v>
      </c>
      <c r="F120" s="254" t="s">
        <v>500</v>
      </c>
      <c r="G120" s="260">
        <v>43964</v>
      </c>
      <c r="H120" s="244" t="s">
        <v>13</v>
      </c>
      <c r="I120" s="271" t="s">
        <v>501</v>
      </c>
      <c r="J120" s="254" t="s">
        <v>502</v>
      </c>
      <c r="K120" s="254" t="s">
        <v>503</v>
      </c>
      <c r="L120" s="254"/>
      <c r="M120" s="271">
        <v>2020</v>
      </c>
      <c r="N120" s="271"/>
      <c r="O120" s="271"/>
      <c r="P120" s="272"/>
      <c r="Q120" s="253">
        <v>1</v>
      </c>
      <c r="R120" s="273"/>
      <c r="S120" s="274">
        <v>64000000</v>
      </c>
      <c r="T120" s="245">
        <f t="shared" si="33"/>
        <v>1333333.3333333333</v>
      </c>
      <c r="U120" s="275">
        <v>48</v>
      </c>
      <c r="V120" s="247">
        <v>48.000000000000007</v>
      </c>
      <c r="W120" s="246">
        <f t="shared" si="34"/>
        <v>0</v>
      </c>
      <c r="X120" s="254">
        <f t="shared" si="35"/>
        <v>48.000000000000007</v>
      </c>
      <c r="Y120" s="248">
        <f t="shared" si="36"/>
        <v>0</v>
      </c>
      <c r="Z120" s="249">
        <v>64000000.000000007</v>
      </c>
      <c r="AA120" s="249">
        <v>-7.4505805969238281E-9</v>
      </c>
      <c r="AB120" s="249">
        <f t="shared" si="29"/>
        <v>0</v>
      </c>
      <c r="AC120" s="249"/>
      <c r="AD120" s="249"/>
      <c r="AE120" s="249"/>
      <c r="AF120" s="249"/>
      <c r="AG120" s="249"/>
      <c r="AH120" s="249"/>
      <c r="AI120" s="249"/>
      <c r="AJ120" s="249"/>
      <c r="AK120" s="249"/>
      <c r="AL120" s="249"/>
      <c r="AM120" s="249"/>
      <c r="AN120" s="249"/>
      <c r="AO120" s="249">
        <f t="shared" si="37"/>
        <v>64000000.000000007</v>
      </c>
      <c r="AP120" s="250">
        <f t="shared" si="38"/>
        <v>-7.4505805969238281E-9</v>
      </c>
      <c r="AQ120" s="251"/>
      <c r="AR120" s="265"/>
      <c r="AS120" s="276"/>
      <c r="AT120" s="267"/>
      <c r="AU120" s="119" t="s">
        <v>195</v>
      </c>
      <c r="AV120" s="119" t="e">
        <f>VLOOKUP(F120,[78]!D365FinOps_API_Table[[FixedAssetNumber]:[Department]],80,FALSE)</f>
        <v>#REF!</v>
      </c>
      <c r="AW120" t="e">
        <f t="shared" si="24"/>
        <v>#REF!</v>
      </c>
      <c r="BL120" s="254" t="s">
        <v>499</v>
      </c>
    </row>
    <row r="121" spans="1:64" hidden="1" outlineLevel="1">
      <c r="A121" s="873">
        <f t="shared" si="32"/>
        <v>110</v>
      </c>
      <c r="B121" s="830" t="s">
        <v>187</v>
      </c>
      <c r="C121" s="867" t="s">
        <v>188</v>
      </c>
      <c r="D121" s="878">
        <v>153</v>
      </c>
      <c r="E121" s="830" t="s">
        <v>504</v>
      </c>
      <c r="F121" s="830" t="s">
        <v>505</v>
      </c>
      <c r="G121" s="920">
        <v>43998</v>
      </c>
      <c r="H121" s="876" t="s">
        <v>13</v>
      </c>
      <c r="I121" s="836" t="s">
        <v>506</v>
      </c>
      <c r="J121" s="830" t="s">
        <v>507</v>
      </c>
      <c r="K121" s="830" t="s">
        <v>508</v>
      </c>
      <c r="L121" s="830" t="s">
        <v>509</v>
      </c>
      <c r="M121" s="836">
        <v>2020</v>
      </c>
      <c r="N121" s="836" t="s">
        <v>510</v>
      </c>
      <c r="O121" s="836"/>
      <c r="P121" s="921"/>
      <c r="Q121" s="874">
        <v>1</v>
      </c>
      <c r="R121" s="922"/>
      <c r="S121" s="839">
        <v>73425000</v>
      </c>
      <c r="T121" s="881">
        <f t="shared" si="33"/>
        <v>1223750</v>
      </c>
      <c r="U121" s="830">
        <v>60</v>
      </c>
      <c r="V121" s="882">
        <v>60</v>
      </c>
      <c r="W121" s="883">
        <f t="shared" si="34"/>
        <v>0</v>
      </c>
      <c r="X121" s="830">
        <f t="shared" si="35"/>
        <v>60</v>
      </c>
      <c r="Y121" s="884">
        <f>+U121-X121</f>
        <v>0</v>
      </c>
      <c r="Z121" s="885">
        <v>73425000</v>
      </c>
      <c r="AA121" s="885">
        <v>0</v>
      </c>
      <c r="AB121" s="885">
        <f t="shared" si="29"/>
        <v>0</v>
      </c>
      <c r="AC121" s="885"/>
      <c r="AD121" s="885"/>
      <c r="AE121" s="885"/>
      <c r="AF121" s="885"/>
      <c r="AG121" s="885"/>
      <c r="AH121" s="885"/>
      <c r="AI121" s="885"/>
      <c r="AJ121" s="885"/>
      <c r="AK121" s="885"/>
      <c r="AL121" s="885"/>
      <c r="AM121" s="885"/>
      <c r="AN121" s="885"/>
      <c r="AO121" s="885">
        <f t="shared" si="37"/>
        <v>73425000</v>
      </c>
      <c r="AP121" s="886">
        <f t="shared" si="38"/>
        <v>0</v>
      </c>
      <c r="AQ121" s="887"/>
      <c r="AR121" s="887" t="s">
        <v>86</v>
      </c>
      <c r="AS121" s="848"/>
      <c r="AT121" s="888">
        <v>46142</v>
      </c>
      <c r="AU121" s="119" t="s">
        <v>195</v>
      </c>
      <c r="AV121" s="119" t="e">
        <f>VLOOKUP(F121,[78]!D365FinOps_API_Table[[FixedAssetNumber]:[Department]],80,FALSE)</f>
        <v>#REF!</v>
      </c>
      <c r="AW121" t="e">
        <f t="shared" si="24"/>
        <v>#REF!</v>
      </c>
      <c r="BL121" s="254" t="s">
        <v>504</v>
      </c>
    </row>
    <row r="122" spans="1:64" hidden="1" outlineLevel="1">
      <c r="A122" s="242">
        <f t="shared" si="32"/>
        <v>111</v>
      </c>
      <c r="B122" s="275" t="s">
        <v>511</v>
      </c>
      <c r="C122" s="428" t="s">
        <v>512</v>
      </c>
      <c r="D122" s="211">
        <v>153</v>
      </c>
      <c r="E122" s="254" t="s">
        <v>513</v>
      </c>
      <c r="F122" s="254" t="s">
        <v>514</v>
      </c>
      <c r="G122" s="260">
        <v>44134</v>
      </c>
      <c r="H122" s="244" t="s">
        <v>13</v>
      </c>
      <c r="I122" s="271" t="s">
        <v>515</v>
      </c>
      <c r="J122" s="254" t="s">
        <v>516</v>
      </c>
      <c r="K122" s="254" t="s">
        <v>517</v>
      </c>
      <c r="L122" s="254" t="s">
        <v>518</v>
      </c>
      <c r="M122" s="271">
        <v>2020</v>
      </c>
      <c r="N122" s="271" t="s">
        <v>519</v>
      </c>
      <c r="O122" s="271" t="s">
        <v>519</v>
      </c>
      <c r="P122" s="271" t="s">
        <v>519</v>
      </c>
      <c r="Q122" s="253">
        <v>1</v>
      </c>
      <c r="R122" s="273"/>
      <c r="S122" s="274">
        <v>169762818</v>
      </c>
      <c r="T122" s="245">
        <f t="shared" si="33"/>
        <v>3536725.375</v>
      </c>
      <c r="U122" s="275">
        <v>48</v>
      </c>
      <c r="V122" s="247">
        <v>48</v>
      </c>
      <c r="W122" s="246">
        <f t="shared" si="34"/>
        <v>0</v>
      </c>
      <c r="X122" s="254">
        <f t="shared" si="35"/>
        <v>48</v>
      </c>
      <c r="Y122" s="248">
        <f t="shared" si="36"/>
        <v>0</v>
      </c>
      <c r="Z122" s="249">
        <v>169762818</v>
      </c>
      <c r="AA122" s="249">
        <v>0</v>
      </c>
      <c r="AB122" s="249">
        <f t="shared" si="29"/>
        <v>0</v>
      </c>
      <c r="AC122" s="249"/>
      <c r="AD122" s="249"/>
      <c r="AE122" s="249"/>
      <c r="AF122" s="249"/>
      <c r="AG122" s="249"/>
      <c r="AH122" s="249"/>
      <c r="AI122" s="249"/>
      <c r="AJ122" s="249"/>
      <c r="AK122" s="249"/>
      <c r="AL122" s="249"/>
      <c r="AM122" s="249"/>
      <c r="AN122" s="249"/>
      <c r="AO122" s="249">
        <f t="shared" si="37"/>
        <v>169762818</v>
      </c>
      <c r="AP122" s="250">
        <f t="shared" si="38"/>
        <v>0</v>
      </c>
      <c r="AQ122" s="251"/>
      <c r="AR122" s="265"/>
      <c r="AS122" s="276"/>
      <c r="AT122" s="267"/>
      <c r="AU122" s="119" t="s">
        <v>195</v>
      </c>
      <c r="AV122" s="119" t="e">
        <f>VLOOKUP(F122,[78]!D365FinOps_API_Table[[FixedAssetNumber]:[Department]],80,FALSE)</f>
        <v>#REF!</v>
      </c>
      <c r="AW122" t="e">
        <f t="shared" si="24"/>
        <v>#REF!</v>
      </c>
      <c r="BL122" s="254" t="s">
        <v>513</v>
      </c>
    </row>
    <row r="123" spans="1:64" hidden="1" outlineLevel="1">
      <c r="A123" s="242">
        <f t="shared" si="32"/>
        <v>112</v>
      </c>
      <c r="B123" s="275" t="s">
        <v>511</v>
      </c>
      <c r="C123" s="428" t="s">
        <v>512</v>
      </c>
      <c r="D123" s="211">
        <v>153</v>
      </c>
      <c r="E123" s="254" t="s">
        <v>520</v>
      </c>
      <c r="F123" s="254" t="s">
        <v>521</v>
      </c>
      <c r="G123" s="260">
        <v>44134</v>
      </c>
      <c r="H123" s="244" t="s">
        <v>13</v>
      </c>
      <c r="I123" s="271" t="s">
        <v>522</v>
      </c>
      <c r="J123" s="254" t="s">
        <v>523</v>
      </c>
      <c r="K123" s="254" t="s">
        <v>524</v>
      </c>
      <c r="L123" s="254" t="s">
        <v>518</v>
      </c>
      <c r="M123" s="271">
        <v>2020</v>
      </c>
      <c r="N123" s="271" t="s">
        <v>519</v>
      </c>
      <c r="O123" s="271" t="s">
        <v>519</v>
      </c>
      <c r="P123" s="271" t="s">
        <v>519</v>
      </c>
      <c r="Q123" s="253">
        <v>1</v>
      </c>
      <c r="R123" s="273"/>
      <c r="S123" s="274">
        <v>299029000</v>
      </c>
      <c r="T123" s="245">
        <f t="shared" si="33"/>
        <v>6229770.833333333</v>
      </c>
      <c r="U123" s="275">
        <v>48</v>
      </c>
      <c r="V123" s="247">
        <v>48</v>
      </c>
      <c r="W123" s="246">
        <f t="shared" si="34"/>
        <v>0</v>
      </c>
      <c r="X123" s="254">
        <f t="shared" si="35"/>
        <v>48</v>
      </c>
      <c r="Y123" s="248">
        <f t="shared" si="36"/>
        <v>0</v>
      </c>
      <c r="Z123" s="249">
        <v>299029000</v>
      </c>
      <c r="AA123" s="249">
        <v>0</v>
      </c>
      <c r="AB123" s="249">
        <f t="shared" si="29"/>
        <v>0</v>
      </c>
      <c r="AC123" s="249"/>
      <c r="AD123" s="249"/>
      <c r="AE123" s="249"/>
      <c r="AF123" s="249"/>
      <c r="AG123" s="249"/>
      <c r="AH123" s="249"/>
      <c r="AI123" s="249"/>
      <c r="AJ123" s="249"/>
      <c r="AK123" s="249"/>
      <c r="AL123" s="249"/>
      <c r="AM123" s="249"/>
      <c r="AN123" s="249"/>
      <c r="AO123" s="249">
        <f t="shared" si="37"/>
        <v>299029000</v>
      </c>
      <c r="AP123" s="250">
        <f t="shared" si="38"/>
        <v>0</v>
      </c>
      <c r="AQ123" s="251"/>
      <c r="AR123" s="265"/>
      <c r="AS123" s="276"/>
      <c r="AT123" s="267"/>
      <c r="AU123" s="119" t="s">
        <v>195</v>
      </c>
      <c r="AV123" s="119" t="e">
        <f>VLOOKUP(F123,[78]!D365FinOps_API_Table[[FixedAssetNumber]:[Department]],80,FALSE)</f>
        <v>#REF!</v>
      </c>
      <c r="AW123" t="e">
        <f t="shared" si="24"/>
        <v>#REF!</v>
      </c>
      <c r="BL123" s="254" t="s">
        <v>520</v>
      </c>
    </row>
    <row r="124" spans="1:64" hidden="1" outlineLevel="1">
      <c r="A124" s="242">
        <f t="shared" si="32"/>
        <v>113</v>
      </c>
      <c r="B124" s="275" t="s">
        <v>206</v>
      </c>
      <c r="C124" s="517" t="s">
        <v>188</v>
      </c>
      <c r="D124" s="211">
        <v>153</v>
      </c>
      <c r="E124" s="254" t="s">
        <v>525</v>
      </c>
      <c r="F124" s="254" t="s">
        <v>526</v>
      </c>
      <c r="G124" s="260">
        <v>44195</v>
      </c>
      <c r="H124" s="244" t="s">
        <v>13</v>
      </c>
      <c r="I124" s="271" t="s">
        <v>352</v>
      </c>
      <c r="J124" s="254" t="s">
        <v>527</v>
      </c>
      <c r="K124" s="254" t="s">
        <v>472</v>
      </c>
      <c r="L124" s="254"/>
      <c r="M124" s="271">
        <v>2020</v>
      </c>
      <c r="N124" s="271"/>
      <c r="O124" s="271"/>
      <c r="P124" s="271"/>
      <c r="Q124" s="253">
        <v>1</v>
      </c>
      <c r="R124" s="273"/>
      <c r="S124" s="274">
        <v>140000000</v>
      </c>
      <c r="T124" s="245">
        <f t="shared" si="33"/>
        <v>3888888.888888889</v>
      </c>
      <c r="U124" s="275">
        <v>36</v>
      </c>
      <c r="V124" s="247">
        <v>36</v>
      </c>
      <c r="W124" s="246">
        <f t="shared" si="34"/>
        <v>0</v>
      </c>
      <c r="X124" s="254">
        <f t="shared" si="35"/>
        <v>36</v>
      </c>
      <c r="Y124" s="248">
        <f t="shared" si="36"/>
        <v>0</v>
      </c>
      <c r="Z124" s="249">
        <v>140000000</v>
      </c>
      <c r="AA124" s="249">
        <v>0</v>
      </c>
      <c r="AB124" s="249">
        <f t="shared" si="29"/>
        <v>0</v>
      </c>
      <c r="AC124" s="249"/>
      <c r="AD124" s="249"/>
      <c r="AE124" s="249"/>
      <c r="AF124" s="249"/>
      <c r="AG124" s="249"/>
      <c r="AH124" s="249"/>
      <c r="AI124" s="249"/>
      <c r="AJ124" s="249"/>
      <c r="AK124" s="249"/>
      <c r="AL124" s="249"/>
      <c r="AM124" s="249"/>
      <c r="AN124" s="249"/>
      <c r="AO124" s="249">
        <f t="shared" si="37"/>
        <v>140000000</v>
      </c>
      <c r="AP124" s="250">
        <f t="shared" si="38"/>
        <v>0</v>
      </c>
      <c r="AQ124" s="251"/>
      <c r="AR124" s="265"/>
      <c r="AS124" s="276"/>
      <c r="AT124" s="267"/>
      <c r="AU124" s="119" t="s">
        <v>195</v>
      </c>
      <c r="AV124" s="119" t="e">
        <f>VLOOKUP(F124,[78]!D365FinOps_API_Table[[FixedAssetNumber]:[Department]],80,FALSE)</f>
        <v>#REF!</v>
      </c>
      <c r="AW124" t="e">
        <f t="shared" si="24"/>
        <v>#REF!</v>
      </c>
      <c r="BL124" s="254" t="s">
        <v>525</v>
      </c>
    </row>
    <row r="125" spans="1:64" hidden="1" outlineLevel="1">
      <c r="A125" s="873">
        <f t="shared" si="32"/>
        <v>114</v>
      </c>
      <c r="B125" s="830" t="s">
        <v>206</v>
      </c>
      <c r="C125" s="867" t="s">
        <v>188</v>
      </c>
      <c r="D125" s="878">
        <v>153</v>
      </c>
      <c r="E125" s="830" t="s">
        <v>528</v>
      </c>
      <c r="F125" s="830" t="s">
        <v>529</v>
      </c>
      <c r="G125" s="920">
        <v>44195</v>
      </c>
      <c r="H125" s="876" t="s">
        <v>13</v>
      </c>
      <c r="I125" s="836" t="s">
        <v>352</v>
      </c>
      <c r="J125" s="830" t="s">
        <v>530</v>
      </c>
      <c r="K125" s="830" t="s">
        <v>531</v>
      </c>
      <c r="L125" s="830"/>
      <c r="M125" s="836">
        <v>2020</v>
      </c>
      <c r="N125" s="836" t="s">
        <v>532</v>
      </c>
      <c r="O125" s="836" t="s">
        <v>532</v>
      </c>
      <c r="P125" s="836" t="s">
        <v>532</v>
      </c>
      <c r="Q125" s="874">
        <v>12</v>
      </c>
      <c r="R125" s="922"/>
      <c r="S125" s="839">
        <v>116000000</v>
      </c>
      <c r="T125" s="881">
        <f t="shared" si="33"/>
        <v>3222222.222222222</v>
      </c>
      <c r="U125" s="830">
        <v>36</v>
      </c>
      <c r="V125" s="882">
        <v>36.000000000000007</v>
      </c>
      <c r="W125" s="883">
        <f t="shared" si="34"/>
        <v>0</v>
      </c>
      <c r="X125" s="830">
        <f t="shared" si="35"/>
        <v>36.000000000000007</v>
      </c>
      <c r="Y125" s="884">
        <f t="shared" si="36"/>
        <v>0</v>
      </c>
      <c r="Z125" s="885">
        <v>116000000.00000001</v>
      </c>
      <c r="AA125" s="885">
        <v>-1.4901161193847656E-8</v>
      </c>
      <c r="AB125" s="885">
        <f t="shared" si="29"/>
        <v>0</v>
      </c>
      <c r="AC125" s="885"/>
      <c r="AD125" s="885"/>
      <c r="AE125" s="885"/>
      <c r="AF125" s="885"/>
      <c r="AG125" s="885"/>
      <c r="AH125" s="885"/>
      <c r="AI125" s="885"/>
      <c r="AJ125" s="885"/>
      <c r="AK125" s="885"/>
      <c r="AL125" s="885"/>
      <c r="AM125" s="885"/>
      <c r="AN125" s="885"/>
      <c r="AO125" s="885">
        <f t="shared" si="37"/>
        <v>116000000.00000001</v>
      </c>
      <c r="AP125" s="886">
        <f t="shared" si="38"/>
        <v>0</v>
      </c>
      <c r="AQ125" s="887"/>
      <c r="AR125" s="887" t="s">
        <v>86</v>
      </c>
      <c r="AS125" s="848"/>
      <c r="AT125" s="888">
        <v>46142</v>
      </c>
      <c r="AU125" s="119" t="s">
        <v>195</v>
      </c>
      <c r="AV125" s="119" t="e">
        <f>VLOOKUP(F125,[78]!D365FinOps_API_Table[[FixedAssetNumber]:[Department]],80,FALSE)</f>
        <v>#REF!</v>
      </c>
      <c r="AW125" t="e">
        <f t="shared" si="24"/>
        <v>#REF!</v>
      </c>
      <c r="BL125" s="254" t="s">
        <v>528</v>
      </c>
    </row>
    <row r="126" spans="1:64" outlineLevel="1">
      <c r="A126" s="242">
        <f t="shared" si="32"/>
        <v>115</v>
      </c>
      <c r="B126" s="275" t="s">
        <v>271</v>
      </c>
      <c r="C126" s="428" t="s">
        <v>272</v>
      </c>
      <c r="D126" s="211">
        <v>153</v>
      </c>
      <c r="E126" s="254" t="s">
        <v>533</v>
      </c>
      <c r="F126" s="254" t="s">
        <v>534</v>
      </c>
      <c r="G126" s="260">
        <v>44560</v>
      </c>
      <c r="H126" s="244" t="s">
        <v>13</v>
      </c>
      <c r="I126" s="271" t="s">
        <v>535</v>
      </c>
      <c r="J126" s="254" t="s">
        <v>536</v>
      </c>
      <c r="K126" s="254" t="s">
        <v>454</v>
      </c>
      <c r="L126" s="254"/>
      <c r="M126" s="271">
        <v>2021</v>
      </c>
      <c r="N126" s="271"/>
      <c r="O126" s="271"/>
      <c r="P126" s="271"/>
      <c r="Q126" s="253">
        <v>1</v>
      </c>
      <c r="R126" s="273"/>
      <c r="S126" s="274">
        <v>120000000</v>
      </c>
      <c r="T126" s="245">
        <f t="shared" si="33"/>
        <v>3333333.3333333335</v>
      </c>
      <c r="U126" s="275">
        <v>36</v>
      </c>
      <c r="V126" s="247">
        <v>36</v>
      </c>
      <c r="W126" s="246">
        <f t="shared" si="34"/>
        <v>0</v>
      </c>
      <c r="X126" s="254">
        <f t="shared" si="35"/>
        <v>36</v>
      </c>
      <c r="Y126" s="248">
        <f t="shared" si="36"/>
        <v>0</v>
      </c>
      <c r="Z126" s="249">
        <v>120000000</v>
      </c>
      <c r="AA126" s="249">
        <v>0</v>
      </c>
      <c r="AB126" s="249">
        <f t="shared" si="29"/>
        <v>0</v>
      </c>
      <c r="AC126" s="249"/>
      <c r="AD126" s="249"/>
      <c r="AE126" s="249"/>
      <c r="AF126" s="249"/>
      <c r="AG126" s="249"/>
      <c r="AH126" s="249"/>
      <c r="AI126" s="249"/>
      <c r="AJ126" s="249"/>
      <c r="AK126" s="249"/>
      <c r="AL126" s="249"/>
      <c r="AM126" s="249"/>
      <c r="AN126" s="249"/>
      <c r="AO126" s="249">
        <f t="shared" si="37"/>
        <v>120000000</v>
      </c>
      <c r="AP126" s="250">
        <f t="shared" si="38"/>
        <v>0</v>
      </c>
      <c r="AQ126" s="251"/>
      <c r="AR126" s="265"/>
      <c r="AS126" s="276"/>
      <c r="AT126" s="277"/>
      <c r="AU126" s="119" t="s">
        <v>195</v>
      </c>
      <c r="AV126" s="119" t="e">
        <f>VLOOKUP(F126,[78]!D365FinOps_API_Table[[FixedAssetNumber]:[Department]],80,FALSE)</f>
        <v>#REF!</v>
      </c>
      <c r="AW126" s="119" t="e">
        <f t="shared" si="24"/>
        <v>#REF!</v>
      </c>
      <c r="BL126" s="254" t="s">
        <v>533</v>
      </c>
    </row>
    <row r="127" spans="1:64" outlineLevel="1">
      <c r="A127" s="242">
        <f t="shared" si="32"/>
        <v>116</v>
      </c>
      <c r="B127" s="275" t="s">
        <v>271</v>
      </c>
      <c r="C127" s="428" t="s">
        <v>272</v>
      </c>
      <c r="D127" s="211">
        <v>153</v>
      </c>
      <c r="E127" s="254" t="s">
        <v>537</v>
      </c>
      <c r="F127" s="254" t="s">
        <v>538</v>
      </c>
      <c r="G127" s="260">
        <v>44560</v>
      </c>
      <c r="H127" s="244" t="s">
        <v>13</v>
      </c>
      <c r="I127" s="271" t="s">
        <v>539</v>
      </c>
      <c r="J127" s="254" t="s">
        <v>540</v>
      </c>
      <c r="K127" s="254" t="s">
        <v>454</v>
      </c>
      <c r="L127" s="254"/>
      <c r="M127" s="271">
        <v>2021</v>
      </c>
      <c r="N127" s="271"/>
      <c r="O127" s="271"/>
      <c r="P127" s="271"/>
      <c r="Q127" s="253">
        <v>1</v>
      </c>
      <c r="R127" s="273"/>
      <c r="S127" s="274">
        <v>122900000</v>
      </c>
      <c r="T127" s="245">
        <f t="shared" si="33"/>
        <v>3413888.888888889</v>
      </c>
      <c r="U127" s="275">
        <v>36</v>
      </c>
      <c r="V127" s="247">
        <v>36</v>
      </c>
      <c r="W127" s="246">
        <f t="shared" si="34"/>
        <v>0</v>
      </c>
      <c r="X127" s="254">
        <f t="shared" si="35"/>
        <v>36</v>
      </c>
      <c r="Y127" s="248">
        <f t="shared" si="36"/>
        <v>0</v>
      </c>
      <c r="Z127" s="249">
        <v>122899999.99999999</v>
      </c>
      <c r="AA127" s="249">
        <v>1.4901161193847656E-8</v>
      </c>
      <c r="AB127" s="249">
        <f t="shared" si="29"/>
        <v>0</v>
      </c>
      <c r="AC127" s="249"/>
      <c r="AD127" s="249"/>
      <c r="AE127" s="249"/>
      <c r="AF127" s="249"/>
      <c r="AG127" s="249"/>
      <c r="AH127" s="249"/>
      <c r="AI127" s="249"/>
      <c r="AJ127" s="249"/>
      <c r="AK127" s="249"/>
      <c r="AL127" s="249"/>
      <c r="AM127" s="249"/>
      <c r="AN127" s="249"/>
      <c r="AO127" s="249">
        <f t="shared" si="37"/>
        <v>122899999.99999999</v>
      </c>
      <c r="AP127" s="250">
        <f t="shared" si="38"/>
        <v>1.4901161193847656E-8</v>
      </c>
      <c r="AQ127" s="251"/>
      <c r="AR127" s="265"/>
      <c r="AS127" s="276"/>
      <c r="AT127" s="277"/>
      <c r="AU127" s="119" t="s">
        <v>195</v>
      </c>
      <c r="AV127" s="119" t="e">
        <f>VLOOKUP(F127,[78]!D365FinOps_API_Table[[FixedAssetNumber]:[Department]],80,FALSE)</f>
        <v>#REF!</v>
      </c>
      <c r="AW127" s="119" t="e">
        <f t="shared" si="24"/>
        <v>#REF!</v>
      </c>
      <c r="BL127" s="254" t="s">
        <v>537</v>
      </c>
    </row>
    <row r="128" spans="1:64" hidden="1" outlineLevel="1">
      <c r="A128" s="242">
        <f t="shared" si="32"/>
        <v>117</v>
      </c>
      <c r="B128" s="213" t="s">
        <v>266</v>
      </c>
      <c r="C128" s="216" t="s">
        <v>260</v>
      </c>
      <c r="D128" s="211">
        <v>153</v>
      </c>
      <c r="E128" s="254" t="s">
        <v>541</v>
      </c>
      <c r="F128" s="254" t="s">
        <v>541</v>
      </c>
      <c r="G128" s="260">
        <v>44651</v>
      </c>
      <c r="H128" s="244" t="s">
        <v>13</v>
      </c>
      <c r="I128" s="271" t="s">
        <v>542</v>
      </c>
      <c r="J128" s="254" t="s">
        <v>543</v>
      </c>
      <c r="K128" s="254" t="s">
        <v>544</v>
      </c>
      <c r="L128" s="254" t="s">
        <v>545</v>
      </c>
      <c r="M128" s="271">
        <v>2022</v>
      </c>
      <c r="N128" s="271" t="s">
        <v>546</v>
      </c>
      <c r="O128" s="271" t="s">
        <v>546</v>
      </c>
      <c r="P128" s="271" t="s">
        <v>546</v>
      </c>
      <c r="Q128" s="253">
        <v>1</v>
      </c>
      <c r="R128" s="273"/>
      <c r="S128" s="274">
        <v>32768000</v>
      </c>
      <c r="T128" s="245">
        <f t="shared" si="33"/>
        <v>546133.33333333337</v>
      </c>
      <c r="U128" s="275">
        <v>60</v>
      </c>
      <c r="V128" s="247">
        <v>45.999999999999993</v>
      </c>
      <c r="W128" s="246">
        <f t="shared" si="34"/>
        <v>6</v>
      </c>
      <c r="X128" s="254">
        <f t="shared" si="35"/>
        <v>51.999999999999993</v>
      </c>
      <c r="Y128" s="248">
        <f t="shared" si="36"/>
        <v>8.0000000000000071</v>
      </c>
      <c r="Z128" s="249">
        <v>25122133.333333332</v>
      </c>
      <c r="AA128" s="249">
        <v>7645866.6666666679</v>
      </c>
      <c r="AB128" s="249">
        <f t="shared" si="29"/>
        <v>3276800.0000000005</v>
      </c>
      <c r="AC128" s="249">
        <v>546133.33333333337</v>
      </c>
      <c r="AD128" s="249">
        <v>546133.33333333337</v>
      </c>
      <c r="AE128" s="249">
        <v>546133.33333333337</v>
      </c>
      <c r="AF128" s="249">
        <v>546133.33333333337</v>
      </c>
      <c r="AG128" s="249">
        <v>546133.33333333337</v>
      </c>
      <c r="AH128" s="249">
        <v>546133.33333333337</v>
      </c>
      <c r="AI128" s="249">
        <v>546133.33333333337</v>
      </c>
      <c r="AJ128" s="249">
        <v>546133.33333333337</v>
      </c>
      <c r="AK128" s="249">
        <v>546133.33333333337</v>
      </c>
      <c r="AL128" s="249">
        <v>546133.33333333337</v>
      </c>
      <c r="AM128" s="249">
        <v>546133.33333333337</v>
      </c>
      <c r="AN128" s="249">
        <v>546133.33333333337</v>
      </c>
      <c r="AO128" s="249">
        <f t="shared" si="37"/>
        <v>28398933.333333332</v>
      </c>
      <c r="AP128" s="250">
        <f t="shared" si="38"/>
        <v>4369066.6666666679</v>
      </c>
      <c r="AQ128" s="251"/>
      <c r="AR128" s="265"/>
      <c r="AS128" s="276"/>
      <c r="AT128" s="277"/>
      <c r="AU128" s="119" t="s">
        <v>195</v>
      </c>
      <c r="AV128" s="119" t="e">
        <f>VLOOKUP(F128,[78]!D365FinOps_API_Table[[FixedAssetNumber]:[Department]],80,FALSE)</f>
        <v>#REF!</v>
      </c>
      <c r="AW128" t="e">
        <f t="shared" si="24"/>
        <v>#REF!</v>
      </c>
      <c r="BL128" s="254" t="s">
        <v>541</v>
      </c>
    </row>
    <row r="129" spans="1:64" hidden="1" outlineLevel="1">
      <c r="A129" s="242">
        <f t="shared" si="32"/>
        <v>118</v>
      </c>
      <c r="B129" s="213" t="s">
        <v>266</v>
      </c>
      <c r="C129" s="216" t="s">
        <v>260</v>
      </c>
      <c r="D129" s="211">
        <v>153</v>
      </c>
      <c r="E129" s="254" t="s">
        <v>547</v>
      </c>
      <c r="F129" s="254" t="s">
        <v>547</v>
      </c>
      <c r="G129" s="260">
        <v>44651</v>
      </c>
      <c r="H129" s="244" t="s">
        <v>13</v>
      </c>
      <c r="I129" s="271" t="s">
        <v>542</v>
      </c>
      <c r="J129" s="254" t="s">
        <v>543</v>
      </c>
      <c r="K129" s="254" t="s">
        <v>544</v>
      </c>
      <c r="L129" s="254" t="s">
        <v>545</v>
      </c>
      <c r="M129" s="271">
        <v>2022</v>
      </c>
      <c r="N129" s="271" t="s">
        <v>548</v>
      </c>
      <c r="O129" s="271" t="s">
        <v>548</v>
      </c>
      <c r="P129" s="271" t="s">
        <v>548</v>
      </c>
      <c r="Q129" s="253">
        <v>1</v>
      </c>
      <c r="R129" s="273"/>
      <c r="S129" s="274">
        <v>33700500</v>
      </c>
      <c r="T129" s="245">
        <f t="shared" si="33"/>
        <v>561675</v>
      </c>
      <c r="U129" s="275">
        <v>60</v>
      </c>
      <c r="V129" s="247">
        <v>46</v>
      </c>
      <c r="W129" s="246">
        <f t="shared" si="34"/>
        <v>6</v>
      </c>
      <c r="X129" s="254">
        <f t="shared" si="35"/>
        <v>52</v>
      </c>
      <c r="Y129" s="248">
        <f t="shared" si="36"/>
        <v>8</v>
      </c>
      <c r="Z129" s="249">
        <v>25837050</v>
      </c>
      <c r="AA129" s="249">
        <v>7863450</v>
      </c>
      <c r="AB129" s="249">
        <f t="shared" si="29"/>
        <v>3370050</v>
      </c>
      <c r="AC129" s="249">
        <v>561675</v>
      </c>
      <c r="AD129" s="249">
        <v>561675</v>
      </c>
      <c r="AE129" s="249">
        <v>561675</v>
      </c>
      <c r="AF129" s="249">
        <v>561675</v>
      </c>
      <c r="AG129" s="249">
        <v>561675</v>
      </c>
      <c r="AH129" s="249">
        <v>561675</v>
      </c>
      <c r="AI129" s="249">
        <v>561675</v>
      </c>
      <c r="AJ129" s="249">
        <v>561675</v>
      </c>
      <c r="AK129" s="249">
        <v>561675</v>
      </c>
      <c r="AL129" s="249">
        <v>561675</v>
      </c>
      <c r="AM129" s="249">
        <v>561675</v>
      </c>
      <c r="AN129" s="249">
        <v>561675</v>
      </c>
      <c r="AO129" s="249">
        <f t="shared" si="37"/>
        <v>29207100</v>
      </c>
      <c r="AP129" s="250">
        <f t="shared" si="38"/>
        <v>4493400</v>
      </c>
      <c r="AQ129" s="251"/>
      <c r="AR129" s="265"/>
      <c r="AS129" s="276"/>
      <c r="AT129" s="277"/>
      <c r="AU129" s="119" t="s">
        <v>195</v>
      </c>
      <c r="AV129" s="119" t="e">
        <f>VLOOKUP(F129,[78]!D365FinOps_API_Table[[FixedAssetNumber]:[Department]],80,FALSE)</f>
        <v>#REF!</v>
      </c>
      <c r="AW129" t="e">
        <f t="shared" si="24"/>
        <v>#REF!</v>
      </c>
      <c r="BL129" s="254" t="s">
        <v>547</v>
      </c>
    </row>
    <row r="130" spans="1:64" hidden="1" outlineLevel="1">
      <c r="A130" s="242">
        <f t="shared" si="32"/>
        <v>119</v>
      </c>
      <c r="B130" s="275" t="s">
        <v>241</v>
      </c>
      <c r="C130" s="216" t="s">
        <v>242</v>
      </c>
      <c r="D130" s="211">
        <v>153</v>
      </c>
      <c r="E130" s="254" t="s">
        <v>549</v>
      </c>
      <c r="F130" s="254" t="s">
        <v>550</v>
      </c>
      <c r="G130" s="260">
        <v>44665</v>
      </c>
      <c r="H130" s="244" t="s">
        <v>13</v>
      </c>
      <c r="I130" s="271" t="s">
        <v>551</v>
      </c>
      <c r="J130" s="254" t="s">
        <v>543</v>
      </c>
      <c r="K130" s="254" t="s">
        <v>552</v>
      </c>
      <c r="L130" s="254"/>
      <c r="M130" s="271">
        <v>2022</v>
      </c>
      <c r="N130" s="271" t="s">
        <v>553</v>
      </c>
      <c r="O130" s="271" t="s">
        <v>553</v>
      </c>
      <c r="P130" s="271" t="s">
        <v>553</v>
      </c>
      <c r="Q130" s="253">
        <v>1</v>
      </c>
      <c r="R130" s="273"/>
      <c r="S130" s="274">
        <v>63625000</v>
      </c>
      <c r="T130" s="245">
        <f t="shared" si="33"/>
        <v>1060416.6666666667</v>
      </c>
      <c r="U130" s="275">
        <v>60</v>
      </c>
      <c r="V130" s="247">
        <v>45</v>
      </c>
      <c r="W130" s="246">
        <f t="shared" si="34"/>
        <v>6</v>
      </c>
      <c r="X130" s="254">
        <f t="shared" si="35"/>
        <v>51</v>
      </c>
      <c r="Y130" s="248">
        <f t="shared" si="36"/>
        <v>9</v>
      </c>
      <c r="Z130" s="249">
        <v>47718750</v>
      </c>
      <c r="AA130" s="249">
        <v>15906250</v>
      </c>
      <c r="AB130" s="249">
        <f t="shared" si="29"/>
        <v>6362500.0000000009</v>
      </c>
      <c r="AC130" s="249">
        <v>1060416.6666666667</v>
      </c>
      <c r="AD130" s="249">
        <v>1060416.6666666667</v>
      </c>
      <c r="AE130" s="249">
        <v>1060416.6666666667</v>
      </c>
      <c r="AF130" s="249">
        <v>1060416.6666666667</v>
      </c>
      <c r="AG130" s="249">
        <v>1060416.6666666667</v>
      </c>
      <c r="AH130" s="249">
        <v>1060416.6666666667</v>
      </c>
      <c r="AI130" s="249">
        <v>1060416.6666666667</v>
      </c>
      <c r="AJ130" s="249">
        <v>1060416.6666666667</v>
      </c>
      <c r="AK130" s="249">
        <v>1060416.6666666667</v>
      </c>
      <c r="AL130" s="249">
        <v>1060416.6666666667</v>
      </c>
      <c r="AM130" s="249">
        <v>1060416.6666666667</v>
      </c>
      <c r="AN130" s="249">
        <v>1060416.6666666667</v>
      </c>
      <c r="AO130" s="249">
        <f t="shared" si="37"/>
        <v>54081250</v>
      </c>
      <c r="AP130" s="250">
        <f t="shared" si="38"/>
        <v>9543750</v>
      </c>
      <c r="AQ130" s="251"/>
      <c r="AR130" s="265"/>
      <c r="AS130" s="276"/>
      <c r="AT130" s="277"/>
      <c r="AU130" s="119" t="s">
        <v>195</v>
      </c>
      <c r="AV130" s="119" t="e">
        <f>VLOOKUP(F130,[78]!D365FinOps_API_Table[[FixedAssetNumber]:[Department]],80,FALSE)</f>
        <v>#REF!</v>
      </c>
      <c r="AW130" t="e">
        <f t="shared" si="24"/>
        <v>#REF!</v>
      </c>
      <c r="BL130" s="254" t="s">
        <v>549</v>
      </c>
    </row>
    <row r="131" spans="1:64" hidden="1" outlineLevel="1">
      <c r="A131" s="242">
        <f t="shared" si="32"/>
        <v>120</v>
      </c>
      <c r="B131" s="275" t="s">
        <v>241</v>
      </c>
      <c r="C131" s="216" t="s">
        <v>242</v>
      </c>
      <c r="D131" s="211">
        <v>153</v>
      </c>
      <c r="E131" s="254" t="s">
        <v>554</v>
      </c>
      <c r="F131" s="254" t="s">
        <v>555</v>
      </c>
      <c r="G131" s="260">
        <v>44665</v>
      </c>
      <c r="H131" s="244" t="s">
        <v>13</v>
      </c>
      <c r="I131" s="271" t="s">
        <v>551</v>
      </c>
      <c r="J131" s="254" t="s">
        <v>543</v>
      </c>
      <c r="K131" s="254" t="s">
        <v>552</v>
      </c>
      <c r="L131" s="254"/>
      <c r="M131" s="271">
        <v>2022</v>
      </c>
      <c r="N131" s="271" t="s">
        <v>556</v>
      </c>
      <c r="O131" s="271" t="s">
        <v>556</v>
      </c>
      <c r="P131" s="271" t="s">
        <v>556</v>
      </c>
      <c r="Q131" s="253">
        <v>1</v>
      </c>
      <c r="R131" s="273"/>
      <c r="S131" s="274">
        <v>63625000</v>
      </c>
      <c r="T131" s="245">
        <f t="shared" si="33"/>
        <v>1060416.6666666667</v>
      </c>
      <c r="U131" s="275">
        <v>60</v>
      </c>
      <c r="V131" s="247">
        <v>45</v>
      </c>
      <c r="W131" s="246">
        <f t="shared" si="34"/>
        <v>6</v>
      </c>
      <c r="X131" s="254">
        <f t="shared" si="35"/>
        <v>51</v>
      </c>
      <c r="Y131" s="248">
        <f t="shared" si="36"/>
        <v>9</v>
      </c>
      <c r="Z131" s="249">
        <v>47718750</v>
      </c>
      <c r="AA131" s="249">
        <v>15906250</v>
      </c>
      <c r="AB131" s="249">
        <f t="shared" si="29"/>
        <v>6362500.0000000009</v>
      </c>
      <c r="AC131" s="249">
        <v>1060416.6666666667</v>
      </c>
      <c r="AD131" s="249">
        <v>1060416.6666666667</v>
      </c>
      <c r="AE131" s="249">
        <v>1060416.6666666667</v>
      </c>
      <c r="AF131" s="249">
        <v>1060416.6666666667</v>
      </c>
      <c r="AG131" s="249">
        <v>1060416.6666666667</v>
      </c>
      <c r="AH131" s="249">
        <v>1060416.6666666667</v>
      </c>
      <c r="AI131" s="249">
        <v>1060416.6666666667</v>
      </c>
      <c r="AJ131" s="249">
        <v>1060416.6666666667</v>
      </c>
      <c r="AK131" s="249">
        <v>1060416.6666666667</v>
      </c>
      <c r="AL131" s="249">
        <v>1060416.6666666667</v>
      </c>
      <c r="AM131" s="249">
        <v>1060416.6666666667</v>
      </c>
      <c r="AN131" s="249">
        <v>1060416.6666666667</v>
      </c>
      <c r="AO131" s="249">
        <f t="shared" si="37"/>
        <v>54081250</v>
      </c>
      <c r="AP131" s="250">
        <f t="shared" si="38"/>
        <v>9543750</v>
      </c>
      <c r="AQ131" s="251"/>
      <c r="AR131" s="265"/>
      <c r="AS131" s="276"/>
      <c r="AT131" s="277"/>
      <c r="AU131" s="119" t="s">
        <v>195</v>
      </c>
      <c r="AV131" s="119" t="e">
        <f>VLOOKUP(F131,[78]!D365FinOps_API_Table[[FixedAssetNumber]:[Department]],80,FALSE)</f>
        <v>#REF!</v>
      </c>
      <c r="AW131" t="e">
        <f t="shared" si="24"/>
        <v>#REF!</v>
      </c>
      <c r="BL131" s="254" t="s">
        <v>554</v>
      </c>
    </row>
    <row r="132" spans="1:64" outlineLevel="1">
      <c r="A132" s="242">
        <f t="shared" si="32"/>
        <v>121</v>
      </c>
      <c r="B132" s="275" t="s">
        <v>271</v>
      </c>
      <c r="C132" s="428" t="s">
        <v>272</v>
      </c>
      <c r="D132" s="211">
        <v>153</v>
      </c>
      <c r="E132" s="254" t="s">
        <v>557</v>
      </c>
      <c r="F132" s="254" t="s">
        <v>558</v>
      </c>
      <c r="G132" s="260">
        <v>44865</v>
      </c>
      <c r="H132" s="244" t="s">
        <v>13</v>
      </c>
      <c r="I132" s="271" t="s">
        <v>559</v>
      </c>
      <c r="J132" s="254" t="s">
        <v>560</v>
      </c>
      <c r="K132" s="254" t="s">
        <v>199</v>
      </c>
      <c r="L132" s="254"/>
      <c r="M132" s="271">
        <v>2022</v>
      </c>
      <c r="N132" s="271"/>
      <c r="O132" s="271"/>
      <c r="P132" s="271"/>
      <c r="Q132" s="253">
        <v>1</v>
      </c>
      <c r="R132" s="273"/>
      <c r="S132" s="274">
        <v>62500000</v>
      </c>
      <c r="T132" s="245">
        <f t="shared" si="33"/>
        <v>1041666.6666666666</v>
      </c>
      <c r="U132" s="275">
        <v>60</v>
      </c>
      <c r="V132" s="247">
        <v>38.999999999999993</v>
      </c>
      <c r="W132" s="246">
        <f t="shared" si="34"/>
        <v>6</v>
      </c>
      <c r="X132" s="254">
        <f t="shared" si="35"/>
        <v>44.999999999999993</v>
      </c>
      <c r="Y132" s="248">
        <f t="shared" si="36"/>
        <v>15.000000000000007</v>
      </c>
      <c r="Z132" s="249">
        <v>40624999.999999993</v>
      </c>
      <c r="AA132" s="249">
        <v>21875000.000000007</v>
      </c>
      <c r="AB132" s="249">
        <f t="shared" si="29"/>
        <v>6250000</v>
      </c>
      <c r="AC132" s="249">
        <v>1041666.6666666666</v>
      </c>
      <c r="AD132" s="249">
        <v>1041666.6666666666</v>
      </c>
      <c r="AE132" s="249">
        <v>1041666.6666666666</v>
      </c>
      <c r="AF132" s="249">
        <v>1041666.6666666666</v>
      </c>
      <c r="AG132" s="249">
        <v>1041666.6666666666</v>
      </c>
      <c r="AH132" s="249">
        <v>1041666.6666666666</v>
      </c>
      <c r="AI132" s="249">
        <v>1041666.6666666666</v>
      </c>
      <c r="AJ132" s="249">
        <v>1041666.6666666666</v>
      </c>
      <c r="AK132" s="249">
        <v>1041666.6666666666</v>
      </c>
      <c r="AL132" s="249">
        <v>1041666.6666666666</v>
      </c>
      <c r="AM132" s="249">
        <v>1041666.6666666666</v>
      </c>
      <c r="AN132" s="249">
        <v>1041666.6666666666</v>
      </c>
      <c r="AO132" s="249">
        <f t="shared" si="37"/>
        <v>46874999.999999993</v>
      </c>
      <c r="AP132" s="250">
        <f t="shared" si="38"/>
        <v>15625000.000000007</v>
      </c>
      <c r="AQ132" s="251"/>
      <c r="AR132" s="265"/>
      <c r="AS132" s="276"/>
      <c r="AT132" s="277"/>
      <c r="AU132" s="119" t="s">
        <v>195</v>
      </c>
      <c r="AV132" s="119" t="e">
        <f>VLOOKUP(F132,[78]!D365FinOps_API_Table[[FixedAssetNumber]:[Department]],80,FALSE)</f>
        <v>#REF!</v>
      </c>
      <c r="AW132" s="119" t="e">
        <f t="shared" si="24"/>
        <v>#REF!</v>
      </c>
      <c r="BL132" s="254" t="s">
        <v>557</v>
      </c>
    </row>
    <row r="133" spans="1:64" outlineLevel="1">
      <c r="A133" s="242">
        <f t="shared" si="32"/>
        <v>122</v>
      </c>
      <c r="B133" s="275" t="s">
        <v>271</v>
      </c>
      <c r="C133" s="428" t="s">
        <v>272</v>
      </c>
      <c r="D133" s="211">
        <v>153</v>
      </c>
      <c r="E133" s="254" t="s">
        <v>557</v>
      </c>
      <c r="F133" s="254" t="s">
        <v>561</v>
      </c>
      <c r="G133" s="260">
        <v>44865</v>
      </c>
      <c r="H133" s="244" t="s">
        <v>13</v>
      </c>
      <c r="I133" s="271" t="s">
        <v>559</v>
      </c>
      <c r="J133" s="254" t="s">
        <v>560</v>
      </c>
      <c r="K133" s="254" t="s">
        <v>199</v>
      </c>
      <c r="L133" s="254"/>
      <c r="M133" s="271">
        <v>2022</v>
      </c>
      <c r="N133" s="271"/>
      <c r="O133" s="271"/>
      <c r="P133" s="271"/>
      <c r="Q133" s="253">
        <v>1</v>
      </c>
      <c r="R133" s="273"/>
      <c r="S133" s="274">
        <v>62500000</v>
      </c>
      <c r="T133" s="245">
        <f t="shared" si="33"/>
        <v>1041666.6666666666</v>
      </c>
      <c r="U133" s="275">
        <v>60</v>
      </c>
      <c r="V133" s="247">
        <v>38.999999999999993</v>
      </c>
      <c r="W133" s="246">
        <f t="shared" si="34"/>
        <v>6</v>
      </c>
      <c r="X133" s="254">
        <f t="shared" si="35"/>
        <v>44.999999999999993</v>
      </c>
      <c r="Y133" s="248">
        <f t="shared" si="36"/>
        <v>15.000000000000007</v>
      </c>
      <c r="Z133" s="249">
        <v>40624999.999999993</v>
      </c>
      <c r="AA133" s="249">
        <v>21875000.000000007</v>
      </c>
      <c r="AB133" s="249">
        <f t="shared" si="29"/>
        <v>6250000</v>
      </c>
      <c r="AC133" s="249">
        <v>1041666.6666666666</v>
      </c>
      <c r="AD133" s="249">
        <v>1041666.6666666666</v>
      </c>
      <c r="AE133" s="249">
        <v>1041666.6666666666</v>
      </c>
      <c r="AF133" s="249">
        <v>1041666.6666666666</v>
      </c>
      <c r="AG133" s="249">
        <v>1041666.6666666666</v>
      </c>
      <c r="AH133" s="249">
        <v>1041666.6666666666</v>
      </c>
      <c r="AI133" s="249">
        <v>1041666.6666666666</v>
      </c>
      <c r="AJ133" s="249">
        <v>1041666.6666666666</v>
      </c>
      <c r="AK133" s="249">
        <v>1041666.6666666666</v>
      </c>
      <c r="AL133" s="249">
        <v>1041666.6666666666</v>
      </c>
      <c r="AM133" s="249">
        <v>1041666.6666666666</v>
      </c>
      <c r="AN133" s="249">
        <v>1041666.6666666666</v>
      </c>
      <c r="AO133" s="249">
        <f t="shared" si="37"/>
        <v>46874999.999999993</v>
      </c>
      <c r="AP133" s="250">
        <f t="shared" si="38"/>
        <v>15625000.000000007</v>
      </c>
      <c r="AQ133" s="251"/>
      <c r="AR133" s="265"/>
      <c r="AS133" s="276"/>
      <c r="AT133" s="277"/>
      <c r="AU133" s="119" t="s">
        <v>195</v>
      </c>
      <c r="AV133" s="119" t="e">
        <f>VLOOKUP(F133,[78]!D365FinOps_API_Table[[FixedAssetNumber]:[Department]],80,FALSE)</f>
        <v>#REF!</v>
      </c>
      <c r="AW133" s="119" t="e">
        <f t="shared" si="24"/>
        <v>#REF!</v>
      </c>
      <c r="BL133" s="254" t="s">
        <v>557</v>
      </c>
    </row>
    <row r="134" spans="1:64" s="50" customFormat="1" hidden="1" outlineLevel="1">
      <c r="A134" s="210">
        <f t="shared" si="32"/>
        <v>123</v>
      </c>
      <c r="B134" s="213" t="s">
        <v>562</v>
      </c>
      <c r="C134" s="216" t="s">
        <v>260</v>
      </c>
      <c r="D134" s="211">
        <v>153</v>
      </c>
      <c r="E134" s="259"/>
      <c r="F134" s="254" t="s">
        <v>563</v>
      </c>
      <c r="G134" s="432">
        <v>45077</v>
      </c>
      <c r="H134" s="329" t="s">
        <v>19</v>
      </c>
      <c r="I134" s="218" t="s">
        <v>564</v>
      </c>
      <c r="J134" s="218" t="s">
        <v>565</v>
      </c>
      <c r="K134" s="218" t="s">
        <v>566</v>
      </c>
      <c r="L134" s="218"/>
      <c r="M134" s="217">
        <v>2023</v>
      </c>
      <c r="N134" s="218"/>
      <c r="O134" s="218"/>
      <c r="P134" s="218"/>
      <c r="Q134" s="253">
        <v>1</v>
      </c>
      <c r="R134" s="454"/>
      <c r="S134" s="435">
        <v>131000000</v>
      </c>
      <c r="T134" s="221">
        <f t="shared" si="33"/>
        <v>2183333.3333333335</v>
      </c>
      <c r="U134" s="222">
        <v>60</v>
      </c>
      <c r="V134" s="223">
        <v>32</v>
      </c>
      <c r="W134" s="222">
        <f t="shared" si="34"/>
        <v>6</v>
      </c>
      <c r="X134" s="224">
        <f t="shared" si="35"/>
        <v>38</v>
      </c>
      <c r="Y134" s="225">
        <f t="shared" si="36"/>
        <v>22</v>
      </c>
      <c r="Z134" s="226">
        <v>69866666.666666657</v>
      </c>
      <c r="AA134" s="226">
        <v>61133333.333333343</v>
      </c>
      <c r="AB134" s="226">
        <f t="shared" si="29"/>
        <v>13100000.000000002</v>
      </c>
      <c r="AC134" s="226">
        <v>2183333.3333333335</v>
      </c>
      <c r="AD134" s="226">
        <v>2183333.3333333335</v>
      </c>
      <c r="AE134" s="226">
        <v>2183333.3333333335</v>
      </c>
      <c r="AF134" s="226">
        <v>2183333.3333333335</v>
      </c>
      <c r="AG134" s="226">
        <v>2183333.3333333335</v>
      </c>
      <c r="AH134" s="226">
        <v>2183333.3333333335</v>
      </c>
      <c r="AI134" s="226">
        <v>2183333.3333333335</v>
      </c>
      <c r="AJ134" s="226">
        <v>2183333.3333333335</v>
      </c>
      <c r="AK134" s="226">
        <v>2183333.3333333335</v>
      </c>
      <c r="AL134" s="226">
        <v>2183333.3333333335</v>
      </c>
      <c r="AM134" s="226">
        <v>2183333.3333333335</v>
      </c>
      <c r="AN134" s="226">
        <v>2183333.3333333335</v>
      </c>
      <c r="AO134" s="226">
        <f t="shared" si="37"/>
        <v>82966666.666666657</v>
      </c>
      <c r="AP134" s="227">
        <f t="shared" si="38"/>
        <v>48033333.333333343</v>
      </c>
      <c r="AQ134" s="228"/>
      <c r="AR134" s="332"/>
      <c r="AS134" s="547"/>
      <c r="AT134" s="333"/>
      <c r="AU134" s="548" t="s">
        <v>195</v>
      </c>
      <c r="AV134" s="548" t="e">
        <f>VLOOKUP(F134,[78]!D365FinOps_API_Table[[FixedAssetNumber]:[Department]],80,FALSE)</f>
        <v>#REF!</v>
      </c>
      <c r="AW134" s="50" t="e">
        <f t="shared" si="24"/>
        <v>#REF!</v>
      </c>
      <c r="BL134" s="259"/>
    </row>
    <row r="135" spans="1:64" s="50" customFormat="1" hidden="1" outlineLevel="1">
      <c r="A135" s="210">
        <f t="shared" si="32"/>
        <v>124</v>
      </c>
      <c r="B135" s="213" t="s">
        <v>562</v>
      </c>
      <c r="C135" s="216" t="s">
        <v>260</v>
      </c>
      <c r="D135" s="211">
        <v>153</v>
      </c>
      <c r="E135" s="259"/>
      <c r="F135" s="254" t="s">
        <v>567</v>
      </c>
      <c r="G135" s="432">
        <v>45077</v>
      </c>
      <c r="H135" s="329" t="s">
        <v>19</v>
      </c>
      <c r="I135" s="218" t="s">
        <v>568</v>
      </c>
      <c r="J135" s="218" t="s">
        <v>569</v>
      </c>
      <c r="K135" s="218" t="s">
        <v>570</v>
      </c>
      <c r="L135" s="218"/>
      <c r="M135" s="217">
        <v>2023</v>
      </c>
      <c r="N135" s="218"/>
      <c r="O135" s="218"/>
      <c r="P135" s="218"/>
      <c r="Q135" s="253">
        <v>1</v>
      </c>
      <c r="R135" s="454"/>
      <c r="S135" s="435">
        <v>90363420</v>
      </c>
      <c r="T135" s="221">
        <f t="shared" si="33"/>
        <v>1506057</v>
      </c>
      <c r="U135" s="222">
        <v>60</v>
      </c>
      <c r="V135" s="223">
        <v>32</v>
      </c>
      <c r="W135" s="222">
        <f t="shared" si="34"/>
        <v>6</v>
      </c>
      <c r="X135" s="224">
        <f t="shared" si="35"/>
        <v>38</v>
      </c>
      <c r="Y135" s="225">
        <f t="shared" si="36"/>
        <v>22</v>
      </c>
      <c r="Z135" s="226">
        <v>48193824</v>
      </c>
      <c r="AA135" s="226">
        <v>42169596</v>
      </c>
      <c r="AB135" s="226">
        <f t="shared" si="29"/>
        <v>9036342</v>
      </c>
      <c r="AC135" s="226">
        <v>1506057</v>
      </c>
      <c r="AD135" s="226">
        <v>1506057</v>
      </c>
      <c r="AE135" s="226">
        <v>1506057</v>
      </c>
      <c r="AF135" s="226">
        <v>1506057</v>
      </c>
      <c r="AG135" s="226">
        <v>1506057</v>
      </c>
      <c r="AH135" s="226">
        <v>1506057</v>
      </c>
      <c r="AI135" s="226">
        <v>1506057</v>
      </c>
      <c r="AJ135" s="226">
        <v>1506057</v>
      </c>
      <c r="AK135" s="226">
        <v>1506057</v>
      </c>
      <c r="AL135" s="226">
        <v>1506057</v>
      </c>
      <c r="AM135" s="226">
        <v>1506057</v>
      </c>
      <c r="AN135" s="226">
        <v>1506057</v>
      </c>
      <c r="AO135" s="226">
        <f t="shared" si="37"/>
        <v>57230166</v>
      </c>
      <c r="AP135" s="227">
        <f t="shared" si="38"/>
        <v>33133254</v>
      </c>
      <c r="AQ135" s="228"/>
      <c r="AR135" s="332"/>
      <c r="AS135" s="547"/>
      <c r="AT135" s="333"/>
      <c r="AU135" s="548" t="s">
        <v>195</v>
      </c>
      <c r="AV135" s="548" t="e">
        <f>VLOOKUP(F135,[78]!D365FinOps_API_Table[[FixedAssetNumber]:[Department]],80,FALSE)</f>
        <v>#REF!</v>
      </c>
      <c r="AW135" s="50" t="e">
        <f t="shared" si="24"/>
        <v>#REF!</v>
      </c>
      <c r="BL135" s="259"/>
    </row>
    <row r="136" spans="1:64" s="50" customFormat="1" hidden="1" outlineLevel="1">
      <c r="A136" s="210">
        <f t="shared" si="32"/>
        <v>125</v>
      </c>
      <c r="B136" s="213" t="s">
        <v>562</v>
      </c>
      <c r="C136" s="216" t="s">
        <v>260</v>
      </c>
      <c r="D136" s="211">
        <v>153</v>
      </c>
      <c r="E136" s="259"/>
      <c r="F136" s="254" t="s">
        <v>571</v>
      </c>
      <c r="G136" s="432">
        <v>45077</v>
      </c>
      <c r="H136" s="329" t="s">
        <v>19</v>
      </c>
      <c r="I136" s="218" t="s">
        <v>568</v>
      </c>
      <c r="J136" s="218" t="s">
        <v>572</v>
      </c>
      <c r="K136" s="218" t="s">
        <v>570</v>
      </c>
      <c r="L136" s="218"/>
      <c r="M136" s="217">
        <v>2023</v>
      </c>
      <c r="N136" s="218"/>
      <c r="O136" s="218"/>
      <c r="P136" s="218"/>
      <c r="Q136" s="253">
        <v>1</v>
      </c>
      <c r="R136" s="454"/>
      <c r="S136" s="435">
        <v>82144175</v>
      </c>
      <c r="T136" s="221">
        <f t="shared" si="33"/>
        <v>1369069.5833333333</v>
      </c>
      <c r="U136" s="222">
        <v>60</v>
      </c>
      <c r="V136" s="223">
        <v>32</v>
      </c>
      <c r="W136" s="222">
        <f t="shared" si="34"/>
        <v>6</v>
      </c>
      <c r="X136" s="224">
        <f t="shared" si="35"/>
        <v>38</v>
      </c>
      <c r="Y136" s="225">
        <f t="shared" si="36"/>
        <v>22</v>
      </c>
      <c r="Z136" s="226">
        <v>43810226.666666672</v>
      </c>
      <c r="AA136" s="226">
        <v>38333948.333333328</v>
      </c>
      <c r="AB136" s="226">
        <f t="shared" si="29"/>
        <v>8214417.4999999991</v>
      </c>
      <c r="AC136" s="226">
        <v>1369069.5833333333</v>
      </c>
      <c r="AD136" s="226">
        <v>1369069.5833333333</v>
      </c>
      <c r="AE136" s="226">
        <v>1369069.5833333333</v>
      </c>
      <c r="AF136" s="226">
        <v>1369069.5833333333</v>
      </c>
      <c r="AG136" s="226">
        <v>1369069.5833333333</v>
      </c>
      <c r="AH136" s="226">
        <v>1369069.5833333333</v>
      </c>
      <c r="AI136" s="226">
        <v>1369069.5833333333</v>
      </c>
      <c r="AJ136" s="226">
        <v>1369069.5833333333</v>
      </c>
      <c r="AK136" s="226">
        <v>1369069.5833333333</v>
      </c>
      <c r="AL136" s="226">
        <v>1369069.5833333333</v>
      </c>
      <c r="AM136" s="226">
        <v>1369069.5833333333</v>
      </c>
      <c r="AN136" s="226">
        <v>1369069.5833333333</v>
      </c>
      <c r="AO136" s="226">
        <f t="shared" si="37"/>
        <v>52024644.166666672</v>
      </c>
      <c r="AP136" s="227">
        <f t="shared" si="38"/>
        <v>30119530.833333328</v>
      </c>
      <c r="AQ136" s="228"/>
      <c r="AR136" s="332"/>
      <c r="AS136" s="547"/>
      <c r="AT136" s="333"/>
      <c r="AU136" s="548" t="s">
        <v>195</v>
      </c>
      <c r="AV136" s="548" t="e">
        <f>VLOOKUP(F136,[78]!D365FinOps_API_Table[[FixedAssetNumber]:[Department]],80,FALSE)</f>
        <v>#REF!</v>
      </c>
      <c r="AW136" s="50" t="e">
        <f t="shared" si="24"/>
        <v>#REF!</v>
      </c>
      <c r="BL136" s="259"/>
    </row>
    <row r="137" spans="1:64" s="50" customFormat="1" hidden="1" outlineLevel="1">
      <c r="A137" s="210">
        <f t="shared" si="32"/>
        <v>126</v>
      </c>
      <c r="B137" s="213" t="s">
        <v>562</v>
      </c>
      <c r="C137" s="216" t="s">
        <v>260</v>
      </c>
      <c r="D137" s="211">
        <v>153</v>
      </c>
      <c r="E137" s="259"/>
      <c r="F137" s="254" t="s">
        <v>573</v>
      </c>
      <c r="G137" s="432">
        <v>45077</v>
      </c>
      <c r="H137" s="329" t="s">
        <v>19</v>
      </c>
      <c r="I137" s="218" t="s">
        <v>568</v>
      </c>
      <c r="J137" s="218" t="s">
        <v>574</v>
      </c>
      <c r="K137" s="218" t="s">
        <v>570</v>
      </c>
      <c r="L137" s="218"/>
      <c r="M137" s="217">
        <v>2023</v>
      </c>
      <c r="N137" s="218"/>
      <c r="O137" s="218"/>
      <c r="P137" s="218"/>
      <c r="Q137" s="253">
        <v>1</v>
      </c>
      <c r="R137" s="454"/>
      <c r="S137" s="435">
        <v>14504400</v>
      </c>
      <c r="T137" s="221">
        <f t="shared" si="33"/>
        <v>241740</v>
      </c>
      <c r="U137" s="222">
        <v>60</v>
      </c>
      <c r="V137" s="223">
        <v>32</v>
      </c>
      <c r="W137" s="222">
        <f t="shared" si="34"/>
        <v>6</v>
      </c>
      <c r="X137" s="224">
        <f t="shared" si="35"/>
        <v>38</v>
      </c>
      <c r="Y137" s="225">
        <f t="shared" si="36"/>
        <v>22</v>
      </c>
      <c r="Z137" s="226">
        <v>7735680</v>
      </c>
      <c r="AA137" s="226">
        <v>6768720</v>
      </c>
      <c r="AB137" s="226">
        <f t="shared" si="29"/>
        <v>1450440</v>
      </c>
      <c r="AC137" s="226">
        <v>241740</v>
      </c>
      <c r="AD137" s="226">
        <v>241740</v>
      </c>
      <c r="AE137" s="226">
        <v>241740</v>
      </c>
      <c r="AF137" s="226">
        <v>241740</v>
      </c>
      <c r="AG137" s="226">
        <v>241740</v>
      </c>
      <c r="AH137" s="226">
        <v>241740</v>
      </c>
      <c r="AI137" s="226">
        <v>241740</v>
      </c>
      <c r="AJ137" s="226">
        <v>241740</v>
      </c>
      <c r="AK137" s="226">
        <v>241740</v>
      </c>
      <c r="AL137" s="226">
        <v>241740</v>
      </c>
      <c r="AM137" s="226">
        <v>241740</v>
      </c>
      <c r="AN137" s="226">
        <v>241740</v>
      </c>
      <c r="AO137" s="226">
        <f t="shared" si="37"/>
        <v>9186120</v>
      </c>
      <c r="AP137" s="227">
        <f t="shared" si="38"/>
        <v>5318280</v>
      </c>
      <c r="AQ137" s="228"/>
      <c r="AR137" s="332"/>
      <c r="AS137" s="547"/>
      <c r="AT137" s="333"/>
      <c r="AU137" s="548" t="s">
        <v>195</v>
      </c>
      <c r="AV137" s="548" t="e">
        <f>VLOOKUP(F137,[78]!D365FinOps_API_Table[[FixedAssetNumber]:[Department]],80,FALSE)</f>
        <v>#REF!</v>
      </c>
      <c r="AW137" s="50" t="e">
        <f t="shared" si="24"/>
        <v>#REF!</v>
      </c>
      <c r="BL137" s="259"/>
    </row>
    <row r="138" spans="1:64" s="50" customFormat="1" hidden="1" outlineLevel="1">
      <c r="A138" s="210">
        <f t="shared" si="32"/>
        <v>127</v>
      </c>
      <c r="B138" s="213" t="s">
        <v>562</v>
      </c>
      <c r="C138" s="216" t="s">
        <v>260</v>
      </c>
      <c r="D138" s="211">
        <v>153</v>
      </c>
      <c r="E138" s="259"/>
      <c r="F138" s="254" t="s">
        <v>575</v>
      </c>
      <c r="G138" s="432">
        <v>45077</v>
      </c>
      <c r="H138" s="329" t="s">
        <v>19</v>
      </c>
      <c r="I138" s="218" t="s">
        <v>568</v>
      </c>
      <c r="J138" s="218" t="s">
        <v>576</v>
      </c>
      <c r="K138" s="218" t="s">
        <v>570</v>
      </c>
      <c r="L138" s="218"/>
      <c r="M138" s="217">
        <v>2023</v>
      </c>
      <c r="N138" s="218"/>
      <c r="O138" s="218"/>
      <c r="P138" s="218"/>
      <c r="Q138" s="253">
        <v>1</v>
      </c>
      <c r="R138" s="454"/>
      <c r="S138" s="435">
        <v>27510000</v>
      </c>
      <c r="T138" s="221">
        <f t="shared" si="33"/>
        <v>458500</v>
      </c>
      <c r="U138" s="222">
        <v>60</v>
      </c>
      <c r="V138" s="223">
        <v>32</v>
      </c>
      <c r="W138" s="222">
        <f t="shared" si="34"/>
        <v>6</v>
      </c>
      <c r="X138" s="224">
        <f t="shared" si="35"/>
        <v>38</v>
      </c>
      <c r="Y138" s="225">
        <f t="shared" si="36"/>
        <v>22</v>
      </c>
      <c r="Z138" s="226">
        <v>14672000</v>
      </c>
      <c r="AA138" s="226">
        <v>12838000</v>
      </c>
      <c r="AB138" s="226">
        <f t="shared" si="29"/>
        <v>2751000</v>
      </c>
      <c r="AC138" s="226">
        <v>458500</v>
      </c>
      <c r="AD138" s="226">
        <v>458500</v>
      </c>
      <c r="AE138" s="226">
        <v>458500</v>
      </c>
      <c r="AF138" s="226">
        <v>458500</v>
      </c>
      <c r="AG138" s="226">
        <v>458500</v>
      </c>
      <c r="AH138" s="226">
        <v>458500</v>
      </c>
      <c r="AI138" s="226">
        <v>458500</v>
      </c>
      <c r="AJ138" s="226">
        <v>458500</v>
      </c>
      <c r="AK138" s="226">
        <v>458500</v>
      </c>
      <c r="AL138" s="226">
        <v>458500</v>
      </c>
      <c r="AM138" s="226">
        <v>458500</v>
      </c>
      <c r="AN138" s="226">
        <v>458500</v>
      </c>
      <c r="AO138" s="226">
        <f t="shared" si="37"/>
        <v>17423000</v>
      </c>
      <c r="AP138" s="227">
        <f t="shared" si="38"/>
        <v>10087000</v>
      </c>
      <c r="AQ138" s="228"/>
      <c r="AR138" s="332"/>
      <c r="AS138" s="547"/>
      <c r="AT138" s="333"/>
      <c r="AU138" s="548" t="s">
        <v>195</v>
      </c>
      <c r="AV138" s="548" t="e">
        <f>VLOOKUP(F138,[78]!D365FinOps_API_Table[[FixedAssetNumber]:[Department]],80,FALSE)</f>
        <v>#REF!</v>
      </c>
      <c r="AW138" s="50" t="e">
        <f t="shared" si="24"/>
        <v>#REF!</v>
      </c>
      <c r="BL138" s="259"/>
    </row>
    <row r="139" spans="1:64" s="50" customFormat="1" hidden="1" outlineLevel="1">
      <c r="A139" s="210">
        <f t="shared" si="32"/>
        <v>128</v>
      </c>
      <c r="B139" s="213" t="s">
        <v>562</v>
      </c>
      <c r="C139" s="216" t="s">
        <v>260</v>
      </c>
      <c r="D139" s="211">
        <v>153</v>
      </c>
      <c r="E139" s="259"/>
      <c r="F139" s="254" t="s">
        <v>577</v>
      </c>
      <c r="G139" s="432">
        <v>45077</v>
      </c>
      <c r="H139" s="329" t="s">
        <v>19</v>
      </c>
      <c r="I139" s="218" t="s">
        <v>568</v>
      </c>
      <c r="J139" s="218" t="s">
        <v>578</v>
      </c>
      <c r="K139" s="218" t="s">
        <v>570</v>
      </c>
      <c r="L139" s="218"/>
      <c r="M139" s="217">
        <v>2023</v>
      </c>
      <c r="N139" s="218"/>
      <c r="O139" s="218"/>
      <c r="P139" s="218"/>
      <c r="Q139" s="253">
        <v>1</v>
      </c>
      <c r="R139" s="454"/>
      <c r="S139" s="435">
        <v>70145000</v>
      </c>
      <c r="T139" s="221">
        <f t="shared" si="33"/>
        <v>1169083.3333333333</v>
      </c>
      <c r="U139" s="222">
        <v>60</v>
      </c>
      <c r="V139" s="223">
        <v>32</v>
      </c>
      <c r="W139" s="222">
        <f t="shared" si="34"/>
        <v>6</v>
      </c>
      <c r="X139" s="224">
        <f t="shared" si="35"/>
        <v>38</v>
      </c>
      <c r="Y139" s="225">
        <f t="shared" si="36"/>
        <v>22</v>
      </c>
      <c r="Z139" s="226">
        <v>37410666.666666672</v>
      </c>
      <c r="AA139" s="226">
        <v>32734333.333333328</v>
      </c>
      <c r="AB139" s="226">
        <f t="shared" si="29"/>
        <v>7014499.9999999991</v>
      </c>
      <c r="AC139" s="226">
        <v>1169083.3333333333</v>
      </c>
      <c r="AD139" s="226">
        <v>1169083.3333333333</v>
      </c>
      <c r="AE139" s="226">
        <v>1169083.3333333333</v>
      </c>
      <c r="AF139" s="226">
        <v>1169083.3333333333</v>
      </c>
      <c r="AG139" s="226">
        <v>1169083.3333333333</v>
      </c>
      <c r="AH139" s="226">
        <v>1169083.3333333333</v>
      </c>
      <c r="AI139" s="226">
        <v>1169083.3333333333</v>
      </c>
      <c r="AJ139" s="226">
        <v>1169083.3333333333</v>
      </c>
      <c r="AK139" s="226">
        <v>1169083.3333333333</v>
      </c>
      <c r="AL139" s="226">
        <v>1169083.3333333333</v>
      </c>
      <c r="AM139" s="226">
        <v>1169083.3333333333</v>
      </c>
      <c r="AN139" s="226">
        <v>1169083.3333333333</v>
      </c>
      <c r="AO139" s="226">
        <f t="shared" si="37"/>
        <v>44425166.666666672</v>
      </c>
      <c r="AP139" s="227">
        <f t="shared" si="38"/>
        <v>25719833.333333328</v>
      </c>
      <c r="AQ139" s="228"/>
      <c r="AR139" s="332"/>
      <c r="AS139" s="547"/>
      <c r="AT139" s="333"/>
      <c r="AU139" s="548" t="s">
        <v>195</v>
      </c>
      <c r="AV139" s="548" t="e">
        <f>VLOOKUP(F139,[78]!D365FinOps_API_Table[[FixedAssetNumber]:[Department]],80,FALSE)</f>
        <v>#REF!</v>
      </c>
      <c r="AW139" s="50" t="e">
        <f t="shared" si="24"/>
        <v>#REF!</v>
      </c>
      <c r="BL139" s="259"/>
    </row>
    <row r="140" spans="1:64" s="50" customFormat="1" hidden="1" outlineLevel="1">
      <c r="A140" s="210">
        <f t="shared" si="32"/>
        <v>129</v>
      </c>
      <c r="B140" s="213" t="s">
        <v>562</v>
      </c>
      <c r="C140" s="216" t="s">
        <v>260</v>
      </c>
      <c r="D140" s="211">
        <v>153</v>
      </c>
      <c r="E140" s="259"/>
      <c r="F140" s="254" t="s">
        <v>579</v>
      </c>
      <c r="G140" s="432">
        <v>45077</v>
      </c>
      <c r="H140" s="329" t="s">
        <v>19</v>
      </c>
      <c r="I140" s="218" t="s">
        <v>568</v>
      </c>
      <c r="J140" s="218" t="s">
        <v>580</v>
      </c>
      <c r="K140" s="218" t="s">
        <v>570</v>
      </c>
      <c r="L140" s="218"/>
      <c r="M140" s="217">
        <v>2023</v>
      </c>
      <c r="N140" s="218"/>
      <c r="O140" s="218"/>
      <c r="P140" s="218"/>
      <c r="Q140" s="253">
        <v>1</v>
      </c>
      <c r="R140" s="454"/>
      <c r="S140" s="435">
        <v>33071520</v>
      </c>
      <c r="T140" s="221">
        <f t="shared" si="33"/>
        <v>551192</v>
      </c>
      <c r="U140" s="222">
        <v>60</v>
      </c>
      <c r="V140" s="223">
        <v>32</v>
      </c>
      <c r="W140" s="222">
        <f t="shared" si="34"/>
        <v>6</v>
      </c>
      <c r="X140" s="224">
        <f t="shared" si="35"/>
        <v>38</v>
      </c>
      <c r="Y140" s="225">
        <f t="shared" si="36"/>
        <v>22</v>
      </c>
      <c r="Z140" s="226">
        <v>17638144</v>
      </c>
      <c r="AA140" s="226">
        <v>15433376</v>
      </c>
      <c r="AB140" s="226">
        <f t="shared" si="29"/>
        <v>3307152</v>
      </c>
      <c r="AC140" s="226">
        <v>551192</v>
      </c>
      <c r="AD140" s="226">
        <v>551192</v>
      </c>
      <c r="AE140" s="226">
        <v>551192</v>
      </c>
      <c r="AF140" s="226">
        <v>551192</v>
      </c>
      <c r="AG140" s="226">
        <v>551192</v>
      </c>
      <c r="AH140" s="226">
        <v>551192</v>
      </c>
      <c r="AI140" s="226">
        <v>551192</v>
      </c>
      <c r="AJ140" s="226">
        <v>551192</v>
      </c>
      <c r="AK140" s="226">
        <v>551192</v>
      </c>
      <c r="AL140" s="226">
        <v>551192</v>
      </c>
      <c r="AM140" s="226">
        <v>551192</v>
      </c>
      <c r="AN140" s="226">
        <v>551192</v>
      </c>
      <c r="AO140" s="226">
        <f t="shared" si="37"/>
        <v>20945296</v>
      </c>
      <c r="AP140" s="227">
        <f t="shared" si="38"/>
        <v>12126224</v>
      </c>
      <c r="AQ140" s="228"/>
      <c r="AR140" s="332"/>
      <c r="AS140" s="547"/>
      <c r="AT140" s="333"/>
      <c r="AU140" s="119" t="s">
        <v>195</v>
      </c>
      <c r="AV140" s="548" t="e">
        <f>VLOOKUP(F140,[78]!D365FinOps_API_Table[[FixedAssetNumber]:[Department]],80,FALSE)</f>
        <v>#REF!</v>
      </c>
      <c r="AW140" s="50" t="e">
        <f t="shared" si="24"/>
        <v>#REF!</v>
      </c>
      <c r="BL140" s="259"/>
    </row>
    <row r="141" spans="1:64" s="50" customFormat="1" hidden="1" outlineLevel="1">
      <c r="A141" s="210">
        <f t="shared" si="32"/>
        <v>130</v>
      </c>
      <c r="B141" s="213" t="s">
        <v>283</v>
      </c>
      <c r="C141" s="216" t="s">
        <v>242</v>
      </c>
      <c r="D141" s="211">
        <v>153</v>
      </c>
      <c r="E141" s="254" t="s">
        <v>581</v>
      </c>
      <c r="F141" s="254" t="s">
        <v>582</v>
      </c>
      <c r="G141" s="432">
        <v>45160</v>
      </c>
      <c r="H141" s="329" t="s">
        <v>19</v>
      </c>
      <c r="I141" s="218" t="s">
        <v>568</v>
      </c>
      <c r="J141" s="218" t="s">
        <v>583</v>
      </c>
      <c r="K141" s="218" t="s">
        <v>454</v>
      </c>
      <c r="L141" s="218"/>
      <c r="M141" s="217">
        <v>2023</v>
      </c>
      <c r="N141" s="218" t="s">
        <v>584</v>
      </c>
      <c r="O141" s="218" t="s">
        <v>584</v>
      </c>
      <c r="P141" s="218" t="s">
        <v>584</v>
      </c>
      <c r="Q141" s="253">
        <v>1</v>
      </c>
      <c r="R141" s="454"/>
      <c r="S141" s="435">
        <v>300000000</v>
      </c>
      <c r="T141" s="221">
        <f t="shared" si="33"/>
        <v>5000000</v>
      </c>
      <c r="U141" s="222">
        <v>60</v>
      </c>
      <c r="V141" s="223">
        <v>29</v>
      </c>
      <c r="W141" s="222">
        <f t="shared" ref="W141:W146" si="39">+AB141/T141</f>
        <v>6</v>
      </c>
      <c r="X141" s="225">
        <f>+V141+W141</f>
        <v>35</v>
      </c>
      <c r="Y141" s="225">
        <f>+U141-X141</f>
        <v>25</v>
      </c>
      <c r="Z141" s="226">
        <v>145000000</v>
      </c>
      <c r="AA141" s="226">
        <v>155000000</v>
      </c>
      <c r="AB141" s="226">
        <f t="shared" si="29"/>
        <v>30000000</v>
      </c>
      <c r="AC141" s="226">
        <v>5000000</v>
      </c>
      <c r="AD141" s="226">
        <v>5000000</v>
      </c>
      <c r="AE141" s="226">
        <v>5000000</v>
      </c>
      <c r="AF141" s="226">
        <v>5000000</v>
      </c>
      <c r="AG141" s="226">
        <v>5000000</v>
      </c>
      <c r="AH141" s="226">
        <v>5000000</v>
      </c>
      <c r="AI141" s="226">
        <v>5000000</v>
      </c>
      <c r="AJ141" s="226">
        <v>5000000</v>
      </c>
      <c r="AK141" s="226">
        <v>5000000</v>
      </c>
      <c r="AL141" s="226">
        <v>5000000</v>
      </c>
      <c r="AM141" s="226">
        <v>5000000</v>
      </c>
      <c r="AN141" s="226">
        <v>5000000</v>
      </c>
      <c r="AO141" s="226">
        <f t="shared" si="37"/>
        <v>175000000</v>
      </c>
      <c r="AP141" s="227">
        <f t="shared" si="38"/>
        <v>125000000</v>
      </c>
      <c r="AQ141" s="228"/>
      <c r="AR141" s="332"/>
      <c r="AS141" s="547"/>
      <c r="AT141" s="333"/>
      <c r="AU141" s="548" t="s">
        <v>195</v>
      </c>
      <c r="AV141" s="548" t="e">
        <f>VLOOKUP(F141,[78]!D365FinOps_API_Table[[FixedAssetNumber]:[Department]],80,FALSE)</f>
        <v>#REF!</v>
      </c>
      <c r="AW141" s="50" t="e">
        <f t="shared" si="24"/>
        <v>#REF!</v>
      </c>
      <c r="BL141" s="254" t="s">
        <v>581</v>
      </c>
    </row>
    <row r="142" spans="1:64" s="50" customFormat="1" ht="14.4" hidden="1" outlineLevel="1">
      <c r="A142" s="210">
        <f t="shared" si="32"/>
        <v>131</v>
      </c>
      <c r="B142" s="213" t="s">
        <v>585</v>
      </c>
      <c r="C142" s="216" t="s">
        <v>200</v>
      </c>
      <c r="D142" s="211">
        <v>153</v>
      </c>
      <c r="E142" s="254"/>
      <c r="F142" s="714" t="s">
        <v>586</v>
      </c>
      <c r="G142" s="432">
        <v>45597</v>
      </c>
      <c r="H142" s="329"/>
      <c r="I142" s="218"/>
      <c r="J142" s="715" t="s">
        <v>587</v>
      </c>
      <c r="K142" s="218"/>
      <c r="L142" s="218"/>
      <c r="M142" s="217">
        <v>2024</v>
      </c>
      <c r="N142" s="716" t="s">
        <v>588</v>
      </c>
      <c r="O142" s="716" t="s">
        <v>588</v>
      </c>
      <c r="P142" s="716" t="s">
        <v>588</v>
      </c>
      <c r="Q142" s="253">
        <v>1</v>
      </c>
      <c r="R142" s="454"/>
      <c r="S142" s="718">
        <v>92802316</v>
      </c>
      <c r="T142" s="221">
        <f t="shared" si="33"/>
        <v>1546705.2666666666</v>
      </c>
      <c r="U142" s="222">
        <v>60</v>
      </c>
      <c r="V142" s="223">
        <v>13.999999999999998</v>
      </c>
      <c r="W142" s="222">
        <f t="shared" si="39"/>
        <v>6</v>
      </c>
      <c r="X142" s="224">
        <f t="shared" ref="X142:X146" si="40">+V142+W142</f>
        <v>20</v>
      </c>
      <c r="Y142" s="225">
        <f t="shared" ref="Y142:Y146" si="41">+U142-X142</f>
        <v>40</v>
      </c>
      <c r="Z142" s="226">
        <v>21653873.733333327</v>
      </c>
      <c r="AA142" s="226">
        <v>71148442.266666681</v>
      </c>
      <c r="AB142" s="226">
        <f t="shared" si="29"/>
        <v>9280231.5999999996</v>
      </c>
      <c r="AC142" s="226">
        <v>1546705.2666666666</v>
      </c>
      <c r="AD142" s="226">
        <v>1546705.2666666666</v>
      </c>
      <c r="AE142" s="226">
        <v>1546705.2666666666</v>
      </c>
      <c r="AF142" s="226">
        <v>1546705.2666666666</v>
      </c>
      <c r="AG142" s="226">
        <v>1546705.2666666666</v>
      </c>
      <c r="AH142" s="226">
        <v>1546705.2666666666</v>
      </c>
      <c r="AI142" s="226">
        <v>1546705.2666666666</v>
      </c>
      <c r="AJ142" s="226">
        <v>1546705.2666666666</v>
      </c>
      <c r="AK142" s="226">
        <v>1546705.2666666666</v>
      </c>
      <c r="AL142" s="226">
        <v>1546705.2666666666</v>
      </c>
      <c r="AM142" s="226">
        <v>1546705.2666666666</v>
      </c>
      <c r="AN142" s="226">
        <v>1546705.2666666666</v>
      </c>
      <c r="AO142" s="226">
        <f t="shared" si="37"/>
        <v>30934105.333333328</v>
      </c>
      <c r="AP142" s="227">
        <f t="shared" si="38"/>
        <v>61868210.666666672</v>
      </c>
      <c r="AQ142" s="228"/>
      <c r="AR142" s="332"/>
      <c r="AS142" s="547"/>
      <c r="AT142" s="333"/>
      <c r="AU142" s="548" t="s">
        <v>195</v>
      </c>
      <c r="AV142" s="548" t="e">
        <f>VLOOKUP(F142,[78]!D365FinOps_API_Table[[FixedAssetNumber]:[Department]],80,FALSE)</f>
        <v>#REF!</v>
      </c>
      <c r="AW142" s="50" t="e">
        <f t="shared" si="24"/>
        <v>#REF!</v>
      </c>
      <c r="BL142" s="254"/>
    </row>
    <row r="143" spans="1:64" s="50" customFormat="1" ht="14.4" hidden="1" outlineLevel="1">
      <c r="A143" s="210">
        <f t="shared" si="32"/>
        <v>132</v>
      </c>
      <c r="B143" s="213" t="s">
        <v>585</v>
      </c>
      <c r="C143" s="216" t="s">
        <v>200</v>
      </c>
      <c r="D143" s="211">
        <v>153</v>
      </c>
      <c r="E143" s="254"/>
      <c r="F143" s="714" t="s">
        <v>589</v>
      </c>
      <c r="G143" s="432">
        <v>45597</v>
      </c>
      <c r="H143" s="329"/>
      <c r="I143" s="218"/>
      <c r="J143" s="715" t="s">
        <v>590</v>
      </c>
      <c r="K143" s="218"/>
      <c r="L143" s="717" t="s">
        <v>588</v>
      </c>
      <c r="M143" s="217">
        <v>2024</v>
      </c>
      <c r="N143" s="716" t="s">
        <v>591</v>
      </c>
      <c r="O143" s="716" t="s">
        <v>592</v>
      </c>
      <c r="P143" s="716" t="s">
        <v>593</v>
      </c>
      <c r="Q143" s="253">
        <v>1</v>
      </c>
      <c r="R143" s="454"/>
      <c r="S143" s="718">
        <v>59073684</v>
      </c>
      <c r="T143" s="221">
        <f t="shared" si="33"/>
        <v>984561.4</v>
      </c>
      <c r="U143" s="222">
        <v>60</v>
      </c>
      <c r="V143" s="223">
        <v>14.000000000000002</v>
      </c>
      <c r="W143" s="222">
        <f t="shared" si="39"/>
        <v>6</v>
      </c>
      <c r="X143" s="224">
        <f t="shared" si="40"/>
        <v>20</v>
      </c>
      <c r="Y143" s="225">
        <f t="shared" si="41"/>
        <v>40</v>
      </c>
      <c r="Z143" s="226">
        <v>13783859.600000003</v>
      </c>
      <c r="AA143" s="226">
        <v>45289824.399999999</v>
      </c>
      <c r="AB143" s="226">
        <f t="shared" si="29"/>
        <v>5907368.4000000004</v>
      </c>
      <c r="AC143" s="226">
        <v>984561.4</v>
      </c>
      <c r="AD143" s="226">
        <v>984561.4</v>
      </c>
      <c r="AE143" s="226">
        <v>984561.4</v>
      </c>
      <c r="AF143" s="226">
        <v>984561.4</v>
      </c>
      <c r="AG143" s="226">
        <v>984561.4</v>
      </c>
      <c r="AH143" s="226">
        <v>984561.4</v>
      </c>
      <c r="AI143" s="226">
        <v>984561.4</v>
      </c>
      <c r="AJ143" s="226">
        <v>984561.4</v>
      </c>
      <c r="AK143" s="226">
        <v>984561.4</v>
      </c>
      <c r="AL143" s="226">
        <v>984561.4</v>
      </c>
      <c r="AM143" s="226">
        <v>984561.4</v>
      </c>
      <c r="AN143" s="226">
        <v>984561.4</v>
      </c>
      <c r="AO143" s="226">
        <f t="shared" si="37"/>
        <v>19691228.000000004</v>
      </c>
      <c r="AP143" s="227">
        <f t="shared" si="38"/>
        <v>39382456</v>
      </c>
      <c r="AQ143" s="228"/>
      <c r="AR143" s="332"/>
      <c r="AS143" s="547"/>
      <c r="AT143" s="333"/>
      <c r="AU143" s="548" t="s">
        <v>195</v>
      </c>
      <c r="AV143" s="548" t="e">
        <f>VLOOKUP(F143,[78]!D365FinOps_API_Table[[FixedAssetNumber]:[Department]],80,FALSE)</f>
        <v>#REF!</v>
      </c>
      <c r="AW143" s="50" t="e">
        <f t="shared" si="24"/>
        <v>#REF!</v>
      </c>
      <c r="BL143" s="254"/>
    </row>
    <row r="144" spans="1:64" s="187" customFormat="1" outlineLevel="1">
      <c r="A144" s="805">
        <f t="shared" si="32"/>
        <v>133</v>
      </c>
      <c r="B144" s="293" t="s">
        <v>271</v>
      </c>
      <c r="C144" s="522" t="s">
        <v>272</v>
      </c>
      <c r="D144" s="278">
        <v>153</v>
      </c>
      <c r="E144" s="293" t="s">
        <v>594</v>
      </c>
      <c r="F144" s="293" t="s">
        <v>595</v>
      </c>
      <c r="G144" s="806">
        <v>45992</v>
      </c>
      <c r="H144" s="807" t="s">
        <v>13</v>
      </c>
      <c r="I144" s="522" t="s">
        <v>559</v>
      </c>
      <c r="J144" s="293" t="s">
        <v>560</v>
      </c>
      <c r="K144" s="293" t="s">
        <v>199</v>
      </c>
      <c r="L144" s="293" t="s">
        <v>596</v>
      </c>
      <c r="M144" s="522">
        <v>2022</v>
      </c>
      <c r="N144" s="522"/>
      <c r="O144" s="522"/>
      <c r="P144" s="522"/>
      <c r="Q144" s="322">
        <v>1</v>
      </c>
      <c r="R144" s="808"/>
      <c r="S144" s="809">
        <v>112500000</v>
      </c>
      <c r="T144" s="810">
        <f t="shared" ref="T144:T146" si="42">+S144/U144</f>
        <v>1875000</v>
      </c>
      <c r="U144" s="293">
        <v>60</v>
      </c>
      <c r="V144" s="811">
        <v>1</v>
      </c>
      <c r="W144" s="812">
        <f t="shared" si="39"/>
        <v>6</v>
      </c>
      <c r="X144" s="293">
        <f t="shared" si="40"/>
        <v>7</v>
      </c>
      <c r="Y144" s="813">
        <f t="shared" si="41"/>
        <v>53</v>
      </c>
      <c r="Z144" s="814">
        <v>1875000</v>
      </c>
      <c r="AA144" s="814">
        <v>110625000</v>
      </c>
      <c r="AB144" s="814">
        <f t="shared" si="29"/>
        <v>11250000</v>
      </c>
      <c r="AC144" s="814">
        <v>1875000</v>
      </c>
      <c r="AD144" s="814">
        <v>1875000</v>
      </c>
      <c r="AE144" s="814">
        <v>1875000</v>
      </c>
      <c r="AF144" s="814">
        <v>1875000</v>
      </c>
      <c r="AG144" s="814">
        <v>1875000</v>
      </c>
      <c r="AH144" s="814">
        <v>1875000</v>
      </c>
      <c r="AI144" s="814">
        <v>1875000</v>
      </c>
      <c r="AJ144" s="814">
        <v>1875000</v>
      </c>
      <c r="AK144" s="814">
        <v>1875000</v>
      </c>
      <c r="AL144" s="814">
        <v>1875000</v>
      </c>
      <c r="AM144" s="814">
        <v>1875000</v>
      </c>
      <c r="AN144" s="814">
        <v>1875000</v>
      </c>
      <c r="AO144" s="814">
        <f t="shared" ref="AO144:AO146" si="43">+Z144+AB144</f>
        <v>13125000</v>
      </c>
      <c r="AP144" s="815">
        <f t="shared" ref="AP144:AP146" si="44">IF(AR144=$AR$8,((S144-AO144)*0),S144-AO144)</f>
        <v>99375000</v>
      </c>
      <c r="AQ144" s="816"/>
      <c r="AR144" s="816"/>
      <c r="AS144" s="817"/>
      <c r="AT144" s="818"/>
      <c r="AU144" s="819" t="s">
        <v>195</v>
      </c>
      <c r="AV144" s="819" t="e">
        <f>VLOOKUP(F144,[78]!D365FinOps_API_Table[[FixedAssetNumber]:[Department]],80,FALSE)</f>
        <v>#REF!</v>
      </c>
      <c r="AW144" s="819" t="e">
        <f t="shared" si="24"/>
        <v>#REF!</v>
      </c>
      <c r="BL144" s="293"/>
    </row>
    <row r="145" spans="1:64" s="187" customFormat="1" outlineLevel="1">
      <c r="A145" s="805">
        <f t="shared" si="32"/>
        <v>134</v>
      </c>
      <c r="B145" s="293" t="s">
        <v>271</v>
      </c>
      <c r="C145" s="522" t="s">
        <v>272</v>
      </c>
      <c r="D145" s="278">
        <v>153</v>
      </c>
      <c r="E145" s="293" t="s">
        <v>597</v>
      </c>
      <c r="F145" s="293" t="s">
        <v>598</v>
      </c>
      <c r="G145" s="806">
        <v>45992</v>
      </c>
      <c r="H145" s="807" t="s">
        <v>13</v>
      </c>
      <c r="I145" s="522" t="s">
        <v>559</v>
      </c>
      <c r="J145" s="293" t="s">
        <v>560</v>
      </c>
      <c r="K145" s="293" t="s">
        <v>199</v>
      </c>
      <c r="L145" s="293" t="s">
        <v>596</v>
      </c>
      <c r="M145" s="522">
        <v>2022</v>
      </c>
      <c r="N145" s="522"/>
      <c r="O145" s="522"/>
      <c r="P145" s="522"/>
      <c r="Q145" s="322">
        <v>1</v>
      </c>
      <c r="R145" s="808"/>
      <c r="S145" s="809">
        <v>112500000</v>
      </c>
      <c r="T145" s="810">
        <f t="shared" si="42"/>
        <v>1875000</v>
      </c>
      <c r="U145" s="293">
        <v>60</v>
      </c>
      <c r="V145" s="811">
        <v>1</v>
      </c>
      <c r="W145" s="812">
        <f t="shared" si="39"/>
        <v>6</v>
      </c>
      <c r="X145" s="293">
        <f t="shared" si="40"/>
        <v>7</v>
      </c>
      <c r="Y145" s="813">
        <f t="shared" si="41"/>
        <v>53</v>
      </c>
      <c r="Z145" s="814">
        <v>1875000</v>
      </c>
      <c r="AA145" s="814">
        <v>110625000</v>
      </c>
      <c r="AB145" s="814">
        <f t="shared" si="29"/>
        <v>11250000</v>
      </c>
      <c r="AC145" s="814">
        <v>1875000</v>
      </c>
      <c r="AD145" s="814">
        <v>1875000</v>
      </c>
      <c r="AE145" s="814">
        <v>1875000</v>
      </c>
      <c r="AF145" s="814">
        <v>1875000</v>
      </c>
      <c r="AG145" s="814">
        <v>1875000</v>
      </c>
      <c r="AH145" s="814">
        <v>1875000</v>
      </c>
      <c r="AI145" s="814">
        <v>1875000</v>
      </c>
      <c r="AJ145" s="814">
        <v>1875000</v>
      </c>
      <c r="AK145" s="814">
        <v>1875000</v>
      </c>
      <c r="AL145" s="814">
        <v>1875000</v>
      </c>
      <c r="AM145" s="814">
        <v>1875000</v>
      </c>
      <c r="AN145" s="814">
        <v>1875000</v>
      </c>
      <c r="AO145" s="814">
        <f t="shared" si="43"/>
        <v>13125000</v>
      </c>
      <c r="AP145" s="815">
        <f t="shared" si="44"/>
        <v>99375000</v>
      </c>
      <c r="AQ145" s="816"/>
      <c r="AR145" s="816"/>
      <c r="AS145" s="817"/>
      <c r="AT145" s="818"/>
      <c r="AU145" s="819" t="s">
        <v>195</v>
      </c>
      <c r="AV145" s="819" t="e">
        <f>VLOOKUP(F145,[78]!D365FinOps_API_Table[[FixedAssetNumber]:[Department]],80,FALSE)</f>
        <v>#REF!</v>
      </c>
      <c r="AW145" s="819" t="e">
        <f t="shared" ref="AW145:AW204" si="45">AV145-AN145</f>
        <v>#REF!</v>
      </c>
      <c r="BL145" s="293"/>
    </row>
    <row r="146" spans="1:64" hidden="1" outlineLevel="1">
      <c r="A146" s="242">
        <f t="shared" si="32"/>
        <v>135</v>
      </c>
      <c r="B146" s="275" t="s">
        <v>241</v>
      </c>
      <c r="C146" s="216" t="s">
        <v>242</v>
      </c>
      <c r="D146" s="211">
        <v>153</v>
      </c>
      <c r="E146" s="254" t="s">
        <v>599</v>
      </c>
      <c r="F146" s="254" t="s">
        <v>600</v>
      </c>
      <c r="G146" s="260">
        <v>46023</v>
      </c>
      <c r="H146" s="244" t="s">
        <v>13</v>
      </c>
      <c r="I146" s="271" t="s">
        <v>551</v>
      </c>
      <c r="J146" s="254" t="s">
        <v>543</v>
      </c>
      <c r="K146" s="254" t="s">
        <v>552</v>
      </c>
      <c r="L146" s="254"/>
      <c r="M146" s="271">
        <v>2026</v>
      </c>
      <c r="N146" s="271" t="s">
        <v>601</v>
      </c>
      <c r="O146" s="271" t="s">
        <v>602</v>
      </c>
      <c r="P146" s="271" t="s">
        <v>603</v>
      </c>
      <c r="Q146" s="253">
        <v>1</v>
      </c>
      <c r="R146" s="273"/>
      <c r="S146" s="274">
        <v>59325000</v>
      </c>
      <c r="T146" s="245">
        <f t="shared" si="42"/>
        <v>988750</v>
      </c>
      <c r="U146" s="275">
        <v>60</v>
      </c>
      <c r="V146" s="247"/>
      <c r="W146" s="246">
        <f t="shared" si="39"/>
        <v>6</v>
      </c>
      <c r="X146" s="254">
        <f t="shared" si="40"/>
        <v>6</v>
      </c>
      <c r="Y146" s="248">
        <f t="shared" si="41"/>
        <v>54</v>
      </c>
      <c r="Z146" s="249"/>
      <c r="AA146" s="249"/>
      <c r="AB146" s="249">
        <f t="shared" ref="AB146" si="46">SUM(AC146:AH146)</f>
        <v>5932500</v>
      </c>
      <c r="AC146" s="249">
        <v>988750</v>
      </c>
      <c r="AD146" s="249">
        <v>988750</v>
      </c>
      <c r="AE146" s="249">
        <v>988750</v>
      </c>
      <c r="AF146" s="249">
        <v>988750</v>
      </c>
      <c r="AG146" s="249">
        <v>988750</v>
      </c>
      <c r="AH146" s="249">
        <v>988750</v>
      </c>
      <c r="AI146" s="249">
        <v>988750</v>
      </c>
      <c r="AJ146" s="249">
        <v>988750</v>
      </c>
      <c r="AK146" s="249">
        <v>988750</v>
      </c>
      <c r="AL146" s="249">
        <v>988750</v>
      </c>
      <c r="AM146" s="249">
        <v>988750</v>
      </c>
      <c r="AN146" s="249">
        <v>988750</v>
      </c>
      <c r="AO146" s="249">
        <f t="shared" si="43"/>
        <v>5932500</v>
      </c>
      <c r="AP146" s="250">
        <f t="shared" si="44"/>
        <v>53392500</v>
      </c>
      <c r="AQ146" s="251" t="str">
        <f>AQ8</f>
        <v>Additional</v>
      </c>
      <c r="AR146" s="265"/>
      <c r="AS146" s="276"/>
      <c r="AT146" s="277"/>
      <c r="AV146" s="119" t="e">
        <f>VLOOKUP(F146,[78]!D365FinOps_API_Table[[FixedAssetNumber]:[Department]],80,FALSE)</f>
        <v>#REF!</v>
      </c>
      <c r="AW146" t="e">
        <f t="shared" si="45"/>
        <v>#REF!</v>
      </c>
      <c r="BL146" s="254" t="s">
        <v>554</v>
      </c>
    </row>
    <row r="147" spans="1:64" hidden="1" outlineLevel="1">
      <c r="A147" s="242"/>
      <c r="B147" s="275"/>
      <c r="C147" s="428"/>
      <c r="D147" s="211"/>
      <c r="E147" s="254"/>
      <c r="F147" s="254"/>
      <c r="G147" s="260"/>
      <c r="H147" s="244"/>
      <c r="I147" s="271"/>
      <c r="J147" s="254"/>
      <c r="K147" s="254"/>
      <c r="L147" s="254"/>
      <c r="M147" s="271"/>
      <c r="N147" s="271"/>
      <c r="O147" s="271"/>
      <c r="P147" s="271"/>
      <c r="Q147" s="253"/>
      <c r="R147" s="273"/>
      <c r="S147" s="274"/>
      <c r="T147" s="245"/>
      <c r="U147" s="275"/>
      <c r="V147" s="247"/>
      <c r="W147" s="246"/>
      <c r="X147" s="246"/>
      <c r="Y147" s="248"/>
      <c r="Z147" s="249"/>
      <c r="AA147" s="249"/>
      <c r="AB147" s="249"/>
      <c r="AC147" s="249"/>
      <c r="AD147" s="249"/>
      <c r="AE147" s="249"/>
      <c r="AF147" s="249"/>
      <c r="AG147" s="249"/>
      <c r="AH147" s="249"/>
      <c r="AI147" s="249"/>
      <c r="AJ147" s="249"/>
      <c r="AK147" s="249"/>
      <c r="AL147" s="249"/>
      <c r="AM147" s="249"/>
      <c r="AN147" s="249"/>
      <c r="AO147" s="249"/>
      <c r="AP147" s="250"/>
      <c r="AQ147" s="251"/>
      <c r="AR147" s="265"/>
      <c r="AS147" s="276"/>
      <c r="AT147" s="267"/>
      <c r="AV147" s="119" t="e">
        <f>VLOOKUP(F147,[78]!D365FinOps_API_Table[[FixedAssetNumber]:[Department]],80,FALSE)</f>
        <v>#REF!</v>
      </c>
      <c r="AW147" t="e">
        <f t="shared" si="45"/>
        <v>#REF!</v>
      </c>
      <c r="BL147" s="254"/>
    </row>
    <row r="148" spans="1:64" hidden="1">
      <c r="A148" s="474"/>
      <c r="B148" s="232"/>
      <c r="C148" s="235"/>
      <c r="D148" s="231"/>
      <c r="E148" s="232" t="str">
        <f>H148</f>
        <v>Structures Total</v>
      </c>
      <c r="F148" s="232"/>
      <c r="G148" s="476"/>
      <c r="H148" s="235" t="s">
        <v>604</v>
      </c>
      <c r="I148" s="235"/>
      <c r="J148" s="235"/>
      <c r="K148" s="235"/>
      <c r="L148" s="235"/>
      <c r="M148" s="235"/>
      <c r="N148" s="235"/>
      <c r="O148" s="235"/>
      <c r="P148" s="235"/>
      <c r="Q148" s="231"/>
      <c r="R148" s="231"/>
      <c r="S148" s="232">
        <f>SUM(S82:S147)</f>
        <v>9950155615.1900005</v>
      </c>
      <c r="T148" s="232">
        <f>SUM(T82:T147)</f>
        <v>173599226.16150004</v>
      </c>
      <c r="U148" s="232"/>
      <c r="V148" s="232"/>
      <c r="W148" s="232"/>
      <c r="X148" s="232"/>
      <c r="Y148" s="232"/>
      <c r="Z148" s="232">
        <v>9097659224.8566666</v>
      </c>
      <c r="AA148" s="232">
        <v>793171390.33333313</v>
      </c>
      <c r="AB148" s="232">
        <f>SUM(AB82:AB147)</f>
        <v>150365801.5</v>
      </c>
      <c r="AC148" s="232">
        <f t="shared" ref="AC148:AP148" si="47">SUM(AC82:AC147)</f>
        <v>25060966.916666664</v>
      </c>
      <c r="AD148" s="232">
        <f t="shared" si="47"/>
        <v>25060966.916666664</v>
      </c>
      <c r="AE148" s="232">
        <f t="shared" si="47"/>
        <v>25060966.916666664</v>
      </c>
      <c r="AF148" s="232">
        <f t="shared" si="47"/>
        <v>25060966.916666664</v>
      </c>
      <c r="AG148" s="232">
        <f t="shared" si="47"/>
        <v>25060966.916666664</v>
      </c>
      <c r="AH148" s="232">
        <f t="shared" si="47"/>
        <v>25060966.916666664</v>
      </c>
      <c r="AI148" s="232">
        <f t="shared" si="47"/>
        <v>25060966.916666664</v>
      </c>
      <c r="AJ148" s="232">
        <f t="shared" si="47"/>
        <v>25060966.916666664</v>
      </c>
      <c r="AK148" s="232">
        <f t="shared" si="47"/>
        <v>25060966.916666664</v>
      </c>
      <c r="AL148" s="232">
        <f t="shared" si="47"/>
        <v>25060966.916666664</v>
      </c>
      <c r="AM148" s="232">
        <f t="shared" si="47"/>
        <v>25060966.916666664</v>
      </c>
      <c r="AN148" s="232">
        <f t="shared" si="47"/>
        <v>25060966.916666664</v>
      </c>
      <c r="AO148" s="232">
        <f t="shared" si="47"/>
        <v>9248025026.3566666</v>
      </c>
      <c r="AP148" s="477">
        <f t="shared" si="47"/>
        <v>702130588.83333313</v>
      </c>
      <c r="AQ148" s="240"/>
      <c r="AR148" s="240"/>
      <c r="AS148" s="241"/>
      <c r="AT148" s="334"/>
      <c r="AU148" s="119" t="s">
        <v>365</v>
      </c>
      <c r="AV148" s="119" t="e">
        <f>VLOOKUP(F148,[78]!D365FinOps_API_Table[[FixedAssetNumber]:[Department]],80,FALSE)</f>
        <v>#REF!</v>
      </c>
      <c r="AW148" t="e">
        <f t="shared" si="45"/>
        <v>#REF!</v>
      </c>
      <c r="BL148" s="232">
        <f>BO148</f>
        <v>0</v>
      </c>
    </row>
    <row r="149" spans="1:64" hidden="1" outlineLevel="1">
      <c r="A149" s="242">
        <f>A145+1</f>
        <v>135</v>
      </c>
      <c r="B149" s="213" t="s">
        <v>206</v>
      </c>
      <c r="C149" s="517" t="s">
        <v>188</v>
      </c>
      <c r="D149" s="211">
        <v>154</v>
      </c>
      <c r="E149" s="213" t="s">
        <v>605</v>
      </c>
      <c r="F149" s="213" t="s">
        <v>606</v>
      </c>
      <c r="G149" s="280">
        <v>35309</v>
      </c>
      <c r="H149" s="281" t="s">
        <v>607</v>
      </c>
      <c r="I149" s="282" t="s">
        <v>192</v>
      </c>
      <c r="J149" s="271" t="s">
        <v>608</v>
      </c>
      <c r="K149" s="282" t="s">
        <v>609</v>
      </c>
      <c r="L149" s="271"/>
      <c r="M149" s="216">
        <v>1996</v>
      </c>
      <c r="N149" s="216"/>
      <c r="O149" s="216"/>
      <c r="P149" s="216"/>
      <c r="Q149" s="283">
        <v>1</v>
      </c>
      <c r="R149" s="283"/>
      <c r="S149" s="245">
        <v>169760000</v>
      </c>
      <c r="T149" s="245">
        <f t="shared" ref="T149:T189" si="48">+S149/U149</f>
        <v>2829333.3333333335</v>
      </c>
      <c r="U149" s="246">
        <v>60</v>
      </c>
      <c r="V149" s="247">
        <v>60</v>
      </c>
      <c r="W149" s="246">
        <f t="shared" ref="W149:W189" si="49">+AB149/T149</f>
        <v>0</v>
      </c>
      <c r="X149" s="254">
        <f t="shared" ref="X149:X189" si="50">+V149+W149</f>
        <v>60</v>
      </c>
      <c r="Y149" s="248">
        <f t="shared" ref="Y149:Y163" si="51">+U149-X149</f>
        <v>0</v>
      </c>
      <c r="Z149" s="249">
        <v>169760000</v>
      </c>
      <c r="AA149" s="249">
        <v>0</v>
      </c>
      <c r="AB149" s="249">
        <f t="shared" ref="AB149:AB212" si="52">SUM(AC149:AH149)</f>
        <v>0</v>
      </c>
      <c r="AC149" s="249"/>
      <c r="AD149" s="249"/>
      <c r="AE149" s="249"/>
      <c r="AF149" s="249"/>
      <c r="AG149" s="249"/>
      <c r="AH149" s="249"/>
      <c r="AI149" s="249"/>
      <c r="AJ149" s="249"/>
      <c r="AK149" s="249"/>
      <c r="AL149" s="249"/>
      <c r="AM149" s="249"/>
      <c r="AN149" s="249"/>
      <c r="AO149" s="249">
        <f t="shared" ref="AO149:AO189" si="53">+Z149+AB149</f>
        <v>169760000</v>
      </c>
      <c r="AP149" s="250">
        <f t="shared" ref="AP149:AP189" si="54">IF(AR149=$AR$8,((S149-AO149)*0),S149-AO149)</f>
        <v>0</v>
      </c>
      <c r="AQ149" s="251"/>
      <c r="AR149" s="251"/>
      <c r="AS149" s="229"/>
      <c r="AT149" s="252"/>
      <c r="AU149" s="119" t="s">
        <v>195</v>
      </c>
      <c r="AV149" s="119">
        <f>IFERROR(VLOOKUP(F149,'[79]Detail Deprec_202511'!$D$166:$I$202,6,FALSE),0)</f>
        <v>0</v>
      </c>
      <c r="AW149" s="534">
        <f t="shared" si="45"/>
        <v>0</v>
      </c>
      <c r="BL149" s="213" t="s">
        <v>605</v>
      </c>
    </row>
    <row r="150" spans="1:64" hidden="1" outlineLevel="1">
      <c r="A150" s="242">
        <f t="shared" ref="A150:A213" si="55">+A149+1</f>
        <v>136</v>
      </c>
      <c r="B150" s="213" t="s">
        <v>206</v>
      </c>
      <c r="C150" s="517" t="s">
        <v>188</v>
      </c>
      <c r="D150" s="211">
        <v>154</v>
      </c>
      <c r="E150" s="213" t="s">
        <v>610</v>
      </c>
      <c r="F150" s="213" t="s">
        <v>611</v>
      </c>
      <c r="G150" s="280">
        <v>35309</v>
      </c>
      <c r="H150" s="281" t="s">
        <v>607</v>
      </c>
      <c r="I150" s="282" t="s">
        <v>192</v>
      </c>
      <c r="J150" s="271" t="s">
        <v>608</v>
      </c>
      <c r="K150" s="282" t="s">
        <v>609</v>
      </c>
      <c r="L150" s="271"/>
      <c r="M150" s="216">
        <v>1996</v>
      </c>
      <c r="N150" s="216"/>
      <c r="O150" s="216"/>
      <c r="P150" s="216"/>
      <c r="Q150" s="283">
        <v>1</v>
      </c>
      <c r="R150" s="283"/>
      <c r="S150" s="245">
        <v>169760000</v>
      </c>
      <c r="T150" s="245">
        <f t="shared" si="48"/>
        <v>2829333.3333333335</v>
      </c>
      <c r="U150" s="246">
        <v>60</v>
      </c>
      <c r="V150" s="247">
        <v>60</v>
      </c>
      <c r="W150" s="246">
        <f t="shared" si="49"/>
        <v>0</v>
      </c>
      <c r="X150" s="254">
        <f t="shared" si="50"/>
        <v>60</v>
      </c>
      <c r="Y150" s="248">
        <f t="shared" si="51"/>
        <v>0</v>
      </c>
      <c r="Z150" s="249">
        <v>169760000</v>
      </c>
      <c r="AA150" s="249">
        <v>0</v>
      </c>
      <c r="AB150" s="249">
        <f t="shared" si="52"/>
        <v>0</v>
      </c>
      <c r="AC150" s="249"/>
      <c r="AD150" s="249"/>
      <c r="AE150" s="249"/>
      <c r="AF150" s="249"/>
      <c r="AG150" s="249"/>
      <c r="AH150" s="249"/>
      <c r="AI150" s="249"/>
      <c r="AJ150" s="249"/>
      <c r="AK150" s="249"/>
      <c r="AL150" s="249"/>
      <c r="AM150" s="249"/>
      <c r="AN150" s="249"/>
      <c r="AO150" s="249">
        <f t="shared" si="53"/>
        <v>169760000</v>
      </c>
      <c r="AP150" s="250">
        <f t="shared" si="54"/>
        <v>0</v>
      </c>
      <c r="AQ150" s="251"/>
      <c r="AR150" s="251"/>
      <c r="AS150" s="229"/>
      <c r="AT150" s="252"/>
      <c r="AU150" s="119" t="s">
        <v>195</v>
      </c>
      <c r="AV150" s="119">
        <f>IFERROR(VLOOKUP(F150,'[79]Detail Deprec_202511'!$D$166:$I$202,6,FALSE),0)</f>
        <v>0</v>
      </c>
      <c r="AW150">
        <f t="shared" si="45"/>
        <v>0</v>
      </c>
      <c r="BL150" s="213" t="s">
        <v>610</v>
      </c>
    </row>
    <row r="151" spans="1:64" hidden="1" outlineLevel="1">
      <c r="A151" s="242">
        <f t="shared" si="55"/>
        <v>137</v>
      </c>
      <c r="B151" s="279" t="s">
        <v>187</v>
      </c>
      <c r="C151" s="216" t="s">
        <v>188</v>
      </c>
      <c r="D151" s="278">
        <v>154</v>
      </c>
      <c r="E151" s="279" t="s">
        <v>612</v>
      </c>
      <c r="F151" s="279" t="s">
        <v>613</v>
      </c>
      <c r="G151" s="243">
        <v>35703</v>
      </c>
      <c r="H151" s="244" t="s">
        <v>607</v>
      </c>
      <c r="I151" s="216">
        <v>3339</v>
      </c>
      <c r="J151" s="271" t="s">
        <v>614</v>
      </c>
      <c r="K151" s="216" t="s">
        <v>615</v>
      </c>
      <c r="L151" s="271"/>
      <c r="M151" s="216">
        <v>1997</v>
      </c>
      <c r="N151" s="216"/>
      <c r="O151" s="216"/>
      <c r="P151" s="216"/>
      <c r="Q151" s="211">
        <v>1</v>
      </c>
      <c r="R151" s="211"/>
      <c r="S151" s="284">
        <v>146500000</v>
      </c>
      <c r="T151" s="284">
        <f t="shared" si="48"/>
        <v>2441666.6666666665</v>
      </c>
      <c r="U151" s="285">
        <v>60</v>
      </c>
      <c r="V151" s="247">
        <v>60.000000000000007</v>
      </c>
      <c r="W151" s="285">
        <f t="shared" si="49"/>
        <v>0</v>
      </c>
      <c r="X151" s="254">
        <f t="shared" si="50"/>
        <v>60.000000000000007</v>
      </c>
      <c r="Y151" s="248">
        <f t="shared" si="51"/>
        <v>0</v>
      </c>
      <c r="Z151" s="286">
        <v>146500000</v>
      </c>
      <c r="AA151" s="286">
        <v>0</v>
      </c>
      <c r="AB151" s="286">
        <f t="shared" si="52"/>
        <v>0</v>
      </c>
      <c r="AC151" s="286"/>
      <c r="AD151" s="286"/>
      <c r="AE151" s="286"/>
      <c r="AF151" s="286"/>
      <c r="AG151" s="286"/>
      <c r="AH151" s="286"/>
      <c r="AI151" s="286"/>
      <c r="AJ151" s="286"/>
      <c r="AK151" s="286"/>
      <c r="AL151" s="286"/>
      <c r="AM151" s="286"/>
      <c r="AN151" s="286"/>
      <c r="AO151" s="286">
        <f t="shared" si="53"/>
        <v>146500000</v>
      </c>
      <c r="AP151" s="287">
        <f t="shared" si="54"/>
        <v>0</v>
      </c>
      <c r="AQ151" s="288"/>
      <c r="AR151" s="288"/>
      <c r="AS151" s="289"/>
      <c r="AT151" s="290"/>
      <c r="AU151" s="119" t="s">
        <v>195</v>
      </c>
      <c r="AV151" s="119">
        <f>IFERROR(VLOOKUP(F151,'[79]Detail Deprec_202511'!$D$166:$I$202,6,FALSE),0)</f>
        <v>0</v>
      </c>
      <c r="AW151">
        <f t="shared" si="45"/>
        <v>0</v>
      </c>
      <c r="BL151" s="279" t="s">
        <v>612</v>
      </c>
    </row>
    <row r="152" spans="1:64" hidden="1" outlineLevel="1">
      <c r="A152" s="242">
        <f t="shared" si="55"/>
        <v>138</v>
      </c>
      <c r="B152" s="213" t="s">
        <v>199</v>
      </c>
      <c r="C152" s="271" t="s">
        <v>200</v>
      </c>
      <c r="D152" s="211">
        <v>154</v>
      </c>
      <c r="E152" s="213" t="s">
        <v>192</v>
      </c>
      <c r="F152" s="213" t="s">
        <v>616</v>
      </c>
      <c r="G152" s="243">
        <v>35885</v>
      </c>
      <c r="H152" s="244" t="s">
        <v>607</v>
      </c>
      <c r="I152" s="216">
        <v>4040</v>
      </c>
      <c r="J152" s="271" t="s">
        <v>617</v>
      </c>
      <c r="K152" s="216"/>
      <c r="L152" s="271"/>
      <c r="M152" s="216">
        <v>1998</v>
      </c>
      <c r="N152" s="216" t="s">
        <v>618</v>
      </c>
      <c r="O152" s="216" t="s">
        <v>618</v>
      </c>
      <c r="P152" s="216" t="s">
        <v>618</v>
      </c>
      <c r="Q152" s="211">
        <v>2</v>
      </c>
      <c r="R152" s="211"/>
      <c r="S152" s="245">
        <v>10000000</v>
      </c>
      <c r="T152" s="245">
        <f t="shared" si="48"/>
        <v>166666.66666666666</v>
      </c>
      <c r="U152" s="246">
        <v>60</v>
      </c>
      <c r="V152" s="247">
        <v>60</v>
      </c>
      <c r="W152" s="246">
        <f t="shared" si="49"/>
        <v>0</v>
      </c>
      <c r="X152" s="254">
        <f t="shared" si="50"/>
        <v>60</v>
      </c>
      <c r="Y152" s="248">
        <f t="shared" si="51"/>
        <v>0</v>
      </c>
      <c r="Z152" s="249">
        <v>10000000</v>
      </c>
      <c r="AA152" s="249">
        <v>0</v>
      </c>
      <c r="AB152" s="249">
        <f t="shared" si="52"/>
        <v>0</v>
      </c>
      <c r="AC152" s="249"/>
      <c r="AD152" s="249"/>
      <c r="AE152" s="249"/>
      <c r="AF152" s="249"/>
      <c r="AG152" s="249"/>
      <c r="AH152" s="249"/>
      <c r="AI152" s="249"/>
      <c r="AJ152" s="249"/>
      <c r="AK152" s="249"/>
      <c r="AL152" s="249"/>
      <c r="AM152" s="249"/>
      <c r="AN152" s="249"/>
      <c r="AO152" s="249">
        <f t="shared" si="53"/>
        <v>10000000</v>
      </c>
      <c r="AP152" s="250">
        <f t="shared" si="54"/>
        <v>0</v>
      </c>
      <c r="AQ152" s="251"/>
      <c r="AR152" s="251"/>
      <c r="AS152" s="229"/>
      <c r="AT152" s="252"/>
      <c r="AU152" s="119" t="s">
        <v>195</v>
      </c>
      <c r="AV152" s="119">
        <f>IFERROR(VLOOKUP(F152,'[79]Detail Deprec_202511'!$D$166:$I$202,6,FALSE),0)</f>
        <v>0</v>
      </c>
      <c r="AW152">
        <f t="shared" si="45"/>
        <v>0</v>
      </c>
      <c r="BL152" s="213" t="s">
        <v>192</v>
      </c>
    </row>
    <row r="153" spans="1:64" hidden="1" outlineLevel="1">
      <c r="A153" s="242">
        <f t="shared" si="55"/>
        <v>139</v>
      </c>
      <c r="B153" s="213" t="s">
        <v>206</v>
      </c>
      <c r="C153" s="517" t="s">
        <v>188</v>
      </c>
      <c r="D153" s="211">
        <v>154</v>
      </c>
      <c r="E153" s="213" t="s">
        <v>619</v>
      </c>
      <c r="F153" s="213" t="s">
        <v>620</v>
      </c>
      <c r="G153" s="280">
        <v>35947</v>
      </c>
      <c r="H153" s="281" t="s">
        <v>607</v>
      </c>
      <c r="I153" s="282" t="s">
        <v>192</v>
      </c>
      <c r="J153" s="271" t="s">
        <v>621</v>
      </c>
      <c r="K153" s="282" t="s">
        <v>622</v>
      </c>
      <c r="L153" s="271"/>
      <c r="M153" s="216">
        <v>1998</v>
      </c>
      <c r="N153" s="282"/>
      <c r="O153" s="282"/>
      <c r="P153" s="282"/>
      <c r="Q153" s="283">
        <v>1</v>
      </c>
      <c r="R153" s="283"/>
      <c r="S153" s="245">
        <v>16463760</v>
      </c>
      <c r="T153" s="245">
        <f t="shared" si="48"/>
        <v>274396</v>
      </c>
      <c r="U153" s="246">
        <v>60</v>
      </c>
      <c r="V153" s="247">
        <v>60</v>
      </c>
      <c r="W153" s="246">
        <f t="shared" si="49"/>
        <v>0</v>
      </c>
      <c r="X153" s="254">
        <f t="shared" si="50"/>
        <v>60</v>
      </c>
      <c r="Y153" s="248">
        <f t="shared" si="51"/>
        <v>0</v>
      </c>
      <c r="Z153" s="249">
        <v>16463760</v>
      </c>
      <c r="AA153" s="249">
        <v>0</v>
      </c>
      <c r="AB153" s="249">
        <f t="shared" si="52"/>
        <v>0</v>
      </c>
      <c r="AC153" s="249"/>
      <c r="AD153" s="249"/>
      <c r="AE153" s="249"/>
      <c r="AF153" s="249"/>
      <c r="AG153" s="249"/>
      <c r="AH153" s="249"/>
      <c r="AI153" s="249"/>
      <c r="AJ153" s="249"/>
      <c r="AK153" s="249"/>
      <c r="AL153" s="249"/>
      <c r="AM153" s="249"/>
      <c r="AN153" s="249"/>
      <c r="AO153" s="249">
        <f t="shared" si="53"/>
        <v>16463760</v>
      </c>
      <c r="AP153" s="250">
        <f t="shared" si="54"/>
        <v>0</v>
      </c>
      <c r="AQ153" s="251"/>
      <c r="AR153" s="251"/>
      <c r="AS153" s="229"/>
      <c r="AT153" s="252"/>
      <c r="AU153" s="119" t="s">
        <v>195</v>
      </c>
      <c r="AV153" s="119">
        <f>IFERROR(VLOOKUP(F153,'[79]Detail Deprec_202511'!$D$166:$I$202,6,FALSE),0)</f>
        <v>0</v>
      </c>
      <c r="AW153">
        <f t="shared" si="45"/>
        <v>0</v>
      </c>
      <c r="BL153" s="213" t="s">
        <v>619</v>
      </c>
    </row>
    <row r="154" spans="1:64" hidden="1" outlineLevel="1">
      <c r="A154" s="242">
        <f t="shared" si="55"/>
        <v>140</v>
      </c>
      <c r="B154" s="213" t="s">
        <v>206</v>
      </c>
      <c r="C154" s="517" t="s">
        <v>188</v>
      </c>
      <c r="D154" s="211">
        <v>154</v>
      </c>
      <c r="E154" s="213" t="s">
        <v>623</v>
      </c>
      <c r="F154" s="213" t="s">
        <v>624</v>
      </c>
      <c r="G154" s="243">
        <v>36033</v>
      </c>
      <c r="H154" s="244" t="s">
        <v>607</v>
      </c>
      <c r="I154" s="216">
        <v>15</v>
      </c>
      <c r="J154" s="271" t="s">
        <v>625</v>
      </c>
      <c r="K154" s="216" t="s">
        <v>626</v>
      </c>
      <c r="L154" s="271" t="s">
        <v>627</v>
      </c>
      <c r="M154" s="216">
        <v>1998</v>
      </c>
      <c r="N154" s="216"/>
      <c r="O154" s="216" t="s">
        <v>628</v>
      </c>
      <c r="P154" s="216"/>
      <c r="Q154" s="211">
        <v>1</v>
      </c>
      <c r="R154" s="291">
        <v>26000000</v>
      </c>
      <c r="S154" s="245">
        <v>1792700000</v>
      </c>
      <c r="T154" s="245">
        <f t="shared" si="48"/>
        <v>29878333.333333332</v>
      </c>
      <c r="U154" s="246">
        <v>60</v>
      </c>
      <c r="V154" s="247">
        <v>60</v>
      </c>
      <c r="W154" s="246">
        <f t="shared" si="49"/>
        <v>0</v>
      </c>
      <c r="X154" s="254">
        <f t="shared" si="50"/>
        <v>60</v>
      </c>
      <c r="Y154" s="248">
        <f t="shared" si="51"/>
        <v>0</v>
      </c>
      <c r="Z154" s="249">
        <v>1792700000</v>
      </c>
      <c r="AA154" s="249">
        <v>0</v>
      </c>
      <c r="AB154" s="249">
        <f t="shared" si="52"/>
        <v>0</v>
      </c>
      <c r="AC154" s="249"/>
      <c r="AD154" s="249"/>
      <c r="AE154" s="249"/>
      <c r="AF154" s="249"/>
      <c r="AG154" s="249"/>
      <c r="AH154" s="249"/>
      <c r="AI154" s="249"/>
      <c r="AJ154" s="249"/>
      <c r="AK154" s="249"/>
      <c r="AL154" s="249"/>
      <c r="AM154" s="249"/>
      <c r="AN154" s="249"/>
      <c r="AO154" s="249">
        <f t="shared" si="53"/>
        <v>1792700000</v>
      </c>
      <c r="AP154" s="250">
        <f t="shared" si="54"/>
        <v>0</v>
      </c>
      <c r="AQ154" s="251"/>
      <c r="AR154" s="251"/>
      <c r="AS154" s="229"/>
      <c r="AT154" s="252"/>
      <c r="AU154" s="119" t="s">
        <v>195</v>
      </c>
      <c r="AV154" s="119">
        <f>IFERROR(VLOOKUP(F154,'[79]Detail Deprec_202511'!$D$166:$I$202,6,FALSE),0)</f>
        <v>0</v>
      </c>
      <c r="AW154">
        <f t="shared" si="45"/>
        <v>0</v>
      </c>
      <c r="BL154" s="213" t="s">
        <v>623</v>
      </c>
    </row>
    <row r="155" spans="1:64" hidden="1" outlineLevel="1">
      <c r="A155" s="242">
        <f t="shared" si="55"/>
        <v>141</v>
      </c>
      <c r="B155" s="213" t="s">
        <v>518</v>
      </c>
      <c r="C155" s="216" t="s">
        <v>629</v>
      </c>
      <c r="D155" s="211">
        <v>154</v>
      </c>
      <c r="E155" s="213" t="s">
        <v>630</v>
      </c>
      <c r="F155" s="213" t="s">
        <v>631</v>
      </c>
      <c r="G155" s="243">
        <v>36098</v>
      </c>
      <c r="H155" s="244" t="s">
        <v>607</v>
      </c>
      <c r="I155" s="216">
        <v>6</v>
      </c>
      <c r="J155" s="271" t="s">
        <v>632</v>
      </c>
      <c r="K155" s="216" t="s">
        <v>633</v>
      </c>
      <c r="L155" s="271"/>
      <c r="M155" s="216">
        <v>1998</v>
      </c>
      <c r="N155" s="216"/>
      <c r="O155" s="216"/>
      <c r="P155" s="216"/>
      <c r="Q155" s="211">
        <v>1</v>
      </c>
      <c r="R155" s="291">
        <v>3074700</v>
      </c>
      <c r="S155" s="245">
        <v>243546987</v>
      </c>
      <c r="T155" s="245">
        <f t="shared" si="48"/>
        <v>4059116.45</v>
      </c>
      <c r="U155" s="246">
        <v>60</v>
      </c>
      <c r="V155" s="247">
        <v>60</v>
      </c>
      <c r="W155" s="246">
        <f t="shared" si="49"/>
        <v>0</v>
      </c>
      <c r="X155" s="254">
        <f t="shared" si="50"/>
        <v>60</v>
      </c>
      <c r="Y155" s="248">
        <f t="shared" si="51"/>
        <v>0</v>
      </c>
      <c r="Z155" s="249">
        <v>243546987</v>
      </c>
      <c r="AA155" s="249">
        <v>0</v>
      </c>
      <c r="AB155" s="249">
        <f t="shared" si="52"/>
        <v>0</v>
      </c>
      <c r="AC155" s="249"/>
      <c r="AD155" s="249"/>
      <c r="AE155" s="249"/>
      <c r="AF155" s="249"/>
      <c r="AG155" s="249"/>
      <c r="AH155" s="249"/>
      <c r="AI155" s="249"/>
      <c r="AJ155" s="249"/>
      <c r="AK155" s="249"/>
      <c r="AL155" s="249"/>
      <c r="AM155" s="249"/>
      <c r="AN155" s="249"/>
      <c r="AO155" s="249">
        <f t="shared" si="53"/>
        <v>243546987</v>
      </c>
      <c r="AP155" s="250">
        <f t="shared" si="54"/>
        <v>0</v>
      </c>
      <c r="AQ155" s="251"/>
      <c r="AR155" s="251"/>
      <c r="AS155" s="229"/>
      <c r="AT155" s="252"/>
      <c r="AU155" s="119" t="s">
        <v>195</v>
      </c>
      <c r="AV155" s="119">
        <f>IFERROR(VLOOKUP(F155,'[79]Detail Deprec_202511'!$D$166:$I$202,6,FALSE),0)</f>
        <v>0</v>
      </c>
      <c r="AW155">
        <f t="shared" si="45"/>
        <v>0</v>
      </c>
      <c r="BL155" s="213" t="s">
        <v>630</v>
      </c>
    </row>
    <row r="156" spans="1:64" hidden="1" outlineLevel="1">
      <c r="A156" s="242">
        <f t="shared" si="55"/>
        <v>142</v>
      </c>
      <c r="B156" s="213" t="s">
        <v>518</v>
      </c>
      <c r="C156" s="216" t="s">
        <v>512</v>
      </c>
      <c r="D156" s="211">
        <v>154</v>
      </c>
      <c r="E156" s="213" t="s">
        <v>634</v>
      </c>
      <c r="F156" s="213" t="s">
        <v>635</v>
      </c>
      <c r="G156" s="243">
        <v>36250</v>
      </c>
      <c r="H156" s="244" t="s">
        <v>607</v>
      </c>
      <c r="I156" s="216">
        <v>2105</v>
      </c>
      <c r="J156" s="271" t="s">
        <v>636</v>
      </c>
      <c r="K156" s="216"/>
      <c r="L156" s="271"/>
      <c r="M156" s="216">
        <v>1999</v>
      </c>
      <c r="N156" s="216"/>
      <c r="O156" s="216"/>
      <c r="P156" s="216"/>
      <c r="Q156" s="211">
        <v>1</v>
      </c>
      <c r="R156" s="211"/>
      <c r="S156" s="245">
        <v>50000000</v>
      </c>
      <c r="T156" s="245">
        <f t="shared" si="48"/>
        <v>833333.33333333337</v>
      </c>
      <c r="U156" s="246">
        <v>60</v>
      </c>
      <c r="V156" s="247">
        <v>60</v>
      </c>
      <c r="W156" s="246">
        <f t="shared" si="49"/>
        <v>0</v>
      </c>
      <c r="X156" s="254">
        <f t="shared" si="50"/>
        <v>60</v>
      </c>
      <c r="Y156" s="248">
        <f t="shared" si="51"/>
        <v>0</v>
      </c>
      <c r="Z156" s="249">
        <v>50000000</v>
      </c>
      <c r="AA156" s="249">
        <v>0</v>
      </c>
      <c r="AB156" s="249">
        <f t="shared" si="52"/>
        <v>0</v>
      </c>
      <c r="AC156" s="249"/>
      <c r="AD156" s="249"/>
      <c r="AE156" s="249"/>
      <c r="AF156" s="249"/>
      <c r="AG156" s="249"/>
      <c r="AH156" s="249"/>
      <c r="AI156" s="249"/>
      <c r="AJ156" s="249"/>
      <c r="AK156" s="249"/>
      <c r="AL156" s="249"/>
      <c r="AM156" s="249"/>
      <c r="AN156" s="249"/>
      <c r="AO156" s="249">
        <f t="shared" si="53"/>
        <v>50000000</v>
      </c>
      <c r="AP156" s="250">
        <f t="shared" si="54"/>
        <v>0</v>
      </c>
      <c r="AQ156" s="251"/>
      <c r="AR156" s="251"/>
      <c r="AS156" s="229"/>
      <c r="AT156" s="252"/>
      <c r="AU156" s="119" t="s">
        <v>195</v>
      </c>
      <c r="AV156" s="119">
        <f>IFERROR(VLOOKUP(F156,'[79]Detail Deprec_202511'!$D$166:$I$202,6,FALSE),0)</f>
        <v>0</v>
      </c>
      <c r="AW156">
        <f t="shared" si="45"/>
        <v>0</v>
      </c>
      <c r="BL156" s="213" t="s">
        <v>634</v>
      </c>
    </row>
    <row r="157" spans="1:64" hidden="1" outlineLevel="1">
      <c r="A157" s="242">
        <f t="shared" si="55"/>
        <v>143</v>
      </c>
      <c r="B157" s="213" t="s">
        <v>206</v>
      </c>
      <c r="C157" s="517" t="s">
        <v>188</v>
      </c>
      <c r="D157" s="211">
        <v>154</v>
      </c>
      <c r="E157" s="213" t="s">
        <v>637</v>
      </c>
      <c r="F157" s="213" t="s">
        <v>638</v>
      </c>
      <c r="G157" s="243">
        <v>36311</v>
      </c>
      <c r="H157" s="244" t="s">
        <v>607</v>
      </c>
      <c r="I157" s="216">
        <v>3250</v>
      </c>
      <c r="J157" s="271" t="s">
        <v>639</v>
      </c>
      <c r="K157" s="216" t="s">
        <v>640</v>
      </c>
      <c r="L157" s="271" t="s">
        <v>641</v>
      </c>
      <c r="M157" s="216">
        <v>1999</v>
      </c>
      <c r="N157" s="216"/>
      <c r="O157" s="216"/>
      <c r="P157" s="216"/>
      <c r="Q157" s="211">
        <v>1</v>
      </c>
      <c r="R157" s="211"/>
      <c r="S157" s="245">
        <v>95000000</v>
      </c>
      <c r="T157" s="245">
        <f t="shared" si="48"/>
        <v>1583333.3333333333</v>
      </c>
      <c r="U157" s="246">
        <v>60</v>
      </c>
      <c r="V157" s="247">
        <v>60</v>
      </c>
      <c r="W157" s="246">
        <f t="shared" si="49"/>
        <v>0</v>
      </c>
      <c r="X157" s="254">
        <f t="shared" si="50"/>
        <v>60</v>
      </c>
      <c r="Y157" s="248">
        <f t="shared" si="51"/>
        <v>0</v>
      </c>
      <c r="Z157" s="249">
        <v>95000000</v>
      </c>
      <c r="AA157" s="249">
        <v>0</v>
      </c>
      <c r="AB157" s="249">
        <f t="shared" si="52"/>
        <v>0</v>
      </c>
      <c r="AC157" s="249"/>
      <c r="AD157" s="249"/>
      <c r="AE157" s="249"/>
      <c r="AF157" s="249"/>
      <c r="AG157" s="249"/>
      <c r="AH157" s="249"/>
      <c r="AI157" s="249"/>
      <c r="AJ157" s="249"/>
      <c r="AK157" s="249"/>
      <c r="AL157" s="249"/>
      <c r="AM157" s="249"/>
      <c r="AN157" s="249"/>
      <c r="AO157" s="249">
        <f t="shared" si="53"/>
        <v>95000000</v>
      </c>
      <c r="AP157" s="250">
        <f t="shared" si="54"/>
        <v>0</v>
      </c>
      <c r="AQ157" s="251"/>
      <c r="AR157" s="251"/>
      <c r="AS157" s="229"/>
      <c r="AT157" s="252"/>
      <c r="AU157" s="119" t="s">
        <v>195</v>
      </c>
      <c r="AV157" s="119">
        <f>IFERROR(VLOOKUP(F157,'[79]Detail Deprec_202511'!$D$166:$I$202,6,FALSE),0)</f>
        <v>0</v>
      </c>
      <c r="AW157">
        <f t="shared" si="45"/>
        <v>0</v>
      </c>
      <c r="BL157" s="213" t="s">
        <v>637</v>
      </c>
    </row>
    <row r="158" spans="1:64" hidden="1" outlineLevel="1">
      <c r="A158" s="242">
        <f t="shared" si="55"/>
        <v>144</v>
      </c>
      <c r="B158" s="213" t="s">
        <v>206</v>
      </c>
      <c r="C158" s="517" t="s">
        <v>188</v>
      </c>
      <c r="D158" s="211">
        <v>154</v>
      </c>
      <c r="E158" s="213" t="s">
        <v>642</v>
      </c>
      <c r="F158" s="213" t="s">
        <v>643</v>
      </c>
      <c r="G158" s="243">
        <v>36860</v>
      </c>
      <c r="H158" s="244" t="s">
        <v>607</v>
      </c>
      <c r="I158" s="282" t="s">
        <v>192</v>
      </c>
      <c r="J158" s="271" t="s">
        <v>644</v>
      </c>
      <c r="K158" s="216" t="s">
        <v>645</v>
      </c>
      <c r="L158" s="271"/>
      <c r="M158" s="216">
        <v>2000</v>
      </c>
      <c r="N158" s="216"/>
      <c r="O158" s="216"/>
      <c r="P158" s="216"/>
      <c r="Q158" s="211">
        <v>1</v>
      </c>
      <c r="R158" s="211"/>
      <c r="S158" s="245">
        <v>47985630</v>
      </c>
      <c r="T158" s="245">
        <f t="shared" si="48"/>
        <v>799760.5</v>
      </c>
      <c r="U158" s="246">
        <v>60</v>
      </c>
      <c r="V158" s="247">
        <v>60</v>
      </c>
      <c r="W158" s="246">
        <f t="shared" si="49"/>
        <v>0</v>
      </c>
      <c r="X158" s="254">
        <f t="shared" si="50"/>
        <v>60</v>
      </c>
      <c r="Y158" s="248">
        <f t="shared" si="51"/>
        <v>0</v>
      </c>
      <c r="Z158" s="249">
        <v>47985630</v>
      </c>
      <c r="AA158" s="249">
        <v>0</v>
      </c>
      <c r="AB158" s="249">
        <f t="shared" si="52"/>
        <v>0</v>
      </c>
      <c r="AC158" s="249"/>
      <c r="AD158" s="249"/>
      <c r="AE158" s="249"/>
      <c r="AF158" s="249"/>
      <c r="AG158" s="249"/>
      <c r="AH158" s="249"/>
      <c r="AI158" s="249"/>
      <c r="AJ158" s="249"/>
      <c r="AK158" s="249"/>
      <c r="AL158" s="249"/>
      <c r="AM158" s="249"/>
      <c r="AN158" s="249"/>
      <c r="AO158" s="249">
        <f t="shared" si="53"/>
        <v>47985630</v>
      </c>
      <c r="AP158" s="250">
        <f t="shared" si="54"/>
        <v>0</v>
      </c>
      <c r="AQ158" s="251"/>
      <c r="AR158" s="251"/>
      <c r="AS158" s="229"/>
      <c r="AT158" s="252"/>
      <c r="AU158" s="119" t="s">
        <v>195</v>
      </c>
      <c r="AV158" s="119">
        <f>IFERROR(VLOOKUP(F158,'[79]Detail Deprec_202511'!$D$166:$I$202,6,FALSE),0)</f>
        <v>0</v>
      </c>
      <c r="AW158">
        <f t="shared" si="45"/>
        <v>0</v>
      </c>
      <c r="BL158" s="213" t="s">
        <v>642</v>
      </c>
    </row>
    <row r="159" spans="1:64" hidden="1" outlineLevel="1">
      <c r="A159" s="242">
        <f t="shared" si="55"/>
        <v>145</v>
      </c>
      <c r="B159" s="213" t="s">
        <v>206</v>
      </c>
      <c r="C159" s="517" t="s">
        <v>188</v>
      </c>
      <c r="D159" s="211">
        <v>154</v>
      </c>
      <c r="E159" s="213" t="s">
        <v>646</v>
      </c>
      <c r="F159" s="213" t="s">
        <v>647</v>
      </c>
      <c r="G159" s="243">
        <v>36878</v>
      </c>
      <c r="H159" s="244" t="s">
        <v>607</v>
      </c>
      <c r="I159" s="282">
        <v>3300</v>
      </c>
      <c r="J159" s="271" t="s">
        <v>648</v>
      </c>
      <c r="K159" s="216" t="s">
        <v>649</v>
      </c>
      <c r="L159" s="271" t="s">
        <v>650</v>
      </c>
      <c r="M159" s="216">
        <v>2000</v>
      </c>
      <c r="N159" s="216"/>
      <c r="O159" s="216"/>
      <c r="P159" s="216"/>
      <c r="Q159" s="211">
        <v>1</v>
      </c>
      <c r="R159" s="211"/>
      <c r="S159" s="245">
        <v>44710000</v>
      </c>
      <c r="T159" s="245">
        <f t="shared" si="48"/>
        <v>745166.66666666663</v>
      </c>
      <c r="U159" s="246">
        <v>60</v>
      </c>
      <c r="V159" s="247">
        <v>60</v>
      </c>
      <c r="W159" s="246">
        <f t="shared" si="49"/>
        <v>0</v>
      </c>
      <c r="X159" s="254">
        <f t="shared" si="50"/>
        <v>60</v>
      </c>
      <c r="Y159" s="248">
        <f t="shared" si="51"/>
        <v>0</v>
      </c>
      <c r="Z159" s="249">
        <v>44710000</v>
      </c>
      <c r="AA159" s="249">
        <v>0</v>
      </c>
      <c r="AB159" s="249">
        <f t="shared" si="52"/>
        <v>0</v>
      </c>
      <c r="AC159" s="249"/>
      <c r="AD159" s="249"/>
      <c r="AE159" s="249"/>
      <c r="AF159" s="249"/>
      <c r="AG159" s="249"/>
      <c r="AH159" s="249"/>
      <c r="AI159" s="249"/>
      <c r="AJ159" s="249"/>
      <c r="AK159" s="249"/>
      <c r="AL159" s="249"/>
      <c r="AM159" s="249"/>
      <c r="AN159" s="249"/>
      <c r="AO159" s="249">
        <f t="shared" si="53"/>
        <v>44710000</v>
      </c>
      <c r="AP159" s="250">
        <f t="shared" si="54"/>
        <v>0</v>
      </c>
      <c r="AQ159" s="251"/>
      <c r="AR159" s="251"/>
      <c r="AS159" s="229"/>
      <c r="AT159" s="252"/>
      <c r="AU159" s="119" t="s">
        <v>195</v>
      </c>
      <c r="AV159" s="119">
        <f>IFERROR(VLOOKUP(F159,'[79]Detail Deprec_202511'!$D$166:$I$202,6,FALSE),0)</f>
        <v>0</v>
      </c>
      <c r="AW159">
        <f t="shared" si="45"/>
        <v>0</v>
      </c>
      <c r="BL159" s="213" t="s">
        <v>646</v>
      </c>
    </row>
    <row r="160" spans="1:64" outlineLevel="1">
      <c r="A160" s="242">
        <f t="shared" si="55"/>
        <v>146</v>
      </c>
      <c r="B160" s="213" t="s">
        <v>271</v>
      </c>
      <c r="C160" s="216" t="s">
        <v>272</v>
      </c>
      <c r="D160" s="211">
        <v>154</v>
      </c>
      <c r="E160" s="213" t="s">
        <v>651</v>
      </c>
      <c r="F160" s="213" t="s">
        <v>652</v>
      </c>
      <c r="G160" s="243">
        <v>36980</v>
      </c>
      <c r="H160" s="244" t="s">
        <v>607</v>
      </c>
      <c r="I160" s="216"/>
      <c r="J160" s="271" t="s">
        <v>653</v>
      </c>
      <c r="K160" s="216"/>
      <c r="L160" s="271" t="s">
        <v>654</v>
      </c>
      <c r="M160" s="216">
        <v>2001</v>
      </c>
      <c r="N160" s="216"/>
      <c r="O160" s="216"/>
      <c r="P160" s="216"/>
      <c r="Q160" s="211">
        <v>1</v>
      </c>
      <c r="R160" s="211"/>
      <c r="S160" s="292">
        <v>10000000</v>
      </c>
      <c r="T160" s="245">
        <f t="shared" si="48"/>
        <v>166666.66666666666</v>
      </c>
      <c r="U160" s="246">
        <v>60</v>
      </c>
      <c r="V160" s="247">
        <v>60</v>
      </c>
      <c r="W160" s="246">
        <f t="shared" si="49"/>
        <v>0</v>
      </c>
      <c r="X160" s="254">
        <f t="shared" si="50"/>
        <v>60</v>
      </c>
      <c r="Y160" s="248">
        <f t="shared" si="51"/>
        <v>0</v>
      </c>
      <c r="Z160" s="249">
        <v>10000000</v>
      </c>
      <c r="AA160" s="249">
        <v>0</v>
      </c>
      <c r="AB160" s="249">
        <f t="shared" si="52"/>
        <v>0</v>
      </c>
      <c r="AC160" s="249"/>
      <c r="AD160" s="249"/>
      <c r="AE160" s="249"/>
      <c r="AF160" s="249"/>
      <c r="AG160" s="249"/>
      <c r="AH160" s="249"/>
      <c r="AI160" s="249"/>
      <c r="AJ160" s="249"/>
      <c r="AK160" s="249"/>
      <c r="AL160" s="249"/>
      <c r="AM160" s="249"/>
      <c r="AN160" s="249"/>
      <c r="AO160" s="249">
        <f t="shared" si="53"/>
        <v>10000000</v>
      </c>
      <c r="AP160" s="250">
        <f t="shared" si="54"/>
        <v>0</v>
      </c>
      <c r="AQ160" s="251"/>
      <c r="AR160" s="251"/>
      <c r="AS160" s="229"/>
      <c r="AT160" s="252"/>
      <c r="AU160" s="119" t="s">
        <v>195</v>
      </c>
      <c r="AV160" s="119">
        <f>IFERROR(VLOOKUP(F160,'[79]Detail Deprec_202511'!$D$166:$I$202,6,FALSE),0)</f>
        <v>0</v>
      </c>
      <c r="AW160" s="119">
        <f t="shared" si="45"/>
        <v>0</v>
      </c>
      <c r="BL160" s="213" t="s">
        <v>651</v>
      </c>
    </row>
    <row r="161" spans="1:64" hidden="1" outlineLevel="1">
      <c r="A161" s="242">
        <f t="shared" si="55"/>
        <v>147</v>
      </c>
      <c r="B161" s="213" t="s">
        <v>199</v>
      </c>
      <c r="C161" s="271" t="s">
        <v>200</v>
      </c>
      <c r="D161" s="211">
        <v>154</v>
      </c>
      <c r="E161" s="213"/>
      <c r="F161" s="213" t="s">
        <v>655</v>
      </c>
      <c r="G161" s="243">
        <v>37407</v>
      </c>
      <c r="H161" s="244" t="s">
        <v>607</v>
      </c>
      <c r="I161" s="216">
        <v>11</v>
      </c>
      <c r="J161" s="271" t="s">
        <v>656</v>
      </c>
      <c r="K161" s="216"/>
      <c r="L161" s="271"/>
      <c r="M161" s="216">
        <v>2002</v>
      </c>
      <c r="N161" s="216"/>
      <c r="O161" s="216"/>
      <c r="P161" s="216"/>
      <c r="Q161" s="211">
        <v>4</v>
      </c>
      <c r="R161" s="211"/>
      <c r="S161" s="245">
        <v>13500000</v>
      </c>
      <c r="T161" s="245">
        <f t="shared" si="48"/>
        <v>225000</v>
      </c>
      <c r="U161" s="246">
        <v>60</v>
      </c>
      <c r="V161" s="247">
        <v>60</v>
      </c>
      <c r="W161" s="246">
        <f t="shared" si="49"/>
        <v>0</v>
      </c>
      <c r="X161" s="254">
        <f t="shared" si="50"/>
        <v>60</v>
      </c>
      <c r="Y161" s="248">
        <f t="shared" si="51"/>
        <v>0</v>
      </c>
      <c r="Z161" s="249">
        <v>13500000</v>
      </c>
      <c r="AA161" s="249">
        <v>0</v>
      </c>
      <c r="AB161" s="249">
        <f t="shared" si="52"/>
        <v>0</v>
      </c>
      <c r="AC161" s="249"/>
      <c r="AD161" s="249"/>
      <c r="AE161" s="249"/>
      <c r="AF161" s="249"/>
      <c r="AG161" s="249"/>
      <c r="AH161" s="249"/>
      <c r="AI161" s="249"/>
      <c r="AJ161" s="249"/>
      <c r="AK161" s="249"/>
      <c r="AL161" s="249"/>
      <c r="AM161" s="249"/>
      <c r="AN161" s="249"/>
      <c r="AO161" s="249">
        <f t="shared" si="53"/>
        <v>13500000</v>
      </c>
      <c r="AP161" s="250">
        <f t="shared" si="54"/>
        <v>0</v>
      </c>
      <c r="AQ161" s="251"/>
      <c r="AR161" s="251"/>
      <c r="AS161" s="229"/>
      <c r="AT161" s="252"/>
      <c r="AU161" s="119" t="s">
        <v>195</v>
      </c>
      <c r="AV161" s="119">
        <f>IFERROR(VLOOKUP(F161,'[79]Detail Deprec_202511'!$D$166:$I$202,6,FALSE),0)</f>
        <v>0</v>
      </c>
      <c r="AW161">
        <f t="shared" si="45"/>
        <v>0</v>
      </c>
      <c r="BL161" s="213"/>
    </row>
    <row r="162" spans="1:64" hidden="1" outlineLevel="1">
      <c r="A162" s="242">
        <f t="shared" si="55"/>
        <v>148</v>
      </c>
      <c r="B162" s="279" t="s">
        <v>187</v>
      </c>
      <c r="C162" s="216" t="s">
        <v>188</v>
      </c>
      <c r="D162" s="278">
        <v>154</v>
      </c>
      <c r="E162" s="293" t="s">
        <v>657</v>
      </c>
      <c r="F162" s="293" t="s">
        <v>658</v>
      </c>
      <c r="G162" s="243">
        <v>37776</v>
      </c>
      <c r="H162" s="244" t="s">
        <v>607</v>
      </c>
      <c r="I162" s="216">
        <v>1004</v>
      </c>
      <c r="J162" s="271" t="s">
        <v>659</v>
      </c>
      <c r="K162" s="216"/>
      <c r="L162" s="271" t="s">
        <v>660</v>
      </c>
      <c r="M162" s="216">
        <v>2003</v>
      </c>
      <c r="N162" s="216"/>
      <c r="O162" s="216"/>
      <c r="P162" s="254" t="s">
        <v>661</v>
      </c>
      <c r="Q162" s="211">
        <v>1</v>
      </c>
      <c r="R162" s="211"/>
      <c r="S162" s="245">
        <v>13250000</v>
      </c>
      <c r="T162" s="245">
        <f t="shared" si="48"/>
        <v>220833.33333333334</v>
      </c>
      <c r="U162" s="246">
        <v>60</v>
      </c>
      <c r="V162" s="247">
        <v>60</v>
      </c>
      <c r="W162" s="246">
        <f t="shared" si="49"/>
        <v>0</v>
      </c>
      <c r="X162" s="254">
        <f t="shared" si="50"/>
        <v>60</v>
      </c>
      <c r="Y162" s="248">
        <f t="shared" si="51"/>
        <v>0</v>
      </c>
      <c r="Z162" s="249">
        <v>13250000</v>
      </c>
      <c r="AA162" s="249">
        <v>0</v>
      </c>
      <c r="AB162" s="249">
        <f t="shared" si="52"/>
        <v>0</v>
      </c>
      <c r="AC162" s="249"/>
      <c r="AD162" s="249"/>
      <c r="AE162" s="249"/>
      <c r="AF162" s="249"/>
      <c r="AG162" s="249"/>
      <c r="AH162" s="249"/>
      <c r="AI162" s="249"/>
      <c r="AJ162" s="249"/>
      <c r="AK162" s="249"/>
      <c r="AL162" s="249"/>
      <c r="AM162" s="249"/>
      <c r="AN162" s="249"/>
      <c r="AO162" s="249">
        <f t="shared" si="53"/>
        <v>13250000</v>
      </c>
      <c r="AP162" s="250">
        <f t="shared" si="54"/>
        <v>0</v>
      </c>
      <c r="AQ162" s="251"/>
      <c r="AR162" s="251"/>
      <c r="AS162" s="229"/>
      <c r="AT162" s="252"/>
      <c r="AU162" s="119" t="s">
        <v>195</v>
      </c>
      <c r="AV162" s="119">
        <f>IFERROR(VLOOKUP(F162,'[79]Detail Deprec_202511'!$D$166:$I$202,6,FALSE),0)</f>
        <v>0</v>
      </c>
      <c r="AW162">
        <f t="shared" si="45"/>
        <v>0</v>
      </c>
      <c r="BL162" s="293" t="s">
        <v>657</v>
      </c>
    </row>
    <row r="163" spans="1:64" hidden="1" outlineLevel="1">
      <c r="A163" s="242">
        <f t="shared" si="55"/>
        <v>149</v>
      </c>
      <c r="B163" s="213" t="s">
        <v>199</v>
      </c>
      <c r="C163" s="271" t="s">
        <v>200</v>
      </c>
      <c r="D163" s="211">
        <v>154</v>
      </c>
      <c r="E163" s="213"/>
      <c r="F163" s="213" t="s">
        <v>662</v>
      </c>
      <c r="G163" s="243">
        <v>37925</v>
      </c>
      <c r="H163" s="244" t="s">
        <v>607</v>
      </c>
      <c r="I163" s="216">
        <v>4028</v>
      </c>
      <c r="J163" s="271" t="s">
        <v>663</v>
      </c>
      <c r="K163" s="216" t="s">
        <v>664</v>
      </c>
      <c r="L163" s="271" t="s">
        <v>665</v>
      </c>
      <c r="M163" s="216">
        <v>2003</v>
      </c>
      <c r="N163" s="216"/>
      <c r="O163" s="216"/>
      <c r="P163" s="216"/>
      <c r="Q163" s="211">
        <v>1</v>
      </c>
      <c r="R163" s="211"/>
      <c r="S163" s="245">
        <v>195000000</v>
      </c>
      <c r="T163" s="245">
        <f t="shared" si="48"/>
        <v>3250000</v>
      </c>
      <c r="U163" s="246">
        <v>60</v>
      </c>
      <c r="V163" s="247">
        <v>60</v>
      </c>
      <c r="W163" s="246">
        <f t="shared" si="49"/>
        <v>0</v>
      </c>
      <c r="X163" s="254">
        <f t="shared" si="50"/>
        <v>60</v>
      </c>
      <c r="Y163" s="248">
        <f t="shared" si="51"/>
        <v>0</v>
      </c>
      <c r="Z163" s="249">
        <v>195000000</v>
      </c>
      <c r="AA163" s="249">
        <v>0</v>
      </c>
      <c r="AB163" s="249">
        <f t="shared" si="52"/>
        <v>0</v>
      </c>
      <c r="AC163" s="249"/>
      <c r="AD163" s="249"/>
      <c r="AE163" s="249"/>
      <c r="AF163" s="249"/>
      <c r="AG163" s="249"/>
      <c r="AH163" s="249"/>
      <c r="AI163" s="249"/>
      <c r="AJ163" s="249"/>
      <c r="AK163" s="249"/>
      <c r="AL163" s="249"/>
      <c r="AM163" s="249"/>
      <c r="AN163" s="249"/>
      <c r="AO163" s="249">
        <f t="shared" si="53"/>
        <v>195000000</v>
      </c>
      <c r="AP163" s="250">
        <f t="shared" si="54"/>
        <v>0</v>
      </c>
      <c r="AQ163" s="251"/>
      <c r="AR163" s="251"/>
      <c r="AS163" s="229"/>
      <c r="AT163" s="252"/>
      <c r="AU163" s="119" t="s">
        <v>195</v>
      </c>
      <c r="AV163" s="119">
        <f>IFERROR(VLOOKUP(F163,'[79]Detail Deprec_202511'!$D$166:$I$202,6,FALSE),0)</f>
        <v>0</v>
      </c>
      <c r="AW163">
        <f t="shared" si="45"/>
        <v>0</v>
      </c>
      <c r="BL163" s="213"/>
    </row>
    <row r="164" spans="1:64" hidden="1" outlineLevel="1">
      <c r="A164" s="242">
        <f t="shared" si="55"/>
        <v>150</v>
      </c>
      <c r="B164" s="213" t="s">
        <v>199</v>
      </c>
      <c r="C164" s="271" t="s">
        <v>200</v>
      </c>
      <c r="D164" s="211">
        <v>154</v>
      </c>
      <c r="E164" s="213"/>
      <c r="F164" s="213" t="s">
        <v>666</v>
      </c>
      <c r="G164" s="243">
        <v>38260</v>
      </c>
      <c r="H164" s="244" t="s">
        <v>607</v>
      </c>
      <c r="I164" s="216">
        <v>4001</v>
      </c>
      <c r="J164" s="271" t="s">
        <v>667</v>
      </c>
      <c r="K164" s="216" t="s">
        <v>668</v>
      </c>
      <c r="L164" s="271"/>
      <c r="M164" s="216">
        <v>2004</v>
      </c>
      <c r="N164" s="216"/>
      <c r="O164" s="216"/>
      <c r="P164" s="216"/>
      <c r="Q164" s="211">
        <v>1</v>
      </c>
      <c r="R164" s="211"/>
      <c r="S164" s="245">
        <v>26775000</v>
      </c>
      <c r="T164" s="245">
        <f t="shared" si="48"/>
        <v>446250</v>
      </c>
      <c r="U164" s="246">
        <v>60</v>
      </c>
      <c r="V164" s="247">
        <v>60</v>
      </c>
      <c r="W164" s="246">
        <f t="shared" si="49"/>
        <v>0</v>
      </c>
      <c r="X164" s="254">
        <f t="shared" si="50"/>
        <v>60</v>
      </c>
      <c r="Y164" s="248">
        <f t="shared" ref="Y164:Y189" si="56">+U164-X164</f>
        <v>0</v>
      </c>
      <c r="Z164" s="249">
        <v>26775000</v>
      </c>
      <c r="AA164" s="249">
        <v>0</v>
      </c>
      <c r="AB164" s="249">
        <f t="shared" si="52"/>
        <v>0</v>
      </c>
      <c r="AC164" s="249"/>
      <c r="AD164" s="249"/>
      <c r="AE164" s="249"/>
      <c r="AF164" s="249"/>
      <c r="AG164" s="249"/>
      <c r="AH164" s="249"/>
      <c r="AI164" s="249"/>
      <c r="AJ164" s="249"/>
      <c r="AK164" s="249"/>
      <c r="AL164" s="249"/>
      <c r="AM164" s="249"/>
      <c r="AN164" s="249"/>
      <c r="AO164" s="249">
        <f t="shared" si="53"/>
        <v>26775000</v>
      </c>
      <c r="AP164" s="250">
        <f t="shared" si="54"/>
        <v>0</v>
      </c>
      <c r="AQ164" s="251"/>
      <c r="AR164" s="251"/>
      <c r="AS164" s="229"/>
      <c r="AT164" s="252"/>
      <c r="AU164" s="119" t="s">
        <v>195</v>
      </c>
      <c r="AV164" s="119">
        <f>IFERROR(VLOOKUP(F164,'[79]Detail Deprec_202511'!$D$166:$I$202,6,FALSE),0)</f>
        <v>0</v>
      </c>
      <c r="AW164">
        <f t="shared" si="45"/>
        <v>0</v>
      </c>
      <c r="BL164" s="213"/>
    </row>
    <row r="165" spans="1:64" hidden="1" outlineLevel="1">
      <c r="A165" s="242">
        <f t="shared" si="55"/>
        <v>151</v>
      </c>
      <c r="B165" s="213" t="s">
        <v>199</v>
      </c>
      <c r="C165" s="271" t="s">
        <v>200</v>
      </c>
      <c r="D165" s="211">
        <v>154</v>
      </c>
      <c r="E165" s="213"/>
      <c r="F165" s="213" t="s">
        <v>669</v>
      </c>
      <c r="G165" s="243">
        <v>38260</v>
      </c>
      <c r="H165" s="244" t="s">
        <v>607</v>
      </c>
      <c r="I165" s="216">
        <v>4001</v>
      </c>
      <c r="J165" s="271" t="s">
        <v>670</v>
      </c>
      <c r="K165" s="216" t="s">
        <v>671</v>
      </c>
      <c r="L165" s="271"/>
      <c r="M165" s="216">
        <v>2004</v>
      </c>
      <c r="N165" s="216"/>
      <c r="O165" s="216"/>
      <c r="P165" s="216"/>
      <c r="Q165" s="211">
        <v>1</v>
      </c>
      <c r="R165" s="211"/>
      <c r="S165" s="245">
        <v>32998500</v>
      </c>
      <c r="T165" s="245">
        <f t="shared" si="48"/>
        <v>549975</v>
      </c>
      <c r="U165" s="246">
        <v>60</v>
      </c>
      <c r="V165" s="247">
        <v>60</v>
      </c>
      <c r="W165" s="246">
        <f t="shared" si="49"/>
        <v>0</v>
      </c>
      <c r="X165" s="254">
        <f t="shared" si="50"/>
        <v>60</v>
      </c>
      <c r="Y165" s="248">
        <f t="shared" si="56"/>
        <v>0</v>
      </c>
      <c r="Z165" s="249">
        <v>32998500</v>
      </c>
      <c r="AA165" s="249">
        <v>0</v>
      </c>
      <c r="AB165" s="249">
        <f t="shared" si="52"/>
        <v>0</v>
      </c>
      <c r="AC165" s="249"/>
      <c r="AD165" s="249"/>
      <c r="AE165" s="249"/>
      <c r="AF165" s="249"/>
      <c r="AG165" s="249"/>
      <c r="AH165" s="249"/>
      <c r="AI165" s="249"/>
      <c r="AJ165" s="249"/>
      <c r="AK165" s="249"/>
      <c r="AL165" s="249"/>
      <c r="AM165" s="249"/>
      <c r="AN165" s="249"/>
      <c r="AO165" s="249">
        <f t="shared" si="53"/>
        <v>32998500</v>
      </c>
      <c r="AP165" s="250">
        <f t="shared" si="54"/>
        <v>0</v>
      </c>
      <c r="AQ165" s="251"/>
      <c r="AR165" s="251"/>
      <c r="AS165" s="229"/>
      <c r="AT165" s="252"/>
      <c r="AU165" s="119" t="s">
        <v>195</v>
      </c>
      <c r="AV165" s="119">
        <f>IFERROR(VLOOKUP(F165,'[79]Detail Deprec_202511'!$D$166:$I$202,6,FALSE),0)</f>
        <v>0</v>
      </c>
      <c r="AW165">
        <f t="shared" si="45"/>
        <v>0</v>
      </c>
      <c r="BL165" s="213"/>
    </row>
    <row r="166" spans="1:64" hidden="1" outlineLevel="1">
      <c r="A166" s="242">
        <f t="shared" si="55"/>
        <v>152</v>
      </c>
      <c r="B166" s="213" t="s">
        <v>206</v>
      </c>
      <c r="C166" s="517" t="s">
        <v>188</v>
      </c>
      <c r="D166" s="211">
        <v>154</v>
      </c>
      <c r="E166" s="213" t="s">
        <v>672</v>
      </c>
      <c r="F166" s="213" t="s">
        <v>673</v>
      </c>
      <c r="G166" s="243">
        <v>38562</v>
      </c>
      <c r="H166" s="244" t="s">
        <v>607</v>
      </c>
      <c r="I166" s="216">
        <v>3179</v>
      </c>
      <c r="J166" s="271" t="s">
        <v>674</v>
      </c>
      <c r="K166" s="216"/>
      <c r="L166" s="271" t="s">
        <v>675</v>
      </c>
      <c r="M166" s="216">
        <v>2005</v>
      </c>
      <c r="N166" s="216" t="s">
        <v>675</v>
      </c>
      <c r="O166" s="216" t="s">
        <v>675</v>
      </c>
      <c r="P166" s="216" t="s">
        <v>675</v>
      </c>
      <c r="Q166" s="211">
        <v>4</v>
      </c>
      <c r="R166" s="211"/>
      <c r="S166" s="245">
        <v>554337000</v>
      </c>
      <c r="T166" s="245">
        <f t="shared" si="48"/>
        <v>9238950</v>
      </c>
      <c r="U166" s="246">
        <v>60</v>
      </c>
      <c r="V166" s="247">
        <v>60</v>
      </c>
      <c r="W166" s="246">
        <f t="shared" si="49"/>
        <v>0</v>
      </c>
      <c r="X166" s="254">
        <f t="shared" si="50"/>
        <v>60</v>
      </c>
      <c r="Y166" s="248">
        <f t="shared" si="56"/>
        <v>0</v>
      </c>
      <c r="Z166" s="249">
        <v>554337000</v>
      </c>
      <c r="AA166" s="249">
        <v>0</v>
      </c>
      <c r="AB166" s="249">
        <f t="shared" si="52"/>
        <v>0</v>
      </c>
      <c r="AC166" s="249"/>
      <c r="AD166" s="249"/>
      <c r="AE166" s="249"/>
      <c r="AF166" s="249"/>
      <c r="AG166" s="249"/>
      <c r="AH166" s="249"/>
      <c r="AI166" s="249"/>
      <c r="AJ166" s="249"/>
      <c r="AK166" s="249"/>
      <c r="AL166" s="249"/>
      <c r="AM166" s="249"/>
      <c r="AN166" s="249"/>
      <c r="AO166" s="249">
        <f t="shared" si="53"/>
        <v>554337000</v>
      </c>
      <c r="AP166" s="250">
        <f t="shared" si="54"/>
        <v>0</v>
      </c>
      <c r="AQ166" s="251"/>
      <c r="AR166" s="251"/>
      <c r="AS166" s="229"/>
      <c r="AT166" s="252"/>
      <c r="AU166" s="119" t="s">
        <v>195</v>
      </c>
      <c r="AV166" s="119">
        <f>IFERROR(VLOOKUP(F166,'[79]Detail Deprec_202511'!$D$166:$I$202,6,FALSE),0)</f>
        <v>0</v>
      </c>
      <c r="AW166">
        <f t="shared" si="45"/>
        <v>0</v>
      </c>
      <c r="BL166" s="213" t="s">
        <v>672</v>
      </c>
    </row>
    <row r="167" spans="1:64" hidden="1" outlineLevel="1">
      <c r="A167" s="242">
        <f t="shared" si="55"/>
        <v>153</v>
      </c>
      <c r="B167" s="213" t="s">
        <v>206</v>
      </c>
      <c r="C167" s="517" t="s">
        <v>188</v>
      </c>
      <c r="D167" s="211">
        <v>154</v>
      </c>
      <c r="E167" s="213" t="s">
        <v>676</v>
      </c>
      <c r="F167" s="213" t="s">
        <v>677</v>
      </c>
      <c r="G167" s="243">
        <v>38595</v>
      </c>
      <c r="H167" s="244" t="s">
        <v>607</v>
      </c>
      <c r="I167" s="216">
        <v>3199</v>
      </c>
      <c r="J167" s="271" t="s">
        <v>678</v>
      </c>
      <c r="K167" s="216" t="s">
        <v>679</v>
      </c>
      <c r="L167" s="271" t="s">
        <v>680</v>
      </c>
      <c r="M167" s="216">
        <v>2005</v>
      </c>
      <c r="N167" s="216"/>
      <c r="O167" s="216"/>
      <c r="P167" s="216"/>
      <c r="Q167" s="211">
        <v>1</v>
      </c>
      <c r="R167" s="211"/>
      <c r="S167" s="245">
        <v>14000000</v>
      </c>
      <c r="T167" s="245">
        <f t="shared" si="48"/>
        <v>233333.33333333334</v>
      </c>
      <c r="U167" s="246">
        <v>60</v>
      </c>
      <c r="V167" s="247">
        <v>60</v>
      </c>
      <c r="W167" s="246">
        <f t="shared" si="49"/>
        <v>0</v>
      </c>
      <c r="X167" s="254">
        <f t="shared" si="50"/>
        <v>60</v>
      </c>
      <c r="Y167" s="248">
        <f t="shared" si="56"/>
        <v>0</v>
      </c>
      <c r="Z167" s="249">
        <v>14000000</v>
      </c>
      <c r="AA167" s="249">
        <v>0</v>
      </c>
      <c r="AB167" s="249">
        <f t="shared" si="52"/>
        <v>0</v>
      </c>
      <c r="AC167" s="249"/>
      <c r="AD167" s="249"/>
      <c r="AE167" s="249"/>
      <c r="AF167" s="249"/>
      <c r="AG167" s="249"/>
      <c r="AH167" s="249"/>
      <c r="AI167" s="249"/>
      <c r="AJ167" s="249"/>
      <c r="AK167" s="249"/>
      <c r="AL167" s="249"/>
      <c r="AM167" s="249"/>
      <c r="AN167" s="249"/>
      <c r="AO167" s="249">
        <f t="shared" si="53"/>
        <v>14000000</v>
      </c>
      <c r="AP167" s="250">
        <f t="shared" si="54"/>
        <v>0</v>
      </c>
      <c r="AQ167" s="251"/>
      <c r="AR167" s="251"/>
      <c r="AS167" s="229"/>
      <c r="AT167" s="252"/>
      <c r="AU167" s="119" t="s">
        <v>195</v>
      </c>
      <c r="AV167" s="119">
        <f>IFERROR(VLOOKUP(F167,'[79]Detail Deprec_202511'!$D$166:$I$202,6,FALSE),0)</f>
        <v>0</v>
      </c>
      <c r="AW167">
        <f t="shared" si="45"/>
        <v>0</v>
      </c>
      <c r="BL167" s="213" t="s">
        <v>676</v>
      </c>
    </row>
    <row r="168" spans="1:64" hidden="1" outlineLevel="1">
      <c r="A168" s="242">
        <f t="shared" si="55"/>
        <v>154</v>
      </c>
      <c r="B168" s="213" t="s">
        <v>206</v>
      </c>
      <c r="C168" s="517" t="s">
        <v>188</v>
      </c>
      <c r="D168" s="211">
        <v>154</v>
      </c>
      <c r="E168" s="213" t="s">
        <v>681</v>
      </c>
      <c r="F168" s="213" t="s">
        <v>682</v>
      </c>
      <c r="G168" s="243">
        <v>38595</v>
      </c>
      <c r="H168" s="244" t="s">
        <v>607</v>
      </c>
      <c r="I168" s="216">
        <v>3199</v>
      </c>
      <c r="J168" s="271" t="s">
        <v>683</v>
      </c>
      <c r="K168" s="216" t="s">
        <v>684</v>
      </c>
      <c r="L168" s="271" t="s">
        <v>685</v>
      </c>
      <c r="M168" s="216">
        <v>2005</v>
      </c>
      <c r="N168" s="216"/>
      <c r="O168" s="216"/>
      <c r="P168" s="216"/>
      <c r="Q168" s="211">
        <v>1</v>
      </c>
      <c r="R168" s="211"/>
      <c r="S168" s="245">
        <v>17000000</v>
      </c>
      <c r="T168" s="245">
        <f t="shared" si="48"/>
        <v>283333.33333333331</v>
      </c>
      <c r="U168" s="246">
        <v>60</v>
      </c>
      <c r="V168" s="247">
        <v>60.000000000000007</v>
      </c>
      <c r="W168" s="246">
        <f t="shared" si="49"/>
        <v>0</v>
      </c>
      <c r="X168" s="254">
        <f t="shared" si="50"/>
        <v>60.000000000000007</v>
      </c>
      <c r="Y168" s="248">
        <f t="shared" si="56"/>
        <v>0</v>
      </c>
      <c r="Z168" s="249">
        <v>17000000</v>
      </c>
      <c r="AA168" s="249">
        <v>0</v>
      </c>
      <c r="AB168" s="249">
        <f t="shared" si="52"/>
        <v>0</v>
      </c>
      <c r="AC168" s="249"/>
      <c r="AD168" s="249"/>
      <c r="AE168" s="249"/>
      <c r="AF168" s="249"/>
      <c r="AG168" s="249"/>
      <c r="AH168" s="249"/>
      <c r="AI168" s="249"/>
      <c r="AJ168" s="249"/>
      <c r="AK168" s="249"/>
      <c r="AL168" s="249"/>
      <c r="AM168" s="249"/>
      <c r="AN168" s="249"/>
      <c r="AO168" s="249">
        <f t="shared" si="53"/>
        <v>17000000</v>
      </c>
      <c r="AP168" s="250">
        <f t="shared" si="54"/>
        <v>0</v>
      </c>
      <c r="AQ168" s="251"/>
      <c r="AR168" s="251"/>
      <c r="AS168" s="229"/>
      <c r="AT168" s="252"/>
      <c r="AU168" s="119" t="s">
        <v>195</v>
      </c>
      <c r="AV168" s="119">
        <f>IFERROR(VLOOKUP(F168,'[79]Detail Deprec_202511'!$D$166:$I$202,6,FALSE),0)</f>
        <v>0</v>
      </c>
      <c r="AW168">
        <f t="shared" si="45"/>
        <v>0</v>
      </c>
      <c r="BL168" s="213" t="s">
        <v>681</v>
      </c>
    </row>
    <row r="169" spans="1:64" hidden="1" outlineLevel="1">
      <c r="A169" s="242">
        <f t="shared" si="55"/>
        <v>155</v>
      </c>
      <c r="B169" s="213" t="s">
        <v>206</v>
      </c>
      <c r="C169" s="517" t="s">
        <v>188</v>
      </c>
      <c r="D169" s="211">
        <v>154</v>
      </c>
      <c r="E169" s="213" t="s">
        <v>686</v>
      </c>
      <c r="F169" s="213" t="s">
        <v>687</v>
      </c>
      <c r="G169" s="243">
        <v>38595</v>
      </c>
      <c r="H169" s="244" t="s">
        <v>607</v>
      </c>
      <c r="I169" s="216">
        <v>3244</v>
      </c>
      <c r="J169" s="271" t="s">
        <v>688</v>
      </c>
      <c r="K169" s="216" t="s">
        <v>689</v>
      </c>
      <c r="L169" s="271"/>
      <c r="M169" s="216">
        <v>2005</v>
      </c>
      <c r="N169" s="216"/>
      <c r="O169" s="216"/>
      <c r="P169" s="216" t="s">
        <v>690</v>
      </c>
      <c r="Q169" s="211">
        <v>1</v>
      </c>
      <c r="R169" s="211"/>
      <c r="S169" s="245">
        <v>39000000</v>
      </c>
      <c r="T169" s="245">
        <f t="shared" si="48"/>
        <v>650000</v>
      </c>
      <c r="U169" s="246">
        <v>60</v>
      </c>
      <c r="V169" s="247">
        <v>60</v>
      </c>
      <c r="W169" s="246">
        <f t="shared" si="49"/>
        <v>0</v>
      </c>
      <c r="X169" s="254">
        <f t="shared" si="50"/>
        <v>60</v>
      </c>
      <c r="Y169" s="248">
        <f t="shared" si="56"/>
        <v>0</v>
      </c>
      <c r="Z169" s="249">
        <v>39000000</v>
      </c>
      <c r="AA169" s="249">
        <v>0</v>
      </c>
      <c r="AB169" s="249">
        <f t="shared" si="52"/>
        <v>0</v>
      </c>
      <c r="AC169" s="249"/>
      <c r="AD169" s="249"/>
      <c r="AE169" s="249"/>
      <c r="AF169" s="249"/>
      <c r="AG169" s="249"/>
      <c r="AH169" s="249"/>
      <c r="AI169" s="249"/>
      <c r="AJ169" s="249"/>
      <c r="AK169" s="249"/>
      <c r="AL169" s="249"/>
      <c r="AM169" s="249"/>
      <c r="AN169" s="249"/>
      <c r="AO169" s="249">
        <f t="shared" si="53"/>
        <v>39000000</v>
      </c>
      <c r="AP169" s="250">
        <f t="shared" si="54"/>
        <v>0</v>
      </c>
      <c r="AQ169" s="251"/>
      <c r="AR169" s="251"/>
      <c r="AS169" s="229"/>
      <c r="AT169" s="252"/>
      <c r="AU169" s="119" t="s">
        <v>195</v>
      </c>
      <c r="AV169" s="119">
        <f>IFERROR(VLOOKUP(F169,'[79]Detail Deprec_202511'!$D$166:$I$202,6,FALSE),0)</f>
        <v>0</v>
      </c>
      <c r="AW169">
        <f t="shared" si="45"/>
        <v>0</v>
      </c>
      <c r="BL169" s="213" t="s">
        <v>686</v>
      </c>
    </row>
    <row r="170" spans="1:64" hidden="1" outlineLevel="1">
      <c r="A170" s="242">
        <f t="shared" si="55"/>
        <v>156</v>
      </c>
      <c r="B170" s="213" t="s">
        <v>206</v>
      </c>
      <c r="C170" s="517" t="s">
        <v>188</v>
      </c>
      <c r="D170" s="211">
        <v>154</v>
      </c>
      <c r="E170" s="213" t="s">
        <v>691</v>
      </c>
      <c r="F170" s="213" t="s">
        <v>692</v>
      </c>
      <c r="G170" s="243">
        <v>38625</v>
      </c>
      <c r="H170" s="244" t="s">
        <v>607</v>
      </c>
      <c r="I170" s="216">
        <v>3194</v>
      </c>
      <c r="J170" s="271" t="s">
        <v>693</v>
      </c>
      <c r="K170" s="216" t="s">
        <v>694</v>
      </c>
      <c r="L170" s="271"/>
      <c r="M170" s="216">
        <v>2005</v>
      </c>
      <c r="N170" s="216"/>
      <c r="O170" s="216"/>
      <c r="P170" s="216">
        <v>4687456</v>
      </c>
      <c r="Q170" s="211">
        <v>1</v>
      </c>
      <c r="R170" s="211"/>
      <c r="S170" s="245">
        <v>56300065.600000001</v>
      </c>
      <c r="T170" s="245">
        <f t="shared" si="48"/>
        <v>938334.42666666664</v>
      </c>
      <c r="U170" s="246">
        <v>60</v>
      </c>
      <c r="V170" s="247">
        <v>60</v>
      </c>
      <c r="W170" s="246">
        <f t="shared" si="49"/>
        <v>0</v>
      </c>
      <c r="X170" s="254">
        <f t="shared" si="50"/>
        <v>60</v>
      </c>
      <c r="Y170" s="248">
        <f t="shared" si="56"/>
        <v>0</v>
      </c>
      <c r="Z170" s="249">
        <v>56300065.600000001</v>
      </c>
      <c r="AA170" s="249">
        <v>0</v>
      </c>
      <c r="AB170" s="249">
        <f t="shared" si="52"/>
        <v>0</v>
      </c>
      <c r="AC170" s="249"/>
      <c r="AD170" s="249"/>
      <c r="AE170" s="249"/>
      <c r="AF170" s="249"/>
      <c r="AG170" s="249"/>
      <c r="AH170" s="249"/>
      <c r="AI170" s="249"/>
      <c r="AJ170" s="249"/>
      <c r="AK170" s="249"/>
      <c r="AL170" s="249"/>
      <c r="AM170" s="249"/>
      <c r="AN170" s="249"/>
      <c r="AO170" s="249">
        <f t="shared" si="53"/>
        <v>56300065.600000001</v>
      </c>
      <c r="AP170" s="250">
        <f t="shared" si="54"/>
        <v>0</v>
      </c>
      <c r="AQ170" s="251"/>
      <c r="AR170" s="251"/>
      <c r="AS170" s="229"/>
      <c r="AT170" s="252"/>
      <c r="AU170" s="119" t="s">
        <v>195</v>
      </c>
      <c r="AV170" s="119">
        <f>IFERROR(VLOOKUP(F170,'[79]Detail Deprec_202511'!$D$166:$I$202,6,FALSE),0)</f>
        <v>0</v>
      </c>
      <c r="AW170">
        <f t="shared" si="45"/>
        <v>0</v>
      </c>
      <c r="BL170" s="213" t="s">
        <v>691</v>
      </c>
    </row>
    <row r="171" spans="1:64" hidden="1" outlineLevel="1">
      <c r="A171" s="242">
        <f t="shared" si="55"/>
        <v>157</v>
      </c>
      <c r="B171" s="213" t="s">
        <v>206</v>
      </c>
      <c r="C171" s="517" t="s">
        <v>188</v>
      </c>
      <c r="D171" s="211">
        <v>154</v>
      </c>
      <c r="E171" s="213" t="s">
        <v>695</v>
      </c>
      <c r="F171" s="213" t="s">
        <v>696</v>
      </c>
      <c r="G171" s="243">
        <v>38625</v>
      </c>
      <c r="H171" s="244" t="s">
        <v>607</v>
      </c>
      <c r="I171" s="216">
        <v>3194</v>
      </c>
      <c r="J171" s="271" t="s">
        <v>693</v>
      </c>
      <c r="K171" s="216" t="s">
        <v>694</v>
      </c>
      <c r="L171" s="271"/>
      <c r="M171" s="216">
        <v>2005</v>
      </c>
      <c r="N171" s="216"/>
      <c r="O171" s="216"/>
      <c r="P171" s="216">
        <v>4685639</v>
      </c>
      <c r="Q171" s="211">
        <v>1</v>
      </c>
      <c r="R171" s="211"/>
      <c r="S171" s="245">
        <v>56300065.600000001</v>
      </c>
      <c r="T171" s="245">
        <f t="shared" si="48"/>
        <v>938334.42666666664</v>
      </c>
      <c r="U171" s="246">
        <v>60</v>
      </c>
      <c r="V171" s="247">
        <v>60</v>
      </c>
      <c r="W171" s="246">
        <f t="shared" si="49"/>
        <v>0</v>
      </c>
      <c r="X171" s="254">
        <f t="shared" si="50"/>
        <v>60</v>
      </c>
      <c r="Y171" s="248">
        <f t="shared" si="56"/>
        <v>0</v>
      </c>
      <c r="Z171" s="249">
        <v>56300065.600000001</v>
      </c>
      <c r="AA171" s="249">
        <v>0</v>
      </c>
      <c r="AB171" s="249">
        <f t="shared" si="52"/>
        <v>0</v>
      </c>
      <c r="AC171" s="249"/>
      <c r="AD171" s="249"/>
      <c r="AE171" s="249"/>
      <c r="AF171" s="249"/>
      <c r="AG171" s="249"/>
      <c r="AH171" s="249"/>
      <c r="AI171" s="249"/>
      <c r="AJ171" s="249"/>
      <c r="AK171" s="249"/>
      <c r="AL171" s="249"/>
      <c r="AM171" s="249"/>
      <c r="AN171" s="249"/>
      <c r="AO171" s="249">
        <f t="shared" si="53"/>
        <v>56300065.600000001</v>
      </c>
      <c r="AP171" s="250">
        <f t="shared" si="54"/>
        <v>0</v>
      </c>
      <c r="AQ171" s="251"/>
      <c r="AR171" s="251"/>
      <c r="AS171" s="229"/>
      <c r="AT171" s="252"/>
      <c r="AU171" s="119" t="s">
        <v>195</v>
      </c>
      <c r="AV171" s="119">
        <f>IFERROR(VLOOKUP(F171,'[79]Detail Deprec_202511'!$D$166:$I$202,6,FALSE),0)</f>
        <v>0</v>
      </c>
      <c r="AW171">
        <f t="shared" si="45"/>
        <v>0</v>
      </c>
      <c r="BL171" s="213" t="s">
        <v>695</v>
      </c>
    </row>
    <row r="172" spans="1:64" hidden="1" outlineLevel="1">
      <c r="A172" s="242">
        <f t="shared" si="55"/>
        <v>158</v>
      </c>
      <c r="B172" s="213" t="s">
        <v>206</v>
      </c>
      <c r="C172" s="517" t="s">
        <v>188</v>
      </c>
      <c r="D172" s="211">
        <v>154</v>
      </c>
      <c r="E172" s="213" t="s">
        <v>697</v>
      </c>
      <c r="F172" s="213" t="s">
        <v>698</v>
      </c>
      <c r="G172" s="243">
        <v>38625</v>
      </c>
      <c r="H172" s="244" t="s">
        <v>607</v>
      </c>
      <c r="I172" s="216">
        <v>3194</v>
      </c>
      <c r="J172" s="271" t="s">
        <v>693</v>
      </c>
      <c r="K172" s="216" t="s">
        <v>694</v>
      </c>
      <c r="L172" s="271"/>
      <c r="M172" s="216">
        <v>2005</v>
      </c>
      <c r="N172" s="216"/>
      <c r="O172" s="216"/>
      <c r="P172" s="216">
        <v>4687460</v>
      </c>
      <c r="Q172" s="211">
        <v>1</v>
      </c>
      <c r="R172" s="211"/>
      <c r="S172" s="245">
        <v>56300065.600000001</v>
      </c>
      <c r="T172" s="245">
        <f t="shared" si="48"/>
        <v>938334.42666666664</v>
      </c>
      <c r="U172" s="246">
        <v>60</v>
      </c>
      <c r="V172" s="247">
        <v>60</v>
      </c>
      <c r="W172" s="246">
        <f t="shared" si="49"/>
        <v>0</v>
      </c>
      <c r="X172" s="254">
        <f t="shared" si="50"/>
        <v>60</v>
      </c>
      <c r="Y172" s="248">
        <f t="shared" si="56"/>
        <v>0</v>
      </c>
      <c r="Z172" s="249">
        <v>56300065.600000001</v>
      </c>
      <c r="AA172" s="249">
        <v>0</v>
      </c>
      <c r="AB172" s="249">
        <f t="shared" si="52"/>
        <v>0</v>
      </c>
      <c r="AC172" s="249"/>
      <c r="AD172" s="249"/>
      <c r="AE172" s="249"/>
      <c r="AF172" s="249"/>
      <c r="AG172" s="249"/>
      <c r="AH172" s="249"/>
      <c r="AI172" s="249"/>
      <c r="AJ172" s="249"/>
      <c r="AK172" s="249"/>
      <c r="AL172" s="249"/>
      <c r="AM172" s="249"/>
      <c r="AN172" s="249"/>
      <c r="AO172" s="249">
        <f t="shared" si="53"/>
        <v>56300065.600000001</v>
      </c>
      <c r="AP172" s="250">
        <f t="shared" si="54"/>
        <v>0</v>
      </c>
      <c r="AQ172" s="251"/>
      <c r="AR172" s="251"/>
      <c r="AS172" s="229"/>
      <c r="AT172" s="252"/>
      <c r="AU172" s="119" t="s">
        <v>195</v>
      </c>
      <c r="AV172" s="119">
        <f>IFERROR(VLOOKUP(F172,'[79]Detail Deprec_202511'!$D$166:$I$202,6,FALSE),0)</f>
        <v>0</v>
      </c>
      <c r="AW172">
        <f t="shared" si="45"/>
        <v>0</v>
      </c>
      <c r="BG172">
        <v>1</v>
      </c>
      <c r="BL172" s="213" t="s">
        <v>697</v>
      </c>
    </row>
    <row r="173" spans="1:64" hidden="1" outlineLevel="1">
      <c r="A173" s="242">
        <f t="shared" si="55"/>
        <v>159</v>
      </c>
      <c r="B173" s="213" t="s">
        <v>206</v>
      </c>
      <c r="C173" s="517" t="s">
        <v>188</v>
      </c>
      <c r="D173" s="211">
        <v>154</v>
      </c>
      <c r="E173" s="213" t="s">
        <v>699</v>
      </c>
      <c r="F173" s="213" t="s">
        <v>700</v>
      </c>
      <c r="G173" s="243">
        <v>38625</v>
      </c>
      <c r="H173" s="244" t="s">
        <v>607</v>
      </c>
      <c r="I173" s="216">
        <v>3194</v>
      </c>
      <c r="J173" s="271" t="s">
        <v>693</v>
      </c>
      <c r="K173" s="216" t="s">
        <v>694</v>
      </c>
      <c r="L173" s="271"/>
      <c r="M173" s="216">
        <v>2005</v>
      </c>
      <c r="N173" s="216"/>
      <c r="O173" s="216"/>
      <c r="P173" s="216">
        <v>4694182</v>
      </c>
      <c r="Q173" s="211">
        <v>1</v>
      </c>
      <c r="R173" s="211"/>
      <c r="S173" s="245">
        <v>56300065.600000001</v>
      </c>
      <c r="T173" s="245">
        <f t="shared" si="48"/>
        <v>938334.42666666664</v>
      </c>
      <c r="U173" s="246">
        <v>60</v>
      </c>
      <c r="V173" s="247">
        <v>60</v>
      </c>
      <c r="W173" s="246">
        <f t="shared" si="49"/>
        <v>0</v>
      </c>
      <c r="X173" s="254">
        <f t="shared" si="50"/>
        <v>60</v>
      </c>
      <c r="Y173" s="248">
        <f t="shared" si="56"/>
        <v>0</v>
      </c>
      <c r="Z173" s="249">
        <v>56300065.600000001</v>
      </c>
      <c r="AA173" s="249">
        <v>0</v>
      </c>
      <c r="AB173" s="249">
        <f t="shared" si="52"/>
        <v>0</v>
      </c>
      <c r="AC173" s="249"/>
      <c r="AD173" s="249"/>
      <c r="AE173" s="249"/>
      <c r="AF173" s="249"/>
      <c r="AG173" s="249"/>
      <c r="AH173" s="249"/>
      <c r="AI173" s="249"/>
      <c r="AJ173" s="249"/>
      <c r="AK173" s="249"/>
      <c r="AL173" s="249"/>
      <c r="AM173" s="249"/>
      <c r="AN173" s="249"/>
      <c r="AO173" s="249">
        <f t="shared" si="53"/>
        <v>56300065.600000001</v>
      </c>
      <c r="AP173" s="250">
        <f t="shared" si="54"/>
        <v>0</v>
      </c>
      <c r="AQ173" s="251"/>
      <c r="AR173" s="251"/>
      <c r="AS173" s="229"/>
      <c r="AT173" s="252"/>
      <c r="AU173" s="119" t="s">
        <v>195</v>
      </c>
      <c r="AV173" s="119">
        <f>IFERROR(VLOOKUP(F173,'[79]Detail Deprec_202511'!$D$166:$I$202,6,FALSE),0)</f>
        <v>0</v>
      </c>
      <c r="AW173">
        <f t="shared" si="45"/>
        <v>0</v>
      </c>
      <c r="BL173" s="213" t="s">
        <v>699</v>
      </c>
    </row>
    <row r="174" spans="1:64" hidden="1" outlineLevel="1">
      <c r="A174" s="242">
        <f t="shared" si="55"/>
        <v>160</v>
      </c>
      <c r="B174" s="213" t="s">
        <v>206</v>
      </c>
      <c r="C174" s="517" t="s">
        <v>188</v>
      </c>
      <c r="D174" s="211">
        <v>154</v>
      </c>
      <c r="E174" s="213" t="s">
        <v>701</v>
      </c>
      <c r="F174" s="213" t="s">
        <v>702</v>
      </c>
      <c r="G174" s="243">
        <v>38625</v>
      </c>
      <c r="H174" s="244" t="s">
        <v>607</v>
      </c>
      <c r="I174" s="216">
        <v>3194</v>
      </c>
      <c r="J174" s="271" t="s">
        <v>703</v>
      </c>
      <c r="K174" s="216" t="s">
        <v>704</v>
      </c>
      <c r="L174" s="271"/>
      <c r="M174" s="216">
        <v>2005</v>
      </c>
      <c r="N174" s="216"/>
      <c r="O174" s="216"/>
      <c r="P174" s="216"/>
      <c r="Q174" s="211">
        <v>1</v>
      </c>
      <c r="R174" s="211"/>
      <c r="S174" s="245">
        <v>19930039.5</v>
      </c>
      <c r="T174" s="245">
        <f t="shared" si="48"/>
        <v>332167.32500000001</v>
      </c>
      <c r="U174" s="246">
        <v>60</v>
      </c>
      <c r="V174" s="247">
        <v>60</v>
      </c>
      <c r="W174" s="246">
        <f t="shared" si="49"/>
        <v>0</v>
      </c>
      <c r="X174" s="254">
        <f t="shared" si="50"/>
        <v>60</v>
      </c>
      <c r="Y174" s="248">
        <f t="shared" si="56"/>
        <v>0</v>
      </c>
      <c r="Z174" s="249">
        <v>19930039.5</v>
      </c>
      <c r="AA174" s="249">
        <v>0</v>
      </c>
      <c r="AB174" s="249">
        <f t="shared" si="52"/>
        <v>0</v>
      </c>
      <c r="AC174" s="249"/>
      <c r="AD174" s="249"/>
      <c r="AE174" s="249"/>
      <c r="AF174" s="249"/>
      <c r="AG174" s="249"/>
      <c r="AH174" s="249"/>
      <c r="AI174" s="249"/>
      <c r="AJ174" s="249"/>
      <c r="AK174" s="249"/>
      <c r="AL174" s="249"/>
      <c r="AM174" s="249"/>
      <c r="AN174" s="249"/>
      <c r="AO174" s="249">
        <f t="shared" si="53"/>
        <v>19930039.5</v>
      </c>
      <c r="AP174" s="250">
        <f t="shared" si="54"/>
        <v>0</v>
      </c>
      <c r="AQ174" s="251"/>
      <c r="AR174" s="251"/>
      <c r="AS174" s="229"/>
      <c r="AT174" s="252"/>
      <c r="AU174" s="119" t="s">
        <v>195</v>
      </c>
      <c r="AV174" s="119">
        <f>IFERROR(VLOOKUP(F174,'[79]Detail Deprec_202511'!$D$166:$I$202,6,FALSE),0)</f>
        <v>0</v>
      </c>
      <c r="AW174">
        <f t="shared" si="45"/>
        <v>0</v>
      </c>
      <c r="BL174" s="213" t="s">
        <v>701</v>
      </c>
    </row>
    <row r="175" spans="1:64" hidden="1" outlineLevel="1">
      <c r="A175" s="242">
        <f t="shared" si="55"/>
        <v>161</v>
      </c>
      <c r="B175" s="213" t="s">
        <v>206</v>
      </c>
      <c r="C175" s="517" t="s">
        <v>188</v>
      </c>
      <c r="D175" s="211">
        <v>154</v>
      </c>
      <c r="E175" s="213" t="s">
        <v>705</v>
      </c>
      <c r="F175" s="213" t="s">
        <v>706</v>
      </c>
      <c r="G175" s="243">
        <v>38717</v>
      </c>
      <c r="H175" s="244" t="s">
        <v>607</v>
      </c>
      <c r="I175" s="216"/>
      <c r="J175" s="271" t="s">
        <v>707</v>
      </c>
      <c r="K175" s="216"/>
      <c r="L175" s="271"/>
      <c r="M175" s="216">
        <v>2005</v>
      </c>
      <c r="N175" s="216"/>
      <c r="O175" s="216"/>
      <c r="P175" s="216"/>
      <c r="Q175" s="211">
        <v>1</v>
      </c>
      <c r="R175" s="211"/>
      <c r="S175" s="245">
        <v>503473260</v>
      </c>
      <c r="T175" s="245">
        <f t="shared" si="48"/>
        <v>8391221</v>
      </c>
      <c r="U175" s="246">
        <v>60</v>
      </c>
      <c r="V175" s="247">
        <v>60</v>
      </c>
      <c r="W175" s="246">
        <f t="shared" si="49"/>
        <v>0</v>
      </c>
      <c r="X175" s="254">
        <f t="shared" si="50"/>
        <v>60</v>
      </c>
      <c r="Y175" s="248">
        <f t="shared" si="56"/>
        <v>0</v>
      </c>
      <c r="Z175" s="249">
        <v>503473260</v>
      </c>
      <c r="AA175" s="249">
        <v>0</v>
      </c>
      <c r="AB175" s="249">
        <f t="shared" si="52"/>
        <v>0</v>
      </c>
      <c r="AC175" s="249"/>
      <c r="AD175" s="249"/>
      <c r="AE175" s="249"/>
      <c r="AF175" s="249"/>
      <c r="AG175" s="249"/>
      <c r="AH175" s="249"/>
      <c r="AI175" s="249"/>
      <c r="AJ175" s="249"/>
      <c r="AK175" s="249"/>
      <c r="AL175" s="249"/>
      <c r="AM175" s="249"/>
      <c r="AN175" s="249"/>
      <c r="AO175" s="249">
        <f t="shared" si="53"/>
        <v>503473260</v>
      </c>
      <c r="AP175" s="250">
        <f t="shared" si="54"/>
        <v>0</v>
      </c>
      <c r="AQ175" s="251"/>
      <c r="AR175" s="251"/>
      <c r="AS175" s="229"/>
      <c r="AT175" s="252"/>
      <c r="AU175" s="119" t="s">
        <v>195</v>
      </c>
      <c r="AV175" s="119">
        <f>IFERROR(VLOOKUP(F175,'[79]Detail Deprec_202511'!$D$166:$I$202,6,FALSE),0)</f>
        <v>0</v>
      </c>
      <c r="AW175">
        <f t="shared" si="45"/>
        <v>0</v>
      </c>
      <c r="BL175" s="213" t="s">
        <v>705</v>
      </c>
    </row>
    <row r="176" spans="1:64" hidden="1" outlineLevel="1">
      <c r="A176" s="242">
        <f t="shared" si="55"/>
        <v>162</v>
      </c>
      <c r="B176" s="279" t="s">
        <v>187</v>
      </c>
      <c r="C176" s="216" t="s">
        <v>188</v>
      </c>
      <c r="D176" s="278">
        <v>154</v>
      </c>
      <c r="E176" s="279" t="s">
        <v>708</v>
      </c>
      <c r="F176" s="279" t="s">
        <v>709</v>
      </c>
      <c r="G176" s="243">
        <v>38734</v>
      </c>
      <c r="H176" s="244" t="s">
        <v>607</v>
      </c>
      <c r="I176" s="216">
        <v>8057</v>
      </c>
      <c r="J176" s="271" t="s">
        <v>710</v>
      </c>
      <c r="K176" s="216" t="s">
        <v>711</v>
      </c>
      <c r="L176" s="271"/>
      <c r="M176" s="216">
        <v>2006</v>
      </c>
      <c r="N176" s="216"/>
      <c r="O176" s="216"/>
      <c r="P176" s="216"/>
      <c r="Q176" s="211">
        <v>1</v>
      </c>
      <c r="R176" s="211"/>
      <c r="S176" s="245">
        <v>13640000</v>
      </c>
      <c r="T176" s="245">
        <f t="shared" si="48"/>
        <v>227333.33333333334</v>
      </c>
      <c r="U176" s="246">
        <v>60</v>
      </c>
      <c r="V176" s="247">
        <v>60</v>
      </c>
      <c r="W176" s="246">
        <f t="shared" si="49"/>
        <v>0</v>
      </c>
      <c r="X176" s="254">
        <f t="shared" si="50"/>
        <v>60</v>
      </c>
      <c r="Y176" s="248">
        <f t="shared" si="56"/>
        <v>0</v>
      </c>
      <c r="Z176" s="249">
        <v>13640000</v>
      </c>
      <c r="AA176" s="249">
        <v>0</v>
      </c>
      <c r="AB176" s="249">
        <f t="shared" si="52"/>
        <v>0</v>
      </c>
      <c r="AC176" s="249"/>
      <c r="AD176" s="249"/>
      <c r="AE176" s="249"/>
      <c r="AF176" s="249"/>
      <c r="AG176" s="249"/>
      <c r="AH176" s="249"/>
      <c r="AI176" s="249"/>
      <c r="AJ176" s="249"/>
      <c r="AK176" s="249"/>
      <c r="AL176" s="249"/>
      <c r="AM176" s="249"/>
      <c r="AN176" s="249"/>
      <c r="AO176" s="249">
        <f t="shared" si="53"/>
        <v>13640000</v>
      </c>
      <c r="AP176" s="250">
        <f t="shared" si="54"/>
        <v>0</v>
      </c>
      <c r="AQ176" s="251"/>
      <c r="AR176" s="251"/>
      <c r="AS176" s="229"/>
      <c r="AT176" s="252"/>
      <c r="AU176" s="119" t="s">
        <v>195</v>
      </c>
      <c r="AV176" s="119">
        <f>IFERROR(VLOOKUP(F176,'[79]Detail Deprec_202511'!$D$166:$I$202,6,FALSE),0)</f>
        <v>0</v>
      </c>
      <c r="AW176">
        <f t="shared" si="45"/>
        <v>0</v>
      </c>
      <c r="BL176" s="279" t="s">
        <v>708</v>
      </c>
    </row>
    <row r="177" spans="1:64" hidden="1" outlineLevel="1">
      <c r="A177" s="242">
        <f t="shared" si="55"/>
        <v>163</v>
      </c>
      <c r="B177" s="279" t="s">
        <v>187</v>
      </c>
      <c r="C177" s="216" t="s">
        <v>188</v>
      </c>
      <c r="D177" s="278">
        <v>154</v>
      </c>
      <c r="E177" s="279" t="s">
        <v>712</v>
      </c>
      <c r="F177" s="279" t="s">
        <v>713</v>
      </c>
      <c r="G177" s="243">
        <v>38768</v>
      </c>
      <c r="H177" s="244" t="s">
        <v>607</v>
      </c>
      <c r="I177" s="216">
        <v>8085</v>
      </c>
      <c r="J177" s="271" t="s">
        <v>714</v>
      </c>
      <c r="K177" s="216" t="s">
        <v>715</v>
      </c>
      <c r="L177" s="271"/>
      <c r="M177" s="216">
        <v>2006</v>
      </c>
      <c r="N177" s="216"/>
      <c r="O177" s="216"/>
      <c r="P177" s="216"/>
      <c r="Q177" s="211">
        <v>1</v>
      </c>
      <c r="R177" s="211"/>
      <c r="S177" s="245">
        <v>99750000</v>
      </c>
      <c r="T177" s="245">
        <f t="shared" si="48"/>
        <v>1662500</v>
      </c>
      <c r="U177" s="246">
        <v>60</v>
      </c>
      <c r="V177" s="247">
        <v>60</v>
      </c>
      <c r="W177" s="246">
        <f t="shared" si="49"/>
        <v>0</v>
      </c>
      <c r="X177" s="254">
        <f t="shared" si="50"/>
        <v>60</v>
      </c>
      <c r="Y177" s="248">
        <f t="shared" si="56"/>
        <v>0</v>
      </c>
      <c r="Z177" s="249">
        <v>99750000</v>
      </c>
      <c r="AA177" s="249">
        <v>0</v>
      </c>
      <c r="AB177" s="249">
        <f t="shared" si="52"/>
        <v>0</v>
      </c>
      <c r="AC177" s="249"/>
      <c r="AD177" s="249"/>
      <c r="AE177" s="249"/>
      <c r="AF177" s="249"/>
      <c r="AG177" s="249"/>
      <c r="AH177" s="249"/>
      <c r="AI177" s="249"/>
      <c r="AJ177" s="249"/>
      <c r="AK177" s="249"/>
      <c r="AL177" s="249"/>
      <c r="AM177" s="249"/>
      <c r="AN177" s="249"/>
      <c r="AO177" s="249">
        <f t="shared" si="53"/>
        <v>99750000</v>
      </c>
      <c r="AP177" s="250">
        <f t="shared" si="54"/>
        <v>0</v>
      </c>
      <c r="AQ177" s="251"/>
      <c r="AR177" s="251"/>
      <c r="AS177" s="229"/>
      <c r="AT177" s="252"/>
      <c r="AU177" s="119" t="s">
        <v>195</v>
      </c>
      <c r="AV177" s="119">
        <f>IFERROR(VLOOKUP(F177,'[79]Detail Deprec_202511'!$D$166:$I$202,6,FALSE),0)</f>
        <v>0</v>
      </c>
      <c r="AW177">
        <f t="shared" si="45"/>
        <v>0</v>
      </c>
      <c r="BL177" s="279" t="s">
        <v>712</v>
      </c>
    </row>
    <row r="178" spans="1:64" hidden="1" outlineLevel="1">
      <c r="A178" s="242">
        <f t="shared" si="55"/>
        <v>164</v>
      </c>
      <c r="B178" s="279" t="s">
        <v>187</v>
      </c>
      <c r="C178" s="216" t="s">
        <v>188</v>
      </c>
      <c r="D178" s="278">
        <v>154</v>
      </c>
      <c r="E178" s="279" t="s">
        <v>716</v>
      </c>
      <c r="F178" s="279" t="s">
        <v>717</v>
      </c>
      <c r="G178" s="243">
        <v>38867</v>
      </c>
      <c r="H178" s="244" t="s">
        <v>607</v>
      </c>
      <c r="I178" s="216">
        <v>8144</v>
      </c>
      <c r="J178" s="271" t="s">
        <v>718</v>
      </c>
      <c r="K178" s="216" t="s">
        <v>719</v>
      </c>
      <c r="L178" s="271"/>
      <c r="M178" s="216">
        <v>2006</v>
      </c>
      <c r="N178" s="216"/>
      <c r="O178" s="216"/>
      <c r="P178" s="216"/>
      <c r="Q178" s="211">
        <v>1</v>
      </c>
      <c r="R178" s="211"/>
      <c r="S178" s="245">
        <v>32100000</v>
      </c>
      <c r="T178" s="245">
        <f t="shared" si="48"/>
        <v>535000</v>
      </c>
      <c r="U178" s="246">
        <v>60</v>
      </c>
      <c r="V178" s="247">
        <v>60</v>
      </c>
      <c r="W178" s="246">
        <f t="shared" si="49"/>
        <v>0</v>
      </c>
      <c r="X178" s="254">
        <f t="shared" si="50"/>
        <v>60</v>
      </c>
      <c r="Y178" s="248">
        <f t="shared" si="56"/>
        <v>0</v>
      </c>
      <c r="Z178" s="249">
        <v>32100000</v>
      </c>
      <c r="AA178" s="249">
        <v>0</v>
      </c>
      <c r="AB178" s="249">
        <f t="shared" si="52"/>
        <v>0</v>
      </c>
      <c r="AC178" s="249"/>
      <c r="AD178" s="249"/>
      <c r="AE178" s="249"/>
      <c r="AF178" s="249"/>
      <c r="AG178" s="249"/>
      <c r="AH178" s="249"/>
      <c r="AI178" s="249"/>
      <c r="AJ178" s="249"/>
      <c r="AK178" s="249"/>
      <c r="AL178" s="249"/>
      <c r="AM178" s="249"/>
      <c r="AN178" s="249"/>
      <c r="AO178" s="249">
        <f t="shared" si="53"/>
        <v>32100000</v>
      </c>
      <c r="AP178" s="250">
        <f t="shared" si="54"/>
        <v>0</v>
      </c>
      <c r="AQ178" s="251"/>
      <c r="AR178" s="251"/>
      <c r="AS178" s="229"/>
      <c r="AT178" s="252"/>
      <c r="AU178" s="119" t="s">
        <v>195</v>
      </c>
      <c r="AV178" s="119">
        <f>IFERROR(VLOOKUP(F178,'[79]Detail Deprec_202511'!$D$166:$I$202,6,FALSE),0)</f>
        <v>0</v>
      </c>
      <c r="AW178">
        <f t="shared" si="45"/>
        <v>0</v>
      </c>
      <c r="BL178" s="279" t="s">
        <v>716</v>
      </c>
    </row>
    <row r="179" spans="1:64" hidden="1" outlineLevel="1">
      <c r="A179" s="242">
        <f t="shared" si="55"/>
        <v>165</v>
      </c>
      <c r="B179" s="279" t="s">
        <v>187</v>
      </c>
      <c r="C179" s="216" t="s">
        <v>188</v>
      </c>
      <c r="D179" s="278">
        <v>154</v>
      </c>
      <c r="E179" s="279" t="s">
        <v>720</v>
      </c>
      <c r="F179" s="279" t="s">
        <v>721</v>
      </c>
      <c r="G179" s="243">
        <v>38867</v>
      </c>
      <c r="H179" s="244" t="s">
        <v>607</v>
      </c>
      <c r="I179" s="216">
        <v>8144</v>
      </c>
      <c r="J179" s="271" t="s">
        <v>718</v>
      </c>
      <c r="K179" s="216" t="s">
        <v>722</v>
      </c>
      <c r="L179" s="271"/>
      <c r="M179" s="216">
        <v>2006</v>
      </c>
      <c r="N179" s="216"/>
      <c r="O179" s="216"/>
      <c r="P179" s="216"/>
      <c r="Q179" s="211">
        <v>1</v>
      </c>
      <c r="R179" s="211"/>
      <c r="S179" s="245">
        <v>42900000</v>
      </c>
      <c r="T179" s="245">
        <f t="shared" si="48"/>
        <v>715000</v>
      </c>
      <c r="U179" s="246">
        <v>60</v>
      </c>
      <c r="V179" s="247">
        <v>60</v>
      </c>
      <c r="W179" s="246">
        <f t="shared" si="49"/>
        <v>0</v>
      </c>
      <c r="X179" s="254">
        <f t="shared" si="50"/>
        <v>60</v>
      </c>
      <c r="Y179" s="248">
        <f t="shared" si="56"/>
        <v>0</v>
      </c>
      <c r="Z179" s="249">
        <v>42900000</v>
      </c>
      <c r="AA179" s="249">
        <v>0</v>
      </c>
      <c r="AB179" s="249">
        <f t="shared" si="52"/>
        <v>0</v>
      </c>
      <c r="AC179" s="249"/>
      <c r="AD179" s="249"/>
      <c r="AE179" s="249"/>
      <c r="AF179" s="249"/>
      <c r="AG179" s="249"/>
      <c r="AH179" s="249"/>
      <c r="AI179" s="249"/>
      <c r="AJ179" s="249"/>
      <c r="AK179" s="249"/>
      <c r="AL179" s="249"/>
      <c r="AM179" s="249"/>
      <c r="AN179" s="249"/>
      <c r="AO179" s="249">
        <f t="shared" si="53"/>
        <v>42900000</v>
      </c>
      <c r="AP179" s="250">
        <f t="shared" si="54"/>
        <v>0</v>
      </c>
      <c r="AQ179" s="251"/>
      <c r="AR179" s="251"/>
      <c r="AS179" s="229"/>
      <c r="AT179" s="252"/>
      <c r="AU179" s="119" t="s">
        <v>195</v>
      </c>
      <c r="AV179" s="119">
        <f>IFERROR(VLOOKUP(F179,'[79]Detail Deprec_202511'!$D$166:$I$202,6,FALSE),0)</f>
        <v>0</v>
      </c>
      <c r="AW179">
        <f t="shared" si="45"/>
        <v>0</v>
      </c>
      <c r="BL179" s="279" t="s">
        <v>720</v>
      </c>
    </row>
    <row r="180" spans="1:64" hidden="1" outlineLevel="1">
      <c r="A180" s="242">
        <f t="shared" si="55"/>
        <v>166</v>
      </c>
      <c r="B180" s="213" t="s">
        <v>206</v>
      </c>
      <c r="C180" s="517" t="s">
        <v>188</v>
      </c>
      <c r="D180" s="211">
        <v>154</v>
      </c>
      <c r="E180" s="213" t="s">
        <v>723</v>
      </c>
      <c r="F180" s="213" t="s">
        <v>724</v>
      </c>
      <c r="G180" s="243">
        <v>38868</v>
      </c>
      <c r="H180" s="244" t="s">
        <v>607</v>
      </c>
      <c r="I180" s="216">
        <v>3233</v>
      </c>
      <c r="J180" s="271" t="s">
        <v>725</v>
      </c>
      <c r="K180" s="216" t="s">
        <v>664</v>
      </c>
      <c r="L180" s="271" t="s">
        <v>726</v>
      </c>
      <c r="M180" s="216">
        <v>2006</v>
      </c>
      <c r="N180" s="216"/>
      <c r="O180" s="216"/>
      <c r="P180" s="216"/>
      <c r="Q180" s="211">
        <v>90</v>
      </c>
      <c r="R180" s="211"/>
      <c r="S180" s="245">
        <v>990000000</v>
      </c>
      <c r="T180" s="245">
        <f t="shared" si="48"/>
        <v>16500000</v>
      </c>
      <c r="U180" s="246">
        <v>60</v>
      </c>
      <c r="V180" s="247">
        <v>60</v>
      </c>
      <c r="W180" s="246">
        <f t="shared" si="49"/>
        <v>0</v>
      </c>
      <c r="X180" s="254">
        <f t="shared" si="50"/>
        <v>60</v>
      </c>
      <c r="Y180" s="248">
        <f t="shared" si="56"/>
        <v>0</v>
      </c>
      <c r="Z180" s="249">
        <v>990000000</v>
      </c>
      <c r="AA180" s="249">
        <v>0</v>
      </c>
      <c r="AB180" s="249">
        <f t="shared" si="52"/>
        <v>0</v>
      </c>
      <c r="AC180" s="249"/>
      <c r="AD180" s="249"/>
      <c r="AE180" s="249"/>
      <c r="AF180" s="249"/>
      <c r="AG180" s="249"/>
      <c r="AH180" s="249"/>
      <c r="AI180" s="249"/>
      <c r="AJ180" s="249"/>
      <c r="AK180" s="249"/>
      <c r="AL180" s="249"/>
      <c r="AM180" s="249"/>
      <c r="AN180" s="249"/>
      <c r="AO180" s="249">
        <f t="shared" si="53"/>
        <v>990000000</v>
      </c>
      <c r="AP180" s="250">
        <f t="shared" si="54"/>
        <v>0</v>
      </c>
      <c r="AQ180" s="251"/>
      <c r="AR180" s="251"/>
      <c r="AS180" s="229"/>
      <c r="AT180" s="252"/>
      <c r="AU180" s="119" t="s">
        <v>195</v>
      </c>
      <c r="AV180" s="119">
        <f>IFERROR(VLOOKUP(F180,'[79]Detail Deprec_202511'!$D$166:$I$202,6,FALSE),0)</f>
        <v>0</v>
      </c>
      <c r="AW180">
        <f t="shared" si="45"/>
        <v>0</v>
      </c>
      <c r="BL180" s="213" t="s">
        <v>723</v>
      </c>
    </row>
    <row r="181" spans="1:64" hidden="1" outlineLevel="1">
      <c r="A181" s="242">
        <f t="shared" si="55"/>
        <v>167</v>
      </c>
      <c r="B181" s="213" t="s">
        <v>199</v>
      </c>
      <c r="C181" s="271" t="s">
        <v>200</v>
      </c>
      <c r="D181" s="211">
        <v>154</v>
      </c>
      <c r="E181" s="213"/>
      <c r="F181" s="213" t="s">
        <v>727</v>
      </c>
      <c r="G181" s="243">
        <v>38929</v>
      </c>
      <c r="H181" s="244" t="s">
        <v>607</v>
      </c>
      <c r="I181" s="216">
        <v>4086</v>
      </c>
      <c r="J181" s="271" t="s">
        <v>728</v>
      </c>
      <c r="K181" s="216"/>
      <c r="L181" s="216"/>
      <c r="M181" s="216">
        <v>2006</v>
      </c>
      <c r="N181" s="216"/>
      <c r="O181" s="216"/>
      <c r="P181" s="216"/>
      <c r="Q181" s="211">
        <v>1</v>
      </c>
      <c r="R181" s="211"/>
      <c r="S181" s="245">
        <v>226416600</v>
      </c>
      <c r="T181" s="245">
        <f t="shared" si="48"/>
        <v>3773610</v>
      </c>
      <c r="U181" s="246">
        <v>60</v>
      </c>
      <c r="V181" s="247">
        <v>60</v>
      </c>
      <c r="W181" s="246">
        <f t="shared" si="49"/>
        <v>0</v>
      </c>
      <c r="X181" s="254">
        <f t="shared" si="50"/>
        <v>60</v>
      </c>
      <c r="Y181" s="248">
        <f t="shared" si="56"/>
        <v>0</v>
      </c>
      <c r="Z181" s="249">
        <v>226416600</v>
      </c>
      <c r="AA181" s="249">
        <v>0</v>
      </c>
      <c r="AB181" s="249">
        <f t="shared" si="52"/>
        <v>0</v>
      </c>
      <c r="AC181" s="249"/>
      <c r="AD181" s="249"/>
      <c r="AE181" s="249"/>
      <c r="AF181" s="249"/>
      <c r="AG181" s="249"/>
      <c r="AH181" s="249"/>
      <c r="AI181" s="249"/>
      <c r="AJ181" s="249"/>
      <c r="AK181" s="249"/>
      <c r="AL181" s="249"/>
      <c r="AM181" s="249"/>
      <c r="AN181" s="249"/>
      <c r="AO181" s="249">
        <f t="shared" si="53"/>
        <v>226416600</v>
      </c>
      <c r="AP181" s="250">
        <f t="shared" si="54"/>
        <v>0</v>
      </c>
      <c r="AQ181" s="251"/>
      <c r="AR181" s="251"/>
      <c r="AS181" s="229"/>
      <c r="AT181" s="252"/>
      <c r="AU181" s="119" t="s">
        <v>195</v>
      </c>
      <c r="AV181" s="119">
        <f>IFERROR(VLOOKUP(F181,'[79]Detail Deprec_202511'!$D$166:$I$202,6,FALSE),0)</f>
        <v>0</v>
      </c>
      <c r="AW181">
        <f t="shared" si="45"/>
        <v>0</v>
      </c>
      <c r="BL181" s="213"/>
    </row>
    <row r="182" spans="1:64" hidden="1" outlineLevel="1">
      <c r="A182" s="242">
        <f t="shared" si="55"/>
        <v>168</v>
      </c>
      <c r="B182" s="213" t="s">
        <v>206</v>
      </c>
      <c r="C182" s="517" t="s">
        <v>188</v>
      </c>
      <c r="D182" s="211">
        <v>154</v>
      </c>
      <c r="E182" s="213" t="s">
        <v>729</v>
      </c>
      <c r="F182" s="213" t="s">
        <v>730</v>
      </c>
      <c r="G182" s="243">
        <v>39080</v>
      </c>
      <c r="H182" s="244" t="s">
        <v>607</v>
      </c>
      <c r="I182" s="216">
        <v>3211</v>
      </c>
      <c r="J182" s="216" t="s">
        <v>731</v>
      </c>
      <c r="K182" s="216" t="s">
        <v>732</v>
      </c>
      <c r="L182" s="216" t="s">
        <v>733</v>
      </c>
      <c r="M182" s="216">
        <v>2006</v>
      </c>
      <c r="N182" s="216"/>
      <c r="O182" s="216"/>
      <c r="P182" s="216"/>
      <c r="Q182" s="211">
        <v>1</v>
      </c>
      <c r="R182" s="211"/>
      <c r="S182" s="245">
        <f>81600000/2</f>
        <v>40800000</v>
      </c>
      <c r="T182" s="245">
        <f t="shared" si="48"/>
        <v>680000</v>
      </c>
      <c r="U182" s="246">
        <v>60</v>
      </c>
      <c r="V182" s="247">
        <v>60</v>
      </c>
      <c r="W182" s="246">
        <f t="shared" si="49"/>
        <v>0</v>
      </c>
      <c r="X182" s="254">
        <f t="shared" si="50"/>
        <v>60</v>
      </c>
      <c r="Y182" s="248">
        <f t="shared" si="56"/>
        <v>0</v>
      </c>
      <c r="Z182" s="249">
        <v>40800000</v>
      </c>
      <c r="AA182" s="249">
        <v>0</v>
      </c>
      <c r="AB182" s="249">
        <f t="shared" si="52"/>
        <v>0</v>
      </c>
      <c r="AC182" s="249"/>
      <c r="AD182" s="249"/>
      <c r="AE182" s="249"/>
      <c r="AF182" s="249"/>
      <c r="AG182" s="249"/>
      <c r="AH182" s="249"/>
      <c r="AI182" s="249"/>
      <c r="AJ182" s="249"/>
      <c r="AK182" s="249"/>
      <c r="AL182" s="249"/>
      <c r="AM182" s="249"/>
      <c r="AN182" s="249"/>
      <c r="AO182" s="249">
        <f t="shared" si="53"/>
        <v>40800000</v>
      </c>
      <c r="AP182" s="250">
        <f t="shared" si="54"/>
        <v>0</v>
      </c>
      <c r="AQ182" s="251"/>
      <c r="AR182" s="251"/>
      <c r="AS182" s="229"/>
      <c r="AT182" s="252"/>
      <c r="AU182" s="119" t="s">
        <v>195</v>
      </c>
      <c r="AV182" s="119">
        <f>IFERROR(VLOOKUP(F182,'[79]Detail Deprec_202511'!$D$166:$I$202,6,FALSE),0)</f>
        <v>0</v>
      </c>
      <c r="AW182">
        <f t="shared" si="45"/>
        <v>0</v>
      </c>
      <c r="BL182" s="213" t="s">
        <v>729</v>
      </c>
    </row>
    <row r="183" spans="1:64" hidden="1" outlineLevel="1">
      <c r="A183" s="242">
        <f t="shared" si="55"/>
        <v>169</v>
      </c>
      <c r="B183" s="213" t="s">
        <v>206</v>
      </c>
      <c r="C183" s="517" t="s">
        <v>188</v>
      </c>
      <c r="D183" s="211">
        <v>154</v>
      </c>
      <c r="E183" s="213" t="s">
        <v>734</v>
      </c>
      <c r="F183" s="213" t="s">
        <v>735</v>
      </c>
      <c r="G183" s="243">
        <v>39080</v>
      </c>
      <c r="H183" s="244" t="s">
        <v>607</v>
      </c>
      <c r="I183" s="216">
        <v>3211</v>
      </c>
      <c r="J183" s="216" t="s">
        <v>736</v>
      </c>
      <c r="K183" s="216" t="s">
        <v>737</v>
      </c>
      <c r="L183" s="216" t="s">
        <v>738</v>
      </c>
      <c r="M183" s="216">
        <v>2006</v>
      </c>
      <c r="N183" s="216"/>
      <c r="O183" s="216"/>
      <c r="P183" s="216"/>
      <c r="Q183" s="211">
        <v>1</v>
      </c>
      <c r="R183" s="211"/>
      <c r="S183" s="245">
        <f>169000000/2</f>
        <v>84500000</v>
      </c>
      <c r="T183" s="245">
        <f t="shared" si="48"/>
        <v>1408333.3333333333</v>
      </c>
      <c r="U183" s="246">
        <v>60</v>
      </c>
      <c r="V183" s="247">
        <v>60</v>
      </c>
      <c r="W183" s="246">
        <f t="shared" si="49"/>
        <v>0</v>
      </c>
      <c r="X183" s="254">
        <f t="shared" si="50"/>
        <v>60</v>
      </c>
      <c r="Y183" s="248">
        <f t="shared" si="56"/>
        <v>0</v>
      </c>
      <c r="Z183" s="249">
        <v>84500000</v>
      </c>
      <c r="AA183" s="249">
        <v>0</v>
      </c>
      <c r="AB183" s="249">
        <f t="shared" si="52"/>
        <v>0</v>
      </c>
      <c r="AC183" s="249"/>
      <c r="AD183" s="249"/>
      <c r="AE183" s="249"/>
      <c r="AF183" s="249"/>
      <c r="AG183" s="249"/>
      <c r="AH183" s="249"/>
      <c r="AI183" s="249"/>
      <c r="AJ183" s="249"/>
      <c r="AK183" s="249"/>
      <c r="AL183" s="249"/>
      <c r="AM183" s="249"/>
      <c r="AN183" s="249"/>
      <c r="AO183" s="249">
        <f t="shared" si="53"/>
        <v>84500000</v>
      </c>
      <c r="AP183" s="250">
        <f t="shared" si="54"/>
        <v>0</v>
      </c>
      <c r="AQ183" s="251"/>
      <c r="AR183" s="251"/>
      <c r="AS183" s="229"/>
      <c r="AT183" s="252"/>
      <c r="AU183" s="119" t="s">
        <v>195</v>
      </c>
      <c r="AV183" s="119">
        <f>IFERROR(VLOOKUP(F183,'[79]Detail Deprec_202511'!$D$166:$I$202,6,FALSE),0)</f>
        <v>0</v>
      </c>
      <c r="AW183">
        <f t="shared" si="45"/>
        <v>0</v>
      </c>
      <c r="BL183" s="213" t="s">
        <v>734</v>
      </c>
    </row>
    <row r="184" spans="1:64" hidden="1" outlineLevel="1">
      <c r="A184" s="242">
        <f t="shared" si="55"/>
        <v>170</v>
      </c>
      <c r="B184" s="213" t="s">
        <v>206</v>
      </c>
      <c r="C184" s="517" t="s">
        <v>188</v>
      </c>
      <c r="D184" s="211">
        <v>154</v>
      </c>
      <c r="E184" s="213" t="s">
        <v>739</v>
      </c>
      <c r="F184" s="213" t="s">
        <v>740</v>
      </c>
      <c r="G184" s="243">
        <v>39080</v>
      </c>
      <c r="H184" s="244" t="s">
        <v>607</v>
      </c>
      <c r="I184" s="216">
        <v>3211</v>
      </c>
      <c r="J184" s="216" t="s">
        <v>741</v>
      </c>
      <c r="K184" s="216"/>
      <c r="L184" s="216" t="s">
        <v>742</v>
      </c>
      <c r="M184" s="216">
        <v>2006</v>
      </c>
      <c r="N184" s="216"/>
      <c r="O184" s="216"/>
      <c r="P184" s="216"/>
      <c r="Q184" s="211">
        <v>1</v>
      </c>
      <c r="R184" s="211"/>
      <c r="S184" s="245">
        <f>106000000/2</f>
        <v>53000000</v>
      </c>
      <c r="T184" s="245">
        <f t="shared" si="48"/>
        <v>883333.33333333337</v>
      </c>
      <c r="U184" s="246">
        <v>60</v>
      </c>
      <c r="V184" s="247">
        <v>60</v>
      </c>
      <c r="W184" s="246">
        <f t="shared" si="49"/>
        <v>0</v>
      </c>
      <c r="X184" s="254">
        <f t="shared" si="50"/>
        <v>60</v>
      </c>
      <c r="Y184" s="248">
        <f t="shared" si="56"/>
        <v>0</v>
      </c>
      <c r="Z184" s="249">
        <v>53000000</v>
      </c>
      <c r="AA184" s="249">
        <v>0</v>
      </c>
      <c r="AB184" s="249">
        <f t="shared" si="52"/>
        <v>0</v>
      </c>
      <c r="AC184" s="249"/>
      <c r="AD184" s="249"/>
      <c r="AE184" s="249"/>
      <c r="AF184" s="249"/>
      <c r="AG184" s="249"/>
      <c r="AH184" s="249"/>
      <c r="AI184" s="249"/>
      <c r="AJ184" s="249"/>
      <c r="AK184" s="249"/>
      <c r="AL184" s="249"/>
      <c r="AM184" s="249"/>
      <c r="AN184" s="249"/>
      <c r="AO184" s="249">
        <f t="shared" si="53"/>
        <v>53000000</v>
      </c>
      <c r="AP184" s="250">
        <f t="shared" si="54"/>
        <v>0</v>
      </c>
      <c r="AQ184" s="251"/>
      <c r="AR184" s="251"/>
      <c r="AS184" s="229"/>
      <c r="AT184" s="252"/>
      <c r="AU184" s="119" t="s">
        <v>195</v>
      </c>
      <c r="AV184" s="119">
        <f>IFERROR(VLOOKUP(F184,'[79]Detail Deprec_202511'!$D$166:$I$202,6,FALSE),0)</f>
        <v>0</v>
      </c>
      <c r="AW184">
        <f t="shared" si="45"/>
        <v>0</v>
      </c>
      <c r="BL184" s="213" t="s">
        <v>739</v>
      </c>
    </row>
    <row r="185" spans="1:64" hidden="1" outlineLevel="1">
      <c r="A185" s="242">
        <f t="shared" si="55"/>
        <v>171</v>
      </c>
      <c r="B185" s="213" t="s">
        <v>206</v>
      </c>
      <c r="C185" s="517" t="s">
        <v>188</v>
      </c>
      <c r="D185" s="211">
        <v>154</v>
      </c>
      <c r="E185" s="213" t="s">
        <v>743</v>
      </c>
      <c r="F185" s="213" t="s">
        <v>740</v>
      </c>
      <c r="G185" s="243">
        <v>39080</v>
      </c>
      <c r="H185" s="244" t="s">
        <v>607</v>
      </c>
      <c r="I185" s="216">
        <v>3211</v>
      </c>
      <c r="J185" s="216" t="s">
        <v>741</v>
      </c>
      <c r="K185" s="216"/>
      <c r="L185" s="216" t="s">
        <v>742</v>
      </c>
      <c r="M185" s="216">
        <v>2006</v>
      </c>
      <c r="N185" s="216"/>
      <c r="O185" s="216"/>
      <c r="P185" s="216"/>
      <c r="Q185" s="211">
        <v>1</v>
      </c>
      <c r="R185" s="211"/>
      <c r="S185" s="245">
        <f>106000000/2</f>
        <v>53000000</v>
      </c>
      <c r="T185" s="245">
        <f t="shared" si="48"/>
        <v>883333.33333333337</v>
      </c>
      <c r="U185" s="246">
        <v>60</v>
      </c>
      <c r="V185" s="247">
        <v>60</v>
      </c>
      <c r="W185" s="246">
        <f t="shared" si="49"/>
        <v>0</v>
      </c>
      <c r="X185" s="254">
        <f t="shared" si="50"/>
        <v>60</v>
      </c>
      <c r="Y185" s="248">
        <f t="shared" si="56"/>
        <v>0</v>
      </c>
      <c r="Z185" s="249">
        <v>53000000</v>
      </c>
      <c r="AA185" s="249">
        <v>0</v>
      </c>
      <c r="AB185" s="249">
        <f t="shared" si="52"/>
        <v>0</v>
      </c>
      <c r="AC185" s="249"/>
      <c r="AD185" s="249"/>
      <c r="AE185" s="249"/>
      <c r="AF185" s="249"/>
      <c r="AG185" s="249"/>
      <c r="AH185" s="249"/>
      <c r="AI185" s="249"/>
      <c r="AJ185" s="249"/>
      <c r="AK185" s="249"/>
      <c r="AL185" s="249"/>
      <c r="AM185" s="249"/>
      <c r="AN185" s="249"/>
      <c r="AO185" s="249">
        <f t="shared" si="53"/>
        <v>53000000</v>
      </c>
      <c r="AP185" s="250">
        <f t="shared" si="54"/>
        <v>0</v>
      </c>
      <c r="AQ185" s="251"/>
      <c r="AR185" s="251"/>
      <c r="AS185" s="229"/>
      <c r="AT185" s="252"/>
      <c r="AU185" s="119" t="s">
        <v>195</v>
      </c>
      <c r="AV185" s="119">
        <f>IFERROR(VLOOKUP(F185,'[79]Detail Deprec_202511'!$D$166:$I$202,6,FALSE),0)</f>
        <v>0</v>
      </c>
      <c r="AW185">
        <f t="shared" si="45"/>
        <v>0</v>
      </c>
      <c r="BL185" s="213" t="s">
        <v>743</v>
      </c>
    </row>
    <row r="186" spans="1:64" hidden="1" outlineLevel="1">
      <c r="A186" s="242">
        <f t="shared" si="55"/>
        <v>172</v>
      </c>
      <c r="B186" s="213" t="s">
        <v>199</v>
      </c>
      <c r="C186" s="271" t="s">
        <v>200</v>
      </c>
      <c r="D186" s="211">
        <v>154</v>
      </c>
      <c r="E186" s="213" t="s">
        <v>744</v>
      </c>
      <c r="F186" s="213" t="s">
        <v>745</v>
      </c>
      <c r="G186" s="243">
        <v>39080</v>
      </c>
      <c r="H186" s="244" t="s">
        <v>607</v>
      </c>
      <c r="I186" s="216">
        <v>3237</v>
      </c>
      <c r="J186" s="271" t="s">
        <v>746</v>
      </c>
      <c r="K186" s="216" t="s">
        <v>747</v>
      </c>
      <c r="L186" s="216"/>
      <c r="M186" s="216">
        <v>2006</v>
      </c>
      <c r="N186" s="216"/>
      <c r="O186" s="216"/>
      <c r="P186" s="216"/>
      <c r="Q186" s="211">
        <v>1</v>
      </c>
      <c r="R186" s="211"/>
      <c r="S186" s="245">
        <v>200000000</v>
      </c>
      <c r="T186" s="245">
        <f t="shared" si="48"/>
        <v>3333333.3333333335</v>
      </c>
      <c r="U186" s="246">
        <v>60</v>
      </c>
      <c r="V186" s="247">
        <v>60</v>
      </c>
      <c r="W186" s="246">
        <f t="shared" si="49"/>
        <v>0</v>
      </c>
      <c r="X186" s="254">
        <f t="shared" si="50"/>
        <v>60</v>
      </c>
      <c r="Y186" s="248">
        <f t="shared" si="56"/>
        <v>0</v>
      </c>
      <c r="Z186" s="249">
        <v>200000000</v>
      </c>
      <c r="AA186" s="249">
        <v>0</v>
      </c>
      <c r="AB186" s="249">
        <f t="shared" si="52"/>
        <v>0</v>
      </c>
      <c r="AC186" s="249"/>
      <c r="AD186" s="249"/>
      <c r="AE186" s="249"/>
      <c r="AF186" s="249"/>
      <c r="AG186" s="249"/>
      <c r="AH186" s="249"/>
      <c r="AI186" s="249"/>
      <c r="AJ186" s="249"/>
      <c r="AK186" s="249"/>
      <c r="AL186" s="249"/>
      <c r="AM186" s="249"/>
      <c r="AN186" s="249"/>
      <c r="AO186" s="249">
        <f t="shared" si="53"/>
        <v>200000000</v>
      </c>
      <c r="AP186" s="250">
        <f t="shared" si="54"/>
        <v>0</v>
      </c>
      <c r="AQ186" s="251"/>
      <c r="AR186" s="251"/>
      <c r="AS186" s="229"/>
      <c r="AT186" s="252"/>
      <c r="AU186" s="119" t="s">
        <v>195</v>
      </c>
      <c r="AV186" s="119">
        <f>IFERROR(VLOOKUP(F186,'[79]Detail Deprec_202511'!$D$166:$I$202,6,FALSE),0)</f>
        <v>0</v>
      </c>
      <c r="AW186">
        <f t="shared" si="45"/>
        <v>0</v>
      </c>
      <c r="BL186" s="213" t="s">
        <v>744</v>
      </c>
    </row>
    <row r="187" spans="1:64" hidden="1" outlineLevel="1">
      <c r="A187" s="242">
        <f t="shared" si="55"/>
        <v>173</v>
      </c>
      <c r="B187" s="213" t="s">
        <v>206</v>
      </c>
      <c r="C187" s="517" t="s">
        <v>188</v>
      </c>
      <c r="D187" s="211">
        <v>154</v>
      </c>
      <c r="E187" s="213" t="s">
        <v>748</v>
      </c>
      <c r="F187" s="213" t="s">
        <v>749</v>
      </c>
      <c r="G187" s="243">
        <v>39335</v>
      </c>
      <c r="H187" s="244" t="s">
        <v>607</v>
      </c>
      <c r="I187" s="216">
        <v>3</v>
      </c>
      <c r="J187" s="271" t="s">
        <v>750</v>
      </c>
      <c r="K187" s="216" t="s">
        <v>751</v>
      </c>
      <c r="L187" s="216" t="s">
        <v>752</v>
      </c>
      <c r="M187" s="216">
        <v>2007</v>
      </c>
      <c r="N187" s="216"/>
      <c r="O187" s="216"/>
      <c r="P187" s="216">
        <v>4105</v>
      </c>
      <c r="Q187" s="211">
        <v>1</v>
      </c>
      <c r="R187" s="296">
        <v>60820.2</v>
      </c>
      <c r="S187" s="245">
        <v>375759358.97000003</v>
      </c>
      <c r="T187" s="245">
        <f t="shared" si="48"/>
        <v>6262655.9828333342</v>
      </c>
      <c r="U187" s="246">
        <v>60</v>
      </c>
      <c r="V187" s="247">
        <v>59.999999999999993</v>
      </c>
      <c r="W187" s="246">
        <f t="shared" si="49"/>
        <v>0</v>
      </c>
      <c r="X187" s="254">
        <f t="shared" si="50"/>
        <v>59.999999999999993</v>
      </c>
      <c r="Y187" s="248">
        <f t="shared" si="56"/>
        <v>0</v>
      </c>
      <c r="Z187" s="249">
        <v>375759358.97000003</v>
      </c>
      <c r="AA187" s="249">
        <v>0</v>
      </c>
      <c r="AB187" s="249">
        <f t="shared" si="52"/>
        <v>0</v>
      </c>
      <c r="AC187" s="249"/>
      <c r="AD187" s="249"/>
      <c r="AE187" s="249"/>
      <c r="AF187" s="249"/>
      <c r="AG187" s="249"/>
      <c r="AH187" s="249"/>
      <c r="AI187" s="249"/>
      <c r="AJ187" s="249"/>
      <c r="AK187" s="249"/>
      <c r="AL187" s="249"/>
      <c r="AM187" s="249"/>
      <c r="AN187" s="249"/>
      <c r="AO187" s="249">
        <f t="shared" si="53"/>
        <v>375759358.97000003</v>
      </c>
      <c r="AP187" s="250">
        <f t="shared" si="54"/>
        <v>0</v>
      </c>
      <c r="AQ187" s="251"/>
      <c r="AR187" s="251"/>
      <c r="AS187" s="229"/>
      <c r="AT187" s="252"/>
      <c r="AU187" s="119" t="s">
        <v>195</v>
      </c>
      <c r="AV187" s="119">
        <f>IFERROR(VLOOKUP(F187,'[79]Detail Deprec_202511'!$D$166:$I$202,6,FALSE),0)</f>
        <v>0</v>
      </c>
      <c r="AW187">
        <f t="shared" si="45"/>
        <v>0</v>
      </c>
      <c r="BL187" s="213" t="s">
        <v>748</v>
      </c>
    </row>
    <row r="188" spans="1:64" hidden="1" outlineLevel="1">
      <c r="A188" s="242">
        <f t="shared" si="55"/>
        <v>174</v>
      </c>
      <c r="B188" s="213" t="s">
        <v>206</v>
      </c>
      <c r="C188" s="517" t="s">
        <v>188</v>
      </c>
      <c r="D188" s="211">
        <v>154</v>
      </c>
      <c r="E188" s="213" t="s">
        <v>753</v>
      </c>
      <c r="F188" s="213" t="s">
        <v>754</v>
      </c>
      <c r="G188" s="243">
        <v>39416</v>
      </c>
      <c r="H188" s="244" t="s">
        <v>607</v>
      </c>
      <c r="I188" s="216">
        <v>3092</v>
      </c>
      <c r="J188" s="271" t="s">
        <v>755</v>
      </c>
      <c r="K188" s="216" t="s">
        <v>756</v>
      </c>
      <c r="L188" s="216" t="s">
        <v>675</v>
      </c>
      <c r="M188" s="216">
        <v>2007</v>
      </c>
      <c r="N188" s="216" t="s">
        <v>675</v>
      </c>
      <c r="O188" s="216" t="s">
        <v>675</v>
      </c>
      <c r="P188" s="216" t="s">
        <v>675</v>
      </c>
      <c r="Q188" s="211">
        <v>4</v>
      </c>
      <c r="R188" s="297">
        <v>7644000</v>
      </c>
      <c r="S188" s="245">
        <v>606322080</v>
      </c>
      <c r="T188" s="245">
        <f t="shared" si="48"/>
        <v>10105368</v>
      </c>
      <c r="U188" s="246">
        <v>60</v>
      </c>
      <c r="V188" s="247">
        <v>60</v>
      </c>
      <c r="W188" s="246">
        <f t="shared" si="49"/>
        <v>0</v>
      </c>
      <c r="X188" s="254">
        <f t="shared" si="50"/>
        <v>60</v>
      </c>
      <c r="Y188" s="248">
        <f t="shared" si="56"/>
        <v>0</v>
      </c>
      <c r="Z188" s="249">
        <v>606322080</v>
      </c>
      <c r="AA188" s="249">
        <v>0</v>
      </c>
      <c r="AB188" s="249">
        <f t="shared" si="52"/>
        <v>0</v>
      </c>
      <c r="AC188" s="249"/>
      <c r="AD188" s="249"/>
      <c r="AE188" s="249"/>
      <c r="AF188" s="249"/>
      <c r="AG188" s="249"/>
      <c r="AH188" s="249"/>
      <c r="AI188" s="249"/>
      <c r="AJ188" s="249"/>
      <c r="AK188" s="249"/>
      <c r="AL188" s="249"/>
      <c r="AM188" s="249"/>
      <c r="AN188" s="249"/>
      <c r="AO188" s="249">
        <f t="shared" si="53"/>
        <v>606322080</v>
      </c>
      <c r="AP188" s="250">
        <f t="shared" si="54"/>
        <v>0</v>
      </c>
      <c r="AQ188" s="251"/>
      <c r="AR188" s="251"/>
      <c r="AS188" s="229"/>
      <c r="AT188" s="252"/>
      <c r="AU188" s="119" t="s">
        <v>195</v>
      </c>
      <c r="AV188" s="119">
        <f>IFERROR(VLOOKUP(F188,'[79]Detail Deprec_202511'!$D$166:$I$202,6,FALSE),0)</f>
        <v>0</v>
      </c>
      <c r="AW188">
        <f t="shared" si="45"/>
        <v>0</v>
      </c>
      <c r="BL188" s="213" t="s">
        <v>753</v>
      </c>
    </row>
    <row r="189" spans="1:64" hidden="1" outlineLevel="1">
      <c r="A189" s="242">
        <f t="shared" si="55"/>
        <v>175</v>
      </c>
      <c r="B189" s="213" t="s">
        <v>206</v>
      </c>
      <c r="C189" s="517" t="s">
        <v>188</v>
      </c>
      <c r="D189" s="211">
        <v>154</v>
      </c>
      <c r="E189" s="213" t="s">
        <v>757</v>
      </c>
      <c r="F189" s="213" t="s">
        <v>758</v>
      </c>
      <c r="G189" s="243">
        <v>39598</v>
      </c>
      <c r="H189" s="244" t="s">
        <v>607</v>
      </c>
      <c r="I189" s="216">
        <v>3027</v>
      </c>
      <c r="J189" s="271" t="s">
        <v>759</v>
      </c>
      <c r="K189" s="216" t="s">
        <v>760</v>
      </c>
      <c r="L189" s="216"/>
      <c r="M189" s="216">
        <v>2008</v>
      </c>
      <c r="N189" s="216"/>
      <c r="O189" s="216"/>
      <c r="P189" s="216">
        <v>890821</v>
      </c>
      <c r="Q189" s="211">
        <v>1</v>
      </c>
      <c r="R189" s="297"/>
      <c r="S189" s="245">
        <v>28000000</v>
      </c>
      <c r="T189" s="245">
        <f t="shared" si="48"/>
        <v>466666.66666666669</v>
      </c>
      <c r="U189" s="246">
        <v>60</v>
      </c>
      <c r="V189" s="247">
        <v>60.000000000000007</v>
      </c>
      <c r="W189" s="246">
        <f t="shared" si="49"/>
        <v>0</v>
      </c>
      <c r="X189" s="254">
        <f t="shared" si="50"/>
        <v>60.000000000000007</v>
      </c>
      <c r="Y189" s="248">
        <f t="shared" si="56"/>
        <v>0</v>
      </c>
      <c r="Z189" s="249">
        <v>28000000.000000004</v>
      </c>
      <c r="AA189" s="249">
        <v>-3.7252902984619141E-9</v>
      </c>
      <c r="AB189" s="249">
        <f t="shared" si="52"/>
        <v>0</v>
      </c>
      <c r="AC189" s="249"/>
      <c r="AD189" s="249"/>
      <c r="AE189" s="249"/>
      <c r="AF189" s="249"/>
      <c r="AG189" s="249"/>
      <c r="AH189" s="249"/>
      <c r="AI189" s="249"/>
      <c r="AJ189" s="249"/>
      <c r="AK189" s="249"/>
      <c r="AL189" s="249"/>
      <c r="AM189" s="249"/>
      <c r="AN189" s="249"/>
      <c r="AO189" s="249">
        <f t="shared" si="53"/>
        <v>28000000.000000004</v>
      </c>
      <c r="AP189" s="250">
        <f t="shared" si="54"/>
        <v>-3.7252902984619141E-9</v>
      </c>
      <c r="AQ189" s="251"/>
      <c r="AR189" s="251"/>
      <c r="AS189" s="229"/>
      <c r="AT189" s="252"/>
      <c r="AU189" s="119" t="s">
        <v>195</v>
      </c>
      <c r="AV189" s="119">
        <f>IFERROR(VLOOKUP(F189,'[79]Detail Deprec_202511'!$D$166:$I$202,6,FALSE),0)</f>
        <v>0</v>
      </c>
      <c r="AW189">
        <f t="shared" si="45"/>
        <v>0</v>
      </c>
      <c r="BL189" s="213" t="s">
        <v>757</v>
      </c>
    </row>
    <row r="190" spans="1:64" hidden="1" outlineLevel="1">
      <c r="A190" s="242">
        <f t="shared" si="55"/>
        <v>176</v>
      </c>
      <c r="B190" s="213" t="s">
        <v>206</v>
      </c>
      <c r="C190" s="517" t="s">
        <v>188</v>
      </c>
      <c r="D190" s="211">
        <v>154</v>
      </c>
      <c r="E190" s="213" t="s">
        <v>761</v>
      </c>
      <c r="F190" s="213" t="s">
        <v>762</v>
      </c>
      <c r="G190" s="243">
        <v>39598</v>
      </c>
      <c r="H190" s="244" t="s">
        <v>607</v>
      </c>
      <c r="I190" s="216">
        <v>3028</v>
      </c>
      <c r="J190" s="271" t="s">
        <v>659</v>
      </c>
      <c r="K190" s="216"/>
      <c r="L190" s="216" t="s">
        <v>654</v>
      </c>
      <c r="M190" s="216">
        <v>2008</v>
      </c>
      <c r="N190" s="216"/>
      <c r="O190" s="216"/>
      <c r="P190" s="216" t="s">
        <v>763</v>
      </c>
      <c r="Q190" s="211">
        <v>1</v>
      </c>
      <c r="R190" s="297"/>
      <c r="S190" s="245">
        <v>16000000</v>
      </c>
      <c r="T190" s="245">
        <f t="shared" ref="T190:T247" si="57">+S190/U190</f>
        <v>266666.66666666669</v>
      </c>
      <c r="U190" s="246">
        <v>60</v>
      </c>
      <c r="V190" s="247">
        <v>59.999999999999993</v>
      </c>
      <c r="W190" s="246">
        <f t="shared" ref="W190:W247" si="58">+AB190/T190</f>
        <v>0</v>
      </c>
      <c r="X190" s="254">
        <f t="shared" ref="X190:X247" si="59">+V190+W190</f>
        <v>59.999999999999993</v>
      </c>
      <c r="Y190" s="248">
        <f t="shared" ref="Y190:Y217" si="60">+U190-X190</f>
        <v>0</v>
      </c>
      <c r="Z190" s="249">
        <v>16000000</v>
      </c>
      <c r="AA190" s="249">
        <v>0</v>
      </c>
      <c r="AB190" s="249">
        <f t="shared" si="52"/>
        <v>0</v>
      </c>
      <c r="AC190" s="249"/>
      <c r="AD190" s="249"/>
      <c r="AE190" s="249"/>
      <c r="AF190" s="249"/>
      <c r="AG190" s="249"/>
      <c r="AH190" s="249"/>
      <c r="AI190" s="249"/>
      <c r="AJ190" s="249"/>
      <c r="AK190" s="249"/>
      <c r="AL190" s="249"/>
      <c r="AM190" s="249"/>
      <c r="AN190" s="249"/>
      <c r="AO190" s="249">
        <f t="shared" ref="AO190:AO247" si="61">+Z190+AB190</f>
        <v>16000000</v>
      </c>
      <c r="AP190" s="250">
        <f t="shared" ref="AP190:AP247" si="62">IF(AR190=$AR$8,((S190-AO190)*0),S190-AO190)</f>
        <v>0</v>
      </c>
      <c r="AQ190" s="251"/>
      <c r="AR190" s="251"/>
      <c r="AS190" s="229"/>
      <c r="AT190" s="252"/>
      <c r="AU190" s="119" t="s">
        <v>195</v>
      </c>
      <c r="AV190" s="119">
        <f>IFERROR(VLOOKUP(F190,'[79]Detail Deprec_202511'!$D$166:$I$202,6,FALSE),0)</f>
        <v>0</v>
      </c>
      <c r="AW190">
        <f t="shared" si="45"/>
        <v>0</v>
      </c>
      <c r="BL190" s="213" t="s">
        <v>761</v>
      </c>
    </row>
    <row r="191" spans="1:64" hidden="1" outlineLevel="1">
      <c r="A191" s="242">
        <f t="shared" si="55"/>
        <v>177</v>
      </c>
      <c r="B191" s="213" t="s">
        <v>206</v>
      </c>
      <c r="C191" s="517" t="s">
        <v>188</v>
      </c>
      <c r="D191" s="211">
        <v>154</v>
      </c>
      <c r="E191" s="213" t="s">
        <v>764</v>
      </c>
      <c r="F191" s="213" t="s">
        <v>765</v>
      </c>
      <c r="G191" s="243">
        <v>39598</v>
      </c>
      <c r="H191" s="244" t="s">
        <v>607</v>
      </c>
      <c r="I191" s="216">
        <v>3028</v>
      </c>
      <c r="J191" s="271" t="s">
        <v>659</v>
      </c>
      <c r="K191" s="216"/>
      <c r="L191" s="216" t="s">
        <v>654</v>
      </c>
      <c r="M191" s="216">
        <v>2008</v>
      </c>
      <c r="N191" s="216"/>
      <c r="O191" s="216"/>
      <c r="P191" s="216" t="s">
        <v>766</v>
      </c>
      <c r="Q191" s="211">
        <v>1</v>
      </c>
      <c r="R191" s="297"/>
      <c r="S191" s="245">
        <v>16000000</v>
      </c>
      <c r="T191" s="245">
        <f t="shared" si="57"/>
        <v>266666.66666666669</v>
      </c>
      <c r="U191" s="246">
        <v>60</v>
      </c>
      <c r="V191" s="247">
        <v>59.999999999999993</v>
      </c>
      <c r="W191" s="246">
        <f t="shared" si="58"/>
        <v>0</v>
      </c>
      <c r="X191" s="254">
        <f t="shared" si="59"/>
        <v>59.999999999999993</v>
      </c>
      <c r="Y191" s="248">
        <f t="shared" si="60"/>
        <v>0</v>
      </c>
      <c r="Z191" s="249">
        <v>16000000</v>
      </c>
      <c r="AA191" s="249">
        <v>0</v>
      </c>
      <c r="AB191" s="249">
        <f t="shared" si="52"/>
        <v>0</v>
      </c>
      <c r="AC191" s="249"/>
      <c r="AD191" s="249"/>
      <c r="AE191" s="249"/>
      <c r="AF191" s="249"/>
      <c r="AG191" s="249"/>
      <c r="AH191" s="249"/>
      <c r="AI191" s="249"/>
      <c r="AJ191" s="249"/>
      <c r="AK191" s="249"/>
      <c r="AL191" s="249"/>
      <c r="AM191" s="249"/>
      <c r="AN191" s="249"/>
      <c r="AO191" s="249">
        <f t="shared" si="61"/>
        <v>16000000</v>
      </c>
      <c r="AP191" s="250">
        <f t="shared" si="62"/>
        <v>0</v>
      </c>
      <c r="AQ191" s="251"/>
      <c r="AR191" s="251"/>
      <c r="AS191" s="229"/>
      <c r="AT191" s="252"/>
      <c r="AU191" s="119" t="s">
        <v>195</v>
      </c>
      <c r="AV191" s="119">
        <f>IFERROR(VLOOKUP(F191,'[79]Detail Deprec_202511'!$D$166:$I$202,6,FALSE),0)</f>
        <v>0</v>
      </c>
      <c r="AW191">
        <f t="shared" si="45"/>
        <v>0</v>
      </c>
      <c r="BL191" s="213" t="s">
        <v>764</v>
      </c>
    </row>
    <row r="192" spans="1:64" hidden="1" outlineLevel="1">
      <c r="A192" s="242">
        <f t="shared" si="55"/>
        <v>178</v>
      </c>
      <c r="B192" s="213" t="s">
        <v>206</v>
      </c>
      <c r="C192" s="517" t="s">
        <v>188</v>
      </c>
      <c r="D192" s="211">
        <v>154</v>
      </c>
      <c r="E192" s="213" t="s">
        <v>767</v>
      </c>
      <c r="F192" s="213" t="s">
        <v>768</v>
      </c>
      <c r="G192" s="243">
        <v>39598</v>
      </c>
      <c r="H192" s="244" t="s">
        <v>607</v>
      </c>
      <c r="I192" s="216">
        <v>3028</v>
      </c>
      <c r="J192" s="271" t="s">
        <v>659</v>
      </c>
      <c r="K192" s="216"/>
      <c r="L192" s="216" t="s">
        <v>660</v>
      </c>
      <c r="M192" s="216">
        <v>2008</v>
      </c>
      <c r="N192" s="216"/>
      <c r="O192" s="216"/>
      <c r="P192" s="216" t="s">
        <v>769</v>
      </c>
      <c r="Q192" s="211">
        <v>1</v>
      </c>
      <c r="R192" s="297"/>
      <c r="S192" s="245">
        <v>24000000</v>
      </c>
      <c r="T192" s="245">
        <f t="shared" si="57"/>
        <v>400000</v>
      </c>
      <c r="U192" s="246">
        <v>60</v>
      </c>
      <c r="V192" s="247">
        <v>60</v>
      </c>
      <c r="W192" s="246">
        <f t="shared" si="58"/>
        <v>0</v>
      </c>
      <c r="X192" s="254">
        <f t="shared" si="59"/>
        <v>60</v>
      </c>
      <c r="Y192" s="248">
        <f t="shared" si="60"/>
        <v>0</v>
      </c>
      <c r="Z192" s="249">
        <v>24000000</v>
      </c>
      <c r="AA192" s="249">
        <v>0</v>
      </c>
      <c r="AB192" s="249">
        <f t="shared" si="52"/>
        <v>0</v>
      </c>
      <c r="AC192" s="249"/>
      <c r="AD192" s="249"/>
      <c r="AE192" s="249"/>
      <c r="AF192" s="249"/>
      <c r="AG192" s="249"/>
      <c r="AH192" s="249"/>
      <c r="AI192" s="249"/>
      <c r="AJ192" s="249"/>
      <c r="AK192" s="249"/>
      <c r="AL192" s="249"/>
      <c r="AM192" s="249"/>
      <c r="AN192" s="249"/>
      <c r="AO192" s="249">
        <f t="shared" si="61"/>
        <v>24000000</v>
      </c>
      <c r="AP192" s="250">
        <f t="shared" si="62"/>
        <v>0</v>
      </c>
      <c r="AQ192" s="251"/>
      <c r="AR192" s="251"/>
      <c r="AS192" s="229"/>
      <c r="AT192" s="252"/>
      <c r="AU192" s="119" t="s">
        <v>195</v>
      </c>
      <c r="AV192" s="119">
        <f>IFERROR(VLOOKUP(F192,'[79]Detail Deprec_202511'!$D$166:$I$202,6,FALSE),0)</f>
        <v>0</v>
      </c>
      <c r="AW192">
        <f t="shared" si="45"/>
        <v>0</v>
      </c>
      <c r="BL192" s="213" t="s">
        <v>767</v>
      </c>
    </row>
    <row r="193" spans="1:64" hidden="1" outlineLevel="1">
      <c r="A193" s="242">
        <f t="shared" si="55"/>
        <v>179</v>
      </c>
      <c r="B193" s="213" t="s">
        <v>206</v>
      </c>
      <c r="C193" s="517" t="s">
        <v>188</v>
      </c>
      <c r="D193" s="211">
        <v>154</v>
      </c>
      <c r="E193" s="213" t="s">
        <v>770</v>
      </c>
      <c r="F193" s="213" t="s">
        <v>771</v>
      </c>
      <c r="G193" s="243">
        <v>39598</v>
      </c>
      <c r="H193" s="244" t="s">
        <v>607</v>
      </c>
      <c r="I193" s="216">
        <v>3028</v>
      </c>
      <c r="J193" s="271" t="s">
        <v>772</v>
      </c>
      <c r="K193" s="216" t="s">
        <v>773</v>
      </c>
      <c r="L193" s="216" t="s">
        <v>774</v>
      </c>
      <c r="M193" s="216">
        <v>2008</v>
      </c>
      <c r="N193" s="216"/>
      <c r="O193" s="216"/>
      <c r="P193" s="216" t="s">
        <v>775</v>
      </c>
      <c r="Q193" s="211">
        <v>1</v>
      </c>
      <c r="R193" s="297"/>
      <c r="S193" s="245">
        <v>154000000</v>
      </c>
      <c r="T193" s="245">
        <f t="shared" si="57"/>
        <v>2566666.6666666665</v>
      </c>
      <c r="U193" s="246">
        <v>60</v>
      </c>
      <c r="V193" s="247">
        <v>60.000000000000007</v>
      </c>
      <c r="W193" s="246">
        <f t="shared" si="58"/>
        <v>0</v>
      </c>
      <c r="X193" s="254">
        <f t="shared" si="59"/>
        <v>60.000000000000007</v>
      </c>
      <c r="Y193" s="248">
        <f t="shared" si="60"/>
        <v>0</v>
      </c>
      <c r="Z193" s="249">
        <v>154000000</v>
      </c>
      <c r="AA193" s="249">
        <v>0</v>
      </c>
      <c r="AB193" s="249">
        <f t="shared" si="52"/>
        <v>0</v>
      </c>
      <c r="AC193" s="249"/>
      <c r="AD193" s="249"/>
      <c r="AE193" s="249"/>
      <c r="AF193" s="249"/>
      <c r="AG193" s="249"/>
      <c r="AH193" s="249"/>
      <c r="AI193" s="249"/>
      <c r="AJ193" s="249"/>
      <c r="AK193" s="249"/>
      <c r="AL193" s="249"/>
      <c r="AM193" s="249"/>
      <c r="AN193" s="249"/>
      <c r="AO193" s="249">
        <f t="shared" si="61"/>
        <v>154000000</v>
      </c>
      <c r="AP193" s="250">
        <f t="shared" si="62"/>
        <v>0</v>
      </c>
      <c r="AQ193" s="251"/>
      <c r="AR193" s="251"/>
      <c r="AS193" s="229"/>
      <c r="AT193" s="252"/>
      <c r="AU193" s="119" t="s">
        <v>195</v>
      </c>
      <c r="AV193" s="119">
        <f>IFERROR(VLOOKUP(F193,'[79]Detail Deprec_202511'!$D$166:$I$202,6,FALSE),0)</f>
        <v>0</v>
      </c>
      <c r="AW193">
        <f t="shared" si="45"/>
        <v>0</v>
      </c>
      <c r="BL193" s="213" t="s">
        <v>770</v>
      </c>
    </row>
    <row r="194" spans="1:64" hidden="1" outlineLevel="1">
      <c r="A194" s="242">
        <f t="shared" si="55"/>
        <v>180</v>
      </c>
      <c r="B194" s="213" t="s">
        <v>206</v>
      </c>
      <c r="C194" s="517" t="s">
        <v>188</v>
      </c>
      <c r="D194" s="211">
        <v>154</v>
      </c>
      <c r="E194" s="213" t="s">
        <v>776</v>
      </c>
      <c r="F194" s="213" t="s">
        <v>777</v>
      </c>
      <c r="G194" s="243">
        <v>39660</v>
      </c>
      <c r="H194" s="244" t="s">
        <v>607</v>
      </c>
      <c r="I194" s="216">
        <v>3042</v>
      </c>
      <c r="J194" s="271" t="s">
        <v>778</v>
      </c>
      <c r="K194" s="271" t="s">
        <v>779</v>
      </c>
      <c r="L194" s="271"/>
      <c r="M194" s="216">
        <v>2008</v>
      </c>
      <c r="N194" s="271"/>
      <c r="O194" s="271"/>
      <c r="P194" s="271"/>
      <c r="Q194" s="211">
        <v>1</v>
      </c>
      <c r="R194" s="297"/>
      <c r="S194" s="245">
        <v>26500000</v>
      </c>
      <c r="T194" s="245">
        <f t="shared" si="57"/>
        <v>441666.66666666669</v>
      </c>
      <c r="U194" s="246">
        <v>60</v>
      </c>
      <c r="V194" s="247">
        <v>60</v>
      </c>
      <c r="W194" s="246">
        <f t="shared" si="58"/>
        <v>0</v>
      </c>
      <c r="X194" s="254">
        <f t="shared" si="59"/>
        <v>60</v>
      </c>
      <c r="Y194" s="248">
        <f t="shared" si="60"/>
        <v>0</v>
      </c>
      <c r="Z194" s="249">
        <v>26500000</v>
      </c>
      <c r="AA194" s="249">
        <v>0</v>
      </c>
      <c r="AB194" s="249">
        <f t="shared" si="52"/>
        <v>0</v>
      </c>
      <c r="AC194" s="249"/>
      <c r="AD194" s="249"/>
      <c r="AE194" s="249"/>
      <c r="AF194" s="249"/>
      <c r="AG194" s="249"/>
      <c r="AH194" s="249"/>
      <c r="AI194" s="249"/>
      <c r="AJ194" s="249"/>
      <c r="AK194" s="249"/>
      <c r="AL194" s="249"/>
      <c r="AM194" s="249"/>
      <c r="AN194" s="249"/>
      <c r="AO194" s="249">
        <f t="shared" si="61"/>
        <v>26500000</v>
      </c>
      <c r="AP194" s="250">
        <f t="shared" si="62"/>
        <v>0</v>
      </c>
      <c r="AQ194" s="251"/>
      <c r="AR194" s="251"/>
      <c r="AS194" s="229"/>
      <c r="AT194" s="252"/>
      <c r="AU194" s="119" t="s">
        <v>195</v>
      </c>
      <c r="AV194" s="119">
        <f>IFERROR(VLOOKUP(F194,'[79]Detail Deprec_202511'!$D$166:$I$202,6,FALSE),0)</f>
        <v>0</v>
      </c>
      <c r="AW194">
        <f t="shared" si="45"/>
        <v>0</v>
      </c>
      <c r="BL194" s="213" t="s">
        <v>776</v>
      </c>
    </row>
    <row r="195" spans="1:64" hidden="1" outlineLevel="1">
      <c r="A195" s="242">
        <f t="shared" si="55"/>
        <v>181</v>
      </c>
      <c r="B195" s="213" t="s">
        <v>206</v>
      </c>
      <c r="C195" s="517" t="s">
        <v>188</v>
      </c>
      <c r="D195" s="211">
        <v>154</v>
      </c>
      <c r="E195" s="213" t="s">
        <v>780</v>
      </c>
      <c r="F195" s="213" t="s">
        <v>781</v>
      </c>
      <c r="G195" s="243">
        <v>39660</v>
      </c>
      <c r="H195" s="244" t="s">
        <v>607</v>
      </c>
      <c r="I195" s="216">
        <v>3042</v>
      </c>
      <c r="J195" s="271" t="s">
        <v>782</v>
      </c>
      <c r="K195" s="271" t="s">
        <v>783</v>
      </c>
      <c r="L195" s="271" t="s">
        <v>784</v>
      </c>
      <c r="M195" s="216">
        <v>2008</v>
      </c>
      <c r="N195" s="271"/>
      <c r="O195" s="271"/>
      <c r="P195" s="271"/>
      <c r="Q195" s="211">
        <v>1</v>
      </c>
      <c r="R195" s="297"/>
      <c r="S195" s="245">
        <v>20500000</v>
      </c>
      <c r="T195" s="245">
        <f t="shared" si="57"/>
        <v>341666.66666666669</v>
      </c>
      <c r="U195" s="246">
        <v>60</v>
      </c>
      <c r="V195" s="247">
        <v>60</v>
      </c>
      <c r="W195" s="246">
        <f t="shared" si="58"/>
        <v>0</v>
      </c>
      <c r="X195" s="254">
        <f t="shared" si="59"/>
        <v>60</v>
      </c>
      <c r="Y195" s="248">
        <f t="shared" si="60"/>
        <v>0</v>
      </c>
      <c r="Z195" s="249">
        <v>20500000</v>
      </c>
      <c r="AA195" s="249">
        <v>0</v>
      </c>
      <c r="AB195" s="249">
        <f t="shared" si="52"/>
        <v>0</v>
      </c>
      <c r="AC195" s="249"/>
      <c r="AD195" s="249"/>
      <c r="AE195" s="249"/>
      <c r="AF195" s="249"/>
      <c r="AG195" s="249"/>
      <c r="AH195" s="249"/>
      <c r="AI195" s="249"/>
      <c r="AJ195" s="249"/>
      <c r="AK195" s="249"/>
      <c r="AL195" s="249"/>
      <c r="AM195" s="249"/>
      <c r="AN195" s="249"/>
      <c r="AO195" s="249">
        <f t="shared" si="61"/>
        <v>20500000</v>
      </c>
      <c r="AP195" s="250">
        <f t="shared" si="62"/>
        <v>0</v>
      </c>
      <c r="AQ195" s="251"/>
      <c r="AR195" s="251"/>
      <c r="AS195" s="229"/>
      <c r="AT195" s="252"/>
      <c r="AU195" s="119" t="s">
        <v>195</v>
      </c>
      <c r="AV195" s="119">
        <f>IFERROR(VLOOKUP(F195,'[79]Detail Deprec_202511'!$D$166:$I$202,6,FALSE),0)</f>
        <v>0</v>
      </c>
      <c r="AW195">
        <f t="shared" si="45"/>
        <v>0</v>
      </c>
      <c r="BL195" s="213" t="s">
        <v>780</v>
      </c>
    </row>
    <row r="196" spans="1:64" hidden="1" outlineLevel="1">
      <c r="A196" s="242">
        <f t="shared" si="55"/>
        <v>182</v>
      </c>
      <c r="B196" s="213" t="s">
        <v>206</v>
      </c>
      <c r="C196" s="517" t="s">
        <v>188</v>
      </c>
      <c r="D196" s="211">
        <v>154</v>
      </c>
      <c r="E196" s="213" t="s">
        <v>785</v>
      </c>
      <c r="F196" s="213" t="s">
        <v>786</v>
      </c>
      <c r="G196" s="243">
        <v>39717</v>
      </c>
      <c r="H196" s="244" t="s">
        <v>607</v>
      </c>
      <c r="I196" s="216">
        <v>3052</v>
      </c>
      <c r="J196" s="271" t="s">
        <v>787</v>
      </c>
      <c r="K196" s="271"/>
      <c r="L196" s="271" t="s">
        <v>788</v>
      </c>
      <c r="M196" s="216">
        <v>2008</v>
      </c>
      <c r="N196" s="271"/>
      <c r="O196" s="271"/>
      <c r="P196" s="271"/>
      <c r="Q196" s="211">
        <v>1000</v>
      </c>
      <c r="R196" s="297"/>
      <c r="S196" s="245">
        <v>315000000</v>
      </c>
      <c r="T196" s="245">
        <f t="shared" si="57"/>
        <v>5250000</v>
      </c>
      <c r="U196" s="246">
        <v>60</v>
      </c>
      <c r="V196" s="247">
        <v>60</v>
      </c>
      <c r="W196" s="246">
        <f t="shared" si="58"/>
        <v>0</v>
      </c>
      <c r="X196" s="254">
        <f t="shared" si="59"/>
        <v>60</v>
      </c>
      <c r="Y196" s="248">
        <f t="shared" si="60"/>
        <v>0</v>
      </c>
      <c r="Z196" s="249">
        <v>315000000</v>
      </c>
      <c r="AA196" s="249">
        <v>0</v>
      </c>
      <c r="AB196" s="249">
        <f t="shared" si="52"/>
        <v>0</v>
      </c>
      <c r="AC196" s="249"/>
      <c r="AD196" s="249"/>
      <c r="AE196" s="249"/>
      <c r="AF196" s="249"/>
      <c r="AG196" s="249"/>
      <c r="AH196" s="249"/>
      <c r="AI196" s="249"/>
      <c r="AJ196" s="249"/>
      <c r="AK196" s="249"/>
      <c r="AL196" s="249"/>
      <c r="AM196" s="249"/>
      <c r="AN196" s="249"/>
      <c r="AO196" s="249">
        <f t="shared" si="61"/>
        <v>315000000</v>
      </c>
      <c r="AP196" s="250">
        <f t="shared" si="62"/>
        <v>0</v>
      </c>
      <c r="AQ196" s="251"/>
      <c r="AR196" s="251"/>
      <c r="AS196" s="229"/>
      <c r="AT196" s="252"/>
      <c r="AU196" s="119" t="s">
        <v>195</v>
      </c>
      <c r="AV196" s="119">
        <f>IFERROR(VLOOKUP(F196,'[79]Detail Deprec_202511'!$D$166:$I$202,6,FALSE),0)</f>
        <v>0</v>
      </c>
      <c r="AW196">
        <f t="shared" si="45"/>
        <v>0</v>
      </c>
      <c r="BL196" s="213" t="s">
        <v>785</v>
      </c>
    </row>
    <row r="197" spans="1:64" hidden="1" outlineLevel="1">
      <c r="A197" s="242">
        <f t="shared" si="55"/>
        <v>183</v>
      </c>
      <c r="B197" s="213" t="s">
        <v>206</v>
      </c>
      <c r="C197" s="517" t="s">
        <v>188</v>
      </c>
      <c r="D197" s="211">
        <v>154</v>
      </c>
      <c r="E197" s="213" t="s">
        <v>789</v>
      </c>
      <c r="F197" s="213" t="s">
        <v>790</v>
      </c>
      <c r="G197" s="243">
        <v>39717</v>
      </c>
      <c r="H197" s="244" t="s">
        <v>607</v>
      </c>
      <c r="I197" s="216">
        <v>3053</v>
      </c>
      <c r="J197" s="271" t="s">
        <v>791</v>
      </c>
      <c r="K197" s="271"/>
      <c r="L197" s="271" t="s">
        <v>792</v>
      </c>
      <c r="M197" s="216">
        <v>2008</v>
      </c>
      <c r="N197" s="271"/>
      <c r="O197" s="271"/>
      <c r="P197" s="271"/>
      <c r="Q197" s="211">
        <v>100</v>
      </c>
      <c r="R197" s="297"/>
      <c r="S197" s="245">
        <v>30500000</v>
      </c>
      <c r="T197" s="245">
        <f t="shared" si="57"/>
        <v>508333.33333333331</v>
      </c>
      <c r="U197" s="246">
        <v>60</v>
      </c>
      <c r="V197" s="247">
        <v>60</v>
      </c>
      <c r="W197" s="246">
        <f t="shared" si="58"/>
        <v>0</v>
      </c>
      <c r="X197" s="254">
        <f t="shared" si="59"/>
        <v>60</v>
      </c>
      <c r="Y197" s="248">
        <f t="shared" si="60"/>
        <v>0</v>
      </c>
      <c r="Z197" s="249">
        <v>30500000</v>
      </c>
      <c r="AA197" s="249">
        <v>0</v>
      </c>
      <c r="AB197" s="249">
        <f t="shared" si="52"/>
        <v>0</v>
      </c>
      <c r="AC197" s="249"/>
      <c r="AD197" s="249"/>
      <c r="AE197" s="249"/>
      <c r="AF197" s="249"/>
      <c r="AG197" s="249"/>
      <c r="AH197" s="249"/>
      <c r="AI197" s="249"/>
      <c r="AJ197" s="249"/>
      <c r="AK197" s="249"/>
      <c r="AL197" s="249"/>
      <c r="AM197" s="249"/>
      <c r="AN197" s="249"/>
      <c r="AO197" s="249">
        <f t="shared" si="61"/>
        <v>30500000</v>
      </c>
      <c r="AP197" s="250">
        <f t="shared" si="62"/>
        <v>0</v>
      </c>
      <c r="AQ197" s="251"/>
      <c r="AR197" s="251"/>
      <c r="AS197" s="229"/>
      <c r="AT197" s="252"/>
      <c r="AU197" s="119" t="s">
        <v>195</v>
      </c>
      <c r="AV197" s="119">
        <f>IFERROR(VLOOKUP(F197,'[79]Detail Deprec_202511'!$D$166:$I$202,6,FALSE),0)</f>
        <v>0</v>
      </c>
      <c r="AW197">
        <f t="shared" si="45"/>
        <v>0</v>
      </c>
      <c r="BG197">
        <v>1</v>
      </c>
      <c r="BL197" s="213" t="s">
        <v>789</v>
      </c>
    </row>
    <row r="198" spans="1:64" hidden="1" outlineLevel="1">
      <c r="A198" s="242">
        <f t="shared" si="55"/>
        <v>184</v>
      </c>
      <c r="B198" s="213" t="s">
        <v>206</v>
      </c>
      <c r="C198" s="517" t="s">
        <v>188</v>
      </c>
      <c r="D198" s="211">
        <v>154</v>
      </c>
      <c r="E198" s="213" t="s">
        <v>793</v>
      </c>
      <c r="F198" s="213" t="s">
        <v>794</v>
      </c>
      <c r="G198" s="243">
        <v>39717</v>
      </c>
      <c r="H198" s="244" t="s">
        <v>607</v>
      </c>
      <c r="I198" s="216">
        <v>3054</v>
      </c>
      <c r="J198" s="271" t="s">
        <v>791</v>
      </c>
      <c r="K198" s="271"/>
      <c r="L198" s="271" t="s">
        <v>795</v>
      </c>
      <c r="M198" s="216">
        <v>2008</v>
      </c>
      <c r="N198" s="271"/>
      <c r="O198" s="271"/>
      <c r="P198" s="271"/>
      <c r="Q198" s="211">
        <v>1000</v>
      </c>
      <c r="R198" s="297"/>
      <c r="S198" s="245">
        <v>305000000</v>
      </c>
      <c r="T198" s="245">
        <f t="shared" si="57"/>
        <v>5083333.333333333</v>
      </c>
      <c r="U198" s="246">
        <v>60</v>
      </c>
      <c r="V198" s="247">
        <v>60.000000000000007</v>
      </c>
      <c r="W198" s="246">
        <f t="shared" si="58"/>
        <v>0</v>
      </c>
      <c r="X198" s="254">
        <f t="shared" si="59"/>
        <v>60.000000000000007</v>
      </c>
      <c r="Y198" s="248">
        <f t="shared" si="60"/>
        <v>0</v>
      </c>
      <c r="Z198" s="249">
        <v>305000000</v>
      </c>
      <c r="AA198" s="249">
        <v>0</v>
      </c>
      <c r="AB198" s="249">
        <f t="shared" si="52"/>
        <v>0</v>
      </c>
      <c r="AC198" s="249"/>
      <c r="AD198" s="249"/>
      <c r="AE198" s="249"/>
      <c r="AF198" s="249"/>
      <c r="AG198" s="249"/>
      <c r="AH198" s="249"/>
      <c r="AI198" s="249"/>
      <c r="AJ198" s="249"/>
      <c r="AK198" s="249"/>
      <c r="AL198" s="249"/>
      <c r="AM198" s="249"/>
      <c r="AN198" s="249"/>
      <c r="AO198" s="249">
        <f t="shared" si="61"/>
        <v>305000000</v>
      </c>
      <c r="AP198" s="250">
        <f t="shared" si="62"/>
        <v>0</v>
      </c>
      <c r="AQ198" s="251"/>
      <c r="AR198" s="251"/>
      <c r="AS198" s="229"/>
      <c r="AT198" s="252"/>
      <c r="AU198" s="119" t="s">
        <v>195</v>
      </c>
      <c r="AV198" s="119">
        <f>IFERROR(VLOOKUP(F198,'[79]Detail Deprec_202511'!$D$166:$I$202,6,FALSE),0)</f>
        <v>0</v>
      </c>
      <c r="AW198">
        <f t="shared" si="45"/>
        <v>0</v>
      </c>
      <c r="BL198" s="213" t="s">
        <v>793</v>
      </c>
    </row>
    <row r="199" spans="1:64" hidden="1" outlineLevel="1">
      <c r="A199" s="242">
        <f t="shared" si="55"/>
        <v>185</v>
      </c>
      <c r="B199" s="213" t="s">
        <v>206</v>
      </c>
      <c r="C199" s="517" t="s">
        <v>188</v>
      </c>
      <c r="D199" s="211">
        <v>154</v>
      </c>
      <c r="E199" s="213" t="s">
        <v>796</v>
      </c>
      <c r="F199" s="213" t="s">
        <v>797</v>
      </c>
      <c r="G199" s="243">
        <v>39717</v>
      </c>
      <c r="H199" s="244" t="s">
        <v>607</v>
      </c>
      <c r="I199" s="216">
        <v>3055</v>
      </c>
      <c r="J199" s="271" t="s">
        <v>787</v>
      </c>
      <c r="K199" s="271"/>
      <c r="L199" s="271" t="s">
        <v>798</v>
      </c>
      <c r="M199" s="216">
        <v>2008</v>
      </c>
      <c r="N199" s="271"/>
      <c r="O199" s="271"/>
      <c r="P199" s="271"/>
      <c r="Q199" s="211">
        <v>365</v>
      </c>
      <c r="R199" s="297"/>
      <c r="S199" s="245">
        <v>112005000</v>
      </c>
      <c r="T199" s="245">
        <f t="shared" si="57"/>
        <v>1866750</v>
      </c>
      <c r="U199" s="246">
        <v>60</v>
      </c>
      <c r="V199" s="247">
        <v>60</v>
      </c>
      <c r="W199" s="246">
        <f t="shared" si="58"/>
        <v>0</v>
      </c>
      <c r="X199" s="254">
        <f t="shared" si="59"/>
        <v>60</v>
      </c>
      <c r="Y199" s="248">
        <f t="shared" si="60"/>
        <v>0</v>
      </c>
      <c r="Z199" s="249">
        <v>112005000</v>
      </c>
      <c r="AA199" s="249">
        <v>0</v>
      </c>
      <c r="AB199" s="249">
        <f t="shared" si="52"/>
        <v>0</v>
      </c>
      <c r="AC199" s="249"/>
      <c r="AD199" s="249"/>
      <c r="AE199" s="249"/>
      <c r="AF199" s="249"/>
      <c r="AG199" s="249"/>
      <c r="AH199" s="249"/>
      <c r="AI199" s="249"/>
      <c r="AJ199" s="249"/>
      <c r="AK199" s="249"/>
      <c r="AL199" s="249"/>
      <c r="AM199" s="249"/>
      <c r="AN199" s="249"/>
      <c r="AO199" s="249">
        <f t="shared" si="61"/>
        <v>112005000</v>
      </c>
      <c r="AP199" s="250">
        <f t="shared" si="62"/>
        <v>0</v>
      </c>
      <c r="AQ199" s="251"/>
      <c r="AR199" s="251"/>
      <c r="AS199" s="229"/>
      <c r="AT199" s="252"/>
      <c r="AU199" s="119" t="s">
        <v>195</v>
      </c>
      <c r="AV199" s="119">
        <f>IFERROR(VLOOKUP(F199,'[79]Detail Deprec_202511'!$D$166:$I$202,6,FALSE),0)</f>
        <v>0</v>
      </c>
      <c r="AW199">
        <f t="shared" si="45"/>
        <v>0</v>
      </c>
      <c r="BL199" s="213" t="s">
        <v>796</v>
      </c>
    </row>
    <row r="200" spans="1:64" hidden="1" outlineLevel="1">
      <c r="A200" s="242">
        <f t="shared" si="55"/>
        <v>186</v>
      </c>
      <c r="B200" s="213" t="s">
        <v>206</v>
      </c>
      <c r="C200" s="517" t="s">
        <v>188</v>
      </c>
      <c r="D200" s="211">
        <v>154</v>
      </c>
      <c r="E200" s="213" t="s">
        <v>799</v>
      </c>
      <c r="F200" s="213" t="s">
        <v>800</v>
      </c>
      <c r="G200" s="243">
        <v>39717</v>
      </c>
      <c r="H200" s="244" t="s">
        <v>607</v>
      </c>
      <c r="I200" s="216">
        <v>3056</v>
      </c>
      <c r="J200" s="271" t="s">
        <v>787</v>
      </c>
      <c r="K200" s="271"/>
      <c r="L200" s="271" t="s">
        <v>798</v>
      </c>
      <c r="M200" s="216">
        <v>2008</v>
      </c>
      <c r="N200" s="271"/>
      <c r="O200" s="271"/>
      <c r="P200" s="271"/>
      <c r="Q200" s="211">
        <v>375</v>
      </c>
      <c r="R200" s="297"/>
      <c r="S200" s="245">
        <v>115986000</v>
      </c>
      <c r="T200" s="245">
        <f t="shared" si="57"/>
        <v>1933100</v>
      </c>
      <c r="U200" s="246">
        <v>60</v>
      </c>
      <c r="V200" s="247">
        <v>60</v>
      </c>
      <c r="W200" s="246">
        <f t="shared" si="58"/>
        <v>0</v>
      </c>
      <c r="X200" s="254">
        <f t="shared" si="59"/>
        <v>60</v>
      </c>
      <c r="Y200" s="248">
        <f t="shared" si="60"/>
        <v>0</v>
      </c>
      <c r="Z200" s="249">
        <v>115986000</v>
      </c>
      <c r="AA200" s="249">
        <v>0</v>
      </c>
      <c r="AB200" s="249">
        <f t="shared" si="52"/>
        <v>0</v>
      </c>
      <c r="AC200" s="249"/>
      <c r="AD200" s="249"/>
      <c r="AE200" s="249"/>
      <c r="AF200" s="249"/>
      <c r="AG200" s="249"/>
      <c r="AH200" s="249"/>
      <c r="AI200" s="249"/>
      <c r="AJ200" s="249"/>
      <c r="AK200" s="249"/>
      <c r="AL200" s="249"/>
      <c r="AM200" s="249"/>
      <c r="AN200" s="249"/>
      <c r="AO200" s="249">
        <f t="shared" si="61"/>
        <v>115986000</v>
      </c>
      <c r="AP200" s="250">
        <f t="shared" si="62"/>
        <v>0</v>
      </c>
      <c r="AQ200" s="251"/>
      <c r="AR200" s="251"/>
      <c r="AS200" s="229"/>
      <c r="AT200" s="252"/>
      <c r="AU200" s="119" t="s">
        <v>195</v>
      </c>
      <c r="AV200" s="119">
        <f>IFERROR(VLOOKUP(F200,'[79]Detail Deprec_202511'!$D$166:$I$202,6,FALSE),0)</f>
        <v>0</v>
      </c>
      <c r="AW200">
        <f t="shared" si="45"/>
        <v>0</v>
      </c>
      <c r="BL200" s="213" t="s">
        <v>799</v>
      </c>
    </row>
    <row r="201" spans="1:64" hidden="1" outlineLevel="1">
      <c r="A201" s="242">
        <f t="shared" si="55"/>
        <v>187</v>
      </c>
      <c r="B201" s="213" t="s">
        <v>206</v>
      </c>
      <c r="C201" s="517" t="s">
        <v>188</v>
      </c>
      <c r="D201" s="211">
        <v>154</v>
      </c>
      <c r="E201" s="213" t="s">
        <v>801</v>
      </c>
      <c r="F201" s="213" t="s">
        <v>802</v>
      </c>
      <c r="G201" s="243">
        <v>39717</v>
      </c>
      <c r="H201" s="244" t="s">
        <v>607</v>
      </c>
      <c r="I201" s="216">
        <v>3059</v>
      </c>
      <c r="J201" s="271" t="s">
        <v>787</v>
      </c>
      <c r="K201" s="271"/>
      <c r="L201" s="271" t="s">
        <v>798</v>
      </c>
      <c r="M201" s="216">
        <v>2008</v>
      </c>
      <c r="N201" s="271"/>
      <c r="O201" s="271"/>
      <c r="P201" s="271"/>
      <c r="Q201" s="211">
        <v>500</v>
      </c>
      <c r="R201" s="297"/>
      <c r="S201" s="245">
        <v>154890000</v>
      </c>
      <c r="T201" s="245">
        <f t="shared" si="57"/>
        <v>2581500</v>
      </c>
      <c r="U201" s="246">
        <v>60</v>
      </c>
      <c r="V201" s="247">
        <v>60</v>
      </c>
      <c r="W201" s="246">
        <f t="shared" si="58"/>
        <v>0</v>
      </c>
      <c r="X201" s="254">
        <f t="shared" si="59"/>
        <v>60</v>
      </c>
      <c r="Y201" s="248">
        <f t="shared" si="60"/>
        <v>0</v>
      </c>
      <c r="Z201" s="249">
        <v>154890000</v>
      </c>
      <c r="AA201" s="249">
        <v>0</v>
      </c>
      <c r="AB201" s="249">
        <f t="shared" si="52"/>
        <v>0</v>
      </c>
      <c r="AC201" s="249"/>
      <c r="AD201" s="249"/>
      <c r="AE201" s="249"/>
      <c r="AF201" s="249"/>
      <c r="AG201" s="249"/>
      <c r="AH201" s="249"/>
      <c r="AI201" s="249"/>
      <c r="AJ201" s="249"/>
      <c r="AK201" s="249"/>
      <c r="AL201" s="249"/>
      <c r="AM201" s="249"/>
      <c r="AN201" s="249"/>
      <c r="AO201" s="249">
        <f t="shared" si="61"/>
        <v>154890000</v>
      </c>
      <c r="AP201" s="250">
        <f t="shared" si="62"/>
        <v>0</v>
      </c>
      <c r="AQ201" s="251"/>
      <c r="AR201" s="251"/>
      <c r="AS201" s="229"/>
      <c r="AT201" s="252"/>
      <c r="AU201" s="119" t="s">
        <v>195</v>
      </c>
      <c r="AV201" s="119">
        <f>IFERROR(VLOOKUP(F201,'[79]Detail Deprec_202511'!$D$166:$I$202,6,FALSE),0)</f>
        <v>0</v>
      </c>
      <c r="AW201">
        <f t="shared" si="45"/>
        <v>0</v>
      </c>
      <c r="BL201" s="213" t="s">
        <v>801</v>
      </c>
    </row>
    <row r="202" spans="1:64" hidden="1" outlineLevel="1">
      <c r="A202" s="242">
        <f t="shared" si="55"/>
        <v>188</v>
      </c>
      <c r="B202" s="213" t="s">
        <v>518</v>
      </c>
      <c r="C202" s="216" t="s">
        <v>512</v>
      </c>
      <c r="D202" s="211">
        <v>154</v>
      </c>
      <c r="E202" s="213" t="s">
        <v>803</v>
      </c>
      <c r="F202" s="213" t="s">
        <v>804</v>
      </c>
      <c r="G202" s="243">
        <v>40387</v>
      </c>
      <c r="H202" s="244" t="s">
        <v>607</v>
      </c>
      <c r="I202" s="258">
        <v>13</v>
      </c>
      <c r="J202" s="271" t="s">
        <v>805</v>
      </c>
      <c r="K202" s="216" t="s">
        <v>806</v>
      </c>
      <c r="L202" s="271"/>
      <c r="M202" s="271">
        <v>2010</v>
      </c>
      <c r="N202" s="271"/>
      <c r="O202" s="216" t="s">
        <v>807</v>
      </c>
      <c r="P202" s="271"/>
      <c r="Q202" s="211">
        <v>1</v>
      </c>
      <c r="R202" s="298">
        <v>12500</v>
      </c>
      <c r="S202" s="245">
        <v>112455000</v>
      </c>
      <c r="T202" s="245">
        <f t="shared" si="57"/>
        <v>1874250</v>
      </c>
      <c r="U202" s="246">
        <v>60</v>
      </c>
      <c r="V202" s="247">
        <v>60</v>
      </c>
      <c r="W202" s="246">
        <f t="shared" si="58"/>
        <v>0</v>
      </c>
      <c r="X202" s="254">
        <f t="shared" si="59"/>
        <v>60</v>
      </c>
      <c r="Y202" s="248">
        <f t="shared" si="60"/>
        <v>0</v>
      </c>
      <c r="Z202" s="249">
        <v>112455000</v>
      </c>
      <c r="AA202" s="249">
        <v>0</v>
      </c>
      <c r="AB202" s="249">
        <f t="shared" si="52"/>
        <v>0</v>
      </c>
      <c r="AC202" s="249"/>
      <c r="AD202" s="249"/>
      <c r="AE202" s="249"/>
      <c r="AF202" s="249"/>
      <c r="AG202" s="249"/>
      <c r="AH202" s="249"/>
      <c r="AI202" s="249"/>
      <c r="AJ202" s="249"/>
      <c r="AK202" s="249"/>
      <c r="AL202" s="249"/>
      <c r="AM202" s="249"/>
      <c r="AN202" s="249"/>
      <c r="AO202" s="249">
        <f t="shared" si="61"/>
        <v>112455000</v>
      </c>
      <c r="AP202" s="250">
        <f t="shared" si="62"/>
        <v>0</v>
      </c>
      <c r="AQ202" s="251"/>
      <c r="AR202" s="251"/>
      <c r="AS202" s="229"/>
      <c r="AT202" s="252"/>
      <c r="AU202" s="119" t="s">
        <v>195</v>
      </c>
      <c r="AV202" s="119">
        <f>IFERROR(VLOOKUP(F202,'[79]Detail Deprec_202511'!$D$166:$I$202,6,FALSE),0)</f>
        <v>0</v>
      </c>
      <c r="AW202">
        <f t="shared" si="45"/>
        <v>0</v>
      </c>
      <c r="BL202" s="213" t="s">
        <v>803</v>
      </c>
    </row>
    <row r="203" spans="1:64" hidden="1" outlineLevel="1">
      <c r="A203" s="242">
        <f t="shared" si="55"/>
        <v>189</v>
      </c>
      <c r="B203" s="213" t="s">
        <v>206</v>
      </c>
      <c r="C203" s="517" t="s">
        <v>188</v>
      </c>
      <c r="D203" s="211">
        <v>154</v>
      </c>
      <c r="E203" s="213" t="s">
        <v>808</v>
      </c>
      <c r="F203" s="213" t="s">
        <v>809</v>
      </c>
      <c r="G203" s="243">
        <v>40694</v>
      </c>
      <c r="H203" s="244" t="s">
        <v>607</v>
      </c>
      <c r="I203" s="258">
        <v>3074</v>
      </c>
      <c r="J203" s="271" t="s">
        <v>810</v>
      </c>
      <c r="K203" s="216" t="s">
        <v>811</v>
      </c>
      <c r="L203" s="271" t="s">
        <v>812</v>
      </c>
      <c r="M203" s="271">
        <v>2011</v>
      </c>
      <c r="N203" s="271"/>
      <c r="O203" s="271" t="s">
        <v>813</v>
      </c>
      <c r="P203" s="271" t="s">
        <v>814</v>
      </c>
      <c r="Q203" s="211">
        <v>1</v>
      </c>
      <c r="R203" s="297"/>
      <c r="S203" s="245">
        <v>827300000</v>
      </c>
      <c r="T203" s="245">
        <f t="shared" si="57"/>
        <v>13788333.333333334</v>
      </c>
      <c r="U203" s="246">
        <v>60</v>
      </c>
      <c r="V203" s="247">
        <v>60</v>
      </c>
      <c r="W203" s="246">
        <f t="shared" si="58"/>
        <v>0</v>
      </c>
      <c r="X203" s="254">
        <f t="shared" si="59"/>
        <v>60</v>
      </c>
      <c r="Y203" s="248">
        <f t="shared" si="60"/>
        <v>0</v>
      </c>
      <c r="Z203" s="249">
        <v>827300000</v>
      </c>
      <c r="AA203" s="249">
        <v>0</v>
      </c>
      <c r="AB203" s="249">
        <f t="shared" si="52"/>
        <v>0</v>
      </c>
      <c r="AC203" s="249"/>
      <c r="AD203" s="249"/>
      <c r="AE203" s="249"/>
      <c r="AF203" s="249"/>
      <c r="AG203" s="249"/>
      <c r="AH203" s="249"/>
      <c r="AI203" s="249"/>
      <c r="AJ203" s="249"/>
      <c r="AK203" s="249"/>
      <c r="AL203" s="249"/>
      <c r="AM203" s="249"/>
      <c r="AN203" s="249"/>
      <c r="AO203" s="249">
        <f t="shared" si="61"/>
        <v>827300000</v>
      </c>
      <c r="AP203" s="250">
        <f t="shared" si="62"/>
        <v>0</v>
      </c>
      <c r="AQ203" s="251"/>
      <c r="AR203" s="251"/>
      <c r="AS203" s="229"/>
      <c r="AT203" s="252"/>
      <c r="AU203" s="119" t="s">
        <v>195</v>
      </c>
      <c r="AV203" s="119">
        <f>IFERROR(VLOOKUP(F203,'[79]Detail Deprec_202511'!$D$166:$I$202,6,FALSE),0)</f>
        <v>0</v>
      </c>
      <c r="AW203">
        <f t="shared" si="45"/>
        <v>0</v>
      </c>
      <c r="BG203">
        <v>1</v>
      </c>
      <c r="BL203" s="213" t="s">
        <v>808</v>
      </c>
    </row>
    <row r="204" spans="1:64" hidden="1" outlineLevel="1">
      <c r="A204" s="242">
        <f t="shared" si="55"/>
        <v>190</v>
      </c>
      <c r="B204" s="213" t="s">
        <v>206</v>
      </c>
      <c r="C204" s="517" t="s">
        <v>188</v>
      </c>
      <c r="D204" s="211">
        <v>154</v>
      </c>
      <c r="E204" s="213" t="s">
        <v>815</v>
      </c>
      <c r="F204" s="213" t="s">
        <v>816</v>
      </c>
      <c r="G204" s="243">
        <v>40907</v>
      </c>
      <c r="H204" s="244" t="s">
        <v>607</v>
      </c>
      <c r="I204" s="258">
        <v>3031</v>
      </c>
      <c r="J204" s="271" t="s">
        <v>817</v>
      </c>
      <c r="K204" s="216" t="s">
        <v>726</v>
      </c>
      <c r="L204" s="254"/>
      <c r="M204" s="271">
        <v>2011</v>
      </c>
      <c r="N204" s="271"/>
      <c r="O204" s="271"/>
      <c r="P204" s="271"/>
      <c r="Q204" s="211">
        <v>60</v>
      </c>
      <c r="R204" s="298"/>
      <c r="S204" s="245">
        <v>943200000</v>
      </c>
      <c r="T204" s="245">
        <f t="shared" si="57"/>
        <v>15720000</v>
      </c>
      <c r="U204" s="246">
        <v>60</v>
      </c>
      <c r="V204" s="247">
        <v>60</v>
      </c>
      <c r="W204" s="246">
        <f t="shared" si="58"/>
        <v>0</v>
      </c>
      <c r="X204" s="246">
        <f t="shared" si="59"/>
        <v>60</v>
      </c>
      <c r="Y204" s="248">
        <f t="shared" si="60"/>
        <v>0</v>
      </c>
      <c r="Z204" s="249">
        <v>943200000</v>
      </c>
      <c r="AA204" s="249">
        <v>0</v>
      </c>
      <c r="AB204" s="249">
        <f t="shared" si="52"/>
        <v>0</v>
      </c>
      <c r="AC204" s="249"/>
      <c r="AD204" s="249"/>
      <c r="AE204" s="249"/>
      <c r="AF204" s="249"/>
      <c r="AG204" s="249"/>
      <c r="AH204" s="249"/>
      <c r="AI204" s="249"/>
      <c r="AJ204" s="249"/>
      <c r="AK204" s="249"/>
      <c r="AL204" s="249"/>
      <c r="AM204" s="249"/>
      <c r="AN204" s="249"/>
      <c r="AO204" s="249">
        <f t="shared" si="61"/>
        <v>943200000</v>
      </c>
      <c r="AP204" s="250">
        <f t="shared" si="62"/>
        <v>0</v>
      </c>
      <c r="AQ204" s="251"/>
      <c r="AR204" s="251"/>
      <c r="AS204" s="229"/>
      <c r="AT204" s="252"/>
      <c r="AU204" s="119" t="s">
        <v>195</v>
      </c>
      <c r="AV204" s="119">
        <f>IFERROR(VLOOKUP(F204,'[79]Detail Deprec_202511'!$D$166:$I$202,6,FALSE),0)</f>
        <v>0</v>
      </c>
      <c r="AW204">
        <f t="shared" si="45"/>
        <v>0</v>
      </c>
      <c r="BL204" s="213" t="s">
        <v>815</v>
      </c>
    </row>
    <row r="205" spans="1:64" hidden="1" outlineLevel="1">
      <c r="A205" s="242">
        <f t="shared" si="55"/>
        <v>191</v>
      </c>
      <c r="B205" s="213" t="s">
        <v>518</v>
      </c>
      <c r="C205" s="216" t="s">
        <v>629</v>
      </c>
      <c r="D205" s="211">
        <v>154</v>
      </c>
      <c r="E205" s="213" t="s">
        <v>818</v>
      </c>
      <c r="F205" s="213" t="s">
        <v>819</v>
      </c>
      <c r="G205" s="243">
        <v>41120</v>
      </c>
      <c r="H205" s="244" t="s">
        <v>607</v>
      </c>
      <c r="I205" s="258">
        <v>20</v>
      </c>
      <c r="J205" s="271" t="s">
        <v>820</v>
      </c>
      <c r="K205" s="216" t="s">
        <v>821</v>
      </c>
      <c r="L205" s="254"/>
      <c r="M205" s="271">
        <v>2012</v>
      </c>
      <c r="N205" s="271"/>
      <c r="O205" s="299" t="s">
        <v>822</v>
      </c>
      <c r="P205" s="271"/>
      <c r="Q205" s="211">
        <v>1</v>
      </c>
      <c r="R205" s="298">
        <v>11900</v>
      </c>
      <c r="S205" s="245">
        <v>113823500</v>
      </c>
      <c r="T205" s="245">
        <f t="shared" si="57"/>
        <v>1897058.3333333333</v>
      </c>
      <c r="U205" s="246">
        <v>60</v>
      </c>
      <c r="V205" s="247">
        <v>60</v>
      </c>
      <c r="W205" s="246">
        <f t="shared" si="58"/>
        <v>0</v>
      </c>
      <c r="X205" s="254">
        <f t="shared" si="59"/>
        <v>60</v>
      </c>
      <c r="Y205" s="248">
        <f t="shared" si="60"/>
        <v>0</v>
      </c>
      <c r="Z205" s="249">
        <v>113823500</v>
      </c>
      <c r="AA205" s="249">
        <v>0</v>
      </c>
      <c r="AB205" s="249">
        <f t="shared" si="52"/>
        <v>0</v>
      </c>
      <c r="AC205" s="249"/>
      <c r="AD205" s="249"/>
      <c r="AE205" s="249"/>
      <c r="AF205" s="249"/>
      <c r="AG205" s="249"/>
      <c r="AH205" s="249"/>
      <c r="AI205" s="249"/>
      <c r="AJ205" s="249"/>
      <c r="AK205" s="249"/>
      <c r="AL205" s="249"/>
      <c r="AM205" s="249"/>
      <c r="AN205" s="249"/>
      <c r="AO205" s="249">
        <f t="shared" si="61"/>
        <v>113823500</v>
      </c>
      <c r="AP205" s="250">
        <f t="shared" si="62"/>
        <v>0</v>
      </c>
      <c r="AQ205" s="251"/>
      <c r="AR205" s="251"/>
      <c r="AS205" s="229"/>
      <c r="AT205" s="252"/>
      <c r="AU205" s="119" t="s">
        <v>195</v>
      </c>
      <c r="AV205" s="119">
        <f>IFERROR(VLOOKUP(F205,'[79]Detail Deprec_202511'!$D$166:$I$202,6,FALSE),0)</f>
        <v>0</v>
      </c>
      <c r="AW205">
        <f t="shared" ref="AW205:AW267" si="63">AV205-AN205</f>
        <v>0</v>
      </c>
      <c r="BL205" s="213" t="s">
        <v>818</v>
      </c>
    </row>
    <row r="206" spans="1:64" hidden="1" outlineLevel="1">
      <c r="A206" s="242">
        <f t="shared" si="55"/>
        <v>192</v>
      </c>
      <c r="B206" s="213" t="s">
        <v>206</v>
      </c>
      <c r="C206" s="517" t="s">
        <v>188</v>
      </c>
      <c r="D206" s="211">
        <v>154</v>
      </c>
      <c r="E206" s="213" t="s">
        <v>823</v>
      </c>
      <c r="F206" s="213" t="s">
        <v>824</v>
      </c>
      <c r="G206" s="243">
        <v>41121</v>
      </c>
      <c r="H206" s="244" t="s">
        <v>607</v>
      </c>
      <c r="I206" s="258">
        <v>3076</v>
      </c>
      <c r="J206" s="271" t="s">
        <v>825</v>
      </c>
      <c r="K206" s="216" t="s">
        <v>826</v>
      </c>
      <c r="L206" s="300" t="s">
        <v>827</v>
      </c>
      <c r="M206" s="271">
        <v>2012</v>
      </c>
      <c r="N206" s="271"/>
      <c r="O206" s="271"/>
      <c r="P206" s="271"/>
      <c r="Q206" s="211">
        <v>1</v>
      </c>
      <c r="R206" s="298"/>
      <c r="S206" s="301">
        <v>170000000</v>
      </c>
      <c r="T206" s="245">
        <f t="shared" si="57"/>
        <v>2833333.3333333335</v>
      </c>
      <c r="U206" s="246">
        <v>60</v>
      </c>
      <c r="V206" s="247">
        <v>59.999999999999986</v>
      </c>
      <c r="W206" s="246">
        <f t="shared" si="58"/>
        <v>0</v>
      </c>
      <c r="X206" s="254">
        <f t="shared" si="59"/>
        <v>59.999999999999986</v>
      </c>
      <c r="Y206" s="248">
        <f t="shared" si="60"/>
        <v>0</v>
      </c>
      <c r="Z206" s="249">
        <v>169999999.99999997</v>
      </c>
      <c r="AA206" s="249">
        <v>2.9802322387695313E-8</v>
      </c>
      <c r="AB206" s="249">
        <f t="shared" si="52"/>
        <v>0</v>
      </c>
      <c r="AC206" s="249"/>
      <c r="AD206" s="249"/>
      <c r="AE206" s="249"/>
      <c r="AF206" s="249"/>
      <c r="AG206" s="249"/>
      <c r="AH206" s="249"/>
      <c r="AI206" s="249"/>
      <c r="AJ206" s="249"/>
      <c r="AK206" s="249"/>
      <c r="AL206" s="249"/>
      <c r="AM206" s="249"/>
      <c r="AN206" s="249"/>
      <c r="AO206" s="249">
        <f t="shared" si="61"/>
        <v>169999999.99999997</v>
      </c>
      <c r="AP206" s="250">
        <f t="shared" si="62"/>
        <v>2.9802322387695313E-8</v>
      </c>
      <c r="AQ206" s="251"/>
      <c r="AR206" s="251"/>
      <c r="AS206" s="302"/>
      <c r="AT206" s="252"/>
      <c r="AU206" s="119" t="s">
        <v>195</v>
      </c>
      <c r="AV206" s="119">
        <f>IFERROR(VLOOKUP(F206,'[79]Detail Deprec_202511'!$D$166:$I$202,6,FALSE),0)</f>
        <v>0</v>
      </c>
      <c r="AW206">
        <f t="shared" si="63"/>
        <v>0</v>
      </c>
      <c r="BL206" s="213" t="s">
        <v>823</v>
      </c>
    </row>
    <row r="207" spans="1:64" hidden="1" outlineLevel="1">
      <c r="A207" s="242">
        <f t="shared" si="55"/>
        <v>193</v>
      </c>
      <c r="B207" s="213" t="s">
        <v>206</v>
      </c>
      <c r="C207" s="517" t="s">
        <v>188</v>
      </c>
      <c r="D207" s="211">
        <v>154</v>
      </c>
      <c r="E207" s="213" t="s">
        <v>828</v>
      </c>
      <c r="F207" s="213" t="s">
        <v>829</v>
      </c>
      <c r="G207" s="243">
        <v>41121</v>
      </c>
      <c r="H207" s="244" t="s">
        <v>607</v>
      </c>
      <c r="I207" s="258">
        <v>3076</v>
      </c>
      <c r="J207" s="271" t="s">
        <v>825</v>
      </c>
      <c r="K207" s="216" t="s">
        <v>826</v>
      </c>
      <c r="L207" s="300" t="s">
        <v>830</v>
      </c>
      <c r="M207" s="271">
        <v>2012</v>
      </c>
      <c r="N207" s="271"/>
      <c r="O207" s="271"/>
      <c r="P207" s="271"/>
      <c r="Q207" s="211">
        <v>1</v>
      </c>
      <c r="R207" s="298"/>
      <c r="S207" s="301">
        <v>170000000</v>
      </c>
      <c r="T207" s="245">
        <f t="shared" si="57"/>
        <v>2833333.3333333335</v>
      </c>
      <c r="U207" s="246">
        <v>60</v>
      </c>
      <c r="V207" s="247">
        <v>59.999999999999986</v>
      </c>
      <c r="W207" s="246">
        <f t="shared" si="58"/>
        <v>0</v>
      </c>
      <c r="X207" s="254">
        <f t="shared" si="59"/>
        <v>59.999999999999986</v>
      </c>
      <c r="Y207" s="248">
        <f t="shared" si="60"/>
        <v>0</v>
      </c>
      <c r="Z207" s="249">
        <v>169999999.99999997</v>
      </c>
      <c r="AA207" s="249">
        <v>2.9802322387695313E-8</v>
      </c>
      <c r="AB207" s="249">
        <f t="shared" si="52"/>
        <v>0</v>
      </c>
      <c r="AC207" s="249"/>
      <c r="AD207" s="249"/>
      <c r="AE207" s="249"/>
      <c r="AF207" s="249"/>
      <c r="AG207" s="249"/>
      <c r="AH207" s="249"/>
      <c r="AI207" s="249"/>
      <c r="AJ207" s="249"/>
      <c r="AK207" s="249"/>
      <c r="AL207" s="249"/>
      <c r="AM207" s="249"/>
      <c r="AN207" s="249"/>
      <c r="AO207" s="249">
        <f t="shared" si="61"/>
        <v>169999999.99999997</v>
      </c>
      <c r="AP207" s="250">
        <f t="shared" si="62"/>
        <v>2.9802322387695313E-8</v>
      </c>
      <c r="AQ207" s="251"/>
      <c r="AR207" s="251"/>
      <c r="AS207" s="302"/>
      <c r="AT207" s="252"/>
      <c r="AU207" s="119" t="s">
        <v>195</v>
      </c>
      <c r="AV207" s="119">
        <f>IFERROR(VLOOKUP(F207,'[79]Detail Deprec_202511'!$D$166:$I$202,6,FALSE),0)</f>
        <v>0</v>
      </c>
      <c r="AW207">
        <f t="shared" si="63"/>
        <v>0</v>
      </c>
      <c r="BL207" s="213" t="s">
        <v>828</v>
      </c>
    </row>
    <row r="208" spans="1:64" hidden="1" outlineLevel="1">
      <c r="A208" s="242">
        <f t="shared" si="55"/>
        <v>194</v>
      </c>
      <c r="B208" s="213" t="s">
        <v>206</v>
      </c>
      <c r="C208" s="517" t="s">
        <v>188</v>
      </c>
      <c r="D208" s="211">
        <v>154</v>
      </c>
      <c r="E208" s="213" t="s">
        <v>831</v>
      </c>
      <c r="F208" s="213" t="s">
        <v>832</v>
      </c>
      <c r="G208" s="243">
        <v>41179</v>
      </c>
      <c r="H208" s="244" t="s">
        <v>607</v>
      </c>
      <c r="I208" s="258">
        <v>22</v>
      </c>
      <c r="J208" s="271" t="s">
        <v>833</v>
      </c>
      <c r="K208" s="216"/>
      <c r="L208" s="300" t="s">
        <v>834</v>
      </c>
      <c r="M208" s="271">
        <v>2012</v>
      </c>
      <c r="N208" s="271"/>
      <c r="O208" s="271"/>
      <c r="P208" s="271"/>
      <c r="Q208" s="211">
        <v>1</v>
      </c>
      <c r="R208" s="303">
        <v>1320000</v>
      </c>
      <c r="S208" s="301">
        <v>160182000</v>
      </c>
      <c r="T208" s="245">
        <f t="shared" si="57"/>
        <v>2669700</v>
      </c>
      <c r="U208" s="246">
        <v>60</v>
      </c>
      <c r="V208" s="247">
        <v>60</v>
      </c>
      <c r="W208" s="246">
        <f t="shared" si="58"/>
        <v>0</v>
      </c>
      <c r="X208" s="254">
        <f t="shared" si="59"/>
        <v>60</v>
      </c>
      <c r="Y208" s="248">
        <f t="shared" si="60"/>
        <v>0</v>
      </c>
      <c r="Z208" s="249">
        <v>160182000</v>
      </c>
      <c r="AA208" s="249">
        <v>0</v>
      </c>
      <c r="AB208" s="249">
        <f t="shared" si="52"/>
        <v>0</v>
      </c>
      <c r="AC208" s="249"/>
      <c r="AD208" s="249"/>
      <c r="AE208" s="249"/>
      <c r="AF208" s="249"/>
      <c r="AG208" s="249"/>
      <c r="AH208" s="249"/>
      <c r="AI208" s="249"/>
      <c r="AJ208" s="249"/>
      <c r="AK208" s="249"/>
      <c r="AL208" s="249"/>
      <c r="AM208" s="249"/>
      <c r="AN208" s="249"/>
      <c r="AO208" s="249">
        <f t="shared" si="61"/>
        <v>160182000</v>
      </c>
      <c r="AP208" s="250">
        <f t="shared" si="62"/>
        <v>0</v>
      </c>
      <c r="AQ208" s="251"/>
      <c r="AR208" s="251"/>
      <c r="AS208" s="302"/>
      <c r="AT208" s="252"/>
      <c r="AU208" s="119" t="s">
        <v>195</v>
      </c>
      <c r="AV208" s="119">
        <f>IFERROR(VLOOKUP(F208,'[79]Detail Deprec_202511'!$D$166:$I$202,6,FALSE),0)</f>
        <v>0</v>
      </c>
      <c r="AW208">
        <f t="shared" si="63"/>
        <v>0</v>
      </c>
      <c r="BL208" s="213" t="s">
        <v>831</v>
      </c>
    </row>
    <row r="209" spans="1:64" hidden="1" outlineLevel="1">
      <c r="A209" s="242">
        <f t="shared" si="55"/>
        <v>195</v>
      </c>
      <c r="B209" s="213" t="s">
        <v>206</v>
      </c>
      <c r="C209" s="517" t="s">
        <v>188</v>
      </c>
      <c r="D209" s="211">
        <v>154</v>
      </c>
      <c r="E209" s="213" t="s">
        <v>835</v>
      </c>
      <c r="F209" s="213" t="s">
        <v>836</v>
      </c>
      <c r="G209" s="243">
        <v>41179</v>
      </c>
      <c r="H209" s="244" t="s">
        <v>607</v>
      </c>
      <c r="I209" s="258">
        <v>22</v>
      </c>
      <c r="J209" s="271" t="s">
        <v>833</v>
      </c>
      <c r="K209" s="216"/>
      <c r="L209" s="300" t="s">
        <v>837</v>
      </c>
      <c r="M209" s="271">
        <v>2012</v>
      </c>
      <c r="N209" s="271"/>
      <c r="O209" s="271"/>
      <c r="P209" s="271"/>
      <c r="Q209" s="211">
        <v>1</v>
      </c>
      <c r="R209" s="303">
        <v>1320000</v>
      </c>
      <c r="S209" s="301">
        <v>160182000</v>
      </c>
      <c r="T209" s="245">
        <f t="shared" si="57"/>
        <v>2669700</v>
      </c>
      <c r="U209" s="246">
        <v>60</v>
      </c>
      <c r="V209" s="247">
        <v>60</v>
      </c>
      <c r="W209" s="246">
        <f t="shared" si="58"/>
        <v>0</v>
      </c>
      <c r="X209" s="254">
        <f t="shared" si="59"/>
        <v>60</v>
      </c>
      <c r="Y209" s="248">
        <f t="shared" si="60"/>
        <v>0</v>
      </c>
      <c r="Z209" s="249">
        <v>160182000</v>
      </c>
      <c r="AA209" s="249">
        <v>0</v>
      </c>
      <c r="AB209" s="249">
        <f t="shared" si="52"/>
        <v>0</v>
      </c>
      <c r="AC209" s="249"/>
      <c r="AD209" s="249"/>
      <c r="AE209" s="249"/>
      <c r="AF209" s="249"/>
      <c r="AG209" s="249"/>
      <c r="AH209" s="249"/>
      <c r="AI209" s="249"/>
      <c r="AJ209" s="249"/>
      <c r="AK209" s="249"/>
      <c r="AL209" s="249"/>
      <c r="AM209" s="249"/>
      <c r="AN209" s="249"/>
      <c r="AO209" s="249">
        <f t="shared" si="61"/>
        <v>160182000</v>
      </c>
      <c r="AP209" s="250">
        <f t="shared" si="62"/>
        <v>0</v>
      </c>
      <c r="AQ209" s="251"/>
      <c r="AR209" s="251"/>
      <c r="AS209" s="302"/>
      <c r="AT209" s="252"/>
      <c r="AU209" s="119" t="s">
        <v>195</v>
      </c>
      <c r="AV209" s="119">
        <f>IFERROR(VLOOKUP(F209,'[79]Detail Deprec_202511'!$D$166:$I$202,6,FALSE),0)</f>
        <v>0</v>
      </c>
      <c r="AW209">
        <f t="shared" si="63"/>
        <v>0</v>
      </c>
      <c r="BL209" s="213" t="s">
        <v>835</v>
      </c>
    </row>
    <row r="210" spans="1:64" hidden="1" outlineLevel="1">
      <c r="A210" s="242">
        <f t="shared" si="55"/>
        <v>196</v>
      </c>
      <c r="B210" s="213" t="s">
        <v>206</v>
      </c>
      <c r="C210" s="517" t="s">
        <v>188</v>
      </c>
      <c r="D210" s="211">
        <v>154</v>
      </c>
      <c r="E210" s="213" t="s">
        <v>838</v>
      </c>
      <c r="F210" s="213" t="s">
        <v>839</v>
      </c>
      <c r="G210" s="243">
        <v>41179</v>
      </c>
      <c r="H210" s="244" t="s">
        <v>607</v>
      </c>
      <c r="I210" s="258">
        <v>22</v>
      </c>
      <c r="J210" s="271" t="s">
        <v>840</v>
      </c>
      <c r="K210" s="216"/>
      <c r="L210" s="300" t="s">
        <v>841</v>
      </c>
      <c r="M210" s="271">
        <v>2012</v>
      </c>
      <c r="N210" s="271"/>
      <c r="O210" s="271"/>
      <c r="P210" s="271"/>
      <c r="Q210" s="211">
        <v>1</v>
      </c>
      <c r="R210" s="303"/>
      <c r="S210" s="301">
        <v>38225250</v>
      </c>
      <c r="T210" s="245">
        <f t="shared" si="57"/>
        <v>637087.5</v>
      </c>
      <c r="U210" s="246">
        <v>60</v>
      </c>
      <c r="V210" s="247">
        <v>60</v>
      </c>
      <c r="W210" s="246">
        <f t="shared" si="58"/>
        <v>0</v>
      </c>
      <c r="X210" s="254">
        <f t="shared" si="59"/>
        <v>60</v>
      </c>
      <c r="Y210" s="248">
        <f t="shared" si="60"/>
        <v>0</v>
      </c>
      <c r="Z210" s="249">
        <v>38225250</v>
      </c>
      <c r="AA210" s="249">
        <v>0</v>
      </c>
      <c r="AB210" s="249">
        <f t="shared" si="52"/>
        <v>0</v>
      </c>
      <c r="AC210" s="249"/>
      <c r="AD210" s="249"/>
      <c r="AE210" s="249"/>
      <c r="AF210" s="249"/>
      <c r="AG210" s="249"/>
      <c r="AH210" s="249"/>
      <c r="AI210" s="249"/>
      <c r="AJ210" s="249"/>
      <c r="AK210" s="249"/>
      <c r="AL210" s="249"/>
      <c r="AM210" s="249"/>
      <c r="AN210" s="249"/>
      <c r="AO210" s="249">
        <f t="shared" si="61"/>
        <v>38225250</v>
      </c>
      <c r="AP210" s="250">
        <f t="shared" si="62"/>
        <v>0</v>
      </c>
      <c r="AQ210" s="251"/>
      <c r="AR210" s="251"/>
      <c r="AS210" s="302"/>
      <c r="AT210" s="252"/>
      <c r="AU210" s="119" t="s">
        <v>195</v>
      </c>
      <c r="AV210" s="119">
        <f>IFERROR(VLOOKUP(F210,'[79]Detail Deprec_202511'!$D$166:$I$202,6,FALSE),0)</f>
        <v>0</v>
      </c>
      <c r="AW210">
        <f t="shared" si="63"/>
        <v>0</v>
      </c>
      <c r="BL210" s="213" t="s">
        <v>838</v>
      </c>
    </row>
    <row r="211" spans="1:64" hidden="1" outlineLevel="1">
      <c r="A211" s="242">
        <f t="shared" si="55"/>
        <v>197</v>
      </c>
      <c r="B211" s="213" t="s">
        <v>206</v>
      </c>
      <c r="C211" s="517" t="s">
        <v>188</v>
      </c>
      <c r="D211" s="211">
        <v>154</v>
      </c>
      <c r="E211" s="213" t="s">
        <v>842</v>
      </c>
      <c r="F211" s="213" t="s">
        <v>843</v>
      </c>
      <c r="G211" s="243">
        <v>41179</v>
      </c>
      <c r="H211" s="244" t="s">
        <v>607</v>
      </c>
      <c r="I211" s="258">
        <v>22</v>
      </c>
      <c r="J211" s="271" t="s">
        <v>844</v>
      </c>
      <c r="K211" s="216" t="s">
        <v>845</v>
      </c>
      <c r="L211" s="300"/>
      <c r="M211" s="271">
        <v>2012</v>
      </c>
      <c r="N211" s="271"/>
      <c r="O211" s="271"/>
      <c r="P211" s="271"/>
      <c r="Q211" s="211">
        <v>1</v>
      </c>
      <c r="R211" s="298"/>
      <c r="S211" s="301">
        <v>21236250</v>
      </c>
      <c r="T211" s="245">
        <f t="shared" si="57"/>
        <v>353937.5</v>
      </c>
      <c r="U211" s="246">
        <v>60</v>
      </c>
      <c r="V211" s="247">
        <v>60</v>
      </c>
      <c r="W211" s="246">
        <f t="shared" si="58"/>
        <v>0</v>
      </c>
      <c r="X211" s="254">
        <f t="shared" si="59"/>
        <v>60</v>
      </c>
      <c r="Y211" s="248">
        <f t="shared" si="60"/>
        <v>0</v>
      </c>
      <c r="Z211" s="249">
        <v>21236250</v>
      </c>
      <c r="AA211" s="249">
        <v>0</v>
      </c>
      <c r="AB211" s="249">
        <f t="shared" si="52"/>
        <v>0</v>
      </c>
      <c r="AC211" s="249"/>
      <c r="AD211" s="249"/>
      <c r="AE211" s="249"/>
      <c r="AF211" s="249"/>
      <c r="AG211" s="249"/>
      <c r="AH211" s="249"/>
      <c r="AI211" s="249"/>
      <c r="AJ211" s="249"/>
      <c r="AK211" s="249"/>
      <c r="AL211" s="249"/>
      <c r="AM211" s="249"/>
      <c r="AN211" s="249"/>
      <c r="AO211" s="249">
        <f t="shared" si="61"/>
        <v>21236250</v>
      </c>
      <c r="AP211" s="250">
        <f t="shared" si="62"/>
        <v>0</v>
      </c>
      <c r="AQ211" s="251"/>
      <c r="AR211" s="251"/>
      <c r="AS211" s="302"/>
      <c r="AT211" s="252"/>
      <c r="AU211" s="119" t="s">
        <v>195</v>
      </c>
      <c r="AV211" s="119">
        <f>IFERROR(VLOOKUP(F211,'[79]Detail Deprec_202511'!$D$166:$I$202,6,FALSE),0)</f>
        <v>0</v>
      </c>
      <c r="AW211">
        <f t="shared" si="63"/>
        <v>0</v>
      </c>
      <c r="BL211" s="213" t="s">
        <v>842</v>
      </c>
    </row>
    <row r="212" spans="1:64" hidden="1" outlineLevel="1">
      <c r="A212" s="242">
        <f t="shared" si="55"/>
        <v>198</v>
      </c>
      <c r="B212" s="213" t="s">
        <v>206</v>
      </c>
      <c r="C212" s="517" t="s">
        <v>188</v>
      </c>
      <c r="D212" s="211">
        <v>154</v>
      </c>
      <c r="E212" s="213" t="s">
        <v>846</v>
      </c>
      <c r="F212" s="213" t="s">
        <v>847</v>
      </c>
      <c r="G212" s="243">
        <v>41177</v>
      </c>
      <c r="H212" s="244" t="s">
        <v>607</v>
      </c>
      <c r="I212" s="258">
        <v>3120</v>
      </c>
      <c r="J212" s="271" t="s">
        <v>848</v>
      </c>
      <c r="K212" s="216" t="s">
        <v>826</v>
      </c>
      <c r="L212" s="300" t="s">
        <v>849</v>
      </c>
      <c r="M212" s="271">
        <v>2012</v>
      </c>
      <c r="N212" s="271"/>
      <c r="O212" s="271"/>
      <c r="P212" s="271"/>
      <c r="Q212" s="211">
        <v>1</v>
      </c>
      <c r="R212" s="298"/>
      <c r="S212" s="301">
        <v>170000000</v>
      </c>
      <c r="T212" s="245">
        <f t="shared" si="57"/>
        <v>2833333.3333333335</v>
      </c>
      <c r="U212" s="246">
        <v>60</v>
      </c>
      <c r="V212" s="247">
        <v>60</v>
      </c>
      <c r="W212" s="246">
        <f t="shared" si="58"/>
        <v>0</v>
      </c>
      <c r="X212" s="254">
        <f t="shared" si="59"/>
        <v>60</v>
      </c>
      <c r="Y212" s="248">
        <f t="shared" si="60"/>
        <v>0</v>
      </c>
      <c r="Z212" s="249">
        <v>170000000</v>
      </c>
      <c r="AA212" s="249">
        <v>0</v>
      </c>
      <c r="AB212" s="249">
        <f t="shared" si="52"/>
        <v>0</v>
      </c>
      <c r="AC212" s="249"/>
      <c r="AD212" s="249"/>
      <c r="AE212" s="249"/>
      <c r="AF212" s="249"/>
      <c r="AG212" s="249"/>
      <c r="AH212" s="249"/>
      <c r="AI212" s="249"/>
      <c r="AJ212" s="249"/>
      <c r="AK212" s="249"/>
      <c r="AL212" s="249"/>
      <c r="AM212" s="249"/>
      <c r="AN212" s="249"/>
      <c r="AO212" s="249">
        <f t="shared" si="61"/>
        <v>170000000</v>
      </c>
      <c r="AP212" s="250">
        <f t="shared" si="62"/>
        <v>0</v>
      </c>
      <c r="AQ212" s="251"/>
      <c r="AR212" s="251"/>
      <c r="AS212" s="302"/>
      <c r="AT212" s="252"/>
      <c r="AU212" s="119" t="s">
        <v>195</v>
      </c>
      <c r="AV212" s="119">
        <f>IFERROR(VLOOKUP(F212,'[79]Detail Deprec_202511'!$D$166:$I$202,6,FALSE),0)</f>
        <v>0</v>
      </c>
      <c r="AW212">
        <f t="shared" si="63"/>
        <v>0</v>
      </c>
      <c r="BL212" s="213" t="s">
        <v>846</v>
      </c>
    </row>
    <row r="213" spans="1:64" hidden="1" outlineLevel="1">
      <c r="A213" s="242">
        <f t="shared" si="55"/>
        <v>199</v>
      </c>
      <c r="B213" s="213" t="s">
        <v>206</v>
      </c>
      <c r="C213" s="517" t="s">
        <v>188</v>
      </c>
      <c r="D213" s="211">
        <v>154</v>
      </c>
      <c r="E213" s="213" t="s">
        <v>850</v>
      </c>
      <c r="F213" s="213" t="s">
        <v>851</v>
      </c>
      <c r="G213" s="243">
        <v>41177</v>
      </c>
      <c r="H213" s="244" t="s">
        <v>607</v>
      </c>
      <c r="I213" s="258">
        <v>3120</v>
      </c>
      <c r="J213" s="271" t="s">
        <v>848</v>
      </c>
      <c r="K213" s="216" t="s">
        <v>826</v>
      </c>
      <c r="L213" s="300" t="s">
        <v>852</v>
      </c>
      <c r="M213" s="271">
        <v>2012</v>
      </c>
      <c r="N213" s="271"/>
      <c r="O213" s="271"/>
      <c r="P213" s="271"/>
      <c r="Q213" s="211">
        <v>1</v>
      </c>
      <c r="R213" s="298"/>
      <c r="S213" s="301">
        <v>170000000</v>
      </c>
      <c r="T213" s="245">
        <f t="shared" si="57"/>
        <v>2833333.3333333335</v>
      </c>
      <c r="U213" s="246">
        <v>60</v>
      </c>
      <c r="V213" s="247">
        <v>60</v>
      </c>
      <c r="W213" s="246">
        <f t="shared" si="58"/>
        <v>0</v>
      </c>
      <c r="X213" s="254">
        <f t="shared" si="59"/>
        <v>60</v>
      </c>
      <c r="Y213" s="248">
        <f t="shared" si="60"/>
        <v>0</v>
      </c>
      <c r="Z213" s="249">
        <v>170000000</v>
      </c>
      <c r="AA213" s="249">
        <v>0</v>
      </c>
      <c r="AB213" s="249">
        <f t="shared" ref="AB213:AB276" si="64">SUM(AC213:AH213)</f>
        <v>0</v>
      </c>
      <c r="AC213" s="249"/>
      <c r="AD213" s="249"/>
      <c r="AE213" s="249"/>
      <c r="AF213" s="249"/>
      <c r="AG213" s="249"/>
      <c r="AH213" s="249"/>
      <c r="AI213" s="249"/>
      <c r="AJ213" s="249"/>
      <c r="AK213" s="249"/>
      <c r="AL213" s="249"/>
      <c r="AM213" s="249"/>
      <c r="AN213" s="249"/>
      <c r="AO213" s="249">
        <f t="shared" si="61"/>
        <v>170000000</v>
      </c>
      <c r="AP213" s="250">
        <f t="shared" si="62"/>
        <v>0</v>
      </c>
      <c r="AQ213" s="251"/>
      <c r="AR213" s="251"/>
      <c r="AS213" s="302"/>
      <c r="AT213" s="252"/>
      <c r="AU213" s="119" t="s">
        <v>195</v>
      </c>
      <c r="AV213" s="119">
        <f>IFERROR(VLOOKUP(F213,'[79]Detail Deprec_202511'!$D$166:$I$202,6,FALSE),0)</f>
        <v>0</v>
      </c>
      <c r="AW213">
        <f t="shared" si="63"/>
        <v>0</v>
      </c>
      <c r="BL213" s="213" t="s">
        <v>850</v>
      </c>
    </row>
    <row r="214" spans="1:64" hidden="1" outlineLevel="1">
      <c r="A214" s="242">
        <f t="shared" ref="A214:A277" si="65">+A213+1</f>
        <v>200</v>
      </c>
      <c r="B214" s="213" t="s">
        <v>206</v>
      </c>
      <c r="C214" s="517" t="s">
        <v>188</v>
      </c>
      <c r="D214" s="211">
        <v>154</v>
      </c>
      <c r="E214" s="213" t="s">
        <v>853</v>
      </c>
      <c r="F214" s="213" t="s">
        <v>854</v>
      </c>
      <c r="G214" s="243">
        <v>41177</v>
      </c>
      <c r="H214" s="244" t="s">
        <v>607</v>
      </c>
      <c r="I214" s="258">
        <v>3120</v>
      </c>
      <c r="J214" s="271" t="s">
        <v>848</v>
      </c>
      <c r="K214" s="216" t="s">
        <v>826</v>
      </c>
      <c r="L214" s="300" t="s">
        <v>855</v>
      </c>
      <c r="M214" s="271">
        <v>2012</v>
      </c>
      <c r="N214" s="271"/>
      <c r="O214" s="271"/>
      <c r="P214" s="271"/>
      <c r="Q214" s="211">
        <v>1</v>
      </c>
      <c r="R214" s="298"/>
      <c r="S214" s="301">
        <v>170000000</v>
      </c>
      <c r="T214" s="245">
        <f t="shared" si="57"/>
        <v>2833333.3333333335</v>
      </c>
      <c r="U214" s="246">
        <v>60</v>
      </c>
      <c r="V214" s="247">
        <v>60</v>
      </c>
      <c r="W214" s="246">
        <f t="shared" si="58"/>
        <v>0</v>
      </c>
      <c r="X214" s="254">
        <f t="shared" si="59"/>
        <v>60</v>
      </c>
      <c r="Y214" s="248">
        <f t="shared" si="60"/>
        <v>0</v>
      </c>
      <c r="Z214" s="249">
        <v>170000000</v>
      </c>
      <c r="AA214" s="249">
        <v>0</v>
      </c>
      <c r="AB214" s="249">
        <f t="shared" si="64"/>
        <v>0</v>
      </c>
      <c r="AC214" s="249"/>
      <c r="AD214" s="249"/>
      <c r="AE214" s="249"/>
      <c r="AF214" s="249"/>
      <c r="AG214" s="249"/>
      <c r="AH214" s="249"/>
      <c r="AI214" s="249"/>
      <c r="AJ214" s="249"/>
      <c r="AK214" s="249"/>
      <c r="AL214" s="249"/>
      <c r="AM214" s="249"/>
      <c r="AN214" s="249"/>
      <c r="AO214" s="249">
        <f t="shared" si="61"/>
        <v>170000000</v>
      </c>
      <c r="AP214" s="250">
        <f t="shared" si="62"/>
        <v>0</v>
      </c>
      <c r="AQ214" s="251"/>
      <c r="AR214" s="251"/>
      <c r="AS214" s="302"/>
      <c r="AT214" s="252"/>
      <c r="AU214" s="119" t="s">
        <v>195</v>
      </c>
      <c r="AV214" s="119">
        <f>IFERROR(VLOOKUP(F214,'[79]Detail Deprec_202511'!$D$166:$I$202,6,FALSE),0)</f>
        <v>0</v>
      </c>
      <c r="AW214">
        <f t="shared" si="63"/>
        <v>0</v>
      </c>
      <c r="BL214" s="213" t="s">
        <v>853</v>
      </c>
    </row>
    <row r="215" spans="1:64" hidden="1" outlineLevel="1">
      <c r="A215" s="242">
        <f t="shared" si="65"/>
        <v>201</v>
      </c>
      <c r="B215" s="213" t="s">
        <v>206</v>
      </c>
      <c r="C215" s="517" t="s">
        <v>188</v>
      </c>
      <c r="D215" s="211">
        <v>154</v>
      </c>
      <c r="E215" s="213" t="s">
        <v>856</v>
      </c>
      <c r="F215" s="213" t="s">
        <v>857</v>
      </c>
      <c r="G215" s="243">
        <v>41197</v>
      </c>
      <c r="H215" s="244" t="s">
        <v>607</v>
      </c>
      <c r="I215" s="258">
        <v>3077</v>
      </c>
      <c r="J215" s="271" t="s">
        <v>858</v>
      </c>
      <c r="K215" s="300" t="s">
        <v>859</v>
      </c>
      <c r="L215" s="300" t="s">
        <v>860</v>
      </c>
      <c r="M215" s="271">
        <v>2012</v>
      </c>
      <c r="N215" s="271"/>
      <c r="O215" s="271"/>
      <c r="P215" s="271"/>
      <c r="Q215" s="211">
        <v>1</v>
      </c>
      <c r="R215" s="298"/>
      <c r="S215" s="301">
        <v>11600000</v>
      </c>
      <c r="T215" s="245">
        <f t="shared" si="57"/>
        <v>193333.33333333334</v>
      </c>
      <c r="U215" s="246">
        <v>60</v>
      </c>
      <c r="V215" s="247">
        <v>60</v>
      </c>
      <c r="W215" s="246">
        <f t="shared" si="58"/>
        <v>0</v>
      </c>
      <c r="X215" s="254">
        <f t="shared" si="59"/>
        <v>60</v>
      </c>
      <c r="Y215" s="248">
        <f t="shared" si="60"/>
        <v>0</v>
      </c>
      <c r="Z215" s="249">
        <v>11600000</v>
      </c>
      <c r="AA215" s="249">
        <v>0</v>
      </c>
      <c r="AB215" s="249">
        <f t="shared" si="64"/>
        <v>0</v>
      </c>
      <c r="AC215" s="249"/>
      <c r="AD215" s="249"/>
      <c r="AE215" s="249"/>
      <c r="AF215" s="249"/>
      <c r="AG215" s="249"/>
      <c r="AH215" s="249"/>
      <c r="AI215" s="249"/>
      <c r="AJ215" s="249"/>
      <c r="AK215" s="249"/>
      <c r="AL215" s="249"/>
      <c r="AM215" s="249"/>
      <c r="AN215" s="249"/>
      <c r="AO215" s="249">
        <f t="shared" si="61"/>
        <v>11600000</v>
      </c>
      <c r="AP215" s="250">
        <f t="shared" si="62"/>
        <v>0</v>
      </c>
      <c r="AQ215" s="251"/>
      <c r="AR215" s="251"/>
      <c r="AS215" s="302"/>
      <c r="AT215" s="252"/>
      <c r="AU215" s="119" t="s">
        <v>195</v>
      </c>
      <c r="AV215" s="119">
        <f>IFERROR(VLOOKUP(F215,'[79]Detail Deprec_202511'!$D$166:$I$202,6,FALSE),0)</f>
        <v>0</v>
      </c>
      <c r="AW215">
        <f t="shared" si="63"/>
        <v>0</v>
      </c>
      <c r="BL215" s="213" t="s">
        <v>856</v>
      </c>
    </row>
    <row r="216" spans="1:64" hidden="1" outlineLevel="1">
      <c r="A216" s="242">
        <f t="shared" si="65"/>
        <v>202</v>
      </c>
      <c r="B216" s="213" t="s">
        <v>206</v>
      </c>
      <c r="C216" s="517" t="s">
        <v>188</v>
      </c>
      <c r="D216" s="211">
        <v>154</v>
      </c>
      <c r="E216" s="213" t="s">
        <v>861</v>
      </c>
      <c r="F216" s="213" t="s">
        <v>862</v>
      </c>
      <c r="G216" s="243">
        <v>41197</v>
      </c>
      <c r="H216" s="244" t="s">
        <v>607</v>
      </c>
      <c r="I216" s="258">
        <v>3077</v>
      </c>
      <c r="J216" s="271" t="s">
        <v>858</v>
      </c>
      <c r="K216" s="300" t="s">
        <v>859</v>
      </c>
      <c r="L216" s="300" t="s">
        <v>860</v>
      </c>
      <c r="M216" s="271">
        <v>2012</v>
      </c>
      <c r="N216" s="271"/>
      <c r="O216" s="271"/>
      <c r="P216" s="271"/>
      <c r="Q216" s="211">
        <v>1</v>
      </c>
      <c r="R216" s="298"/>
      <c r="S216" s="301">
        <v>11600000</v>
      </c>
      <c r="T216" s="245">
        <f t="shared" si="57"/>
        <v>193333.33333333334</v>
      </c>
      <c r="U216" s="246">
        <v>60</v>
      </c>
      <c r="V216" s="247">
        <v>60</v>
      </c>
      <c r="W216" s="246">
        <f t="shared" si="58"/>
        <v>0</v>
      </c>
      <c r="X216" s="254">
        <f t="shared" si="59"/>
        <v>60</v>
      </c>
      <c r="Y216" s="248">
        <f t="shared" si="60"/>
        <v>0</v>
      </c>
      <c r="Z216" s="249">
        <v>11600000</v>
      </c>
      <c r="AA216" s="249">
        <v>0</v>
      </c>
      <c r="AB216" s="249">
        <f t="shared" si="64"/>
        <v>0</v>
      </c>
      <c r="AC216" s="249"/>
      <c r="AD216" s="249"/>
      <c r="AE216" s="249"/>
      <c r="AF216" s="249"/>
      <c r="AG216" s="249"/>
      <c r="AH216" s="249"/>
      <c r="AI216" s="249"/>
      <c r="AJ216" s="249"/>
      <c r="AK216" s="249"/>
      <c r="AL216" s="249"/>
      <c r="AM216" s="249"/>
      <c r="AN216" s="249"/>
      <c r="AO216" s="249">
        <f t="shared" si="61"/>
        <v>11600000</v>
      </c>
      <c r="AP216" s="250">
        <f t="shared" si="62"/>
        <v>0</v>
      </c>
      <c r="AQ216" s="251"/>
      <c r="AR216" s="251"/>
      <c r="AS216" s="302"/>
      <c r="AT216" s="252"/>
      <c r="AU216" s="119" t="s">
        <v>195</v>
      </c>
      <c r="AV216" s="119">
        <f>IFERROR(VLOOKUP(F216,'[79]Detail Deprec_202511'!$D$166:$I$202,6,FALSE),0)</f>
        <v>0</v>
      </c>
      <c r="AW216">
        <f t="shared" si="63"/>
        <v>0</v>
      </c>
      <c r="BL216" s="213" t="s">
        <v>861</v>
      </c>
    </row>
    <row r="217" spans="1:64" hidden="1" outlineLevel="1">
      <c r="A217" s="242">
        <f t="shared" si="65"/>
        <v>203</v>
      </c>
      <c r="B217" s="213" t="s">
        <v>199</v>
      </c>
      <c r="C217" s="271" t="s">
        <v>200</v>
      </c>
      <c r="D217" s="211">
        <v>154</v>
      </c>
      <c r="E217" s="213"/>
      <c r="F217" s="213" t="s">
        <v>863</v>
      </c>
      <c r="G217" s="243">
        <v>41361</v>
      </c>
      <c r="H217" s="244" t="s">
        <v>607</v>
      </c>
      <c r="I217" s="258"/>
      <c r="J217" s="271" t="s">
        <v>864</v>
      </c>
      <c r="K217" s="300" t="s">
        <v>865</v>
      </c>
      <c r="L217" s="300" t="s">
        <v>866</v>
      </c>
      <c r="M217" s="271">
        <v>2013</v>
      </c>
      <c r="N217" s="271"/>
      <c r="O217" s="271"/>
      <c r="P217" s="271"/>
      <c r="Q217" s="211">
        <v>3</v>
      </c>
      <c r="R217" s="303">
        <v>1090000</v>
      </c>
      <c r="S217" s="301">
        <v>114014000</v>
      </c>
      <c r="T217" s="245">
        <f t="shared" si="57"/>
        <v>1900233.3333333333</v>
      </c>
      <c r="U217" s="246">
        <v>60</v>
      </c>
      <c r="V217" s="247">
        <v>60</v>
      </c>
      <c r="W217" s="246">
        <f t="shared" si="58"/>
        <v>0</v>
      </c>
      <c r="X217" s="254">
        <f t="shared" si="59"/>
        <v>60</v>
      </c>
      <c r="Y217" s="248">
        <f t="shared" si="60"/>
        <v>0</v>
      </c>
      <c r="Z217" s="249">
        <v>114014000</v>
      </c>
      <c r="AA217" s="249">
        <v>0</v>
      </c>
      <c r="AB217" s="249">
        <f t="shared" si="64"/>
        <v>0</v>
      </c>
      <c r="AC217" s="249"/>
      <c r="AD217" s="249"/>
      <c r="AE217" s="249"/>
      <c r="AF217" s="249"/>
      <c r="AG217" s="249"/>
      <c r="AH217" s="249"/>
      <c r="AI217" s="249"/>
      <c r="AJ217" s="249"/>
      <c r="AK217" s="249"/>
      <c r="AL217" s="249"/>
      <c r="AM217" s="249"/>
      <c r="AN217" s="249"/>
      <c r="AO217" s="249">
        <f t="shared" si="61"/>
        <v>114014000</v>
      </c>
      <c r="AP217" s="250">
        <f t="shared" si="62"/>
        <v>0</v>
      </c>
      <c r="AQ217" s="251"/>
      <c r="AR217" s="251"/>
      <c r="AS217" s="302"/>
      <c r="AT217" s="252"/>
      <c r="AU217" s="119" t="s">
        <v>195</v>
      </c>
      <c r="AV217" s="119">
        <f>IFERROR(VLOOKUP(F217,'[79]Detail Deprec_202511'!$D$166:$I$202,6,FALSE),0)</f>
        <v>0</v>
      </c>
      <c r="AW217">
        <f t="shared" si="63"/>
        <v>0</v>
      </c>
      <c r="BL217" s="213"/>
    </row>
    <row r="218" spans="1:64" hidden="1" outlineLevel="1">
      <c r="A218" s="242">
        <f t="shared" si="65"/>
        <v>204</v>
      </c>
      <c r="B218" s="213" t="s">
        <v>206</v>
      </c>
      <c r="C218" s="517" t="s">
        <v>188</v>
      </c>
      <c r="D218" s="211">
        <v>154</v>
      </c>
      <c r="E218" s="213" t="s">
        <v>867</v>
      </c>
      <c r="F218" s="213" t="s">
        <v>868</v>
      </c>
      <c r="G218" s="243">
        <v>41394</v>
      </c>
      <c r="H218" s="244" t="s">
        <v>607</v>
      </c>
      <c r="I218" s="258"/>
      <c r="J218" s="271" t="s">
        <v>869</v>
      </c>
      <c r="K218" s="300" t="s">
        <v>870</v>
      </c>
      <c r="L218" s="304" t="s">
        <v>871</v>
      </c>
      <c r="M218" s="271">
        <v>2013</v>
      </c>
      <c r="N218" s="271"/>
      <c r="O218" s="271"/>
      <c r="P218" s="305" t="s">
        <v>871</v>
      </c>
      <c r="Q218" s="211">
        <v>1</v>
      </c>
      <c r="R218" s="298"/>
      <c r="S218" s="301">
        <v>230000000</v>
      </c>
      <c r="T218" s="245">
        <f t="shared" si="57"/>
        <v>3833333.3333333335</v>
      </c>
      <c r="U218" s="246">
        <v>60</v>
      </c>
      <c r="V218" s="247">
        <v>60</v>
      </c>
      <c r="W218" s="246">
        <f t="shared" si="58"/>
        <v>0</v>
      </c>
      <c r="X218" s="254">
        <f t="shared" si="59"/>
        <v>60</v>
      </c>
      <c r="Y218" s="248">
        <f t="shared" ref="Y218:Y247" si="66">+U218-X218</f>
        <v>0</v>
      </c>
      <c r="Z218" s="249">
        <v>230000000</v>
      </c>
      <c r="AA218" s="249">
        <v>0</v>
      </c>
      <c r="AB218" s="249">
        <f t="shared" si="64"/>
        <v>0</v>
      </c>
      <c r="AC218" s="249"/>
      <c r="AD218" s="249"/>
      <c r="AE218" s="249"/>
      <c r="AF218" s="249"/>
      <c r="AG218" s="249"/>
      <c r="AH218" s="249"/>
      <c r="AI218" s="249"/>
      <c r="AJ218" s="249"/>
      <c r="AK218" s="249"/>
      <c r="AL218" s="249"/>
      <c r="AM218" s="249"/>
      <c r="AN218" s="249"/>
      <c r="AO218" s="249">
        <f t="shared" si="61"/>
        <v>230000000</v>
      </c>
      <c r="AP218" s="250">
        <f t="shared" si="62"/>
        <v>0</v>
      </c>
      <c r="AQ218" s="251"/>
      <c r="AR218" s="251"/>
      <c r="AS218" s="302"/>
      <c r="AT218" s="252"/>
      <c r="AU218" s="119" t="s">
        <v>195</v>
      </c>
      <c r="AV218" s="119">
        <f>IFERROR(VLOOKUP(F218,'[79]Detail Deprec_202511'!$D$166:$I$202,6,FALSE),0)</f>
        <v>0</v>
      </c>
      <c r="AW218">
        <f t="shared" si="63"/>
        <v>0</v>
      </c>
      <c r="BL218" s="213" t="s">
        <v>867</v>
      </c>
    </row>
    <row r="219" spans="1:64" hidden="1" outlineLevel="1">
      <c r="A219" s="242">
        <f t="shared" si="65"/>
        <v>205</v>
      </c>
      <c r="B219" s="213" t="s">
        <v>206</v>
      </c>
      <c r="C219" s="517" t="s">
        <v>188</v>
      </c>
      <c r="D219" s="211">
        <v>154</v>
      </c>
      <c r="E219" s="213" t="s">
        <v>872</v>
      </c>
      <c r="F219" s="213" t="s">
        <v>873</v>
      </c>
      <c r="G219" s="243">
        <v>41394</v>
      </c>
      <c r="H219" s="244" t="s">
        <v>607</v>
      </c>
      <c r="I219" s="258"/>
      <c r="J219" s="271" t="s">
        <v>869</v>
      </c>
      <c r="K219" s="300" t="s">
        <v>870</v>
      </c>
      <c r="L219" s="304" t="s">
        <v>874</v>
      </c>
      <c r="M219" s="271">
        <v>2013</v>
      </c>
      <c r="N219" s="271"/>
      <c r="O219" s="271"/>
      <c r="P219" s="305" t="s">
        <v>874</v>
      </c>
      <c r="Q219" s="211">
        <v>1</v>
      </c>
      <c r="R219" s="298"/>
      <c r="S219" s="301">
        <v>230000000</v>
      </c>
      <c r="T219" s="245">
        <f t="shared" si="57"/>
        <v>3833333.3333333335</v>
      </c>
      <c r="U219" s="246">
        <v>60</v>
      </c>
      <c r="V219" s="247">
        <v>60</v>
      </c>
      <c r="W219" s="246">
        <f t="shared" si="58"/>
        <v>0</v>
      </c>
      <c r="X219" s="254">
        <f t="shared" si="59"/>
        <v>60</v>
      </c>
      <c r="Y219" s="248">
        <f t="shared" si="66"/>
        <v>0</v>
      </c>
      <c r="Z219" s="249">
        <v>230000000</v>
      </c>
      <c r="AA219" s="249">
        <v>0</v>
      </c>
      <c r="AB219" s="249">
        <f t="shared" si="64"/>
        <v>0</v>
      </c>
      <c r="AC219" s="249"/>
      <c r="AD219" s="249"/>
      <c r="AE219" s="249"/>
      <c r="AF219" s="249"/>
      <c r="AG219" s="249"/>
      <c r="AH219" s="249"/>
      <c r="AI219" s="249"/>
      <c r="AJ219" s="249"/>
      <c r="AK219" s="249"/>
      <c r="AL219" s="249"/>
      <c r="AM219" s="249"/>
      <c r="AN219" s="249"/>
      <c r="AO219" s="249">
        <f t="shared" si="61"/>
        <v>230000000</v>
      </c>
      <c r="AP219" s="250">
        <f t="shared" si="62"/>
        <v>0</v>
      </c>
      <c r="AQ219" s="251"/>
      <c r="AR219" s="251"/>
      <c r="AS219" s="302"/>
      <c r="AT219" s="252"/>
      <c r="AU219" s="119" t="s">
        <v>195</v>
      </c>
      <c r="AV219" s="119">
        <f>IFERROR(VLOOKUP(F219,'[79]Detail Deprec_202511'!$D$166:$I$202,6,FALSE),0)</f>
        <v>0</v>
      </c>
      <c r="AW219">
        <f t="shared" si="63"/>
        <v>0</v>
      </c>
      <c r="BL219" s="213" t="s">
        <v>872</v>
      </c>
    </row>
    <row r="220" spans="1:64" hidden="1" outlineLevel="1">
      <c r="A220" s="242">
        <f t="shared" si="65"/>
        <v>206</v>
      </c>
      <c r="B220" s="213" t="s">
        <v>518</v>
      </c>
      <c r="C220" s="216" t="s">
        <v>629</v>
      </c>
      <c r="D220" s="211">
        <v>154</v>
      </c>
      <c r="E220" s="213" t="s">
        <v>875</v>
      </c>
      <c r="F220" s="213" t="s">
        <v>876</v>
      </c>
      <c r="G220" s="243">
        <v>41450</v>
      </c>
      <c r="H220" s="244" t="s">
        <v>607</v>
      </c>
      <c r="I220" s="258">
        <v>5</v>
      </c>
      <c r="J220" s="271" t="s">
        <v>877</v>
      </c>
      <c r="K220" s="300" t="s">
        <v>821</v>
      </c>
      <c r="L220" s="304"/>
      <c r="M220" s="271">
        <v>2013</v>
      </c>
      <c r="N220" s="271"/>
      <c r="O220" s="271"/>
      <c r="P220" s="271"/>
      <c r="Q220" s="211">
        <v>1</v>
      </c>
      <c r="R220" s="298">
        <v>12900</v>
      </c>
      <c r="S220" s="301">
        <v>126445800</v>
      </c>
      <c r="T220" s="245">
        <f t="shared" si="57"/>
        <v>2107430</v>
      </c>
      <c r="U220" s="246">
        <v>60</v>
      </c>
      <c r="V220" s="247">
        <v>60</v>
      </c>
      <c r="W220" s="246">
        <f t="shared" si="58"/>
        <v>0</v>
      </c>
      <c r="X220" s="254">
        <f t="shared" si="59"/>
        <v>60</v>
      </c>
      <c r="Y220" s="248">
        <f t="shared" si="66"/>
        <v>0</v>
      </c>
      <c r="Z220" s="249">
        <v>126445800</v>
      </c>
      <c r="AA220" s="249">
        <v>0</v>
      </c>
      <c r="AB220" s="249">
        <f t="shared" si="64"/>
        <v>0</v>
      </c>
      <c r="AC220" s="249"/>
      <c r="AD220" s="249"/>
      <c r="AE220" s="249"/>
      <c r="AF220" s="249"/>
      <c r="AG220" s="249"/>
      <c r="AH220" s="249"/>
      <c r="AI220" s="249"/>
      <c r="AJ220" s="249"/>
      <c r="AK220" s="249"/>
      <c r="AL220" s="249"/>
      <c r="AM220" s="249"/>
      <c r="AN220" s="249"/>
      <c r="AO220" s="249">
        <f t="shared" si="61"/>
        <v>126445800</v>
      </c>
      <c r="AP220" s="250">
        <f t="shared" si="62"/>
        <v>0</v>
      </c>
      <c r="AQ220" s="251"/>
      <c r="AR220" s="251"/>
      <c r="AS220" s="302"/>
      <c r="AT220" s="252"/>
      <c r="AU220" s="119" t="s">
        <v>195</v>
      </c>
      <c r="AV220" s="119">
        <f>IFERROR(VLOOKUP(F220,'[79]Detail Deprec_202511'!$D$166:$I$202,6,FALSE),0)</f>
        <v>0</v>
      </c>
      <c r="AW220">
        <f t="shared" si="63"/>
        <v>0</v>
      </c>
      <c r="BL220" s="213" t="s">
        <v>875</v>
      </c>
    </row>
    <row r="221" spans="1:64" hidden="1" outlineLevel="1">
      <c r="A221" s="242">
        <f t="shared" si="65"/>
        <v>207</v>
      </c>
      <c r="B221" s="254" t="s">
        <v>199</v>
      </c>
      <c r="C221" s="271" t="s">
        <v>200</v>
      </c>
      <c r="D221" s="253">
        <v>154</v>
      </c>
      <c r="E221" s="254"/>
      <c r="F221" s="254" t="s">
        <v>878</v>
      </c>
      <c r="G221" s="306">
        <v>41361</v>
      </c>
      <c r="H221" s="244" t="s">
        <v>607</v>
      </c>
      <c r="I221" s="271"/>
      <c r="J221" s="271" t="s">
        <v>755</v>
      </c>
      <c r="K221" s="271" t="s">
        <v>879</v>
      </c>
      <c r="L221" s="271" t="s">
        <v>880</v>
      </c>
      <c r="M221" s="271">
        <v>2013</v>
      </c>
      <c r="N221" s="271"/>
      <c r="O221" s="271"/>
      <c r="P221" s="307"/>
      <c r="Q221" s="253">
        <v>8</v>
      </c>
      <c r="R221" s="308">
        <v>40000000</v>
      </c>
      <c r="S221" s="274">
        <v>4184000000</v>
      </c>
      <c r="T221" s="245">
        <f t="shared" si="57"/>
        <v>69733333.333333328</v>
      </c>
      <c r="U221" s="254">
        <v>60</v>
      </c>
      <c r="V221" s="247">
        <v>60.000000000000014</v>
      </c>
      <c r="W221" s="246">
        <f t="shared" si="58"/>
        <v>0</v>
      </c>
      <c r="X221" s="246">
        <f t="shared" si="59"/>
        <v>60.000000000000014</v>
      </c>
      <c r="Y221" s="248">
        <f t="shared" si="66"/>
        <v>0</v>
      </c>
      <c r="Z221" s="249">
        <v>4184000000.0000005</v>
      </c>
      <c r="AA221" s="249">
        <v>-4.76837158203125E-7</v>
      </c>
      <c r="AB221" s="249">
        <f t="shared" si="64"/>
        <v>0</v>
      </c>
      <c r="AC221" s="249"/>
      <c r="AD221" s="249"/>
      <c r="AE221" s="249"/>
      <c r="AF221" s="249"/>
      <c r="AG221" s="249"/>
      <c r="AH221" s="249"/>
      <c r="AI221" s="249"/>
      <c r="AJ221" s="249"/>
      <c r="AK221" s="249"/>
      <c r="AL221" s="249"/>
      <c r="AM221" s="249"/>
      <c r="AN221" s="249"/>
      <c r="AO221" s="249">
        <f t="shared" si="61"/>
        <v>4184000000.0000005</v>
      </c>
      <c r="AP221" s="250">
        <f t="shared" si="62"/>
        <v>-4.76837158203125E-7</v>
      </c>
      <c r="AQ221" s="251"/>
      <c r="AR221" s="251"/>
      <c r="AS221" s="302"/>
      <c r="AT221" s="252"/>
      <c r="AU221" s="119" t="s">
        <v>195</v>
      </c>
      <c r="AV221" s="119">
        <f>IFERROR(VLOOKUP(F221,'[79]Detail Deprec_202511'!$D$166:$I$202,6,FALSE),0)</f>
        <v>0</v>
      </c>
      <c r="AW221">
        <f t="shared" si="63"/>
        <v>0</v>
      </c>
      <c r="BL221" s="254"/>
    </row>
    <row r="222" spans="1:64" hidden="1" outlineLevel="1">
      <c r="A222" s="242">
        <f t="shared" si="65"/>
        <v>208</v>
      </c>
      <c r="B222" s="254" t="s">
        <v>206</v>
      </c>
      <c r="C222" s="517" t="s">
        <v>188</v>
      </c>
      <c r="D222" s="253">
        <v>154</v>
      </c>
      <c r="E222" s="213" t="s">
        <v>881</v>
      </c>
      <c r="F222" s="213" t="s">
        <v>882</v>
      </c>
      <c r="G222" s="306">
        <v>41486</v>
      </c>
      <c r="H222" s="244" t="s">
        <v>607</v>
      </c>
      <c r="I222" s="271">
        <v>60</v>
      </c>
      <c r="J222" s="271" t="s">
        <v>883</v>
      </c>
      <c r="K222" s="271" t="s">
        <v>884</v>
      </c>
      <c r="L222" s="271"/>
      <c r="M222" s="271">
        <v>2013</v>
      </c>
      <c r="N222" s="271"/>
      <c r="O222" s="271"/>
      <c r="P222" s="309" t="s">
        <v>885</v>
      </c>
      <c r="Q222" s="253">
        <v>1</v>
      </c>
      <c r="R222" s="298">
        <v>197000</v>
      </c>
      <c r="S222" s="274">
        <v>1910506000</v>
      </c>
      <c r="T222" s="245">
        <f t="shared" si="57"/>
        <v>31841766.666666668</v>
      </c>
      <c r="U222" s="254">
        <v>60</v>
      </c>
      <c r="V222" s="247">
        <v>60</v>
      </c>
      <c r="W222" s="246">
        <f t="shared" si="58"/>
        <v>0</v>
      </c>
      <c r="X222" s="246">
        <f t="shared" si="59"/>
        <v>60</v>
      </c>
      <c r="Y222" s="248">
        <f t="shared" si="66"/>
        <v>0</v>
      </c>
      <c r="Z222" s="249">
        <v>1910506000</v>
      </c>
      <c r="AA222" s="249">
        <v>0</v>
      </c>
      <c r="AB222" s="249">
        <f t="shared" si="64"/>
        <v>0</v>
      </c>
      <c r="AC222" s="249"/>
      <c r="AD222" s="249"/>
      <c r="AE222" s="249"/>
      <c r="AF222" s="249"/>
      <c r="AG222" s="249"/>
      <c r="AH222" s="249"/>
      <c r="AI222" s="249"/>
      <c r="AJ222" s="249"/>
      <c r="AK222" s="249"/>
      <c r="AL222" s="249"/>
      <c r="AM222" s="249"/>
      <c r="AN222" s="249"/>
      <c r="AO222" s="249">
        <f t="shared" si="61"/>
        <v>1910506000</v>
      </c>
      <c r="AP222" s="250">
        <f t="shared" si="62"/>
        <v>0</v>
      </c>
      <c r="AQ222" s="251"/>
      <c r="AR222" s="251"/>
      <c r="AS222" s="302"/>
      <c r="AT222" s="252"/>
      <c r="AU222" s="119" t="s">
        <v>195</v>
      </c>
      <c r="AV222" s="119">
        <f>IFERROR(VLOOKUP(F222,'[79]Detail Deprec_202511'!$D$166:$I$202,6,FALSE),0)</f>
        <v>0</v>
      </c>
      <c r="AW222">
        <f t="shared" si="63"/>
        <v>0</v>
      </c>
      <c r="BL222" s="213" t="s">
        <v>881</v>
      </c>
    </row>
    <row r="223" spans="1:64" hidden="1" outlineLevel="1">
      <c r="A223" s="242">
        <f t="shared" si="65"/>
        <v>209</v>
      </c>
      <c r="B223" s="254" t="s">
        <v>206</v>
      </c>
      <c r="C223" s="517" t="s">
        <v>188</v>
      </c>
      <c r="D223" s="253">
        <v>154</v>
      </c>
      <c r="E223" s="213" t="s">
        <v>886</v>
      </c>
      <c r="F223" s="213" t="s">
        <v>887</v>
      </c>
      <c r="G223" s="306">
        <v>41486</v>
      </c>
      <c r="H223" s="244" t="s">
        <v>607</v>
      </c>
      <c r="I223" s="271">
        <v>60</v>
      </c>
      <c r="J223" s="271" t="s">
        <v>888</v>
      </c>
      <c r="K223" s="271" t="s">
        <v>884</v>
      </c>
      <c r="L223" s="271"/>
      <c r="M223" s="271">
        <v>2013</v>
      </c>
      <c r="N223" s="271"/>
      <c r="O223" s="271"/>
      <c r="P223" s="307"/>
      <c r="Q223" s="253">
        <v>1</v>
      </c>
      <c r="R223" s="298">
        <v>30540</v>
      </c>
      <c r="S223" s="274">
        <v>295230180</v>
      </c>
      <c r="T223" s="245">
        <f t="shared" si="57"/>
        <v>4920503</v>
      </c>
      <c r="U223" s="254">
        <v>60</v>
      </c>
      <c r="V223" s="247">
        <v>60</v>
      </c>
      <c r="W223" s="246">
        <f t="shared" si="58"/>
        <v>0</v>
      </c>
      <c r="X223" s="246">
        <f t="shared" si="59"/>
        <v>60</v>
      </c>
      <c r="Y223" s="248">
        <f t="shared" si="66"/>
        <v>0</v>
      </c>
      <c r="Z223" s="249">
        <v>295230180</v>
      </c>
      <c r="AA223" s="249">
        <v>0</v>
      </c>
      <c r="AB223" s="249">
        <f t="shared" si="64"/>
        <v>0</v>
      </c>
      <c r="AC223" s="249"/>
      <c r="AD223" s="249"/>
      <c r="AE223" s="249"/>
      <c r="AF223" s="249"/>
      <c r="AG223" s="249"/>
      <c r="AH223" s="249"/>
      <c r="AI223" s="249"/>
      <c r="AJ223" s="249"/>
      <c r="AK223" s="249"/>
      <c r="AL223" s="249"/>
      <c r="AM223" s="249"/>
      <c r="AN223" s="249"/>
      <c r="AO223" s="249">
        <f t="shared" si="61"/>
        <v>295230180</v>
      </c>
      <c r="AP223" s="250">
        <f t="shared" si="62"/>
        <v>0</v>
      </c>
      <c r="AQ223" s="251"/>
      <c r="AR223" s="251"/>
      <c r="AS223" s="302"/>
      <c r="AT223" s="252"/>
      <c r="AU223" s="119" t="s">
        <v>195</v>
      </c>
      <c r="AV223" s="119">
        <f>IFERROR(VLOOKUP(F223,'[79]Detail Deprec_202511'!$D$166:$I$202,6,FALSE),0)</f>
        <v>0</v>
      </c>
      <c r="AW223">
        <f t="shared" si="63"/>
        <v>0</v>
      </c>
      <c r="BL223" s="213" t="s">
        <v>886</v>
      </c>
    </row>
    <row r="224" spans="1:64" hidden="1" outlineLevel="1">
      <c r="A224" s="242">
        <f t="shared" si="65"/>
        <v>210</v>
      </c>
      <c r="B224" s="254" t="s">
        <v>206</v>
      </c>
      <c r="C224" s="517" t="s">
        <v>188</v>
      </c>
      <c r="D224" s="253">
        <v>154</v>
      </c>
      <c r="E224" s="213" t="s">
        <v>889</v>
      </c>
      <c r="F224" s="213" t="s">
        <v>890</v>
      </c>
      <c r="G224" s="306">
        <v>41516</v>
      </c>
      <c r="H224" s="244" t="s">
        <v>607</v>
      </c>
      <c r="I224" s="271">
        <v>3073</v>
      </c>
      <c r="J224" s="271" t="s">
        <v>891</v>
      </c>
      <c r="K224" s="271" t="s">
        <v>870</v>
      </c>
      <c r="L224" s="271" t="s">
        <v>892</v>
      </c>
      <c r="M224" s="271">
        <v>2013</v>
      </c>
      <c r="N224" s="271"/>
      <c r="O224" s="271">
        <v>69093686</v>
      </c>
      <c r="P224" s="307" t="s">
        <v>893</v>
      </c>
      <c r="Q224" s="253">
        <v>1</v>
      </c>
      <c r="R224" s="308"/>
      <c r="S224" s="274">
        <v>586666000</v>
      </c>
      <c r="T224" s="245">
        <f t="shared" si="57"/>
        <v>9777766.666666666</v>
      </c>
      <c r="U224" s="254">
        <v>60</v>
      </c>
      <c r="V224" s="247">
        <v>60.000000000000007</v>
      </c>
      <c r="W224" s="246">
        <f t="shared" si="58"/>
        <v>0</v>
      </c>
      <c r="X224" s="246">
        <f t="shared" si="59"/>
        <v>60.000000000000007</v>
      </c>
      <c r="Y224" s="248">
        <f t="shared" si="66"/>
        <v>0</v>
      </c>
      <c r="Z224" s="249">
        <v>586666000</v>
      </c>
      <c r="AA224" s="249">
        <v>0</v>
      </c>
      <c r="AB224" s="249">
        <f t="shared" si="64"/>
        <v>0</v>
      </c>
      <c r="AC224" s="249"/>
      <c r="AD224" s="249"/>
      <c r="AE224" s="249"/>
      <c r="AF224" s="249"/>
      <c r="AG224" s="249"/>
      <c r="AH224" s="249"/>
      <c r="AI224" s="249"/>
      <c r="AJ224" s="249"/>
      <c r="AK224" s="249"/>
      <c r="AL224" s="249"/>
      <c r="AM224" s="249"/>
      <c r="AN224" s="249"/>
      <c r="AO224" s="249">
        <f t="shared" si="61"/>
        <v>586666000</v>
      </c>
      <c r="AP224" s="250">
        <f t="shared" si="62"/>
        <v>0</v>
      </c>
      <c r="AQ224" s="251"/>
      <c r="AR224" s="251"/>
      <c r="AS224" s="302"/>
      <c r="AT224" s="252"/>
      <c r="AU224" s="119" t="s">
        <v>195</v>
      </c>
      <c r="AV224" s="119">
        <f>IFERROR(VLOOKUP(F224,'[79]Detail Deprec_202511'!$D$166:$I$202,6,FALSE),0)</f>
        <v>0</v>
      </c>
      <c r="AW224">
        <f t="shared" si="63"/>
        <v>0</v>
      </c>
      <c r="BL224" s="213" t="s">
        <v>889</v>
      </c>
    </row>
    <row r="225" spans="1:64" hidden="1" outlineLevel="1">
      <c r="A225" s="242">
        <f t="shared" si="65"/>
        <v>211</v>
      </c>
      <c r="B225" s="254" t="s">
        <v>206</v>
      </c>
      <c r="C225" s="517" t="s">
        <v>188</v>
      </c>
      <c r="D225" s="253">
        <v>154</v>
      </c>
      <c r="E225" s="213" t="s">
        <v>894</v>
      </c>
      <c r="F225" s="213" t="s">
        <v>895</v>
      </c>
      <c r="G225" s="306">
        <v>41516</v>
      </c>
      <c r="H225" s="244" t="s">
        <v>607</v>
      </c>
      <c r="I225" s="271">
        <v>3073</v>
      </c>
      <c r="J225" s="271" t="s">
        <v>891</v>
      </c>
      <c r="K225" s="271" t="s">
        <v>870</v>
      </c>
      <c r="L225" s="271" t="s">
        <v>892</v>
      </c>
      <c r="M225" s="271">
        <v>2013</v>
      </c>
      <c r="N225" s="271"/>
      <c r="O225" s="271">
        <v>69092080</v>
      </c>
      <c r="P225" s="307" t="s">
        <v>896</v>
      </c>
      <c r="Q225" s="253">
        <v>1</v>
      </c>
      <c r="R225" s="308"/>
      <c r="S225" s="274">
        <v>586666000</v>
      </c>
      <c r="T225" s="245">
        <f t="shared" si="57"/>
        <v>9777766.666666666</v>
      </c>
      <c r="U225" s="254">
        <v>60</v>
      </c>
      <c r="V225" s="247">
        <v>60.000000000000007</v>
      </c>
      <c r="W225" s="246">
        <f t="shared" si="58"/>
        <v>0</v>
      </c>
      <c r="X225" s="246">
        <f t="shared" si="59"/>
        <v>60.000000000000007</v>
      </c>
      <c r="Y225" s="248">
        <f t="shared" si="66"/>
        <v>0</v>
      </c>
      <c r="Z225" s="249">
        <v>586666000</v>
      </c>
      <c r="AA225" s="249">
        <v>0</v>
      </c>
      <c r="AB225" s="249">
        <f t="shared" si="64"/>
        <v>0</v>
      </c>
      <c r="AC225" s="249"/>
      <c r="AD225" s="249"/>
      <c r="AE225" s="249"/>
      <c r="AF225" s="249"/>
      <c r="AG225" s="249"/>
      <c r="AH225" s="249"/>
      <c r="AI225" s="249"/>
      <c r="AJ225" s="249"/>
      <c r="AK225" s="249"/>
      <c r="AL225" s="249"/>
      <c r="AM225" s="249"/>
      <c r="AN225" s="249"/>
      <c r="AO225" s="249">
        <f t="shared" si="61"/>
        <v>586666000</v>
      </c>
      <c r="AP225" s="250">
        <f t="shared" si="62"/>
        <v>0</v>
      </c>
      <c r="AQ225" s="251"/>
      <c r="AR225" s="251"/>
      <c r="AS225" s="302"/>
      <c r="AT225" s="252"/>
      <c r="AU225" s="119" t="s">
        <v>195</v>
      </c>
      <c r="AV225" s="119">
        <f>IFERROR(VLOOKUP(F225,'[79]Detail Deprec_202511'!$D$166:$I$202,6,FALSE),0)</f>
        <v>0</v>
      </c>
      <c r="AW225">
        <f t="shared" si="63"/>
        <v>0</v>
      </c>
      <c r="BL225" s="213" t="s">
        <v>894</v>
      </c>
    </row>
    <row r="226" spans="1:64" hidden="1" outlineLevel="1">
      <c r="A226" s="242">
        <f t="shared" si="65"/>
        <v>212</v>
      </c>
      <c r="B226" s="254" t="s">
        <v>206</v>
      </c>
      <c r="C226" s="517" t="s">
        <v>188</v>
      </c>
      <c r="D226" s="253">
        <v>154</v>
      </c>
      <c r="E226" s="213" t="s">
        <v>897</v>
      </c>
      <c r="F226" s="213" t="s">
        <v>898</v>
      </c>
      <c r="G226" s="306">
        <v>41516</v>
      </c>
      <c r="H226" s="244" t="s">
        <v>607</v>
      </c>
      <c r="I226" s="271">
        <v>3073</v>
      </c>
      <c r="J226" s="271" t="s">
        <v>891</v>
      </c>
      <c r="K226" s="271" t="s">
        <v>870</v>
      </c>
      <c r="L226" s="271" t="s">
        <v>892</v>
      </c>
      <c r="M226" s="271">
        <v>2013</v>
      </c>
      <c r="N226" s="271"/>
      <c r="O226" s="271">
        <v>69094252</v>
      </c>
      <c r="P226" s="307" t="s">
        <v>899</v>
      </c>
      <c r="Q226" s="253">
        <v>1</v>
      </c>
      <c r="R226" s="308"/>
      <c r="S226" s="274">
        <v>586666000</v>
      </c>
      <c r="T226" s="245">
        <f t="shared" si="57"/>
        <v>9777766.666666666</v>
      </c>
      <c r="U226" s="254">
        <v>60</v>
      </c>
      <c r="V226" s="247">
        <v>60.000000000000007</v>
      </c>
      <c r="W226" s="246">
        <f t="shared" si="58"/>
        <v>0</v>
      </c>
      <c r="X226" s="246">
        <f t="shared" si="59"/>
        <v>60.000000000000007</v>
      </c>
      <c r="Y226" s="248">
        <f t="shared" si="66"/>
        <v>0</v>
      </c>
      <c r="Z226" s="249">
        <v>586666000</v>
      </c>
      <c r="AA226" s="249">
        <v>0</v>
      </c>
      <c r="AB226" s="249">
        <f t="shared" si="64"/>
        <v>0</v>
      </c>
      <c r="AC226" s="249"/>
      <c r="AD226" s="249"/>
      <c r="AE226" s="249"/>
      <c r="AF226" s="249"/>
      <c r="AG226" s="249"/>
      <c r="AH226" s="249"/>
      <c r="AI226" s="249"/>
      <c r="AJ226" s="249"/>
      <c r="AK226" s="249"/>
      <c r="AL226" s="249"/>
      <c r="AM226" s="249"/>
      <c r="AN226" s="249"/>
      <c r="AO226" s="249">
        <f t="shared" si="61"/>
        <v>586666000</v>
      </c>
      <c r="AP226" s="250">
        <f t="shared" si="62"/>
        <v>0</v>
      </c>
      <c r="AQ226" s="251"/>
      <c r="AR226" s="251"/>
      <c r="AS226" s="302"/>
      <c r="AT226" s="252"/>
      <c r="AU226" s="119" t="s">
        <v>195</v>
      </c>
      <c r="AV226" s="119">
        <f>IFERROR(VLOOKUP(F226,'[79]Detail Deprec_202511'!$D$166:$I$202,6,FALSE),0)</f>
        <v>0</v>
      </c>
      <c r="AW226">
        <f t="shared" si="63"/>
        <v>0</v>
      </c>
      <c r="BL226" s="213" t="s">
        <v>897</v>
      </c>
    </row>
    <row r="227" spans="1:64" hidden="1" outlineLevel="1">
      <c r="A227" s="242">
        <f t="shared" si="65"/>
        <v>213</v>
      </c>
      <c r="B227" s="254" t="s">
        <v>206</v>
      </c>
      <c r="C227" s="517" t="s">
        <v>188</v>
      </c>
      <c r="D227" s="253">
        <v>154</v>
      </c>
      <c r="E227" s="213" t="s">
        <v>900</v>
      </c>
      <c r="F227" s="213" t="s">
        <v>901</v>
      </c>
      <c r="G227" s="306">
        <v>41639</v>
      </c>
      <c r="H227" s="244" t="s">
        <v>607</v>
      </c>
      <c r="I227" s="271">
        <v>3066</v>
      </c>
      <c r="J227" s="271" t="s">
        <v>902</v>
      </c>
      <c r="K227" s="271" t="s">
        <v>870</v>
      </c>
      <c r="L227" s="271" t="s">
        <v>903</v>
      </c>
      <c r="M227" s="271">
        <v>2013</v>
      </c>
      <c r="N227" s="271"/>
      <c r="O227" s="271"/>
      <c r="P227" s="272" t="s">
        <v>904</v>
      </c>
      <c r="Q227" s="253">
        <v>1</v>
      </c>
      <c r="R227" s="308"/>
      <c r="S227" s="274">
        <v>460000000</v>
      </c>
      <c r="T227" s="245">
        <f t="shared" si="57"/>
        <v>7666666.666666667</v>
      </c>
      <c r="U227" s="254">
        <v>60</v>
      </c>
      <c r="V227" s="247">
        <v>60</v>
      </c>
      <c r="W227" s="246">
        <f t="shared" si="58"/>
        <v>0</v>
      </c>
      <c r="X227" s="246">
        <f t="shared" si="59"/>
        <v>60</v>
      </c>
      <c r="Y227" s="248">
        <f t="shared" si="66"/>
        <v>0</v>
      </c>
      <c r="Z227" s="249">
        <v>460000000</v>
      </c>
      <c r="AA227" s="249">
        <v>0</v>
      </c>
      <c r="AB227" s="249">
        <f t="shared" si="64"/>
        <v>0</v>
      </c>
      <c r="AC227" s="249"/>
      <c r="AD227" s="249"/>
      <c r="AE227" s="249"/>
      <c r="AF227" s="249"/>
      <c r="AG227" s="249"/>
      <c r="AH227" s="249"/>
      <c r="AI227" s="249"/>
      <c r="AJ227" s="249"/>
      <c r="AK227" s="249"/>
      <c r="AL227" s="249"/>
      <c r="AM227" s="249"/>
      <c r="AN227" s="249"/>
      <c r="AO227" s="249">
        <f t="shared" si="61"/>
        <v>460000000</v>
      </c>
      <c r="AP227" s="250">
        <f t="shared" si="62"/>
        <v>0</v>
      </c>
      <c r="AQ227" s="251"/>
      <c r="AR227" s="251"/>
      <c r="AS227" s="302"/>
      <c r="AT227" s="252"/>
      <c r="AU227" s="119" t="s">
        <v>195</v>
      </c>
      <c r="AV227" s="119">
        <f>IFERROR(VLOOKUP(F227,'[79]Detail Deprec_202511'!$D$166:$I$202,6,FALSE),0)</f>
        <v>0</v>
      </c>
      <c r="AW227">
        <f t="shared" si="63"/>
        <v>0</v>
      </c>
      <c r="BL227" s="213" t="s">
        <v>900</v>
      </c>
    </row>
    <row r="228" spans="1:64" hidden="1" outlineLevel="1">
      <c r="A228" s="242">
        <f t="shared" si="65"/>
        <v>214</v>
      </c>
      <c r="B228" s="254" t="s">
        <v>199</v>
      </c>
      <c r="C228" s="271" t="s">
        <v>200</v>
      </c>
      <c r="D228" s="253">
        <v>154</v>
      </c>
      <c r="E228" s="254"/>
      <c r="F228" s="254" t="s">
        <v>905</v>
      </c>
      <c r="G228" s="306">
        <v>41759</v>
      </c>
      <c r="H228" s="244" t="s">
        <v>607</v>
      </c>
      <c r="I228" s="271">
        <v>108</v>
      </c>
      <c r="J228" s="271" t="s">
        <v>755</v>
      </c>
      <c r="K228" s="271" t="s">
        <v>906</v>
      </c>
      <c r="L228" s="271" t="s">
        <v>880</v>
      </c>
      <c r="M228" s="271">
        <v>2014</v>
      </c>
      <c r="N228" s="271"/>
      <c r="O228" s="271"/>
      <c r="P228" s="307"/>
      <c r="Q228" s="253">
        <v>8</v>
      </c>
      <c r="R228" s="310">
        <v>650000</v>
      </c>
      <c r="S228" s="274">
        <f>10186260500+576085000+450000+877910+4841496</f>
        <v>10768514906</v>
      </c>
      <c r="T228" s="245">
        <f t="shared" si="57"/>
        <v>179475248.43333334</v>
      </c>
      <c r="U228" s="254">
        <v>60</v>
      </c>
      <c r="V228" s="247">
        <v>60.000000000000007</v>
      </c>
      <c r="W228" s="246">
        <f t="shared" si="58"/>
        <v>0</v>
      </c>
      <c r="X228" s="246">
        <f t="shared" si="59"/>
        <v>60.000000000000007</v>
      </c>
      <c r="Y228" s="248">
        <f t="shared" si="66"/>
        <v>0</v>
      </c>
      <c r="Z228" s="249">
        <v>10768514906.000002</v>
      </c>
      <c r="AA228" s="249">
        <v>-1.9073486328125E-6</v>
      </c>
      <c r="AB228" s="249">
        <f t="shared" si="64"/>
        <v>0</v>
      </c>
      <c r="AC228" s="249"/>
      <c r="AD228" s="249"/>
      <c r="AE228" s="249"/>
      <c r="AF228" s="249"/>
      <c r="AG228" s="249"/>
      <c r="AH228" s="249"/>
      <c r="AI228" s="249"/>
      <c r="AJ228" s="249"/>
      <c r="AK228" s="249"/>
      <c r="AL228" s="249"/>
      <c r="AM228" s="249"/>
      <c r="AN228" s="249"/>
      <c r="AO228" s="249">
        <f t="shared" si="61"/>
        <v>10768514906.000002</v>
      </c>
      <c r="AP228" s="250">
        <f t="shared" si="62"/>
        <v>-1.9073486328125E-6</v>
      </c>
      <c r="AQ228" s="251"/>
      <c r="AR228" s="251"/>
      <c r="AS228" s="302"/>
      <c r="AT228" s="252"/>
      <c r="AU228" s="119" t="s">
        <v>195</v>
      </c>
      <c r="AV228" s="119">
        <f>IFERROR(VLOOKUP(F228,'[79]Detail Deprec_202511'!$D$166:$I$202,6,FALSE),0)</f>
        <v>0</v>
      </c>
      <c r="AW228">
        <f t="shared" si="63"/>
        <v>0</v>
      </c>
      <c r="BL228" s="254"/>
    </row>
    <row r="229" spans="1:64" outlineLevel="1">
      <c r="A229" s="242">
        <f t="shared" si="65"/>
        <v>215</v>
      </c>
      <c r="B229" s="254" t="s">
        <v>271</v>
      </c>
      <c r="C229" s="216" t="s">
        <v>272</v>
      </c>
      <c r="D229" s="253">
        <v>154</v>
      </c>
      <c r="E229" s="213" t="s">
        <v>907</v>
      </c>
      <c r="F229" s="213" t="s">
        <v>908</v>
      </c>
      <c r="G229" s="306">
        <v>41726</v>
      </c>
      <c r="H229" s="244" t="s">
        <v>607</v>
      </c>
      <c r="I229" s="271">
        <v>25</v>
      </c>
      <c r="J229" s="271" t="s">
        <v>909</v>
      </c>
      <c r="K229" s="271" t="s">
        <v>910</v>
      </c>
      <c r="L229" s="271"/>
      <c r="M229" s="271">
        <v>2014</v>
      </c>
      <c r="N229" s="271"/>
      <c r="O229" s="271"/>
      <c r="P229" s="272"/>
      <c r="Q229" s="253">
        <v>1</v>
      </c>
      <c r="R229" s="298">
        <v>61170</v>
      </c>
      <c r="S229" s="274">
        <v>711651780</v>
      </c>
      <c r="T229" s="245">
        <f t="shared" si="57"/>
        <v>11860863</v>
      </c>
      <c r="U229" s="254">
        <v>60</v>
      </c>
      <c r="V229" s="247">
        <v>60</v>
      </c>
      <c r="W229" s="246">
        <f t="shared" si="58"/>
        <v>0</v>
      </c>
      <c r="X229" s="246">
        <f t="shared" si="59"/>
        <v>60</v>
      </c>
      <c r="Y229" s="248">
        <f t="shared" si="66"/>
        <v>0</v>
      </c>
      <c r="Z229" s="249">
        <v>711651780</v>
      </c>
      <c r="AA229" s="249">
        <v>0</v>
      </c>
      <c r="AB229" s="249">
        <f t="shared" si="64"/>
        <v>0</v>
      </c>
      <c r="AC229" s="249"/>
      <c r="AD229" s="249"/>
      <c r="AE229" s="249"/>
      <c r="AF229" s="249"/>
      <c r="AG229" s="249"/>
      <c r="AH229" s="249"/>
      <c r="AI229" s="249"/>
      <c r="AJ229" s="249"/>
      <c r="AK229" s="249"/>
      <c r="AL229" s="249"/>
      <c r="AM229" s="249"/>
      <c r="AN229" s="249"/>
      <c r="AO229" s="249">
        <f t="shared" si="61"/>
        <v>711651780</v>
      </c>
      <c r="AP229" s="250">
        <f t="shared" si="62"/>
        <v>0</v>
      </c>
      <c r="AQ229" s="251"/>
      <c r="AR229" s="251"/>
      <c r="AS229" s="302"/>
      <c r="AT229" s="252"/>
      <c r="AU229" s="119" t="s">
        <v>195</v>
      </c>
      <c r="AV229" s="119">
        <f>IFERROR(VLOOKUP(F229,'[79]Detail Deprec_202511'!$D$166:$I$202,6,FALSE),0)</f>
        <v>0</v>
      </c>
      <c r="AW229" s="119">
        <f t="shared" si="63"/>
        <v>0</v>
      </c>
      <c r="BL229" s="213" t="s">
        <v>907</v>
      </c>
    </row>
    <row r="230" spans="1:64" outlineLevel="1">
      <c r="A230" s="242">
        <f t="shared" si="65"/>
        <v>216</v>
      </c>
      <c r="B230" s="254" t="s">
        <v>271</v>
      </c>
      <c r="C230" s="216" t="s">
        <v>272</v>
      </c>
      <c r="D230" s="253">
        <v>154</v>
      </c>
      <c r="E230" s="213" t="s">
        <v>911</v>
      </c>
      <c r="F230" s="213" t="s">
        <v>912</v>
      </c>
      <c r="G230" s="306">
        <v>41759</v>
      </c>
      <c r="H230" s="244" t="s">
        <v>607</v>
      </c>
      <c r="I230" s="271">
        <v>115</v>
      </c>
      <c r="J230" s="271" t="s">
        <v>913</v>
      </c>
      <c r="K230" s="271" t="s">
        <v>914</v>
      </c>
      <c r="L230" s="271"/>
      <c r="M230" s="271">
        <v>2014</v>
      </c>
      <c r="N230" s="271"/>
      <c r="O230" s="271"/>
      <c r="P230" s="272"/>
      <c r="Q230" s="253">
        <v>1</v>
      </c>
      <c r="R230" s="298">
        <v>21840</v>
      </c>
      <c r="S230" s="274">
        <v>249063360</v>
      </c>
      <c r="T230" s="245">
        <f t="shared" si="57"/>
        <v>4151056</v>
      </c>
      <c r="U230" s="254">
        <v>60</v>
      </c>
      <c r="V230" s="247">
        <v>60</v>
      </c>
      <c r="W230" s="246">
        <f t="shared" si="58"/>
        <v>0</v>
      </c>
      <c r="X230" s="246">
        <f t="shared" si="59"/>
        <v>60</v>
      </c>
      <c r="Y230" s="248">
        <f t="shared" si="66"/>
        <v>0</v>
      </c>
      <c r="Z230" s="249">
        <v>249063360</v>
      </c>
      <c r="AA230" s="249">
        <v>0</v>
      </c>
      <c r="AB230" s="249">
        <f t="shared" si="64"/>
        <v>0</v>
      </c>
      <c r="AC230" s="249"/>
      <c r="AD230" s="249"/>
      <c r="AE230" s="249"/>
      <c r="AF230" s="249"/>
      <c r="AG230" s="249"/>
      <c r="AH230" s="249"/>
      <c r="AI230" s="249"/>
      <c r="AJ230" s="249"/>
      <c r="AK230" s="249"/>
      <c r="AL230" s="249"/>
      <c r="AM230" s="249"/>
      <c r="AN230" s="249"/>
      <c r="AO230" s="249">
        <f t="shared" si="61"/>
        <v>249063360</v>
      </c>
      <c r="AP230" s="250">
        <f t="shared" si="62"/>
        <v>0</v>
      </c>
      <c r="AQ230" s="251"/>
      <c r="AR230" s="251"/>
      <c r="AS230" s="302"/>
      <c r="AT230" s="252"/>
      <c r="AU230" s="119" t="s">
        <v>195</v>
      </c>
      <c r="AV230" s="119">
        <f>IFERROR(VLOOKUP(F230,'[79]Detail Deprec_202511'!$D$166:$I$202,6,FALSE),0)</f>
        <v>0</v>
      </c>
      <c r="AW230" s="119">
        <f t="shared" si="63"/>
        <v>0</v>
      </c>
      <c r="BL230" s="213" t="s">
        <v>911</v>
      </c>
    </row>
    <row r="231" spans="1:64" outlineLevel="1">
      <c r="A231" s="242">
        <f t="shared" si="65"/>
        <v>217</v>
      </c>
      <c r="B231" s="254" t="s">
        <v>271</v>
      </c>
      <c r="C231" s="216" t="s">
        <v>272</v>
      </c>
      <c r="D231" s="253">
        <v>154</v>
      </c>
      <c r="E231" s="213" t="s">
        <v>915</v>
      </c>
      <c r="F231" s="213" t="s">
        <v>916</v>
      </c>
      <c r="G231" s="306">
        <v>41764</v>
      </c>
      <c r="H231" s="244" t="s">
        <v>607</v>
      </c>
      <c r="I231" s="271">
        <v>7</v>
      </c>
      <c r="J231" s="271" t="s">
        <v>917</v>
      </c>
      <c r="K231" s="271" t="s">
        <v>918</v>
      </c>
      <c r="L231" s="271"/>
      <c r="M231" s="271">
        <v>2014</v>
      </c>
      <c r="N231" s="271"/>
      <c r="O231" s="271"/>
      <c r="P231" s="272"/>
      <c r="Q231" s="253">
        <v>1</v>
      </c>
      <c r="R231" s="298"/>
      <c r="S231" s="274">
        <v>66224000</v>
      </c>
      <c r="T231" s="245">
        <f t="shared" si="57"/>
        <v>1103733.3333333333</v>
      </c>
      <c r="U231" s="254">
        <v>60</v>
      </c>
      <c r="V231" s="247">
        <v>60.000000000000007</v>
      </c>
      <c r="W231" s="246">
        <f t="shared" si="58"/>
        <v>0</v>
      </c>
      <c r="X231" s="246">
        <f t="shared" si="59"/>
        <v>60.000000000000007</v>
      </c>
      <c r="Y231" s="248">
        <f t="shared" si="66"/>
        <v>0</v>
      </c>
      <c r="Z231" s="249">
        <v>66224000</v>
      </c>
      <c r="AA231" s="249">
        <v>0</v>
      </c>
      <c r="AB231" s="249">
        <f t="shared" si="64"/>
        <v>0</v>
      </c>
      <c r="AC231" s="249"/>
      <c r="AD231" s="249"/>
      <c r="AE231" s="249"/>
      <c r="AF231" s="249"/>
      <c r="AG231" s="249"/>
      <c r="AH231" s="249"/>
      <c r="AI231" s="249"/>
      <c r="AJ231" s="249"/>
      <c r="AK231" s="249"/>
      <c r="AL231" s="249"/>
      <c r="AM231" s="249"/>
      <c r="AN231" s="249"/>
      <c r="AO231" s="249">
        <f t="shared" si="61"/>
        <v>66224000</v>
      </c>
      <c r="AP231" s="250">
        <f t="shared" si="62"/>
        <v>0</v>
      </c>
      <c r="AQ231" s="251"/>
      <c r="AR231" s="251"/>
      <c r="AS231" s="302"/>
      <c r="AT231" s="252"/>
      <c r="AU231" s="119" t="s">
        <v>195</v>
      </c>
      <c r="AV231" s="119">
        <f>IFERROR(VLOOKUP(F231,'[79]Detail Deprec_202511'!$D$166:$I$202,6,FALSE),0)</f>
        <v>0</v>
      </c>
      <c r="AW231" s="119">
        <f t="shared" si="63"/>
        <v>0</v>
      </c>
      <c r="BL231" s="213" t="s">
        <v>915</v>
      </c>
    </row>
    <row r="232" spans="1:64" outlineLevel="1">
      <c r="A232" s="242">
        <f t="shared" si="65"/>
        <v>218</v>
      </c>
      <c r="B232" s="254" t="s">
        <v>271</v>
      </c>
      <c r="C232" s="216" t="s">
        <v>272</v>
      </c>
      <c r="D232" s="253">
        <v>154</v>
      </c>
      <c r="E232" s="213" t="s">
        <v>919</v>
      </c>
      <c r="F232" s="213" t="s">
        <v>920</v>
      </c>
      <c r="G232" s="306">
        <v>41789</v>
      </c>
      <c r="H232" s="244" t="s">
        <v>607</v>
      </c>
      <c r="I232" s="271">
        <v>112</v>
      </c>
      <c r="J232" s="271" t="s">
        <v>913</v>
      </c>
      <c r="K232" s="271" t="s">
        <v>910</v>
      </c>
      <c r="L232" s="271"/>
      <c r="M232" s="271">
        <v>2014</v>
      </c>
      <c r="N232" s="271"/>
      <c r="O232" s="271"/>
      <c r="P232" s="272"/>
      <c r="Q232" s="253">
        <v>1</v>
      </c>
      <c r="R232" s="298">
        <v>99500</v>
      </c>
      <c r="S232" s="274">
        <v>1117783000</v>
      </c>
      <c r="T232" s="245">
        <f t="shared" si="57"/>
        <v>18629716.666666668</v>
      </c>
      <c r="U232" s="254">
        <v>60</v>
      </c>
      <c r="V232" s="247">
        <v>59.999999999999993</v>
      </c>
      <c r="W232" s="246">
        <f t="shared" si="58"/>
        <v>0</v>
      </c>
      <c r="X232" s="246">
        <f t="shared" si="59"/>
        <v>59.999999999999993</v>
      </c>
      <c r="Y232" s="248">
        <f t="shared" si="66"/>
        <v>0</v>
      </c>
      <c r="Z232" s="249">
        <v>1117783000</v>
      </c>
      <c r="AA232" s="249">
        <v>0</v>
      </c>
      <c r="AB232" s="249">
        <f t="shared" si="64"/>
        <v>0</v>
      </c>
      <c r="AC232" s="249"/>
      <c r="AD232" s="249"/>
      <c r="AE232" s="249"/>
      <c r="AF232" s="249"/>
      <c r="AG232" s="249"/>
      <c r="AH232" s="249"/>
      <c r="AI232" s="249"/>
      <c r="AJ232" s="249"/>
      <c r="AK232" s="249"/>
      <c r="AL232" s="249"/>
      <c r="AM232" s="249"/>
      <c r="AN232" s="249"/>
      <c r="AO232" s="249">
        <f t="shared" si="61"/>
        <v>1117783000</v>
      </c>
      <c r="AP232" s="250">
        <f t="shared" si="62"/>
        <v>0</v>
      </c>
      <c r="AQ232" s="251"/>
      <c r="AR232" s="251"/>
      <c r="AS232" s="302"/>
      <c r="AT232" s="252"/>
      <c r="AU232" s="119" t="s">
        <v>195</v>
      </c>
      <c r="AV232" s="119">
        <f>IFERROR(VLOOKUP(F232,'[79]Detail Deprec_202511'!$D$166:$I$202,6,FALSE),0)</f>
        <v>0</v>
      </c>
      <c r="AW232" s="119">
        <f t="shared" si="63"/>
        <v>0</v>
      </c>
      <c r="BL232" s="213" t="s">
        <v>919</v>
      </c>
    </row>
    <row r="233" spans="1:64" outlineLevel="1">
      <c r="A233" s="242">
        <f t="shared" si="65"/>
        <v>219</v>
      </c>
      <c r="B233" s="254" t="s">
        <v>271</v>
      </c>
      <c r="C233" s="216" t="s">
        <v>272</v>
      </c>
      <c r="D233" s="253">
        <v>154</v>
      </c>
      <c r="E233" s="213" t="s">
        <v>921</v>
      </c>
      <c r="F233" s="213" t="s">
        <v>922</v>
      </c>
      <c r="G233" s="306">
        <v>41820</v>
      </c>
      <c r="H233" s="244" t="s">
        <v>607</v>
      </c>
      <c r="I233" s="271">
        <v>2008</v>
      </c>
      <c r="J233" s="271" t="s">
        <v>913</v>
      </c>
      <c r="K233" s="271"/>
      <c r="L233" s="271" t="s">
        <v>914</v>
      </c>
      <c r="M233" s="271">
        <v>2014</v>
      </c>
      <c r="N233" s="271"/>
      <c r="O233" s="271"/>
      <c r="P233" s="272"/>
      <c r="Q233" s="253">
        <v>1</v>
      </c>
      <c r="R233" s="298">
        <v>31716</v>
      </c>
      <c r="S233" s="274">
        <v>368254476</v>
      </c>
      <c r="T233" s="245">
        <f t="shared" si="57"/>
        <v>6137574.5999999996</v>
      </c>
      <c r="U233" s="254">
        <v>60</v>
      </c>
      <c r="V233" s="247">
        <v>60.000000000000007</v>
      </c>
      <c r="W233" s="246">
        <f t="shared" si="58"/>
        <v>0</v>
      </c>
      <c r="X233" s="246">
        <f t="shared" si="59"/>
        <v>60.000000000000007</v>
      </c>
      <c r="Y233" s="248">
        <f t="shared" si="66"/>
        <v>0</v>
      </c>
      <c r="Z233" s="249">
        <v>368254476</v>
      </c>
      <c r="AA233" s="249">
        <v>0</v>
      </c>
      <c r="AB233" s="249">
        <f t="shared" si="64"/>
        <v>0</v>
      </c>
      <c r="AC233" s="249"/>
      <c r="AD233" s="249"/>
      <c r="AE233" s="249"/>
      <c r="AF233" s="249"/>
      <c r="AG233" s="249"/>
      <c r="AH233" s="249"/>
      <c r="AI233" s="249"/>
      <c r="AJ233" s="249"/>
      <c r="AK233" s="249"/>
      <c r="AL233" s="249"/>
      <c r="AM233" s="249"/>
      <c r="AN233" s="249"/>
      <c r="AO233" s="249">
        <f t="shared" si="61"/>
        <v>368254476</v>
      </c>
      <c r="AP233" s="250">
        <f t="shared" si="62"/>
        <v>0</v>
      </c>
      <c r="AQ233" s="251"/>
      <c r="AR233" s="251"/>
      <c r="AS233" s="302"/>
      <c r="AT233" s="252"/>
      <c r="AU233" s="119" t="s">
        <v>195</v>
      </c>
      <c r="AV233" s="119">
        <f>IFERROR(VLOOKUP(F233,'[79]Detail Deprec_202511'!$D$166:$I$202,6,FALSE),0)</f>
        <v>0</v>
      </c>
      <c r="AW233" s="119">
        <f t="shared" si="63"/>
        <v>0</v>
      </c>
      <c r="BL233" s="213" t="s">
        <v>921</v>
      </c>
    </row>
    <row r="234" spans="1:64" outlineLevel="1">
      <c r="A234" s="242">
        <f t="shared" si="65"/>
        <v>220</v>
      </c>
      <c r="B234" s="254" t="s">
        <v>271</v>
      </c>
      <c r="C234" s="216" t="s">
        <v>272</v>
      </c>
      <c r="D234" s="253">
        <v>154</v>
      </c>
      <c r="E234" s="254" t="s">
        <v>923</v>
      </c>
      <c r="F234" s="254" t="s">
        <v>924</v>
      </c>
      <c r="G234" s="306">
        <v>41828</v>
      </c>
      <c r="H234" s="244" t="s">
        <v>607</v>
      </c>
      <c r="I234" s="271">
        <v>8</v>
      </c>
      <c r="J234" s="271" t="s">
        <v>913</v>
      </c>
      <c r="K234" s="254" t="s">
        <v>925</v>
      </c>
      <c r="L234" s="254"/>
      <c r="M234" s="271">
        <v>2014</v>
      </c>
      <c r="N234" s="271"/>
      <c r="O234" s="271"/>
      <c r="P234" s="272"/>
      <c r="Q234" s="253">
        <v>1</v>
      </c>
      <c r="R234" s="311">
        <v>209350</v>
      </c>
      <c r="S234" s="274">
        <v>2505710150</v>
      </c>
      <c r="T234" s="245">
        <f t="shared" si="57"/>
        <v>41761835.833333336</v>
      </c>
      <c r="U234" s="254">
        <v>60</v>
      </c>
      <c r="V234" s="247">
        <v>59.999999999999993</v>
      </c>
      <c r="W234" s="246">
        <f t="shared" si="58"/>
        <v>0</v>
      </c>
      <c r="X234" s="246">
        <f t="shared" si="59"/>
        <v>59.999999999999993</v>
      </c>
      <c r="Y234" s="248">
        <f t="shared" si="66"/>
        <v>0</v>
      </c>
      <c r="Z234" s="249">
        <v>2505710150</v>
      </c>
      <c r="AA234" s="249">
        <v>0</v>
      </c>
      <c r="AB234" s="249">
        <f t="shared" si="64"/>
        <v>0</v>
      </c>
      <c r="AC234" s="249"/>
      <c r="AD234" s="249"/>
      <c r="AE234" s="249"/>
      <c r="AF234" s="249"/>
      <c r="AG234" s="249"/>
      <c r="AH234" s="249"/>
      <c r="AI234" s="249"/>
      <c r="AJ234" s="249"/>
      <c r="AK234" s="249"/>
      <c r="AL234" s="249"/>
      <c r="AM234" s="249"/>
      <c r="AN234" s="249"/>
      <c r="AO234" s="249">
        <f t="shared" si="61"/>
        <v>2505710150</v>
      </c>
      <c r="AP234" s="250">
        <f t="shared" si="62"/>
        <v>0</v>
      </c>
      <c r="AQ234" s="251"/>
      <c r="AR234" s="251"/>
      <c r="AS234" s="302"/>
      <c r="AT234" s="252"/>
      <c r="AU234" s="119" t="s">
        <v>195</v>
      </c>
      <c r="AV234" s="119">
        <f>IFERROR(VLOOKUP(F234,'[79]Detail Deprec_202511'!$D$166:$I$202,6,FALSE),0)</f>
        <v>0</v>
      </c>
      <c r="AW234" s="119">
        <f t="shared" si="63"/>
        <v>0</v>
      </c>
      <c r="BL234" s="254" t="s">
        <v>923</v>
      </c>
    </row>
    <row r="235" spans="1:64" hidden="1" outlineLevel="1">
      <c r="A235" s="242">
        <f t="shared" si="65"/>
        <v>221</v>
      </c>
      <c r="B235" s="254" t="s">
        <v>206</v>
      </c>
      <c r="C235" s="517" t="s">
        <v>188</v>
      </c>
      <c r="D235" s="253">
        <v>154</v>
      </c>
      <c r="E235" s="254" t="s">
        <v>926</v>
      </c>
      <c r="F235" s="254" t="s">
        <v>927</v>
      </c>
      <c r="G235" s="306">
        <v>41851</v>
      </c>
      <c r="H235" s="244" t="s">
        <v>607</v>
      </c>
      <c r="I235" s="271">
        <v>3040</v>
      </c>
      <c r="J235" s="271" t="s">
        <v>928</v>
      </c>
      <c r="K235" s="254" t="s">
        <v>929</v>
      </c>
      <c r="L235" s="254" t="s">
        <v>930</v>
      </c>
      <c r="M235" s="271">
        <v>2014</v>
      </c>
      <c r="N235" s="271"/>
      <c r="O235" s="271"/>
      <c r="P235" s="272"/>
      <c r="Q235" s="253">
        <v>1</v>
      </c>
      <c r="R235" s="303"/>
      <c r="S235" s="274">
        <v>16970800</v>
      </c>
      <c r="T235" s="245">
        <f t="shared" si="57"/>
        <v>282846.66666666669</v>
      </c>
      <c r="U235" s="312">
        <v>60</v>
      </c>
      <c r="V235" s="247">
        <v>59.999999999999993</v>
      </c>
      <c r="W235" s="246">
        <f t="shared" si="58"/>
        <v>0</v>
      </c>
      <c r="X235" s="246">
        <f t="shared" si="59"/>
        <v>59.999999999999993</v>
      </c>
      <c r="Y235" s="248">
        <f t="shared" si="66"/>
        <v>0</v>
      </c>
      <c r="Z235" s="249">
        <v>16970800</v>
      </c>
      <c r="AA235" s="249">
        <v>0</v>
      </c>
      <c r="AB235" s="249">
        <f t="shared" si="64"/>
        <v>0</v>
      </c>
      <c r="AC235" s="249"/>
      <c r="AD235" s="249"/>
      <c r="AE235" s="249"/>
      <c r="AF235" s="249"/>
      <c r="AG235" s="249"/>
      <c r="AH235" s="249"/>
      <c r="AI235" s="249"/>
      <c r="AJ235" s="249"/>
      <c r="AK235" s="249"/>
      <c r="AL235" s="249"/>
      <c r="AM235" s="249"/>
      <c r="AN235" s="249"/>
      <c r="AO235" s="249">
        <f t="shared" si="61"/>
        <v>16970800</v>
      </c>
      <c r="AP235" s="250">
        <f t="shared" si="62"/>
        <v>0</v>
      </c>
      <c r="AQ235" s="251"/>
      <c r="AR235" s="251"/>
      <c r="AS235" s="302"/>
      <c r="AT235" s="252"/>
      <c r="AU235" s="119" t="s">
        <v>195</v>
      </c>
      <c r="AV235" s="119">
        <f>IFERROR(VLOOKUP(F235,'[79]Detail Deprec_202511'!$D$166:$I$202,6,FALSE),0)</f>
        <v>0</v>
      </c>
      <c r="AW235">
        <f t="shared" si="63"/>
        <v>0</v>
      </c>
      <c r="BL235" s="254" t="s">
        <v>926</v>
      </c>
    </row>
    <row r="236" spans="1:64" outlineLevel="1">
      <c r="A236" s="242">
        <f t="shared" si="65"/>
        <v>222</v>
      </c>
      <c r="B236" s="254" t="s">
        <v>271</v>
      </c>
      <c r="C236" s="216" t="s">
        <v>272</v>
      </c>
      <c r="D236" s="253">
        <v>154</v>
      </c>
      <c r="E236" s="254" t="s">
        <v>931</v>
      </c>
      <c r="F236" s="254" t="s">
        <v>932</v>
      </c>
      <c r="G236" s="306">
        <v>41866</v>
      </c>
      <c r="H236" s="244" t="s">
        <v>607</v>
      </c>
      <c r="I236" s="271"/>
      <c r="J236" s="271" t="s">
        <v>933</v>
      </c>
      <c r="K236" s="254" t="s">
        <v>934</v>
      </c>
      <c r="L236" s="254"/>
      <c r="M236" s="271">
        <v>2014</v>
      </c>
      <c r="N236" s="271"/>
      <c r="O236" s="271"/>
      <c r="P236" s="272"/>
      <c r="Q236" s="253">
        <v>1</v>
      </c>
      <c r="R236" s="303"/>
      <c r="S236" s="274">
        <v>41472000</v>
      </c>
      <c r="T236" s="245">
        <f t="shared" si="57"/>
        <v>691200</v>
      </c>
      <c r="U236" s="254">
        <v>60</v>
      </c>
      <c r="V236" s="247">
        <v>60</v>
      </c>
      <c r="W236" s="246">
        <f t="shared" si="58"/>
        <v>0</v>
      </c>
      <c r="X236" s="246">
        <f t="shared" si="59"/>
        <v>60</v>
      </c>
      <c r="Y236" s="248">
        <f t="shared" si="66"/>
        <v>0</v>
      </c>
      <c r="Z236" s="249">
        <v>41472000</v>
      </c>
      <c r="AA236" s="249">
        <v>0</v>
      </c>
      <c r="AB236" s="249">
        <f t="shared" si="64"/>
        <v>0</v>
      </c>
      <c r="AC236" s="249"/>
      <c r="AD236" s="249"/>
      <c r="AE236" s="249"/>
      <c r="AF236" s="249"/>
      <c r="AG236" s="249"/>
      <c r="AH236" s="249"/>
      <c r="AI236" s="249"/>
      <c r="AJ236" s="249"/>
      <c r="AK236" s="249"/>
      <c r="AL236" s="249"/>
      <c r="AM236" s="249"/>
      <c r="AN236" s="249"/>
      <c r="AO236" s="249">
        <f t="shared" si="61"/>
        <v>41472000</v>
      </c>
      <c r="AP236" s="250">
        <f t="shared" si="62"/>
        <v>0</v>
      </c>
      <c r="AQ236" s="251"/>
      <c r="AR236" s="251"/>
      <c r="AS236" s="302"/>
      <c r="AT236" s="252"/>
      <c r="AU236" s="119" t="s">
        <v>195</v>
      </c>
      <c r="AV236" s="119">
        <f>IFERROR(VLOOKUP(F236,'[79]Detail Deprec_202511'!$D$166:$I$202,6,FALSE),0)</f>
        <v>0</v>
      </c>
      <c r="AW236" s="119">
        <f t="shared" si="63"/>
        <v>0</v>
      </c>
      <c r="BL236" s="254" t="s">
        <v>931</v>
      </c>
    </row>
    <row r="237" spans="1:64" outlineLevel="1">
      <c r="A237" s="242">
        <f t="shared" si="65"/>
        <v>223</v>
      </c>
      <c r="B237" s="254" t="s">
        <v>271</v>
      </c>
      <c r="C237" s="216" t="s">
        <v>272</v>
      </c>
      <c r="D237" s="253">
        <v>154</v>
      </c>
      <c r="E237" s="254" t="s">
        <v>935</v>
      </c>
      <c r="F237" s="254" t="s">
        <v>936</v>
      </c>
      <c r="G237" s="306">
        <v>41879</v>
      </c>
      <c r="H237" s="244" t="s">
        <v>607</v>
      </c>
      <c r="I237" s="271"/>
      <c r="J237" s="271" t="s">
        <v>913</v>
      </c>
      <c r="K237" s="254" t="s">
        <v>413</v>
      </c>
      <c r="L237" s="254"/>
      <c r="M237" s="271">
        <v>2014</v>
      </c>
      <c r="N237" s="271"/>
      <c r="O237" s="271"/>
      <c r="P237" s="272"/>
      <c r="Q237" s="253">
        <v>1</v>
      </c>
      <c r="R237" s="298">
        <v>20895</v>
      </c>
      <c r="S237" s="274">
        <v>242193945</v>
      </c>
      <c r="T237" s="245">
        <f t="shared" si="57"/>
        <v>4036565.75</v>
      </c>
      <c r="U237" s="254">
        <v>60</v>
      </c>
      <c r="V237" s="247">
        <v>60</v>
      </c>
      <c r="W237" s="246">
        <f t="shared" si="58"/>
        <v>0</v>
      </c>
      <c r="X237" s="246">
        <f t="shared" si="59"/>
        <v>60</v>
      </c>
      <c r="Y237" s="248">
        <f t="shared" si="66"/>
        <v>0</v>
      </c>
      <c r="Z237" s="249">
        <v>242193945</v>
      </c>
      <c r="AA237" s="249">
        <v>0</v>
      </c>
      <c r="AB237" s="249">
        <f t="shared" si="64"/>
        <v>0</v>
      </c>
      <c r="AC237" s="249"/>
      <c r="AD237" s="249"/>
      <c r="AE237" s="249"/>
      <c r="AF237" s="249"/>
      <c r="AG237" s="249"/>
      <c r="AH237" s="249"/>
      <c r="AI237" s="249"/>
      <c r="AJ237" s="249"/>
      <c r="AK237" s="249"/>
      <c r="AL237" s="249"/>
      <c r="AM237" s="249"/>
      <c r="AN237" s="249"/>
      <c r="AO237" s="249">
        <f t="shared" si="61"/>
        <v>242193945</v>
      </c>
      <c r="AP237" s="250">
        <f t="shared" si="62"/>
        <v>0</v>
      </c>
      <c r="AQ237" s="251"/>
      <c r="AR237" s="251"/>
      <c r="AS237" s="302"/>
      <c r="AT237" s="252"/>
      <c r="AU237" s="119" t="s">
        <v>195</v>
      </c>
      <c r="AV237" s="119">
        <f>IFERROR(VLOOKUP(F237,'[79]Detail Deprec_202511'!$D$166:$I$202,6,FALSE),0)</f>
        <v>0</v>
      </c>
      <c r="AW237" s="119">
        <f t="shared" si="63"/>
        <v>0</v>
      </c>
      <c r="BL237" s="254" t="s">
        <v>935</v>
      </c>
    </row>
    <row r="238" spans="1:64" hidden="1" outlineLevel="1">
      <c r="A238" s="242">
        <f t="shared" si="65"/>
        <v>224</v>
      </c>
      <c r="B238" s="254" t="s">
        <v>206</v>
      </c>
      <c r="C238" s="517" t="s">
        <v>188</v>
      </c>
      <c r="D238" s="253">
        <v>154</v>
      </c>
      <c r="E238" s="254" t="s">
        <v>937</v>
      </c>
      <c r="F238" s="254" t="s">
        <v>938</v>
      </c>
      <c r="G238" s="306">
        <v>41880</v>
      </c>
      <c r="H238" s="244" t="s">
        <v>607</v>
      </c>
      <c r="I238" s="271">
        <v>3100</v>
      </c>
      <c r="J238" s="271" t="s">
        <v>939</v>
      </c>
      <c r="K238" s="254" t="s">
        <v>940</v>
      </c>
      <c r="L238" s="254"/>
      <c r="M238" s="271">
        <v>2014</v>
      </c>
      <c r="N238" s="271"/>
      <c r="O238" s="271"/>
      <c r="P238" s="272" t="s">
        <v>941</v>
      </c>
      <c r="Q238" s="253">
        <v>1</v>
      </c>
      <c r="R238" s="303"/>
      <c r="S238" s="274">
        <v>44000000</v>
      </c>
      <c r="T238" s="245">
        <f t="shared" si="57"/>
        <v>733333.33333333337</v>
      </c>
      <c r="U238" s="254">
        <v>60</v>
      </c>
      <c r="V238" s="247">
        <v>60</v>
      </c>
      <c r="W238" s="246">
        <f t="shared" si="58"/>
        <v>0</v>
      </c>
      <c r="X238" s="246">
        <f t="shared" si="59"/>
        <v>60</v>
      </c>
      <c r="Y238" s="248">
        <f t="shared" si="66"/>
        <v>0</v>
      </c>
      <c r="Z238" s="249">
        <v>44000000</v>
      </c>
      <c r="AA238" s="249">
        <v>0</v>
      </c>
      <c r="AB238" s="249">
        <f t="shared" si="64"/>
        <v>0</v>
      </c>
      <c r="AC238" s="249"/>
      <c r="AD238" s="249"/>
      <c r="AE238" s="249"/>
      <c r="AF238" s="249"/>
      <c r="AG238" s="249"/>
      <c r="AH238" s="249"/>
      <c r="AI238" s="249"/>
      <c r="AJ238" s="249"/>
      <c r="AK238" s="249"/>
      <c r="AL238" s="249"/>
      <c r="AM238" s="249"/>
      <c r="AN238" s="249"/>
      <c r="AO238" s="249">
        <f t="shared" si="61"/>
        <v>44000000</v>
      </c>
      <c r="AP238" s="250">
        <f t="shared" si="62"/>
        <v>0</v>
      </c>
      <c r="AQ238" s="251"/>
      <c r="AR238" s="251"/>
      <c r="AS238" s="302"/>
      <c r="AT238" s="252"/>
      <c r="AU238" s="119" t="s">
        <v>195</v>
      </c>
      <c r="AV238" s="119">
        <f>IFERROR(VLOOKUP(F238,'[79]Detail Deprec_202511'!$D$166:$I$202,6,FALSE),0)</f>
        <v>0</v>
      </c>
      <c r="AW238">
        <f t="shared" si="63"/>
        <v>0</v>
      </c>
      <c r="BL238" s="254" t="s">
        <v>937</v>
      </c>
    </row>
    <row r="239" spans="1:64" hidden="1" outlineLevel="1">
      <c r="A239" s="242">
        <f t="shared" si="65"/>
        <v>225</v>
      </c>
      <c r="B239" s="254" t="s">
        <v>206</v>
      </c>
      <c r="C239" s="517" t="s">
        <v>188</v>
      </c>
      <c r="D239" s="253">
        <v>154</v>
      </c>
      <c r="E239" s="254" t="s">
        <v>942</v>
      </c>
      <c r="F239" s="254" t="s">
        <v>943</v>
      </c>
      <c r="G239" s="306">
        <v>41880</v>
      </c>
      <c r="H239" s="244" t="s">
        <v>607</v>
      </c>
      <c r="I239" s="271">
        <v>3100</v>
      </c>
      <c r="J239" s="271" t="s">
        <v>939</v>
      </c>
      <c r="K239" s="254" t="s">
        <v>940</v>
      </c>
      <c r="L239" s="254"/>
      <c r="M239" s="271">
        <v>2014</v>
      </c>
      <c r="N239" s="271"/>
      <c r="O239" s="271"/>
      <c r="P239" s="272" t="s">
        <v>944</v>
      </c>
      <c r="Q239" s="253">
        <v>1</v>
      </c>
      <c r="R239" s="303"/>
      <c r="S239" s="274">
        <v>44000000</v>
      </c>
      <c r="T239" s="245">
        <f t="shared" si="57"/>
        <v>733333.33333333337</v>
      </c>
      <c r="U239" s="254">
        <v>60</v>
      </c>
      <c r="V239" s="247">
        <v>60</v>
      </c>
      <c r="W239" s="246">
        <f t="shared" si="58"/>
        <v>0</v>
      </c>
      <c r="X239" s="246">
        <f t="shared" si="59"/>
        <v>60</v>
      </c>
      <c r="Y239" s="248">
        <f t="shared" si="66"/>
        <v>0</v>
      </c>
      <c r="Z239" s="249">
        <v>44000000</v>
      </c>
      <c r="AA239" s="249">
        <v>0</v>
      </c>
      <c r="AB239" s="249">
        <f t="shared" si="64"/>
        <v>0</v>
      </c>
      <c r="AC239" s="249"/>
      <c r="AD239" s="249"/>
      <c r="AE239" s="249"/>
      <c r="AF239" s="249"/>
      <c r="AG239" s="249"/>
      <c r="AH239" s="249"/>
      <c r="AI239" s="249"/>
      <c r="AJ239" s="249"/>
      <c r="AK239" s="249"/>
      <c r="AL239" s="249"/>
      <c r="AM239" s="249"/>
      <c r="AN239" s="249"/>
      <c r="AO239" s="249">
        <f t="shared" si="61"/>
        <v>44000000</v>
      </c>
      <c r="AP239" s="250">
        <f t="shared" si="62"/>
        <v>0</v>
      </c>
      <c r="AQ239" s="251"/>
      <c r="AR239" s="251"/>
      <c r="AS239" s="302"/>
      <c r="AT239" s="252"/>
      <c r="AU239" s="119" t="s">
        <v>195</v>
      </c>
      <c r="AV239" s="119">
        <f>IFERROR(VLOOKUP(F239,'[79]Detail Deprec_202511'!$D$166:$I$202,6,FALSE),0)</f>
        <v>0</v>
      </c>
      <c r="AW239">
        <f t="shared" si="63"/>
        <v>0</v>
      </c>
      <c r="BL239" s="254" t="s">
        <v>942</v>
      </c>
    </row>
    <row r="240" spans="1:64" hidden="1" outlineLevel="1">
      <c r="A240" s="242">
        <f t="shared" si="65"/>
        <v>226</v>
      </c>
      <c r="B240" s="254" t="s">
        <v>206</v>
      </c>
      <c r="C240" s="517" t="s">
        <v>188</v>
      </c>
      <c r="D240" s="253">
        <v>154</v>
      </c>
      <c r="E240" s="254" t="s">
        <v>945</v>
      </c>
      <c r="F240" s="254" t="s">
        <v>946</v>
      </c>
      <c r="G240" s="306">
        <v>41880</v>
      </c>
      <c r="H240" s="244" t="s">
        <v>607</v>
      </c>
      <c r="I240" s="271">
        <v>3100</v>
      </c>
      <c r="J240" s="271" t="s">
        <v>939</v>
      </c>
      <c r="K240" s="254" t="s">
        <v>940</v>
      </c>
      <c r="L240" s="254"/>
      <c r="M240" s="271">
        <v>2014</v>
      </c>
      <c r="N240" s="271"/>
      <c r="O240" s="271"/>
      <c r="P240" s="272" t="s">
        <v>947</v>
      </c>
      <c r="Q240" s="253">
        <v>1</v>
      </c>
      <c r="R240" s="303"/>
      <c r="S240" s="274">
        <v>44000000</v>
      </c>
      <c r="T240" s="245">
        <f t="shared" si="57"/>
        <v>733333.33333333337</v>
      </c>
      <c r="U240" s="254">
        <v>60</v>
      </c>
      <c r="V240" s="247">
        <v>60</v>
      </c>
      <c r="W240" s="246">
        <f t="shared" si="58"/>
        <v>0</v>
      </c>
      <c r="X240" s="246">
        <f t="shared" si="59"/>
        <v>60</v>
      </c>
      <c r="Y240" s="248">
        <f t="shared" si="66"/>
        <v>0</v>
      </c>
      <c r="Z240" s="249">
        <v>44000000</v>
      </c>
      <c r="AA240" s="249">
        <v>0</v>
      </c>
      <c r="AB240" s="249">
        <f t="shared" si="64"/>
        <v>0</v>
      </c>
      <c r="AC240" s="249"/>
      <c r="AD240" s="249"/>
      <c r="AE240" s="249"/>
      <c r="AF240" s="249"/>
      <c r="AG240" s="249"/>
      <c r="AH240" s="249"/>
      <c r="AI240" s="249"/>
      <c r="AJ240" s="249"/>
      <c r="AK240" s="249"/>
      <c r="AL240" s="249"/>
      <c r="AM240" s="249"/>
      <c r="AN240" s="249"/>
      <c r="AO240" s="249">
        <f t="shared" si="61"/>
        <v>44000000</v>
      </c>
      <c r="AP240" s="250">
        <f t="shared" si="62"/>
        <v>0</v>
      </c>
      <c r="AQ240" s="251"/>
      <c r="AR240" s="251"/>
      <c r="AS240" s="302"/>
      <c r="AT240" s="252"/>
      <c r="AU240" s="119" t="s">
        <v>195</v>
      </c>
      <c r="AV240" s="119">
        <f>IFERROR(VLOOKUP(F240,'[79]Detail Deprec_202511'!$D$166:$I$202,6,FALSE),0)</f>
        <v>0</v>
      </c>
      <c r="AW240">
        <f t="shared" si="63"/>
        <v>0</v>
      </c>
      <c r="BL240" s="254" t="s">
        <v>945</v>
      </c>
    </row>
    <row r="241" spans="1:64" hidden="1" outlineLevel="1">
      <c r="A241" s="242">
        <f t="shared" si="65"/>
        <v>227</v>
      </c>
      <c r="B241" s="254" t="s">
        <v>206</v>
      </c>
      <c r="C241" s="517" t="s">
        <v>188</v>
      </c>
      <c r="D241" s="253">
        <v>154</v>
      </c>
      <c r="E241" s="254" t="s">
        <v>948</v>
      </c>
      <c r="F241" s="254" t="s">
        <v>949</v>
      </c>
      <c r="G241" s="306">
        <v>41880</v>
      </c>
      <c r="H241" s="244" t="s">
        <v>607</v>
      </c>
      <c r="I241" s="271">
        <v>3100</v>
      </c>
      <c r="J241" s="271" t="s">
        <v>939</v>
      </c>
      <c r="K241" s="254" t="s">
        <v>940</v>
      </c>
      <c r="L241" s="254"/>
      <c r="M241" s="271">
        <v>2014</v>
      </c>
      <c r="N241" s="271"/>
      <c r="O241" s="271"/>
      <c r="P241" s="272" t="s">
        <v>950</v>
      </c>
      <c r="Q241" s="253">
        <v>1</v>
      </c>
      <c r="R241" s="303"/>
      <c r="S241" s="274">
        <v>56000000</v>
      </c>
      <c r="T241" s="245">
        <f t="shared" si="57"/>
        <v>933333.33333333337</v>
      </c>
      <c r="U241" s="254">
        <v>60</v>
      </c>
      <c r="V241" s="247">
        <v>60.000000000000007</v>
      </c>
      <c r="W241" s="246">
        <f t="shared" si="58"/>
        <v>0</v>
      </c>
      <c r="X241" s="246">
        <f t="shared" si="59"/>
        <v>60.000000000000007</v>
      </c>
      <c r="Y241" s="248">
        <f t="shared" si="66"/>
        <v>0</v>
      </c>
      <c r="Z241" s="249">
        <v>56000000.000000007</v>
      </c>
      <c r="AA241" s="249">
        <v>-7.4505805969238281E-9</v>
      </c>
      <c r="AB241" s="249">
        <f t="shared" si="64"/>
        <v>0</v>
      </c>
      <c r="AC241" s="249"/>
      <c r="AD241" s="249"/>
      <c r="AE241" s="249"/>
      <c r="AF241" s="249"/>
      <c r="AG241" s="249"/>
      <c r="AH241" s="249"/>
      <c r="AI241" s="249"/>
      <c r="AJ241" s="249"/>
      <c r="AK241" s="249"/>
      <c r="AL241" s="249"/>
      <c r="AM241" s="249"/>
      <c r="AN241" s="249"/>
      <c r="AO241" s="249">
        <f t="shared" si="61"/>
        <v>56000000.000000007</v>
      </c>
      <c r="AP241" s="250">
        <f t="shared" si="62"/>
        <v>-7.4505805969238281E-9</v>
      </c>
      <c r="AQ241" s="251"/>
      <c r="AR241" s="251"/>
      <c r="AS241" s="302"/>
      <c r="AT241" s="252"/>
      <c r="AU241" s="119" t="s">
        <v>195</v>
      </c>
      <c r="AV241" s="119">
        <f>IFERROR(VLOOKUP(F241,'[79]Detail Deprec_202511'!$D$166:$I$202,6,FALSE),0)</f>
        <v>0</v>
      </c>
      <c r="AW241">
        <f t="shared" si="63"/>
        <v>0</v>
      </c>
      <c r="BL241" s="254" t="s">
        <v>948</v>
      </c>
    </row>
    <row r="242" spans="1:64" hidden="1" outlineLevel="1">
      <c r="A242" s="242">
        <f t="shared" si="65"/>
        <v>228</v>
      </c>
      <c r="B242" s="254" t="s">
        <v>206</v>
      </c>
      <c r="C242" s="517" t="s">
        <v>188</v>
      </c>
      <c r="D242" s="253">
        <v>154</v>
      </c>
      <c r="E242" s="254" t="s">
        <v>951</v>
      </c>
      <c r="F242" s="254" t="s">
        <v>952</v>
      </c>
      <c r="G242" s="306">
        <v>41880</v>
      </c>
      <c r="H242" s="244" t="s">
        <v>607</v>
      </c>
      <c r="I242" s="271">
        <v>3100</v>
      </c>
      <c r="J242" s="271" t="s">
        <v>939</v>
      </c>
      <c r="K242" s="254" t="s">
        <v>940</v>
      </c>
      <c r="L242" s="254"/>
      <c r="M242" s="271">
        <v>2014</v>
      </c>
      <c r="N242" s="271"/>
      <c r="O242" s="271"/>
      <c r="P242" s="272" t="s">
        <v>953</v>
      </c>
      <c r="Q242" s="253">
        <v>1</v>
      </c>
      <c r="R242" s="303"/>
      <c r="S242" s="274">
        <v>56000000</v>
      </c>
      <c r="T242" s="245">
        <f t="shared" si="57"/>
        <v>933333.33333333337</v>
      </c>
      <c r="U242" s="254">
        <v>60</v>
      </c>
      <c r="V242" s="247">
        <v>60.000000000000007</v>
      </c>
      <c r="W242" s="246">
        <f t="shared" si="58"/>
        <v>0</v>
      </c>
      <c r="X242" s="246">
        <f t="shared" si="59"/>
        <v>60.000000000000007</v>
      </c>
      <c r="Y242" s="248">
        <f t="shared" si="66"/>
        <v>0</v>
      </c>
      <c r="Z242" s="249">
        <v>56000000.000000007</v>
      </c>
      <c r="AA242" s="249">
        <v>-7.4505805969238281E-9</v>
      </c>
      <c r="AB242" s="249">
        <f t="shared" si="64"/>
        <v>0</v>
      </c>
      <c r="AC242" s="249"/>
      <c r="AD242" s="249"/>
      <c r="AE242" s="249"/>
      <c r="AF242" s="249"/>
      <c r="AG242" s="249"/>
      <c r="AH242" s="249"/>
      <c r="AI242" s="249"/>
      <c r="AJ242" s="249"/>
      <c r="AK242" s="249"/>
      <c r="AL242" s="249"/>
      <c r="AM242" s="249"/>
      <c r="AN242" s="249"/>
      <c r="AO242" s="249">
        <f t="shared" si="61"/>
        <v>56000000.000000007</v>
      </c>
      <c r="AP242" s="250">
        <f t="shared" si="62"/>
        <v>-7.4505805969238281E-9</v>
      </c>
      <c r="AQ242" s="251"/>
      <c r="AR242" s="251"/>
      <c r="AS242" s="302"/>
      <c r="AT242" s="252"/>
      <c r="AU242" s="119" t="s">
        <v>195</v>
      </c>
      <c r="AV242" s="119">
        <f>IFERROR(VLOOKUP(F242,'[79]Detail Deprec_202511'!$D$166:$I$202,6,FALSE),0)</f>
        <v>0</v>
      </c>
      <c r="AW242">
        <f t="shared" si="63"/>
        <v>0</v>
      </c>
      <c r="BL242" s="254" t="s">
        <v>951</v>
      </c>
    </row>
    <row r="243" spans="1:64" hidden="1" outlineLevel="1">
      <c r="A243" s="242">
        <f t="shared" si="65"/>
        <v>229</v>
      </c>
      <c r="B243" s="254" t="s">
        <v>206</v>
      </c>
      <c r="C243" s="517" t="s">
        <v>188</v>
      </c>
      <c r="D243" s="253">
        <v>154</v>
      </c>
      <c r="E243" s="254" t="s">
        <v>954</v>
      </c>
      <c r="F243" s="254" t="s">
        <v>955</v>
      </c>
      <c r="G243" s="306">
        <v>41880</v>
      </c>
      <c r="H243" s="244" t="s">
        <v>607</v>
      </c>
      <c r="I243" s="271">
        <v>3100</v>
      </c>
      <c r="J243" s="271" t="s">
        <v>939</v>
      </c>
      <c r="K243" s="254" t="s">
        <v>940</v>
      </c>
      <c r="L243" s="254"/>
      <c r="M243" s="271">
        <v>2014</v>
      </c>
      <c r="N243" s="271"/>
      <c r="O243" s="271"/>
      <c r="P243" s="272" t="s">
        <v>956</v>
      </c>
      <c r="Q243" s="253">
        <v>1</v>
      </c>
      <c r="R243" s="303"/>
      <c r="S243" s="274">
        <v>56000000</v>
      </c>
      <c r="T243" s="245">
        <f t="shared" si="57"/>
        <v>933333.33333333337</v>
      </c>
      <c r="U243" s="254">
        <v>60</v>
      </c>
      <c r="V243" s="247">
        <v>60.000000000000007</v>
      </c>
      <c r="W243" s="246">
        <f t="shared" si="58"/>
        <v>0</v>
      </c>
      <c r="X243" s="246">
        <f t="shared" si="59"/>
        <v>60.000000000000007</v>
      </c>
      <c r="Y243" s="248">
        <f t="shared" si="66"/>
        <v>0</v>
      </c>
      <c r="Z243" s="249">
        <v>56000000.000000007</v>
      </c>
      <c r="AA243" s="249">
        <v>-7.4505805969238281E-9</v>
      </c>
      <c r="AB243" s="249">
        <f t="shared" si="64"/>
        <v>0</v>
      </c>
      <c r="AC243" s="249"/>
      <c r="AD243" s="249"/>
      <c r="AE243" s="249"/>
      <c r="AF243" s="249"/>
      <c r="AG243" s="249"/>
      <c r="AH243" s="249"/>
      <c r="AI243" s="249"/>
      <c r="AJ243" s="249"/>
      <c r="AK243" s="249"/>
      <c r="AL243" s="249"/>
      <c r="AM243" s="249"/>
      <c r="AN243" s="249"/>
      <c r="AO243" s="249">
        <f t="shared" si="61"/>
        <v>56000000.000000007</v>
      </c>
      <c r="AP243" s="250">
        <f t="shared" si="62"/>
        <v>-7.4505805969238281E-9</v>
      </c>
      <c r="AQ243" s="251"/>
      <c r="AR243" s="251"/>
      <c r="AS243" s="302"/>
      <c r="AT243" s="252"/>
      <c r="AU243" s="119" t="s">
        <v>195</v>
      </c>
      <c r="AV243" s="119">
        <f>IFERROR(VLOOKUP(F243,'[79]Detail Deprec_202511'!$D$166:$I$202,6,FALSE),0)</f>
        <v>0</v>
      </c>
      <c r="AW243">
        <f t="shared" si="63"/>
        <v>0</v>
      </c>
      <c r="BL243" s="254" t="s">
        <v>954</v>
      </c>
    </row>
    <row r="244" spans="1:64" hidden="1" outlineLevel="1">
      <c r="A244" s="242">
        <f t="shared" si="65"/>
        <v>230</v>
      </c>
      <c r="B244" s="254" t="s">
        <v>206</v>
      </c>
      <c r="C244" s="517" t="s">
        <v>188</v>
      </c>
      <c r="D244" s="253">
        <v>154</v>
      </c>
      <c r="E244" s="254" t="s">
        <v>957</v>
      </c>
      <c r="F244" s="254" t="s">
        <v>958</v>
      </c>
      <c r="G244" s="306">
        <v>41880</v>
      </c>
      <c r="H244" s="244" t="s">
        <v>607</v>
      </c>
      <c r="I244" s="271">
        <v>3100</v>
      </c>
      <c r="J244" s="271" t="s">
        <v>939</v>
      </c>
      <c r="K244" s="254" t="s">
        <v>940</v>
      </c>
      <c r="L244" s="254"/>
      <c r="M244" s="271">
        <v>2014</v>
      </c>
      <c r="N244" s="271"/>
      <c r="O244" s="271"/>
      <c r="P244" s="272" t="s">
        <v>959</v>
      </c>
      <c r="Q244" s="253">
        <v>1</v>
      </c>
      <c r="R244" s="303"/>
      <c r="S244" s="274">
        <v>56000000</v>
      </c>
      <c r="T244" s="245">
        <f t="shared" si="57"/>
        <v>933333.33333333337</v>
      </c>
      <c r="U244" s="254">
        <v>60</v>
      </c>
      <c r="V244" s="247">
        <v>60.000000000000007</v>
      </c>
      <c r="W244" s="246">
        <f t="shared" si="58"/>
        <v>0</v>
      </c>
      <c r="X244" s="246">
        <f t="shared" si="59"/>
        <v>60.000000000000007</v>
      </c>
      <c r="Y244" s="248">
        <f t="shared" si="66"/>
        <v>0</v>
      </c>
      <c r="Z244" s="249">
        <v>56000000.000000007</v>
      </c>
      <c r="AA244" s="249">
        <v>-7.4505805969238281E-9</v>
      </c>
      <c r="AB244" s="249">
        <f t="shared" si="64"/>
        <v>0</v>
      </c>
      <c r="AC244" s="249"/>
      <c r="AD244" s="249"/>
      <c r="AE244" s="249"/>
      <c r="AF244" s="249"/>
      <c r="AG244" s="249"/>
      <c r="AH244" s="249"/>
      <c r="AI244" s="249"/>
      <c r="AJ244" s="249"/>
      <c r="AK244" s="249"/>
      <c r="AL244" s="249"/>
      <c r="AM244" s="249"/>
      <c r="AN244" s="249"/>
      <c r="AO244" s="249">
        <f t="shared" si="61"/>
        <v>56000000.000000007</v>
      </c>
      <c r="AP244" s="250">
        <f t="shared" si="62"/>
        <v>-7.4505805969238281E-9</v>
      </c>
      <c r="AQ244" s="251"/>
      <c r="AR244" s="251"/>
      <c r="AS244" s="302"/>
      <c r="AT244" s="252"/>
      <c r="AU244" s="119" t="s">
        <v>195</v>
      </c>
      <c r="AV244" s="119">
        <f>IFERROR(VLOOKUP(F244,'[79]Detail Deprec_202511'!$D$166:$I$202,6,FALSE),0)</f>
        <v>0</v>
      </c>
      <c r="AW244">
        <f t="shared" si="63"/>
        <v>0</v>
      </c>
      <c r="BL244" s="254" t="s">
        <v>957</v>
      </c>
    </row>
    <row r="245" spans="1:64" hidden="1" outlineLevel="1">
      <c r="A245" s="242">
        <f t="shared" si="65"/>
        <v>231</v>
      </c>
      <c r="B245" s="254" t="s">
        <v>206</v>
      </c>
      <c r="C245" s="517" t="s">
        <v>188</v>
      </c>
      <c r="D245" s="253">
        <v>154</v>
      </c>
      <c r="E245" s="254" t="s">
        <v>960</v>
      </c>
      <c r="F245" s="254" t="s">
        <v>961</v>
      </c>
      <c r="G245" s="306">
        <v>41880</v>
      </c>
      <c r="H245" s="244" t="s">
        <v>607</v>
      </c>
      <c r="I245" s="271">
        <v>3100</v>
      </c>
      <c r="J245" s="271" t="s">
        <v>939</v>
      </c>
      <c r="K245" s="254" t="s">
        <v>940</v>
      </c>
      <c r="L245" s="254"/>
      <c r="M245" s="271">
        <v>2014</v>
      </c>
      <c r="N245" s="271"/>
      <c r="O245" s="271"/>
      <c r="P245" s="272" t="s">
        <v>962</v>
      </c>
      <c r="Q245" s="253">
        <v>1</v>
      </c>
      <c r="R245" s="303"/>
      <c r="S245" s="274">
        <v>56000000</v>
      </c>
      <c r="T245" s="245">
        <f t="shared" si="57"/>
        <v>933333.33333333337</v>
      </c>
      <c r="U245" s="254">
        <v>60</v>
      </c>
      <c r="V245" s="247">
        <v>60.000000000000007</v>
      </c>
      <c r="W245" s="246">
        <f t="shared" si="58"/>
        <v>0</v>
      </c>
      <c r="X245" s="246">
        <f t="shared" si="59"/>
        <v>60.000000000000007</v>
      </c>
      <c r="Y245" s="248">
        <f t="shared" si="66"/>
        <v>0</v>
      </c>
      <c r="Z245" s="249">
        <v>56000000.000000007</v>
      </c>
      <c r="AA245" s="249">
        <v>-7.4505805969238281E-9</v>
      </c>
      <c r="AB245" s="249">
        <f t="shared" si="64"/>
        <v>0</v>
      </c>
      <c r="AC245" s="249"/>
      <c r="AD245" s="249"/>
      <c r="AE245" s="249"/>
      <c r="AF245" s="249"/>
      <c r="AG245" s="249"/>
      <c r="AH245" s="249"/>
      <c r="AI245" s="249"/>
      <c r="AJ245" s="249"/>
      <c r="AK245" s="249"/>
      <c r="AL245" s="249"/>
      <c r="AM245" s="249"/>
      <c r="AN245" s="249"/>
      <c r="AO245" s="249">
        <f t="shared" si="61"/>
        <v>56000000.000000007</v>
      </c>
      <c r="AP245" s="250">
        <f t="shared" si="62"/>
        <v>-7.4505805969238281E-9</v>
      </c>
      <c r="AQ245" s="251"/>
      <c r="AR245" s="251"/>
      <c r="AS245" s="302"/>
      <c r="AT245" s="252"/>
      <c r="AU245" s="119" t="s">
        <v>195</v>
      </c>
      <c r="AV245" s="119">
        <f>IFERROR(VLOOKUP(F245,'[79]Detail Deprec_202511'!$D$166:$I$202,6,FALSE),0)</f>
        <v>0</v>
      </c>
      <c r="AW245">
        <f t="shared" si="63"/>
        <v>0</v>
      </c>
      <c r="BL245" s="254" t="s">
        <v>960</v>
      </c>
    </row>
    <row r="246" spans="1:64" hidden="1" outlineLevel="1">
      <c r="A246" s="242">
        <f t="shared" si="65"/>
        <v>232</v>
      </c>
      <c r="B246" s="254" t="s">
        <v>206</v>
      </c>
      <c r="C246" s="517" t="s">
        <v>188</v>
      </c>
      <c r="D246" s="253">
        <v>154</v>
      </c>
      <c r="E246" s="254" t="s">
        <v>963</v>
      </c>
      <c r="F246" s="254" t="s">
        <v>964</v>
      </c>
      <c r="G246" s="306">
        <v>41880</v>
      </c>
      <c r="H246" s="244" t="s">
        <v>607</v>
      </c>
      <c r="I246" s="271">
        <v>3100</v>
      </c>
      <c r="J246" s="271" t="s">
        <v>939</v>
      </c>
      <c r="K246" s="254" t="s">
        <v>940</v>
      </c>
      <c r="L246" s="254"/>
      <c r="M246" s="271">
        <v>2014</v>
      </c>
      <c r="N246" s="271"/>
      <c r="O246" s="271"/>
      <c r="P246" s="272" t="s">
        <v>965</v>
      </c>
      <c r="Q246" s="253">
        <v>1</v>
      </c>
      <c r="R246" s="303"/>
      <c r="S246" s="274">
        <v>56000000</v>
      </c>
      <c r="T246" s="245">
        <f t="shared" si="57"/>
        <v>933333.33333333337</v>
      </c>
      <c r="U246" s="254">
        <v>60</v>
      </c>
      <c r="V246" s="247">
        <v>60.000000000000007</v>
      </c>
      <c r="W246" s="246">
        <f t="shared" si="58"/>
        <v>0</v>
      </c>
      <c r="X246" s="246">
        <f t="shared" si="59"/>
        <v>60.000000000000007</v>
      </c>
      <c r="Y246" s="248">
        <f t="shared" si="66"/>
        <v>0</v>
      </c>
      <c r="Z246" s="249">
        <v>56000000.000000007</v>
      </c>
      <c r="AA246" s="249">
        <v>-7.4505805969238281E-9</v>
      </c>
      <c r="AB246" s="249">
        <f t="shared" si="64"/>
        <v>0</v>
      </c>
      <c r="AC246" s="249"/>
      <c r="AD246" s="249"/>
      <c r="AE246" s="249"/>
      <c r="AF246" s="249"/>
      <c r="AG246" s="249"/>
      <c r="AH246" s="249"/>
      <c r="AI246" s="249"/>
      <c r="AJ246" s="249"/>
      <c r="AK246" s="249"/>
      <c r="AL246" s="249"/>
      <c r="AM246" s="249"/>
      <c r="AN246" s="249"/>
      <c r="AO246" s="249">
        <f t="shared" si="61"/>
        <v>56000000.000000007</v>
      </c>
      <c r="AP246" s="250">
        <f t="shared" si="62"/>
        <v>-7.4505805969238281E-9</v>
      </c>
      <c r="AQ246" s="251"/>
      <c r="AR246" s="251"/>
      <c r="AS246" s="302"/>
      <c r="AT246" s="252"/>
      <c r="AU246" s="119" t="s">
        <v>195</v>
      </c>
      <c r="AV246" s="119">
        <f>IFERROR(VLOOKUP(F246,'[79]Detail Deprec_202511'!$D$166:$I$202,6,FALSE),0)</f>
        <v>0</v>
      </c>
      <c r="AW246">
        <f t="shared" si="63"/>
        <v>0</v>
      </c>
      <c r="BL246" s="254" t="s">
        <v>963</v>
      </c>
    </row>
    <row r="247" spans="1:64" hidden="1" outlineLevel="1">
      <c r="A247" s="242">
        <f t="shared" si="65"/>
        <v>233</v>
      </c>
      <c r="B247" s="254" t="s">
        <v>206</v>
      </c>
      <c r="C247" s="517" t="s">
        <v>188</v>
      </c>
      <c r="D247" s="253">
        <v>154</v>
      </c>
      <c r="E247" s="254" t="s">
        <v>966</v>
      </c>
      <c r="F247" s="254" t="s">
        <v>967</v>
      </c>
      <c r="G247" s="306">
        <v>41880</v>
      </c>
      <c r="H247" s="244" t="s">
        <v>607</v>
      </c>
      <c r="I247" s="271">
        <v>3100</v>
      </c>
      <c r="J247" s="271" t="s">
        <v>939</v>
      </c>
      <c r="K247" s="254" t="s">
        <v>940</v>
      </c>
      <c r="L247" s="254"/>
      <c r="M247" s="271">
        <v>2014</v>
      </c>
      <c r="N247" s="271"/>
      <c r="O247" s="271"/>
      <c r="P247" s="272" t="s">
        <v>968</v>
      </c>
      <c r="Q247" s="253">
        <v>1</v>
      </c>
      <c r="R247" s="303"/>
      <c r="S247" s="274">
        <v>56000000</v>
      </c>
      <c r="T247" s="245">
        <f t="shared" si="57"/>
        <v>933333.33333333337</v>
      </c>
      <c r="U247" s="254">
        <v>60</v>
      </c>
      <c r="V247" s="247">
        <v>60.000000000000007</v>
      </c>
      <c r="W247" s="246">
        <f t="shared" si="58"/>
        <v>0</v>
      </c>
      <c r="X247" s="246">
        <f t="shared" si="59"/>
        <v>60.000000000000007</v>
      </c>
      <c r="Y247" s="248">
        <f t="shared" si="66"/>
        <v>0</v>
      </c>
      <c r="Z247" s="249">
        <v>56000000.000000007</v>
      </c>
      <c r="AA247" s="249">
        <v>-7.4505805969238281E-9</v>
      </c>
      <c r="AB247" s="249">
        <f t="shared" si="64"/>
        <v>0</v>
      </c>
      <c r="AC247" s="249"/>
      <c r="AD247" s="249"/>
      <c r="AE247" s="249"/>
      <c r="AF247" s="249"/>
      <c r="AG247" s="249"/>
      <c r="AH247" s="249"/>
      <c r="AI247" s="249"/>
      <c r="AJ247" s="249"/>
      <c r="AK247" s="249"/>
      <c r="AL247" s="249"/>
      <c r="AM247" s="249"/>
      <c r="AN247" s="249"/>
      <c r="AO247" s="249">
        <f t="shared" si="61"/>
        <v>56000000.000000007</v>
      </c>
      <c r="AP247" s="250">
        <f t="shared" si="62"/>
        <v>-7.4505805969238281E-9</v>
      </c>
      <c r="AQ247" s="251"/>
      <c r="AR247" s="251"/>
      <c r="AS247" s="593"/>
      <c r="AT247" s="252"/>
      <c r="AU247" s="119" t="s">
        <v>195</v>
      </c>
      <c r="AV247" s="119">
        <f>IFERROR(VLOOKUP(F247,'[79]Detail Deprec_202511'!$D$166:$I$202,6,FALSE),0)</f>
        <v>0</v>
      </c>
      <c r="AW247">
        <f t="shared" si="63"/>
        <v>0</v>
      </c>
      <c r="BL247" s="254" t="s">
        <v>966</v>
      </c>
    </row>
    <row r="248" spans="1:64" hidden="1" outlineLevel="1">
      <c r="A248" s="242">
        <f t="shared" si="65"/>
        <v>234</v>
      </c>
      <c r="B248" s="254" t="s">
        <v>206</v>
      </c>
      <c r="C248" s="517" t="s">
        <v>188</v>
      </c>
      <c r="D248" s="253">
        <v>154</v>
      </c>
      <c r="E248" s="254" t="s">
        <v>969</v>
      </c>
      <c r="F248" s="254" t="s">
        <v>970</v>
      </c>
      <c r="G248" s="306">
        <v>41880</v>
      </c>
      <c r="H248" s="244" t="s">
        <v>607</v>
      </c>
      <c r="I248" s="271">
        <v>3100</v>
      </c>
      <c r="J248" s="271" t="s">
        <v>939</v>
      </c>
      <c r="K248" s="254" t="s">
        <v>940</v>
      </c>
      <c r="L248" s="254"/>
      <c r="M248" s="271">
        <v>2014</v>
      </c>
      <c r="N248" s="271"/>
      <c r="O248" s="271"/>
      <c r="P248" s="272" t="s">
        <v>971</v>
      </c>
      <c r="Q248" s="253">
        <v>1</v>
      </c>
      <c r="R248" s="303"/>
      <c r="S248" s="274">
        <v>56000000</v>
      </c>
      <c r="T248" s="245">
        <f t="shared" ref="T248:T296" si="67">+S248/U248</f>
        <v>933333.33333333337</v>
      </c>
      <c r="U248" s="254">
        <v>60</v>
      </c>
      <c r="V248" s="247">
        <v>60.000000000000007</v>
      </c>
      <c r="W248" s="246">
        <f t="shared" ref="W248:W296" si="68">+AB248/T248</f>
        <v>0</v>
      </c>
      <c r="X248" s="246">
        <f t="shared" ref="X248:X296" si="69">+V248+W248</f>
        <v>60.000000000000007</v>
      </c>
      <c r="Y248" s="248">
        <f t="shared" ref="Y248:Y274" si="70">+U248-X248</f>
        <v>0</v>
      </c>
      <c r="Z248" s="249">
        <v>56000000.000000007</v>
      </c>
      <c r="AA248" s="249">
        <v>-7.4505805969238281E-9</v>
      </c>
      <c r="AB248" s="249">
        <f t="shared" si="64"/>
        <v>0</v>
      </c>
      <c r="AC248" s="249"/>
      <c r="AD248" s="249"/>
      <c r="AE248" s="249"/>
      <c r="AF248" s="249"/>
      <c r="AG248" s="249"/>
      <c r="AH248" s="249"/>
      <c r="AI248" s="249"/>
      <c r="AJ248" s="249"/>
      <c r="AK248" s="249"/>
      <c r="AL248" s="249"/>
      <c r="AM248" s="249"/>
      <c r="AN248" s="249"/>
      <c r="AO248" s="249">
        <f t="shared" ref="AO248:AO296" si="71">+Z248+AB248</f>
        <v>56000000.000000007</v>
      </c>
      <c r="AP248" s="250">
        <f t="shared" ref="AP248:AP296" si="72">IF(AR248=$AR$8,((S248-AO248)*0),S248-AO248)</f>
        <v>-7.4505805969238281E-9</v>
      </c>
      <c r="AQ248" s="251"/>
      <c r="AR248" s="251"/>
      <c r="AS248" s="593"/>
      <c r="AT248" s="252"/>
      <c r="AU248" s="119" t="s">
        <v>195</v>
      </c>
      <c r="AV248" s="119">
        <f>IFERROR(VLOOKUP(F248,'[79]Detail Deprec_202511'!$D$166:$I$202,6,FALSE),0)</f>
        <v>0</v>
      </c>
      <c r="AW248">
        <f t="shared" si="63"/>
        <v>0</v>
      </c>
      <c r="BL248" s="254" t="s">
        <v>969</v>
      </c>
    </row>
    <row r="249" spans="1:64" hidden="1" outlineLevel="1">
      <c r="A249" s="242">
        <f t="shared" si="65"/>
        <v>235</v>
      </c>
      <c r="B249" s="254" t="s">
        <v>206</v>
      </c>
      <c r="C249" s="517" t="s">
        <v>188</v>
      </c>
      <c r="D249" s="253">
        <v>154</v>
      </c>
      <c r="E249" s="254" t="s">
        <v>972</v>
      </c>
      <c r="F249" s="254" t="s">
        <v>973</v>
      </c>
      <c r="G249" s="306">
        <v>41880</v>
      </c>
      <c r="H249" s="244" t="s">
        <v>607</v>
      </c>
      <c r="I249" s="271">
        <v>3100</v>
      </c>
      <c r="J249" s="271" t="s">
        <v>939</v>
      </c>
      <c r="K249" s="254" t="s">
        <v>940</v>
      </c>
      <c r="L249" s="254"/>
      <c r="M249" s="271">
        <v>2014</v>
      </c>
      <c r="N249" s="271"/>
      <c r="O249" s="271"/>
      <c r="P249" s="272" t="s">
        <v>974</v>
      </c>
      <c r="Q249" s="253">
        <v>1</v>
      </c>
      <c r="R249" s="303"/>
      <c r="S249" s="274">
        <v>56000000</v>
      </c>
      <c r="T249" s="245">
        <f t="shared" si="67"/>
        <v>933333.33333333337</v>
      </c>
      <c r="U249" s="254">
        <v>60</v>
      </c>
      <c r="V249" s="247">
        <v>60.000000000000007</v>
      </c>
      <c r="W249" s="246">
        <f t="shared" si="68"/>
        <v>0</v>
      </c>
      <c r="X249" s="246">
        <f t="shared" si="69"/>
        <v>60.000000000000007</v>
      </c>
      <c r="Y249" s="248">
        <f t="shared" si="70"/>
        <v>0</v>
      </c>
      <c r="Z249" s="249">
        <v>56000000.000000007</v>
      </c>
      <c r="AA249" s="249">
        <v>-7.4505805969238281E-9</v>
      </c>
      <c r="AB249" s="249">
        <f t="shared" si="64"/>
        <v>0</v>
      </c>
      <c r="AC249" s="249"/>
      <c r="AD249" s="249"/>
      <c r="AE249" s="249"/>
      <c r="AF249" s="249"/>
      <c r="AG249" s="249"/>
      <c r="AH249" s="249"/>
      <c r="AI249" s="249"/>
      <c r="AJ249" s="249"/>
      <c r="AK249" s="249"/>
      <c r="AL249" s="249"/>
      <c r="AM249" s="249"/>
      <c r="AN249" s="249"/>
      <c r="AO249" s="249">
        <f t="shared" si="71"/>
        <v>56000000.000000007</v>
      </c>
      <c r="AP249" s="250">
        <f t="shared" si="72"/>
        <v>-7.4505805969238281E-9</v>
      </c>
      <c r="AQ249" s="251"/>
      <c r="AR249" s="251"/>
      <c r="AS249" s="593"/>
      <c r="AT249" s="252"/>
      <c r="AU249" s="119" t="s">
        <v>195</v>
      </c>
      <c r="AV249" s="119">
        <f>IFERROR(VLOOKUP(F249,'[79]Detail Deprec_202511'!$D$166:$I$202,6,FALSE),0)</f>
        <v>0</v>
      </c>
      <c r="AW249">
        <f t="shared" si="63"/>
        <v>0</v>
      </c>
      <c r="BL249" s="254" t="s">
        <v>972</v>
      </c>
    </row>
    <row r="250" spans="1:64" hidden="1" outlineLevel="1">
      <c r="A250" s="242">
        <f t="shared" si="65"/>
        <v>236</v>
      </c>
      <c r="B250" s="254" t="s">
        <v>206</v>
      </c>
      <c r="C250" s="517" t="s">
        <v>188</v>
      </c>
      <c r="D250" s="253">
        <v>154</v>
      </c>
      <c r="E250" s="254" t="s">
        <v>975</v>
      </c>
      <c r="F250" s="254" t="s">
        <v>976</v>
      </c>
      <c r="G250" s="306">
        <v>41880</v>
      </c>
      <c r="H250" s="244" t="s">
        <v>607</v>
      </c>
      <c r="I250" s="271">
        <v>3101</v>
      </c>
      <c r="J250" s="271" t="s">
        <v>977</v>
      </c>
      <c r="K250" s="254" t="s">
        <v>978</v>
      </c>
      <c r="L250" s="254" t="s">
        <v>979</v>
      </c>
      <c r="M250" s="271">
        <v>2014</v>
      </c>
      <c r="N250" s="271"/>
      <c r="O250" s="271"/>
      <c r="P250" s="272"/>
      <c r="Q250" s="526">
        <v>3200</v>
      </c>
      <c r="R250" s="303"/>
      <c r="S250" s="274">
        <v>1067500000</v>
      </c>
      <c r="T250" s="245">
        <f t="shared" si="67"/>
        <v>17791666.666666668</v>
      </c>
      <c r="U250" s="254">
        <v>60</v>
      </c>
      <c r="V250" s="247">
        <v>59.999999999999993</v>
      </c>
      <c r="W250" s="246">
        <f t="shared" si="68"/>
        <v>0</v>
      </c>
      <c r="X250" s="246">
        <f t="shared" si="69"/>
        <v>59.999999999999993</v>
      </c>
      <c r="Y250" s="248">
        <f t="shared" si="70"/>
        <v>0</v>
      </c>
      <c r="Z250" s="249">
        <v>1067500000</v>
      </c>
      <c r="AA250" s="249">
        <v>0</v>
      </c>
      <c r="AB250" s="249">
        <f t="shared" si="64"/>
        <v>0</v>
      </c>
      <c r="AC250" s="249"/>
      <c r="AD250" s="249"/>
      <c r="AE250" s="249"/>
      <c r="AF250" s="249"/>
      <c r="AG250" s="249"/>
      <c r="AH250" s="249"/>
      <c r="AI250" s="249"/>
      <c r="AJ250" s="249"/>
      <c r="AK250" s="249"/>
      <c r="AL250" s="249"/>
      <c r="AM250" s="249"/>
      <c r="AN250" s="249"/>
      <c r="AO250" s="249">
        <f t="shared" si="71"/>
        <v>1067500000</v>
      </c>
      <c r="AP250" s="250">
        <f t="shared" si="72"/>
        <v>0</v>
      </c>
      <c r="AQ250" s="251"/>
      <c r="AR250" s="251"/>
      <c r="AS250" s="593"/>
      <c r="AT250" s="252"/>
      <c r="AU250" s="119" t="s">
        <v>195</v>
      </c>
      <c r="AV250" s="119">
        <f>IFERROR(VLOOKUP(F250,'[79]Detail Deprec_202511'!$D$166:$I$202,6,FALSE),0)</f>
        <v>0</v>
      </c>
      <c r="AW250">
        <f t="shared" si="63"/>
        <v>0</v>
      </c>
      <c r="BL250" s="254" t="s">
        <v>975</v>
      </c>
    </row>
    <row r="251" spans="1:64" outlineLevel="1">
      <c r="A251" s="242">
        <f t="shared" si="65"/>
        <v>237</v>
      </c>
      <c r="B251" s="254" t="s">
        <v>271</v>
      </c>
      <c r="C251" s="216" t="s">
        <v>272</v>
      </c>
      <c r="D251" s="253">
        <v>154</v>
      </c>
      <c r="E251" s="254" t="s">
        <v>980</v>
      </c>
      <c r="F251" s="254" t="s">
        <v>981</v>
      </c>
      <c r="G251" s="306">
        <v>41911</v>
      </c>
      <c r="H251" s="244" t="s">
        <v>607</v>
      </c>
      <c r="I251" s="271">
        <v>17</v>
      </c>
      <c r="J251" s="271" t="s">
        <v>913</v>
      </c>
      <c r="K251" s="254" t="s">
        <v>914</v>
      </c>
      <c r="L251" s="254"/>
      <c r="M251" s="271">
        <v>2014</v>
      </c>
      <c r="N251" s="271"/>
      <c r="O251" s="271"/>
      <c r="P251" s="272"/>
      <c r="Q251" s="253">
        <v>1</v>
      </c>
      <c r="R251" s="303"/>
      <c r="S251" s="274">
        <v>259871343</v>
      </c>
      <c r="T251" s="245">
        <f t="shared" si="67"/>
        <v>4331189.05</v>
      </c>
      <c r="U251" s="254">
        <v>60</v>
      </c>
      <c r="V251" s="247">
        <v>59.999999999999986</v>
      </c>
      <c r="W251" s="246">
        <f t="shared" si="68"/>
        <v>0</v>
      </c>
      <c r="X251" s="246">
        <f t="shared" si="69"/>
        <v>59.999999999999986</v>
      </c>
      <c r="Y251" s="248">
        <f t="shared" si="70"/>
        <v>0</v>
      </c>
      <c r="Z251" s="249">
        <v>259871342.99999994</v>
      </c>
      <c r="AA251" s="249">
        <v>5.9604644775390625E-8</v>
      </c>
      <c r="AB251" s="249">
        <f t="shared" si="64"/>
        <v>0</v>
      </c>
      <c r="AC251" s="249"/>
      <c r="AD251" s="249"/>
      <c r="AE251" s="249"/>
      <c r="AF251" s="249"/>
      <c r="AG251" s="249"/>
      <c r="AH251" s="249"/>
      <c r="AI251" s="249"/>
      <c r="AJ251" s="249"/>
      <c r="AK251" s="249"/>
      <c r="AL251" s="249"/>
      <c r="AM251" s="249"/>
      <c r="AN251" s="249"/>
      <c r="AO251" s="249">
        <f t="shared" si="71"/>
        <v>259871342.99999994</v>
      </c>
      <c r="AP251" s="250">
        <f t="shared" si="72"/>
        <v>5.9604644775390625E-8</v>
      </c>
      <c r="AQ251" s="251"/>
      <c r="AR251" s="251"/>
      <c r="AS251" s="593"/>
      <c r="AT251" s="252"/>
      <c r="AU251" s="119" t="s">
        <v>195</v>
      </c>
      <c r="AV251" s="119">
        <f>IFERROR(VLOOKUP(F251,'[79]Detail Deprec_202511'!$D$166:$I$202,6,FALSE),0)</f>
        <v>0</v>
      </c>
      <c r="AW251" s="119">
        <f t="shared" si="63"/>
        <v>0</v>
      </c>
      <c r="BL251" s="254" t="s">
        <v>980</v>
      </c>
    </row>
    <row r="252" spans="1:64" hidden="1" outlineLevel="1">
      <c r="A252" s="242">
        <f t="shared" si="65"/>
        <v>238</v>
      </c>
      <c r="B252" s="254" t="s">
        <v>206</v>
      </c>
      <c r="C252" s="517" t="s">
        <v>188</v>
      </c>
      <c r="D252" s="253">
        <v>154</v>
      </c>
      <c r="E252" s="254" t="s">
        <v>982</v>
      </c>
      <c r="F252" s="254" t="s">
        <v>983</v>
      </c>
      <c r="G252" s="306">
        <v>41943</v>
      </c>
      <c r="H252" s="244" t="s">
        <v>607</v>
      </c>
      <c r="I252" s="271">
        <v>3124</v>
      </c>
      <c r="J252" s="271" t="s">
        <v>984</v>
      </c>
      <c r="K252" s="254" t="s">
        <v>978</v>
      </c>
      <c r="L252" s="254" t="s">
        <v>985</v>
      </c>
      <c r="M252" s="271">
        <v>2014</v>
      </c>
      <c r="N252" s="271"/>
      <c r="O252" s="271" t="s">
        <v>986</v>
      </c>
      <c r="P252" s="272"/>
      <c r="Q252" s="253">
        <v>1</v>
      </c>
      <c r="R252" s="303"/>
      <c r="S252" s="274">
        <v>22500000</v>
      </c>
      <c r="T252" s="245">
        <f t="shared" si="67"/>
        <v>375000</v>
      </c>
      <c r="U252" s="254">
        <v>60</v>
      </c>
      <c r="V252" s="247">
        <v>60</v>
      </c>
      <c r="W252" s="246">
        <f t="shared" si="68"/>
        <v>0</v>
      </c>
      <c r="X252" s="246">
        <f t="shared" si="69"/>
        <v>60</v>
      </c>
      <c r="Y252" s="248">
        <f t="shared" si="70"/>
        <v>0</v>
      </c>
      <c r="Z252" s="249">
        <v>22500000</v>
      </c>
      <c r="AA252" s="249">
        <v>0</v>
      </c>
      <c r="AB252" s="249">
        <f t="shared" si="64"/>
        <v>0</v>
      </c>
      <c r="AC252" s="249"/>
      <c r="AD252" s="249"/>
      <c r="AE252" s="249"/>
      <c r="AF252" s="249"/>
      <c r="AG252" s="249"/>
      <c r="AH252" s="249"/>
      <c r="AI252" s="249"/>
      <c r="AJ252" s="249"/>
      <c r="AK252" s="249"/>
      <c r="AL252" s="249"/>
      <c r="AM252" s="249"/>
      <c r="AN252" s="249"/>
      <c r="AO252" s="249">
        <f t="shared" si="71"/>
        <v>22500000</v>
      </c>
      <c r="AP252" s="250">
        <f t="shared" si="72"/>
        <v>0</v>
      </c>
      <c r="AQ252" s="251"/>
      <c r="AR252" s="251"/>
      <c r="AS252" s="593"/>
      <c r="AT252" s="252"/>
      <c r="AU252" s="119" t="s">
        <v>195</v>
      </c>
      <c r="AV252" s="119">
        <f>IFERROR(VLOOKUP(F252,'[79]Detail Deprec_202511'!$D$166:$I$202,6,FALSE),0)</f>
        <v>0</v>
      </c>
      <c r="AW252">
        <f t="shared" si="63"/>
        <v>0</v>
      </c>
      <c r="BG252">
        <v>1</v>
      </c>
      <c r="BL252" s="254" t="s">
        <v>982</v>
      </c>
    </row>
    <row r="253" spans="1:64" hidden="1" outlineLevel="1">
      <c r="A253" s="242">
        <f t="shared" si="65"/>
        <v>239</v>
      </c>
      <c r="B253" s="254" t="s">
        <v>206</v>
      </c>
      <c r="C253" s="517" t="s">
        <v>188</v>
      </c>
      <c r="D253" s="253">
        <v>154</v>
      </c>
      <c r="E253" s="254" t="s">
        <v>987</v>
      </c>
      <c r="F253" s="254" t="s">
        <v>988</v>
      </c>
      <c r="G253" s="306">
        <v>41943</v>
      </c>
      <c r="H253" s="244" t="s">
        <v>607</v>
      </c>
      <c r="I253" s="271">
        <v>3124</v>
      </c>
      <c r="J253" s="271" t="s">
        <v>984</v>
      </c>
      <c r="K253" s="254" t="s">
        <v>978</v>
      </c>
      <c r="L253" s="254" t="s">
        <v>985</v>
      </c>
      <c r="M253" s="271">
        <v>2014</v>
      </c>
      <c r="N253" s="271"/>
      <c r="O253" s="271" t="s">
        <v>989</v>
      </c>
      <c r="P253" s="272"/>
      <c r="Q253" s="253">
        <v>1</v>
      </c>
      <c r="R253" s="303"/>
      <c r="S253" s="274">
        <v>22500000</v>
      </c>
      <c r="T253" s="245">
        <f t="shared" si="67"/>
        <v>375000</v>
      </c>
      <c r="U253" s="254">
        <v>60</v>
      </c>
      <c r="V253" s="247">
        <v>60</v>
      </c>
      <c r="W253" s="246">
        <f t="shared" si="68"/>
        <v>0</v>
      </c>
      <c r="X253" s="246">
        <f t="shared" si="69"/>
        <v>60</v>
      </c>
      <c r="Y253" s="248">
        <f t="shared" si="70"/>
        <v>0</v>
      </c>
      <c r="Z253" s="249">
        <v>22500000</v>
      </c>
      <c r="AA253" s="249">
        <v>0</v>
      </c>
      <c r="AB253" s="249">
        <f t="shared" si="64"/>
        <v>0</v>
      </c>
      <c r="AC253" s="249"/>
      <c r="AD253" s="249"/>
      <c r="AE253" s="249"/>
      <c r="AF253" s="249"/>
      <c r="AG253" s="249"/>
      <c r="AH253" s="249"/>
      <c r="AI253" s="249"/>
      <c r="AJ253" s="249"/>
      <c r="AK253" s="249"/>
      <c r="AL253" s="249"/>
      <c r="AM253" s="249"/>
      <c r="AN253" s="249"/>
      <c r="AO253" s="249">
        <f t="shared" si="71"/>
        <v>22500000</v>
      </c>
      <c r="AP253" s="250">
        <f t="shared" si="72"/>
        <v>0</v>
      </c>
      <c r="AQ253" s="251"/>
      <c r="AR253" s="251"/>
      <c r="AS253" s="593"/>
      <c r="AT253" s="252"/>
      <c r="AU253" s="119" t="s">
        <v>195</v>
      </c>
      <c r="AV253" s="119">
        <f>IFERROR(VLOOKUP(F253,'[79]Detail Deprec_202511'!$D$166:$I$202,6,FALSE),0)</f>
        <v>0</v>
      </c>
      <c r="AW253">
        <f t="shared" si="63"/>
        <v>0</v>
      </c>
      <c r="BL253" s="254" t="s">
        <v>987</v>
      </c>
    </row>
    <row r="254" spans="1:64" hidden="1" outlineLevel="1">
      <c r="A254" s="242">
        <f t="shared" si="65"/>
        <v>240</v>
      </c>
      <c r="B254" s="254" t="s">
        <v>206</v>
      </c>
      <c r="C254" s="517" t="s">
        <v>188</v>
      </c>
      <c r="D254" s="253">
        <v>154</v>
      </c>
      <c r="E254" s="254" t="s">
        <v>990</v>
      </c>
      <c r="F254" s="254" t="s">
        <v>991</v>
      </c>
      <c r="G254" s="306">
        <v>41943</v>
      </c>
      <c r="H254" s="244" t="s">
        <v>607</v>
      </c>
      <c r="I254" s="271">
        <v>3124</v>
      </c>
      <c r="J254" s="271" t="s">
        <v>992</v>
      </c>
      <c r="K254" s="254" t="s">
        <v>978</v>
      </c>
      <c r="L254" s="254" t="s">
        <v>993</v>
      </c>
      <c r="M254" s="271">
        <v>2014</v>
      </c>
      <c r="N254" s="271"/>
      <c r="O254" s="271"/>
      <c r="P254" s="272"/>
      <c r="Q254" s="253">
        <v>1</v>
      </c>
      <c r="R254" s="303"/>
      <c r="S254" s="274">
        <v>17600000</v>
      </c>
      <c r="T254" s="245">
        <f t="shared" si="67"/>
        <v>293333.33333333331</v>
      </c>
      <c r="U254" s="254">
        <v>60</v>
      </c>
      <c r="V254" s="247">
        <v>60.000000000000007</v>
      </c>
      <c r="W254" s="246">
        <f t="shared" si="68"/>
        <v>0</v>
      </c>
      <c r="X254" s="246">
        <f t="shared" si="69"/>
        <v>60.000000000000007</v>
      </c>
      <c r="Y254" s="248">
        <f t="shared" si="70"/>
        <v>0</v>
      </c>
      <c r="Z254" s="249">
        <v>17600000</v>
      </c>
      <c r="AA254" s="249">
        <v>0</v>
      </c>
      <c r="AB254" s="249">
        <f t="shared" si="64"/>
        <v>0</v>
      </c>
      <c r="AC254" s="249"/>
      <c r="AD254" s="249"/>
      <c r="AE254" s="249"/>
      <c r="AF254" s="249"/>
      <c r="AG254" s="249"/>
      <c r="AH254" s="249"/>
      <c r="AI254" s="249"/>
      <c r="AJ254" s="249"/>
      <c r="AK254" s="249"/>
      <c r="AL254" s="249"/>
      <c r="AM254" s="249"/>
      <c r="AN254" s="249"/>
      <c r="AO254" s="249">
        <f t="shared" si="71"/>
        <v>17600000</v>
      </c>
      <c r="AP254" s="250">
        <f t="shared" si="72"/>
        <v>0</v>
      </c>
      <c r="AQ254" s="251"/>
      <c r="AR254" s="251"/>
      <c r="AS254" s="302"/>
      <c r="AT254" s="252"/>
      <c r="AU254" s="119" t="s">
        <v>195</v>
      </c>
      <c r="AV254" s="119">
        <f>IFERROR(VLOOKUP(F254,'[79]Detail Deprec_202511'!$D$166:$I$202,6,FALSE),0)</f>
        <v>0</v>
      </c>
      <c r="AW254">
        <f t="shared" si="63"/>
        <v>0</v>
      </c>
      <c r="BL254" s="254" t="s">
        <v>990</v>
      </c>
    </row>
    <row r="255" spans="1:64" hidden="1" outlineLevel="1">
      <c r="A255" s="242">
        <f t="shared" si="65"/>
        <v>241</v>
      </c>
      <c r="B255" s="254" t="s">
        <v>206</v>
      </c>
      <c r="C255" s="517" t="s">
        <v>188</v>
      </c>
      <c r="D255" s="253">
        <v>154</v>
      </c>
      <c r="E255" s="254" t="s">
        <v>994</v>
      </c>
      <c r="F255" s="254" t="s">
        <v>995</v>
      </c>
      <c r="G255" s="306">
        <v>41943</v>
      </c>
      <c r="H255" s="244" t="s">
        <v>607</v>
      </c>
      <c r="I255" s="271">
        <v>3124</v>
      </c>
      <c r="J255" s="271" t="s">
        <v>992</v>
      </c>
      <c r="K255" s="254" t="s">
        <v>978</v>
      </c>
      <c r="L255" s="254" t="s">
        <v>996</v>
      </c>
      <c r="M255" s="271">
        <v>2014</v>
      </c>
      <c r="N255" s="271"/>
      <c r="O255" s="271"/>
      <c r="P255" s="272"/>
      <c r="Q255" s="253">
        <v>1</v>
      </c>
      <c r="R255" s="303"/>
      <c r="S255" s="274">
        <v>17600000</v>
      </c>
      <c r="T255" s="245">
        <f t="shared" si="67"/>
        <v>293333.33333333331</v>
      </c>
      <c r="U255" s="254">
        <v>60</v>
      </c>
      <c r="V255" s="247">
        <v>60.000000000000007</v>
      </c>
      <c r="W255" s="246">
        <f t="shared" si="68"/>
        <v>0</v>
      </c>
      <c r="X255" s="246">
        <f t="shared" si="69"/>
        <v>60.000000000000007</v>
      </c>
      <c r="Y255" s="248">
        <f t="shared" si="70"/>
        <v>0</v>
      </c>
      <c r="Z255" s="249">
        <v>17600000</v>
      </c>
      <c r="AA255" s="249">
        <v>0</v>
      </c>
      <c r="AB255" s="249">
        <f t="shared" si="64"/>
        <v>0</v>
      </c>
      <c r="AC255" s="249"/>
      <c r="AD255" s="249"/>
      <c r="AE255" s="249"/>
      <c r="AF255" s="249"/>
      <c r="AG255" s="249"/>
      <c r="AH255" s="249"/>
      <c r="AI255" s="249"/>
      <c r="AJ255" s="249"/>
      <c r="AK255" s="249"/>
      <c r="AL255" s="249"/>
      <c r="AM255" s="249"/>
      <c r="AN255" s="249"/>
      <c r="AO255" s="249">
        <f t="shared" si="71"/>
        <v>17600000</v>
      </c>
      <c r="AP255" s="250">
        <f t="shared" si="72"/>
        <v>0</v>
      </c>
      <c r="AQ255" s="251"/>
      <c r="AR255" s="251"/>
      <c r="AS255" s="302"/>
      <c r="AT255" s="252"/>
      <c r="AU255" s="119" t="s">
        <v>195</v>
      </c>
      <c r="AV255" s="119">
        <f>IFERROR(VLOOKUP(F255,'[79]Detail Deprec_202511'!$D$166:$I$202,6,FALSE),0)</f>
        <v>0</v>
      </c>
      <c r="AW255">
        <f t="shared" si="63"/>
        <v>0</v>
      </c>
      <c r="BL255" s="254" t="s">
        <v>994</v>
      </c>
    </row>
    <row r="256" spans="1:64" hidden="1" outlineLevel="1">
      <c r="A256" s="242">
        <f t="shared" si="65"/>
        <v>242</v>
      </c>
      <c r="B256" s="254" t="s">
        <v>206</v>
      </c>
      <c r="C256" s="517" t="s">
        <v>188</v>
      </c>
      <c r="D256" s="253">
        <v>154</v>
      </c>
      <c r="E256" s="254" t="s">
        <v>997</v>
      </c>
      <c r="F256" s="254" t="s">
        <v>998</v>
      </c>
      <c r="G256" s="306">
        <v>41943</v>
      </c>
      <c r="H256" s="244" t="s">
        <v>607</v>
      </c>
      <c r="I256" s="271">
        <v>3124</v>
      </c>
      <c r="J256" s="271" t="s">
        <v>999</v>
      </c>
      <c r="K256" s="254" t="s">
        <v>978</v>
      </c>
      <c r="L256" s="254"/>
      <c r="M256" s="271">
        <v>2014</v>
      </c>
      <c r="N256" s="271"/>
      <c r="O256" s="271" t="s">
        <v>1000</v>
      </c>
      <c r="P256" s="272"/>
      <c r="Q256" s="253">
        <v>1</v>
      </c>
      <c r="R256" s="303"/>
      <c r="S256" s="274">
        <v>65500000</v>
      </c>
      <c r="T256" s="245">
        <f t="shared" si="67"/>
        <v>1091666.6666666667</v>
      </c>
      <c r="U256" s="254">
        <v>60</v>
      </c>
      <c r="V256" s="247">
        <v>59.999999999999986</v>
      </c>
      <c r="W256" s="246">
        <f t="shared" si="68"/>
        <v>0</v>
      </c>
      <c r="X256" s="246">
        <f t="shared" si="69"/>
        <v>59.999999999999986</v>
      </c>
      <c r="Y256" s="248">
        <f t="shared" si="70"/>
        <v>0</v>
      </c>
      <c r="Z256" s="249">
        <v>65499999.999999993</v>
      </c>
      <c r="AA256" s="249">
        <v>7.4505805969238281E-9</v>
      </c>
      <c r="AB256" s="249">
        <f t="shared" si="64"/>
        <v>0</v>
      </c>
      <c r="AC256" s="249"/>
      <c r="AD256" s="249"/>
      <c r="AE256" s="249"/>
      <c r="AF256" s="249"/>
      <c r="AG256" s="249"/>
      <c r="AH256" s="249"/>
      <c r="AI256" s="249"/>
      <c r="AJ256" s="249"/>
      <c r="AK256" s="249"/>
      <c r="AL256" s="249"/>
      <c r="AM256" s="249"/>
      <c r="AN256" s="249"/>
      <c r="AO256" s="249">
        <f t="shared" si="71"/>
        <v>65499999.999999993</v>
      </c>
      <c r="AP256" s="250">
        <f t="shared" si="72"/>
        <v>7.4505805969238281E-9</v>
      </c>
      <c r="AQ256" s="251"/>
      <c r="AR256" s="251"/>
      <c r="AS256" s="302"/>
      <c r="AT256" s="252"/>
      <c r="AU256" s="119" t="s">
        <v>195</v>
      </c>
      <c r="AV256" s="119">
        <f>IFERROR(VLOOKUP(F256,'[79]Detail Deprec_202511'!$D$166:$I$202,6,FALSE),0)</f>
        <v>0</v>
      </c>
      <c r="AW256">
        <f t="shared" si="63"/>
        <v>0</v>
      </c>
      <c r="BL256" s="254" t="s">
        <v>997</v>
      </c>
    </row>
    <row r="257" spans="1:64" hidden="1" outlineLevel="1">
      <c r="A257" s="242">
        <f t="shared" si="65"/>
        <v>243</v>
      </c>
      <c r="B257" s="254" t="s">
        <v>206</v>
      </c>
      <c r="C257" s="517" t="s">
        <v>188</v>
      </c>
      <c r="D257" s="253">
        <v>154</v>
      </c>
      <c r="E257" s="254" t="s">
        <v>1001</v>
      </c>
      <c r="F257" s="254" t="s">
        <v>1002</v>
      </c>
      <c r="G257" s="306">
        <v>41943</v>
      </c>
      <c r="H257" s="244" t="s">
        <v>607</v>
      </c>
      <c r="I257" s="271">
        <v>3124</v>
      </c>
      <c r="J257" s="271" t="s">
        <v>1003</v>
      </c>
      <c r="K257" s="254" t="s">
        <v>978</v>
      </c>
      <c r="L257" s="254" t="s">
        <v>1004</v>
      </c>
      <c r="M257" s="271">
        <v>2014</v>
      </c>
      <c r="N257" s="271"/>
      <c r="O257" s="271" t="s">
        <v>1005</v>
      </c>
      <c r="P257" s="272"/>
      <c r="Q257" s="253">
        <v>1</v>
      </c>
      <c r="R257" s="298"/>
      <c r="S257" s="274">
        <f>26800000/2</f>
        <v>13400000</v>
      </c>
      <c r="T257" s="245">
        <f t="shared" si="67"/>
        <v>223333.33333333334</v>
      </c>
      <c r="U257" s="254">
        <v>60</v>
      </c>
      <c r="V257" s="247">
        <v>60</v>
      </c>
      <c r="W257" s="246">
        <f t="shared" si="68"/>
        <v>0</v>
      </c>
      <c r="X257" s="246">
        <f t="shared" si="69"/>
        <v>60</v>
      </c>
      <c r="Y257" s="248">
        <f t="shared" si="70"/>
        <v>0</v>
      </c>
      <c r="Z257" s="249">
        <v>13400000</v>
      </c>
      <c r="AA257" s="249">
        <v>0</v>
      </c>
      <c r="AB257" s="249">
        <f t="shared" si="64"/>
        <v>0</v>
      </c>
      <c r="AC257" s="249"/>
      <c r="AD257" s="249"/>
      <c r="AE257" s="249"/>
      <c r="AF257" s="249"/>
      <c r="AG257" s="249"/>
      <c r="AH257" s="249"/>
      <c r="AI257" s="249"/>
      <c r="AJ257" s="249"/>
      <c r="AK257" s="249"/>
      <c r="AL257" s="249"/>
      <c r="AM257" s="249"/>
      <c r="AN257" s="249"/>
      <c r="AO257" s="249">
        <f t="shared" si="71"/>
        <v>13400000</v>
      </c>
      <c r="AP257" s="250">
        <f t="shared" si="72"/>
        <v>0</v>
      </c>
      <c r="AQ257" s="251"/>
      <c r="AR257" s="251"/>
      <c r="AS257" s="302"/>
      <c r="AT257" s="252"/>
      <c r="AU257" s="119" t="s">
        <v>195</v>
      </c>
      <c r="AV257" s="119">
        <f>IFERROR(VLOOKUP(F257,'[79]Detail Deprec_202511'!$D$166:$I$202,6,FALSE),0)</f>
        <v>0</v>
      </c>
      <c r="AW257">
        <f t="shared" si="63"/>
        <v>0</v>
      </c>
      <c r="BL257" s="254" t="s">
        <v>1001</v>
      </c>
    </row>
    <row r="258" spans="1:64" hidden="1" outlineLevel="1">
      <c r="A258" s="242">
        <f t="shared" si="65"/>
        <v>244</v>
      </c>
      <c r="B258" s="254" t="s">
        <v>206</v>
      </c>
      <c r="C258" s="517" t="s">
        <v>188</v>
      </c>
      <c r="D258" s="253">
        <v>154</v>
      </c>
      <c r="E258" s="254" t="s">
        <v>1006</v>
      </c>
      <c r="F258" s="254" t="s">
        <v>1007</v>
      </c>
      <c r="G258" s="306">
        <v>41943</v>
      </c>
      <c r="H258" s="244" t="s">
        <v>607</v>
      </c>
      <c r="I258" s="271">
        <v>3124</v>
      </c>
      <c r="J258" s="271" t="s">
        <v>1003</v>
      </c>
      <c r="K258" s="254" t="s">
        <v>978</v>
      </c>
      <c r="L258" s="254" t="s">
        <v>1004</v>
      </c>
      <c r="M258" s="271">
        <v>2014</v>
      </c>
      <c r="N258" s="271"/>
      <c r="O258" s="271" t="s">
        <v>1008</v>
      </c>
      <c r="P258" s="272"/>
      <c r="Q258" s="253">
        <v>1</v>
      </c>
      <c r="R258" s="298"/>
      <c r="S258" s="274">
        <f>26800000/2</f>
        <v>13400000</v>
      </c>
      <c r="T258" s="245">
        <f t="shared" si="67"/>
        <v>223333.33333333334</v>
      </c>
      <c r="U258" s="254">
        <v>60</v>
      </c>
      <c r="V258" s="247">
        <v>60</v>
      </c>
      <c r="W258" s="246">
        <f t="shared" si="68"/>
        <v>0</v>
      </c>
      <c r="X258" s="246">
        <f t="shared" si="69"/>
        <v>60</v>
      </c>
      <c r="Y258" s="248">
        <f t="shared" si="70"/>
        <v>0</v>
      </c>
      <c r="Z258" s="249">
        <v>13400000</v>
      </c>
      <c r="AA258" s="249">
        <v>0</v>
      </c>
      <c r="AB258" s="249">
        <f t="shared" si="64"/>
        <v>0</v>
      </c>
      <c r="AC258" s="249"/>
      <c r="AD258" s="249"/>
      <c r="AE258" s="249"/>
      <c r="AF258" s="249"/>
      <c r="AG258" s="249"/>
      <c r="AH258" s="249"/>
      <c r="AI258" s="249"/>
      <c r="AJ258" s="249"/>
      <c r="AK258" s="249"/>
      <c r="AL258" s="249"/>
      <c r="AM258" s="249"/>
      <c r="AN258" s="249"/>
      <c r="AO258" s="249">
        <f t="shared" si="71"/>
        <v>13400000</v>
      </c>
      <c r="AP258" s="250">
        <f t="shared" si="72"/>
        <v>0</v>
      </c>
      <c r="AQ258" s="251"/>
      <c r="AR258" s="251"/>
      <c r="AS258" s="302"/>
      <c r="AT258" s="252"/>
      <c r="AU258" s="119" t="s">
        <v>195</v>
      </c>
      <c r="AV258" s="119">
        <f>IFERROR(VLOOKUP(F258,'[79]Detail Deprec_202511'!$D$166:$I$202,6,FALSE),0)</f>
        <v>0</v>
      </c>
      <c r="AW258">
        <f t="shared" si="63"/>
        <v>0</v>
      </c>
      <c r="BL258" s="254" t="s">
        <v>1006</v>
      </c>
    </row>
    <row r="259" spans="1:64" hidden="1" outlineLevel="1">
      <c r="A259" s="242">
        <f t="shared" si="65"/>
        <v>245</v>
      </c>
      <c r="B259" s="254" t="s">
        <v>206</v>
      </c>
      <c r="C259" s="517" t="s">
        <v>188</v>
      </c>
      <c r="D259" s="253">
        <v>154</v>
      </c>
      <c r="E259" s="254" t="s">
        <v>1009</v>
      </c>
      <c r="F259" s="254" t="s">
        <v>1010</v>
      </c>
      <c r="G259" s="306">
        <v>41943</v>
      </c>
      <c r="H259" s="244" t="s">
        <v>607</v>
      </c>
      <c r="I259" s="271">
        <v>3124</v>
      </c>
      <c r="J259" s="271" t="s">
        <v>1011</v>
      </c>
      <c r="K259" s="254" t="s">
        <v>978</v>
      </c>
      <c r="L259" s="254"/>
      <c r="M259" s="271">
        <v>2014</v>
      </c>
      <c r="N259" s="271"/>
      <c r="O259" s="271"/>
      <c r="P259" s="272"/>
      <c r="Q259" s="253">
        <v>1</v>
      </c>
      <c r="R259" s="303"/>
      <c r="S259" s="274">
        <v>17600000</v>
      </c>
      <c r="T259" s="245">
        <f t="shared" si="67"/>
        <v>293333.33333333331</v>
      </c>
      <c r="U259" s="254">
        <v>60</v>
      </c>
      <c r="V259" s="247">
        <v>60.000000000000007</v>
      </c>
      <c r="W259" s="246">
        <f t="shared" si="68"/>
        <v>0</v>
      </c>
      <c r="X259" s="246">
        <f t="shared" si="69"/>
        <v>60.000000000000007</v>
      </c>
      <c r="Y259" s="248">
        <f t="shared" si="70"/>
        <v>0</v>
      </c>
      <c r="Z259" s="249">
        <v>17600000</v>
      </c>
      <c r="AA259" s="249">
        <v>0</v>
      </c>
      <c r="AB259" s="249">
        <f t="shared" si="64"/>
        <v>0</v>
      </c>
      <c r="AC259" s="249"/>
      <c r="AD259" s="249"/>
      <c r="AE259" s="249"/>
      <c r="AF259" s="249"/>
      <c r="AG259" s="249"/>
      <c r="AH259" s="249"/>
      <c r="AI259" s="249"/>
      <c r="AJ259" s="249"/>
      <c r="AK259" s="249"/>
      <c r="AL259" s="249"/>
      <c r="AM259" s="249"/>
      <c r="AN259" s="249"/>
      <c r="AO259" s="249">
        <f t="shared" si="71"/>
        <v>17600000</v>
      </c>
      <c r="AP259" s="250">
        <f t="shared" si="72"/>
        <v>0</v>
      </c>
      <c r="AQ259" s="251"/>
      <c r="AR259" s="251"/>
      <c r="AS259" s="302"/>
      <c r="AT259" s="252"/>
      <c r="AU259" s="119" t="s">
        <v>195</v>
      </c>
      <c r="AV259" s="119">
        <f>IFERROR(VLOOKUP(F259,'[79]Detail Deprec_202511'!$D$166:$I$202,6,FALSE),0)</f>
        <v>0</v>
      </c>
      <c r="AW259">
        <f t="shared" si="63"/>
        <v>0</v>
      </c>
      <c r="BL259" s="254" t="s">
        <v>1009</v>
      </c>
    </row>
    <row r="260" spans="1:64" hidden="1" outlineLevel="1">
      <c r="A260" s="242">
        <f t="shared" si="65"/>
        <v>246</v>
      </c>
      <c r="B260" s="254" t="s">
        <v>206</v>
      </c>
      <c r="C260" s="517" t="s">
        <v>188</v>
      </c>
      <c r="D260" s="253">
        <v>154</v>
      </c>
      <c r="E260" s="254" t="s">
        <v>1012</v>
      </c>
      <c r="F260" s="254" t="s">
        <v>1013</v>
      </c>
      <c r="G260" s="306">
        <v>41943</v>
      </c>
      <c r="H260" s="244" t="s">
        <v>607</v>
      </c>
      <c r="I260" s="271">
        <v>3124</v>
      </c>
      <c r="J260" s="271" t="s">
        <v>1014</v>
      </c>
      <c r="K260" s="254" t="s">
        <v>978</v>
      </c>
      <c r="L260" s="254"/>
      <c r="M260" s="271">
        <v>2014</v>
      </c>
      <c r="N260" s="271"/>
      <c r="O260" s="271"/>
      <c r="P260" s="272"/>
      <c r="Q260" s="253">
        <v>1</v>
      </c>
      <c r="R260" s="303"/>
      <c r="S260" s="274">
        <v>16250000</v>
      </c>
      <c r="T260" s="245">
        <f t="shared" si="67"/>
        <v>270833.33333333331</v>
      </c>
      <c r="U260" s="254">
        <v>60</v>
      </c>
      <c r="V260" s="247">
        <v>60.000000000000014</v>
      </c>
      <c r="W260" s="246">
        <f t="shared" si="68"/>
        <v>0</v>
      </c>
      <c r="X260" s="246">
        <f t="shared" si="69"/>
        <v>60.000000000000014</v>
      </c>
      <c r="Y260" s="248">
        <f t="shared" si="70"/>
        <v>0</v>
      </c>
      <c r="Z260" s="249">
        <v>16250000.000000002</v>
      </c>
      <c r="AA260" s="249">
        <v>-1.862645149230957E-9</v>
      </c>
      <c r="AB260" s="249">
        <f t="shared" si="64"/>
        <v>0</v>
      </c>
      <c r="AC260" s="249"/>
      <c r="AD260" s="249"/>
      <c r="AE260" s="249"/>
      <c r="AF260" s="249"/>
      <c r="AG260" s="249"/>
      <c r="AH260" s="249"/>
      <c r="AI260" s="249"/>
      <c r="AJ260" s="249"/>
      <c r="AK260" s="249"/>
      <c r="AL260" s="249"/>
      <c r="AM260" s="249"/>
      <c r="AN260" s="249"/>
      <c r="AO260" s="249">
        <f t="shared" si="71"/>
        <v>16250000.000000002</v>
      </c>
      <c r="AP260" s="250">
        <f t="shared" si="72"/>
        <v>-1.862645149230957E-9</v>
      </c>
      <c r="AQ260" s="251"/>
      <c r="AR260" s="251"/>
      <c r="AS260" s="302"/>
      <c r="AT260" s="252"/>
      <c r="AU260" s="119" t="s">
        <v>195</v>
      </c>
      <c r="AV260" s="119">
        <f>IFERROR(VLOOKUP(F260,'[79]Detail Deprec_202511'!$D$166:$I$202,6,FALSE),0)</f>
        <v>0</v>
      </c>
      <c r="AW260">
        <f t="shared" si="63"/>
        <v>0</v>
      </c>
      <c r="BL260" s="254" t="s">
        <v>1012</v>
      </c>
    </row>
    <row r="261" spans="1:64" hidden="1" outlineLevel="1">
      <c r="A261" s="242">
        <f t="shared" si="65"/>
        <v>247</v>
      </c>
      <c r="B261" s="254" t="s">
        <v>206</v>
      </c>
      <c r="C261" s="517" t="s">
        <v>188</v>
      </c>
      <c r="D261" s="253">
        <v>154</v>
      </c>
      <c r="E261" s="254" t="s">
        <v>1015</v>
      </c>
      <c r="F261" s="254" t="s">
        <v>1016</v>
      </c>
      <c r="G261" s="306">
        <v>41943</v>
      </c>
      <c r="H261" s="244" t="s">
        <v>607</v>
      </c>
      <c r="I261" s="271">
        <v>3124</v>
      </c>
      <c r="J261" s="271" t="s">
        <v>1017</v>
      </c>
      <c r="K261" s="254" t="s">
        <v>679</v>
      </c>
      <c r="L261" s="254"/>
      <c r="M261" s="271">
        <v>2014</v>
      </c>
      <c r="N261" s="271"/>
      <c r="O261" s="271"/>
      <c r="P261" s="272"/>
      <c r="Q261" s="253">
        <v>1</v>
      </c>
      <c r="R261" s="303"/>
      <c r="S261" s="274">
        <v>12800000</v>
      </c>
      <c r="T261" s="245">
        <f t="shared" si="67"/>
        <v>213333.33333333334</v>
      </c>
      <c r="U261" s="254">
        <v>60</v>
      </c>
      <c r="V261" s="247">
        <v>60</v>
      </c>
      <c r="W261" s="246">
        <f t="shared" si="68"/>
        <v>0</v>
      </c>
      <c r="X261" s="246">
        <f t="shared" si="69"/>
        <v>60</v>
      </c>
      <c r="Y261" s="248">
        <f t="shared" si="70"/>
        <v>0</v>
      </c>
      <c r="Z261" s="249">
        <v>12800000</v>
      </c>
      <c r="AA261" s="249">
        <v>0</v>
      </c>
      <c r="AB261" s="249">
        <f t="shared" si="64"/>
        <v>0</v>
      </c>
      <c r="AC261" s="249"/>
      <c r="AD261" s="249"/>
      <c r="AE261" s="249"/>
      <c r="AF261" s="249"/>
      <c r="AG261" s="249"/>
      <c r="AH261" s="249"/>
      <c r="AI261" s="249"/>
      <c r="AJ261" s="249"/>
      <c r="AK261" s="249"/>
      <c r="AL261" s="249"/>
      <c r="AM261" s="249"/>
      <c r="AN261" s="249"/>
      <c r="AO261" s="249">
        <f t="shared" si="71"/>
        <v>12800000</v>
      </c>
      <c r="AP261" s="250">
        <f t="shared" si="72"/>
        <v>0</v>
      </c>
      <c r="AQ261" s="251"/>
      <c r="AR261" s="251"/>
      <c r="AS261" s="302"/>
      <c r="AT261" s="252"/>
      <c r="AU261" s="119" t="s">
        <v>195</v>
      </c>
      <c r="AV261" s="119">
        <f>IFERROR(VLOOKUP(F261,'[79]Detail Deprec_202511'!$D$166:$I$202,6,FALSE),0)</f>
        <v>0</v>
      </c>
      <c r="AW261">
        <f t="shared" si="63"/>
        <v>0</v>
      </c>
      <c r="BG261">
        <v>1</v>
      </c>
      <c r="BL261" s="254" t="s">
        <v>1015</v>
      </c>
    </row>
    <row r="262" spans="1:64" hidden="1" outlineLevel="1">
      <c r="A262" s="242">
        <f t="shared" si="65"/>
        <v>248</v>
      </c>
      <c r="B262" s="254" t="s">
        <v>206</v>
      </c>
      <c r="C262" s="517" t="s">
        <v>188</v>
      </c>
      <c r="D262" s="253">
        <v>154</v>
      </c>
      <c r="E262" s="254" t="s">
        <v>1018</v>
      </c>
      <c r="F262" s="254" t="s">
        <v>1019</v>
      </c>
      <c r="G262" s="306">
        <v>41971</v>
      </c>
      <c r="H262" s="244" t="s">
        <v>607</v>
      </c>
      <c r="I262" s="254">
        <v>17</v>
      </c>
      <c r="J262" s="271" t="s">
        <v>1020</v>
      </c>
      <c r="K262" s="271" t="s">
        <v>1021</v>
      </c>
      <c r="L262" s="299" t="s">
        <v>1022</v>
      </c>
      <c r="M262" s="271">
        <v>2014</v>
      </c>
      <c r="N262" s="271"/>
      <c r="O262" s="271"/>
      <c r="P262" s="272"/>
      <c r="Q262" s="253">
        <v>1</v>
      </c>
      <c r="R262" s="313">
        <v>1000000</v>
      </c>
      <c r="S262" s="274">
        <f>220860000/2</f>
        <v>110430000</v>
      </c>
      <c r="T262" s="245">
        <f t="shared" si="67"/>
        <v>1840500</v>
      </c>
      <c r="U262" s="254">
        <v>60</v>
      </c>
      <c r="V262" s="247">
        <v>60</v>
      </c>
      <c r="W262" s="246">
        <f t="shared" si="68"/>
        <v>0</v>
      </c>
      <c r="X262" s="246">
        <f t="shared" si="69"/>
        <v>60</v>
      </c>
      <c r="Y262" s="248">
        <f t="shared" si="70"/>
        <v>0</v>
      </c>
      <c r="Z262" s="249">
        <v>110430000</v>
      </c>
      <c r="AA262" s="249">
        <v>0</v>
      </c>
      <c r="AB262" s="249">
        <f t="shared" si="64"/>
        <v>0</v>
      </c>
      <c r="AC262" s="249"/>
      <c r="AD262" s="249"/>
      <c r="AE262" s="249"/>
      <c r="AF262" s="249"/>
      <c r="AG262" s="249"/>
      <c r="AH262" s="249"/>
      <c r="AI262" s="249"/>
      <c r="AJ262" s="249"/>
      <c r="AK262" s="249"/>
      <c r="AL262" s="249"/>
      <c r="AM262" s="249"/>
      <c r="AN262" s="249"/>
      <c r="AO262" s="249">
        <f t="shared" si="71"/>
        <v>110430000</v>
      </c>
      <c r="AP262" s="250">
        <f t="shared" si="72"/>
        <v>0</v>
      </c>
      <c r="AQ262" s="251"/>
      <c r="AR262" s="251"/>
      <c r="AS262" s="302"/>
      <c r="AT262" s="252"/>
      <c r="AU262" s="119" t="s">
        <v>195</v>
      </c>
      <c r="AV262" s="119">
        <f>IFERROR(VLOOKUP(F262,'[79]Detail Deprec_202511'!$D$166:$I$202,6,FALSE),0)</f>
        <v>0</v>
      </c>
      <c r="AW262">
        <f t="shared" si="63"/>
        <v>0</v>
      </c>
      <c r="BL262" s="254" t="s">
        <v>1018</v>
      </c>
    </row>
    <row r="263" spans="1:64" hidden="1" outlineLevel="1">
      <c r="A263" s="242">
        <f t="shared" si="65"/>
        <v>249</v>
      </c>
      <c r="B263" s="254" t="s">
        <v>206</v>
      </c>
      <c r="C263" s="517" t="s">
        <v>188</v>
      </c>
      <c r="D263" s="253">
        <v>154</v>
      </c>
      <c r="E263" s="254" t="s">
        <v>1023</v>
      </c>
      <c r="F263" s="254" t="s">
        <v>1024</v>
      </c>
      <c r="G263" s="306">
        <v>41971</v>
      </c>
      <c r="H263" s="244" t="s">
        <v>607</v>
      </c>
      <c r="I263" s="254">
        <v>17</v>
      </c>
      <c r="J263" s="271" t="s">
        <v>1020</v>
      </c>
      <c r="K263" s="271" t="s">
        <v>1021</v>
      </c>
      <c r="L263" s="299" t="s">
        <v>1025</v>
      </c>
      <c r="M263" s="271">
        <v>2014</v>
      </c>
      <c r="N263" s="271"/>
      <c r="O263" s="271"/>
      <c r="P263" s="272"/>
      <c r="Q263" s="253">
        <v>1</v>
      </c>
      <c r="R263" s="313">
        <v>1000000</v>
      </c>
      <c r="S263" s="274">
        <f>220860000/2</f>
        <v>110430000</v>
      </c>
      <c r="T263" s="245">
        <f t="shared" si="67"/>
        <v>1840500</v>
      </c>
      <c r="U263" s="254">
        <v>60</v>
      </c>
      <c r="V263" s="247">
        <v>60</v>
      </c>
      <c r="W263" s="246">
        <f t="shared" si="68"/>
        <v>0</v>
      </c>
      <c r="X263" s="246">
        <f t="shared" si="69"/>
        <v>60</v>
      </c>
      <c r="Y263" s="248">
        <f t="shared" si="70"/>
        <v>0</v>
      </c>
      <c r="Z263" s="249">
        <v>110430000</v>
      </c>
      <c r="AA263" s="249">
        <v>0</v>
      </c>
      <c r="AB263" s="249">
        <f t="shared" si="64"/>
        <v>0</v>
      </c>
      <c r="AC263" s="249"/>
      <c r="AD263" s="249"/>
      <c r="AE263" s="249"/>
      <c r="AF263" s="249"/>
      <c r="AG263" s="249"/>
      <c r="AH263" s="249"/>
      <c r="AI263" s="249"/>
      <c r="AJ263" s="249"/>
      <c r="AK263" s="249"/>
      <c r="AL263" s="249"/>
      <c r="AM263" s="249"/>
      <c r="AN263" s="249"/>
      <c r="AO263" s="249">
        <f t="shared" si="71"/>
        <v>110430000</v>
      </c>
      <c r="AP263" s="250">
        <f t="shared" si="72"/>
        <v>0</v>
      </c>
      <c r="AQ263" s="251"/>
      <c r="AR263" s="251"/>
      <c r="AS263" s="302"/>
      <c r="AT263" s="252"/>
      <c r="AU263" s="119" t="s">
        <v>195</v>
      </c>
      <c r="AV263" s="119">
        <f>IFERROR(VLOOKUP(F263,'[79]Detail Deprec_202511'!$D$166:$I$202,6,FALSE),0)</f>
        <v>0</v>
      </c>
      <c r="AW263">
        <f t="shared" si="63"/>
        <v>0</v>
      </c>
      <c r="BL263" s="254" t="s">
        <v>1023</v>
      </c>
    </row>
    <row r="264" spans="1:64" hidden="1" outlineLevel="1">
      <c r="A264" s="242">
        <f t="shared" si="65"/>
        <v>250</v>
      </c>
      <c r="B264" s="254" t="s">
        <v>206</v>
      </c>
      <c r="C264" s="517" t="s">
        <v>188</v>
      </c>
      <c r="D264" s="253">
        <v>154</v>
      </c>
      <c r="E264" s="254" t="s">
        <v>1026</v>
      </c>
      <c r="F264" s="254" t="s">
        <v>1027</v>
      </c>
      <c r="G264" s="306">
        <v>41971</v>
      </c>
      <c r="H264" s="244" t="s">
        <v>607</v>
      </c>
      <c r="I264" s="271">
        <v>3053</v>
      </c>
      <c r="J264" s="271" t="s">
        <v>984</v>
      </c>
      <c r="K264" s="254" t="s">
        <v>978</v>
      </c>
      <c r="L264" s="254" t="s">
        <v>1028</v>
      </c>
      <c r="M264" s="271">
        <v>2014</v>
      </c>
      <c r="N264" s="271"/>
      <c r="O264" s="271"/>
      <c r="P264" s="272"/>
      <c r="Q264" s="253">
        <v>1</v>
      </c>
      <c r="R264" s="298"/>
      <c r="S264" s="274">
        <v>22500000</v>
      </c>
      <c r="T264" s="245">
        <f t="shared" si="67"/>
        <v>375000</v>
      </c>
      <c r="U264" s="254">
        <v>60</v>
      </c>
      <c r="V264" s="247">
        <v>60</v>
      </c>
      <c r="W264" s="246">
        <f t="shared" si="68"/>
        <v>0</v>
      </c>
      <c r="X264" s="246">
        <f t="shared" si="69"/>
        <v>60</v>
      </c>
      <c r="Y264" s="248">
        <f t="shared" si="70"/>
        <v>0</v>
      </c>
      <c r="Z264" s="249">
        <v>22500000</v>
      </c>
      <c r="AA264" s="249">
        <v>0</v>
      </c>
      <c r="AB264" s="249">
        <f t="shared" si="64"/>
        <v>0</v>
      </c>
      <c r="AC264" s="249"/>
      <c r="AD264" s="249"/>
      <c r="AE264" s="249"/>
      <c r="AF264" s="249"/>
      <c r="AG264" s="249"/>
      <c r="AH264" s="249"/>
      <c r="AI264" s="249"/>
      <c r="AJ264" s="249"/>
      <c r="AK264" s="249"/>
      <c r="AL264" s="249"/>
      <c r="AM264" s="249"/>
      <c r="AN264" s="249"/>
      <c r="AO264" s="249">
        <f t="shared" si="71"/>
        <v>22500000</v>
      </c>
      <c r="AP264" s="250">
        <f t="shared" si="72"/>
        <v>0</v>
      </c>
      <c r="AQ264" s="251"/>
      <c r="AR264" s="251"/>
      <c r="AS264" s="302"/>
      <c r="AT264" s="252"/>
      <c r="AU264" s="119" t="s">
        <v>195</v>
      </c>
      <c r="AV264" s="119">
        <f>IFERROR(VLOOKUP(F264,'[79]Detail Deprec_202511'!$D$166:$I$202,6,FALSE),0)</f>
        <v>0</v>
      </c>
      <c r="AW264">
        <f t="shared" si="63"/>
        <v>0</v>
      </c>
      <c r="BL264" s="254" t="s">
        <v>1026</v>
      </c>
    </row>
    <row r="265" spans="1:64" hidden="1" outlineLevel="1">
      <c r="A265" s="242">
        <f t="shared" si="65"/>
        <v>251</v>
      </c>
      <c r="B265" s="254" t="s">
        <v>206</v>
      </c>
      <c r="C265" s="517" t="s">
        <v>188</v>
      </c>
      <c r="D265" s="253">
        <v>154</v>
      </c>
      <c r="E265" s="254" t="s">
        <v>1029</v>
      </c>
      <c r="F265" s="254" t="s">
        <v>1030</v>
      </c>
      <c r="G265" s="306">
        <v>41971</v>
      </c>
      <c r="H265" s="244" t="s">
        <v>607</v>
      </c>
      <c r="I265" s="271">
        <v>3053</v>
      </c>
      <c r="J265" s="271" t="s">
        <v>984</v>
      </c>
      <c r="K265" s="254" t="s">
        <v>978</v>
      </c>
      <c r="L265" s="254" t="s">
        <v>1031</v>
      </c>
      <c r="M265" s="271">
        <v>2014</v>
      </c>
      <c r="N265" s="271"/>
      <c r="O265" s="271"/>
      <c r="P265" s="272"/>
      <c r="Q265" s="253">
        <v>1</v>
      </c>
      <c r="R265" s="303"/>
      <c r="S265" s="274">
        <v>22500000</v>
      </c>
      <c r="T265" s="245">
        <f t="shared" si="67"/>
        <v>375000</v>
      </c>
      <c r="U265" s="254">
        <v>60</v>
      </c>
      <c r="V265" s="247">
        <v>60</v>
      </c>
      <c r="W265" s="246">
        <f t="shared" si="68"/>
        <v>0</v>
      </c>
      <c r="X265" s="246">
        <f t="shared" si="69"/>
        <v>60</v>
      </c>
      <c r="Y265" s="248">
        <f t="shared" si="70"/>
        <v>0</v>
      </c>
      <c r="Z265" s="249">
        <v>22500000</v>
      </c>
      <c r="AA265" s="249">
        <v>0</v>
      </c>
      <c r="AB265" s="249">
        <f t="shared" si="64"/>
        <v>0</v>
      </c>
      <c r="AC265" s="249"/>
      <c r="AD265" s="249"/>
      <c r="AE265" s="249"/>
      <c r="AF265" s="249"/>
      <c r="AG265" s="249"/>
      <c r="AH265" s="249"/>
      <c r="AI265" s="249"/>
      <c r="AJ265" s="249"/>
      <c r="AK265" s="249"/>
      <c r="AL265" s="249"/>
      <c r="AM265" s="249"/>
      <c r="AN265" s="249"/>
      <c r="AO265" s="249">
        <f t="shared" si="71"/>
        <v>22500000</v>
      </c>
      <c r="AP265" s="250">
        <f t="shared" si="72"/>
        <v>0</v>
      </c>
      <c r="AQ265" s="251"/>
      <c r="AR265" s="251"/>
      <c r="AS265" s="302"/>
      <c r="AT265" s="252"/>
      <c r="AU265" s="119" t="s">
        <v>195</v>
      </c>
      <c r="AV265" s="119">
        <f>IFERROR(VLOOKUP(F265,'[79]Detail Deprec_202511'!$D$166:$I$202,6,FALSE),0)</f>
        <v>0</v>
      </c>
      <c r="AW265">
        <f t="shared" si="63"/>
        <v>0</v>
      </c>
      <c r="BL265" s="254" t="s">
        <v>1029</v>
      </c>
    </row>
    <row r="266" spans="1:64" hidden="1" outlineLevel="1">
      <c r="A266" s="242">
        <f t="shared" si="65"/>
        <v>252</v>
      </c>
      <c r="B266" s="254" t="s">
        <v>206</v>
      </c>
      <c r="C266" s="517" t="s">
        <v>188</v>
      </c>
      <c r="D266" s="253">
        <v>154</v>
      </c>
      <c r="E266" s="254" t="s">
        <v>1032</v>
      </c>
      <c r="F266" s="254" t="s">
        <v>1033</v>
      </c>
      <c r="G266" s="306">
        <v>41971</v>
      </c>
      <c r="H266" s="244" t="s">
        <v>607</v>
      </c>
      <c r="I266" s="271">
        <v>3053</v>
      </c>
      <c r="J266" s="271" t="s">
        <v>984</v>
      </c>
      <c r="K266" s="254" t="s">
        <v>978</v>
      </c>
      <c r="L266" s="254" t="s">
        <v>1034</v>
      </c>
      <c r="M266" s="271">
        <v>2014</v>
      </c>
      <c r="N266" s="271"/>
      <c r="O266" s="271"/>
      <c r="P266" s="272"/>
      <c r="Q266" s="253">
        <v>1</v>
      </c>
      <c r="R266" s="303"/>
      <c r="S266" s="274">
        <v>22500000</v>
      </c>
      <c r="T266" s="245">
        <f t="shared" si="67"/>
        <v>375000</v>
      </c>
      <c r="U266" s="254">
        <v>60</v>
      </c>
      <c r="V266" s="247">
        <v>60</v>
      </c>
      <c r="W266" s="246">
        <f t="shared" si="68"/>
        <v>0</v>
      </c>
      <c r="X266" s="246">
        <f t="shared" si="69"/>
        <v>60</v>
      </c>
      <c r="Y266" s="248">
        <f t="shared" si="70"/>
        <v>0</v>
      </c>
      <c r="Z266" s="249">
        <v>22500000</v>
      </c>
      <c r="AA266" s="249">
        <v>0</v>
      </c>
      <c r="AB266" s="249">
        <f t="shared" si="64"/>
        <v>0</v>
      </c>
      <c r="AC266" s="249"/>
      <c r="AD266" s="249"/>
      <c r="AE266" s="249"/>
      <c r="AF266" s="249"/>
      <c r="AG266" s="249"/>
      <c r="AH266" s="249"/>
      <c r="AI266" s="249"/>
      <c r="AJ266" s="249"/>
      <c r="AK266" s="249"/>
      <c r="AL266" s="249"/>
      <c r="AM266" s="249"/>
      <c r="AN266" s="249"/>
      <c r="AO266" s="249">
        <f t="shared" si="71"/>
        <v>22500000</v>
      </c>
      <c r="AP266" s="250">
        <f t="shared" si="72"/>
        <v>0</v>
      </c>
      <c r="AQ266" s="251"/>
      <c r="AR266" s="251"/>
      <c r="AS266" s="302"/>
      <c r="AT266" s="252"/>
      <c r="AU266" s="119" t="s">
        <v>195</v>
      </c>
      <c r="AV266" s="119">
        <f>IFERROR(VLOOKUP(F266,'[79]Detail Deprec_202511'!$D$166:$I$202,6,FALSE),0)</f>
        <v>0</v>
      </c>
      <c r="AW266">
        <f t="shared" si="63"/>
        <v>0</v>
      </c>
      <c r="BL266" s="254" t="s">
        <v>1032</v>
      </c>
    </row>
    <row r="267" spans="1:64" hidden="1" outlineLevel="1">
      <c r="A267" s="242">
        <f t="shared" si="65"/>
        <v>253</v>
      </c>
      <c r="B267" s="254" t="s">
        <v>206</v>
      </c>
      <c r="C267" s="517" t="s">
        <v>188</v>
      </c>
      <c r="D267" s="253">
        <v>154</v>
      </c>
      <c r="E267" s="254" t="s">
        <v>1035</v>
      </c>
      <c r="F267" s="254" t="s">
        <v>1036</v>
      </c>
      <c r="G267" s="306">
        <v>41971</v>
      </c>
      <c r="H267" s="244" t="s">
        <v>607</v>
      </c>
      <c r="I267" s="271">
        <v>3053</v>
      </c>
      <c r="J267" s="271" t="s">
        <v>491</v>
      </c>
      <c r="K267" s="254" t="s">
        <v>978</v>
      </c>
      <c r="L267" s="254" t="s">
        <v>1037</v>
      </c>
      <c r="M267" s="271">
        <v>2014</v>
      </c>
      <c r="N267" s="271"/>
      <c r="O267" s="271"/>
      <c r="P267" s="272"/>
      <c r="Q267" s="253">
        <v>1</v>
      </c>
      <c r="R267" s="303"/>
      <c r="S267" s="274">
        <v>17600000</v>
      </c>
      <c r="T267" s="245">
        <f t="shared" si="67"/>
        <v>293333.33333333331</v>
      </c>
      <c r="U267" s="254">
        <v>60</v>
      </c>
      <c r="V267" s="247">
        <v>60.000000000000007</v>
      </c>
      <c r="W267" s="246">
        <f t="shared" si="68"/>
        <v>0</v>
      </c>
      <c r="X267" s="246">
        <f t="shared" si="69"/>
        <v>60.000000000000007</v>
      </c>
      <c r="Y267" s="248">
        <f t="shared" si="70"/>
        <v>0</v>
      </c>
      <c r="Z267" s="249">
        <v>17600000</v>
      </c>
      <c r="AA267" s="249">
        <v>0</v>
      </c>
      <c r="AB267" s="249">
        <f t="shared" si="64"/>
        <v>0</v>
      </c>
      <c r="AC267" s="249"/>
      <c r="AD267" s="249"/>
      <c r="AE267" s="249"/>
      <c r="AF267" s="249"/>
      <c r="AG267" s="249"/>
      <c r="AH267" s="249"/>
      <c r="AI267" s="249"/>
      <c r="AJ267" s="249"/>
      <c r="AK267" s="249"/>
      <c r="AL267" s="249"/>
      <c r="AM267" s="249"/>
      <c r="AN267" s="249"/>
      <c r="AO267" s="249">
        <f t="shared" si="71"/>
        <v>17600000</v>
      </c>
      <c r="AP267" s="250">
        <f t="shared" si="72"/>
        <v>0</v>
      </c>
      <c r="AQ267" s="251"/>
      <c r="AR267" s="251"/>
      <c r="AS267" s="302"/>
      <c r="AT267" s="252"/>
      <c r="AU267" s="119" t="s">
        <v>195</v>
      </c>
      <c r="AV267" s="119">
        <f>IFERROR(VLOOKUP(F267,'[79]Detail Deprec_202511'!$D$166:$I$202,6,FALSE),0)</f>
        <v>0</v>
      </c>
      <c r="AW267">
        <f t="shared" si="63"/>
        <v>0</v>
      </c>
      <c r="BL267" s="254" t="s">
        <v>1035</v>
      </c>
    </row>
    <row r="268" spans="1:64" hidden="1" outlineLevel="1">
      <c r="A268" s="242">
        <f t="shared" si="65"/>
        <v>254</v>
      </c>
      <c r="B268" s="254" t="s">
        <v>206</v>
      </c>
      <c r="C268" s="517" t="s">
        <v>188</v>
      </c>
      <c r="D268" s="253">
        <v>154</v>
      </c>
      <c r="E268" s="254" t="s">
        <v>1038</v>
      </c>
      <c r="F268" s="254" t="s">
        <v>1039</v>
      </c>
      <c r="G268" s="306">
        <v>41971</v>
      </c>
      <c r="H268" s="244" t="s">
        <v>607</v>
      </c>
      <c r="I268" s="271">
        <v>3053</v>
      </c>
      <c r="J268" s="271" t="s">
        <v>491</v>
      </c>
      <c r="K268" s="254" t="s">
        <v>978</v>
      </c>
      <c r="L268" s="254" t="s">
        <v>1040</v>
      </c>
      <c r="M268" s="271">
        <v>2014</v>
      </c>
      <c r="N268" s="271"/>
      <c r="O268" s="271"/>
      <c r="P268" s="272"/>
      <c r="Q268" s="253">
        <v>1</v>
      </c>
      <c r="R268" s="303"/>
      <c r="S268" s="274">
        <v>17600000</v>
      </c>
      <c r="T268" s="245">
        <f t="shared" si="67"/>
        <v>293333.33333333331</v>
      </c>
      <c r="U268" s="254">
        <v>60</v>
      </c>
      <c r="V268" s="247">
        <v>60.000000000000007</v>
      </c>
      <c r="W268" s="246">
        <f t="shared" si="68"/>
        <v>0</v>
      </c>
      <c r="X268" s="246">
        <f t="shared" si="69"/>
        <v>60.000000000000007</v>
      </c>
      <c r="Y268" s="248">
        <f t="shared" si="70"/>
        <v>0</v>
      </c>
      <c r="Z268" s="249">
        <v>17600000</v>
      </c>
      <c r="AA268" s="249">
        <v>0</v>
      </c>
      <c r="AB268" s="249">
        <f t="shared" si="64"/>
        <v>0</v>
      </c>
      <c r="AC268" s="249"/>
      <c r="AD268" s="249"/>
      <c r="AE268" s="249"/>
      <c r="AF268" s="249"/>
      <c r="AG268" s="249"/>
      <c r="AH268" s="249"/>
      <c r="AI268" s="249"/>
      <c r="AJ268" s="249"/>
      <c r="AK268" s="249"/>
      <c r="AL268" s="249"/>
      <c r="AM268" s="249"/>
      <c r="AN268" s="249"/>
      <c r="AO268" s="249">
        <f t="shared" si="71"/>
        <v>17600000</v>
      </c>
      <c r="AP268" s="250">
        <f t="shared" si="72"/>
        <v>0</v>
      </c>
      <c r="AQ268" s="251"/>
      <c r="AR268" s="251"/>
      <c r="AS268" s="302"/>
      <c r="AT268" s="252"/>
      <c r="AU268" s="119" t="s">
        <v>195</v>
      </c>
      <c r="AV268" s="119">
        <f>IFERROR(VLOOKUP(F268,'[79]Detail Deprec_202511'!$D$166:$I$202,6,FALSE),0)</f>
        <v>0</v>
      </c>
      <c r="AW268">
        <f t="shared" ref="AW268:AW330" si="73">AV268-AN268</f>
        <v>0</v>
      </c>
      <c r="BL268" s="254" t="s">
        <v>1038</v>
      </c>
    </row>
    <row r="269" spans="1:64" hidden="1" outlineLevel="1">
      <c r="A269" s="242">
        <f t="shared" si="65"/>
        <v>255</v>
      </c>
      <c r="B269" s="254" t="s">
        <v>206</v>
      </c>
      <c r="C269" s="517" t="s">
        <v>188</v>
      </c>
      <c r="D269" s="253">
        <v>154</v>
      </c>
      <c r="E269" s="254" t="s">
        <v>1041</v>
      </c>
      <c r="F269" s="254" t="s">
        <v>1042</v>
      </c>
      <c r="G269" s="306">
        <v>41971</v>
      </c>
      <c r="H269" s="244" t="s">
        <v>607</v>
      </c>
      <c r="I269" s="271">
        <v>3053</v>
      </c>
      <c r="J269" s="271" t="s">
        <v>491</v>
      </c>
      <c r="K269" s="254" t="s">
        <v>978</v>
      </c>
      <c r="L269" s="254" t="s">
        <v>1043</v>
      </c>
      <c r="M269" s="271">
        <v>2014</v>
      </c>
      <c r="N269" s="271"/>
      <c r="O269" s="271"/>
      <c r="P269" s="272"/>
      <c r="Q269" s="253">
        <v>1</v>
      </c>
      <c r="R269" s="303"/>
      <c r="S269" s="274">
        <v>17600000</v>
      </c>
      <c r="T269" s="245">
        <f t="shared" si="67"/>
        <v>293333.33333333331</v>
      </c>
      <c r="U269" s="254">
        <v>60</v>
      </c>
      <c r="V269" s="247">
        <v>60.000000000000007</v>
      </c>
      <c r="W269" s="246">
        <f t="shared" si="68"/>
        <v>0</v>
      </c>
      <c r="X269" s="246">
        <f t="shared" si="69"/>
        <v>60.000000000000007</v>
      </c>
      <c r="Y269" s="248">
        <f t="shared" si="70"/>
        <v>0</v>
      </c>
      <c r="Z269" s="249">
        <v>17600000</v>
      </c>
      <c r="AA269" s="249">
        <v>0</v>
      </c>
      <c r="AB269" s="249">
        <f t="shared" si="64"/>
        <v>0</v>
      </c>
      <c r="AC269" s="249"/>
      <c r="AD269" s="249"/>
      <c r="AE269" s="249"/>
      <c r="AF269" s="249"/>
      <c r="AG269" s="249"/>
      <c r="AH269" s="249"/>
      <c r="AI269" s="249"/>
      <c r="AJ269" s="249"/>
      <c r="AK269" s="249"/>
      <c r="AL269" s="249"/>
      <c r="AM269" s="249"/>
      <c r="AN269" s="249"/>
      <c r="AO269" s="249">
        <f t="shared" si="71"/>
        <v>17600000</v>
      </c>
      <c r="AP269" s="250">
        <f t="shared" si="72"/>
        <v>0</v>
      </c>
      <c r="AQ269" s="251"/>
      <c r="AR269" s="251"/>
      <c r="AS269" s="302"/>
      <c r="AT269" s="252"/>
      <c r="AU269" s="119" t="s">
        <v>195</v>
      </c>
      <c r="AV269" s="119">
        <f>IFERROR(VLOOKUP(F269,'[79]Detail Deprec_202511'!$D$166:$I$202,6,FALSE),0)</f>
        <v>0</v>
      </c>
      <c r="AW269">
        <f t="shared" si="73"/>
        <v>0</v>
      </c>
      <c r="BL269" s="254" t="s">
        <v>1041</v>
      </c>
    </row>
    <row r="270" spans="1:64" hidden="1" outlineLevel="1">
      <c r="A270" s="242">
        <f t="shared" si="65"/>
        <v>256</v>
      </c>
      <c r="B270" s="254" t="s">
        <v>206</v>
      </c>
      <c r="C270" s="517" t="s">
        <v>188</v>
      </c>
      <c r="D270" s="253">
        <v>154</v>
      </c>
      <c r="E270" s="254" t="s">
        <v>1044</v>
      </c>
      <c r="F270" s="254" t="s">
        <v>1045</v>
      </c>
      <c r="G270" s="306">
        <v>41971</v>
      </c>
      <c r="H270" s="244" t="s">
        <v>607</v>
      </c>
      <c r="I270" s="271">
        <v>3053</v>
      </c>
      <c r="J270" s="271" t="s">
        <v>491</v>
      </c>
      <c r="K270" s="254" t="s">
        <v>978</v>
      </c>
      <c r="L270" s="254" t="s">
        <v>1046</v>
      </c>
      <c r="M270" s="271">
        <v>2014</v>
      </c>
      <c r="N270" s="271"/>
      <c r="O270" s="271"/>
      <c r="P270" s="272"/>
      <c r="Q270" s="253">
        <v>1</v>
      </c>
      <c r="R270" s="303"/>
      <c r="S270" s="274">
        <v>17600000</v>
      </c>
      <c r="T270" s="245">
        <f t="shared" si="67"/>
        <v>293333.33333333331</v>
      </c>
      <c r="U270" s="254">
        <v>60</v>
      </c>
      <c r="V270" s="247">
        <v>60.000000000000007</v>
      </c>
      <c r="W270" s="246">
        <f t="shared" si="68"/>
        <v>0</v>
      </c>
      <c r="X270" s="246">
        <f t="shared" si="69"/>
        <v>60.000000000000007</v>
      </c>
      <c r="Y270" s="248">
        <f t="shared" si="70"/>
        <v>0</v>
      </c>
      <c r="Z270" s="249">
        <v>17600000</v>
      </c>
      <c r="AA270" s="249">
        <v>0</v>
      </c>
      <c r="AB270" s="249">
        <f t="shared" si="64"/>
        <v>0</v>
      </c>
      <c r="AC270" s="249"/>
      <c r="AD270" s="249"/>
      <c r="AE270" s="249"/>
      <c r="AF270" s="249"/>
      <c r="AG270" s="249"/>
      <c r="AH270" s="249"/>
      <c r="AI270" s="249"/>
      <c r="AJ270" s="249"/>
      <c r="AK270" s="249"/>
      <c r="AL270" s="249"/>
      <c r="AM270" s="249"/>
      <c r="AN270" s="249"/>
      <c r="AO270" s="249">
        <f t="shared" si="71"/>
        <v>17600000</v>
      </c>
      <c r="AP270" s="250">
        <f t="shared" si="72"/>
        <v>0</v>
      </c>
      <c r="AQ270" s="251"/>
      <c r="AR270" s="251"/>
      <c r="AS270" s="302"/>
      <c r="AT270" s="252"/>
      <c r="AU270" s="119" t="s">
        <v>195</v>
      </c>
      <c r="AV270" s="119">
        <f>IFERROR(VLOOKUP(F270,'[79]Detail Deprec_202511'!$D$166:$I$202,6,FALSE),0)</f>
        <v>0</v>
      </c>
      <c r="AW270">
        <f t="shared" si="73"/>
        <v>0</v>
      </c>
      <c r="BL270" s="254" t="s">
        <v>1044</v>
      </c>
    </row>
    <row r="271" spans="1:64" hidden="1" outlineLevel="1">
      <c r="A271" s="242">
        <f t="shared" si="65"/>
        <v>257</v>
      </c>
      <c r="B271" s="254" t="s">
        <v>206</v>
      </c>
      <c r="C271" s="517" t="s">
        <v>188</v>
      </c>
      <c r="D271" s="253">
        <v>154</v>
      </c>
      <c r="E271" s="254" t="s">
        <v>1047</v>
      </c>
      <c r="F271" s="254" t="s">
        <v>1048</v>
      </c>
      <c r="G271" s="306">
        <v>41971</v>
      </c>
      <c r="H271" s="244" t="s">
        <v>607</v>
      </c>
      <c r="I271" s="271">
        <v>3053</v>
      </c>
      <c r="J271" s="271" t="s">
        <v>491</v>
      </c>
      <c r="K271" s="254" t="s">
        <v>978</v>
      </c>
      <c r="L271" s="254" t="s">
        <v>1049</v>
      </c>
      <c r="M271" s="271">
        <v>2014</v>
      </c>
      <c r="N271" s="271"/>
      <c r="O271" s="271"/>
      <c r="P271" s="272"/>
      <c r="Q271" s="253">
        <v>1</v>
      </c>
      <c r="R271" s="298"/>
      <c r="S271" s="274">
        <v>17600000</v>
      </c>
      <c r="T271" s="245">
        <f t="shared" si="67"/>
        <v>293333.33333333331</v>
      </c>
      <c r="U271" s="254">
        <v>60</v>
      </c>
      <c r="V271" s="247">
        <v>60.000000000000007</v>
      </c>
      <c r="W271" s="246">
        <f t="shared" si="68"/>
        <v>0</v>
      </c>
      <c r="X271" s="246">
        <f t="shared" si="69"/>
        <v>60.000000000000007</v>
      </c>
      <c r="Y271" s="248">
        <f t="shared" si="70"/>
        <v>0</v>
      </c>
      <c r="Z271" s="249">
        <v>17600000</v>
      </c>
      <c r="AA271" s="249">
        <v>0</v>
      </c>
      <c r="AB271" s="249">
        <f t="shared" si="64"/>
        <v>0</v>
      </c>
      <c r="AC271" s="249"/>
      <c r="AD271" s="249"/>
      <c r="AE271" s="249"/>
      <c r="AF271" s="249"/>
      <c r="AG271" s="249"/>
      <c r="AH271" s="249"/>
      <c r="AI271" s="249"/>
      <c r="AJ271" s="249"/>
      <c r="AK271" s="249"/>
      <c r="AL271" s="249"/>
      <c r="AM271" s="249"/>
      <c r="AN271" s="249"/>
      <c r="AO271" s="249">
        <f t="shared" si="71"/>
        <v>17600000</v>
      </c>
      <c r="AP271" s="250">
        <f t="shared" si="72"/>
        <v>0</v>
      </c>
      <c r="AQ271" s="251"/>
      <c r="AR271" s="251"/>
      <c r="AS271" s="302"/>
      <c r="AT271" s="252"/>
      <c r="AU271" s="119" t="s">
        <v>195</v>
      </c>
      <c r="AV271" s="119">
        <f>IFERROR(VLOOKUP(F271,'[79]Detail Deprec_202511'!$D$166:$I$202,6,FALSE),0)</f>
        <v>0</v>
      </c>
      <c r="AW271">
        <f t="shared" si="73"/>
        <v>0</v>
      </c>
      <c r="BL271" s="254" t="s">
        <v>1047</v>
      </c>
    </row>
    <row r="272" spans="1:64" hidden="1" outlineLevel="1">
      <c r="A272" s="242">
        <f t="shared" si="65"/>
        <v>258</v>
      </c>
      <c r="B272" s="254" t="s">
        <v>206</v>
      </c>
      <c r="C272" s="517" t="s">
        <v>188</v>
      </c>
      <c r="D272" s="253">
        <v>154</v>
      </c>
      <c r="E272" s="254" t="s">
        <v>1050</v>
      </c>
      <c r="F272" s="254" t="s">
        <v>1051</v>
      </c>
      <c r="G272" s="306">
        <v>41971</v>
      </c>
      <c r="H272" s="244" t="s">
        <v>607</v>
      </c>
      <c r="I272" s="271">
        <v>3053</v>
      </c>
      <c r="J272" s="271" t="s">
        <v>491</v>
      </c>
      <c r="K272" s="254" t="s">
        <v>978</v>
      </c>
      <c r="L272" s="254" t="s">
        <v>1052</v>
      </c>
      <c r="M272" s="271">
        <v>2014</v>
      </c>
      <c r="N272" s="271"/>
      <c r="O272" s="271"/>
      <c r="P272" s="272"/>
      <c r="Q272" s="253">
        <v>1</v>
      </c>
      <c r="R272" s="303"/>
      <c r="S272" s="274">
        <v>17600000</v>
      </c>
      <c r="T272" s="245">
        <f t="shared" si="67"/>
        <v>293333.33333333331</v>
      </c>
      <c r="U272" s="254">
        <v>60</v>
      </c>
      <c r="V272" s="247">
        <v>60.000000000000007</v>
      </c>
      <c r="W272" s="246">
        <f t="shared" si="68"/>
        <v>0</v>
      </c>
      <c r="X272" s="246">
        <f t="shared" si="69"/>
        <v>60.000000000000007</v>
      </c>
      <c r="Y272" s="248">
        <f t="shared" si="70"/>
        <v>0</v>
      </c>
      <c r="Z272" s="249">
        <v>17600000</v>
      </c>
      <c r="AA272" s="249">
        <v>0</v>
      </c>
      <c r="AB272" s="249">
        <f t="shared" si="64"/>
        <v>0</v>
      </c>
      <c r="AC272" s="249"/>
      <c r="AD272" s="249"/>
      <c r="AE272" s="249"/>
      <c r="AF272" s="249"/>
      <c r="AG272" s="249"/>
      <c r="AH272" s="249"/>
      <c r="AI272" s="249"/>
      <c r="AJ272" s="249"/>
      <c r="AK272" s="249"/>
      <c r="AL272" s="249"/>
      <c r="AM272" s="249"/>
      <c r="AN272" s="249"/>
      <c r="AO272" s="249">
        <f t="shared" si="71"/>
        <v>17600000</v>
      </c>
      <c r="AP272" s="250">
        <f t="shared" si="72"/>
        <v>0</v>
      </c>
      <c r="AQ272" s="251"/>
      <c r="AR272" s="251"/>
      <c r="AS272" s="302"/>
      <c r="AT272" s="252"/>
      <c r="AU272" s="119" t="s">
        <v>195</v>
      </c>
      <c r="AV272" s="119">
        <f>IFERROR(VLOOKUP(F272,'[79]Detail Deprec_202511'!$D$166:$I$202,6,FALSE),0)</f>
        <v>0</v>
      </c>
      <c r="AW272">
        <f t="shared" si="73"/>
        <v>0</v>
      </c>
      <c r="BL272" s="254" t="s">
        <v>1050</v>
      </c>
    </row>
    <row r="273" spans="1:64" hidden="1" outlineLevel="1">
      <c r="A273" s="242">
        <f t="shared" si="65"/>
        <v>259</v>
      </c>
      <c r="B273" s="254" t="s">
        <v>206</v>
      </c>
      <c r="C273" s="517" t="s">
        <v>188</v>
      </c>
      <c r="D273" s="253">
        <v>154</v>
      </c>
      <c r="E273" s="254" t="s">
        <v>1053</v>
      </c>
      <c r="F273" s="254" t="s">
        <v>1054</v>
      </c>
      <c r="G273" s="306">
        <v>41971</v>
      </c>
      <c r="H273" s="244" t="s">
        <v>607</v>
      </c>
      <c r="I273" s="271">
        <v>3053</v>
      </c>
      <c r="J273" s="271" t="s">
        <v>491</v>
      </c>
      <c r="K273" s="254" t="s">
        <v>978</v>
      </c>
      <c r="L273" s="254" t="s">
        <v>1055</v>
      </c>
      <c r="M273" s="271">
        <v>2014</v>
      </c>
      <c r="N273" s="271"/>
      <c r="O273" s="271"/>
      <c r="P273" s="272"/>
      <c r="Q273" s="253">
        <v>1</v>
      </c>
      <c r="R273" s="303"/>
      <c r="S273" s="274">
        <v>17600000</v>
      </c>
      <c r="T273" s="245">
        <f t="shared" si="67"/>
        <v>293333.33333333331</v>
      </c>
      <c r="U273" s="254">
        <v>60</v>
      </c>
      <c r="V273" s="247">
        <v>60.000000000000007</v>
      </c>
      <c r="W273" s="246">
        <f t="shared" si="68"/>
        <v>0</v>
      </c>
      <c r="X273" s="246">
        <f t="shared" si="69"/>
        <v>60.000000000000007</v>
      </c>
      <c r="Y273" s="248">
        <f t="shared" si="70"/>
        <v>0</v>
      </c>
      <c r="Z273" s="249">
        <v>17600000</v>
      </c>
      <c r="AA273" s="249">
        <v>0</v>
      </c>
      <c r="AB273" s="249">
        <f t="shared" si="64"/>
        <v>0</v>
      </c>
      <c r="AC273" s="249"/>
      <c r="AD273" s="249"/>
      <c r="AE273" s="249"/>
      <c r="AF273" s="249"/>
      <c r="AG273" s="249"/>
      <c r="AH273" s="249"/>
      <c r="AI273" s="249"/>
      <c r="AJ273" s="249"/>
      <c r="AK273" s="249"/>
      <c r="AL273" s="249"/>
      <c r="AM273" s="249"/>
      <c r="AN273" s="249"/>
      <c r="AO273" s="249">
        <f t="shared" si="71"/>
        <v>17600000</v>
      </c>
      <c r="AP273" s="250">
        <f t="shared" si="72"/>
        <v>0</v>
      </c>
      <c r="AQ273" s="251"/>
      <c r="AR273" s="251"/>
      <c r="AS273" s="302"/>
      <c r="AT273" s="252"/>
      <c r="AU273" s="119" t="s">
        <v>195</v>
      </c>
      <c r="AV273" s="119">
        <f>IFERROR(VLOOKUP(F273,'[79]Detail Deprec_202511'!$D$166:$I$202,6,FALSE),0)</f>
        <v>0</v>
      </c>
      <c r="AW273">
        <f t="shared" si="73"/>
        <v>0</v>
      </c>
      <c r="BL273" s="254" t="s">
        <v>1053</v>
      </c>
    </row>
    <row r="274" spans="1:64" hidden="1" outlineLevel="1">
      <c r="A274" s="242">
        <f t="shared" si="65"/>
        <v>260</v>
      </c>
      <c r="B274" s="254" t="s">
        <v>206</v>
      </c>
      <c r="C274" s="517" t="s">
        <v>188</v>
      </c>
      <c r="D274" s="253">
        <v>154</v>
      </c>
      <c r="E274" s="254" t="s">
        <v>1056</v>
      </c>
      <c r="F274" s="254" t="s">
        <v>1057</v>
      </c>
      <c r="G274" s="306">
        <v>41971</v>
      </c>
      <c r="H274" s="244" t="s">
        <v>607</v>
      </c>
      <c r="I274" s="271">
        <v>3053</v>
      </c>
      <c r="J274" s="271" t="s">
        <v>491</v>
      </c>
      <c r="K274" s="254" t="s">
        <v>978</v>
      </c>
      <c r="L274" s="254" t="s">
        <v>1058</v>
      </c>
      <c r="M274" s="271">
        <v>2014</v>
      </c>
      <c r="N274" s="271"/>
      <c r="O274" s="271"/>
      <c r="P274" s="272"/>
      <c r="Q274" s="253">
        <v>1</v>
      </c>
      <c r="R274" s="303"/>
      <c r="S274" s="274">
        <v>17600000</v>
      </c>
      <c r="T274" s="245">
        <f t="shared" si="67"/>
        <v>293333.33333333331</v>
      </c>
      <c r="U274" s="254">
        <v>60</v>
      </c>
      <c r="V274" s="247">
        <v>60.000000000000007</v>
      </c>
      <c r="W274" s="246">
        <f t="shared" si="68"/>
        <v>0</v>
      </c>
      <c r="X274" s="246">
        <f t="shared" si="69"/>
        <v>60.000000000000007</v>
      </c>
      <c r="Y274" s="248">
        <f t="shared" si="70"/>
        <v>0</v>
      </c>
      <c r="Z274" s="249">
        <v>17600000</v>
      </c>
      <c r="AA274" s="249">
        <v>0</v>
      </c>
      <c r="AB274" s="249">
        <f t="shared" si="64"/>
        <v>0</v>
      </c>
      <c r="AC274" s="249"/>
      <c r="AD274" s="249"/>
      <c r="AE274" s="249"/>
      <c r="AF274" s="249"/>
      <c r="AG274" s="249"/>
      <c r="AH274" s="249"/>
      <c r="AI274" s="249"/>
      <c r="AJ274" s="249"/>
      <c r="AK274" s="249"/>
      <c r="AL274" s="249"/>
      <c r="AM274" s="249"/>
      <c r="AN274" s="249"/>
      <c r="AO274" s="249">
        <f t="shared" si="71"/>
        <v>17600000</v>
      </c>
      <c r="AP274" s="250">
        <f t="shared" si="72"/>
        <v>0</v>
      </c>
      <c r="AQ274" s="251"/>
      <c r="AR274" s="251"/>
      <c r="AS274" s="302"/>
      <c r="AT274" s="252"/>
      <c r="AU274" s="119" t="s">
        <v>195</v>
      </c>
      <c r="AV274" s="119">
        <f>IFERROR(VLOOKUP(F274,'[79]Detail Deprec_202511'!$D$166:$I$202,6,FALSE),0)</f>
        <v>0</v>
      </c>
      <c r="AW274">
        <f t="shared" si="73"/>
        <v>0</v>
      </c>
      <c r="BL274" s="254" t="s">
        <v>1056</v>
      </c>
    </row>
    <row r="275" spans="1:64" hidden="1" outlineLevel="1">
      <c r="A275" s="242">
        <f t="shared" si="65"/>
        <v>261</v>
      </c>
      <c r="B275" s="254" t="s">
        <v>206</v>
      </c>
      <c r="C275" s="517" t="s">
        <v>188</v>
      </c>
      <c r="D275" s="253">
        <v>154</v>
      </c>
      <c r="E275" s="254" t="s">
        <v>1059</v>
      </c>
      <c r="F275" s="254" t="s">
        <v>1060</v>
      </c>
      <c r="G275" s="306">
        <v>41971</v>
      </c>
      <c r="H275" s="244" t="s">
        <v>607</v>
      </c>
      <c r="I275" s="271">
        <v>3053</v>
      </c>
      <c r="J275" s="271" t="s">
        <v>491</v>
      </c>
      <c r="K275" s="254" t="s">
        <v>978</v>
      </c>
      <c r="L275" s="254" t="s">
        <v>1061</v>
      </c>
      <c r="M275" s="271">
        <v>2014</v>
      </c>
      <c r="N275" s="271"/>
      <c r="O275" s="271"/>
      <c r="P275" s="272"/>
      <c r="Q275" s="253">
        <v>1</v>
      </c>
      <c r="R275" s="303"/>
      <c r="S275" s="274">
        <v>17600000</v>
      </c>
      <c r="T275" s="245">
        <f t="shared" si="67"/>
        <v>293333.33333333331</v>
      </c>
      <c r="U275" s="254">
        <v>60</v>
      </c>
      <c r="V275" s="247">
        <v>60.000000000000007</v>
      </c>
      <c r="W275" s="246">
        <f t="shared" si="68"/>
        <v>0</v>
      </c>
      <c r="X275" s="246">
        <f t="shared" si="69"/>
        <v>60.000000000000007</v>
      </c>
      <c r="Y275" s="248">
        <f t="shared" ref="Y275:Y282" si="74">+U275-X275</f>
        <v>0</v>
      </c>
      <c r="Z275" s="249">
        <v>17600000</v>
      </c>
      <c r="AA275" s="249">
        <v>0</v>
      </c>
      <c r="AB275" s="249">
        <f t="shared" si="64"/>
        <v>0</v>
      </c>
      <c r="AC275" s="249"/>
      <c r="AD275" s="249"/>
      <c r="AE275" s="249"/>
      <c r="AF275" s="249"/>
      <c r="AG275" s="249"/>
      <c r="AH275" s="249"/>
      <c r="AI275" s="249"/>
      <c r="AJ275" s="249"/>
      <c r="AK275" s="249"/>
      <c r="AL275" s="249"/>
      <c r="AM275" s="249"/>
      <c r="AN275" s="249"/>
      <c r="AO275" s="249">
        <f t="shared" si="71"/>
        <v>17600000</v>
      </c>
      <c r="AP275" s="250">
        <f t="shared" si="72"/>
        <v>0</v>
      </c>
      <c r="AQ275" s="251"/>
      <c r="AR275" s="251"/>
      <c r="AS275" s="302"/>
      <c r="AT275" s="252"/>
      <c r="AU275" s="119" t="s">
        <v>195</v>
      </c>
      <c r="AV275" s="119">
        <f>IFERROR(VLOOKUP(F275,'[79]Detail Deprec_202511'!$D$166:$I$202,6,FALSE),0)</f>
        <v>0</v>
      </c>
      <c r="AW275">
        <f t="shared" si="73"/>
        <v>0</v>
      </c>
      <c r="BL275" s="254" t="s">
        <v>1059</v>
      </c>
    </row>
    <row r="276" spans="1:64" outlineLevel="1">
      <c r="A276" s="242">
        <f t="shared" si="65"/>
        <v>262</v>
      </c>
      <c r="B276" s="254" t="s">
        <v>271</v>
      </c>
      <c r="C276" s="262" t="s">
        <v>272</v>
      </c>
      <c r="D276" s="253">
        <v>154</v>
      </c>
      <c r="E276" s="254" t="s">
        <v>1062</v>
      </c>
      <c r="F276" s="254" t="s">
        <v>1063</v>
      </c>
      <c r="G276" s="306">
        <v>42143</v>
      </c>
      <c r="H276" s="244" t="s">
        <v>607</v>
      </c>
      <c r="I276" s="271">
        <v>5</v>
      </c>
      <c r="J276" s="271" t="s">
        <v>1064</v>
      </c>
      <c r="K276" s="254" t="s">
        <v>1065</v>
      </c>
      <c r="L276" s="254"/>
      <c r="M276" s="271">
        <v>2015</v>
      </c>
      <c r="N276" s="271"/>
      <c r="O276" s="271"/>
      <c r="P276" s="272"/>
      <c r="Q276" s="253">
        <v>381</v>
      </c>
      <c r="R276" s="303"/>
      <c r="S276" s="314">
        <v>344590000</v>
      </c>
      <c r="T276" s="245">
        <f t="shared" si="67"/>
        <v>5743166.666666667</v>
      </c>
      <c r="U276" s="254">
        <v>60</v>
      </c>
      <c r="V276" s="247">
        <v>60</v>
      </c>
      <c r="W276" s="246">
        <f t="shared" si="68"/>
        <v>0</v>
      </c>
      <c r="X276" s="246">
        <f t="shared" si="69"/>
        <v>60</v>
      </c>
      <c r="Y276" s="248">
        <f t="shared" si="74"/>
        <v>0</v>
      </c>
      <c r="Z276" s="249">
        <v>344590000</v>
      </c>
      <c r="AA276" s="249">
        <v>0</v>
      </c>
      <c r="AB276" s="249">
        <f t="shared" si="64"/>
        <v>0</v>
      </c>
      <c r="AC276" s="249"/>
      <c r="AD276" s="249"/>
      <c r="AE276" s="249"/>
      <c r="AF276" s="249"/>
      <c r="AG276" s="249"/>
      <c r="AH276" s="249"/>
      <c r="AI276" s="249"/>
      <c r="AJ276" s="249"/>
      <c r="AK276" s="249"/>
      <c r="AL276" s="249"/>
      <c r="AM276" s="249"/>
      <c r="AN276" s="249"/>
      <c r="AO276" s="249">
        <f t="shared" si="71"/>
        <v>344590000</v>
      </c>
      <c r="AP276" s="250">
        <f t="shared" si="72"/>
        <v>0</v>
      </c>
      <c r="AQ276" s="251"/>
      <c r="AR276" s="251"/>
      <c r="AS276" s="302"/>
      <c r="AT276" s="252"/>
      <c r="AU276" s="119" t="s">
        <v>195</v>
      </c>
      <c r="AV276" s="119">
        <f>IFERROR(VLOOKUP(F276,'[79]Detail Deprec_202511'!$D$166:$I$202,6,FALSE),0)</f>
        <v>0</v>
      </c>
      <c r="AW276" s="119">
        <f t="shared" si="73"/>
        <v>0</v>
      </c>
      <c r="BL276" s="254" t="s">
        <v>1062</v>
      </c>
    </row>
    <row r="277" spans="1:64" hidden="1" outlineLevel="1">
      <c r="A277" s="242">
        <f t="shared" si="65"/>
        <v>263</v>
      </c>
      <c r="B277" s="254" t="s">
        <v>206</v>
      </c>
      <c r="C277" s="521" t="s">
        <v>188</v>
      </c>
      <c r="D277" s="253">
        <v>154</v>
      </c>
      <c r="E277" s="254" t="s">
        <v>1066</v>
      </c>
      <c r="F277" s="254" t="s">
        <v>1067</v>
      </c>
      <c r="G277" s="306">
        <v>42170</v>
      </c>
      <c r="H277" s="244" t="s">
        <v>607</v>
      </c>
      <c r="I277" s="271">
        <v>3069</v>
      </c>
      <c r="J277" s="271" t="s">
        <v>1068</v>
      </c>
      <c r="K277" s="254" t="s">
        <v>1069</v>
      </c>
      <c r="L277" s="254"/>
      <c r="M277" s="271">
        <v>2015</v>
      </c>
      <c r="N277" s="271"/>
      <c r="O277" s="271"/>
      <c r="P277" s="272"/>
      <c r="Q277" s="253">
        <v>1</v>
      </c>
      <c r="R277" s="303"/>
      <c r="S277" s="314">
        <v>122000000</v>
      </c>
      <c r="T277" s="245">
        <f t="shared" si="67"/>
        <v>2033333.3333333333</v>
      </c>
      <c r="U277" s="254">
        <v>60</v>
      </c>
      <c r="V277" s="247">
        <v>60</v>
      </c>
      <c r="W277" s="246">
        <f t="shared" si="68"/>
        <v>0</v>
      </c>
      <c r="X277" s="246">
        <f t="shared" si="69"/>
        <v>60</v>
      </c>
      <c r="Y277" s="248">
        <f t="shared" si="74"/>
        <v>0</v>
      </c>
      <c r="Z277" s="249">
        <v>122000000</v>
      </c>
      <c r="AA277" s="249">
        <v>0</v>
      </c>
      <c r="AB277" s="249">
        <f t="shared" ref="AB277:AB340" si="75">SUM(AC277:AH277)</f>
        <v>0</v>
      </c>
      <c r="AC277" s="249"/>
      <c r="AD277" s="249"/>
      <c r="AE277" s="249"/>
      <c r="AF277" s="249"/>
      <c r="AG277" s="249"/>
      <c r="AH277" s="249"/>
      <c r="AI277" s="249"/>
      <c r="AJ277" s="249"/>
      <c r="AK277" s="249"/>
      <c r="AL277" s="249"/>
      <c r="AM277" s="249"/>
      <c r="AN277" s="249"/>
      <c r="AO277" s="249">
        <f t="shared" si="71"/>
        <v>122000000</v>
      </c>
      <c r="AP277" s="250">
        <f t="shared" si="72"/>
        <v>0</v>
      </c>
      <c r="AQ277" s="251"/>
      <c r="AR277" s="251"/>
      <c r="AS277" s="302"/>
      <c r="AT277" s="252"/>
      <c r="AU277" s="119" t="s">
        <v>195</v>
      </c>
      <c r="AV277" s="119">
        <f>IFERROR(VLOOKUP(F277,'[79]Detail Deprec_202511'!$D$166:$I$202,6,FALSE),0)</f>
        <v>0</v>
      </c>
      <c r="AW277">
        <f t="shared" si="73"/>
        <v>0</v>
      </c>
      <c r="BG277">
        <v>1</v>
      </c>
      <c r="BL277" s="254" t="s">
        <v>1066</v>
      </c>
    </row>
    <row r="278" spans="1:64" hidden="1" outlineLevel="1">
      <c r="A278" s="242">
        <f t="shared" ref="A278:A341" si="76">+A277+1</f>
        <v>264</v>
      </c>
      <c r="B278" s="254" t="s">
        <v>206</v>
      </c>
      <c r="C278" s="517" t="s">
        <v>188</v>
      </c>
      <c r="D278" s="253">
        <v>154</v>
      </c>
      <c r="E278" s="254" t="s">
        <v>1070</v>
      </c>
      <c r="F278" s="254" t="s">
        <v>1071</v>
      </c>
      <c r="G278" s="306">
        <v>42276</v>
      </c>
      <c r="H278" s="244" t="s">
        <v>607</v>
      </c>
      <c r="I278" s="299" t="s">
        <v>417</v>
      </c>
      <c r="J278" s="271" t="s">
        <v>1072</v>
      </c>
      <c r="K278" s="254" t="s">
        <v>1073</v>
      </c>
      <c r="L278" s="254" t="s">
        <v>1074</v>
      </c>
      <c r="M278" s="271">
        <v>2015</v>
      </c>
      <c r="N278" s="271"/>
      <c r="O278" s="271" t="s">
        <v>1075</v>
      </c>
      <c r="P278" s="272"/>
      <c r="Q278" s="253">
        <v>1</v>
      </c>
      <c r="R278" s="311">
        <v>216000</v>
      </c>
      <c r="S278" s="314">
        <v>3029832000</v>
      </c>
      <c r="T278" s="245">
        <f t="shared" si="67"/>
        <v>50497200</v>
      </c>
      <c r="U278" s="254">
        <v>60</v>
      </c>
      <c r="V278" s="247">
        <v>60</v>
      </c>
      <c r="W278" s="246">
        <f t="shared" si="68"/>
        <v>0</v>
      </c>
      <c r="X278" s="246">
        <f t="shared" si="69"/>
        <v>60</v>
      </c>
      <c r="Y278" s="248">
        <f t="shared" si="74"/>
        <v>0</v>
      </c>
      <c r="Z278" s="249">
        <v>3029832000</v>
      </c>
      <c r="AA278" s="249">
        <v>0</v>
      </c>
      <c r="AB278" s="249">
        <f t="shared" si="75"/>
        <v>0</v>
      </c>
      <c r="AC278" s="249"/>
      <c r="AD278" s="249"/>
      <c r="AE278" s="249"/>
      <c r="AF278" s="249"/>
      <c r="AG278" s="249"/>
      <c r="AH278" s="249"/>
      <c r="AI278" s="249"/>
      <c r="AJ278" s="249"/>
      <c r="AK278" s="249"/>
      <c r="AL278" s="249"/>
      <c r="AM278" s="249"/>
      <c r="AN278" s="249"/>
      <c r="AO278" s="249">
        <f t="shared" si="71"/>
        <v>3029832000</v>
      </c>
      <c r="AP278" s="250">
        <f t="shared" si="72"/>
        <v>0</v>
      </c>
      <c r="AQ278" s="251"/>
      <c r="AR278" s="251"/>
      <c r="AS278" s="302"/>
      <c r="AT278" s="252"/>
      <c r="AU278" s="119" t="s">
        <v>195</v>
      </c>
      <c r="AV278" s="119">
        <f>IFERROR(VLOOKUP(F278,'[79]Detail Deprec_202511'!$D$166:$I$202,6,FALSE),0)</f>
        <v>0</v>
      </c>
      <c r="AW278">
        <f t="shared" si="73"/>
        <v>0</v>
      </c>
      <c r="BL278" s="254" t="s">
        <v>1070</v>
      </c>
    </row>
    <row r="279" spans="1:64" hidden="1" outlineLevel="1">
      <c r="A279" s="242">
        <f t="shared" si="76"/>
        <v>265</v>
      </c>
      <c r="B279" s="254" t="s">
        <v>206</v>
      </c>
      <c r="C279" s="517" t="s">
        <v>188</v>
      </c>
      <c r="D279" s="253">
        <v>154</v>
      </c>
      <c r="E279" s="254" t="s">
        <v>1076</v>
      </c>
      <c r="F279" s="254" t="s">
        <v>1077</v>
      </c>
      <c r="G279" s="306">
        <v>42276</v>
      </c>
      <c r="H279" s="244" t="s">
        <v>607</v>
      </c>
      <c r="I279" s="299" t="s">
        <v>1078</v>
      </c>
      <c r="J279" s="271" t="s">
        <v>1079</v>
      </c>
      <c r="K279" s="271" t="s">
        <v>1080</v>
      </c>
      <c r="L279" s="271" t="s">
        <v>1081</v>
      </c>
      <c r="M279" s="216">
        <v>2015</v>
      </c>
      <c r="N279" s="216"/>
      <c r="O279" s="271"/>
      <c r="P279" s="216"/>
      <c r="Q279" s="211">
        <v>1</v>
      </c>
      <c r="R279" s="315">
        <v>1880000</v>
      </c>
      <c r="S279" s="314">
        <f>200821600+84451000</f>
        <v>285272600</v>
      </c>
      <c r="T279" s="245">
        <f t="shared" si="67"/>
        <v>4754543.333333333</v>
      </c>
      <c r="U279" s="254">
        <v>60</v>
      </c>
      <c r="V279" s="247">
        <v>60.000000000000007</v>
      </c>
      <c r="W279" s="246">
        <f t="shared" si="68"/>
        <v>0</v>
      </c>
      <c r="X279" s="246">
        <f t="shared" si="69"/>
        <v>60.000000000000007</v>
      </c>
      <c r="Y279" s="248">
        <f t="shared" si="74"/>
        <v>0</v>
      </c>
      <c r="Z279" s="249">
        <v>285272600</v>
      </c>
      <c r="AA279" s="249">
        <v>0</v>
      </c>
      <c r="AB279" s="249">
        <f t="shared" si="75"/>
        <v>0</v>
      </c>
      <c r="AC279" s="249"/>
      <c r="AD279" s="249"/>
      <c r="AE279" s="249"/>
      <c r="AF279" s="249"/>
      <c r="AG279" s="249"/>
      <c r="AH279" s="249"/>
      <c r="AI279" s="249"/>
      <c r="AJ279" s="249"/>
      <c r="AK279" s="249"/>
      <c r="AL279" s="249"/>
      <c r="AM279" s="249"/>
      <c r="AN279" s="249"/>
      <c r="AO279" s="249">
        <f t="shared" si="71"/>
        <v>285272600</v>
      </c>
      <c r="AP279" s="250">
        <f t="shared" si="72"/>
        <v>0</v>
      </c>
      <c r="AQ279" s="251"/>
      <c r="AR279" s="251"/>
      <c r="AS279" s="302"/>
      <c r="AT279" s="252"/>
      <c r="AU279" s="119" t="s">
        <v>195</v>
      </c>
      <c r="AV279" s="119">
        <f>IFERROR(VLOOKUP(F279,'[79]Detail Deprec_202511'!$D$166:$I$202,6,FALSE),0)</f>
        <v>0</v>
      </c>
      <c r="AW279">
        <f t="shared" si="73"/>
        <v>0</v>
      </c>
      <c r="BG279">
        <v>1</v>
      </c>
      <c r="BL279" s="254" t="s">
        <v>1076</v>
      </c>
    </row>
    <row r="280" spans="1:64" outlineLevel="1">
      <c r="A280" s="873">
        <f t="shared" si="76"/>
        <v>266</v>
      </c>
      <c r="B280" s="830" t="s">
        <v>271</v>
      </c>
      <c r="C280" s="849" t="s">
        <v>272</v>
      </c>
      <c r="D280" s="874">
        <v>154</v>
      </c>
      <c r="E280" s="836" t="s">
        <v>1082</v>
      </c>
      <c r="F280" s="836" t="s">
        <v>1083</v>
      </c>
      <c r="G280" s="875">
        <v>42338</v>
      </c>
      <c r="H280" s="876" t="s">
        <v>607</v>
      </c>
      <c r="I280" s="877" t="s">
        <v>337</v>
      </c>
      <c r="J280" s="538" t="s">
        <v>1084</v>
      </c>
      <c r="K280" s="849" t="s">
        <v>1085</v>
      </c>
      <c r="L280" s="836" t="s">
        <v>1086</v>
      </c>
      <c r="M280" s="849">
        <v>2015</v>
      </c>
      <c r="N280" s="849"/>
      <c r="O280" s="836"/>
      <c r="P280" s="849"/>
      <c r="Q280" s="878">
        <v>1</v>
      </c>
      <c r="R280" s="879"/>
      <c r="S280" s="880">
        <v>17300000</v>
      </c>
      <c r="T280" s="881">
        <f t="shared" si="67"/>
        <v>288333.33333333331</v>
      </c>
      <c r="U280" s="830">
        <v>60</v>
      </c>
      <c r="V280" s="882">
        <v>60.000000000000007</v>
      </c>
      <c r="W280" s="883">
        <f t="shared" si="68"/>
        <v>0</v>
      </c>
      <c r="X280" s="883">
        <f t="shared" si="69"/>
        <v>60.000000000000007</v>
      </c>
      <c r="Y280" s="884">
        <f t="shared" si="74"/>
        <v>0</v>
      </c>
      <c r="Z280" s="885">
        <v>17300000</v>
      </c>
      <c r="AA280" s="885">
        <v>0</v>
      </c>
      <c r="AB280" s="885">
        <f t="shared" si="75"/>
        <v>0</v>
      </c>
      <c r="AC280" s="885"/>
      <c r="AD280" s="885"/>
      <c r="AE280" s="885"/>
      <c r="AF280" s="885"/>
      <c r="AG280" s="885"/>
      <c r="AH280" s="885"/>
      <c r="AI280" s="885"/>
      <c r="AJ280" s="885"/>
      <c r="AK280" s="885"/>
      <c r="AL280" s="885"/>
      <c r="AM280" s="885"/>
      <c r="AN280" s="885"/>
      <c r="AO280" s="885">
        <f t="shared" si="71"/>
        <v>17300000</v>
      </c>
      <c r="AP280" s="886">
        <f t="shared" si="72"/>
        <v>0</v>
      </c>
      <c r="AQ280" s="887"/>
      <c r="AR280" s="887" t="s">
        <v>86</v>
      </c>
      <c r="AS280" s="848"/>
      <c r="AT280" s="888">
        <v>46112</v>
      </c>
      <c r="AU280" s="119" t="s">
        <v>195</v>
      </c>
      <c r="AV280" s="119">
        <f>IFERROR(VLOOKUP(F280,'[79]Detail Deprec_202511'!$D$166:$I$202,6,FALSE),0)</f>
        <v>0</v>
      </c>
      <c r="AW280" s="119">
        <f t="shared" si="73"/>
        <v>0</v>
      </c>
      <c r="BL280" s="271" t="s">
        <v>1082</v>
      </c>
    </row>
    <row r="281" spans="1:64" outlineLevel="1">
      <c r="A281" s="242">
        <f t="shared" si="76"/>
        <v>267</v>
      </c>
      <c r="B281" s="254" t="s">
        <v>271</v>
      </c>
      <c r="C281" s="262" t="s">
        <v>272</v>
      </c>
      <c r="D281" s="253">
        <v>154</v>
      </c>
      <c r="E281" s="271" t="s">
        <v>1087</v>
      </c>
      <c r="F281" s="271" t="s">
        <v>1088</v>
      </c>
      <c r="G281" s="306">
        <v>42338</v>
      </c>
      <c r="H281" s="244" t="s">
        <v>607</v>
      </c>
      <c r="I281" s="299" t="s">
        <v>337</v>
      </c>
      <c r="J281" s="271" t="s">
        <v>1089</v>
      </c>
      <c r="K281" s="216" t="s">
        <v>1090</v>
      </c>
      <c r="L281" s="271" t="s">
        <v>1086</v>
      </c>
      <c r="M281" s="216">
        <v>2015</v>
      </c>
      <c r="N281" s="216"/>
      <c r="O281" s="271"/>
      <c r="P281" s="216"/>
      <c r="Q281" s="211">
        <v>1</v>
      </c>
      <c r="R281" s="311"/>
      <c r="S281" s="314">
        <v>41500000</v>
      </c>
      <c r="T281" s="245">
        <f t="shared" si="67"/>
        <v>691666.66666666663</v>
      </c>
      <c r="U281" s="254">
        <v>60</v>
      </c>
      <c r="V281" s="247">
        <v>60</v>
      </c>
      <c r="W281" s="246">
        <f t="shared" si="68"/>
        <v>0</v>
      </c>
      <c r="X281" s="246">
        <f t="shared" si="69"/>
        <v>60</v>
      </c>
      <c r="Y281" s="248">
        <f t="shared" si="74"/>
        <v>0</v>
      </c>
      <c r="Z281" s="249">
        <v>41500000</v>
      </c>
      <c r="AA281" s="249">
        <v>0</v>
      </c>
      <c r="AB281" s="249">
        <f t="shared" si="75"/>
        <v>0</v>
      </c>
      <c r="AC281" s="249"/>
      <c r="AD281" s="249"/>
      <c r="AE281" s="249"/>
      <c r="AF281" s="249"/>
      <c r="AG281" s="249"/>
      <c r="AH281" s="249"/>
      <c r="AI281" s="249"/>
      <c r="AJ281" s="249"/>
      <c r="AK281" s="249"/>
      <c r="AL281" s="249"/>
      <c r="AM281" s="249"/>
      <c r="AN281" s="249"/>
      <c r="AO281" s="249">
        <f t="shared" si="71"/>
        <v>41500000</v>
      </c>
      <c r="AP281" s="250">
        <f t="shared" si="72"/>
        <v>0</v>
      </c>
      <c r="AQ281" s="251"/>
      <c r="AR281" s="251"/>
      <c r="AS281" s="302"/>
      <c r="AT281" s="252"/>
      <c r="AU281" s="119" t="s">
        <v>195</v>
      </c>
      <c r="AV281" s="119">
        <f>IFERROR(VLOOKUP(F281,'[79]Detail Deprec_202511'!$D$166:$I$202,6,FALSE),0)</f>
        <v>0</v>
      </c>
      <c r="AW281" s="119">
        <f t="shared" si="73"/>
        <v>0</v>
      </c>
      <c r="BL281" s="271" t="s">
        <v>1087</v>
      </c>
    </row>
    <row r="282" spans="1:64" outlineLevel="1">
      <c r="A282" s="242">
        <f t="shared" si="76"/>
        <v>268</v>
      </c>
      <c r="B282" s="254" t="s">
        <v>271</v>
      </c>
      <c r="C282" s="262" t="s">
        <v>272</v>
      </c>
      <c r="D282" s="253">
        <v>154</v>
      </c>
      <c r="E282" s="271" t="s">
        <v>1091</v>
      </c>
      <c r="F282" s="271" t="s">
        <v>1092</v>
      </c>
      <c r="G282" s="306">
        <v>42338</v>
      </c>
      <c r="H282" s="244" t="s">
        <v>607</v>
      </c>
      <c r="I282" s="299" t="s">
        <v>337</v>
      </c>
      <c r="J282" s="271" t="s">
        <v>1093</v>
      </c>
      <c r="K282" s="216"/>
      <c r="L282" s="271"/>
      <c r="M282" s="216">
        <v>2015</v>
      </c>
      <c r="N282" s="216"/>
      <c r="O282" s="271"/>
      <c r="P282" s="216"/>
      <c r="Q282" s="211">
        <v>1</v>
      </c>
      <c r="R282" s="311"/>
      <c r="S282" s="314">
        <v>23100000</v>
      </c>
      <c r="T282" s="245">
        <f t="shared" si="67"/>
        <v>385000</v>
      </c>
      <c r="U282" s="254">
        <v>60</v>
      </c>
      <c r="V282" s="247">
        <v>60</v>
      </c>
      <c r="W282" s="246">
        <f t="shared" si="68"/>
        <v>0</v>
      </c>
      <c r="X282" s="246">
        <f t="shared" si="69"/>
        <v>60</v>
      </c>
      <c r="Y282" s="248">
        <f t="shared" si="74"/>
        <v>0</v>
      </c>
      <c r="Z282" s="249">
        <v>23100000</v>
      </c>
      <c r="AA282" s="249">
        <v>0</v>
      </c>
      <c r="AB282" s="249">
        <f t="shared" si="75"/>
        <v>0</v>
      </c>
      <c r="AC282" s="249"/>
      <c r="AD282" s="249"/>
      <c r="AE282" s="249"/>
      <c r="AF282" s="249"/>
      <c r="AG282" s="249"/>
      <c r="AH282" s="249"/>
      <c r="AI282" s="249"/>
      <c r="AJ282" s="249"/>
      <c r="AK282" s="249"/>
      <c r="AL282" s="249"/>
      <c r="AM282" s="249"/>
      <c r="AN282" s="249"/>
      <c r="AO282" s="249">
        <f t="shared" si="71"/>
        <v>23100000</v>
      </c>
      <c r="AP282" s="250">
        <f t="shared" si="72"/>
        <v>0</v>
      </c>
      <c r="AQ282" s="251"/>
      <c r="AR282" s="251"/>
      <c r="AS282" s="302"/>
      <c r="AT282" s="252"/>
      <c r="AU282" s="119" t="s">
        <v>195</v>
      </c>
      <c r="AV282" s="119">
        <f>IFERROR(VLOOKUP(F282,'[79]Detail Deprec_202511'!$D$166:$I$202,6,FALSE),0)</f>
        <v>0</v>
      </c>
      <c r="AW282" s="119">
        <f t="shared" si="73"/>
        <v>0</v>
      </c>
      <c r="BL282" s="271" t="s">
        <v>1091</v>
      </c>
    </row>
    <row r="283" spans="1:64" hidden="1" outlineLevel="1">
      <c r="A283" s="242">
        <f t="shared" si="76"/>
        <v>269</v>
      </c>
      <c r="B283" s="213" t="s">
        <v>206</v>
      </c>
      <c r="C283" s="517" t="s">
        <v>188</v>
      </c>
      <c r="D283" s="253">
        <v>154</v>
      </c>
      <c r="E283" s="254" t="s">
        <v>1094</v>
      </c>
      <c r="F283" s="254" t="s">
        <v>1095</v>
      </c>
      <c r="G283" s="316">
        <v>42261</v>
      </c>
      <c r="H283" s="244" t="s">
        <v>607</v>
      </c>
      <c r="I283" s="258" t="s">
        <v>1096</v>
      </c>
      <c r="J283" s="271" t="s">
        <v>1097</v>
      </c>
      <c r="K283" s="317" t="s">
        <v>1080</v>
      </c>
      <c r="L283" s="216"/>
      <c r="M283" s="216">
        <v>2015</v>
      </c>
      <c r="N283" s="216"/>
      <c r="O283" s="271"/>
      <c r="P283" s="216" t="s">
        <v>1080</v>
      </c>
      <c r="Q283" s="211">
        <v>1</v>
      </c>
      <c r="R283" s="318">
        <v>5900000</v>
      </c>
      <c r="S283" s="256">
        <v>682925000</v>
      </c>
      <c r="T283" s="245">
        <f t="shared" si="67"/>
        <v>11382083.333333334</v>
      </c>
      <c r="U283" s="254">
        <v>60</v>
      </c>
      <c r="V283" s="247">
        <v>60.000000002342858</v>
      </c>
      <c r="W283" s="246">
        <f t="shared" si="68"/>
        <v>0</v>
      </c>
      <c r="X283" s="246">
        <f t="shared" si="69"/>
        <v>60.000000002342858</v>
      </c>
      <c r="Y283" s="248">
        <f>ROUND((+U283-X283),0)</f>
        <v>0</v>
      </c>
      <c r="Z283" s="249">
        <v>682925000.02666664</v>
      </c>
      <c r="AA283" s="249">
        <v>-2.6666641235351563E-2</v>
      </c>
      <c r="AB283" s="249">
        <f t="shared" si="75"/>
        <v>0</v>
      </c>
      <c r="AC283" s="249"/>
      <c r="AD283" s="249"/>
      <c r="AE283" s="249"/>
      <c r="AF283" s="249"/>
      <c r="AG283" s="249"/>
      <c r="AH283" s="249"/>
      <c r="AI283" s="249"/>
      <c r="AJ283" s="249"/>
      <c r="AK283" s="249"/>
      <c r="AL283" s="249"/>
      <c r="AM283" s="249"/>
      <c r="AN283" s="249"/>
      <c r="AO283" s="249">
        <f t="shared" si="71"/>
        <v>682925000.02666664</v>
      </c>
      <c r="AP283" s="250">
        <f t="shared" si="72"/>
        <v>-2.6666641235351563E-2</v>
      </c>
      <c r="AQ283" s="251"/>
      <c r="AR283" s="251"/>
      <c r="AS283" s="319"/>
      <c r="AT283" s="252"/>
      <c r="AU283" s="119" t="s">
        <v>195</v>
      </c>
      <c r="AV283" s="119">
        <f>IFERROR(VLOOKUP(F283,'[79]Detail Deprec_202511'!$D$166:$I$202,6,FALSE),0)</f>
        <v>0</v>
      </c>
      <c r="AW283">
        <f t="shared" si="73"/>
        <v>0</v>
      </c>
      <c r="BL283" s="254" t="s">
        <v>1094</v>
      </c>
    </row>
    <row r="284" spans="1:64" hidden="1" outlineLevel="1">
      <c r="A284" s="242">
        <f t="shared" si="76"/>
        <v>270</v>
      </c>
      <c r="B284" s="213" t="s">
        <v>206</v>
      </c>
      <c r="C284" s="517" t="s">
        <v>188</v>
      </c>
      <c r="D284" s="253">
        <v>154</v>
      </c>
      <c r="E284" s="254" t="s">
        <v>1098</v>
      </c>
      <c r="F284" s="254" t="s">
        <v>1099</v>
      </c>
      <c r="G284" s="316">
        <v>42261</v>
      </c>
      <c r="H284" s="244" t="s">
        <v>607</v>
      </c>
      <c r="I284" s="258" t="s">
        <v>1096</v>
      </c>
      <c r="J284" s="271" t="s">
        <v>1100</v>
      </c>
      <c r="K284" s="317" t="s">
        <v>1080</v>
      </c>
      <c r="L284" s="216" t="s">
        <v>1101</v>
      </c>
      <c r="M284" s="216">
        <v>2015</v>
      </c>
      <c r="N284" s="216"/>
      <c r="O284" s="271"/>
      <c r="P284" s="216" t="s">
        <v>1080</v>
      </c>
      <c r="Q284" s="211">
        <v>1</v>
      </c>
      <c r="R284" s="318">
        <v>5000000</v>
      </c>
      <c r="S284" s="256">
        <v>578750000</v>
      </c>
      <c r="T284" s="245">
        <f t="shared" si="67"/>
        <v>9645833.333333334</v>
      </c>
      <c r="U284" s="254">
        <v>60</v>
      </c>
      <c r="V284" s="247">
        <v>59.999999965442754</v>
      </c>
      <c r="W284" s="246">
        <f t="shared" si="68"/>
        <v>0</v>
      </c>
      <c r="X284" s="246">
        <f t="shared" si="69"/>
        <v>59.999999965442754</v>
      </c>
      <c r="Y284" s="248">
        <f t="shared" ref="Y284:Y314" si="77">+U284-X284</f>
        <v>3.4557245953692473E-8</v>
      </c>
      <c r="Z284" s="249">
        <v>578749999.66666663</v>
      </c>
      <c r="AA284" s="249">
        <v>0.33333337306976318</v>
      </c>
      <c r="AB284" s="249">
        <f t="shared" si="75"/>
        <v>0</v>
      </c>
      <c r="AC284" s="249"/>
      <c r="AD284" s="249"/>
      <c r="AE284" s="249"/>
      <c r="AF284" s="249"/>
      <c r="AG284" s="249"/>
      <c r="AH284" s="249"/>
      <c r="AI284" s="249"/>
      <c r="AJ284" s="249"/>
      <c r="AK284" s="249"/>
      <c r="AL284" s="249"/>
      <c r="AM284" s="249"/>
      <c r="AN284" s="249"/>
      <c r="AO284" s="249">
        <f t="shared" si="71"/>
        <v>578749999.66666663</v>
      </c>
      <c r="AP284" s="250">
        <f t="shared" si="72"/>
        <v>0.33333337306976318</v>
      </c>
      <c r="AQ284" s="251"/>
      <c r="AR284" s="251"/>
      <c r="AS284" s="319"/>
      <c r="AT284" s="252"/>
      <c r="AU284" s="119" t="s">
        <v>195</v>
      </c>
      <c r="AV284" s="119">
        <f>IFERROR(VLOOKUP(F284,'[79]Detail Deprec_202511'!$D$166:$I$202,6,FALSE),0)</f>
        <v>0</v>
      </c>
      <c r="AW284">
        <f t="shared" si="73"/>
        <v>0</v>
      </c>
      <c r="BL284" s="254" t="s">
        <v>1098</v>
      </c>
    </row>
    <row r="285" spans="1:64" hidden="1" outlineLevel="1">
      <c r="A285" s="242">
        <f t="shared" si="76"/>
        <v>271</v>
      </c>
      <c r="B285" s="213" t="s">
        <v>206</v>
      </c>
      <c r="C285" s="517" t="s">
        <v>188</v>
      </c>
      <c r="D285" s="253">
        <v>154</v>
      </c>
      <c r="E285" s="254" t="s">
        <v>1102</v>
      </c>
      <c r="F285" s="254" t="s">
        <v>1103</v>
      </c>
      <c r="G285" s="316">
        <v>42261</v>
      </c>
      <c r="H285" s="244" t="s">
        <v>607</v>
      </c>
      <c r="I285" s="258" t="s">
        <v>1096</v>
      </c>
      <c r="J285" s="271" t="s">
        <v>1104</v>
      </c>
      <c r="K285" s="317" t="s">
        <v>1080</v>
      </c>
      <c r="L285" s="216"/>
      <c r="M285" s="216">
        <v>2015</v>
      </c>
      <c r="N285" s="216"/>
      <c r="O285" s="271"/>
      <c r="P285" s="216" t="s">
        <v>1080</v>
      </c>
      <c r="Q285" s="211">
        <v>1</v>
      </c>
      <c r="R285" s="318">
        <v>720000</v>
      </c>
      <c r="S285" s="256">
        <v>83340000</v>
      </c>
      <c r="T285" s="245">
        <f t="shared" si="67"/>
        <v>1389000</v>
      </c>
      <c r="U285" s="254">
        <v>60</v>
      </c>
      <c r="V285" s="247">
        <v>60</v>
      </c>
      <c r="W285" s="246">
        <f t="shared" si="68"/>
        <v>0</v>
      </c>
      <c r="X285" s="246">
        <f t="shared" si="69"/>
        <v>60</v>
      </c>
      <c r="Y285" s="248">
        <f t="shared" si="77"/>
        <v>0</v>
      </c>
      <c r="Z285" s="249">
        <v>83340000</v>
      </c>
      <c r="AA285" s="249">
        <v>0</v>
      </c>
      <c r="AB285" s="249">
        <f t="shared" si="75"/>
        <v>0</v>
      </c>
      <c r="AC285" s="249"/>
      <c r="AD285" s="249"/>
      <c r="AE285" s="249"/>
      <c r="AF285" s="249"/>
      <c r="AG285" s="249"/>
      <c r="AH285" s="249"/>
      <c r="AI285" s="249"/>
      <c r="AJ285" s="249"/>
      <c r="AK285" s="249"/>
      <c r="AL285" s="249"/>
      <c r="AM285" s="249"/>
      <c r="AN285" s="249"/>
      <c r="AO285" s="249">
        <f t="shared" si="71"/>
        <v>83340000</v>
      </c>
      <c r="AP285" s="250">
        <f t="shared" si="72"/>
        <v>0</v>
      </c>
      <c r="AQ285" s="251"/>
      <c r="AR285" s="251"/>
      <c r="AS285" s="319"/>
      <c r="AT285" s="252"/>
      <c r="AU285" s="119" t="s">
        <v>195</v>
      </c>
      <c r="AV285" s="119">
        <f>IFERROR(VLOOKUP(F285,'[79]Detail Deprec_202511'!$D$166:$I$202,6,FALSE),0)</f>
        <v>0</v>
      </c>
      <c r="AW285">
        <f t="shared" si="73"/>
        <v>0</v>
      </c>
      <c r="BL285" s="254" t="s">
        <v>1102</v>
      </c>
    </row>
    <row r="286" spans="1:64" outlineLevel="1">
      <c r="A286" s="242">
        <f t="shared" si="76"/>
        <v>272</v>
      </c>
      <c r="B286" s="254" t="s">
        <v>271</v>
      </c>
      <c r="C286" s="262" t="s">
        <v>272</v>
      </c>
      <c r="D286" s="253">
        <v>154</v>
      </c>
      <c r="E286" s="271" t="s">
        <v>1105</v>
      </c>
      <c r="F286" s="271" t="s">
        <v>1106</v>
      </c>
      <c r="G286" s="306">
        <v>42398</v>
      </c>
      <c r="H286" s="244" t="s">
        <v>607</v>
      </c>
      <c r="I286" s="299" t="s">
        <v>1107</v>
      </c>
      <c r="J286" s="271" t="s">
        <v>1064</v>
      </c>
      <c r="K286" s="216" t="s">
        <v>1108</v>
      </c>
      <c r="L286" s="271"/>
      <c r="M286" s="216">
        <v>2016</v>
      </c>
      <c r="N286" s="216"/>
      <c r="O286" s="271"/>
      <c r="P286" s="216"/>
      <c r="Q286" s="211">
        <v>1</v>
      </c>
      <c r="R286" s="311"/>
      <c r="S286" s="320">
        <v>202500000</v>
      </c>
      <c r="T286" s="245">
        <f t="shared" si="67"/>
        <v>3375000</v>
      </c>
      <c r="U286" s="254">
        <v>60</v>
      </c>
      <c r="V286" s="247">
        <v>60</v>
      </c>
      <c r="W286" s="246">
        <f t="shared" si="68"/>
        <v>0</v>
      </c>
      <c r="X286" s="246">
        <f t="shared" si="69"/>
        <v>60</v>
      </c>
      <c r="Y286" s="248">
        <f t="shared" si="77"/>
        <v>0</v>
      </c>
      <c r="Z286" s="249">
        <v>202500000</v>
      </c>
      <c r="AA286" s="249">
        <v>0</v>
      </c>
      <c r="AB286" s="249">
        <f t="shared" si="75"/>
        <v>0</v>
      </c>
      <c r="AC286" s="249"/>
      <c r="AD286" s="249"/>
      <c r="AE286" s="249"/>
      <c r="AF286" s="249"/>
      <c r="AG286" s="249"/>
      <c r="AH286" s="249"/>
      <c r="AI286" s="249"/>
      <c r="AJ286" s="249"/>
      <c r="AK286" s="249"/>
      <c r="AL286" s="249"/>
      <c r="AM286" s="249"/>
      <c r="AN286" s="249"/>
      <c r="AO286" s="249">
        <f t="shared" si="71"/>
        <v>202500000</v>
      </c>
      <c r="AP286" s="250">
        <f t="shared" si="72"/>
        <v>0</v>
      </c>
      <c r="AQ286" s="251"/>
      <c r="AR286" s="251"/>
      <c r="AS286" s="302"/>
      <c r="AT286" s="252"/>
      <c r="AU286" s="119" t="s">
        <v>195</v>
      </c>
      <c r="AV286" s="119">
        <f>IFERROR(VLOOKUP(F286,'[79]Detail Deprec_202511'!$D$166:$I$202,6,FALSE),0)</f>
        <v>0</v>
      </c>
      <c r="AW286" s="119">
        <f t="shared" si="73"/>
        <v>0</v>
      </c>
      <c r="BL286" s="271" t="s">
        <v>1105</v>
      </c>
    </row>
    <row r="287" spans="1:64" outlineLevel="1">
      <c r="A287" s="242">
        <f t="shared" si="76"/>
        <v>273</v>
      </c>
      <c r="B287" s="254" t="s">
        <v>271</v>
      </c>
      <c r="C287" s="262" t="s">
        <v>272</v>
      </c>
      <c r="D287" s="253">
        <v>154</v>
      </c>
      <c r="E287" s="271" t="s">
        <v>1109</v>
      </c>
      <c r="F287" s="271" t="s">
        <v>1110</v>
      </c>
      <c r="G287" s="306">
        <v>42398</v>
      </c>
      <c r="H287" s="244" t="s">
        <v>607</v>
      </c>
      <c r="I287" s="299" t="s">
        <v>1107</v>
      </c>
      <c r="J287" s="271" t="s">
        <v>1064</v>
      </c>
      <c r="K287" s="216" t="s">
        <v>1108</v>
      </c>
      <c r="L287" s="271"/>
      <c r="M287" s="216">
        <v>2016</v>
      </c>
      <c r="N287" s="216"/>
      <c r="O287" s="271"/>
      <c r="P287" s="216"/>
      <c r="Q287" s="211">
        <v>1</v>
      </c>
      <c r="R287" s="311"/>
      <c r="S287" s="320">
        <v>179250000</v>
      </c>
      <c r="T287" s="245">
        <f t="shared" si="67"/>
        <v>2987500</v>
      </c>
      <c r="U287" s="254">
        <v>60</v>
      </c>
      <c r="V287" s="247">
        <v>60</v>
      </c>
      <c r="W287" s="246">
        <f t="shared" si="68"/>
        <v>0</v>
      </c>
      <c r="X287" s="246">
        <f t="shared" si="69"/>
        <v>60</v>
      </c>
      <c r="Y287" s="248">
        <f t="shared" si="77"/>
        <v>0</v>
      </c>
      <c r="Z287" s="249">
        <v>179250000</v>
      </c>
      <c r="AA287" s="249">
        <v>0</v>
      </c>
      <c r="AB287" s="249">
        <f t="shared" si="75"/>
        <v>0</v>
      </c>
      <c r="AC287" s="249"/>
      <c r="AD287" s="249"/>
      <c r="AE287" s="249"/>
      <c r="AF287" s="249"/>
      <c r="AG287" s="249"/>
      <c r="AH287" s="249"/>
      <c r="AI287" s="249"/>
      <c r="AJ287" s="249"/>
      <c r="AK287" s="249"/>
      <c r="AL287" s="249"/>
      <c r="AM287" s="249"/>
      <c r="AN287" s="249"/>
      <c r="AO287" s="249">
        <f t="shared" si="71"/>
        <v>179250000</v>
      </c>
      <c r="AP287" s="250">
        <f t="shared" si="72"/>
        <v>0</v>
      </c>
      <c r="AQ287" s="251"/>
      <c r="AR287" s="251"/>
      <c r="AS287" s="302"/>
      <c r="AT287" s="252"/>
      <c r="AU287" s="119" t="s">
        <v>195</v>
      </c>
      <c r="AV287" s="119">
        <f>IFERROR(VLOOKUP(F287,'[79]Detail Deprec_202511'!$D$166:$I$202,6,FALSE),0)</f>
        <v>0</v>
      </c>
      <c r="AW287" s="119">
        <f t="shared" si="73"/>
        <v>0</v>
      </c>
      <c r="BL287" s="271" t="s">
        <v>1109</v>
      </c>
    </row>
    <row r="288" spans="1:64" hidden="1" outlineLevel="1">
      <c r="A288" s="242">
        <f t="shared" si="76"/>
        <v>274</v>
      </c>
      <c r="B288" s="213" t="s">
        <v>518</v>
      </c>
      <c r="C288" s="216" t="s">
        <v>629</v>
      </c>
      <c r="D288" s="211">
        <v>154</v>
      </c>
      <c r="E288" s="213" t="s">
        <v>1111</v>
      </c>
      <c r="F288" s="213" t="s">
        <v>1112</v>
      </c>
      <c r="G288" s="243">
        <v>42451</v>
      </c>
      <c r="H288" s="244" t="s">
        <v>607</v>
      </c>
      <c r="I288" s="258" t="s">
        <v>1113</v>
      </c>
      <c r="J288" s="271" t="s">
        <v>1114</v>
      </c>
      <c r="K288" s="300" t="s">
        <v>821</v>
      </c>
      <c r="L288" s="304" t="s">
        <v>1115</v>
      </c>
      <c r="M288" s="271">
        <v>2016</v>
      </c>
      <c r="N288" s="271"/>
      <c r="O288" s="271" t="s">
        <v>1116</v>
      </c>
      <c r="P288" s="271"/>
      <c r="Q288" s="211">
        <v>1</v>
      </c>
      <c r="R288" s="298"/>
      <c r="S288" s="301">
        <v>193170000</v>
      </c>
      <c r="T288" s="245">
        <f t="shared" si="67"/>
        <v>3219500</v>
      </c>
      <c r="U288" s="246">
        <v>60</v>
      </c>
      <c r="V288" s="247">
        <v>60</v>
      </c>
      <c r="W288" s="246">
        <f t="shared" si="68"/>
        <v>0</v>
      </c>
      <c r="X288" s="246">
        <f t="shared" si="69"/>
        <v>60</v>
      </c>
      <c r="Y288" s="248">
        <f t="shared" si="77"/>
        <v>0</v>
      </c>
      <c r="Z288" s="249">
        <v>193170000</v>
      </c>
      <c r="AA288" s="249">
        <v>0</v>
      </c>
      <c r="AB288" s="249">
        <f t="shared" si="75"/>
        <v>0</v>
      </c>
      <c r="AC288" s="249"/>
      <c r="AD288" s="249"/>
      <c r="AE288" s="249"/>
      <c r="AF288" s="249"/>
      <c r="AG288" s="249"/>
      <c r="AH288" s="249"/>
      <c r="AI288" s="249"/>
      <c r="AJ288" s="249"/>
      <c r="AK288" s="249"/>
      <c r="AL288" s="249"/>
      <c r="AM288" s="249"/>
      <c r="AN288" s="249"/>
      <c r="AO288" s="249">
        <f t="shared" si="71"/>
        <v>193170000</v>
      </c>
      <c r="AP288" s="250">
        <f t="shared" si="72"/>
        <v>0</v>
      </c>
      <c r="AQ288" s="251"/>
      <c r="AR288" s="251"/>
      <c r="AS288" s="302"/>
      <c r="AT288" s="252"/>
      <c r="AU288" s="119" t="s">
        <v>195</v>
      </c>
      <c r="AV288" s="119">
        <f>IFERROR(VLOOKUP(F288,'[79]Detail Deprec_202511'!$D$166:$I$202,6,FALSE),0)</f>
        <v>0</v>
      </c>
      <c r="AW288">
        <f t="shared" si="73"/>
        <v>0</v>
      </c>
      <c r="BL288" s="213" t="s">
        <v>1111</v>
      </c>
    </row>
    <row r="289" spans="1:64" outlineLevel="1">
      <c r="A289" s="242">
        <f t="shared" si="76"/>
        <v>275</v>
      </c>
      <c r="B289" s="213" t="s">
        <v>271</v>
      </c>
      <c r="C289" s="262" t="s">
        <v>272</v>
      </c>
      <c r="D289" s="211">
        <v>154</v>
      </c>
      <c r="E289" s="271" t="s">
        <v>1117</v>
      </c>
      <c r="F289" s="271" t="s">
        <v>1118</v>
      </c>
      <c r="G289" s="243">
        <v>42612</v>
      </c>
      <c r="H289" s="244" t="s">
        <v>607</v>
      </c>
      <c r="I289" s="258" t="s">
        <v>421</v>
      </c>
      <c r="J289" s="271" t="s">
        <v>1119</v>
      </c>
      <c r="K289" s="300" t="s">
        <v>1065</v>
      </c>
      <c r="L289" s="304"/>
      <c r="M289" s="271">
        <v>2016</v>
      </c>
      <c r="N289" s="271"/>
      <c r="O289" s="271"/>
      <c r="P289" s="271"/>
      <c r="Q289" s="211">
        <v>50</v>
      </c>
      <c r="R289" s="298"/>
      <c r="S289" s="301">
        <v>82500000</v>
      </c>
      <c r="T289" s="245">
        <f t="shared" si="67"/>
        <v>1375000</v>
      </c>
      <c r="U289" s="246">
        <v>60</v>
      </c>
      <c r="V289" s="247">
        <v>60</v>
      </c>
      <c r="W289" s="246">
        <f t="shared" si="68"/>
        <v>0</v>
      </c>
      <c r="X289" s="246">
        <f t="shared" si="69"/>
        <v>60</v>
      </c>
      <c r="Y289" s="248">
        <f t="shared" si="77"/>
        <v>0</v>
      </c>
      <c r="Z289" s="249">
        <v>82500000</v>
      </c>
      <c r="AA289" s="249">
        <v>0</v>
      </c>
      <c r="AB289" s="249">
        <f t="shared" si="75"/>
        <v>0</v>
      </c>
      <c r="AC289" s="249"/>
      <c r="AD289" s="249"/>
      <c r="AE289" s="249"/>
      <c r="AF289" s="249"/>
      <c r="AG289" s="249"/>
      <c r="AH289" s="249"/>
      <c r="AI289" s="249"/>
      <c r="AJ289" s="249"/>
      <c r="AK289" s="249"/>
      <c r="AL289" s="249"/>
      <c r="AM289" s="249"/>
      <c r="AN289" s="249"/>
      <c r="AO289" s="249">
        <f t="shared" si="71"/>
        <v>82500000</v>
      </c>
      <c r="AP289" s="250">
        <f t="shared" si="72"/>
        <v>0</v>
      </c>
      <c r="AQ289" s="251"/>
      <c r="AR289" s="251"/>
      <c r="AS289" s="302"/>
      <c r="AT289" s="252"/>
      <c r="AU289" s="119" t="s">
        <v>195</v>
      </c>
      <c r="AV289" s="119">
        <f>IFERROR(VLOOKUP(F289,'[79]Detail Deprec_202511'!$D$166:$I$202,6,FALSE),0)</f>
        <v>0</v>
      </c>
      <c r="AW289" s="119">
        <f t="shared" si="73"/>
        <v>0</v>
      </c>
      <c r="BL289" s="271" t="s">
        <v>1117</v>
      </c>
    </row>
    <row r="290" spans="1:64" outlineLevel="1">
      <c r="A290" s="242">
        <f t="shared" si="76"/>
        <v>276</v>
      </c>
      <c r="B290" s="213" t="s">
        <v>271</v>
      </c>
      <c r="C290" s="262" t="s">
        <v>272</v>
      </c>
      <c r="D290" s="211">
        <v>154</v>
      </c>
      <c r="E290" s="271" t="s">
        <v>1120</v>
      </c>
      <c r="F290" s="271" t="s">
        <v>1121</v>
      </c>
      <c r="G290" s="243">
        <v>42613</v>
      </c>
      <c r="H290" s="244" t="s">
        <v>607</v>
      </c>
      <c r="I290" s="258" t="s">
        <v>1122</v>
      </c>
      <c r="J290" s="271" t="s">
        <v>1064</v>
      </c>
      <c r="K290" s="300" t="s">
        <v>1065</v>
      </c>
      <c r="L290" s="304"/>
      <c r="M290" s="271">
        <v>2016</v>
      </c>
      <c r="N290" s="271"/>
      <c r="O290" s="271"/>
      <c r="P290" s="271"/>
      <c r="Q290" s="211">
        <v>230</v>
      </c>
      <c r="R290" s="298"/>
      <c r="S290" s="301">
        <v>173355000</v>
      </c>
      <c r="T290" s="245">
        <f t="shared" si="67"/>
        <v>2889250</v>
      </c>
      <c r="U290" s="246">
        <v>60</v>
      </c>
      <c r="V290" s="247">
        <v>60</v>
      </c>
      <c r="W290" s="246">
        <f t="shared" si="68"/>
        <v>0</v>
      </c>
      <c r="X290" s="246">
        <f t="shared" si="69"/>
        <v>60</v>
      </c>
      <c r="Y290" s="248">
        <f t="shared" si="77"/>
        <v>0</v>
      </c>
      <c r="Z290" s="249">
        <v>173355000</v>
      </c>
      <c r="AA290" s="249">
        <v>0</v>
      </c>
      <c r="AB290" s="249">
        <f t="shared" si="75"/>
        <v>0</v>
      </c>
      <c r="AC290" s="249"/>
      <c r="AD290" s="249"/>
      <c r="AE290" s="249"/>
      <c r="AF290" s="249"/>
      <c r="AG290" s="249"/>
      <c r="AH290" s="249"/>
      <c r="AI290" s="249"/>
      <c r="AJ290" s="249"/>
      <c r="AK290" s="249"/>
      <c r="AL290" s="249"/>
      <c r="AM290" s="249"/>
      <c r="AN290" s="249"/>
      <c r="AO290" s="249">
        <f t="shared" si="71"/>
        <v>173355000</v>
      </c>
      <c r="AP290" s="250">
        <f t="shared" si="72"/>
        <v>0</v>
      </c>
      <c r="AQ290" s="251"/>
      <c r="AR290" s="251"/>
      <c r="AS290" s="302"/>
      <c r="AT290" s="252"/>
      <c r="AU290" s="119" t="s">
        <v>195</v>
      </c>
      <c r="AV290" s="119">
        <f>IFERROR(VLOOKUP(F290,'[79]Detail Deprec_202511'!$D$166:$I$202,6,FALSE),0)</f>
        <v>0</v>
      </c>
      <c r="AW290" s="119">
        <f t="shared" si="73"/>
        <v>0</v>
      </c>
      <c r="BL290" s="271" t="s">
        <v>1120</v>
      </c>
    </row>
    <row r="291" spans="1:64" hidden="1" outlineLevel="1">
      <c r="A291" s="242">
        <f t="shared" si="76"/>
        <v>277</v>
      </c>
      <c r="B291" s="279" t="s">
        <v>187</v>
      </c>
      <c r="C291" s="216" t="s">
        <v>188</v>
      </c>
      <c r="D291" s="278">
        <v>154</v>
      </c>
      <c r="E291" s="279" t="s">
        <v>1123</v>
      </c>
      <c r="F291" s="279" t="s">
        <v>1124</v>
      </c>
      <c r="G291" s="243">
        <v>42643</v>
      </c>
      <c r="H291" s="244" t="s">
        <v>607</v>
      </c>
      <c r="I291" s="258" t="s">
        <v>1125</v>
      </c>
      <c r="J291" s="271" t="s">
        <v>1126</v>
      </c>
      <c r="K291" s="300" t="s">
        <v>1127</v>
      </c>
      <c r="L291" s="304"/>
      <c r="M291" s="271">
        <v>2016</v>
      </c>
      <c r="N291" s="271"/>
      <c r="O291" s="271"/>
      <c r="P291" s="271"/>
      <c r="Q291" s="211">
        <v>1</v>
      </c>
      <c r="R291" s="298"/>
      <c r="S291" s="301">
        <v>26500000</v>
      </c>
      <c r="T291" s="245">
        <f t="shared" si="67"/>
        <v>1104166.6666666667</v>
      </c>
      <c r="U291" s="246">
        <v>24</v>
      </c>
      <c r="V291" s="247">
        <v>24</v>
      </c>
      <c r="W291" s="246">
        <f t="shared" si="68"/>
        <v>0</v>
      </c>
      <c r="X291" s="246">
        <f t="shared" si="69"/>
        <v>24</v>
      </c>
      <c r="Y291" s="248">
        <f t="shared" si="77"/>
        <v>0</v>
      </c>
      <c r="Z291" s="249">
        <v>26500000</v>
      </c>
      <c r="AA291" s="249">
        <v>0</v>
      </c>
      <c r="AB291" s="249">
        <f t="shared" si="75"/>
        <v>0</v>
      </c>
      <c r="AC291" s="249"/>
      <c r="AD291" s="249"/>
      <c r="AE291" s="249"/>
      <c r="AF291" s="249"/>
      <c r="AG291" s="249"/>
      <c r="AH291" s="249"/>
      <c r="AI291" s="249"/>
      <c r="AJ291" s="249"/>
      <c r="AK291" s="249"/>
      <c r="AL291" s="249"/>
      <c r="AM291" s="249"/>
      <c r="AN291" s="249"/>
      <c r="AO291" s="249">
        <f t="shared" si="71"/>
        <v>26500000</v>
      </c>
      <c r="AP291" s="250">
        <f t="shared" si="72"/>
        <v>0</v>
      </c>
      <c r="AQ291" s="251"/>
      <c r="AR291" s="251"/>
      <c r="AS291" s="302"/>
      <c r="AT291" s="252"/>
      <c r="AU291" s="119" t="s">
        <v>195</v>
      </c>
      <c r="AV291" s="119">
        <f>IFERROR(VLOOKUP(F291,'[79]Detail Deprec_202511'!$D$166:$I$202,6,FALSE),0)</f>
        <v>0</v>
      </c>
      <c r="AW291">
        <f t="shared" si="73"/>
        <v>0</v>
      </c>
      <c r="BL291" s="279" t="s">
        <v>1123</v>
      </c>
    </row>
    <row r="292" spans="1:64" hidden="1" outlineLevel="1">
      <c r="A292" s="242">
        <f t="shared" si="76"/>
        <v>278</v>
      </c>
      <c r="B292" s="279" t="s">
        <v>187</v>
      </c>
      <c r="C292" s="216" t="s">
        <v>188</v>
      </c>
      <c r="D292" s="278">
        <v>154</v>
      </c>
      <c r="E292" s="279" t="s">
        <v>1128</v>
      </c>
      <c r="F292" s="279" t="s">
        <v>1129</v>
      </c>
      <c r="G292" s="243">
        <v>42674</v>
      </c>
      <c r="H292" s="244" t="s">
        <v>607</v>
      </c>
      <c r="I292" s="258"/>
      <c r="J292" s="271" t="s">
        <v>1126</v>
      </c>
      <c r="K292" s="300" t="s">
        <v>1127</v>
      </c>
      <c r="L292" s="304"/>
      <c r="M292" s="271">
        <v>2016</v>
      </c>
      <c r="N292" s="271"/>
      <c r="O292" s="271"/>
      <c r="P292" s="271"/>
      <c r="Q292" s="211">
        <v>1</v>
      </c>
      <c r="R292" s="298"/>
      <c r="S292" s="301">
        <v>26500000</v>
      </c>
      <c r="T292" s="245">
        <f t="shared" si="67"/>
        <v>1104166.6666666667</v>
      </c>
      <c r="U292" s="246">
        <v>24</v>
      </c>
      <c r="V292" s="247">
        <v>24</v>
      </c>
      <c r="W292" s="246">
        <f t="shared" si="68"/>
        <v>0</v>
      </c>
      <c r="X292" s="246">
        <f t="shared" si="69"/>
        <v>24</v>
      </c>
      <c r="Y292" s="248">
        <f t="shared" si="77"/>
        <v>0</v>
      </c>
      <c r="Z292" s="249">
        <v>26500000</v>
      </c>
      <c r="AA292" s="249">
        <v>0</v>
      </c>
      <c r="AB292" s="249">
        <f t="shared" si="75"/>
        <v>0</v>
      </c>
      <c r="AC292" s="249"/>
      <c r="AD292" s="249"/>
      <c r="AE292" s="249"/>
      <c r="AF292" s="249"/>
      <c r="AG292" s="249"/>
      <c r="AH292" s="249"/>
      <c r="AI292" s="249"/>
      <c r="AJ292" s="249"/>
      <c r="AK292" s="249"/>
      <c r="AL292" s="249"/>
      <c r="AM292" s="249"/>
      <c r="AN292" s="249"/>
      <c r="AO292" s="249">
        <f t="shared" si="71"/>
        <v>26500000</v>
      </c>
      <c r="AP292" s="250">
        <f t="shared" si="72"/>
        <v>0</v>
      </c>
      <c r="AQ292" s="251"/>
      <c r="AR292" s="251"/>
      <c r="AS292" s="302"/>
      <c r="AT292" s="252"/>
      <c r="AU292" s="119" t="s">
        <v>195</v>
      </c>
      <c r="AV292" s="119">
        <f>IFERROR(VLOOKUP(F292,'[79]Detail Deprec_202511'!$D$166:$I$202,6,FALSE),0)</f>
        <v>0</v>
      </c>
      <c r="AW292">
        <f t="shared" si="73"/>
        <v>0</v>
      </c>
      <c r="BL292" s="279" t="s">
        <v>1128</v>
      </c>
    </row>
    <row r="293" spans="1:64" outlineLevel="1">
      <c r="A293" s="242">
        <f t="shared" si="76"/>
        <v>279</v>
      </c>
      <c r="B293" s="213" t="s">
        <v>271</v>
      </c>
      <c r="C293" s="262" t="s">
        <v>272</v>
      </c>
      <c r="D293" s="211">
        <v>154</v>
      </c>
      <c r="E293" s="271" t="s">
        <v>1130</v>
      </c>
      <c r="F293" s="213" t="s">
        <v>1131</v>
      </c>
      <c r="G293" s="243">
        <v>42733</v>
      </c>
      <c r="H293" s="244" t="s">
        <v>607</v>
      </c>
      <c r="I293" s="258">
        <v>18</v>
      </c>
      <c r="J293" s="271" t="s">
        <v>1132</v>
      </c>
      <c r="K293" s="300" t="s">
        <v>1065</v>
      </c>
      <c r="L293" s="321"/>
      <c r="M293" s="271">
        <v>2016</v>
      </c>
      <c r="N293" s="271"/>
      <c r="O293" s="271"/>
      <c r="P293" s="271"/>
      <c r="Q293" s="211">
        <v>1</v>
      </c>
      <c r="R293" s="298"/>
      <c r="S293" s="301">
        <v>29600000</v>
      </c>
      <c r="T293" s="245">
        <f t="shared" si="67"/>
        <v>493333.33333333331</v>
      </c>
      <c r="U293" s="246">
        <v>60</v>
      </c>
      <c r="V293" s="247">
        <v>59.999999999999993</v>
      </c>
      <c r="W293" s="246">
        <f t="shared" si="68"/>
        <v>0</v>
      </c>
      <c r="X293" s="246">
        <f t="shared" si="69"/>
        <v>59.999999999999993</v>
      </c>
      <c r="Y293" s="248">
        <f t="shared" si="77"/>
        <v>0</v>
      </c>
      <c r="Z293" s="249">
        <v>29599999.999999996</v>
      </c>
      <c r="AA293" s="249">
        <v>3.7252902984619141E-9</v>
      </c>
      <c r="AB293" s="249">
        <f t="shared" si="75"/>
        <v>0</v>
      </c>
      <c r="AC293" s="249"/>
      <c r="AD293" s="249"/>
      <c r="AE293" s="249"/>
      <c r="AF293" s="249"/>
      <c r="AG293" s="249"/>
      <c r="AH293" s="249"/>
      <c r="AI293" s="249"/>
      <c r="AJ293" s="249"/>
      <c r="AK293" s="249"/>
      <c r="AL293" s="249"/>
      <c r="AM293" s="249"/>
      <c r="AN293" s="249"/>
      <c r="AO293" s="249">
        <f t="shared" si="71"/>
        <v>29599999.999999996</v>
      </c>
      <c r="AP293" s="250">
        <f t="shared" si="72"/>
        <v>3.7252902984619141E-9</v>
      </c>
      <c r="AQ293" s="251"/>
      <c r="AR293" s="251"/>
      <c r="AS293" s="302"/>
      <c r="AT293" s="252"/>
      <c r="AU293" s="119" t="s">
        <v>195</v>
      </c>
      <c r="AV293" s="119">
        <f>IFERROR(VLOOKUP(F293,'[79]Detail Deprec_202511'!$D$166:$I$202,6,FALSE),0)</f>
        <v>0</v>
      </c>
      <c r="AW293" s="119">
        <f t="shared" si="73"/>
        <v>0</v>
      </c>
      <c r="BL293" s="271" t="s">
        <v>1130</v>
      </c>
    </row>
    <row r="294" spans="1:64" hidden="1" outlineLevel="1">
      <c r="A294" s="242">
        <f t="shared" si="76"/>
        <v>280</v>
      </c>
      <c r="B294" s="213" t="s">
        <v>518</v>
      </c>
      <c r="C294" s="216" t="s">
        <v>1133</v>
      </c>
      <c r="D294" s="211">
        <v>154</v>
      </c>
      <c r="E294" s="213" t="s">
        <v>1134</v>
      </c>
      <c r="F294" s="213" t="s">
        <v>1135</v>
      </c>
      <c r="G294" s="243">
        <v>42789</v>
      </c>
      <c r="H294" s="244" t="s">
        <v>607</v>
      </c>
      <c r="I294" s="258">
        <v>3130</v>
      </c>
      <c r="J294" s="271" t="s">
        <v>833</v>
      </c>
      <c r="K294" s="300" t="s">
        <v>1136</v>
      </c>
      <c r="L294" s="321"/>
      <c r="M294" s="271">
        <v>2017</v>
      </c>
      <c r="N294" s="271"/>
      <c r="O294" s="271"/>
      <c r="P294" s="271"/>
      <c r="Q294" s="211">
        <v>1</v>
      </c>
      <c r="R294" s="298"/>
      <c r="S294" s="301">
        <v>164500000</v>
      </c>
      <c r="T294" s="245">
        <f t="shared" si="67"/>
        <v>2741666.6666666665</v>
      </c>
      <c r="U294" s="246">
        <v>60</v>
      </c>
      <c r="V294" s="247">
        <v>60</v>
      </c>
      <c r="W294" s="246">
        <f t="shared" si="68"/>
        <v>0</v>
      </c>
      <c r="X294" s="246">
        <f t="shared" si="69"/>
        <v>60</v>
      </c>
      <c r="Y294" s="248">
        <f t="shared" si="77"/>
        <v>0</v>
      </c>
      <c r="Z294" s="249">
        <v>164500000</v>
      </c>
      <c r="AA294" s="249">
        <v>0</v>
      </c>
      <c r="AB294" s="249">
        <f t="shared" si="75"/>
        <v>0</v>
      </c>
      <c r="AC294" s="249"/>
      <c r="AD294" s="249"/>
      <c r="AE294" s="249"/>
      <c r="AF294" s="249"/>
      <c r="AG294" s="249"/>
      <c r="AH294" s="249"/>
      <c r="AI294" s="249"/>
      <c r="AJ294" s="249"/>
      <c r="AK294" s="249"/>
      <c r="AL294" s="249"/>
      <c r="AM294" s="249"/>
      <c r="AN294" s="249"/>
      <c r="AO294" s="249">
        <f t="shared" si="71"/>
        <v>164500000</v>
      </c>
      <c r="AP294" s="250">
        <f t="shared" si="72"/>
        <v>0</v>
      </c>
      <c r="AQ294" s="251"/>
      <c r="AR294" s="251"/>
      <c r="AS294" s="302"/>
      <c r="AT294" s="252"/>
      <c r="AU294" s="119" t="s">
        <v>195</v>
      </c>
      <c r="AV294" s="119">
        <f>IFERROR(VLOOKUP(F294,'[79]Detail Deprec_202511'!$D$166:$I$202,6,FALSE),0)</f>
        <v>0</v>
      </c>
      <c r="AW294">
        <f t="shared" si="73"/>
        <v>0</v>
      </c>
      <c r="BL294" s="213" t="s">
        <v>1134</v>
      </c>
    </row>
    <row r="295" spans="1:64" hidden="1" outlineLevel="1">
      <c r="A295" s="242">
        <f t="shared" si="76"/>
        <v>281</v>
      </c>
      <c r="B295" s="279" t="s">
        <v>187</v>
      </c>
      <c r="C295" s="216" t="s">
        <v>188</v>
      </c>
      <c r="D295" s="278">
        <v>154</v>
      </c>
      <c r="E295" s="279" t="s">
        <v>1137</v>
      </c>
      <c r="F295" s="279" t="s">
        <v>1138</v>
      </c>
      <c r="G295" s="243">
        <v>42867</v>
      </c>
      <c r="H295" s="244" t="s">
        <v>607</v>
      </c>
      <c r="I295" s="258">
        <v>3053</v>
      </c>
      <c r="J295" s="271" t="s">
        <v>1139</v>
      </c>
      <c r="K295" s="300" t="s">
        <v>1140</v>
      </c>
      <c r="L295" s="321"/>
      <c r="M295" s="271">
        <v>2017</v>
      </c>
      <c r="N295" s="271"/>
      <c r="O295" s="271" t="s">
        <v>1141</v>
      </c>
      <c r="P295" s="271"/>
      <c r="Q295" s="211">
        <v>1</v>
      </c>
      <c r="R295" s="298"/>
      <c r="S295" s="301">
        <v>35000000</v>
      </c>
      <c r="T295" s="245">
        <f t="shared" si="67"/>
        <v>1458333.3333333333</v>
      </c>
      <c r="U295" s="246">
        <v>24</v>
      </c>
      <c r="V295" s="247">
        <v>24</v>
      </c>
      <c r="W295" s="246">
        <f t="shared" si="68"/>
        <v>0</v>
      </c>
      <c r="X295" s="246">
        <f t="shared" si="69"/>
        <v>24</v>
      </c>
      <c r="Y295" s="248">
        <f t="shared" si="77"/>
        <v>0</v>
      </c>
      <c r="Z295" s="249">
        <v>35000000</v>
      </c>
      <c r="AA295" s="249">
        <v>0</v>
      </c>
      <c r="AB295" s="249">
        <f t="shared" si="75"/>
        <v>0</v>
      </c>
      <c r="AC295" s="249"/>
      <c r="AD295" s="249"/>
      <c r="AE295" s="249"/>
      <c r="AF295" s="249"/>
      <c r="AG295" s="249"/>
      <c r="AH295" s="249"/>
      <c r="AI295" s="249"/>
      <c r="AJ295" s="249"/>
      <c r="AK295" s="249"/>
      <c r="AL295" s="249"/>
      <c r="AM295" s="249"/>
      <c r="AN295" s="249"/>
      <c r="AO295" s="249">
        <f t="shared" si="71"/>
        <v>35000000</v>
      </c>
      <c r="AP295" s="250">
        <f t="shared" si="72"/>
        <v>0</v>
      </c>
      <c r="AQ295" s="251"/>
      <c r="AR295" s="251"/>
      <c r="AS295" s="302"/>
      <c r="AT295" s="252"/>
      <c r="AU295" s="119" t="s">
        <v>195</v>
      </c>
      <c r="AV295" s="119">
        <f>IFERROR(VLOOKUP(F295,'[79]Detail Deprec_202511'!$D$166:$I$202,6,FALSE),0)</f>
        <v>0</v>
      </c>
      <c r="AW295">
        <f t="shared" si="73"/>
        <v>0</v>
      </c>
      <c r="BL295" s="279" t="s">
        <v>1137</v>
      </c>
    </row>
    <row r="296" spans="1:64" outlineLevel="1">
      <c r="A296" s="242">
        <f t="shared" si="76"/>
        <v>282</v>
      </c>
      <c r="B296" s="213" t="s">
        <v>271</v>
      </c>
      <c r="C296" s="262" t="s">
        <v>272</v>
      </c>
      <c r="D296" s="211">
        <v>154</v>
      </c>
      <c r="E296" s="213" t="s">
        <v>1142</v>
      </c>
      <c r="F296" s="213" t="s">
        <v>1143</v>
      </c>
      <c r="G296" s="243">
        <v>42860</v>
      </c>
      <c r="H296" s="244" t="s">
        <v>607</v>
      </c>
      <c r="I296" s="258" t="s">
        <v>641</v>
      </c>
      <c r="J296" s="271" t="s">
        <v>1144</v>
      </c>
      <c r="K296" s="300" t="s">
        <v>1065</v>
      </c>
      <c r="L296" s="321"/>
      <c r="M296" s="271">
        <v>2017</v>
      </c>
      <c r="N296" s="271"/>
      <c r="O296" s="271"/>
      <c r="P296" s="271"/>
      <c r="Q296" s="211">
        <v>1</v>
      </c>
      <c r="R296" s="298"/>
      <c r="S296" s="301">
        <v>72000000</v>
      </c>
      <c r="T296" s="245">
        <f t="shared" si="67"/>
        <v>1200000</v>
      </c>
      <c r="U296" s="246">
        <v>60</v>
      </c>
      <c r="V296" s="247">
        <v>60</v>
      </c>
      <c r="W296" s="246">
        <f t="shared" si="68"/>
        <v>0</v>
      </c>
      <c r="X296" s="246">
        <f t="shared" si="69"/>
        <v>60</v>
      </c>
      <c r="Y296" s="248">
        <f t="shared" si="77"/>
        <v>0</v>
      </c>
      <c r="Z296" s="249">
        <v>72000000</v>
      </c>
      <c r="AA296" s="249">
        <v>0</v>
      </c>
      <c r="AB296" s="249">
        <f t="shared" si="75"/>
        <v>0</v>
      </c>
      <c r="AC296" s="249"/>
      <c r="AD296" s="249"/>
      <c r="AE296" s="249"/>
      <c r="AF296" s="249"/>
      <c r="AG296" s="249"/>
      <c r="AH296" s="249"/>
      <c r="AI296" s="249"/>
      <c r="AJ296" s="249"/>
      <c r="AK296" s="249"/>
      <c r="AL296" s="249"/>
      <c r="AM296" s="249"/>
      <c r="AN296" s="249"/>
      <c r="AO296" s="249">
        <f t="shared" si="71"/>
        <v>72000000</v>
      </c>
      <c r="AP296" s="250">
        <f t="shared" si="72"/>
        <v>0</v>
      </c>
      <c r="AQ296" s="251"/>
      <c r="AR296" s="251"/>
      <c r="AS296" s="302"/>
      <c r="AT296" s="252"/>
      <c r="AU296" s="119" t="s">
        <v>195</v>
      </c>
      <c r="AV296" s="119">
        <f>IFERROR(VLOOKUP(F296,'[79]Detail Deprec_202511'!$D$166:$I$202,6,FALSE),0)</f>
        <v>0</v>
      </c>
      <c r="AW296" s="119">
        <f t="shared" si="73"/>
        <v>0</v>
      </c>
      <c r="BL296" s="213" t="s">
        <v>1142</v>
      </c>
    </row>
    <row r="297" spans="1:64" outlineLevel="1">
      <c r="A297" s="242">
        <f t="shared" si="76"/>
        <v>283</v>
      </c>
      <c r="B297" s="213" t="s">
        <v>271</v>
      </c>
      <c r="C297" s="262" t="s">
        <v>272</v>
      </c>
      <c r="D297" s="211">
        <v>154</v>
      </c>
      <c r="E297" s="213" t="s">
        <v>1145</v>
      </c>
      <c r="F297" s="213" t="s">
        <v>1146</v>
      </c>
      <c r="G297" s="243">
        <v>42885</v>
      </c>
      <c r="H297" s="244" t="s">
        <v>607</v>
      </c>
      <c r="I297" s="258" t="s">
        <v>1147</v>
      </c>
      <c r="J297" s="271" t="s">
        <v>1148</v>
      </c>
      <c r="K297" s="300" t="s">
        <v>454</v>
      </c>
      <c r="L297" s="321"/>
      <c r="M297" s="271">
        <v>2017</v>
      </c>
      <c r="N297" s="271"/>
      <c r="O297" s="271"/>
      <c r="P297" s="271"/>
      <c r="Q297" s="211">
        <v>1</v>
      </c>
      <c r="R297" s="298"/>
      <c r="S297" s="301">
        <v>180000000</v>
      </c>
      <c r="T297" s="245">
        <f t="shared" ref="T297:T357" si="78">+S297/U297</f>
        <v>3000000</v>
      </c>
      <c r="U297" s="246">
        <v>60</v>
      </c>
      <c r="V297" s="247">
        <v>60</v>
      </c>
      <c r="W297" s="246">
        <f t="shared" ref="W297:W357" si="79">+AB297/T297</f>
        <v>0</v>
      </c>
      <c r="X297" s="246">
        <f t="shared" ref="X297:X357" si="80">+V297+W297</f>
        <v>60</v>
      </c>
      <c r="Y297" s="248">
        <f t="shared" si="77"/>
        <v>0</v>
      </c>
      <c r="Z297" s="249">
        <v>180000000</v>
      </c>
      <c r="AA297" s="249">
        <v>0</v>
      </c>
      <c r="AB297" s="249">
        <f t="shared" si="75"/>
        <v>0</v>
      </c>
      <c r="AC297" s="249"/>
      <c r="AD297" s="249"/>
      <c r="AE297" s="249"/>
      <c r="AF297" s="249"/>
      <c r="AG297" s="249"/>
      <c r="AH297" s="249"/>
      <c r="AI297" s="249"/>
      <c r="AJ297" s="249"/>
      <c r="AK297" s="249"/>
      <c r="AL297" s="249"/>
      <c r="AM297" s="249"/>
      <c r="AN297" s="249"/>
      <c r="AO297" s="249">
        <f t="shared" ref="AO297:AO357" si="81">+Z297+AB297</f>
        <v>180000000</v>
      </c>
      <c r="AP297" s="250">
        <f t="shared" ref="AP297:AP357" si="82">IF(AR297=$AR$8,((S297-AO297)*0),S297-AO297)</f>
        <v>0</v>
      </c>
      <c r="AQ297" s="251"/>
      <c r="AR297" s="251"/>
      <c r="AS297" s="302"/>
      <c r="AT297" s="252"/>
      <c r="AU297" s="119" t="s">
        <v>195</v>
      </c>
      <c r="AV297" s="119">
        <f>IFERROR(VLOOKUP(F297,'[79]Detail Deprec_202511'!$D$166:$I$202,6,FALSE),0)</f>
        <v>0</v>
      </c>
      <c r="AW297" s="119">
        <f t="shared" si="73"/>
        <v>0</v>
      </c>
      <c r="BL297" s="213" t="s">
        <v>1145</v>
      </c>
    </row>
    <row r="298" spans="1:64" outlineLevel="1">
      <c r="A298" s="242">
        <f t="shared" si="76"/>
        <v>284</v>
      </c>
      <c r="B298" s="213" t="s">
        <v>271</v>
      </c>
      <c r="C298" s="262" t="s">
        <v>272</v>
      </c>
      <c r="D298" s="211">
        <v>154</v>
      </c>
      <c r="E298" s="213" t="s">
        <v>1149</v>
      </c>
      <c r="F298" s="213" t="s">
        <v>1150</v>
      </c>
      <c r="G298" s="243">
        <v>42908</v>
      </c>
      <c r="H298" s="244" t="s">
        <v>607</v>
      </c>
      <c r="I298" s="258">
        <v>19</v>
      </c>
      <c r="J298" s="271" t="s">
        <v>1144</v>
      </c>
      <c r="K298" s="300" t="s">
        <v>1065</v>
      </c>
      <c r="L298" s="321"/>
      <c r="M298" s="271">
        <v>2017</v>
      </c>
      <c r="N298" s="271"/>
      <c r="O298" s="271"/>
      <c r="P298" s="271"/>
      <c r="Q298" s="211">
        <v>393</v>
      </c>
      <c r="R298" s="298"/>
      <c r="S298" s="301">
        <v>417780000</v>
      </c>
      <c r="T298" s="245">
        <f t="shared" si="78"/>
        <v>6963000</v>
      </c>
      <c r="U298" s="246">
        <v>60</v>
      </c>
      <c r="V298" s="247">
        <v>60</v>
      </c>
      <c r="W298" s="246">
        <f t="shared" si="79"/>
        <v>0</v>
      </c>
      <c r="X298" s="246">
        <f t="shared" si="80"/>
        <v>60</v>
      </c>
      <c r="Y298" s="248">
        <f t="shared" si="77"/>
        <v>0</v>
      </c>
      <c r="Z298" s="249">
        <v>417780000</v>
      </c>
      <c r="AA298" s="249">
        <v>0</v>
      </c>
      <c r="AB298" s="249">
        <f t="shared" si="75"/>
        <v>0</v>
      </c>
      <c r="AC298" s="249"/>
      <c r="AD298" s="249"/>
      <c r="AE298" s="249"/>
      <c r="AF298" s="249"/>
      <c r="AG298" s="249"/>
      <c r="AH298" s="249"/>
      <c r="AI298" s="249"/>
      <c r="AJ298" s="249"/>
      <c r="AK298" s="249"/>
      <c r="AL298" s="249"/>
      <c r="AM298" s="249"/>
      <c r="AN298" s="249"/>
      <c r="AO298" s="249">
        <f t="shared" si="81"/>
        <v>417780000</v>
      </c>
      <c r="AP298" s="250">
        <f t="shared" si="82"/>
        <v>0</v>
      </c>
      <c r="AQ298" s="251"/>
      <c r="AR298" s="251"/>
      <c r="AS298" s="302"/>
      <c r="AT298" s="252"/>
      <c r="AU298" s="119" t="s">
        <v>195</v>
      </c>
      <c r="AV298" s="119">
        <f>IFERROR(VLOOKUP(F298,'[79]Detail Deprec_202511'!$D$166:$I$202,6,FALSE),0)</f>
        <v>0</v>
      </c>
      <c r="AW298" s="119">
        <f t="shared" si="73"/>
        <v>0</v>
      </c>
      <c r="BL298" s="213" t="s">
        <v>1149</v>
      </c>
    </row>
    <row r="299" spans="1:64" hidden="1" outlineLevel="1">
      <c r="A299" s="242">
        <f t="shared" si="76"/>
        <v>285</v>
      </c>
      <c r="B299" s="254" t="s">
        <v>187</v>
      </c>
      <c r="C299" s="216" t="s">
        <v>188</v>
      </c>
      <c r="D299" s="253">
        <v>154</v>
      </c>
      <c r="E299" s="254" t="s">
        <v>1151</v>
      </c>
      <c r="F299" s="254" t="s">
        <v>1152</v>
      </c>
      <c r="G299" s="306">
        <v>42996</v>
      </c>
      <c r="H299" s="244" t="s">
        <v>607</v>
      </c>
      <c r="I299" s="299" t="s">
        <v>316</v>
      </c>
      <c r="J299" s="271" t="s">
        <v>1153</v>
      </c>
      <c r="K299" s="254" t="s">
        <v>1154</v>
      </c>
      <c r="L299" s="254" t="s">
        <v>1155</v>
      </c>
      <c r="M299" s="271">
        <v>2017</v>
      </c>
      <c r="N299" s="271"/>
      <c r="O299" s="271"/>
      <c r="P299" s="272"/>
      <c r="Q299" s="253">
        <v>1</v>
      </c>
      <c r="R299" s="303"/>
      <c r="S299" s="274">
        <v>198600000</v>
      </c>
      <c r="T299" s="245">
        <f t="shared" si="78"/>
        <v>3310000</v>
      </c>
      <c r="U299" s="254">
        <v>60</v>
      </c>
      <c r="V299" s="247">
        <v>60</v>
      </c>
      <c r="W299" s="246">
        <f t="shared" si="79"/>
        <v>0</v>
      </c>
      <c r="X299" s="246">
        <f t="shared" si="80"/>
        <v>60</v>
      </c>
      <c r="Y299" s="248">
        <f t="shared" si="77"/>
        <v>0</v>
      </c>
      <c r="Z299" s="249">
        <v>198600000</v>
      </c>
      <c r="AA299" s="249">
        <v>0</v>
      </c>
      <c r="AB299" s="249">
        <f t="shared" si="75"/>
        <v>0</v>
      </c>
      <c r="AC299" s="249"/>
      <c r="AD299" s="249"/>
      <c r="AE299" s="249"/>
      <c r="AF299" s="249"/>
      <c r="AG299" s="249"/>
      <c r="AH299" s="249"/>
      <c r="AI299" s="249"/>
      <c r="AJ299" s="249"/>
      <c r="AK299" s="249"/>
      <c r="AL299" s="249"/>
      <c r="AM299" s="249"/>
      <c r="AN299" s="249"/>
      <c r="AO299" s="249">
        <f t="shared" si="81"/>
        <v>198600000</v>
      </c>
      <c r="AP299" s="250">
        <f t="shared" si="82"/>
        <v>0</v>
      </c>
      <c r="AQ299" s="251"/>
      <c r="AR299" s="251"/>
      <c r="AS299" s="302"/>
      <c r="AT299" s="252"/>
      <c r="AU299" s="119" t="s">
        <v>195</v>
      </c>
      <c r="AV299" s="119">
        <f>IFERROR(VLOOKUP(F299,'[79]Detail Deprec_202511'!$D$166:$I$202,6,FALSE),0)</f>
        <v>0</v>
      </c>
      <c r="AW299">
        <f t="shared" si="73"/>
        <v>0</v>
      </c>
      <c r="BL299" s="254" t="s">
        <v>1151</v>
      </c>
    </row>
    <row r="300" spans="1:64" hidden="1" outlineLevel="1">
      <c r="A300" s="242">
        <f t="shared" si="76"/>
        <v>286</v>
      </c>
      <c r="B300" s="254" t="s">
        <v>206</v>
      </c>
      <c r="C300" s="517" t="s">
        <v>188</v>
      </c>
      <c r="D300" s="253">
        <v>154</v>
      </c>
      <c r="E300" s="254" t="s">
        <v>1156</v>
      </c>
      <c r="F300" s="254" t="s">
        <v>1157</v>
      </c>
      <c r="G300" s="306">
        <v>42996</v>
      </c>
      <c r="H300" s="244" t="s">
        <v>607</v>
      </c>
      <c r="I300" s="271">
        <v>3095</v>
      </c>
      <c r="J300" s="271" t="s">
        <v>1158</v>
      </c>
      <c r="K300" s="254" t="s">
        <v>1073</v>
      </c>
      <c r="L300" s="254"/>
      <c r="M300" s="271">
        <v>2017</v>
      </c>
      <c r="N300" s="271"/>
      <c r="O300" s="271"/>
      <c r="P300" s="272"/>
      <c r="Q300" s="253">
        <v>1</v>
      </c>
      <c r="R300" s="303"/>
      <c r="S300" s="274">
        <v>803586000</v>
      </c>
      <c r="T300" s="245">
        <f t="shared" si="78"/>
        <v>13393100</v>
      </c>
      <c r="U300" s="254">
        <v>60</v>
      </c>
      <c r="V300" s="247">
        <v>60</v>
      </c>
      <c r="W300" s="246">
        <f t="shared" si="79"/>
        <v>0</v>
      </c>
      <c r="X300" s="246">
        <f t="shared" si="80"/>
        <v>60</v>
      </c>
      <c r="Y300" s="248">
        <f t="shared" si="77"/>
        <v>0</v>
      </c>
      <c r="Z300" s="249">
        <v>803586000</v>
      </c>
      <c r="AA300" s="249">
        <v>0</v>
      </c>
      <c r="AB300" s="249">
        <f t="shared" si="75"/>
        <v>0</v>
      </c>
      <c r="AC300" s="249"/>
      <c r="AD300" s="249"/>
      <c r="AE300" s="249"/>
      <c r="AF300" s="249"/>
      <c r="AG300" s="249"/>
      <c r="AH300" s="249"/>
      <c r="AI300" s="249"/>
      <c r="AJ300" s="249"/>
      <c r="AK300" s="249"/>
      <c r="AL300" s="249"/>
      <c r="AM300" s="249"/>
      <c r="AN300" s="249"/>
      <c r="AO300" s="249">
        <f t="shared" si="81"/>
        <v>803586000</v>
      </c>
      <c r="AP300" s="250">
        <f t="shared" si="82"/>
        <v>0</v>
      </c>
      <c r="AQ300" s="251"/>
      <c r="AR300" s="251"/>
      <c r="AS300" s="302"/>
      <c r="AT300" s="252"/>
      <c r="AU300" s="119" t="s">
        <v>195</v>
      </c>
      <c r="AV300" s="119">
        <f>IFERROR(VLOOKUP(F300,'[79]Detail Deprec_202511'!$D$166:$I$202,6,FALSE),0)</f>
        <v>0</v>
      </c>
      <c r="AW300">
        <f t="shared" si="73"/>
        <v>0</v>
      </c>
      <c r="BL300" s="254" t="s">
        <v>1156</v>
      </c>
    </row>
    <row r="301" spans="1:64" hidden="1" outlineLevel="1">
      <c r="A301" s="242">
        <f t="shared" si="76"/>
        <v>287</v>
      </c>
      <c r="B301" s="254" t="s">
        <v>206</v>
      </c>
      <c r="C301" s="517" t="s">
        <v>188</v>
      </c>
      <c r="D301" s="253">
        <v>154</v>
      </c>
      <c r="E301" s="254" t="s">
        <v>1159</v>
      </c>
      <c r="F301" s="254" t="s">
        <v>1160</v>
      </c>
      <c r="G301" s="306">
        <v>42996</v>
      </c>
      <c r="H301" s="244" t="s">
        <v>607</v>
      </c>
      <c r="I301" s="271">
        <v>3124</v>
      </c>
      <c r="J301" s="271" t="s">
        <v>1161</v>
      </c>
      <c r="K301" s="254" t="s">
        <v>1073</v>
      </c>
      <c r="L301" s="254"/>
      <c r="M301" s="271">
        <v>2017</v>
      </c>
      <c r="N301" s="271"/>
      <c r="O301" s="271"/>
      <c r="P301" s="272"/>
      <c r="Q301" s="253">
        <v>1</v>
      </c>
      <c r="R301" s="303"/>
      <c r="S301" s="274">
        <v>109210000</v>
      </c>
      <c r="T301" s="245">
        <f t="shared" si="78"/>
        <v>1820166.6666666667</v>
      </c>
      <c r="U301" s="254">
        <v>60</v>
      </c>
      <c r="V301" s="247">
        <v>60</v>
      </c>
      <c r="W301" s="246">
        <f t="shared" si="79"/>
        <v>0</v>
      </c>
      <c r="X301" s="246">
        <f t="shared" si="80"/>
        <v>60</v>
      </c>
      <c r="Y301" s="248">
        <f t="shared" si="77"/>
        <v>0</v>
      </c>
      <c r="Z301" s="249">
        <v>109210000</v>
      </c>
      <c r="AA301" s="249">
        <v>0</v>
      </c>
      <c r="AB301" s="249">
        <f t="shared" si="75"/>
        <v>0</v>
      </c>
      <c r="AC301" s="249"/>
      <c r="AD301" s="249"/>
      <c r="AE301" s="249"/>
      <c r="AF301" s="249"/>
      <c r="AG301" s="249"/>
      <c r="AH301" s="249"/>
      <c r="AI301" s="249"/>
      <c r="AJ301" s="249"/>
      <c r="AK301" s="249"/>
      <c r="AL301" s="249"/>
      <c r="AM301" s="249"/>
      <c r="AN301" s="249"/>
      <c r="AO301" s="249">
        <f t="shared" si="81"/>
        <v>109210000</v>
      </c>
      <c r="AP301" s="250">
        <f t="shared" si="82"/>
        <v>0</v>
      </c>
      <c r="AQ301" s="251"/>
      <c r="AR301" s="251"/>
      <c r="AS301" s="302"/>
      <c r="AT301" s="252"/>
      <c r="AU301" s="119" t="s">
        <v>195</v>
      </c>
      <c r="AV301" s="119">
        <f>IFERROR(VLOOKUP(F301,'[79]Detail Deprec_202511'!$D$166:$I$202,6,FALSE),0)</f>
        <v>0</v>
      </c>
      <c r="AW301">
        <f t="shared" si="73"/>
        <v>0</v>
      </c>
      <c r="BL301" s="254" t="s">
        <v>1159</v>
      </c>
    </row>
    <row r="302" spans="1:64" hidden="1" outlineLevel="1">
      <c r="A302" s="242">
        <f t="shared" si="76"/>
        <v>288</v>
      </c>
      <c r="B302" s="293" t="s">
        <v>187</v>
      </c>
      <c r="C302" s="216" t="s">
        <v>188</v>
      </c>
      <c r="D302" s="322">
        <v>154</v>
      </c>
      <c r="E302" s="293" t="s">
        <v>1162</v>
      </c>
      <c r="F302" s="293" t="s">
        <v>1163</v>
      </c>
      <c r="G302" s="306">
        <v>43069</v>
      </c>
      <c r="H302" s="244" t="s">
        <v>607</v>
      </c>
      <c r="I302" s="271">
        <v>3157</v>
      </c>
      <c r="J302" s="271" t="s">
        <v>1164</v>
      </c>
      <c r="K302" s="254" t="s">
        <v>1165</v>
      </c>
      <c r="L302" s="254"/>
      <c r="M302" s="271">
        <v>2017</v>
      </c>
      <c r="N302" s="271"/>
      <c r="O302" s="271"/>
      <c r="P302" s="272"/>
      <c r="Q302" s="253">
        <v>1</v>
      </c>
      <c r="R302" s="303"/>
      <c r="S302" s="274">
        <v>18192350</v>
      </c>
      <c r="T302" s="245">
        <f t="shared" si="78"/>
        <v>18192350</v>
      </c>
      <c r="U302" s="254">
        <v>1</v>
      </c>
      <c r="V302" s="247">
        <v>1</v>
      </c>
      <c r="W302" s="246">
        <f t="shared" si="79"/>
        <v>0</v>
      </c>
      <c r="X302" s="246">
        <f t="shared" si="80"/>
        <v>1</v>
      </c>
      <c r="Y302" s="248">
        <f t="shared" si="77"/>
        <v>0</v>
      </c>
      <c r="Z302" s="249">
        <v>18192350</v>
      </c>
      <c r="AA302" s="249">
        <v>0</v>
      </c>
      <c r="AB302" s="249">
        <f t="shared" si="75"/>
        <v>0</v>
      </c>
      <c r="AC302" s="249"/>
      <c r="AD302" s="249"/>
      <c r="AE302" s="249"/>
      <c r="AF302" s="249"/>
      <c r="AG302" s="249"/>
      <c r="AH302" s="249"/>
      <c r="AI302" s="249"/>
      <c r="AJ302" s="249"/>
      <c r="AK302" s="249"/>
      <c r="AL302" s="249"/>
      <c r="AM302" s="249"/>
      <c r="AN302" s="249"/>
      <c r="AO302" s="249">
        <f t="shared" si="81"/>
        <v>18192350</v>
      </c>
      <c r="AP302" s="250">
        <f t="shared" si="82"/>
        <v>0</v>
      </c>
      <c r="AQ302" s="251"/>
      <c r="AR302" s="251"/>
      <c r="AS302" s="302"/>
      <c r="AT302" s="252"/>
      <c r="AU302" s="119" t="s">
        <v>195</v>
      </c>
      <c r="AV302" s="119">
        <f>IFERROR(VLOOKUP(F302,'[79]Detail Deprec_202511'!$D$166:$I$202,6,FALSE),0)</f>
        <v>0</v>
      </c>
      <c r="AW302">
        <f t="shared" si="73"/>
        <v>0</v>
      </c>
      <c r="BL302" s="293" t="s">
        <v>1162</v>
      </c>
    </row>
    <row r="303" spans="1:64" hidden="1" outlineLevel="1">
      <c r="A303" s="242">
        <f t="shared" si="76"/>
        <v>289</v>
      </c>
      <c r="B303" s="293" t="s">
        <v>187</v>
      </c>
      <c r="C303" s="216" t="s">
        <v>188</v>
      </c>
      <c r="D303" s="322">
        <v>154</v>
      </c>
      <c r="E303" s="293" t="s">
        <v>1166</v>
      </c>
      <c r="F303" s="293" t="s">
        <v>1167</v>
      </c>
      <c r="G303" s="306">
        <v>43069</v>
      </c>
      <c r="H303" s="244" t="s">
        <v>607</v>
      </c>
      <c r="I303" s="271">
        <v>3157</v>
      </c>
      <c r="J303" s="271" t="s">
        <v>1164</v>
      </c>
      <c r="K303" s="254" t="s">
        <v>1165</v>
      </c>
      <c r="L303" s="254"/>
      <c r="M303" s="271">
        <v>2017</v>
      </c>
      <c r="N303" s="271"/>
      <c r="O303" s="271"/>
      <c r="P303" s="272"/>
      <c r="Q303" s="253">
        <v>1</v>
      </c>
      <c r="R303" s="303"/>
      <c r="S303" s="274">
        <v>18192350</v>
      </c>
      <c r="T303" s="245">
        <f t="shared" si="78"/>
        <v>18192350</v>
      </c>
      <c r="U303" s="254">
        <v>1</v>
      </c>
      <c r="V303" s="247">
        <v>1</v>
      </c>
      <c r="W303" s="246">
        <f t="shared" si="79"/>
        <v>0</v>
      </c>
      <c r="X303" s="246">
        <f t="shared" si="80"/>
        <v>1</v>
      </c>
      <c r="Y303" s="248">
        <f t="shared" si="77"/>
        <v>0</v>
      </c>
      <c r="Z303" s="249">
        <v>18192350</v>
      </c>
      <c r="AA303" s="249">
        <v>0</v>
      </c>
      <c r="AB303" s="249">
        <f t="shared" si="75"/>
        <v>0</v>
      </c>
      <c r="AC303" s="249"/>
      <c r="AD303" s="249"/>
      <c r="AE303" s="249"/>
      <c r="AF303" s="249"/>
      <c r="AG303" s="249"/>
      <c r="AH303" s="249"/>
      <c r="AI303" s="249"/>
      <c r="AJ303" s="249"/>
      <c r="AK303" s="249"/>
      <c r="AL303" s="249"/>
      <c r="AM303" s="249"/>
      <c r="AN303" s="249"/>
      <c r="AO303" s="249">
        <f t="shared" si="81"/>
        <v>18192350</v>
      </c>
      <c r="AP303" s="250">
        <f t="shared" si="82"/>
        <v>0</v>
      </c>
      <c r="AQ303" s="251"/>
      <c r="AR303" s="251"/>
      <c r="AS303" s="302"/>
      <c r="AT303" s="252"/>
      <c r="AU303" s="119" t="s">
        <v>195</v>
      </c>
      <c r="AV303" s="119">
        <f>IFERROR(VLOOKUP(F303,'[79]Detail Deprec_202511'!$D$166:$I$202,6,FALSE),0)</f>
        <v>0</v>
      </c>
      <c r="AW303">
        <f t="shared" si="73"/>
        <v>0</v>
      </c>
      <c r="BL303" s="293" t="s">
        <v>1166</v>
      </c>
    </row>
    <row r="304" spans="1:64" hidden="1" outlineLevel="1">
      <c r="A304" s="242">
        <f t="shared" si="76"/>
        <v>290</v>
      </c>
      <c r="B304" s="293" t="s">
        <v>187</v>
      </c>
      <c r="C304" s="216" t="s">
        <v>188</v>
      </c>
      <c r="D304" s="322">
        <v>154</v>
      </c>
      <c r="E304" s="293" t="s">
        <v>1168</v>
      </c>
      <c r="F304" s="293" t="s">
        <v>1169</v>
      </c>
      <c r="G304" s="306">
        <v>43069</v>
      </c>
      <c r="H304" s="244" t="s">
        <v>607</v>
      </c>
      <c r="I304" s="271">
        <v>3157</v>
      </c>
      <c r="J304" s="271" t="s">
        <v>1170</v>
      </c>
      <c r="K304" s="254" t="s">
        <v>1165</v>
      </c>
      <c r="L304" s="254"/>
      <c r="M304" s="271">
        <v>2017</v>
      </c>
      <c r="N304" s="271"/>
      <c r="O304" s="271"/>
      <c r="P304" s="272"/>
      <c r="Q304" s="253">
        <v>1</v>
      </c>
      <c r="R304" s="303"/>
      <c r="S304" s="274">
        <v>12691965</v>
      </c>
      <c r="T304" s="245">
        <f t="shared" si="78"/>
        <v>12691965</v>
      </c>
      <c r="U304" s="254">
        <v>1</v>
      </c>
      <c r="V304" s="247">
        <v>1</v>
      </c>
      <c r="W304" s="246">
        <f t="shared" si="79"/>
        <v>0</v>
      </c>
      <c r="X304" s="246">
        <f t="shared" si="80"/>
        <v>1</v>
      </c>
      <c r="Y304" s="248">
        <f t="shared" si="77"/>
        <v>0</v>
      </c>
      <c r="Z304" s="249">
        <v>12691965</v>
      </c>
      <c r="AA304" s="249">
        <v>0</v>
      </c>
      <c r="AB304" s="249">
        <f t="shared" si="75"/>
        <v>0</v>
      </c>
      <c r="AC304" s="249"/>
      <c r="AD304" s="249"/>
      <c r="AE304" s="249"/>
      <c r="AF304" s="249"/>
      <c r="AG304" s="249"/>
      <c r="AH304" s="249"/>
      <c r="AI304" s="249"/>
      <c r="AJ304" s="249"/>
      <c r="AK304" s="249"/>
      <c r="AL304" s="249"/>
      <c r="AM304" s="249"/>
      <c r="AN304" s="249"/>
      <c r="AO304" s="249">
        <f t="shared" si="81"/>
        <v>12691965</v>
      </c>
      <c r="AP304" s="250">
        <f t="shared" si="82"/>
        <v>0</v>
      </c>
      <c r="AQ304" s="251"/>
      <c r="AR304" s="251"/>
      <c r="AS304" s="302"/>
      <c r="AT304" s="252"/>
      <c r="AU304" s="119" t="s">
        <v>195</v>
      </c>
      <c r="AV304" s="119">
        <f>IFERROR(VLOOKUP(F304,'[79]Detail Deprec_202511'!$D$166:$I$202,6,FALSE),0)</f>
        <v>0</v>
      </c>
      <c r="AW304">
        <f t="shared" si="73"/>
        <v>0</v>
      </c>
      <c r="BG304">
        <v>1</v>
      </c>
      <c r="BL304" s="293" t="s">
        <v>1168</v>
      </c>
    </row>
    <row r="305" spans="1:64" hidden="1" outlineLevel="1">
      <c r="A305" s="242">
        <f t="shared" si="76"/>
        <v>291</v>
      </c>
      <c r="B305" s="293" t="s">
        <v>187</v>
      </c>
      <c r="C305" s="216" t="s">
        <v>188</v>
      </c>
      <c r="D305" s="322">
        <v>154</v>
      </c>
      <c r="E305" s="293" t="s">
        <v>1171</v>
      </c>
      <c r="F305" s="293" t="s">
        <v>1172</v>
      </c>
      <c r="G305" s="306">
        <v>43069</v>
      </c>
      <c r="H305" s="244" t="s">
        <v>607</v>
      </c>
      <c r="I305" s="271">
        <v>3157</v>
      </c>
      <c r="J305" s="271" t="s">
        <v>1173</v>
      </c>
      <c r="K305" s="254" t="s">
        <v>1165</v>
      </c>
      <c r="L305" s="254"/>
      <c r="M305" s="271">
        <v>2017</v>
      </c>
      <c r="N305" s="271"/>
      <c r="O305" s="271"/>
      <c r="P305" s="272"/>
      <c r="Q305" s="253">
        <v>1</v>
      </c>
      <c r="R305" s="303"/>
      <c r="S305" s="274">
        <v>14113500</v>
      </c>
      <c r="T305" s="245">
        <f t="shared" si="78"/>
        <v>14113500</v>
      </c>
      <c r="U305" s="254">
        <v>1</v>
      </c>
      <c r="V305" s="247">
        <v>1</v>
      </c>
      <c r="W305" s="246">
        <f t="shared" si="79"/>
        <v>0</v>
      </c>
      <c r="X305" s="246">
        <f t="shared" si="80"/>
        <v>1</v>
      </c>
      <c r="Y305" s="248">
        <f t="shared" si="77"/>
        <v>0</v>
      </c>
      <c r="Z305" s="249">
        <v>14113500</v>
      </c>
      <c r="AA305" s="249">
        <v>0</v>
      </c>
      <c r="AB305" s="249">
        <f t="shared" si="75"/>
        <v>0</v>
      </c>
      <c r="AC305" s="249"/>
      <c r="AD305" s="249"/>
      <c r="AE305" s="249"/>
      <c r="AF305" s="249"/>
      <c r="AG305" s="249"/>
      <c r="AH305" s="249"/>
      <c r="AI305" s="249"/>
      <c r="AJ305" s="249"/>
      <c r="AK305" s="249"/>
      <c r="AL305" s="249"/>
      <c r="AM305" s="249"/>
      <c r="AN305" s="249"/>
      <c r="AO305" s="249">
        <f t="shared" si="81"/>
        <v>14113500</v>
      </c>
      <c r="AP305" s="250">
        <f t="shared" si="82"/>
        <v>0</v>
      </c>
      <c r="AQ305" s="251"/>
      <c r="AR305" s="251"/>
      <c r="AS305" s="302"/>
      <c r="AT305" s="252"/>
      <c r="AU305" s="119" t="s">
        <v>195</v>
      </c>
      <c r="AV305" s="119">
        <f>IFERROR(VLOOKUP(F305,'[79]Detail Deprec_202511'!$D$166:$I$202,6,FALSE),0)</f>
        <v>0</v>
      </c>
      <c r="AW305">
        <f t="shared" si="73"/>
        <v>0</v>
      </c>
      <c r="BL305" s="293" t="s">
        <v>1171</v>
      </c>
    </row>
    <row r="306" spans="1:64" outlineLevel="1">
      <c r="A306" s="242">
        <f t="shared" si="76"/>
        <v>292</v>
      </c>
      <c r="B306" s="254" t="s">
        <v>271</v>
      </c>
      <c r="C306" s="262" t="s">
        <v>272</v>
      </c>
      <c r="D306" s="253">
        <v>154</v>
      </c>
      <c r="E306" s="254" t="s">
        <v>1174</v>
      </c>
      <c r="F306" s="254" t="s">
        <v>1175</v>
      </c>
      <c r="G306" s="306">
        <v>43097</v>
      </c>
      <c r="H306" s="244" t="s">
        <v>607</v>
      </c>
      <c r="I306" s="271">
        <v>23</v>
      </c>
      <c r="J306" s="271" t="s">
        <v>1132</v>
      </c>
      <c r="K306" s="300" t="s">
        <v>1065</v>
      </c>
      <c r="L306" s="254"/>
      <c r="M306" s="271">
        <v>2017</v>
      </c>
      <c r="N306" s="271"/>
      <c r="O306" s="271"/>
      <c r="P306" s="272"/>
      <c r="Q306" s="253">
        <v>454</v>
      </c>
      <c r="R306" s="303"/>
      <c r="S306" s="274">
        <v>588744000</v>
      </c>
      <c r="T306" s="245">
        <f t="shared" si="78"/>
        <v>9812400</v>
      </c>
      <c r="U306" s="254">
        <v>60</v>
      </c>
      <c r="V306" s="247">
        <v>60</v>
      </c>
      <c r="W306" s="246">
        <f t="shared" si="79"/>
        <v>0</v>
      </c>
      <c r="X306" s="246">
        <f t="shared" si="80"/>
        <v>60</v>
      </c>
      <c r="Y306" s="248">
        <f t="shared" si="77"/>
        <v>0</v>
      </c>
      <c r="Z306" s="249">
        <v>588744000</v>
      </c>
      <c r="AA306" s="249">
        <v>0</v>
      </c>
      <c r="AB306" s="249">
        <f t="shared" si="75"/>
        <v>0</v>
      </c>
      <c r="AC306" s="249"/>
      <c r="AD306" s="249"/>
      <c r="AE306" s="249"/>
      <c r="AF306" s="249"/>
      <c r="AG306" s="249"/>
      <c r="AH306" s="249"/>
      <c r="AI306" s="249"/>
      <c r="AJ306" s="249"/>
      <c r="AK306" s="249"/>
      <c r="AL306" s="249"/>
      <c r="AM306" s="249"/>
      <c r="AN306" s="249"/>
      <c r="AO306" s="249">
        <f t="shared" si="81"/>
        <v>588744000</v>
      </c>
      <c r="AP306" s="250">
        <f t="shared" si="82"/>
        <v>0</v>
      </c>
      <c r="AQ306" s="251"/>
      <c r="AR306" s="251"/>
      <c r="AS306" s="302"/>
      <c r="AT306" s="252"/>
      <c r="AU306" s="119" t="s">
        <v>195</v>
      </c>
      <c r="AV306" s="119">
        <f>IFERROR(VLOOKUP(F306,'[79]Detail Deprec_202511'!$D$166:$I$202,6,FALSE),0)</f>
        <v>0</v>
      </c>
      <c r="AW306" s="119">
        <f t="shared" si="73"/>
        <v>0</v>
      </c>
      <c r="BL306" s="254" t="s">
        <v>1174</v>
      </c>
    </row>
    <row r="307" spans="1:64" outlineLevel="1">
      <c r="A307" s="242">
        <f t="shared" si="76"/>
        <v>293</v>
      </c>
      <c r="B307" s="254" t="s">
        <v>271</v>
      </c>
      <c r="C307" s="262" t="s">
        <v>272</v>
      </c>
      <c r="D307" s="253">
        <v>154</v>
      </c>
      <c r="E307" s="254" t="s">
        <v>1176</v>
      </c>
      <c r="F307" s="254" t="s">
        <v>1177</v>
      </c>
      <c r="G307" s="306">
        <v>43158</v>
      </c>
      <c r="H307" s="244" t="s">
        <v>607</v>
      </c>
      <c r="I307" s="271" t="s">
        <v>1178</v>
      </c>
      <c r="J307" s="271" t="s">
        <v>1144</v>
      </c>
      <c r="K307" s="300" t="s">
        <v>1065</v>
      </c>
      <c r="L307" s="254"/>
      <c r="M307" s="271">
        <v>2018</v>
      </c>
      <c r="N307" s="271"/>
      <c r="O307" s="271"/>
      <c r="P307" s="272"/>
      <c r="Q307" s="253">
        <v>848</v>
      </c>
      <c r="R307" s="303"/>
      <c r="S307" s="274">
        <v>865600000</v>
      </c>
      <c r="T307" s="245">
        <f t="shared" si="78"/>
        <v>14426666.666666666</v>
      </c>
      <c r="U307" s="254">
        <v>60</v>
      </c>
      <c r="V307" s="247">
        <v>60</v>
      </c>
      <c r="W307" s="246">
        <f t="shared" si="79"/>
        <v>0</v>
      </c>
      <c r="X307" s="246">
        <f t="shared" si="80"/>
        <v>60</v>
      </c>
      <c r="Y307" s="248">
        <f t="shared" si="77"/>
        <v>0</v>
      </c>
      <c r="Z307" s="249">
        <v>865600000</v>
      </c>
      <c r="AA307" s="249">
        <v>0</v>
      </c>
      <c r="AB307" s="249">
        <f t="shared" si="75"/>
        <v>0</v>
      </c>
      <c r="AC307" s="249"/>
      <c r="AD307" s="249"/>
      <c r="AE307" s="249"/>
      <c r="AF307" s="249"/>
      <c r="AG307" s="249"/>
      <c r="AH307" s="249"/>
      <c r="AI307" s="249"/>
      <c r="AJ307" s="249"/>
      <c r="AK307" s="249"/>
      <c r="AL307" s="249"/>
      <c r="AM307" s="249"/>
      <c r="AN307" s="249"/>
      <c r="AO307" s="249">
        <f t="shared" si="81"/>
        <v>865600000</v>
      </c>
      <c r="AP307" s="250">
        <f t="shared" si="82"/>
        <v>0</v>
      </c>
      <c r="AQ307" s="251"/>
      <c r="AR307" s="251"/>
      <c r="AS307" s="302"/>
      <c r="AT307" s="252" t="s">
        <v>1179</v>
      </c>
      <c r="AU307" s="119" t="s">
        <v>195</v>
      </c>
      <c r="AV307" s="119">
        <f>IFERROR(VLOOKUP(F307,'[79]Detail Deprec_202511'!$D$166:$I$202,6,FALSE),0)</f>
        <v>0</v>
      </c>
      <c r="AW307" s="119">
        <f t="shared" si="73"/>
        <v>0</v>
      </c>
      <c r="BL307" s="254" t="s">
        <v>1176</v>
      </c>
    </row>
    <row r="308" spans="1:64" hidden="1" outlineLevel="1">
      <c r="A308" s="242">
        <f t="shared" si="76"/>
        <v>294</v>
      </c>
      <c r="B308" s="275" t="s">
        <v>187</v>
      </c>
      <c r="C308" s="216" t="s">
        <v>188</v>
      </c>
      <c r="D308" s="253">
        <v>154</v>
      </c>
      <c r="E308" s="254" t="s">
        <v>1180</v>
      </c>
      <c r="F308" s="254" t="s">
        <v>1181</v>
      </c>
      <c r="G308" s="323">
        <v>43220</v>
      </c>
      <c r="H308" s="244" t="s">
        <v>607</v>
      </c>
      <c r="I308" s="271"/>
      <c r="J308" s="271" t="s">
        <v>1182</v>
      </c>
      <c r="K308" s="300" t="s">
        <v>1183</v>
      </c>
      <c r="L308" s="254"/>
      <c r="M308" s="271">
        <v>2018</v>
      </c>
      <c r="N308" s="271"/>
      <c r="O308" s="271"/>
      <c r="P308" s="272"/>
      <c r="Q308" s="253">
        <v>1</v>
      </c>
      <c r="R308" s="273"/>
      <c r="S308" s="324">
        <v>29500000</v>
      </c>
      <c r="T308" s="245">
        <f t="shared" si="78"/>
        <v>819444.4444444445</v>
      </c>
      <c r="U308" s="254">
        <v>36</v>
      </c>
      <c r="V308" s="247">
        <v>35.999999999999993</v>
      </c>
      <c r="W308" s="246">
        <f t="shared" si="79"/>
        <v>0</v>
      </c>
      <c r="X308" s="246">
        <f t="shared" si="80"/>
        <v>35.999999999999993</v>
      </c>
      <c r="Y308" s="248">
        <f t="shared" si="77"/>
        <v>0</v>
      </c>
      <c r="Z308" s="249">
        <v>29499999.999999996</v>
      </c>
      <c r="AA308" s="249">
        <v>3.7252902984619141E-9</v>
      </c>
      <c r="AB308" s="249">
        <f t="shared" si="75"/>
        <v>0</v>
      </c>
      <c r="AC308" s="249"/>
      <c r="AD308" s="249"/>
      <c r="AE308" s="249"/>
      <c r="AF308" s="249"/>
      <c r="AG308" s="249"/>
      <c r="AH308" s="249"/>
      <c r="AI308" s="249"/>
      <c r="AJ308" s="249"/>
      <c r="AK308" s="249"/>
      <c r="AL308" s="249"/>
      <c r="AM308" s="249"/>
      <c r="AN308" s="249"/>
      <c r="AO308" s="249">
        <f t="shared" si="81"/>
        <v>29499999.999999996</v>
      </c>
      <c r="AP308" s="250">
        <f t="shared" si="82"/>
        <v>3.7252902984619141E-9</v>
      </c>
      <c r="AQ308" s="251"/>
      <c r="AR308" s="265"/>
      <c r="AS308" s="276"/>
      <c r="AT308" s="267"/>
      <c r="AU308" s="119" t="s">
        <v>195</v>
      </c>
      <c r="AV308" s="119">
        <f>IFERROR(VLOOKUP(F308,'[79]Detail Deprec_202511'!$D$166:$I$202,6,FALSE),0)</f>
        <v>0</v>
      </c>
      <c r="AW308">
        <f t="shared" si="73"/>
        <v>0</v>
      </c>
      <c r="BL308" s="254" t="s">
        <v>1180</v>
      </c>
    </row>
    <row r="309" spans="1:64" outlineLevel="1">
      <c r="A309" s="242">
        <f t="shared" si="76"/>
        <v>295</v>
      </c>
      <c r="B309" s="275" t="s">
        <v>271</v>
      </c>
      <c r="C309" s="271" t="s">
        <v>272</v>
      </c>
      <c r="D309" s="253">
        <v>154</v>
      </c>
      <c r="E309" s="254" t="s">
        <v>1184</v>
      </c>
      <c r="F309" s="254" t="s">
        <v>1185</v>
      </c>
      <c r="G309" s="323">
        <v>43220</v>
      </c>
      <c r="H309" s="244" t="s">
        <v>607</v>
      </c>
      <c r="I309" s="271"/>
      <c r="J309" s="271" t="s">
        <v>1182</v>
      </c>
      <c r="K309" s="300" t="s">
        <v>1183</v>
      </c>
      <c r="L309" s="254"/>
      <c r="M309" s="271">
        <v>2018</v>
      </c>
      <c r="N309" s="271"/>
      <c r="O309" s="271"/>
      <c r="P309" s="272"/>
      <c r="Q309" s="253">
        <v>1</v>
      </c>
      <c r="R309" s="273"/>
      <c r="S309" s="324">
        <v>29500000</v>
      </c>
      <c r="T309" s="245">
        <f t="shared" si="78"/>
        <v>819444.4444444445</v>
      </c>
      <c r="U309" s="254">
        <v>36</v>
      </c>
      <c r="V309" s="247">
        <v>35.999999999999993</v>
      </c>
      <c r="W309" s="246">
        <f t="shared" si="79"/>
        <v>0</v>
      </c>
      <c r="X309" s="246">
        <f t="shared" si="80"/>
        <v>35.999999999999993</v>
      </c>
      <c r="Y309" s="248">
        <f t="shared" si="77"/>
        <v>0</v>
      </c>
      <c r="Z309" s="249">
        <v>29499999.999999996</v>
      </c>
      <c r="AA309" s="249">
        <v>3.7252902984619141E-9</v>
      </c>
      <c r="AB309" s="249">
        <f t="shared" si="75"/>
        <v>0</v>
      </c>
      <c r="AC309" s="249"/>
      <c r="AD309" s="249"/>
      <c r="AE309" s="249"/>
      <c r="AF309" s="249"/>
      <c r="AG309" s="249"/>
      <c r="AH309" s="249"/>
      <c r="AI309" s="249"/>
      <c r="AJ309" s="249"/>
      <c r="AK309" s="249"/>
      <c r="AL309" s="249"/>
      <c r="AM309" s="249"/>
      <c r="AN309" s="249"/>
      <c r="AO309" s="249">
        <f t="shared" si="81"/>
        <v>29499999.999999996</v>
      </c>
      <c r="AP309" s="250">
        <f t="shared" si="82"/>
        <v>3.7252902984619141E-9</v>
      </c>
      <c r="AQ309" s="251"/>
      <c r="AR309" s="265"/>
      <c r="AS309" s="276"/>
      <c r="AT309" s="267"/>
      <c r="AU309" s="119" t="s">
        <v>195</v>
      </c>
      <c r="AV309" s="119">
        <f>IFERROR(VLOOKUP(F309,'[79]Detail Deprec_202511'!$D$166:$I$202,6,FALSE),0)</f>
        <v>0</v>
      </c>
      <c r="AW309" s="119">
        <f t="shared" si="73"/>
        <v>0</v>
      </c>
      <c r="BL309" s="254" t="s">
        <v>1184</v>
      </c>
    </row>
    <row r="310" spans="1:64" outlineLevel="1">
      <c r="A310" s="242">
        <f t="shared" si="76"/>
        <v>296</v>
      </c>
      <c r="B310" s="275" t="s">
        <v>271</v>
      </c>
      <c r="C310" s="271" t="s">
        <v>272</v>
      </c>
      <c r="D310" s="253">
        <v>154</v>
      </c>
      <c r="E310" s="254" t="s">
        <v>1186</v>
      </c>
      <c r="F310" s="254" t="s">
        <v>1187</v>
      </c>
      <c r="G310" s="323">
        <v>43220</v>
      </c>
      <c r="H310" s="244" t="s">
        <v>607</v>
      </c>
      <c r="I310" s="271"/>
      <c r="J310" s="271" t="s">
        <v>1182</v>
      </c>
      <c r="K310" s="300" t="s">
        <v>1183</v>
      </c>
      <c r="L310" s="254"/>
      <c r="M310" s="271">
        <v>2018</v>
      </c>
      <c r="N310" s="271"/>
      <c r="O310" s="271"/>
      <c r="P310" s="272"/>
      <c r="Q310" s="253">
        <v>1</v>
      </c>
      <c r="R310" s="273"/>
      <c r="S310" s="324">
        <v>29500000</v>
      </c>
      <c r="T310" s="245">
        <f t="shared" si="78"/>
        <v>819444.4444444445</v>
      </c>
      <c r="U310" s="254">
        <v>36</v>
      </c>
      <c r="V310" s="247">
        <v>35.999999999999993</v>
      </c>
      <c r="W310" s="246">
        <f t="shared" si="79"/>
        <v>0</v>
      </c>
      <c r="X310" s="246">
        <f t="shared" si="80"/>
        <v>35.999999999999993</v>
      </c>
      <c r="Y310" s="248">
        <f t="shared" si="77"/>
        <v>0</v>
      </c>
      <c r="Z310" s="249">
        <v>29499999.999999996</v>
      </c>
      <c r="AA310" s="249">
        <v>3.7252902984619141E-9</v>
      </c>
      <c r="AB310" s="249">
        <f t="shared" si="75"/>
        <v>0</v>
      </c>
      <c r="AC310" s="249"/>
      <c r="AD310" s="249"/>
      <c r="AE310" s="249"/>
      <c r="AF310" s="249"/>
      <c r="AG310" s="249"/>
      <c r="AH310" s="249"/>
      <c r="AI310" s="249"/>
      <c r="AJ310" s="249"/>
      <c r="AK310" s="249"/>
      <c r="AL310" s="249"/>
      <c r="AM310" s="249"/>
      <c r="AN310" s="249"/>
      <c r="AO310" s="249">
        <f t="shared" si="81"/>
        <v>29499999.999999996</v>
      </c>
      <c r="AP310" s="250">
        <f t="shared" si="82"/>
        <v>3.7252902984619141E-9</v>
      </c>
      <c r="AQ310" s="251"/>
      <c r="AR310" s="265"/>
      <c r="AS310" s="276"/>
      <c r="AT310" s="267"/>
      <c r="AU310" s="119" t="s">
        <v>195</v>
      </c>
      <c r="AV310" s="119">
        <f>IFERROR(VLOOKUP(F310,'[79]Detail Deprec_202511'!$D$166:$I$202,6,FALSE),0)</f>
        <v>0</v>
      </c>
      <c r="AW310" s="119">
        <f t="shared" si="73"/>
        <v>0</v>
      </c>
      <c r="BL310" s="254" t="s">
        <v>1186</v>
      </c>
    </row>
    <row r="311" spans="1:64" outlineLevel="1">
      <c r="A311" s="242">
        <f t="shared" si="76"/>
        <v>297</v>
      </c>
      <c r="B311" s="275" t="s">
        <v>271</v>
      </c>
      <c r="C311" s="271" t="s">
        <v>272</v>
      </c>
      <c r="D311" s="253">
        <v>154</v>
      </c>
      <c r="E311" s="254" t="s">
        <v>1188</v>
      </c>
      <c r="F311" s="254" t="s">
        <v>1189</v>
      </c>
      <c r="G311" s="323">
        <v>43220</v>
      </c>
      <c r="H311" s="244" t="s">
        <v>607</v>
      </c>
      <c r="I311" s="271"/>
      <c r="J311" s="271" t="s">
        <v>1182</v>
      </c>
      <c r="K311" s="300" t="s">
        <v>1183</v>
      </c>
      <c r="L311" s="254"/>
      <c r="M311" s="271">
        <v>2018</v>
      </c>
      <c r="N311" s="271"/>
      <c r="O311" s="271"/>
      <c r="P311" s="272"/>
      <c r="Q311" s="253">
        <v>1</v>
      </c>
      <c r="R311" s="273"/>
      <c r="S311" s="324">
        <v>29500000</v>
      </c>
      <c r="T311" s="245">
        <f t="shared" si="78"/>
        <v>819444.4444444445</v>
      </c>
      <c r="U311" s="254">
        <v>36</v>
      </c>
      <c r="V311" s="247">
        <v>35.999999999999993</v>
      </c>
      <c r="W311" s="246">
        <f t="shared" si="79"/>
        <v>0</v>
      </c>
      <c r="X311" s="246">
        <f t="shared" si="80"/>
        <v>35.999999999999993</v>
      </c>
      <c r="Y311" s="248">
        <f t="shared" si="77"/>
        <v>0</v>
      </c>
      <c r="Z311" s="249">
        <v>29499999.999999996</v>
      </c>
      <c r="AA311" s="249">
        <v>3.7252902984619141E-9</v>
      </c>
      <c r="AB311" s="249">
        <f t="shared" si="75"/>
        <v>0</v>
      </c>
      <c r="AC311" s="249"/>
      <c r="AD311" s="249"/>
      <c r="AE311" s="249"/>
      <c r="AF311" s="249"/>
      <c r="AG311" s="249"/>
      <c r="AH311" s="249"/>
      <c r="AI311" s="249"/>
      <c r="AJ311" s="249"/>
      <c r="AK311" s="249"/>
      <c r="AL311" s="249"/>
      <c r="AM311" s="249"/>
      <c r="AN311" s="249"/>
      <c r="AO311" s="249">
        <f t="shared" si="81"/>
        <v>29499999.999999996</v>
      </c>
      <c r="AP311" s="250">
        <f t="shared" si="82"/>
        <v>3.7252902984619141E-9</v>
      </c>
      <c r="AQ311" s="251"/>
      <c r="AR311" s="265"/>
      <c r="AS311" s="276"/>
      <c r="AT311" s="267"/>
      <c r="AU311" s="119" t="s">
        <v>195</v>
      </c>
      <c r="AV311" s="119">
        <f>IFERROR(VLOOKUP(F311,'[79]Detail Deprec_202511'!$D$166:$I$202,6,FALSE),0)</f>
        <v>0</v>
      </c>
      <c r="AW311" s="119">
        <f t="shared" si="73"/>
        <v>0</v>
      </c>
      <c r="BL311" s="254" t="s">
        <v>1188</v>
      </c>
    </row>
    <row r="312" spans="1:64" outlineLevel="1">
      <c r="A312" s="242">
        <f t="shared" si="76"/>
        <v>298</v>
      </c>
      <c r="B312" s="275" t="s">
        <v>271</v>
      </c>
      <c r="C312" s="271" t="s">
        <v>272</v>
      </c>
      <c r="D312" s="253">
        <v>154</v>
      </c>
      <c r="E312" s="254" t="s">
        <v>1190</v>
      </c>
      <c r="F312" s="254" t="s">
        <v>1191</v>
      </c>
      <c r="G312" s="323">
        <v>43220</v>
      </c>
      <c r="H312" s="244" t="s">
        <v>607</v>
      </c>
      <c r="I312" s="271"/>
      <c r="J312" s="271" t="s">
        <v>1182</v>
      </c>
      <c r="K312" s="300" t="s">
        <v>1183</v>
      </c>
      <c r="L312" s="254"/>
      <c r="M312" s="271">
        <v>2018</v>
      </c>
      <c r="N312" s="271"/>
      <c r="O312" s="271"/>
      <c r="P312" s="272"/>
      <c r="Q312" s="253">
        <v>1</v>
      </c>
      <c r="R312" s="273"/>
      <c r="S312" s="324">
        <v>29500000</v>
      </c>
      <c r="T312" s="245">
        <f t="shared" si="78"/>
        <v>819444.4444444445</v>
      </c>
      <c r="U312" s="254">
        <v>36</v>
      </c>
      <c r="V312" s="247">
        <v>35.999999999999993</v>
      </c>
      <c r="W312" s="246">
        <f t="shared" si="79"/>
        <v>0</v>
      </c>
      <c r="X312" s="246">
        <f t="shared" si="80"/>
        <v>35.999999999999993</v>
      </c>
      <c r="Y312" s="248">
        <f t="shared" si="77"/>
        <v>0</v>
      </c>
      <c r="Z312" s="249">
        <v>29499999.999999996</v>
      </c>
      <c r="AA312" s="249">
        <v>3.7252902984619141E-9</v>
      </c>
      <c r="AB312" s="249">
        <f t="shared" si="75"/>
        <v>0</v>
      </c>
      <c r="AC312" s="249"/>
      <c r="AD312" s="249"/>
      <c r="AE312" s="249"/>
      <c r="AF312" s="249"/>
      <c r="AG312" s="249"/>
      <c r="AH312" s="249"/>
      <c r="AI312" s="249"/>
      <c r="AJ312" s="249"/>
      <c r="AK312" s="249"/>
      <c r="AL312" s="249"/>
      <c r="AM312" s="249"/>
      <c r="AN312" s="249"/>
      <c r="AO312" s="249">
        <f t="shared" si="81"/>
        <v>29499999.999999996</v>
      </c>
      <c r="AP312" s="250">
        <f t="shared" si="82"/>
        <v>3.7252902984619141E-9</v>
      </c>
      <c r="AQ312" s="251"/>
      <c r="AR312" s="265"/>
      <c r="AS312" s="276"/>
      <c r="AT312" s="267"/>
      <c r="AU312" s="119" t="s">
        <v>195</v>
      </c>
      <c r="AV312" s="119">
        <f>IFERROR(VLOOKUP(F312,'[79]Detail Deprec_202511'!$D$166:$I$202,6,FALSE),0)</f>
        <v>0</v>
      </c>
      <c r="AW312" s="119">
        <f t="shared" si="73"/>
        <v>0</v>
      </c>
      <c r="BL312" s="254" t="s">
        <v>1190</v>
      </c>
    </row>
    <row r="313" spans="1:64" hidden="1" outlineLevel="1">
      <c r="A313" s="242">
        <f t="shared" si="76"/>
        <v>299</v>
      </c>
      <c r="B313" s="275" t="s">
        <v>187</v>
      </c>
      <c r="C313" s="216" t="s">
        <v>188</v>
      </c>
      <c r="D313" s="253">
        <v>154</v>
      </c>
      <c r="E313" s="254" t="s">
        <v>1192</v>
      </c>
      <c r="F313" s="254" t="s">
        <v>1193</v>
      </c>
      <c r="G313" s="323">
        <v>43235</v>
      </c>
      <c r="H313" s="244" t="s">
        <v>607</v>
      </c>
      <c r="I313" s="271" t="s">
        <v>1194</v>
      </c>
      <c r="J313" s="271" t="s">
        <v>1195</v>
      </c>
      <c r="K313" s="300" t="s">
        <v>1196</v>
      </c>
      <c r="L313" s="254"/>
      <c r="M313" s="271">
        <v>2018</v>
      </c>
      <c r="N313" s="271" t="s">
        <v>1197</v>
      </c>
      <c r="O313" s="271"/>
      <c r="P313" s="272"/>
      <c r="Q313" s="253">
        <v>1</v>
      </c>
      <c r="R313" s="273"/>
      <c r="S313" s="324">
        <v>14500000</v>
      </c>
      <c r="T313" s="245">
        <f t="shared" si="78"/>
        <v>402777.77777777775</v>
      </c>
      <c r="U313" s="254">
        <v>36</v>
      </c>
      <c r="V313" s="247">
        <v>36</v>
      </c>
      <c r="W313" s="246">
        <f t="shared" si="79"/>
        <v>0</v>
      </c>
      <c r="X313" s="246">
        <f t="shared" si="80"/>
        <v>36</v>
      </c>
      <c r="Y313" s="248">
        <f t="shared" si="77"/>
        <v>0</v>
      </c>
      <c r="Z313" s="249">
        <v>14500000</v>
      </c>
      <c r="AA313" s="249">
        <v>0</v>
      </c>
      <c r="AB313" s="249">
        <f t="shared" si="75"/>
        <v>0</v>
      </c>
      <c r="AC313" s="249"/>
      <c r="AD313" s="249"/>
      <c r="AE313" s="249"/>
      <c r="AF313" s="249"/>
      <c r="AG313" s="249"/>
      <c r="AH313" s="249"/>
      <c r="AI313" s="249"/>
      <c r="AJ313" s="249"/>
      <c r="AK313" s="249"/>
      <c r="AL313" s="249"/>
      <c r="AM313" s="249"/>
      <c r="AN313" s="249"/>
      <c r="AO313" s="249">
        <f t="shared" si="81"/>
        <v>14500000</v>
      </c>
      <c r="AP313" s="250">
        <f t="shared" si="82"/>
        <v>0</v>
      </c>
      <c r="AQ313" s="251"/>
      <c r="AR313" s="265"/>
      <c r="AS313" s="276"/>
      <c r="AT313" s="267"/>
      <c r="AU313" s="119" t="s">
        <v>195</v>
      </c>
      <c r="AV313" s="119">
        <f>IFERROR(VLOOKUP(F313,'[79]Detail Deprec_202511'!$D$166:$I$202,6,FALSE),0)</f>
        <v>0</v>
      </c>
      <c r="AW313">
        <f t="shared" si="73"/>
        <v>0</v>
      </c>
      <c r="BL313" s="254" t="s">
        <v>1192</v>
      </c>
    </row>
    <row r="314" spans="1:64" hidden="1" outlineLevel="1">
      <c r="A314" s="242">
        <f t="shared" si="76"/>
        <v>300</v>
      </c>
      <c r="B314" s="275" t="s">
        <v>206</v>
      </c>
      <c r="C314" s="517" t="s">
        <v>188</v>
      </c>
      <c r="D314" s="253">
        <v>154</v>
      </c>
      <c r="E314" s="254" t="s">
        <v>1198</v>
      </c>
      <c r="F314" s="254" t="s">
        <v>1199</v>
      </c>
      <c r="G314" s="323">
        <v>43283</v>
      </c>
      <c r="H314" s="244" t="s">
        <v>607</v>
      </c>
      <c r="I314" s="271" t="s">
        <v>1200</v>
      </c>
      <c r="J314" s="271" t="s">
        <v>1201</v>
      </c>
      <c r="K314" s="300" t="s">
        <v>1202</v>
      </c>
      <c r="L314" s="254"/>
      <c r="M314" s="271">
        <v>2018</v>
      </c>
      <c r="N314" s="271"/>
      <c r="O314" s="271"/>
      <c r="P314" s="272"/>
      <c r="Q314" s="253">
        <v>1</v>
      </c>
      <c r="R314" s="273"/>
      <c r="S314" s="324">
        <v>410000000</v>
      </c>
      <c r="T314" s="245">
        <f t="shared" si="78"/>
        <v>6833333.333333333</v>
      </c>
      <c r="U314" s="254">
        <v>60</v>
      </c>
      <c r="V314" s="247">
        <v>60</v>
      </c>
      <c r="W314" s="246">
        <f t="shared" si="79"/>
        <v>0</v>
      </c>
      <c r="X314" s="246">
        <f t="shared" si="80"/>
        <v>60</v>
      </c>
      <c r="Y314" s="248">
        <f t="shared" si="77"/>
        <v>0</v>
      </c>
      <c r="Z314" s="249">
        <v>410000000</v>
      </c>
      <c r="AA314" s="249">
        <v>0</v>
      </c>
      <c r="AB314" s="249">
        <f t="shared" si="75"/>
        <v>0</v>
      </c>
      <c r="AC314" s="249"/>
      <c r="AD314" s="249"/>
      <c r="AE314" s="249"/>
      <c r="AF314" s="249"/>
      <c r="AG314" s="249"/>
      <c r="AH314" s="249"/>
      <c r="AI314" s="249"/>
      <c r="AJ314" s="249"/>
      <c r="AK314" s="249"/>
      <c r="AL314" s="249"/>
      <c r="AM314" s="249"/>
      <c r="AN314" s="249"/>
      <c r="AO314" s="249">
        <f t="shared" si="81"/>
        <v>410000000</v>
      </c>
      <c r="AP314" s="250">
        <f t="shared" si="82"/>
        <v>0</v>
      </c>
      <c r="AQ314" s="251"/>
      <c r="AR314" s="265"/>
      <c r="AS314" s="276"/>
      <c r="AT314" s="267"/>
      <c r="AU314" s="119" t="s">
        <v>195</v>
      </c>
      <c r="AV314" s="119">
        <f>IFERROR(VLOOKUP(F314,'[79]Detail Deprec_202511'!$D$166:$I$202,6,FALSE),0)</f>
        <v>0</v>
      </c>
      <c r="AW314">
        <f t="shared" si="73"/>
        <v>0</v>
      </c>
      <c r="BL314" s="254" t="s">
        <v>1198</v>
      </c>
    </row>
    <row r="315" spans="1:64" hidden="1" outlineLevel="1">
      <c r="A315" s="242">
        <f t="shared" si="76"/>
        <v>301</v>
      </c>
      <c r="B315" s="275" t="s">
        <v>206</v>
      </c>
      <c r="C315" s="517" t="s">
        <v>188</v>
      </c>
      <c r="D315" s="253">
        <v>154</v>
      </c>
      <c r="E315" s="254" t="s">
        <v>1203</v>
      </c>
      <c r="F315" s="254" t="s">
        <v>1204</v>
      </c>
      <c r="G315" s="323">
        <v>43283</v>
      </c>
      <c r="H315" s="244" t="s">
        <v>607</v>
      </c>
      <c r="I315" s="271" t="s">
        <v>1200</v>
      </c>
      <c r="J315" s="271" t="s">
        <v>1201</v>
      </c>
      <c r="K315" s="300" t="s">
        <v>1202</v>
      </c>
      <c r="L315" s="254"/>
      <c r="M315" s="271">
        <v>2018</v>
      </c>
      <c r="N315" s="271"/>
      <c r="O315" s="271"/>
      <c r="P315" s="272"/>
      <c r="Q315" s="253">
        <v>1</v>
      </c>
      <c r="R315" s="273"/>
      <c r="S315" s="324">
        <v>410000000</v>
      </c>
      <c r="T315" s="245">
        <f t="shared" si="78"/>
        <v>6833333.333333333</v>
      </c>
      <c r="U315" s="254">
        <v>60</v>
      </c>
      <c r="V315" s="247">
        <v>60</v>
      </c>
      <c r="W315" s="246">
        <f t="shared" si="79"/>
        <v>0</v>
      </c>
      <c r="X315" s="246">
        <f t="shared" si="80"/>
        <v>60</v>
      </c>
      <c r="Y315" s="248">
        <f t="shared" ref="Y315:Y345" si="83">+U315-X315</f>
        <v>0</v>
      </c>
      <c r="Z315" s="249">
        <v>410000000</v>
      </c>
      <c r="AA315" s="249">
        <v>0</v>
      </c>
      <c r="AB315" s="249">
        <f t="shared" si="75"/>
        <v>0</v>
      </c>
      <c r="AC315" s="249"/>
      <c r="AD315" s="249"/>
      <c r="AE315" s="249"/>
      <c r="AF315" s="249"/>
      <c r="AG315" s="249"/>
      <c r="AH315" s="249"/>
      <c r="AI315" s="249"/>
      <c r="AJ315" s="249"/>
      <c r="AK315" s="249"/>
      <c r="AL315" s="249"/>
      <c r="AM315" s="249"/>
      <c r="AN315" s="249"/>
      <c r="AO315" s="249">
        <f t="shared" si="81"/>
        <v>410000000</v>
      </c>
      <c r="AP315" s="250">
        <f t="shared" si="82"/>
        <v>0</v>
      </c>
      <c r="AQ315" s="251"/>
      <c r="AR315" s="265"/>
      <c r="AS315" s="276"/>
      <c r="AT315" s="267"/>
      <c r="AU315" s="119" t="s">
        <v>195</v>
      </c>
      <c r="AV315" s="119">
        <f>IFERROR(VLOOKUP(F315,'[79]Detail Deprec_202511'!$D$166:$I$202,6,FALSE),0)</f>
        <v>0</v>
      </c>
      <c r="AW315">
        <f t="shared" si="73"/>
        <v>0</v>
      </c>
      <c r="BG315">
        <v>1</v>
      </c>
      <c r="BL315" s="254" t="s">
        <v>1203</v>
      </c>
    </row>
    <row r="316" spans="1:64" outlineLevel="1">
      <c r="A316" s="242">
        <f t="shared" si="76"/>
        <v>302</v>
      </c>
      <c r="B316" s="275" t="s">
        <v>271</v>
      </c>
      <c r="C316" s="262" t="s">
        <v>272</v>
      </c>
      <c r="D316" s="253">
        <v>154</v>
      </c>
      <c r="E316" s="254" t="s">
        <v>1205</v>
      </c>
      <c r="F316" s="254" t="s">
        <v>1206</v>
      </c>
      <c r="G316" s="323">
        <v>43343</v>
      </c>
      <c r="H316" s="244" t="s">
        <v>607</v>
      </c>
      <c r="I316" s="271" t="s">
        <v>1207</v>
      </c>
      <c r="J316" s="271" t="s">
        <v>1144</v>
      </c>
      <c r="K316" s="300" t="s">
        <v>1065</v>
      </c>
      <c r="L316" s="254"/>
      <c r="M316" s="271">
        <v>2018</v>
      </c>
      <c r="N316" s="271"/>
      <c r="O316" s="271"/>
      <c r="P316" s="272"/>
      <c r="Q316" s="253">
        <v>701</v>
      </c>
      <c r="R316" s="273"/>
      <c r="S316" s="324">
        <v>847200000</v>
      </c>
      <c r="T316" s="245">
        <f t="shared" si="78"/>
        <v>14120000</v>
      </c>
      <c r="U316" s="254">
        <v>60</v>
      </c>
      <c r="V316" s="247">
        <v>60</v>
      </c>
      <c r="W316" s="246">
        <f t="shared" si="79"/>
        <v>0</v>
      </c>
      <c r="X316" s="246">
        <f t="shared" si="80"/>
        <v>60</v>
      </c>
      <c r="Y316" s="248">
        <f t="shared" si="83"/>
        <v>0</v>
      </c>
      <c r="Z316" s="249">
        <v>847200000</v>
      </c>
      <c r="AA316" s="249">
        <v>0</v>
      </c>
      <c r="AB316" s="249">
        <f t="shared" si="75"/>
        <v>0</v>
      </c>
      <c r="AC316" s="249"/>
      <c r="AD316" s="249"/>
      <c r="AE316" s="249"/>
      <c r="AF316" s="249"/>
      <c r="AG316" s="249"/>
      <c r="AH316" s="249"/>
      <c r="AI316" s="249"/>
      <c r="AJ316" s="249"/>
      <c r="AK316" s="249"/>
      <c r="AL316" s="249"/>
      <c r="AM316" s="249"/>
      <c r="AN316" s="249"/>
      <c r="AO316" s="249">
        <f t="shared" si="81"/>
        <v>847200000</v>
      </c>
      <c r="AP316" s="250">
        <f t="shared" si="82"/>
        <v>0</v>
      </c>
      <c r="AQ316" s="251"/>
      <c r="AR316" s="265"/>
      <c r="AS316" s="276"/>
      <c r="AT316" s="267"/>
      <c r="AU316" s="119" t="s">
        <v>195</v>
      </c>
      <c r="AV316" s="119">
        <f>IFERROR(VLOOKUP(F316,'[79]Detail Deprec_202511'!$D$166:$I$202,6,FALSE),0)</f>
        <v>0</v>
      </c>
      <c r="AW316" s="119">
        <f t="shared" si="73"/>
        <v>0</v>
      </c>
      <c r="BL316" s="254" t="s">
        <v>1205</v>
      </c>
    </row>
    <row r="317" spans="1:64" outlineLevel="1">
      <c r="A317" s="242">
        <f t="shared" si="76"/>
        <v>303</v>
      </c>
      <c r="B317" s="275" t="s">
        <v>271</v>
      </c>
      <c r="C317" s="262" t="s">
        <v>272</v>
      </c>
      <c r="D317" s="253">
        <v>154</v>
      </c>
      <c r="E317" s="254" t="s">
        <v>1208</v>
      </c>
      <c r="F317" s="254" t="s">
        <v>1209</v>
      </c>
      <c r="G317" s="323">
        <v>43343</v>
      </c>
      <c r="H317" s="244" t="s">
        <v>607</v>
      </c>
      <c r="I317" s="271" t="s">
        <v>1210</v>
      </c>
      <c r="J317" s="271" t="s">
        <v>1144</v>
      </c>
      <c r="K317" s="300" t="s">
        <v>1065</v>
      </c>
      <c r="L317" s="254"/>
      <c r="M317" s="271">
        <v>2018</v>
      </c>
      <c r="N317" s="271"/>
      <c r="O317" s="271"/>
      <c r="P317" s="272"/>
      <c r="Q317" s="253">
        <v>255</v>
      </c>
      <c r="R317" s="273"/>
      <c r="S317" s="324">
        <v>636750000</v>
      </c>
      <c r="T317" s="245">
        <f t="shared" si="78"/>
        <v>10612500</v>
      </c>
      <c r="U317" s="254">
        <v>60</v>
      </c>
      <c r="V317" s="247">
        <v>60</v>
      </c>
      <c r="W317" s="246">
        <f t="shared" si="79"/>
        <v>0</v>
      </c>
      <c r="X317" s="246">
        <f t="shared" si="80"/>
        <v>60</v>
      </c>
      <c r="Y317" s="248">
        <f t="shared" si="83"/>
        <v>0</v>
      </c>
      <c r="Z317" s="249">
        <v>636750000</v>
      </c>
      <c r="AA317" s="249">
        <v>0</v>
      </c>
      <c r="AB317" s="249">
        <f t="shared" si="75"/>
        <v>0</v>
      </c>
      <c r="AC317" s="249"/>
      <c r="AD317" s="249"/>
      <c r="AE317" s="249"/>
      <c r="AF317" s="249"/>
      <c r="AG317" s="249"/>
      <c r="AH317" s="249"/>
      <c r="AI317" s="249"/>
      <c r="AJ317" s="249"/>
      <c r="AK317" s="249"/>
      <c r="AL317" s="249"/>
      <c r="AM317" s="249"/>
      <c r="AN317" s="249"/>
      <c r="AO317" s="249">
        <f t="shared" si="81"/>
        <v>636750000</v>
      </c>
      <c r="AP317" s="250">
        <f t="shared" si="82"/>
        <v>0</v>
      </c>
      <c r="AQ317" s="251"/>
      <c r="AR317" s="265"/>
      <c r="AS317" s="276"/>
      <c r="AT317" s="267"/>
      <c r="AU317" s="119" t="s">
        <v>195</v>
      </c>
      <c r="AV317" s="119">
        <f>IFERROR(VLOOKUP(F317,'[79]Detail Deprec_202511'!$D$166:$I$202,6,FALSE),0)</f>
        <v>0</v>
      </c>
      <c r="AW317" s="119">
        <f t="shared" si="73"/>
        <v>0</v>
      </c>
      <c r="BL317" s="254" t="s">
        <v>1208</v>
      </c>
    </row>
    <row r="318" spans="1:64" hidden="1" outlineLevel="1">
      <c r="A318" s="242">
        <f t="shared" si="76"/>
        <v>304</v>
      </c>
      <c r="B318" s="275" t="s">
        <v>187</v>
      </c>
      <c r="C318" s="216" t="s">
        <v>188</v>
      </c>
      <c r="D318" s="253">
        <v>154</v>
      </c>
      <c r="E318" s="254" t="s">
        <v>1211</v>
      </c>
      <c r="F318" s="254" t="s">
        <v>1212</v>
      </c>
      <c r="G318" s="323">
        <v>43343</v>
      </c>
      <c r="H318" s="244" t="s">
        <v>607</v>
      </c>
      <c r="I318" s="271" t="s">
        <v>1213</v>
      </c>
      <c r="J318" s="271" t="s">
        <v>1214</v>
      </c>
      <c r="K318" s="300" t="s">
        <v>1215</v>
      </c>
      <c r="L318" s="254"/>
      <c r="M318" s="271">
        <v>2018</v>
      </c>
      <c r="N318" s="271"/>
      <c r="O318" s="271"/>
      <c r="P318" s="272"/>
      <c r="Q318" s="253">
        <v>1</v>
      </c>
      <c r="R318" s="273"/>
      <c r="S318" s="324">
        <v>17464500</v>
      </c>
      <c r="T318" s="245">
        <f t="shared" si="78"/>
        <v>291075</v>
      </c>
      <c r="U318" s="254">
        <v>60</v>
      </c>
      <c r="V318" s="247">
        <v>60</v>
      </c>
      <c r="W318" s="246">
        <f t="shared" si="79"/>
        <v>0</v>
      </c>
      <c r="X318" s="246">
        <f t="shared" si="80"/>
        <v>60</v>
      </c>
      <c r="Y318" s="248">
        <f t="shared" si="83"/>
        <v>0</v>
      </c>
      <c r="Z318" s="249">
        <v>17464500</v>
      </c>
      <c r="AA318" s="249">
        <v>0</v>
      </c>
      <c r="AB318" s="249">
        <f t="shared" si="75"/>
        <v>0</v>
      </c>
      <c r="AC318" s="249"/>
      <c r="AD318" s="249"/>
      <c r="AE318" s="249"/>
      <c r="AF318" s="249"/>
      <c r="AG318" s="249"/>
      <c r="AH318" s="249"/>
      <c r="AI318" s="249"/>
      <c r="AJ318" s="249"/>
      <c r="AK318" s="249"/>
      <c r="AL318" s="249"/>
      <c r="AM318" s="249"/>
      <c r="AN318" s="249"/>
      <c r="AO318" s="249">
        <f t="shared" si="81"/>
        <v>17464500</v>
      </c>
      <c r="AP318" s="250">
        <f t="shared" si="82"/>
        <v>0</v>
      </c>
      <c r="AQ318" s="251"/>
      <c r="AR318" s="265"/>
      <c r="AS318" s="276"/>
      <c r="AT318" s="267"/>
      <c r="AU318" s="119" t="s">
        <v>195</v>
      </c>
      <c r="AV318" s="119">
        <f>IFERROR(VLOOKUP(F318,'[79]Detail Deprec_202511'!$D$166:$I$202,6,FALSE),0)</f>
        <v>0</v>
      </c>
      <c r="AW318">
        <f t="shared" si="73"/>
        <v>0</v>
      </c>
      <c r="BL318" s="254" t="s">
        <v>1211</v>
      </c>
    </row>
    <row r="319" spans="1:64" hidden="1" outlineLevel="1">
      <c r="A319" s="242">
        <f t="shared" si="76"/>
        <v>305</v>
      </c>
      <c r="B319" s="275" t="s">
        <v>206</v>
      </c>
      <c r="C319" s="517" t="s">
        <v>188</v>
      </c>
      <c r="D319" s="253">
        <v>154</v>
      </c>
      <c r="E319" s="254" t="s">
        <v>1216</v>
      </c>
      <c r="F319" s="254" t="s">
        <v>1217</v>
      </c>
      <c r="G319" s="323">
        <v>43360</v>
      </c>
      <c r="H319" s="244" t="s">
        <v>607</v>
      </c>
      <c r="I319" s="271" t="s">
        <v>1218</v>
      </c>
      <c r="J319" s="271" t="s">
        <v>1219</v>
      </c>
      <c r="K319" s="300" t="s">
        <v>1073</v>
      </c>
      <c r="L319" s="254" t="s">
        <v>1220</v>
      </c>
      <c r="M319" s="271">
        <v>2018</v>
      </c>
      <c r="N319" s="271" t="s">
        <v>1221</v>
      </c>
      <c r="O319" s="271"/>
      <c r="P319" s="272" t="s">
        <v>1222</v>
      </c>
      <c r="Q319" s="253">
        <v>1</v>
      </c>
      <c r="R319" s="273"/>
      <c r="S319" s="324">
        <v>1800000000</v>
      </c>
      <c r="T319" s="245">
        <f t="shared" si="78"/>
        <v>30000000</v>
      </c>
      <c r="U319" s="254">
        <v>60</v>
      </c>
      <c r="V319" s="247">
        <v>60</v>
      </c>
      <c r="W319" s="246">
        <f t="shared" si="79"/>
        <v>0</v>
      </c>
      <c r="X319" s="246">
        <f t="shared" si="80"/>
        <v>60</v>
      </c>
      <c r="Y319" s="248">
        <f t="shared" si="83"/>
        <v>0</v>
      </c>
      <c r="Z319" s="249">
        <v>1800000000</v>
      </c>
      <c r="AA319" s="249">
        <v>0</v>
      </c>
      <c r="AB319" s="249">
        <f t="shared" si="75"/>
        <v>0</v>
      </c>
      <c r="AC319" s="249"/>
      <c r="AD319" s="249"/>
      <c r="AE319" s="249"/>
      <c r="AF319" s="249"/>
      <c r="AG319" s="249"/>
      <c r="AH319" s="249"/>
      <c r="AI319" s="249"/>
      <c r="AJ319" s="249"/>
      <c r="AK319" s="249"/>
      <c r="AL319" s="249"/>
      <c r="AM319" s="249"/>
      <c r="AN319" s="249"/>
      <c r="AO319" s="249">
        <f t="shared" si="81"/>
        <v>1800000000</v>
      </c>
      <c r="AP319" s="250">
        <f t="shared" si="82"/>
        <v>0</v>
      </c>
      <c r="AQ319" s="251"/>
      <c r="AR319" s="265"/>
      <c r="AS319" s="276"/>
      <c r="AT319" s="267"/>
      <c r="AU319" s="119" t="s">
        <v>195</v>
      </c>
      <c r="AV319" s="119">
        <f>IFERROR(VLOOKUP(F319,'[79]Detail Deprec_202511'!$D$166:$I$202,6,FALSE),0)</f>
        <v>0</v>
      </c>
      <c r="AW319">
        <f t="shared" si="73"/>
        <v>0</v>
      </c>
      <c r="BL319" s="254" t="s">
        <v>1216</v>
      </c>
    </row>
    <row r="320" spans="1:64" hidden="1" outlineLevel="1">
      <c r="A320" s="242">
        <f t="shared" si="76"/>
        <v>306</v>
      </c>
      <c r="B320" s="275" t="s">
        <v>206</v>
      </c>
      <c r="C320" s="517" t="s">
        <v>188</v>
      </c>
      <c r="D320" s="253">
        <v>154</v>
      </c>
      <c r="E320" s="254" t="s">
        <v>1223</v>
      </c>
      <c r="F320" s="254" t="s">
        <v>1224</v>
      </c>
      <c r="G320" s="323">
        <v>43360</v>
      </c>
      <c r="H320" s="244" t="s">
        <v>607</v>
      </c>
      <c r="I320" s="271" t="s">
        <v>1225</v>
      </c>
      <c r="J320" s="271" t="s">
        <v>1226</v>
      </c>
      <c r="K320" s="300" t="s">
        <v>1227</v>
      </c>
      <c r="L320" s="254" t="s">
        <v>1228</v>
      </c>
      <c r="M320" s="271">
        <v>2018</v>
      </c>
      <c r="N320" s="271"/>
      <c r="O320" s="271"/>
      <c r="P320" s="272"/>
      <c r="Q320" s="253">
        <v>1</v>
      </c>
      <c r="R320" s="273"/>
      <c r="S320" s="324">
        <v>641250000</v>
      </c>
      <c r="T320" s="245">
        <f t="shared" si="78"/>
        <v>10687500</v>
      </c>
      <c r="U320" s="254">
        <v>60</v>
      </c>
      <c r="V320" s="247">
        <v>60</v>
      </c>
      <c r="W320" s="246">
        <f t="shared" si="79"/>
        <v>0</v>
      </c>
      <c r="X320" s="246">
        <f t="shared" si="80"/>
        <v>60</v>
      </c>
      <c r="Y320" s="248">
        <f t="shared" si="83"/>
        <v>0</v>
      </c>
      <c r="Z320" s="249">
        <v>641250000</v>
      </c>
      <c r="AA320" s="249">
        <v>0</v>
      </c>
      <c r="AB320" s="249">
        <f t="shared" si="75"/>
        <v>0</v>
      </c>
      <c r="AC320" s="249"/>
      <c r="AD320" s="249"/>
      <c r="AE320" s="249"/>
      <c r="AF320" s="249"/>
      <c r="AG320" s="249"/>
      <c r="AH320" s="249"/>
      <c r="AI320" s="249"/>
      <c r="AJ320" s="249"/>
      <c r="AK320" s="249"/>
      <c r="AL320" s="249"/>
      <c r="AM320" s="249"/>
      <c r="AN320" s="249"/>
      <c r="AO320" s="249">
        <f t="shared" si="81"/>
        <v>641250000</v>
      </c>
      <c r="AP320" s="250">
        <f t="shared" si="82"/>
        <v>0</v>
      </c>
      <c r="AQ320" s="251"/>
      <c r="AR320" s="265"/>
      <c r="AS320" s="276"/>
      <c r="AT320" s="267"/>
      <c r="AU320" s="119" t="s">
        <v>195</v>
      </c>
      <c r="AV320" s="119">
        <f>IFERROR(VLOOKUP(F320,'[79]Detail Deprec_202511'!$D$166:$I$202,6,FALSE),0)</f>
        <v>0</v>
      </c>
      <c r="AW320">
        <f t="shared" si="73"/>
        <v>0</v>
      </c>
      <c r="BL320" s="254" t="s">
        <v>1223</v>
      </c>
    </row>
    <row r="321" spans="1:64" outlineLevel="1">
      <c r="A321" s="242">
        <f t="shared" si="76"/>
        <v>307</v>
      </c>
      <c r="B321" s="275" t="s">
        <v>414</v>
      </c>
      <c r="C321" s="262" t="s">
        <v>272</v>
      </c>
      <c r="D321" s="253">
        <v>154</v>
      </c>
      <c r="E321" s="254" t="s">
        <v>1229</v>
      </c>
      <c r="F321" s="254" t="s">
        <v>1230</v>
      </c>
      <c r="G321" s="323">
        <v>43370</v>
      </c>
      <c r="H321" s="244" t="s">
        <v>607</v>
      </c>
      <c r="I321" s="271" t="s">
        <v>1231</v>
      </c>
      <c r="J321" s="271" t="s">
        <v>1232</v>
      </c>
      <c r="K321" s="300" t="s">
        <v>1233</v>
      </c>
      <c r="L321" s="254" t="s">
        <v>1234</v>
      </c>
      <c r="M321" s="271">
        <v>2018</v>
      </c>
      <c r="N321" s="271"/>
      <c r="O321" s="271"/>
      <c r="P321" s="272"/>
      <c r="Q321" s="253">
        <v>1</v>
      </c>
      <c r="R321" s="273"/>
      <c r="S321" s="324">
        <v>70726150</v>
      </c>
      <c r="T321" s="245">
        <f t="shared" si="78"/>
        <v>1178769.1666666667</v>
      </c>
      <c r="U321" s="254">
        <v>60</v>
      </c>
      <c r="V321" s="247">
        <v>59.999999999999993</v>
      </c>
      <c r="W321" s="246">
        <f t="shared" si="79"/>
        <v>0</v>
      </c>
      <c r="X321" s="246">
        <f t="shared" si="80"/>
        <v>59.999999999999993</v>
      </c>
      <c r="Y321" s="248">
        <f t="shared" si="83"/>
        <v>0</v>
      </c>
      <c r="Z321" s="249">
        <v>70726150</v>
      </c>
      <c r="AA321" s="249">
        <v>0</v>
      </c>
      <c r="AB321" s="249">
        <f t="shared" si="75"/>
        <v>0</v>
      </c>
      <c r="AC321" s="249"/>
      <c r="AD321" s="249"/>
      <c r="AE321" s="249"/>
      <c r="AF321" s="249"/>
      <c r="AG321" s="249"/>
      <c r="AH321" s="249"/>
      <c r="AI321" s="249"/>
      <c r="AJ321" s="249"/>
      <c r="AK321" s="249"/>
      <c r="AL321" s="249"/>
      <c r="AM321" s="249"/>
      <c r="AN321" s="249"/>
      <c r="AO321" s="249">
        <f t="shared" si="81"/>
        <v>70726150</v>
      </c>
      <c r="AP321" s="250">
        <f t="shared" si="82"/>
        <v>0</v>
      </c>
      <c r="AQ321" s="251"/>
      <c r="AR321" s="265"/>
      <c r="AS321" s="276"/>
      <c r="AT321" s="267"/>
      <c r="AU321" s="119" t="s">
        <v>195</v>
      </c>
      <c r="AV321" s="119">
        <f>IFERROR(VLOOKUP(F321,'[79]Detail Deprec_202511'!$D$166:$I$202,6,FALSE),0)</f>
        <v>0</v>
      </c>
      <c r="AW321" s="119">
        <f t="shared" si="73"/>
        <v>0</v>
      </c>
      <c r="BL321" s="254" t="s">
        <v>1229</v>
      </c>
    </row>
    <row r="322" spans="1:64" outlineLevel="1">
      <c r="A322" s="242">
        <f t="shared" si="76"/>
        <v>308</v>
      </c>
      <c r="B322" s="275" t="s">
        <v>414</v>
      </c>
      <c r="C322" s="262" t="s">
        <v>272</v>
      </c>
      <c r="D322" s="253">
        <v>154</v>
      </c>
      <c r="E322" s="254" t="s">
        <v>1235</v>
      </c>
      <c r="F322" s="254" t="s">
        <v>1236</v>
      </c>
      <c r="G322" s="323">
        <v>43370</v>
      </c>
      <c r="H322" s="244" t="s">
        <v>607</v>
      </c>
      <c r="I322" s="271" t="s">
        <v>1231</v>
      </c>
      <c r="J322" s="271" t="s">
        <v>1237</v>
      </c>
      <c r="K322" s="300" t="s">
        <v>1233</v>
      </c>
      <c r="L322" s="254" t="s">
        <v>1234</v>
      </c>
      <c r="M322" s="271">
        <v>2018</v>
      </c>
      <c r="N322" s="271"/>
      <c r="O322" s="271"/>
      <c r="P322" s="272"/>
      <c r="Q322" s="253">
        <v>1</v>
      </c>
      <c r="R322" s="273"/>
      <c r="S322" s="324">
        <v>32227800</v>
      </c>
      <c r="T322" s="245">
        <f t="shared" si="78"/>
        <v>537130</v>
      </c>
      <c r="U322" s="254">
        <v>60</v>
      </c>
      <c r="V322" s="247">
        <v>60</v>
      </c>
      <c r="W322" s="246">
        <f t="shared" si="79"/>
        <v>0</v>
      </c>
      <c r="X322" s="246">
        <f t="shared" si="80"/>
        <v>60</v>
      </c>
      <c r="Y322" s="248">
        <f t="shared" si="83"/>
        <v>0</v>
      </c>
      <c r="Z322" s="249">
        <v>32227800</v>
      </c>
      <c r="AA322" s="249">
        <v>0</v>
      </c>
      <c r="AB322" s="249">
        <f t="shared" si="75"/>
        <v>0</v>
      </c>
      <c r="AC322" s="249"/>
      <c r="AD322" s="249"/>
      <c r="AE322" s="249"/>
      <c r="AF322" s="249"/>
      <c r="AG322" s="249"/>
      <c r="AH322" s="249"/>
      <c r="AI322" s="249"/>
      <c r="AJ322" s="249"/>
      <c r="AK322" s="249"/>
      <c r="AL322" s="249"/>
      <c r="AM322" s="249"/>
      <c r="AN322" s="249"/>
      <c r="AO322" s="249">
        <f t="shared" si="81"/>
        <v>32227800</v>
      </c>
      <c r="AP322" s="250">
        <f t="shared" si="82"/>
        <v>0</v>
      </c>
      <c r="AQ322" s="251"/>
      <c r="AR322" s="265"/>
      <c r="AS322" s="276"/>
      <c r="AT322" s="267"/>
      <c r="AU322" s="119" t="s">
        <v>195</v>
      </c>
      <c r="AV322" s="119">
        <f>IFERROR(VLOOKUP(F322,'[79]Detail Deprec_202511'!$D$166:$I$202,6,FALSE),0)</f>
        <v>0</v>
      </c>
      <c r="AW322" s="119">
        <f t="shared" si="73"/>
        <v>0</v>
      </c>
      <c r="BL322" s="254" t="s">
        <v>1235</v>
      </c>
    </row>
    <row r="323" spans="1:64" outlineLevel="1">
      <c r="A323" s="242">
        <f t="shared" si="76"/>
        <v>309</v>
      </c>
      <c r="B323" s="275" t="s">
        <v>414</v>
      </c>
      <c r="C323" s="262" t="s">
        <v>272</v>
      </c>
      <c r="D323" s="253">
        <v>154</v>
      </c>
      <c r="E323" s="254" t="s">
        <v>1238</v>
      </c>
      <c r="F323" s="254" t="s">
        <v>1239</v>
      </c>
      <c r="G323" s="323">
        <v>43370</v>
      </c>
      <c r="H323" s="244" t="s">
        <v>607</v>
      </c>
      <c r="I323" s="271" t="s">
        <v>1231</v>
      </c>
      <c r="J323" s="271" t="s">
        <v>1240</v>
      </c>
      <c r="K323" s="300" t="s">
        <v>1233</v>
      </c>
      <c r="L323" s="254" t="s">
        <v>1234</v>
      </c>
      <c r="M323" s="271">
        <v>2018</v>
      </c>
      <c r="N323" s="271"/>
      <c r="O323" s="271"/>
      <c r="P323" s="272"/>
      <c r="Q323" s="253">
        <v>1</v>
      </c>
      <c r="R323" s="273"/>
      <c r="S323" s="324">
        <v>228315940</v>
      </c>
      <c r="T323" s="245">
        <f t="shared" si="78"/>
        <v>3805265.6666666665</v>
      </c>
      <c r="U323" s="254">
        <v>60</v>
      </c>
      <c r="V323" s="247">
        <v>60</v>
      </c>
      <c r="W323" s="246">
        <f t="shared" si="79"/>
        <v>0</v>
      </c>
      <c r="X323" s="246">
        <f t="shared" si="80"/>
        <v>60</v>
      </c>
      <c r="Y323" s="248">
        <f t="shared" si="83"/>
        <v>0</v>
      </c>
      <c r="Z323" s="249">
        <v>228315940</v>
      </c>
      <c r="AA323" s="249">
        <v>0</v>
      </c>
      <c r="AB323" s="249">
        <f t="shared" si="75"/>
        <v>0</v>
      </c>
      <c r="AC323" s="249"/>
      <c r="AD323" s="249"/>
      <c r="AE323" s="249"/>
      <c r="AF323" s="249"/>
      <c r="AG323" s="249"/>
      <c r="AH323" s="249"/>
      <c r="AI323" s="249"/>
      <c r="AJ323" s="249"/>
      <c r="AK323" s="249"/>
      <c r="AL323" s="249"/>
      <c r="AM323" s="249"/>
      <c r="AN323" s="249"/>
      <c r="AO323" s="249">
        <f t="shared" si="81"/>
        <v>228315940</v>
      </c>
      <c r="AP323" s="250">
        <f t="shared" si="82"/>
        <v>0</v>
      </c>
      <c r="AQ323" s="251"/>
      <c r="AR323" s="265"/>
      <c r="AS323" s="276"/>
      <c r="AT323" s="267"/>
      <c r="AU323" s="119" t="s">
        <v>195</v>
      </c>
      <c r="AV323" s="119">
        <f>IFERROR(VLOOKUP(F323,'[79]Detail Deprec_202511'!$D$166:$I$202,6,FALSE),0)</f>
        <v>0</v>
      </c>
      <c r="AW323" s="119">
        <f t="shared" si="73"/>
        <v>0</v>
      </c>
      <c r="BL323" s="254" t="s">
        <v>1238</v>
      </c>
    </row>
    <row r="324" spans="1:64" hidden="1" outlineLevel="1">
      <c r="A324" s="242">
        <f t="shared" si="76"/>
        <v>310</v>
      </c>
      <c r="B324" s="275" t="s">
        <v>206</v>
      </c>
      <c r="C324" s="517" t="s">
        <v>188</v>
      </c>
      <c r="D324" s="253">
        <v>154</v>
      </c>
      <c r="E324" s="254" t="s">
        <v>1241</v>
      </c>
      <c r="F324" s="254" t="s">
        <v>1242</v>
      </c>
      <c r="G324" s="323">
        <v>43419</v>
      </c>
      <c r="H324" s="244" t="s">
        <v>607</v>
      </c>
      <c r="I324" s="271" t="s">
        <v>1243</v>
      </c>
      <c r="J324" s="271" t="s">
        <v>1244</v>
      </c>
      <c r="K324" s="300" t="s">
        <v>978</v>
      </c>
      <c r="L324" s="254" t="s">
        <v>1245</v>
      </c>
      <c r="M324" s="271">
        <v>2018</v>
      </c>
      <c r="N324" s="271"/>
      <c r="O324" s="271"/>
      <c r="P324" s="272"/>
      <c r="Q324" s="253"/>
      <c r="R324" s="273"/>
      <c r="S324" s="324">
        <v>70000000</v>
      </c>
      <c r="T324" s="245">
        <f t="shared" si="78"/>
        <v>1166666.6666666667</v>
      </c>
      <c r="U324" s="254">
        <v>60</v>
      </c>
      <c r="V324" s="247">
        <v>59.999999999999993</v>
      </c>
      <c r="W324" s="246">
        <f t="shared" si="79"/>
        <v>0</v>
      </c>
      <c r="X324" s="246">
        <f t="shared" si="80"/>
        <v>59.999999999999993</v>
      </c>
      <c r="Y324" s="248">
        <f t="shared" si="83"/>
        <v>0</v>
      </c>
      <c r="Z324" s="249">
        <v>70000000</v>
      </c>
      <c r="AA324" s="249">
        <v>0</v>
      </c>
      <c r="AB324" s="249">
        <f t="shared" si="75"/>
        <v>0</v>
      </c>
      <c r="AC324" s="249"/>
      <c r="AD324" s="249"/>
      <c r="AE324" s="249"/>
      <c r="AF324" s="249"/>
      <c r="AG324" s="249"/>
      <c r="AH324" s="249"/>
      <c r="AI324" s="249"/>
      <c r="AJ324" s="249"/>
      <c r="AK324" s="249"/>
      <c r="AL324" s="249"/>
      <c r="AM324" s="249"/>
      <c r="AN324" s="249"/>
      <c r="AO324" s="249">
        <f t="shared" si="81"/>
        <v>70000000</v>
      </c>
      <c r="AP324" s="250">
        <f t="shared" si="82"/>
        <v>0</v>
      </c>
      <c r="AQ324" s="251"/>
      <c r="AR324" s="265"/>
      <c r="AS324" s="276"/>
      <c r="AT324" s="267"/>
      <c r="AU324" s="119" t="s">
        <v>195</v>
      </c>
      <c r="AV324" s="119">
        <f>IFERROR(VLOOKUP(F324,'[79]Detail Deprec_202511'!$D$166:$I$202,6,FALSE),0)</f>
        <v>0</v>
      </c>
      <c r="AW324">
        <f t="shared" si="73"/>
        <v>0</v>
      </c>
      <c r="BL324" s="254" t="s">
        <v>1241</v>
      </c>
    </row>
    <row r="325" spans="1:64" hidden="1" outlineLevel="1">
      <c r="A325" s="242">
        <f t="shared" si="76"/>
        <v>311</v>
      </c>
      <c r="B325" s="275" t="s">
        <v>206</v>
      </c>
      <c r="C325" s="517" t="s">
        <v>188</v>
      </c>
      <c r="D325" s="253">
        <v>154</v>
      </c>
      <c r="E325" s="254" t="s">
        <v>1246</v>
      </c>
      <c r="F325" s="254" t="s">
        <v>1247</v>
      </c>
      <c r="G325" s="323">
        <v>43419</v>
      </c>
      <c r="H325" s="244" t="s">
        <v>607</v>
      </c>
      <c r="I325" s="271" t="s">
        <v>1243</v>
      </c>
      <c r="J325" s="271" t="s">
        <v>1244</v>
      </c>
      <c r="K325" s="300" t="s">
        <v>978</v>
      </c>
      <c r="L325" s="254" t="s">
        <v>1245</v>
      </c>
      <c r="M325" s="271">
        <v>2018</v>
      </c>
      <c r="N325" s="271"/>
      <c r="O325" s="271"/>
      <c r="P325" s="272"/>
      <c r="Q325" s="253"/>
      <c r="R325" s="273"/>
      <c r="S325" s="324">
        <v>70000000</v>
      </c>
      <c r="T325" s="245">
        <f t="shared" si="78"/>
        <v>1166666.6666666667</v>
      </c>
      <c r="U325" s="254">
        <v>60</v>
      </c>
      <c r="V325" s="247">
        <v>59.999999999999993</v>
      </c>
      <c r="W325" s="246">
        <f t="shared" si="79"/>
        <v>0</v>
      </c>
      <c r="X325" s="246">
        <f t="shared" si="80"/>
        <v>59.999999999999993</v>
      </c>
      <c r="Y325" s="248">
        <f t="shared" si="83"/>
        <v>0</v>
      </c>
      <c r="Z325" s="249">
        <v>70000000</v>
      </c>
      <c r="AA325" s="249">
        <v>0</v>
      </c>
      <c r="AB325" s="249">
        <f t="shared" si="75"/>
        <v>0</v>
      </c>
      <c r="AC325" s="249"/>
      <c r="AD325" s="249"/>
      <c r="AE325" s="249"/>
      <c r="AF325" s="249"/>
      <c r="AG325" s="249"/>
      <c r="AH325" s="249"/>
      <c r="AI325" s="249"/>
      <c r="AJ325" s="249"/>
      <c r="AK325" s="249"/>
      <c r="AL325" s="249"/>
      <c r="AM325" s="249"/>
      <c r="AN325" s="249"/>
      <c r="AO325" s="249">
        <f t="shared" si="81"/>
        <v>70000000</v>
      </c>
      <c r="AP325" s="250">
        <f t="shared" si="82"/>
        <v>0</v>
      </c>
      <c r="AQ325" s="251"/>
      <c r="AR325" s="265"/>
      <c r="AS325" s="276"/>
      <c r="AT325" s="267"/>
      <c r="AU325" s="119" t="s">
        <v>195</v>
      </c>
      <c r="AV325" s="119">
        <f>IFERROR(VLOOKUP(F325,'[79]Detail Deprec_202511'!$D$166:$I$202,6,FALSE),0)</f>
        <v>0</v>
      </c>
      <c r="AW325">
        <f t="shared" si="73"/>
        <v>0</v>
      </c>
      <c r="BL325" s="254" t="s">
        <v>1246</v>
      </c>
    </row>
    <row r="326" spans="1:64" hidden="1" outlineLevel="1">
      <c r="A326" s="242">
        <f t="shared" si="76"/>
        <v>312</v>
      </c>
      <c r="B326" s="275" t="s">
        <v>206</v>
      </c>
      <c r="C326" s="517" t="s">
        <v>188</v>
      </c>
      <c r="D326" s="253">
        <v>154</v>
      </c>
      <c r="E326" s="254" t="s">
        <v>1248</v>
      </c>
      <c r="F326" s="254" t="s">
        <v>1249</v>
      </c>
      <c r="G326" s="323">
        <v>43419</v>
      </c>
      <c r="H326" s="244" t="s">
        <v>607</v>
      </c>
      <c r="I326" s="271" t="s">
        <v>1243</v>
      </c>
      <c r="J326" s="271" t="s">
        <v>1244</v>
      </c>
      <c r="K326" s="300" t="s">
        <v>978</v>
      </c>
      <c r="L326" s="254" t="s">
        <v>1245</v>
      </c>
      <c r="M326" s="271">
        <v>2018</v>
      </c>
      <c r="N326" s="271"/>
      <c r="O326" s="271"/>
      <c r="P326" s="272"/>
      <c r="Q326" s="253"/>
      <c r="R326" s="273"/>
      <c r="S326" s="324">
        <v>70000000</v>
      </c>
      <c r="T326" s="245">
        <f t="shared" si="78"/>
        <v>1166666.6666666667</v>
      </c>
      <c r="U326" s="254">
        <v>60</v>
      </c>
      <c r="V326" s="247">
        <v>59.999999999999993</v>
      </c>
      <c r="W326" s="246">
        <f t="shared" si="79"/>
        <v>0</v>
      </c>
      <c r="X326" s="246">
        <f t="shared" si="80"/>
        <v>59.999999999999993</v>
      </c>
      <c r="Y326" s="248">
        <f t="shared" si="83"/>
        <v>0</v>
      </c>
      <c r="Z326" s="249">
        <v>70000000</v>
      </c>
      <c r="AA326" s="249">
        <v>0</v>
      </c>
      <c r="AB326" s="249">
        <f t="shared" si="75"/>
        <v>0</v>
      </c>
      <c r="AC326" s="249"/>
      <c r="AD326" s="249"/>
      <c r="AE326" s="249"/>
      <c r="AF326" s="249"/>
      <c r="AG326" s="249"/>
      <c r="AH326" s="249"/>
      <c r="AI326" s="249"/>
      <c r="AJ326" s="249"/>
      <c r="AK326" s="249"/>
      <c r="AL326" s="249"/>
      <c r="AM326" s="249"/>
      <c r="AN326" s="249"/>
      <c r="AO326" s="249">
        <f t="shared" si="81"/>
        <v>70000000</v>
      </c>
      <c r="AP326" s="250">
        <f t="shared" si="82"/>
        <v>0</v>
      </c>
      <c r="AQ326" s="251"/>
      <c r="AR326" s="265"/>
      <c r="AS326" s="276"/>
      <c r="AT326" s="267"/>
      <c r="AU326" s="119" t="s">
        <v>195</v>
      </c>
      <c r="AV326" s="119">
        <f>IFERROR(VLOOKUP(F326,'[79]Detail Deprec_202511'!$D$166:$I$202,6,FALSE),0)</f>
        <v>0</v>
      </c>
      <c r="AW326">
        <f t="shared" si="73"/>
        <v>0</v>
      </c>
      <c r="BL326" s="254" t="s">
        <v>1248</v>
      </c>
    </row>
    <row r="327" spans="1:64" hidden="1" outlineLevel="1">
      <c r="A327" s="242">
        <f t="shared" si="76"/>
        <v>313</v>
      </c>
      <c r="B327" s="275" t="s">
        <v>206</v>
      </c>
      <c r="C327" s="517" t="s">
        <v>188</v>
      </c>
      <c r="D327" s="253">
        <v>154</v>
      </c>
      <c r="E327" s="254" t="s">
        <v>1250</v>
      </c>
      <c r="F327" s="254" t="s">
        <v>1251</v>
      </c>
      <c r="G327" s="323">
        <v>43419</v>
      </c>
      <c r="H327" s="244" t="s">
        <v>607</v>
      </c>
      <c r="I327" s="271" t="s">
        <v>1243</v>
      </c>
      <c r="J327" s="271" t="s">
        <v>1244</v>
      </c>
      <c r="K327" s="300" t="s">
        <v>978</v>
      </c>
      <c r="L327" s="254" t="s">
        <v>1245</v>
      </c>
      <c r="M327" s="271">
        <v>2018</v>
      </c>
      <c r="N327" s="271"/>
      <c r="O327" s="271"/>
      <c r="P327" s="272"/>
      <c r="Q327" s="253"/>
      <c r="R327" s="273"/>
      <c r="S327" s="324">
        <v>70000000</v>
      </c>
      <c r="T327" s="245">
        <f t="shared" si="78"/>
        <v>1166666.6666666667</v>
      </c>
      <c r="U327" s="254">
        <v>60</v>
      </c>
      <c r="V327" s="247">
        <v>59.999999999999993</v>
      </c>
      <c r="W327" s="246">
        <f t="shared" si="79"/>
        <v>0</v>
      </c>
      <c r="X327" s="246">
        <f t="shared" si="80"/>
        <v>59.999999999999993</v>
      </c>
      <c r="Y327" s="248">
        <f t="shared" si="83"/>
        <v>0</v>
      </c>
      <c r="Z327" s="249">
        <v>70000000</v>
      </c>
      <c r="AA327" s="249">
        <v>0</v>
      </c>
      <c r="AB327" s="249">
        <f t="shared" si="75"/>
        <v>0</v>
      </c>
      <c r="AC327" s="249"/>
      <c r="AD327" s="249"/>
      <c r="AE327" s="249"/>
      <c r="AF327" s="249"/>
      <c r="AG327" s="249"/>
      <c r="AH327" s="249"/>
      <c r="AI327" s="249"/>
      <c r="AJ327" s="249"/>
      <c r="AK327" s="249"/>
      <c r="AL327" s="249"/>
      <c r="AM327" s="249"/>
      <c r="AN327" s="249"/>
      <c r="AO327" s="249">
        <f t="shared" si="81"/>
        <v>70000000</v>
      </c>
      <c r="AP327" s="250">
        <f t="shared" si="82"/>
        <v>0</v>
      </c>
      <c r="AQ327" s="251"/>
      <c r="AR327" s="265"/>
      <c r="AS327" s="276"/>
      <c r="AT327" s="267"/>
      <c r="AU327" s="119" t="s">
        <v>195</v>
      </c>
      <c r="AV327" s="119">
        <f>IFERROR(VLOOKUP(F327,'[79]Detail Deprec_202511'!$D$166:$I$202,6,FALSE),0)</f>
        <v>0</v>
      </c>
      <c r="AW327">
        <f t="shared" si="73"/>
        <v>0</v>
      </c>
      <c r="BL327" s="254" t="s">
        <v>1250</v>
      </c>
    </row>
    <row r="328" spans="1:64" hidden="1" outlineLevel="1">
      <c r="A328" s="242">
        <f t="shared" si="76"/>
        <v>314</v>
      </c>
      <c r="B328" s="275" t="s">
        <v>206</v>
      </c>
      <c r="C328" s="517" t="s">
        <v>188</v>
      </c>
      <c r="D328" s="253">
        <v>154</v>
      </c>
      <c r="E328" s="254" t="s">
        <v>1252</v>
      </c>
      <c r="F328" s="254" t="s">
        <v>1253</v>
      </c>
      <c r="G328" s="323">
        <v>43419</v>
      </c>
      <c r="H328" s="244" t="s">
        <v>607</v>
      </c>
      <c r="I328" s="271" t="s">
        <v>1243</v>
      </c>
      <c r="J328" s="271" t="s">
        <v>1254</v>
      </c>
      <c r="K328" s="300" t="s">
        <v>978</v>
      </c>
      <c r="L328" s="254" t="s">
        <v>1255</v>
      </c>
      <c r="M328" s="271">
        <v>2018</v>
      </c>
      <c r="N328" s="271"/>
      <c r="O328" s="271"/>
      <c r="P328" s="272"/>
      <c r="Q328" s="253"/>
      <c r="R328" s="273"/>
      <c r="S328" s="324">
        <v>100000000</v>
      </c>
      <c r="T328" s="245">
        <f t="shared" si="78"/>
        <v>1666666.6666666667</v>
      </c>
      <c r="U328" s="254">
        <v>60</v>
      </c>
      <c r="V328" s="247">
        <v>60</v>
      </c>
      <c r="W328" s="246">
        <f t="shared" si="79"/>
        <v>0</v>
      </c>
      <c r="X328" s="246">
        <f t="shared" si="80"/>
        <v>60</v>
      </c>
      <c r="Y328" s="248">
        <f t="shared" si="83"/>
        <v>0</v>
      </c>
      <c r="Z328" s="249">
        <v>100000000</v>
      </c>
      <c r="AA328" s="249">
        <v>0</v>
      </c>
      <c r="AB328" s="249">
        <f t="shared" si="75"/>
        <v>0</v>
      </c>
      <c r="AC328" s="249"/>
      <c r="AD328" s="249"/>
      <c r="AE328" s="249"/>
      <c r="AF328" s="249"/>
      <c r="AG328" s="249"/>
      <c r="AH328" s="249"/>
      <c r="AI328" s="249"/>
      <c r="AJ328" s="249"/>
      <c r="AK328" s="249"/>
      <c r="AL328" s="249"/>
      <c r="AM328" s="249"/>
      <c r="AN328" s="249"/>
      <c r="AO328" s="249">
        <f t="shared" si="81"/>
        <v>100000000</v>
      </c>
      <c r="AP328" s="250">
        <f t="shared" si="82"/>
        <v>0</v>
      </c>
      <c r="AQ328" s="251"/>
      <c r="AR328" s="265"/>
      <c r="AS328" s="276"/>
      <c r="AT328" s="267"/>
      <c r="AU328" s="119" t="s">
        <v>195</v>
      </c>
      <c r="AV328" s="119">
        <f>IFERROR(VLOOKUP(F328,'[79]Detail Deprec_202511'!$D$166:$I$202,6,FALSE),0)</f>
        <v>0</v>
      </c>
      <c r="AW328">
        <f t="shared" si="73"/>
        <v>0</v>
      </c>
      <c r="BL328" s="254" t="s">
        <v>1252</v>
      </c>
    </row>
    <row r="329" spans="1:64" hidden="1" outlineLevel="1">
      <c r="A329" s="242">
        <f t="shared" si="76"/>
        <v>315</v>
      </c>
      <c r="B329" s="275" t="s">
        <v>206</v>
      </c>
      <c r="C329" s="517" t="s">
        <v>188</v>
      </c>
      <c r="D329" s="253">
        <v>154</v>
      </c>
      <c r="E329" s="254" t="s">
        <v>1256</v>
      </c>
      <c r="F329" s="254" t="s">
        <v>1257</v>
      </c>
      <c r="G329" s="323">
        <v>43419</v>
      </c>
      <c r="H329" s="244" t="s">
        <v>607</v>
      </c>
      <c r="I329" s="271" t="s">
        <v>1243</v>
      </c>
      <c r="J329" s="271" t="s">
        <v>1254</v>
      </c>
      <c r="K329" s="300" t="s">
        <v>978</v>
      </c>
      <c r="L329" s="254" t="s">
        <v>1255</v>
      </c>
      <c r="M329" s="271">
        <v>2018</v>
      </c>
      <c r="N329" s="271"/>
      <c r="O329" s="271"/>
      <c r="P329" s="272"/>
      <c r="Q329" s="253"/>
      <c r="R329" s="273"/>
      <c r="S329" s="324">
        <v>100000000</v>
      </c>
      <c r="T329" s="245">
        <f t="shared" si="78"/>
        <v>1666666.6666666667</v>
      </c>
      <c r="U329" s="254">
        <v>60</v>
      </c>
      <c r="V329" s="247">
        <v>60</v>
      </c>
      <c r="W329" s="246">
        <f t="shared" si="79"/>
        <v>0</v>
      </c>
      <c r="X329" s="246">
        <f t="shared" si="80"/>
        <v>60</v>
      </c>
      <c r="Y329" s="248">
        <f t="shared" si="83"/>
        <v>0</v>
      </c>
      <c r="Z329" s="249">
        <v>100000000</v>
      </c>
      <c r="AA329" s="249">
        <v>0</v>
      </c>
      <c r="AB329" s="249">
        <f t="shared" si="75"/>
        <v>0</v>
      </c>
      <c r="AC329" s="249"/>
      <c r="AD329" s="249"/>
      <c r="AE329" s="249"/>
      <c r="AF329" s="249"/>
      <c r="AG329" s="249"/>
      <c r="AH329" s="249"/>
      <c r="AI329" s="249"/>
      <c r="AJ329" s="249"/>
      <c r="AK329" s="249"/>
      <c r="AL329" s="249"/>
      <c r="AM329" s="249"/>
      <c r="AN329" s="249"/>
      <c r="AO329" s="249">
        <f t="shared" si="81"/>
        <v>100000000</v>
      </c>
      <c r="AP329" s="250">
        <f t="shared" si="82"/>
        <v>0</v>
      </c>
      <c r="AQ329" s="251"/>
      <c r="AR329" s="265"/>
      <c r="AS329" s="276"/>
      <c r="AT329" s="267"/>
      <c r="AU329" s="119" t="s">
        <v>195</v>
      </c>
      <c r="AV329" s="119">
        <f>IFERROR(VLOOKUP(F329,'[79]Detail Deprec_202511'!$D$166:$I$202,6,FALSE),0)</f>
        <v>0</v>
      </c>
      <c r="AW329">
        <f t="shared" si="73"/>
        <v>0</v>
      </c>
      <c r="BL329" s="254" t="s">
        <v>1256</v>
      </c>
    </row>
    <row r="330" spans="1:64" hidden="1" outlineLevel="1">
      <c r="A330" s="242">
        <f t="shared" si="76"/>
        <v>316</v>
      </c>
      <c r="B330" s="275" t="s">
        <v>206</v>
      </c>
      <c r="C330" s="517" t="s">
        <v>188</v>
      </c>
      <c r="D330" s="253">
        <v>154</v>
      </c>
      <c r="E330" s="254" t="s">
        <v>1258</v>
      </c>
      <c r="F330" s="254" t="s">
        <v>1259</v>
      </c>
      <c r="G330" s="323">
        <v>43419</v>
      </c>
      <c r="H330" s="244" t="s">
        <v>607</v>
      </c>
      <c r="I330" s="271" t="s">
        <v>1243</v>
      </c>
      <c r="J330" s="271" t="s">
        <v>1254</v>
      </c>
      <c r="K330" s="300" t="s">
        <v>978</v>
      </c>
      <c r="L330" s="254" t="s">
        <v>1255</v>
      </c>
      <c r="M330" s="271">
        <v>2018</v>
      </c>
      <c r="N330" s="271"/>
      <c r="O330" s="271"/>
      <c r="P330" s="272"/>
      <c r="Q330" s="253"/>
      <c r="R330" s="273"/>
      <c r="S330" s="324">
        <v>100000000</v>
      </c>
      <c r="T330" s="245">
        <f t="shared" si="78"/>
        <v>1666666.6666666667</v>
      </c>
      <c r="U330" s="254">
        <v>60</v>
      </c>
      <c r="V330" s="247">
        <v>60</v>
      </c>
      <c r="W330" s="246">
        <f t="shared" si="79"/>
        <v>0</v>
      </c>
      <c r="X330" s="246">
        <f t="shared" si="80"/>
        <v>60</v>
      </c>
      <c r="Y330" s="248">
        <f t="shared" si="83"/>
        <v>0</v>
      </c>
      <c r="Z330" s="249">
        <v>100000000</v>
      </c>
      <c r="AA330" s="249">
        <v>0</v>
      </c>
      <c r="AB330" s="249">
        <f t="shared" si="75"/>
        <v>0</v>
      </c>
      <c r="AC330" s="249"/>
      <c r="AD330" s="249"/>
      <c r="AE330" s="249"/>
      <c r="AF330" s="249"/>
      <c r="AG330" s="249"/>
      <c r="AH330" s="249"/>
      <c r="AI330" s="249"/>
      <c r="AJ330" s="249"/>
      <c r="AK330" s="249"/>
      <c r="AL330" s="249"/>
      <c r="AM330" s="249"/>
      <c r="AN330" s="249"/>
      <c r="AO330" s="249">
        <f t="shared" si="81"/>
        <v>100000000</v>
      </c>
      <c r="AP330" s="250">
        <f t="shared" si="82"/>
        <v>0</v>
      </c>
      <c r="AQ330" s="251"/>
      <c r="AR330" s="265"/>
      <c r="AS330" s="276"/>
      <c r="AT330" s="267"/>
      <c r="AU330" s="119" t="s">
        <v>195</v>
      </c>
      <c r="AV330" s="119">
        <f>IFERROR(VLOOKUP(F330,'[79]Detail Deprec_202511'!$D$166:$I$202,6,FALSE),0)</f>
        <v>0</v>
      </c>
      <c r="AW330">
        <f t="shared" si="73"/>
        <v>0</v>
      </c>
      <c r="BL330" s="254" t="s">
        <v>1258</v>
      </c>
    </row>
    <row r="331" spans="1:64" hidden="1" outlineLevel="1">
      <c r="A331" s="242">
        <f t="shared" si="76"/>
        <v>317</v>
      </c>
      <c r="B331" s="275" t="s">
        <v>206</v>
      </c>
      <c r="C331" s="517" t="s">
        <v>188</v>
      </c>
      <c r="D331" s="253">
        <v>154</v>
      </c>
      <c r="E331" s="254" t="s">
        <v>1260</v>
      </c>
      <c r="F331" s="254" t="s">
        <v>1261</v>
      </c>
      <c r="G331" s="323">
        <v>43419</v>
      </c>
      <c r="H331" s="244" t="s">
        <v>607</v>
      </c>
      <c r="I331" s="271" t="s">
        <v>1243</v>
      </c>
      <c r="J331" s="271" t="s">
        <v>1254</v>
      </c>
      <c r="K331" s="300" t="s">
        <v>978</v>
      </c>
      <c r="L331" s="254" t="s">
        <v>1255</v>
      </c>
      <c r="M331" s="271">
        <v>2018</v>
      </c>
      <c r="N331" s="271"/>
      <c r="O331" s="271"/>
      <c r="P331" s="272"/>
      <c r="Q331" s="253"/>
      <c r="R331" s="273"/>
      <c r="S331" s="324">
        <v>100000000</v>
      </c>
      <c r="T331" s="245">
        <f t="shared" si="78"/>
        <v>1666666.6666666667</v>
      </c>
      <c r="U331" s="254">
        <v>60</v>
      </c>
      <c r="V331" s="247">
        <v>60</v>
      </c>
      <c r="W331" s="246">
        <f t="shared" si="79"/>
        <v>0</v>
      </c>
      <c r="X331" s="246">
        <f t="shared" si="80"/>
        <v>60</v>
      </c>
      <c r="Y331" s="248">
        <f t="shared" si="83"/>
        <v>0</v>
      </c>
      <c r="Z331" s="249">
        <v>100000000</v>
      </c>
      <c r="AA331" s="249">
        <v>0</v>
      </c>
      <c r="AB331" s="249">
        <f t="shared" si="75"/>
        <v>0</v>
      </c>
      <c r="AC331" s="249"/>
      <c r="AD331" s="249"/>
      <c r="AE331" s="249"/>
      <c r="AF331" s="249"/>
      <c r="AG331" s="249"/>
      <c r="AH331" s="249"/>
      <c r="AI331" s="249"/>
      <c r="AJ331" s="249"/>
      <c r="AK331" s="249"/>
      <c r="AL331" s="249"/>
      <c r="AM331" s="249"/>
      <c r="AN331" s="249"/>
      <c r="AO331" s="249">
        <f t="shared" si="81"/>
        <v>100000000</v>
      </c>
      <c r="AP331" s="250">
        <f t="shared" si="82"/>
        <v>0</v>
      </c>
      <c r="AQ331" s="251"/>
      <c r="AR331" s="265"/>
      <c r="AS331" s="276"/>
      <c r="AT331" s="267"/>
      <c r="AU331" s="119" t="s">
        <v>195</v>
      </c>
      <c r="AV331" s="119">
        <f>IFERROR(VLOOKUP(F331,'[79]Detail Deprec_202511'!$D$166:$I$202,6,FALSE),0)</f>
        <v>0</v>
      </c>
      <c r="AW331">
        <f t="shared" ref="AW331:AW394" si="84">AV331-AN331</f>
        <v>0</v>
      </c>
      <c r="BL331" s="254" t="s">
        <v>1260</v>
      </c>
    </row>
    <row r="332" spans="1:64" hidden="1" outlineLevel="1">
      <c r="A332" s="242">
        <f t="shared" si="76"/>
        <v>318</v>
      </c>
      <c r="B332" s="275" t="s">
        <v>206</v>
      </c>
      <c r="C332" s="517" t="s">
        <v>188</v>
      </c>
      <c r="D332" s="253">
        <v>154</v>
      </c>
      <c r="E332" s="254" t="s">
        <v>1262</v>
      </c>
      <c r="F332" s="254" t="s">
        <v>1263</v>
      </c>
      <c r="G332" s="323">
        <v>43419</v>
      </c>
      <c r="H332" s="244" t="s">
        <v>607</v>
      </c>
      <c r="I332" s="271" t="s">
        <v>1243</v>
      </c>
      <c r="J332" s="271" t="s">
        <v>1264</v>
      </c>
      <c r="K332" s="300" t="s">
        <v>978</v>
      </c>
      <c r="L332" s="254" t="s">
        <v>1265</v>
      </c>
      <c r="M332" s="271">
        <v>2018</v>
      </c>
      <c r="N332" s="271"/>
      <c r="O332" s="271"/>
      <c r="P332" s="272"/>
      <c r="Q332" s="253"/>
      <c r="R332" s="273"/>
      <c r="S332" s="324">
        <v>600000000</v>
      </c>
      <c r="T332" s="245">
        <f t="shared" si="78"/>
        <v>10000000</v>
      </c>
      <c r="U332" s="254">
        <v>60</v>
      </c>
      <c r="V332" s="247">
        <v>60</v>
      </c>
      <c r="W332" s="246">
        <f t="shared" si="79"/>
        <v>0</v>
      </c>
      <c r="X332" s="246">
        <f t="shared" si="80"/>
        <v>60</v>
      </c>
      <c r="Y332" s="248">
        <f t="shared" si="83"/>
        <v>0</v>
      </c>
      <c r="Z332" s="249">
        <v>600000000</v>
      </c>
      <c r="AA332" s="249">
        <v>0</v>
      </c>
      <c r="AB332" s="249">
        <f t="shared" si="75"/>
        <v>0</v>
      </c>
      <c r="AC332" s="249"/>
      <c r="AD332" s="249"/>
      <c r="AE332" s="249"/>
      <c r="AF332" s="249"/>
      <c r="AG332" s="249"/>
      <c r="AH332" s="249"/>
      <c r="AI332" s="249"/>
      <c r="AJ332" s="249"/>
      <c r="AK332" s="249"/>
      <c r="AL332" s="249"/>
      <c r="AM332" s="249"/>
      <c r="AN332" s="249"/>
      <c r="AO332" s="249">
        <f t="shared" si="81"/>
        <v>600000000</v>
      </c>
      <c r="AP332" s="250">
        <f t="shared" si="82"/>
        <v>0</v>
      </c>
      <c r="AQ332" s="251"/>
      <c r="AR332" s="265"/>
      <c r="AS332" s="276"/>
      <c r="AT332" s="267"/>
      <c r="AU332" s="119" t="s">
        <v>195</v>
      </c>
      <c r="AV332" s="119">
        <f>IFERROR(VLOOKUP(F332,'[79]Detail Deprec_202511'!$D$166:$I$202,6,FALSE),0)</f>
        <v>0</v>
      </c>
      <c r="AW332">
        <f t="shared" si="84"/>
        <v>0</v>
      </c>
      <c r="BL332" s="254" t="s">
        <v>1262</v>
      </c>
    </row>
    <row r="333" spans="1:64" hidden="1" outlineLevel="1">
      <c r="A333" s="242">
        <f t="shared" si="76"/>
        <v>319</v>
      </c>
      <c r="B333" s="275" t="s">
        <v>206</v>
      </c>
      <c r="C333" s="517" t="s">
        <v>188</v>
      </c>
      <c r="D333" s="253">
        <v>154</v>
      </c>
      <c r="E333" s="254" t="s">
        <v>1266</v>
      </c>
      <c r="F333" s="254" t="s">
        <v>1267</v>
      </c>
      <c r="G333" s="323">
        <v>43419</v>
      </c>
      <c r="H333" s="244" t="s">
        <v>607</v>
      </c>
      <c r="I333" s="271" t="s">
        <v>1243</v>
      </c>
      <c r="J333" s="271" t="s">
        <v>1268</v>
      </c>
      <c r="K333" s="300" t="s">
        <v>978</v>
      </c>
      <c r="L333" s="254" t="s">
        <v>1269</v>
      </c>
      <c r="M333" s="271">
        <v>2018</v>
      </c>
      <c r="N333" s="271"/>
      <c r="O333" s="271"/>
      <c r="P333" s="272"/>
      <c r="Q333" s="253"/>
      <c r="R333" s="273"/>
      <c r="S333" s="324">
        <v>200000000</v>
      </c>
      <c r="T333" s="245">
        <f t="shared" si="78"/>
        <v>3333333.3333333335</v>
      </c>
      <c r="U333" s="254">
        <v>60</v>
      </c>
      <c r="V333" s="247">
        <v>60</v>
      </c>
      <c r="W333" s="246">
        <f t="shared" si="79"/>
        <v>0</v>
      </c>
      <c r="X333" s="246">
        <f t="shared" si="80"/>
        <v>60</v>
      </c>
      <c r="Y333" s="248">
        <f t="shared" si="83"/>
        <v>0</v>
      </c>
      <c r="Z333" s="249">
        <v>200000000</v>
      </c>
      <c r="AA333" s="249">
        <v>0</v>
      </c>
      <c r="AB333" s="249">
        <f t="shared" si="75"/>
        <v>0</v>
      </c>
      <c r="AC333" s="249"/>
      <c r="AD333" s="249"/>
      <c r="AE333" s="249"/>
      <c r="AF333" s="249"/>
      <c r="AG333" s="249"/>
      <c r="AH333" s="249"/>
      <c r="AI333" s="249"/>
      <c r="AJ333" s="249"/>
      <c r="AK333" s="249"/>
      <c r="AL333" s="249"/>
      <c r="AM333" s="249"/>
      <c r="AN333" s="249"/>
      <c r="AO333" s="249">
        <f t="shared" si="81"/>
        <v>200000000</v>
      </c>
      <c r="AP333" s="250">
        <f t="shared" si="82"/>
        <v>0</v>
      </c>
      <c r="AQ333" s="251"/>
      <c r="AR333" s="265"/>
      <c r="AS333" s="276"/>
      <c r="AT333" s="267"/>
      <c r="AU333" s="119" t="s">
        <v>195</v>
      </c>
      <c r="AV333" s="119">
        <f>IFERROR(VLOOKUP(F333,'[79]Detail Deprec_202511'!$D$166:$I$202,6,FALSE),0)</f>
        <v>0</v>
      </c>
      <c r="AW333">
        <f t="shared" si="84"/>
        <v>0</v>
      </c>
      <c r="BL333" s="254" t="s">
        <v>1266</v>
      </c>
    </row>
    <row r="334" spans="1:64" hidden="1" outlineLevel="1">
      <c r="A334" s="242">
        <f t="shared" si="76"/>
        <v>320</v>
      </c>
      <c r="B334" s="275" t="s">
        <v>1270</v>
      </c>
      <c r="C334" s="428" t="s">
        <v>1271</v>
      </c>
      <c r="D334" s="253">
        <v>154</v>
      </c>
      <c r="E334" s="254" t="s">
        <v>1272</v>
      </c>
      <c r="F334" s="254" t="s">
        <v>1273</v>
      </c>
      <c r="G334" s="323">
        <v>43434</v>
      </c>
      <c r="H334" s="244" t="s">
        <v>607</v>
      </c>
      <c r="I334" s="271"/>
      <c r="J334" s="271" t="s">
        <v>1274</v>
      </c>
      <c r="K334" s="300" t="s">
        <v>1275</v>
      </c>
      <c r="L334" s="254" t="s">
        <v>1276</v>
      </c>
      <c r="M334" s="271">
        <v>2018</v>
      </c>
      <c r="N334" s="271"/>
      <c r="O334" s="271"/>
      <c r="P334" s="272"/>
      <c r="Q334" s="253">
        <v>1</v>
      </c>
      <c r="R334" s="273"/>
      <c r="S334" s="324">
        <v>37575000</v>
      </c>
      <c r="T334" s="245">
        <f t="shared" si="78"/>
        <v>626250</v>
      </c>
      <c r="U334" s="254">
        <v>60</v>
      </c>
      <c r="V334" s="247">
        <v>60</v>
      </c>
      <c r="W334" s="246">
        <f t="shared" si="79"/>
        <v>0</v>
      </c>
      <c r="X334" s="246">
        <f t="shared" si="80"/>
        <v>60</v>
      </c>
      <c r="Y334" s="248">
        <f t="shared" si="83"/>
        <v>0</v>
      </c>
      <c r="Z334" s="249">
        <v>37575000</v>
      </c>
      <c r="AA334" s="249">
        <v>0</v>
      </c>
      <c r="AB334" s="249">
        <f t="shared" si="75"/>
        <v>0</v>
      </c>
      <c r="AC334" s="249"/>
      <c r="AD334" s="249"/>
      <c r="AE334" s="249"/>
      <c r="AF334" s="249"/>
      <c r="AG334" s="249"/>
      <c r="AH334" s="249"/>
      <c r="AI334" s="249"/>
      <c r="AJ334" s="249"/>
      <c r="AK334" s="249"/>
      <c r="AL334" s="249"/>
      <c r="AM334" s="249"/>
      <c r="AN334" s="249"/>
      <c r="AO334" s="249">
        <f t="shared" si="81"/>
        <v>37575000</v>
      </c>
      <c r="AP334" s="250">
        <f t="shared" si="82"/>
        <v>0</v>
      </c>
      <c r="AQ334" s="251"/>
      <c r="AR334" s="265"/>
      <c r="AS334" s="276"/>
      <c r="AT334" s="267"/>
      <c r="AU334" s="119" t="s">
        <v>195</v>
      </c>
      <c r="AV334" s="119">
        <f>IFERROR(VLOOKUP(F334,'[79]Detail Deprec_202511'!$D$166:$I$202,6,FALSE),0)</f>
        <v>0</v>
      </c>
      <c r="AW334">
        <f t="shared" si="84"/>
        <v>0</v>
      </c>
      <c r="BL334" s="254" t="s">
        <v>1272</v>
      </c>
    </row>
    <row r="335" spans="1:64" hidden="1" outlineLevel="1">
      <c r="A335" s="242">
        <f t="shared" si="76"/>
        <v>321</v>
      </c>
      <c r="B335" s="275" t="s">
        <v>206</v>
      </c>
      <c r="C335" s="517" t="s">
        <v>188</v>
      </c>
      <c r="D335" s="253">
        <v>154</v>
      </c>
      <c r="E335" s="254" t="s">
        <v>1277</v>
      </c>
      <c r="F335" s="254" t="s">
        <v>1278</v>
      </c>
      <c r="G335" s="323">
        <v>43496</v>
      </c>
      <c r="H335" s="244" t="s">
        <v>607</v>
      </c>
      <c r="I335" s="271" t="s">
        <v>1279</v>
      </c>
      <c r="J335" s="271" t="s">
        <v>1280</v>
      </c>
      <c r="K335" s="300" t="s">
        <v>978</v>
      </c>
      <c r="L335" s="254"/>
      <c r="M335" s="271">
        <v>2019</v>
      </c>
      <c r="N335" s="271"/>
      <c r="O335" s="271"/>
      <c r="P335" s="272"/>
      <c r="Q335" s="253"/>
      <c r="R335" s="273"/>
      <c r="S335" s="324">
        <v>14750000</v>
      </c>
      <c r="T335" s="245">
        <f t="shared" si="78"/>
        <v>409722.22222222225</v>
      </c>
      <c r="U335" s="254">
        <v>36</v>
      </c>
      <c r="V335" s="247">
        <v>35.999999999999993</v>
      </c>
      <c r="W335" s="246">
        <f t="shared" si="79"/>
        <v>0</v>
      </c>
      <c r="X335" s="254">
        <f t="shared" si="80"/>
        <v>35.999999999999993</v>
      </c>
      <c r="Y335" s="248">
        <f t="shared" si="83"/>
        <v>0</v>
      </c>
      <c r="Z335" s="249">
        <v>14749999.999999998</v>
      </c>
      <c r="AA335" s="249">
        <v>1.862645149230957E-9</v>
      </c>
      <c r="AB335" s="249">
        <f t="shared" si="75"/>
        <v>0</v>
      </c>
      <c r="AC335" s="249"/>
      <c r="AD335" s="249"/>
      <c r="AE335" s="249"/>
      <c r="AF335" s="249"/>
      <c r="AG335" s="249"/>
      <c r="AH335" s="249"/>
      <c r="AI335" s="249"/>
      <c r="AJ335" s="249"/>
      <c r="AK335" s="249"/>
      <c r="AL335" s="249"/>
      <c r="AM335" s="249"/>
      <c r="AN335" s="249"/>
      <c r="AO335" s="249">
        <f t="shared" si="81"/>
        <v>14749999.999999998</v>
      </c>
      <c r="AP335" s="250">
        <f t="shared" si="82"/>
        <v>1.862645149230957E-9</v>
      </c>
      <c r="AQ335" s="251"/>
      <c r="AR335" s="265"/>
      <c r="AS335" s="276"/>
      <c r="AT335" s="267"/>
      <c r="AU335" s="119" t="s">
        <v>195</v>
      </c>
      <c r="AV335" s="119">
        <f>IFERROR(VLOOKUP(F335,'[79]Detail Deprec_202511'!$D$166:$I$202,6,FALSE),0)</f>
        <v>0</v>
      </c>
      <c r="AW335">
        <f t="shared" si="84"/>
        <v>0</v>
      </c>
      <c r="BL335" s="254" t="s">
        <v>1277</v>
      </c>
    </row>
    <row r="336" spans="1:64" hidden="1" outlineLevel="1">
      <c r="A336" s="242">
        <f t="shared" si="76"/>
        <v>322</v>
      </c>
      <c r="B336" s="275" t="s">
        <v>206</v>
      </c>
      <c r="C336" s="517" t="s">
        <v>188</v>
      </c>
      <c r="D336" s="253">
        <v>154</v>
      </c>
      <c r="E336" s="254" t="s">
        <v>1281</v>
      </c>
      <c r="F336" s="254" t="s">
        <v>1282</v>
      </c>
      <c r="G336" s="323">
        <v>43496</v>
      </c>
      <c r="H336" s="244" t="s">
        <v>607</v>
      </c>
      <c r="I336" s="271" t="s">
        <v>1283</v>
      </c>
      <c r="J336" s="271" t="s">
        <v>1284</v>
      </c>
      <c r="K336" s="300" t="s">
        <v>929</v>
      </c>
      <c r="L336" s="254"/>
      <c r="M336" s="271">
        <v>2019</v>
      </c>
      <c r="N336" s="271"/>
      <c r="O336" s="271"/>
      <c r="P336" s="272"/>
      <c r="Q336" s="253"/>
      <c r="R336" s="273">
        <v>521400</v>
      </c>
      <c r="S336" s="324">
        <v>68365968</v>
      </c>
      <c r="T336" s="245">
        <f t="shared" si="78"/>
        <v>1899054.6666666667</v>
      </c>
      <c r="U336" s="254">
        <v>36</v>
      </c>
      <c r="V336" s="247">
        <v>36.000000000000007</v>
      </c>
      <c r="W336" s="246">
        <f t="shared" si="79"/>
        <v>0</v>
      </c>
      <c r="X336" s="254">
        <f t="shared" si="80"/>
        <v>36.000000000000007</v>
      </c>
      <c r="Y336" s="248">
        <f t="shared" si="83"/>
        <v>0</v>
      </c>
      <c r="Z336" s="249">
        <v>68365968.000000015</v>
      </c>
      <c r="AA336" s="249">
        <v>-1.4901161193847656E-8</v>
      </c>
      <c r="AB336" s="249">
        <f t="shared" si="75"/>
        <v>0</v>
      </c>
      <c r="AC336" s="249"/>
      <c r="AD336" s="249"/>
      <c r="AE336" s="249"/>
      <c r="AF336" s="249"/>
      <c r="AG336" s="249"/>
      <c r="AH336" s="249"/>
      <c r="AI336" s="249"/>
      <c r="AJ336" s="249"/>
      <c r="AK336" s="249"/>
      <c r="AL336" s="249"/>
      <c r="AM336" s="249"/>
      <c r="AN336" s="249"/>
      <c r="AO336" s="249">
        <f t="shared" si="81"/>
        <v>68365968.000000015</v>
      </c>
      <c r="AP336" s="250">
        <f t="shared" si="82"/>
        <v>-1.4901161193847656E-8</v>
      </c>
      <c r="AQ336" s="251"/>
      <c r="AR336" s="265"/>
      <c r="AS336" s="276"/>
      <c r="AT336" s="267"/>
      <c r="AU336" s="119" t="s">
        <v>195</v>
      </c>
      <c r="AV336" s="119">
        <f>IFERROR(VLOOKUP(F336,'[79]Detail Deprec_202511'!$D$166:$I$202,6,FALSE),0)</f>
        <v>0</v>
      </c>
      <c r="AW336">
        <f t="shared" si="84"/>
        <v>0</v>
      </c>
      <c r="BL336" s="254" t="s">
        <v>1281</v>
      </c>
    </row>
    <row r="337" spans="1:64" hidden="1" outlineLevel="1">
      <c r="A337" s="242">
        <f t="shared" si="76"/>
        <v>323</v>
      </c>
      <c r="B337" s="275" t="s">
        <v>206</v>
      </c>
      <c r="C337" s="517" t="s">
        <v>188</v>
      </c>
      <c r="D337" s="253">
        <v>154</v>
      </c>
      <c r="E337" s="254" t="s">
        <v>1285</v>
      </c>
      <c r="F337" s="254" t="s">
        <v>1286</v>
      </c>
      <c r="G337" s="323">
        <v>43593</v>
      </c>
      <c r="H337" s="244" t="s">
        <v>607</v>
      </c>
      <c r="I337" s="271" t="s">
        <v>1287</v>
      </c>
      <c r="J337" s="271" t="s">
        <v>625</v>
      </c>
      <c r="K337" s="300" t="s">
        <v>1288</v>
      </c>
      <c r="L337" s="254" t="s">
        <v>1289</v>
      </c>
      <c r="M337" s="271">
        <v>2019</v>
      </c>
      <c r="N337" s="271" t="s">
        <v>1290</v>
      </c>
      <c r="O337" s="271">
        <v>152104</v>
      </c>
      <c r="P337" s="272"/>
      <c r="Q337" s="253"/>
      <c r="R337" s="325">
        <v>152600</v>
      </c>
      <c r="S337" s="324">
        <v>2427237288</v>
      </c>
      <c r="T337" s="245">
        <f t="shared" si="78"/>
        <v>40453954.799999997</v>
      </c>
      <c r="U337" s="254">
        <v>60</v>
      </c>
      <c r="V337" s="247">
        <v>60.000000000000014</v>
      </c>
      <c r="W337" s="246">
        <f t="shared" si="79"/>
        <v>0</v>
      </c>
      <c r="X337" s="254">
        <f t="shared" si="80"/>
        <v>60.000000000000014</v>
      </c>
      <c r="Y337" s="248">
        <f t="shared" si="83"/>
        <v>0</v>
      </c>
      <c r="Z337" s="249">
        <v>2427237288.0000005</v>
      </c>
      <c r="AA337" s="249">
        <v>-4.76837158203125E-7</v>
      </c>
      <c r="AB337" s="249">
        <f t="shared" si="75"/>
        <v>0</v>
      </c>
      <c r="AC337" s="249"/>
      <c r="AD337" s="249"/>
      <c r="AE337" s="249"/>
      <c r="AF337" s="249"/>
      <c r="AG337" s="249"/>
      <c r="AH337" s="249"/>
      <c r="AI337" s="249"/>
      <c r="AJ337" s="249"/>
      <c r="AK337" s="249"/>
      <c r="AL337" s="249"/>
      <c r="AM337" s="249"/>
      <c r="AN337" s="249"/>
      <c r="AO337" s="249">
        <f t="shared" si="81"/>
        <v>2427237288.0000005</v>
      </c>
      <c r="AP337" s="250">
        <f t="shared" si="82"/>
        <v>-4.76837158203125E-7</v>
      </c>
      <c r="AQ337" s="251"/>
      <c r="AR337" s="265"/>
      <c r="AS337" s="276"/>
      <c r="AT337" s="267"/>
      <c r="AU337" s="119" t="s">
        <v>195</v>
      </c>
      <c r="AV337" s="119">
        <f>IFERROR(VLOOKUP(F337,'[79]Detail Deprec_202511'!$D$166:$I$202,6,FALSE),0)</f>
        <v>0</v>
      </c>
      <c r="AW337">
        <f t="shared" si="84"/>
        <v>0</v>
      </c>
      <c r="BL337" s="254" t="s">
        <v>1285</v>
      </c>
    </row>
    <row r="338" spans="1:64" hidden="1" outlineLevel="1">
      <c r="A338" s="242">
        <f t="shared" si="76"/>
        <v>324</v>
      </c>
      <c r="B338" s="275" t="s">
        <v>206</v>
      </c>
      <c r="C338" s="517" t="s">
        <v>188</v>
      </c>
      <c r="D338" s="253">
        <v>154</v>
      </c>
      <c r="E338" s="254" t="s">
        <v>1291</v>
      </c>
      <c r="F338" s="254" t="s">
        <v>1292</v>
      </c>
      <c r="G338" s="323">
        <v>43661</v>
      </c>
      <c r="H338" s="244" t="s">
        <v>607</v>
      </c>
      <c r="I338" s="271" t="s">
        <v>1293</v>
      </c>
      <c r="J338" s="271" t="s">
        <v>1294</v>
      </c>
      <c r="K338" s="300" t="s">
        <v>978</v>
      </c>
      <c r="L338" s="254"/>
      <c r="M338" s="271">
        <v>2019</v>
      </c>
      <c r="N338" s="271" t="s">
        <v>1295</v>
      </c>
      <c r="O338" s="271"/>
      <c r="P338" s="272" t="s">
        <v>1296</v>
      </c>
      <c r="Q338" s="253">
        <v>1</v>
      </c>
      <c r="R338" s="325"/>
      <c r="S338" s="324">
        <v>35000000</v>
      </c>
      <c r="T338" s="245">
        <f t="shared" si="78"/>
        <v>972222.22222222225</v>
      </c>
      <c r="U338" s="254">
        <v>36</v>
      </c>
      <c r="V338" s="247">
        <v>36</v>
      </c>
      <c r="W338" s="246">
        <f t="shared" si="79"/>
        <v>0</v>
      </c>
      <c r="X338" s="254">
        <f t="shared" si="80"/>
        <v>36</v>
      </c>
      <c r="Y338" s="248">
        <f t="shared" si="83"/>
        <v>0</v>
      </c>
      <c r="Z338" s="249">
        <v>35000000</v>
      </c>
      <c r="AA338" s="249">
        <v>0</v>
      </c>
      <c r="AB338" s="249">
        <f t="shared" si="75"/>
        <v>0</v>
      </c>
      <c r="AC338" s="249"/>
      <c r="AD338" s="249"/>
      <c r="AE338" s="249"/>
      <c r="AF338" s="249"/>
      <c r="AG338" s="249"/>
      <c r="AH338" s="249"/>
      <c r="AI338" s="249"/>
      <c r="AJ338" s="249"/>
      <c r="AK338" s="249"/>
      <c r="AL338" s="249"/>
      <c r="AM338" s="249"/>
      <c r="AN338" s="249"/>
      <c r="AO338" s="249">
        <f t="shared" si="81"/>
        <v>35000000</v>
      </c>
      <c r="AP338" s="250">
        <f t="shared" si="82"/>
        <v>0</v>
      </c>
      <c r="AQ338" s="251"/>
      <c r="AR338" s="265"/>
      <c r="AS338" s="276"/>
      <c r="AT338" s="267"/>
      <c r="AU338" s="119" t="s">
        <v>195</v>
      </c>
      <c r="AV338" s="119">
        <f>IFERROR(VLOOKUP(F338,'[79]Detail Deprec_202511'!$D$166:$I$202,6,FALSE),0)</f>
        <v>0</v>
      </c>
      <c r="AW338">
        <f t="shared" si="84"/>
        <v>0</v>
      </c>
      <c r="BL338" s="254" t="s">
        <v>1291</v>
      </c>
    </row>
    <row r="339" spans="1:64" hidden="1" outlineLevel="1">
      <c r="A339" s="242">
        <f t="shared" si="76"/>
        <v>325</v>
      </c>
      <c r="B339" s="275" t="s">
        <v>206</v>
      </c>
      <c r="C339" s="517" t="s">
        <v>188</v>
      </c>
      <c r="D339" s="253">
        <v>154</v>
      </c>
      <c r="E339" s="254" t="s">
        <v>1297</v>
      </c>
      <c r="F339" s="254" t="s">
        <v>1298</v>
      </c>
      <c r="G339" s="323">
        <v>43676</v>
      </c>
      <c r="H339" s="244" t="s">
        <v>607</v>
      </c>
      <c r="I339" s="271" t="s">
        <v>1299</v>
      </c>
      <c r="J339" s="271" t="s">
        <v>1300</v>
      </c>
      <c r="K339" s="300" t="s">
        <v>978</v>
      </c>
      <c r="L339" s="254"/>
      <c r="M339" s="271">
        <v>2019</v>
      </c>
      <c r="N339" s="271" t="s">
        <v>1301</v>
      </c>
      <c r="O339" s="271"/>
      <c r="P339" s="272" t="s">
        <v>1302</v>
      </c>
      <c r="Q339" s="253">
        <v>1</v>
      </c>
      <c r="R339" s="325"/>
      <c r="S339" s="324">
        <v>162225000</v>
      </c>
      <c r="T339" s="245">
        <f t="shared" si="78"/>
        <v>2703750</v>
      </c>
      <c r="U339" s="254">
        <v>60</v>
      </c>
      <c r="V339" s="247">
        <v>60</v>
      </c>
      <c r="W339" s="246">
        <f t="shared" si="79"/>
        <v>0</v>
      </c>
      <c r="X339" s="254">
        <f t="shared" si="80"/>
        <v>60</v>
      </c>
      <c r="Y339" s="248">
        <f t="shared" si="83"/>
        <v>0</v>
      </c>
      <c r="Z339" s="249">
        <v>162225000</v>
      </c>
      <c r="AA339" s="249">
        <v>0</v>
      </c>
      <c r="AB339" s="249">
        <f t="shared" si="75"/>
        <v>0</v>
      </c>
      <c r="AC339" s="249"/>
      <c r="AD339" s="249"/>
      <c r="AE339" s="249"/>
      <c r="AF339" s="249"/>
      <c r="AG339" s="249"/>
      <c r="AH339" s="249"/>
      <c r="AI339" s="249"/>
      <c r="AJ339" s="249"/>
      <c r="AK339" s="249"/>
      <c r="AL339" s="249"/>
      <c r="AM339" s="249"/>
      <c r="AN339" s="249"/>
      <c r="AO339" s="249">
        <f t="shared" si="81"/>
        <v>162225000</v>
      </c>
      <c r="AP339" s="250">
        <f t="shared" si="82"/>
        <v>0</v>
      </c>
      <c r="AQ339" s="251"/>
      <c r="AR339" s="265"/>
      <c r="AS339" s="276"/>
      <c r="AT339" s="267"/>
      <c r="AU339" s="119" t="s">
        <v>195</v>
      </c>
      <c r="AV339" s="119">
        <f>IFERROR(VLOOKUP(F339,'[79]Detail Deprec_202511'!$D$166:$I$202,6,FALSE),0)</f>
        <v>0</v>
      </c>
      <c r="AW339">
        <f t="shared" si="84"/>
        <v>0</v>
      </c>
      <c r="BL339" s="254" t="s">
        <v>1297</v>
      </c>
    </row>
    <row r="340" spans="1:64" hidden="1" outlineLevel="1">
      <c r="A340" s="242">
        <f t="shared" si="76"/>
        <v>326</v>
      </c>
      <c r="B340" s="275" t="s">
        <v>206</v>
      </c>
      <c r="C340" s="517" t="s">
        <v>188</v>
      </c>
      <c r="D340" s="253">
        <v>154</v>
      </c>
      <c r="E340" s="254" t="s">
        <v>1303</v>
      </c>
      <c r="F340" s="254" t="s">
        <v>1304</v>
      </c>
      <c r="G340" s="323">
        <v>43676</v>
      </c>
      <c r="H340" s="244" t="s">
        <v>607</v>
      </c>
      <c r="I340" s="271" t="s">
        <v>1299</v>
      </c>
      <c r="J340" s="271" t="s">
        <v>1300</v>
      </c>
      <c r="K340" s="300" t="s">
        <v>978</v>
      </c>
      <c r="L340" s="254"/>
      <c r="M340" s="271">
        <v>2019</v>
      </c>
      <c r="N340" s="271" t="s">
        <v>1301</v>
      </c>
      <c r="O340" s="271"/>
      <c r="P340" s="272" t="s">
        <v>1305</v>
      </c>
      <c r="Q340" s="253">
        <v>1</v>
      </c>
      <c r="R340" s="325"/>
      <c r="S340" s="324">
        <v>162225000</v>
      </c>
      <c r="T340" s="245">
        <f t="shared" si="78"/>
        <v>2703750</v>
      </c>
      <c r="U340" s="254">
        <v>60</v>
      </c>
      <c r="V340" s="247">
        <v>60</v>
      </c>
      <c r="W340" s="246">
        <f t="shared" si="79"/>
        <v>0</v>
      </c>
      <c r="X340" s="254">
        <f t="shared" si="80"/>
        <v>60</v>
      </c>
      <c r="Y340" s="248">
        <f t="shared" si="83"/>
        <v>0</v>
      </c>
      <c r="Z340" s="249">
        <v>162225000</v>
      </c>
      <c r="AA340" s="249">
        <v>0</v>
      </c>
      <c r="AB340" s="249">
        <f t="shared" si="75"/>
        <v>0</v>
      </c>
      <c r="AC340" s="249"/>
      <c r="AD340" s="249"/>
      <c r="AE340" s="249"/>
      <c r="AF340" s="249"/>
      <c r="AG340" s="249"/>
      <c r="AH340" s="249"/>
      <c r="AI340" s="249"/>
      <c r="AJ340" s="249"/>
      <c r="AK340" s="249"/>
      <c r="AL340" s="249"/>
      <c r="AM340" s="249"/>
      <c r="AN340" s="249"/>
      <c r="AO340" s="249">
        <f t="shared" si="81"/>
        <v>162225000</v>
      </c>
      <c r="AP340" s="250">
        <f t="shared" si="82"/>
        <v>0</v>
      </c>
      <c r="AQ340" s="251"/>
      <c r="AR340" s="265"/>
      <c r="AS340" s="276"/>
      <c r="AT340" s="267"/>
      <c r="AU340" s="119" t="s">
        <v>195</v>
      </c>
      <c r="AV340" s="119">
        <f>IFERROR(VLOOKUP(F340,'[79]Detail Deprec_202511'!$D$166:$I$202,6,FALSE),0)</f>
        <v>0</v>
      </c>
      <c r="AW340">
        <f t="shared" si="84"/>
        <v>0</v>
      </c>
      <c r="BL340" s="254" t="s">
        <v>1303</v>
      </c>
    </row>
    <row r="341" spans="1:64" hidden="1" outlineLevel="1">
      <c r="A341" s="242">
        <f t="shared" si="76"/>
        <v>327</v>
      </c>
      <c r="B341" s="275" t="s">
        <v>206</v>
      </c>
      <c r="C341" s="517" t="s">
        <v>188</v>
      </c>
      <c r="D341" s="253">
        <v>154</v>
      </c>
      <c r="E341" s="254" t="s">
        <v>1306</v>
      </c>
      <c r="F341" s="254" t="s">
        <v>1307</v>
      </c>
      <c r="G341" s="323">
        <v>43676</v>
      </c>
      <c r="H341" s="244" t="s">
        <v>607</v>
      </c>
      <c r="I341" s="271" t="s">
        <v>1299</v>
      </c>
      <c r="J341" s="271" t="s">
        <v>1300</v>
      </c>
      <c r="K341" s="300" t="s">
        <v>978</v>
      </c>
      <c r="L341" s="254"/>
      <c r="M341" s="271">
        <v>2019</v>
      </c>
      <c r="N341" s="271" t="s">
        <v>1301</v>
      </c>
      <c r="O341" s="271"/>
      <c r="P341" s="272" t="s">
        <v>1308</v>
      </c>
      <c r="Q341" s="253">
        <v>1</v>
      </c>
      <c r="R341" s="325"/>
      <c r="S341" s="324">
        <v>162225000</v>
      </c>
      <c r="T341" s="245">
        <f t="shared" si="78"/>
        <v>2703750</v>
      </c>
      <c r="U341" s="254">
        <v>60</v>
      </c>
      <c r="V341" s="247">
        <v>60</v>
      </c>
      <c r="W341" s="246">
        <f t="shared" si="79"/>
        <v>0</v>
      </c>
      <c r="X341" s="248">
        <f t="shared" si="80"/>
        <v>60</v>
      </c>
      <c r="Y341" s="248">
        <f t="shared" si="83"/>
        <v>0</v>
      </c>
      <c r="Z341" s="249">
        <v>162225000</v>
      </c>
      <c r="AA341" s="249">
        <v>0</v>
      </c>
      <c r="AB341" s="249">
        <f t="shared" ref="AB341:AB403" si="85">SUM(AC341:AH341)</f>
        <v>0</v>
      </c>
      <c r="AC341" s="249"/>
      <c r="AD341" s="249"/>
      <c r="AE341" s="249"/>
      <c r="AF341" s="249"/>
      <c r="AG341" s="249"/>
      <c r="AH341" s="249"/>
      <c r="AI341" s="249"/>
      <c r="AJ341" s="249"/>
      <c r="AK341" s="249"/>
      <c r="AL341" s="249"/>
      <c r="AM341" s="249"/>
      <c r="AN341" s="249"/>
      <c r="AO341" s="249">
        <f t="shared" si="81"/>
        <v>162225000</v>
      </c>
      <c r="AP341" s="250">
        <f t="shared" si="82"/>
        <v>0</v>
      </c>
      <c r="AQ341" s="251"/>
      <c r="AR341" s="265"/>
      <c r="AS341" s="276"/>
      <c r="AT341" s="267"/>
      <c r="AU341" s="119" t="s">
        <v>195</v>
      </c>
      <c r="AV341" s="119">
        <f>IFERROR(VLOOKUP(F341,'[79]Detail Deprec_202511'!$D$166:$I$202,6,FALSE),0)</f>
        <v>0</v>
      </c>
      <c r="AW341">
        <f t="shared" si="84"/>
        <v>0</v>
      </c>
      <c r="BL341" s="254" t="s">
        <v>1306</v>
      </c>
    </row>
    <row r="342" spans="1:64" hidden="1" outlineLevel="1">
      <c r="A342" s="242">
        <f t="shared" ref="A342:A408" si="86">+A341+1</f>
        <v>328</v>
      </c>
      <c r="B342" s="275" t="s">
        <v>206</v>
      </c>
      <c r="C342" s="517" t="s">
        <v>188</v>
      </c>
      <c r="D342" s="253">
        <v>154</v>
      </c>
      <c r="E342" s="254" t="s">
        <v>1309</v>
      </c>
      <c r="F342" s="254" t="s">
        <v>1310</v>
      </c>
      <c r="G342" s="323">
        <v>43676</v>
      </c>
      <c r="H342" s="244" t="s">
        <v>607</v>
      </c>
      <c r="I342" s="271" t="s">
        <v>1299</v>
      </c>
      <c r="J342" s="271" t="s">
        <v>1300</v>
      </c>
      <c r="K342" s="300" t="s">
        <v>978</v>
      </c>
      <c r="L342" s="254"/>
      <c r="M342" s="271">
        <v>2019</v>
      </c>
      <c r="N342" s="271" t="s">
        <v>1301</v>
      </c>
      <c r="O342" s="271"/>
      <c r="P342" s="272" t="s">
        <v>1311</v>
      </c>
      <c r="Q342" s="253">
        <v>1</v>
      </c>
      <c r="R342" s="325"/>
      <c r="S342" s="324">
        <v>162225000</v>
      </c>
      <c r="T342" s="245">
        <f t="shared" si="78"/>
        <v>2703750</v>
      </c>
      <c r="U342" s="254">
        <v>60</v>
      </c>
      <c r="V342" s="247">
        <v>60</v>
      </c>
      <c r="W342" s="246">
        <f t="shared" si="79"/>
        <v>0</v>
      </c>
      <c r="X342" s="248">
        <f t="shared" si="80"/>
        <v>60</v>
      </c>
      <c r="Y342" s="248">
        <f t="shared" si="83"/>
        <v>0</v>
      </c>
      <c r="Z342" s="249">
        <v>162225000</v>
      </c>
      <c r="AA342" s="249">
        <v>0</v>
      </c>
      <c r="AB342" s="249">
        <f t="shared" si="85"/>
        <v>0</v>
      </c>
      <c r="AC342" s="249"/>
      <c r="AD342" s="249"/>
      <c r="AE342" s="249"/>
      <c r="AF342" s="249"/>
      <c r="AG342" s="249"/>
      <c r="AH342" s="249"/>
      <c r="AI342" s="249"/>
      <c r="AJ342" s="249"/>
      <c r="AK342" s="249"/>
      <c r="AL342" s="249"/>
      <c r="AM342" s="249"/>
      <c r="AN342" s="249"/>
      <c r="AO342" s="249">
        <f t="shared" si="81"/>
        <v>162225000</v>
      </c>
      <c r="AP342" s="250">
        <f t="shared" si="82"/>
        <v>0</v>
      </c>
      <c r="AQ342" s="251"/>
      <c r="AR342" s="265"/>
      <c r="AS342" s="276"/>
      <c r="AT342" s="267"/>
      <c r="AU342" s="119" t="s">
        <v>195</v>
      </c>
      <c r="AV342" s="119">
        <f>IFERROR(VLOOKUP(F342,'[79]Detail Deprec_202511'!$D$166:$I$202,6,FALSE),0)</f>
        <v>0</v>
      </c>
      <c r="AW342">
        <f t="shared" si="84"/>
        <v>0</v>
      </c>
      <c r="BL342" s="254" t="s">
        <v>1309</v>
      </c>
    </row>
    <row r="343" spans="1:64" hidden="1" outlineLevel="1">
      <c r="A343" s="242">
        <f t="shared" si="86"/>
        <v>329</v>
      </c>
      <c r="B343" s="275" t="s">
        <v>206</v>
      </c>
      <c r="C343" s="517" t="s">
        <v>188</v>
      </c>
      <c r="D343" s="253">
        <v>154</v>
      </c>
      <c r="E343" s="254" t="s">
        <v>1312</v>
      </c>
      <c r="F343" s="254" t="s">
        <v>1313</v>
      </c>
      <c r="G343" s="323">
        <v>43706</v>
      </c>
      <c r="H343" s="244" t="s">
        <v>607</v>
      </c>
      <c r="I343" s="271" t="s">
        <v>1314</v>
      </c>
      <c r="J343" s="271" t="s">
        <v>1315</v>
      </c>
      <c r="K343" s="300" t="s">
        <v>978</v>
      </c>
      <c r="L343" s="254"/>
      <c r="M343" s="271">
        <v>2019</v>
      </c>
      <c r="N343" s="271"/>
      <c r="O343" s="271" t="s">
        <v>1316</v>
      </c>
      <c r="P343" s="326" t="s">
        <v>1317</v>
      </c>
      <c r="Q343" s="253">
        <v>1</v>
      </c>
      <c r="R343" s="325"/>
      <c r="S343" s="324">
        <v>22500000</v>
      </c>
      <c r="T343" s="245">
        <f t="shared" si="78"/>
        <v>375000</v>
      </c>
      <c r="U343" s="254">
        <v>60</v>
      </c>
      <c r="V343" s="247">
        <v>60</v>
      </c>
      <c r="W343" s="246">
        <f t="shared" si="79"/>
        <v>0</v>
      </c>
      <c r="X343" s="254">
        <f t="shared" si="80"/>
        <v>60</v>
      </c>
      <c r="Y343" s="248">
        <f t="shared" si="83"/>
        <v>0</v>
      </c>
      <c r="Z343" s="249">
        <v>22500000</v>
      </c>
      <c r="AA343" s="249">
        <v>0</v>
      </c>
      <c r="AB343" s="249">
        <f t="shared" si="85"/>
        <v>0</v>
      </c>
      <c r="AC343" s="249"/>
      <c r="AD343" s="249"/>
      <c r="AE343" s="249"/>
      <c r="AF343" s="249"/>
      <c r="AG343" s="249"/>
      <c r="AH343" s="249"/>
      <c r="AI343" s="249"/>
      <c r="AJ343" s="249"/>
      <c r="AK343" s="249"/>
      <c r="AL343" s="249"/>
      <c r="AM343" s="249"/>
      <c r="AN343" s="249"/>
      <c r="AO343" s="249">
        <f t="shared" si="81"/>
        <v>22500000</v>
      </c>
      <c r="AP343" s="250">
        <f t="shared" si="82"/>
        <v>0</v>
      </c>
      <c r="AQ343" s="251"/>
      <c r="AR343" s="265"/>
      <c r="AS343" s="276"/>
      <c r="AT343" s="267"/>
      <c r="AU343" s="119" t="s">
        <v>195</v>
      </c>
      <c r="AV343" s="119">
        <f>IFERROR(VLOOKUP(F343,'[79]Detail Deprec_202511'!$D$166:$I$202,6,FALSE),0)</f>
        <v>0</v>
      </c>
      <c r="AW343">
        <f t="shared" si="84"/>
        <v>0</v>
      </c>
      <c r="BL343" s="254" t="s">
        <v>1312</v>
      </c>
    </row>
    <row r="344" spans="1:64" hidden="1" outlineLevel="1">
      <c r="A344" s="242">
        <f t="shared" si="86"/>
        <v>330</v>
      </c>
      <c r="B344" s="275" t="s">
        <v>206</v>
      </c>
      <c r="C344" s="517" t="s">
        <v>188</v>
      </c>
      <c r="D344" s="253">
        <v>154</v>
      </c>
      <c r="E344" s="254" t="s">
        <v>1318</v>
      </c>
      <c r="F344" s="254" t="s">
        <v>1319</v>
      </c>
      <c r="G344" s="323">
        <v>43706</v>
      </c>
      <c r="H344" s="244" t="s">
        <v>607</v>
      </c>
      <c r="I344" s="271" t="s">
        <v>1320</v>
      </c>
      <c r="J344" s="271" t="s">
        <v>1321</v>
      </c>
      <c r="K344" s="300" t="s">
        <v>1322</v>
      </c>
      <c r="L344" s="254"/>
      <c r="M344" s="271">
        <v>2019</v>
      </c>
      <c r="N344" s="271" t="s">
        <v>1323</v>
      </c>
      <c r="O344" s="271"/>
      <c r="P344" s="326" t="s">
        <v>1324</v>
      </c>
      <c r="Q344" s="253">
        <v>1</v>
      </c>
      <c r="R344" s="325" t="s">
        <v>1325</v>
      </c>
      <c r="S344" s="324">
        <f>5525000*129.21</f>
        <v>713885250</v>
      </c>
      <c r="T344" s="245">
        <f t="shared" si="78"/>
        <v>11898087.5</v>
      </c>
      <c r="U344" s="254">
        <v>60</v>
      </c>
      <c r="V344" s="247">
        <v>60</v>
      </c>
      <c r="W344" s="246">
        <f t="shared" si="79"/>
        <v>0</v>
      </c>
      <c r="X344" s="254">
        <f t="shared" si="80"/>
        <v>60</v>
      </c>
      <c r="Y344" s="248">
        <f t="shared" si="83"/>
        <v>0</v>
      </c>
      <c r="Z344" s="249">
        <v>713885250</v>
      </c>
      <c r="AA344" s="249">
        <v>0</v>
      </c>
      <c r="AB344" s="249">
        <f t="shared" si="85"/>
        <v>0</v>
      </c>
      <c r="AC344" s="249"/>
      <c r="AD344" s="249"/>
      <c r="AE344" s="249"/>
      <c r="AF344" s="249"/>
      <c r="AG344" s="249"/>
      <c r="AH344" s="249"/>
      <c r="AI344" s="249"/>
      <c r="AJ344" s="249"/>
      <c r="AK344" s="249"/>
      <c r="AL344" s="249"/>
      <c r="AM344" s="249"/>
      <c r="AN344" s="249"/>
      <c r="AO344" s="249">
        <f t="shared" si="81"/>
        <v>713885250</v>
      </c>
      <c r="AP344" s="250">
        <f t="shared" si="82"/>
        <v>0</v>
      </c>
      <c r="AQ344" s="251"/>
      <c r="AR344" s="265"/>
      <c r="AS344" s="276"/>
      <c r="AT344" s="267"/>
      <c r="AU344" s="119" t="s">
        <v>195</v>
      </c>
      <c r="AV344" s="119">
        <f>IFERROR(VLOOKUP(F344,'[79]Detail Deprec_202511'!$D$166:$I$202,6,FALSE),0)</f>
        <v>0</v>
      </c>
      <c r="AW344">
        <f t="shared" si="84"/>
        <v>0</v>
      </c>
      <c r="BL344" s="254" t="s">
        <v>1318</v>
      </c>
    </row>
    <row r="345" spans="1:64" hidden="1" outlineLevel="1">
      <c r="A345" s="242">
        <f t="shared" si="86"/>
        <v>331</v>
      </c>
      <c r="B345" s="275" t="s">
        <v>206</v>
      </c>
      <c r="C345" s="517" t="s">
        <v>188</v>
      </c>
      <c r="D345" s="253">
        <v>154</v>
      </c>
      <c r="E345" s="254" t="s">
        <v>1326</v>
      </c>
      <c r="F345" s="254" t="s">
        <v>1327</v>
      </c>
      <c r="G345" s="323">
        <v>43738</v>
      </c>
      <c r="H345" s="244" t="s">
        <v>607</v>
      </c>
      <c r="I345" s="271" t="s">
        <v>1328</v>
      </c>
      <c r="J345" s="271" t="s">
        <v>939</v>
      </c>
      <c r="K345" s="300" t="s">
        <v>978</v>
      </c>
      <c r="L345" s="254"/>
      <c r="M345" s="271">
        <v>2019</v>
      </c>
      <c r="N345" s="271" t="s">
        <v>1329</v>
      </c>
      <c r="O345" s="271" t="s">
        <v>1330</v>
      </c>
      <c r="P345" s="326">
        <v>12149518</v>
      </c>
      <c r="Q345" s="253">
        <v>1</v>
      </c>
      <c r="R345" s="325"/>
      <c r="S345" s="324">
        <v>345000000</v>
      </c>
      <c r="T345" s="245">
        <f t="shared" si="78"/>
        <v>5750000</v>
      </c>
      <c r="U345" s="254">
        <v>60</v>
      </c>
      <c r="V345" s="247">
        <v>60</v>
      </c>
      <c r="W345" s="246">
        <f t="shared" si="79"/>
        <v>0</v>
      </c>
      <c r="X345" s="254">
        <f t="shared" si="80"/>
        <v>60</v>
      </c>
      <c r="Y345" s="248">
        <f t="shared" si="83"/>
        <v>0</v>
      </c>
      <c r="Z345" s="249">
        <v>345000000</v>
      </c>
      <c r="AA345" s="249">
        <v>0</v>
      </c>
      <c r="AB345" s="249">
        <f t="shared" si="85"/>
        <v>0</v>
      </c>
      <c r="AC345" s="249"/>
      <c r="AD345" s="249"/>
      <c r="AE345" s="249"/>
      <c r="AF345" s="249"/>
      <c r="AG345" s="249"/>
      <c r="AH345" s="249"/>
      <c r="AI345" s="249"/>
      <c r="AJ345" s="249"/>
      <c r="AK345" s="249"/>
      <c r="AL345" s="249"/>
      <c r="AM345" s="249"/>
      <c r="AN345" s="249"/>
      <c r="AO345" s="249">
        <f t="shared" si="81"/>
        <v>345000000</v>
      </c>
      <c r="AP345" s="250">
        <f t="shared" si="82"/>
        <v>0</v>
      </c>
      <c r="AQ345" s="251"/>
      <c r="AR345" s="265"/>
      <c r="AS345" s="276"/>
      <c r="AT345" s="267"/>
      <c r="AU345" s="119" t="s">
        <v>195</v>
      </c>
      <c r="AV345" s="119">
        <f>IFERROR(VLOOKUP(F345,'[79]Detail Deprec_202511'!$D$166:$I$202,6,FALSE),0)</f>
        <v>0</v>
      </c>
      <c r="AW345">
        <f t="shared" si="84"/>
        <v>0</v>
      </c>
      <c r="BL345" s="254" t="s">
        <v>1326</v>
      </c>
    </row>
    <row r="346" spans="1:64" hidden="1" outlineLevel="1">
      <c r="A346" s="242">
        <f t="shared" si="86"/>
        <v>332</v>
      </c>
      <c r="B346" s="275" t="s">
        <v>206</v>
      </c>
      <c r="C346" s="517" t="s">
        <v>188</v>
      </c>
      <c r="D346" s="253">
        <v>154</v>
      </c>
      <c r="E346" s="254" t="s">
        <v>1331</v>
      </c>
      <c r="F346" s="254" t="s">
        <v>1332</v>
      </c>
      <c r="G346" s="323">
        <v>43738</v>
      </c>
      <c r="H346" s="244" t="s">
        <v>607</v>
      </c>
      <c r="I346" s="271" t="s">
        <v>1328</v>
      </c>
      <c r="J346" s="271" t="s">
        <v>939</v>
      </c>
      <c r="K346" s="300" t="s">
        <v>978</v>
      </c>
      <c r="L346" s="254"/>
      <c r="M346" s="271">
        <v>2019</v>
      </c>
      <c r="N346" s="271" t="s">
        <v>1329</v>
      </c>
      <c r="O346" s="271" t="s">
        <v>1333</v>
      </c>
      <c r="P346" s="326">
        <v>12182199</v>
      </c>
      <c r="Q346" s="253">
        <v>1</v>
      </c>
      <c r="R346" s="325"/>
      <c r="S346" s="324">
        <v>345000000</v>
      </c>
      <c r="T346" s="245">
        <f t="shared" si="78"/>
        <v>5750000</v>
      </c>
      <c r="U346" s="254">
        <v>60</v>
      </c>
      <c r="V346" s="247">
        <v>60</v>
      </c>
      <c r="W346" s="246">
        <f t="shared" si="79"/>
        <v>0</v>
      </c>
      <c r="X346" s="254">
        <f t="shared" si="80"/>
        <v>60</v>
      </c>
      <c r="Y346" s="248">
        <f t="shared" ref="Y346:Y370" si="87">+U346-X346</f>
        <v>0</v>
      </c>
      <c r="Z346" s="249">
        <v>345000000</v>
      </c>
      <c r="AA346" s="249">
        <v>0</v>
      </c>
      <c r="AB346" s="249">
        <f t="shared" si="85"/>
        <v>0</v>
      </c>
      <c r="AC346" s="249"/>
      <c r="AD346" s="249"/>
      <c r="AE346" s="249"/>
      <c r="AF346" s="249"/>
      <c r="AG346" s="249"/>
      <c r="AH346" s="249"/>
      <c r="AI346" s="249"/>
      <c r="AJ346" s="249"/>
      <c r="AK346" s="249"/>
      <c r="AL346" s="249"/>
      <c r="AM346" s="249"/>
      <c r="AN346" s="249"/>
      <c r="AO346" s="249">
        <f t="shared" si="81"/>
        <v>345000000</v>
      </c>
      <c r="AP346" s="250">
        <f t="shared" si="82"/>
        <v>0</v>
      </c>
      <c r="AQ346" s="251"/>
      <c r="AR346" s="265"/>
      <c r="AS346" s="276"/>
      <c r="AT346" s="267"/>
      <c r="AU346" s="119" t="s">
        <v>195</v>
      </c>
      <c r="AV346" s="119">
        <f>IFERROR(VLOOKUP(F346,'[79]Detail Deprec_202511'!$D$166:$I$202,6,FALSE),0)</f>
        <v>0</v>
      </c>
      <c r="AW346">
        <f t="shared" si="84"/>
        <v>0</v>
      </c>
      <c r="BL346" s="254" t="s">
        <v>1331</v>
      </c>
    </row>
    <row r="347" spans="1:64" hidden="1" outlineLevel="1">
      <c r="A347" s="242">
        <f t="shared" si="86"/>
        <v>333</v>
      </c>
      <c r="B347" s="254" t="s">
        <v>199</v>
      </c>
      <c r="C347" s="271" t="s">
        <v>200</v>
      </c>
      <c r="D347" s="253">
        <v>154</v>
      </c>
      <c r="E347" s="254" t="s">
        <v>1334</v>
      </c>
      <c r="F347" s="254" t="s">
        <v>1335</v>
      </c>
      <c r="G347" s="323">
        <v>43780</v>
      </c>
      <c r="H347" s="244" t="s">
        <v>607</v>
      </c>
      <c r="I347" s="271" t="s">
        <v>1336</v>
      </c>
      <c r="J347" s="271" t="s">
        <v>1337</v>
      </c>
      <c r="K347" s="300" t="s">
        <v>1338</v>
      </c>
      <c r="L347" s="254"/>
      <c r="M347" s="271">
        <v>2019</v>
      </c>
      <c r="N347" s="271" t="s">
        <v>1339</v>
      </c>
      <c r="O347" s="271"/>
      <c r="P347" s="326"/>
      <c r="Q347" s="253">
        <v>1</v>
      </c>
      <c r="R347" s="325"/>
      <c r="S347" s="324">
        <v>14000000</v>
      </c>
      <c r="T347" s="245">
        <f t="shared" si="78"/>
        <v>233333.33333333334</v>
      </c>
      <c r="U347" s="254">
        <v>60</v>
      </c>
      <c r="V347" s="247">
        <v>60</v>
      </c>
      <c r="W347" s="246">
        <f t="shared" si="79"/>
        <v>0</v>
      </c>
      <c r="X347" s="254">
        <f t="shared" si="80"/>
        <v>60</v>
      </c>
      <c r="Y347" s="248">
        <f t="shared" si="87"/>
        <v>0</v>
      </c>
      <c r="Z347" s="249">
        <v>14000000.000000002</v>
      </c>
      <c r="AA347" s="249">
        <v>-1.862645149230957E-9</v>
      </c>
      <c r="AB347" s="249">
        <f t="shared" si="85"/>
        <v>0</v>
      </c>
      <c r="AC347" s="249"/>
      <c r="AD347" s="249"/>
      <c r="AE347" s="249"/>
      <c r="AF347" s="249"/>
      <c r="AG347" s="249"/>
      <c r="AH347" s="249"/>
      <c r="AI347" s="249"/>
      <c r="AJ347" s="249"/>
      <c r="AK347" s="249"/>
      <c r="AL347" s="249"/>
      <c r="AM347" s="249"/>
      <c r="AN347" s="249"/>
      <c r="AO347" s="249">
        <f t="shared" si="81"/>
        <v>14000000.000000002</v>
      </c>
      <c r="AP347" s="250">
        <f t="shared" si="82"/>
        <v>-1.862645149230957E-9</v>
      </c>
      <c r="AQ347" s="251"/>
      <c r="AR347" s="265"/>
      <c r="AS347" s="276"/>
      <c r="AT347" s="267"/>
      <c r="AU347" s="119" t="s">
        <v>195</v>
      </c>
      <c r="AV347" s="119">
        <f>IFERROR(VLOOKUP(F347,'[79]Detail Deprec_202511'!$D$166:$I$202,6,FALSE),0)</f>
        <v>0</v>
      </c>
      <c r="AW347">
        <f t="shared" si="84"/>
        <v>0</v>
      </c>
      <c r="BL347" s="254" t="s">
        <v>1334</v>
      </c>
    </row>
    <row r="348" spans="1:64" hidden="1" outlineLevel="1">
      <c r="A348" s="242">
        <f t="shared" si="86"/>
        <v>334</v>
      </c>
      <c r="B348" s="275" t="s">
        <v>187</v>
      </c>
      <c r="C348" s="216" t="s">
        <v>188</v>
      </c>
      <c r="D348" s="253">
        <v>154</v>
      </c>
      <c r="E348" s="254" t="s">
        <v>1340</v>
      </c>
      <c r="F348" s="254" t="s">
        <v>1341</v>
      </c>
      <c r="G348" s="323">
        <v>43553</v>
      </c>
      <c r="H348" s="244" t="s">
        <v>607</v>
      </c>
      <c r="I348" s="271" t="s">
        <v>1342</v>
      </c>
      <c r="J348" s="271" t="s">
        <v>1343</v>
      </c>
      <c r="K348" s="300" t="s">
        <v>1196</v>
      </c>
      <c r="L348" s="254" t="s">
        <v>1344</v>
      </c>
      <c r="M348" s="271">
        <v>2019</v>
      </c>
      <c r="N348" s="271" t="s">
        <v>1345</v>
      </c>
      <c r="O348" s="271" t="s">
        <v>1346</v>
      </c>
      <c r="P348" s="326"/>
      <c r="Q348" s="253">
        <v>1</v>
      </c>
      <c r="R348" s="325"/>
      <c r="S348" s="324">
        <v>16250000</v>
      </c>
      <c r="T348" s="245">
        <f t="shared" si="78"/>
        <v>451388.88888888888</v>
      </c>
      <c r="U348" s="254">
        <v>36</v>
      </c>
      <c r="V348" s="247">
        <v>36.000000000000007</v>
      </c>
      <c r="W348" s="246">
        <f t="shared" si="79"/>
        <v>0</v>
      </c>
      <c r="X348" s="254">
        <f t="shared" si="80"/>
        <v>36.000000000000007</v>
      </c>
      <c r="Y348" s="248">
        <f t="shared" si="87"/>
        <v>0</v>
      </c>
      <c r="Z348" s="249">
        <v>16250000.000000002</v>
      </c>
      <c r="AA348" s="249">
        <v>-1.862645149230957E-9</v>
      </c>
      <c r="AB348" s="249">
        <f t="shared" si="85"/>
        <v>0</v>
      </c>
      <c r="AC348" s="249"/>
      <c r="AD348" s="249"/>
      <c r="AE348" s="249"/>
      <c r="AF348" s="249"/>
      <c r="AG348" s="249"/>
      <c r="AH348" s="249"/>
      <c r="AI348" s="249"/>
      <c r="AJ348" s="249"/>
      <c r="AK348" s="249"/>
      <c r="AL348" s="249"/>
      <c r="AM348" s="249"/>
      <c r="AN348" s="249"/>
      <c r="AO348" s="249">
        <f t="shared" si="81"/>
        <v>16250000.000000002</v>
      </c>
      <c r="AP348" s="250">
        <f t="shared" si="82"/>
        <v>-1.862645149230957E-9</v>
      </c>
      <c r="AQ348" s="251"/>
      <c r="AR348" s="265"/>
      <c r="AS348" s="276"/>
      <c r="AT348" s="267"/>
      <c r="AU348" s="119" t="s">
        <v>195</v>
      </c>
      <c r="AV348" s="119">
        <f>IFERROR(VLOOKUP(F348,'[79]Detail Deprec_202511'!$D$166:$I$202,6,FALSE),0)</f>
        <v>0</v>
      </c>
      <c r="AW348">
        <f t="shared" si="84"/>
        <v>0</v>
      </c>
      <c r="BL348" s="254" t="s">
        <v>1340</v>
      </c>
    </row>
    <row r="349" spans="1:64" hidden="1" outlineLevel="1">
      <c r="A349" s="242">
        <f t="shared" si="86"/>
        <v>335</v>
      </c>
      <c r="B349" s="275" t="s">
        <v>206</v>
      </c>
      <c r="C349" s="517" t="s">
        <v>188</v>
      </c>
      <c r="D349" s="253">
        <v>154</v>
      </c>
      <c r="E349" s="254" t="s">
        <v>1347</v>
      </c>
      <c r="F349" s="254" t="s">
        <v>1348</v>
      </c>
      <c r="G349" s="323">
        <v>43889</v>
      </c>
      <c r="H349" s="244" t="s">
        <v>607</v>
      </c>
      <c r="I349" s="271" t="s">
        <v>1349</v>
      </c>
      <c r="J349" s="271" t="s">
        <v>1350</v>
      </c>
      <c r="K349" s="300" t="s">
        <v>978</v>
      </c>
      <c r="L349" s="254" t="s">
        <v>1344</v>
      </c>
      <c r="M349" s="271">
        <v>2019</v>
      </c>
      <c r="N349" s="271" t="s">
        <v>1351</v>
      </c>
      <c r="O349" s="271" t="s">
        <v>1352</v>
      </c>
      <c r="P349" s="326"/>
      <c r="Q349" s="253">
        <v>1</v>
      </c>
      <c r="R349" s="325"/>
      <c r="S349" s="324">
        <v>37500000</v>
      </c>
      <c r="T349" s="245">
        <f t="shared" si="78"/>
        <v>625000</v>
      </c>
      <c r="U349" s="254">
        <v>60</v>
      </c>
      <c r="V349" s="247">
        <v>60</v>
      </c>
      <c r="W349" s="246">
        <f t="shared" si="79"/>
        <v>0</v>
      </c>
      <c r="X349" s="248">
        <f t="shared" si="80"/>
        <v>60</v>
      </c>
      <c r="Y349" s="248">
        <f>+U349-X349</f>
        <v>0</v>
      </c>
      <c r="Z349" s="249">
        <v>37500000</v>
      </c>
      <c r="AA349" s="249">
        <v>0</v>
      </c>
      <c r="AB349" s="249">
        <f t="shared" si="85"/>
        <v>0</v>
      </c>
      <c r="AC349" s="249"/>
      <c r="AD349" s="249"/>
      <c r="AE349" s="249"/>
      <c r="AF349" s="249"/>
      <c r="AG349" s="249"/>
      <c r="AH349" s="249"/>
      <c r="AI349" s="249"/>
      <c r="AJ349" s="249"/>
      <c r="AK349" s="249"/>
      <c r="AL349" s="249"/>
      <c r="AM349" s="249"/>
      <c r="AN349" s="249"/>
      <c r="AO349" s="249">
        <f t="shared" si="81"/>
        <v>37500000</v>
      </c>
      <c r="AP349" s="250">
        <f t="shared" si="82"/>
        <v>0</v>
      </c>
      <c r="AQ349" s="251"/>
      <c r="AR349" s="265"/>
      <c r="AS349" s="276"/>
      <c r="AT349" s="267"/>
      <c r="AU349" s="119" t="s">
        <v>195</v>
      </c>
      <c r="AV349" s="119">
        <f>IFERROR(VLOOKUP(F349,'[79]Detail Deprec_202511'!$D$166:$I$202,6,FALSE),0)</f>
        <v>0</v>
      </c>
      <c r="AW349">
        <f t="shared" si="84"/>
        <v>0</v>
      </c>
      <c r="BL349" s="254" t="s">
        <v>1347</v>
      </c>
    </row>
    <row r="350" spans="1:64" hidden="1" outlineLevel="1">
      <c r="A350" s="242">
        <f t="shared" si="86"/>
        <v>336</v>
      </c>
      <c r="B350" s="275" t="s">
        <v>206</v>
      </c>
      <c r="C350" s="517" t="s">
        <v>188</v>
      </c>
      <c r="D350" s="253">
        <v>154</v>
      </c>
      <c r="E350" s="254" t="s">
        <v>1353</v>
      </c>
      <c r="F350" s="254" t="s">
        <v>1354</v>
      </c>
      <c r="G350" s="323">
        <v>43889</v>
      </c>
      <c r="H350" s="244" t="s">
        <v>607</v>
      </c>
      <c r="I350" s="271" t="s">
        <v>1349</v>
      </c>
      <c r="J350" s="271" t="s">
        <v>1350</v>
      </c>
      <c r="K350" s="300" t="s">
        <v>978</v>
      </c>
      <c r="L350" s="254" t="s">
        <v>1344</v>
      </c>
      <c r="M350" s="271">
        <v>2019</v>
      </c>
      <c r="N350" s="271" t="s">
        <v>1355</v>
      </c>
      <c r="O350" s="271" t="s">
        <v>1352</v>
      </c>
      <c r="P350" s="326"/>
      <c r="Q350" s="253">
        <v>1</v>
      </c>
      <c r="R350" s="325"/>
      <c r="S350" s="324">
        <v>37500000</v>
      </c>
      <c r="T350" s="245">
        <f t="shared" si="78"/>
        <v>625000</v>
      </c>
      <c r="U350" s="254">
        <v>60</v>
      </c>
      <c r="V350" s="247">
        <v>60</v>
      </c>
      <c r="W350" s="246">
        <f t="shared" si="79"/>
        <v>0</v>
      </c>
      <c r="X350" s="248">
        <f t="shared" si="80"/>
        <v>60</v>
      </c>
      <c r="Y350" s="248">
        <f>+U350-X350</f>
        <v>0</v>
      </c>
      <c r="Z350" s="249">
        <v>37500000</v>
      </c>
      <c r="AA350" s="249">
        <v>0</v>
      </c>
      <c r="AB350" s="249">
        <f t="shared" si="85"/>
        <v>0</v>
      </c>
      <c r="AC350" s="249"/>
      <c r="AD350" s="249"/>
      <c r="AE350" s="249"/>
      <c r="AF350" s="249"/>
      <c r="AG350" s="249"/>
      <c r="AH350" s="249"/>
      <c r="AI350" s="249"/>
      <c r="AJ350" s="249"/>
      <c r="AK350" s="249"/>
      <c r="AL350" s="249"/>
      <c r="AM350" s="249"/>
      <c r="AN350" s="249"/>
      <c r="AO350" s="249">
        <f t="shared" si="81"/>
        <v>37500000</v>
      </c>
      <c r="AP350" s="250">
        <f t="shared" si="82"/>
        <v>0</v>
      </c>
      <c r="AQ350" s="251"/>
      <c r="AR350" s="265"/>
      <c r="AS350" s="276"/>
      <c r="AT350" s="267"/>
      <c r="AU350" s="119" t="s">
        <v>195</v>
      </c>
      <c r="AV350" s="119">
        <f>IFERROR(VLOOKUP(F350,'[79]Detail Deprec_202511'!$D$166:$I$202,6,FALSE),0)</f>
        <v>0</v>
      </c>
      <c r="AW350">
        <f t="shared" si="84"/>
        <v>0</v>
      </c>
      <c r="BL350" s="254" t="s">
        <v>1353</v>
      </c>
    </row>
    <row r="351" spans="1:64" hidden="1" outlineLevel="1">
      <c r="A351" s="242">
        <f t="shared" si="86"/>
        <v>337</v>
      </c>
      <c r="B351" s="275" t="s">
        <v>518</v>
      </c>
      <c r="C351" s="428" t="s">
        <v>512</v>
      </c>
      <c r="D351" s="253">
        <v>154</v>
      </c>
      <c r="E351" s="254" t="s">
        <v>1356</v>
      </c>
      <c r="F351" s="254" t="s">
        <v>1357</v>
      </c>
      <c r="G351" s="323">
        <v>43889</v>
      </c>
      <c r="H351" s="244" t="s">
        <v>607</v>
      </c>
      <c r="I351" s="271" t="s">
        <v>1358</v>
      </c>
      <c r="J351" s="271" t="s">
        <v>1359</v>
      </c>
      <c r="K351" s="300" t="s">
        <v>1360</v>
      </c>
      <c r="L351" s="254"/>
      <c r="M351" s="271">
        <v>2019</v>
      </c>
      <c r="N351" s="271"/>
      <c r="O351" s="271"/>
      <c r="P351" s="326"/>
      <c r="Q351" s="253">
        <v>1</v>
      </c>
      <c r="R351" s="325"/>
      <c r="S351" s="324">
        <v>14888800</v>
      </c>
      <c r="T351" s="245">
        <f t="shared" si="78"/>
        <v>248146.66666666666</v>
      </c>
      <c r="U351" s="254">
        <v>60</v>
      </c>
      <c r="V351" s="247">
        <v>60</v>
      </c>
      <c r="W351" s="246">
        <f t="shared" si="79"/>
        <v>0</v>
      </c>
      <c r="X351" s="248">
        <f t="shared" si="80"/>
        <v>60</v>
      </c>
      <c r="Y351" s="248">
        <f>+U351-X351</f>
        <v>0</v>
      </c>
      <c r="Z351" s="249">
        <v>14888799.999999998</v>
      </c>
      <c r="AA351" s="249">
        <v>1.862645149230957E-9</v>
      </c>
      <c r="AB351" s="249">
        <f t="shared" si="85"/>
        <v>0</v>
      </c>
      <c r="AC351" s="249"/>
      <c r="AD351" s="249"/>
      <c r="AE351" s="249"/>
      <c r="AF351" s="249"/>
      <c r="AG351" s="249"/>
      <c r="AH351" s="249"/>
      <c r="AI351" s="249"/>
      <c r="AJ351" s="249"/>
      <c r="AK351" s="249"/>
      <c r="AL351" s="249"/>
      <c r="AM351" s="249"/>
      <c r="AN351" s="249"/>
      <c r="AO351" s="249">
        <f t="shared" si="81"/>
        <v>14888799.999999998</v>
      </c>
      <c r="AP351" s="250">
        <f t="shared" si="82"/>
        <v>1.862645149230957E-9</v>
      </c>
      <c r="AQ351" s="251"/>
      <c r="AR351" s="265"/>
      <c r="AS351" s="276"/>
      <c r="AT351" s="267"/>
      <c r="AU351" s="119" t="s">
        <v>195</v>
      </c>
      <c r="AV351" s="119">
        <f>IFERROR(VLOOKUP(F351,'[79]Detail Deprec_202511'!$D$166:$I$202,6,FALSE),0)</f>
        <v>0</v>
      </c>
      <c r="AW351">
        <f t="shared" si="84"/>
        <v>0</v>
      </c>
      <c r="BL351" s="254" t="s">
        <v>1356</v>
      </c>
    </row>
    <row r="352" spans="1:64" hidden="1" outlineLevel="1">
      <c r="A352" s="242">
        <f t="shared" si="86"/>
        <v>338</v>
      </c>
      <c r="B352" s="275" t="s">
        <v>518</v>
      </c>
      <c r="C352" s="216" t="s">
        <v>512</v>
      </c>
      <c r="D352" s="253">
        <v>154</v>
      </c>
      <c r="E352" s="254" t="s">
        <v>1361</v>
      </c>
      <c r="F352" s="254" t="s">
        <v>1362</v>
      </c>
      <c r="G352" s="323">
        <v>44012</v>
      </c>
      <c r="H352" s="244" t="s">
        <v>607</v>
      </c>
      <c r="I352" s="271" t="s">
        <v>1363</v>
      </c>
      <c r="J352" s="271" t="s">
        <v>1364</v>
      </c>
      <c r="K352" s="300" t="s">
        <v>1215</v>
      </c>
      <c r="L352" s="254"/>
      <c r="M352" s="271">
        <v>2020</v>
      </c>
      <c r="N352" s="271" t="s">
        <v>1365</v>
      </c>
      <c r="O352" s="271"/>
      <c r="P352" s="326"/>
      <c r="Q352" s="253">
        <v>1</v>
      </c>
      <c r="R352" s="325"/>
      <c r="S352" s="324">
        <v>184465600</v>
      </c>
      <c r="T352" s="245">
        <f t="shared" si="78"/>
        <v>3843033.3333333335</v>
      </c>
      <c r="U352" s="254">
        <v>48</v>
      </c>
      <c r="V352" s="247">
        <v>48</v>
      </c>
      <c r="W352" s="246">
        <f t="shared" si="79"/>
        <v>0</v>
      </c>
      <c r="X352" s="248">
        <f t="shared" si="80"/>
        <v>48</v>
      </c>
      <c r="Y352" s="248">
        <f t="shared" si="87"/>
        <v>0</v>
      </c>
      <c r="Z352" s="249">
        <v>184465600</v>
      </c>
      <c r="AA352" s="249">
        <v>0</v>
      </c>
      <c r="AB352" s="249">
        <f t="shared" si="85"/>
        <v>0</v>
      </c>
      <c r="AC352" s="249"/>
      <c r="AD352" s="249"/>
      <c r="AE352" s="249"/>
      <c r="AF352" s="249"/>
      <c r="AG352" s="249"/>
      <c r="AH352" s="249"/>
      <c r="AI352" s="249"/>
      <c r="AJ352" s="249"/>
      <c r="AK352" s="249"/>
      <c r="AL352" s="249"/>
      <c r="AM352" s="249"/>
      <c r="AN352" s="249"/>
      <c r="AO352" s="249">
        <f t="shared" si="81"/>
        <v>184465600</v>
      </c>
      <c r="AP352" s="250">
        <f t="shared" si="82"/>
        <v>0</v>
      </c>
      <c r="AQ352" s="251"/>
      <c r="AR352" s="265"/>
      <c r="AS352" s="276"/>
      <c r="AT352" s="267"/>
      <c r="AU352" s="119" t="s">
        <v>195</v>
      </c>
      <c r="AV352" s="119">
        <f>IFERROR(VLOOKUP(F352,'[79]Detail Deprec_202511'!$D$166:$I$202,6,FALSE),0)</f>
        <v>0</v>
      </c>
      <c r="AW352">
        <f t="shared" si="84"/>
        <v>0</v>
      </c>
      <c r="BL352" s="254" t="s">
        <v>1361</v>
      </c>
    </row>
    <row r="353" spans="1:64" hidden="1" outlineLevel="1">
      <c r="A353" s="242">
        <f t="shared" si="86"/>
        <v>339</v>
      </c>
      <c r="B353" s="275" t="s">
        <v>511</v>
      </c>
      <c r="C353" s="428" t="s">
        <v>512</v>
      </c>
      <c r="D353" s="253">
        <v>154</v>
      </c>
      <c r="E353" s="254" t="s">
        <v>1366</v>
      </c>
      <c r="F353" s="254" t="s">
        <v>1367</v>
      </c>
      <c r="G353" s="323">
        <v>44012</v>
      </c>
      <c r="H353" s="244" t="s">
        <v>607</v>
      </c>
      <c r="I353" s="271" t="s">
        <v>1368</v>
      </c>
      <c r="J353" s="271" t="s">
        <v>1369</v>
      </c>
      <c r="K353" s="300" t="s">
        <v>503</v>
      </c>
      <c r="L353" s="254"/>
      <c r="M353" s="271">
        <v>2020</v>
      </c>
      <c r="N353" s="271" t="s">
        <v>1370</v>
      </c>
      <c r="O353" s="271"/>
      <c r="P353" s="326"/>
      <c r="Q353" s="253">
        <v>1</v>
      </c>
      <c r="R353" s="325"/>
      <c r="S353" s="324">
        <v>303050000</v>
      </c>
      <c r="T353" s="245">
        <f t="shared" si="78"/>
        <v>6313541.666666667</v>
      </c>
      <c r="U353" s="254">
        <v>48</v>
      </c>
      <c r="V353" s="247">
        <v>47.999999999999993</v>
      </c>
      <c r="W353" s="246">
        <f t="shared" si="79"/>
        <v>0</v>
      </c>
      <c r="X353" s="248">
        <f t="shared" si="80"/>
        <v>47.999999999999993</v>
      </c>
      <c r="Y353" s="248">
        <f t="shared" si="87"/>
        <v>0</v>
      </c>
      <c r="Z353" s="249">
        <v>303049999.99999994</v>
      </c>
      <c r="AA353" s="249">
        <v>5.9604644775390625E-8</v>
      </c>
      <c r="AB353" s="249">
        <f t="shared" si="85"/>
        <v>0</v>
      </c>
      <c r="AC353" s="249"/>
      <c r="AD353" s="249"/>
      <c r="AE353" s="249"/>
      <c r="AF353" s="249"/>
      <c r="AG353" s="249"/>
      <c r="AH353" s="249"/>
      <c r="AI353" s="249"/>
      <c r="AJ353" s="249"/>
      <c r="AK353" s="249"/>
      <c r="AL353" s="249"/>
      <c r="AM353" s="249"/>
      <c r="AN353" s="249"/>
      <c r="AO353" s="249">
        <f t="shared" si="81"/>
        <v>303049999.99999994</v>
      </c>
      <c r="AP353" s="250">
        <f t="shared" si="82"/>
        <v>5.9604644775390625E-8</v>
      </c>
      <c r="AQ353" s="251"/>
      <c r="AR353" s="265"/>
      <c r="AS353" s="276"/>
      <c r="AT353" s="267"/>
      <c r="AU353" s="119" t="s">
        <v>195</v>
      </c>
      <c r="AV353" s="119">
        <f>IFERROR(VLOOKUP(F353,'[79]Detail Deprec_202511'!$D$166:$I$202,6,FALSE),0)</f>
        <v>0</v>
      </c>
      <c r="AW353">
        <f t="shared" si="84"/>
        <v>0</v>
      </c>
      <c r="BL353" s="254" t="s">
        <v>1366</v>
      </c>
    </row>
    <row r="354" spans="1:64" outlineLevel="1">
      <c r="A354" s="242">
        <f t="shared" si="86"/>
        <v>340</v>
      </c>
      <c r="B354" s="275" t="s">
        <v>271</v>
      </c>
      <c r="C354" s="271" t="s">
        <v>272</v>
      </c>
      <c r="D354" s="253">
        <v>154</v>
      </c>
      <c r="E354" s="254" t="s">
        <v>1371</v>
      </c>
      <c r="F354" s="254" t="s">
        <v>1372</v>
      </c>
      <c r="G354" s="323">
        <v>44027</v>
      </c>
      <c r="H354" s="244" t="s">
        <v>607</v>
      </c>
      <c r="I354" s="271" t="s">
        <v>1373</v>
      </c>
      <c r="J354" s="271" t="s">
        <v>1374</v>
      </c>
      <c r="K354" s="300" t="s">
        <v>1065</v>
      </c>
      <c r="L354" s="254"/>
      <c r="M354" s="271">
        <v>2020</v>
      </c>
      <c r="N354" s="271" t="s">
        <v>1375</v>
      </c>
      <c r="O354" s="271" t="s">
        <v>1376</v>
      </c>
      <c r="P354" s="326" t="s">
        <v>1377</v>
      </c>
      <c r="Q354" s="253">
        <v>344</v>
      </c>
      <c r="R354" s="325"/>
      <c r="S354" s="324">
        <v>412700000</v>
      </c>
      <c r="T354" s="245">
        <f t="shared" si="78"/>
        <v>6878333.333333333</v>
      </c>
      <c r="U354" s="254">
        <v>60</v>
      </c>
      <c r="V354" s="247">
        <v>60</v>
      </c>
      <c r="W354" s="246">
        <f t="shared" si="79"/>
        <v>0</v>
      </c>
      <c r="X354" s="248">
        <f t="shared" si="80"/>
        <v>60</v>
      </c>
      <c r="Y354" s="248">
        <f>+U354-X354</f>
        <v>0</v>
      </c>
      <c r="Z354" s="249">
        <v>412700000</v>
      </c>
      <c r="AA354" s="249">
        <v>0</v>
      </c>
      <c r="AB354" s="249">
        <f t="shared" si="85"/>
        <v>0</v>
      </c>
      <c r="AC354" s="249"/>
      <c r="AD354" s="249"/>
      <c r="AE354" s="249"/>
      <c r="AF354" s="249"/>
      <c r="AG354" s="249"/>
      <c r="AH354" s="249"/>
      <c r="AI354" s="249"/>
      <c r="AJ354" s="249"/>
      <c r="AK354" s="249"/>
      <c r="AL354" s="249"/>
      <c r="AM354" s="249"/>
      <c r="AN354" s="249"/>
      <c r="AO354" s="249">
        <f t="shared" si="81"/>
        <v>412700000</v>
      </c>
      <c r="AP354" s="250">
        <f t="shared" si="82"/>
        <v>0</v>
      </c>
      <c r="AQ354" s="251"/>
      <c r="AR354" s="265"/>
      <c r="AS354" s="276"/>
      <c r="AT354" s="267"/>
      <c r="AU354" s="119" t="s">
        <v>195</v>
      </c>
      <c r="AV354" s="119">
        <f>IFERROR(VLOOKUP(F354,'[79]Detail Deprec_202511'!$D$166:$I$202,6,FALSE),0)</f>
        <v>0</v>
      </c>
      <c r="AW354" s="119">
        <f t="shared" si="84"/>
        <v>0</v>
      </c>
      <c r="BL354" s="254" t="s">
        <v>1371</v>
      </c>
    </row>
    <row r="355" spans="1:64" hidden="1" outlineLevel="1">
      <c r="A355" s="242">
        <f t="shared" si="86"/>
        <v>341</v>
      </c>
      <c r="B355" s="213" t="s">
        <v>283</v>
      </c>
      <c r="C355" s="216" t="s">
        <v>260</v>
      </c>
      <c r="D355" s="253">
        <v>154</v>
      </c>
      <c r="E355" s="254" t="s">
        <v>1378</v>
      </c>
      <c r="F355" s="254" t="s">
        <v>1378</v>
      </c>
      <c r="G355" s="323">
        <v>44027</v>
      </c>
      <c r="H355" s="244" t="s">
        <v>607</v>
      </c>
      <c r="I355" s="271" t="s">
        <v>1379</v>
      </c>
      <c r="J355" s="271" t="s">
        <v>1380</v>
      </c>
      <c r="K355" s="300" t="s">
        <v>1381</v>
      </c>
      <c r="L355" s="254"/>
      <c r="M355" s="271">
        <v>2020</v>
      </c>
      <c r="N355" s="271" t="s">
        <v>1382</v>
      </c>
      <c r="O355" s="271"/>
      <c r="P355" s="326"/>
      <c r="Q355" s="253">
        <v>1</v>
      </c>
      <c r="R355" s="325"/>
      <c r="S355" s="324">
        <v>650000000</v>
      </c>
      <c r="T355" s="245">
        <f t="shared" si="78"/>
        <v>10833333.333333334</v>
      </c>
      <c r="U355" s="254">
        <v>60</v>
      </c>
      <c r="V355" s="247">
        <v>60</v>
      </c>
      <c r="W355" s="246">
        <f t="shared" si="79"/>
        <v>0</v>
      </c>
      <c r="X355" s="248">
        <f t="shared" si="80"/>
        <v>60</v>
      </c>
      <c r="Y355" s="248">
        <f>+U355-X355</f>
        <v>0</v>
      </c>
      <c r="Z355" s="249">
        <v>650000000</v>
      </c>
      <c r="AA355" s="249">
        <v>0</v>
      </c>
      <c r="AB355" s="249">
        <f t="shared" si="85"/>
        <v>0</v>
      </c>
      <c r="AC355" s="249"/>
      <c r="AD355" s="249"/>
      <c r="AE355" s="249"/>
      <c r="AF355" s="249"/>
      <c r="AG355" s="249"/>
      <c r="AH355" s="249"/>
      <c r="AI355" s="249"/>
      <c r="AJ355" s="249"/>
      <c r="AK355" s="249"/>
      <c r="AL355" s="249"/>
      <c r="AM355" s="249"/>
      <c r="AN355" s="249"/>
      <c r="AO355" s="249">
        <f t="shared" si="81"/>
        <v>650000000</v>
      </c>
      <c r="AP355" s="250">
        <f t="shared" si="82"/>
        <v>0</v>
      </c>
      <c r="AQ355" s="251"/>
      <c r="AR355" s="265"/>
      <c r="AS355" s="276"/>
      <c r="AT355" s="267"/>
      <c r="AU355" s="119" t="s">
        <v>195</v>
      </c>
      <c r="AV355" s="119">
        <f>IFERROR(VLOOKUP(F355,'[79]Detail Deprec_202511'!$D$166:$I$202,6,FALSE),0)</f>
        <v>0</v>
      </c>
      <c r="AW355">
        <f t="shared" si="84"/>
        <v>0</v>
      </c>
      <c r="BL355" s="254" t="s">
        <v>1378</v>
      </c>
    </row>
    <row r="356" spans="1:64" outlineLevel="1">
      <c r="A356" s="242">
        <f t="shared" si="86"/>
        <v>342</v>
      </c>
      <c r="B356" s="275" t="s">
        <v>271</v>
      </c>
      <c r="C356" s="428" t="s">
        <v>272</v>
      </c>
      <c r="D356" s="253">
        <v>154</v>
      </c>
      <c r="E356" s="254" t="s">
        <v>1383</v>
      </c>
      <c r="F356" s="254" t="s">
        <v>1384</v>
      </c>
      <c r="G356" s="323">
        <v>44042</v>
      </c>
      <c r="H356" s="244" t="s">
        <v>607</v>
      </c>
      <c r="I356" s="271" t="s">
        <v>1385</v>
      </c>
      <c r="J356" s="271" t="s">
        <v>1386</v>
      </c>
      <c r="K356" s="300" t="s">
        <v>1215</v>
      </c>
      <c r="L356" s="254"/>
      <c r="M356" s="271">
        <v>2020</v>
      </c>
      <c r="N356" s="271" t="s">
        <v>1382</v>
      </c>
      <c r="O356" s="271"/>
      <c r="P356" s="326"/>
      <c r="Q356" s="253">
        <v>1</v>
      </c>
      <c r="R356" s="325"/>
      <c r="S356" s="324">
        <v>35180636</v>
      </c>
      <c r="T356" s="245">
        <f t="shared" si="78"/>
        <v>586343.93333333335</v>
      </c>
      <c r="U356" s="254">
        <v>60</v>
      </c>
      <c r="V356" s="247">
        <v>60.000000000000014</v>
      </c>
      <c r="W356" s="246">
        <f t="shared" si="79"/>
        <v>0</v>
      </c>
      <c r="X356" s="248">
        <f t="shared" si="80"/>
        <v>60.000000000000014</v>
      </c>
      <c r="Y356" s="248">
        <f t="shared" si="87"/>
        <v>0</v>
      </c>
      <c r="Z356" s="249">
        <v>35180636.000000007</v>
      </c>
      <c r="AA356" s="249">
        <v>-7.4505805969238281E-9</v>
      </c>
      <c r="AB356" s="249">
        <f t="shared" si="85"/>
        <v>0</v>
      </c>
      <c r="AC356" s="249"/>
      <c r="AD356" s="249"/>
      <c r="AE356" s="249"/>
      <c r="AF356" s="249"/>
      <c r="AG356" s="249"/>
      <c r="AH356" s="249"/>
      <c r="AI356" s="249"/>
      <c r="AJ356" s="249"/>
      <c r="AK356" s="249"/>
      <c r="AL356" s="249"/>
      <c r="AM356" s="249"/>
      <c r="AN356" s="249"/>
      <c r="AO356" s="249">
        <f t="shared" si="81"/>
        <v>35180636.000000007</v>
      </c>
      <c r="AP356" s="250">
        <f t="shared" si="82"/>
        <v>-7.4505805969238281E-9</v>
      </c>
      <c r="AQ356" s="251"/>
      <c r="AR356" s="265"/>
      <c r="AS356" s="276"/>
      <c r="AT356" s="267"/>
      <c r="AU356" s="119" t="s">
        <v>195</v>
      </c>
      <c r="AV356" s="119">
        <f>IFERROR(VLOOKUP(F356,'[79]Detail Deprec_202511'!$D$166:$I$202,6,FALSE),0)</f>
        <v>0</v>
      </c>
      <c r="AW356" s="119">
        <f t="shared" si="84"/>
        <v>0</v>
      </c>
      <c r="BL356" s="254" t="s">
        <v>1383</v>
      </c>
    </row>
    <row r="357" spans="1:64" hidden="1" outlineLevel="1">
      <c r="A357" s="242">
        <f t="shared" si="86"/>
        <v>343</v>
      </c>
      <c r="B357" s="275" t="s">
        <v>206</v>
      </c>
      <c r="C357" s="517" t="s">
        <v>188</v>
      </c>
      <c r="D357" s="253">
        <v>154</v>
      </c>
      <c r="E357" s="254" t="s">
        <v>1387</v>
      </c>
      <c r="F357" s="254" t="s">
        <v>1388</v>
      </c>
      <c r="G357" s="323">
        <v>44194</v>
      </c>
      <c r="H357" s="244" t="s">
        <v>607</v>
      </c>
      <c r="I357" s="271" t="s">
        <v>1389</v>
      </c>
      <c r="J357" s="271" t="s">
        <v>1390</v>
      </c>
      <c r="K357" s="300" t="s">
        <v>1391</v>
      </c>
      <c r="L357" s="254"/>
      <c r="M357" s="271">
        <v>2020</v>
      </c>
      <c r="N357" s="271" t="s">
        <v>1392</v>
      </c>
      <c r="O357" s="271" t="s">
        <v>1393</v>
      </c>
      <c r="P357" s="271" t="s">
        <v>1393</v>
      </c>
      <c r="Q357" s="253">
        <v>1</v>
      </c>
      <c r="R357" s="273">
        <v>185000</v>
      </c>
      <c r="S357" s="324">
        <v>25161850</v>
      </c>
      <c r="T357" s="245">
        <f t="shared" si="78"/>
        <v>698940.27777777775</v>
      </c>
      <c r="U357" s="254">
        <v>36</v>
      </c>
      <c r="V357" s="247">
        <v>36.000000000000007</v>
      </c>
      <c r="W357" s="246">
        <f t="shared" si="79"/>
        <v>0</v>
      </c>
      <c r="X357" s="248">
        <f t="shared" si="80"/>
        <v>36.000000000000007</v>
      </c>
      <c r="Y357" s="248">
        <f t="shared" si="87"/>
        <v>0</v>
      </c>
      <c r="Z357" s="249">
        <v>25161850.000000004</v>
      </c>
      <c r="AA357" s="249">
        <v>-3.7252902984619141E-9</v>
      </c>
      <c r="AB357" s="249">
        <f t="shared" si="85"/>
        <v>0</v>
      </c>
      <c r="AC357" s="249"/>
      <c r="AD357" s="249"/>
      <c r="AE357" s="249"/>
      <c r="AF357" s="249"/>
      <c r="AG357" s="249"/>
      <c r="AH357" s="249"/>
      <c r="AI357" s="249"/>
      <c r="AJ357" s="249"/>
      <c r="AK357" s="249"/>
      <c r="AL357" s="249"/>
      <c r="AM357" s="249"/>
      <c r="AN357" s="249"/>
      <c r="AO357" s="249">
        <f t="shared" si="81"/>
        <v>25161850.000000004</v>
      </c>
      <c r="AP357" s="250">
        <f t="shared" si="82"/>
        <v>-3.7252902984619141E-9</v>
      </c>
      <c r="AQ357" s="251"/>
      <c r="AR357" s="265"/>
      <c r="AS357" s="276"/>
      <c r="AT357" s="267"/>
      <c r="AU357" s="119" t="s">
        <v>195</v>
      </c>
      <c r="AV357" s="119">
        <f>IFERROR(VLOOKUP(F357,'[79]Detail Deprec_202511'!$D$166:$I$202,6,FALSE),0)</f>
        <v>0</v>
      </c>
      <c r="AW357">
        <f t="shared" si="84"/>
        <v>0</v>
      </c>
      <c r="BL357" s="254" t="s">
        <v>1387</v>
      </c>
    </row>
    <row r="358" spans="1:64" hidden="1" outlineLevel="1">
      <c r="A358" s="242">
        <f t="shared" si="86"/>
        <v>344</v>
      </c>
      <c r="B358" s="275" t="s">
        <v>206</v>
      </c>
      <c r="C358" s="517" t="s">
        <v>188</v>
      </c>
      <c r="D358" s="253">
        <v>154</v>
      </c>
      <c r="E358" s="254" t="s">
        <v>1394</v>
      </c>
      <c r="F358" s="254" t="s">
        <v>1395</v>
      </c>
      <c r="G358" s="323">
        <v>44194</v>
      </c>
      <c r="H358" s="244" t="s">
        <v>607</v>
      </c>
      <c r="I358" s="271" t="s">
        <v>1389</v>
      </c>
      <c r="J358" s="271" t="s">
        <v>1390</v>
      </c>
      <c r="K358" s="300" t="s">
        <v>1391</v>
      </c>
      <c r="L358" s="254"/>
      <c r="M358" s="271">
        <v>2020</v>
      </c>
      <c r="N358" s="271" t="s">
        <v>1392</v>
      </c>
      <c r="O358" s="271" t="s">
        <v>1396</v>
      </c>
      <c r="P358" s="271" t="s">
        <v>1396</v>
      </c>
      <c r="Q358" s="253">
        <v>1</v>
      </c>
      <c r="R358" s="273">
        <v>185000</v>
      </c>
      <c r="S358" s="324">
        <v>25161850</v>
      </c>
      <c r="T358" s="245">
        <f t="shared" ref="T358:T379" si="88">+S358/U358</f>
        <v>698940.27777777775</v>
      </c>
      <c r="U358" s="254">
        <v>36</v>
      </c>
      <c r="V358" s="247">
        <v>36.000000000000007</v>
      </c>
      <c r="W358" s="246">
        <f t="shared" ref="W358:W379" si="89">+AB358/T358</f>
        <v>0</v>
      </c>
      <c r="X358" s="248">
        <f t="shared" ref="X358:X379" si="90">+V358+W358</f>
        <v>36.000000000000007</v>
      </c>
      <c r="Y358" s="248">
        <f t="shared" si="87"/>
        <v>0</v>
      </c>
      <c r="Z358" s="249">
        <v>25161850.000000004</v>
      </c>
      <c r="AA358" s="249">
        <v>-3.7252902984619141E-9</v>
      </c>
      <c r="AB358" s="249">
        <f t="shared" si="85"/>
        <v>0</v>
      </c>
      <c r="AC358" s="249"/>
      <c r="AD358" s="249"/>
      <c r="AE358" s="249"/>
      <c r="AF358" s="249"/>
      <c r="AG358" s="249"/>
      <c r="AH358" s="249"/>
      <c r="AI358" s="249"/>
      <c r="AJ358" s="249"/>
      <c r="AK358" s="249"/>
      <c r="AL358" s="249"/>
      <c r="AM358" s="249"/>
      <c r="AN358" s="249"/>
      <c r="AO358" s="249">
        <f t="shared" ref="AO358:AO379" si="91">+Z358+AB358</f>
        <v>25161850.000000004</v>
      </c>
      <c r="AP358" s="250">
        <f t="shared" ref="AP358:AP379" si="92">IF(AR358=$AR$8,((S358-AO358)*0),S358-AO358)</f>
        <v>-3.7252902984619141E-9</v>
      </c>
      <c r="AQ358" s="251"/>
      <c r="AR358" s="265"/>
      <c r="AS358" s="276"/>
      <c r="AT358" s="267"/>
      <c r="AU358" s="119" t="s">
        <v>195</v>
      </c>
      <c r="AV358" s="119">
        <f>IFERROR(VLOOKUP(F358,'[79]Detail Deprec_202511'!$D$166:$I$202,6,FALSE),0)</f>
        <v>0</v>
      </c>
      <c r="AW358">
        <f t="shared" si="84"/>
        <v>0</v>
      </c>
      <c r="BL358" s="254" t="s">
        <v>1394</v>
      </c>
    </row>
    <row r="359" spans="1:64" hidden="1" outlineLevel="1">
      <c r="A359" s="242">
        <f t="shared" si="86"/>
        <v>345</v>
      </c>
      <c r="B359" s="275" t="s">
        <v>206</v>
      </c>
      <c r="C359" s="517" t="s">
        <v>188</v>
      </c>
      <c r="D359" s="253">
        <v>154</v>
      </c>
      <c r="E359" s="254" t="s">
        <v>1397</v>
      </c>
      <c r="F359" s="254" t="s">
        <v>1398</v>
      </c>
      <c r="G359" s="323">
        <v>44194</v>
      </c>
      <c r="H359" s="244" t="s">
        <v>607</v>
      </c>
      <c r="I359" s="271" t="s">
        <v>1389</v>
      </c>
      <c r="J359" s="271" t="s">
        <v>1390</v>
      </c>
      <c r="K359" s="300" t="s">
        <v>1391</v>
      </c>
      <c r="L359" s="254"/>
      <c r="M359" s="271">
        <v>2020</v>
      </c>
      <c r="N359" s="271" t="s">
        <v>1392</v>
      </c>
      <c r="O359" s="271" t="s">
        <v>1399</v>
      </c>
      <c r="P359" s="271" t="s">
        <v>1399</v>
      </c>
      <c r="Q359" s="253">
        <v>1</v>
      </c>
      <c r="R359" s="273">
        <v>185000</v>
      </c>
      <c r="S359" s="324">
        <v>25161850</v>
      </c>
      <c r="T359" s="245">
        <f t="shared" si="88"/>
        <v>698940.27777777775</v>
      </c>
      <c r="U359" s="254">
        <v>36</v>
      </c>
      <c r="V359" s="247">
        <v>36.000000000000007</v>
      </c>
      <c r="W359" s="246">
        <f t="shared" si="89"/>
        <v>0</v>
      </c>
      <c r="X359" s="248">
        <f t="shared" si="90"/>
        <v>36.000000000000007</v>
      </c>
      <c r="Y359" s="248">
        <f t="shared" si="87"/>
        <v>0</v>
      </c>
      <c r="Z359" s="249">
        <v>25161850.000000004</v>
      </c>
      <c r="AA359" s="249">
        <v>-3.7252902984619141E-9</v>
      </c>
      <c r="AB359" s="249">
        <f t="shared" si="85"/>
        <v>0</v>
      </c>
      <c r="AC359" s="249"/>
      <c r="AD359" s="249"/>
      <c r="AE359" s="249"/>
      <c r="AF359" s="249"/>
      <c r="AG359" s="249"/>
      <c r="AH359" s="249"/>
      <c r="AI359" s="249"/>
      <c r="AJ359" s="249"/>
      <c r="AK359" s="249"/>
      <c r="AL359" s="249"/>
      <c r="AM359" s="249"/>
      <c r="AN359" s="249"/>
      <c r="AO359" s="249">
        <f t="shared" si="91"/>
        <v>25161850.000000004</v>
      </c>
      <c r="AP359" s="250">
        <f t="shared" si="92"/>
        <v>-3.7252902984619141E-9</v>
      </c>
      <c r="AQ359" s="251"/>
      <c r="AR359" s="265"/>
      <c r="AS359" s="276"/>
      <c r="AT359" s="267"/>
      <c r="AU359" s="119" t="s">
        <v>195</v>
      </c>
      <c r="AV359" s="119">
        <f>IFERROR(VLOOKUP(F359,'[79]Detail Deprec_202511'!$D$166:$I$202,6,FALSE),0)</f>
        <v>0</v>
      </c>
      <c r="AW359">
        <f t="shared" si="84"/>
        <v>0</v>
      </c>
      <c r="BL359" s="254" t="s">
        <v>1397</v>
      </c>
    </row>
    <row r="360" spans="1:64" hidden="1" outlineLevel="1">
      <c r="A360" s="242">
        <f t="shared" si="86"/>
        <v>346</v>
      </c>
      <c r="B360" s="275" t="s">
        <v>206</v>
      </c>
      <c r="C360" s="517" t="s">
        <v>188</v>
      </c>
      <c r="D360" s="253">
        <v>154</v>
      </c>
      <c r="E360" s="254" t="s">
        <v>1400</v>
      </c>
      <c r="F360" s="254" t="s">
        <v>1401</v>
      </c>
      <c r="G360" s="323">
        <v>44194</v>
      </c>
      <c r="H360" s="244" t="s">
        <v>607</v>
      </c>
      <c r="I360" s="271" t="s">
        <v>1389</v>
      </c>
      <c r="J360" s="271" t="s">
        <v>1390</v>
      </c>
      <c r="K360" s="300" t="s">
        <v>1391</v>
      </c>
      <c r="L360" s="254"/>
      <c r="M360" s="271">
        <v>2020</v>
      </c>
      <c r="N360" s="271" t="s">
        <v>1392</v>
      </c>
      <c r="O360" s="271" t="s">
        <v>1402</v>
      </c>
      <c r="P360" s="271" t="s">
        <v>1402</v>
      </c>
      <c r="Q360" s="253">
        <v>1</v>
      </c>
      <c r="R360" s="273">
        <v>185000</v>
      </c>
      <c r="S360" s="324">
        <v>25161850</v>
      </c>
      <c r="T360" s="245">
        <f t="shared" si="88"/>
        <v>698940.27777777775</v>
      </c>
      <c r="U360" s="254">
        <v>36</v>
      </c>
      <c r="V360" s="247">
        <v>36.000000000000007</v>
      </c>
      <c r="W360" s="246">
        <f t="shared" si="89"/>
        <v>0</v>
      </c>
      <c r="X360" s="248">
        <f t="shared" si="90"/>
        <v>36.000000000000007</v>
      </c>
      <c r="Y360" s="248">
        <f t="shared" si="87"/>
        <v>0</v>
      </c>
      <c r="Z360" s="249">
        <v>25161850.000000004</v>
      </c>
      <c r="AA360" s="249">
        <v>-3.7252902984619141E-9</v>
      </c>
      <c r="AB360" s="249">
        <f t="shared" si="85"/>
        <v>0</v>
      </c>
      <c r="AC360" s="249"/>
      <c r="AD360" s="249"/>
      <c r="AE360" s="249"/>
      <c r="AF360" s="249"/>
      <c r="AG360" s="249"/>
      <c r="AH360" s="249"/>
      <c r="AI360" s="249"/>
      <c r="AJ360" s="249"/>
      <c r="AK360" s="249"/>
      <c r="AL360" s="249"/>
      <c r="AM360" s="249"/>
      <c r="AN360" s="249"/>
      <c r="AO360" s="249">
        <f t="shared" si="91"/>
        <v>25161850.000000004</v>
      </c>
      <c r="AP360" s="250">
        <f t="shared" si="92"/>
        <v>-3.7252902984619141E-9</v>
      </c>
      <c r="AQ360" s="251"/>
      <c r="AR360" s="265"/>
      <c r="AS360" s="276"/>
      <c r="AT360" s="267"/>
      <c r="AU360" s="119" t="s">
        <v>195</v>
      </c>
      <c r="AV360" s="119">
        <f>IFERROR(VLOOKUP(F360,'[79]Detail Deprec_202511'!$D$166:$I$202,6,FALSE),0)</f>
        <v>0</v>
      </c>
      <c r="AW360">
        <f t="shared" si="84"/>
        <v>0</v>
      </c>
      <c r="BL360" s="254" t="s">
        <v>1400</v>
      </c>
    </row>
    <row r="361" spans="1:64" hidden="1" outlineLevel="1">
      <c r="A361" s="242">
        <f t="shared" si="86"/>
        <v>347</v>
      </c>
      <c r="B361" s="275" t="s">
        <v>206</v>
      </c>
      <c r="C361" s="517" t="s">
        <v>188</v>
      </c>
      <c r="D361" s="253">
        <v>154</v>
      </c>
      <c r="E361" s="254" t="s">
        <v>1403</v>
      </c>
      <c r="F361" s="254" t="s">
        <v>1404</v>
      </c>
      <c r="G361" s="323">
        <v>44194</v>
      </c>
      <c r="H361" s="244" t="s">
        <v>607</v>
      </c>
      <c r="I361" s="271" t="s">
        <v>1389</v>
      </c>
      <c r="J361" s="271" t="s">
        <v>1390</v>
      </c>
      <c r="K361" s="300" t="s">
        <v>1391</v>
      </c>
      <c r="L361" s="254"/>
      <c r="M361" s="271">
        <v>2020</v>
      </c>
      <c r="N361" s="271" t="s">
        <v>1392</v>
      </c>
      <c r="O361" s="271" t="s">
        <v>1405</v>
      </c>
      <c r="P361" s="271" t="s">
        <v>1405</v>
      </c>
      <c r="Q361" s="253">
        <v>1</v>
      </c>
      <c r="R361" s="273">
        <v>185000</v>
      </c>
      <c r="S361" s="324">
        <v>25161850</v>
      </c>
      <c r="T361" s="245">
        <f t="shared" si="88"/>
        <v>698940.27777777775</v>
      </c>
      <c r="U361" s="254">
        <v>36</v>
      </c>
      <c r="V361" s="247">
        <v>36.000000000000007</v>
      </c>
      <c r="W361" s="246">
        <f t="shared" si="89"/>
        <v>0</v>
      </c>
      <c r="X361" s="248">
        <f t="shared" si="90"/>
        <v>36.000000000000007</v>
      </c>
      <c r="Y361" s="248">
        <f t="shared" si="87"/>
        <v>0</v>
      </c>
      <c r="Z361" s="249">
        <v>25161850.000000004</v>
      </c>
      <c r="AA361" s="249">
        <v>-3.7252902984619141E-9</v>
      </c>
      <c r="AB361" s="249">
        <f t="shared" si="85"/>
        <v>0</v>
      </c>
      <c r="AC361" s="249"/>
      <c r="AD361" s="249"/>
      <c r="AE361" s="249"/>
      <c r="AF361" s="249"/>
      <c r="AG361" s="249"/>
      <c r="AH361" s="249"/>
      <c r="AI361" s="249"/>
      <c r="AJ361" s="249"/>
      <c r="AK361" s="249"/>
      <c r="AL361" s="249"/>
      <c r="AM361" s="249"/>
      <c r="AN361" s="249"/>
      <c r="AO361" s="249">
        <f t="shared" si="91"/>
        <v>25161850.000000004</v>
      </c>
      <c r="AP361" s="250">
        <f t="shared" si="92"/>
        <v>-3.7252902984619141E-9</v>
      </c>
      <c r="AQ361" s="251"/>
      <c r="AR361" s="265"/>
      <c r="AS361" s="276"/>
      <c r="AT361" s="267"/>
      <c r="AU361" s="119" t="s">
        <v>195</v>
      </c>
      <c r="AV361" s="119">
        <f>IFERROR(VLOOKUP(F361,'[79]Detail Deprec_202511'!$D$166:$I$202,6,FALSE),0)</f>
        <v>0</v>
      </c>
      <c r="AW361">
        <f t="shared" si="84"/>
        <v>0</v>
      </c>
      <c r="BL361" s="254" t="s">
        <v>1403</v>
      </c>
    </row>
    <row r="362" spans="1:64" outlineLevel="1">
      <c r="A362" s="242">
        <f t="shared" si="86"/>
        <v>348</v>
      </c>
      <c r="B362" s="275" t="s">
        <v>271</v>
      </c>
      <c r="C362" s="428" t="s">
        <v>272</v>
      </c>
      <c r="D362" s="253">
        <v>154</v>
      </c>
      <c r="E362" s="254" t="s">
        <v>1406</v>
      </c>
      <c r="F362" s="254" t="s">
        <v>1407</v>
      </c>
      <c r="G362" s="323">
        <v>44286</v>
      </c>
      <c r="H362" s="244" t="s">
        <v>607</v>
      </c>
      <c r="I362" s="271" t="s">
        <v>1408</v>
      </c>
      <c r="J362" s="271" t="s">
        <v>1409</v>
      </c>
      <c r="K362" s="300" t="s">
        <v>199</v>
      </c>
      <c r="L362" s="254"/>
      <c r="M362" s="271">
        <v>2021</v>
      </c>
      <c r="N362" s="271" t="s">
        <v>1410</v>
      </c>
      <c r="O362" s="271" t="s">
        <v>1411</v>
      </c>
      <c r="P362" s="271" t="s">
        <v>1412</v>
      </c>
      <c r="Q362" s="253">
        <v>905</v>
      </c>
      <c r="R362" s="273"/>
      <c r="S362" s="324">
        <v>1487754320</v>
      </c>
      <c r="T362" s="245">
        <f t="shared" si="88"/>
        <v>24795905.333333332</v>
      </c>
      <c r="U362" s="254">
        <v>60</v>
      </c>
      <c r="V362" s="247">
        <v>58</v>
      </c>
      <c r="W362" s="246">
        <f t="shared" si="89"/>
        <v>2</v>
      </c>
      <c r="X362" s="248">
        <f t="shared" si="90"/>
        <v>60</v>
      </c>
      <c r="Y362" s="248">
        <f>+U362-X362</f>
        <v>0</v>
      </c>
      <c r="Z362" s="249">
        <v>1438162509.3333335</v>
      </c>
      <c r="AA362" s="249">
        <v>49591810.666666508</v>
      </c>
      <c r="AB362" s="249">
        <f t="shared" si="85"/>
        <v>49591810.666666664</v>
      </c>
      <c r="AC362" s="249">
        <v>24795905.333333332</v>
      </c>
      <c r="AD362" s="249">
        <v>24795905.333333332</v>
      </c>
      <c r="AE362" s="249"/>
      <c r="AF362" s="249"/>
      <c r="AG362" s="249"/>
      <c r="AH362" s="249"/>
      <c r="AI362" s="249"/>
      <c r="AJ362" s="249"/>
      <c r="AK362" s="249"/>
      <c r="AL362" s="249"/>
      <c r="AM362" s="249"/>
      <c r="AN362" s="249"/>
      <c r="AO362" s="249">
        <f t="shared" si="91"/>
        <v>1487754320.0000002</v>
      </c>
      <c r="AP362" s="250">
        <f t="shared" si="92"/>
        <v>-2.384185791015625E-7</v>
      </c>
      <c r="AQ362" s="251"/>
      <c r="AR362" s="265"/>
      <c r="AS362" s="276"/>
      <c r="AT362" s="277">
        <v>44286</v>
      </c>
      <c r="AU362" s="119" t="s">
        <v>195</v>
      </c>
      <c r="AV362" s="119">
        <f>IFERROR(VLOOKUP(F362,'[79]Detail Deprec_202511'!$D$166:$I$202,6,FALSE),0)</f>
        <v>24795905.329999998</v>
      </c>
      <c r="AW362" s="119">
        <f t="shared" si="84"/>
        <v>24795905.329999998</v>
      </c>
      <c r="BL362" s="254" t="s">
        <v>1406</v>
      </c>
    </row>
    <row r="363" spans="1:64" hidden="1" outlineLevel="1">
      <c r="A363" s="242">
        <f t="shared" si="86"/>
        <v>349</v>
      </c>
      <c r="B363" s="275" t="s">
        <v>206</v>
      </c>
      <c r="C363" s="517" t="s">
        <v>188</v>
      </c>
      <c r="D363" s="253">
        <v>154</v>
      </c>
      <c r="E363" s="254" t="s">
        <v>1413</v>
      </c>
      <c r="F363" s="254" t="s">
        <v>1414</v>
      </c>
      <c r="G363" s="323">
        <v>44316</v>
      </c>
      <c r="H363" s="244" t="s">
        <v>607</v>
      </c>
      <c r="I363" s="271" t="s">
        <v>1415</v>
      </c>
      <c r="J363" s="271" t="s">
        <v>1416</v>
      </c>
      <c r="K363" s="300" t="s">
        <v>978</v>
      </c>
      <c r="L363" s="254" t="s">
        <v>654</v>
      </c>
      <c r="M363" s="271">
        <v>2021</v>
      </c>
      <c r="N363" s="271" t="s">
        <v>654</v>
      </c>
      <c r="O363" s="271" t="s">
        <v>654</v>
      </c>
      <c r="P363" s="271" t="s">
        <v>654</v>
      </c>
      <c r="Q363" s="253">
        <v>1</v>
      </c>
      <c r="R363" s="273"/>
      <c r="S363" s="324">
        <v>24000000</v>
      </c>
      <c r="T363" s="245">
        <f t="shared" si="88"/>
        <v>400000</v>
      </c>
      <c r="U363" s="254">
        <v>60</v>
      </c>
      <c r="V363" s="247">
        <v>57</v>
      </c>
      <c r="W363" s="246">
        <f t="shared" si="89"/>
        <v>3</v>
      </c>
      <c r="X363" s="248">
        <f t="shared" si="90"/>
        <v>60</v>
      </c>
      <c r="Y363" s="248">
        <f>+U363-X363</f>
        <v>0</v>
      </c>
      <c r="Z363" s="249">
        <v>22800000</v>
      </c>
      <c r="AA363" s="249">
        <v>1200000</v>
      </c>
      <c r="AB363" s="249">
        <f t="shared" si="85"/>
        <v>1200000</v>
      </c>
      <c r="AC363" s="249">
        <v>400000</v>
      </c>
      <c r="AD363" s="249">
        <v>400000</v>
      </c>
      <c r="AE363" s="249">
        <v>400000</v>
      </c>
      <c r="AF363" s="249"/>
      <c r="AG363" s="249"/>
      <c r="AH363" s="249"/>
      <c r="AI363" s="249"/>
      <c r="AJ363" s="249"/>
      <c r="AK363" s="249"/>
      <c r="AL363" s="249"/>
      <c r="AM363" s="249"/>
      <c r="AN363" s="249"/>
      <c r="AO363" s="249">
        <f t="shared" si="91"/>
        <v>24000000</v>
      </c>
      <c r="AP363" s="250">
        <f t="shared" si="92"/>
        <v>0</v>
      </c>
      <c r="AQ363" s="251"/>
      <c r="AR363" s="265"/>
      <c r="AS363" s="276"/>
      <c r="AT363" s="277">
        <v>44316</v>
      </c>
      <c r="AU363" s="119" t="s">
        <v>195</v>
      </c>
      <c r="AV363" s="119">
        <f>IFERROR(VLOOKUP(F363,'[79]Detail Deprec_202511'!$D$166:$I$202,6,FALSE),0)</f>
        <v>400000</v>
      </c>
      <c r="AW363">
        <f t="shared" si="84"/>
        <v>400000</v>
      </c>
      <c r="BL363" s="254" t="s">
        <v>1413</v>
      </c>
    </row>
    <row r="364" spans="1:64" hidden="1" outlineLevel="1">
      <c r="A364" s="242">
        <f t="shared" si="86"/>
        <v>350</v>
      </c>
      <c r="B364" s="275" t="s">
        <v>206</v>
      </c>
      <c r="C364" s="517" t="s">
        <v>188</v>
      </c>
      <c r="D364" s="253">
        <v>154</v>
      </c>
      <c r="E364" s="254" t="s">
        <v>1417</v>
      </c>
      <c r="F364" s="254" t="s">
        <v>1418</v>
      </c>
      <c r="G364" s="323">
        <v>44316</v>
      </c>
      <c r="H364" s="244" t="s">
        <v>607</v>
      </c>
      <c r="I364" s="271" t="s">
        <v>1415</v>
      </c>
      <c r="J364" s="271" t="s">
        <v>1416</v>
      </c>
      <c r="K364" s="300" t="s">
        <v>978</v>
      </c>
      <c r="L364" s="254" t="s">
        <v>654</v>
      </c>
      <c r="M364" s="271">
        <v>2021</v>
      </c>
      <c r="N364" s="271" t="s">
        <v>654</v>
      </c>
      <c r="O364" s="271" t="s">
        <v>654</v>
      </c>
      <c r="P364" s="271" t="s">
        <v>654</v>
      </c>
      <c r="Q364" s="253">
        <v>1</v>
      </c>
      <c r="R364" s="273"/>
      <c r="S364" s="324">
        <v>24000000</v>
      </c>
      <c r="T364" s="245">
        <f t="shared" si="88"/>
        <v>400000</v>
      </c>
      <c r="U364" s="254">
        <v>60</v>
      </c>
      <c r="V364" s="247">
        <v>57</v>
      </c>
      <c r="W364" s="246">
        <f t="shared" si="89"/>
        <v>3</v>
      </c>
      <c r="X364" s="248">
        <f t="shared" si="90"/>
        <v>60</v>
      </c>
      <c r="Y364" s="248">
        <f>+U364-X364</f>
        <v>0</v>
      </c>
      <c r="Z364" s="249">
        <v>22800000</v>
      </c>
      <c r="AA364" s="249">
        <v>1200000</v>
      </c>
      <c r="AB364" s="249">
        <f t="shared" si="85"/>
        <v>1200000</v>
      </c>
      <c r="AC364" s="249">
        <v>400000</v>
      </c>
      <c r="AD364" s="249">
        <v>400000</v>
      </c>
      <c r="AE364" s="249">
        <v>400000</v>
      </c>
      <c r="AF364" s="249"/>
      <c r="AG364" s="249"/>
      <c r="AH364" s="249"/>
      <c r="AI364" s="249"/>
      <c r="AJ364" s="249"/>
      <c r="AK364" s="249"/>
      <c r="AL364" s="249"/>
      <c r="AM364" s="249"/>
      <c r="AN364" s="249"/>
      <c r="AO364" s="249">
        <f t="shared" si="91"/>
        <v>24000000</v>
      </c>
      <c r="AP364" s="250">
        <f t="shared" si="92"/>
        <v>0</v>
      </c>
      <c r="AQ364" s="251"/>
      <c r="AR364" s="265"/>
      <c r="AS364" s="276"/>
      <c r="AT364" s="277">
        <v>44316</v>
      </c>
      <c r="AU364" s="119" t="s">
        <v>195</v>
      </c>
      <c r="AV364" s="119">
        <f>IFERROR(VLOOKUP(F364,'[79]Detail Deprec_202511'!$D$166:$I$202,6,FALSE),0)</f>
        <v>400000</v>
      </c>
      <c r="AW364">
        <f t="shared" si="84"/>
        <v>400000</v>
      </c>
      <c r="BL364" s="254" t="s">
        <v>1417</v>
      </c>
    </row>
    <row r="365" spans="1:64" hidden="1" outlineLevel="1">
      <c r="A365" s="242">
        <f t="shared" si="86"/>
        <v>351</v>
      </c>
      <c r="B365" s="275" t="s">
        <v>206</v>
      </c>
      <c r="C365" s="517" t="s">
        <v>188</v>
      </c>
      <c r="D365" s="253">
        <v>154</v>
      </c>
      <c r="E365" s="254" t="s">
        <v>1419</v>
      </c>
      <c r="F365" s="254" t="s">
        <v>1420</v>
      </c>
      <c r="G365" s="323">
        <v>44407</v>
      </c>
      <c r="H365" s="244" t="s">
        <v>607</v>
      </c>
      <c r="I365" s="271" t="s">
        <v>1421</v>
      </c>
      <c r="J365" s="271" t="s">
        <v>1422</v>
      </c>
      <c r="K365" s="300" t="s">
        <v>1423</v>
      </c>
      <c r="L365" s="254"/>
      <c r="M365" s="271">
        <v>2021</v>
      </c>
      <c r="N365" s="271"/>
      <c r="O365" s="271"/>
      <c r="P365" s="271"/>
      <c r="Q365" s="253">
        <v>1</v>
      </c>
      <c r="R365" s="273"/>
      <c r="S365" s="324">
        <v>115000000</v>
      </c>
      <c r="T365" s="245">
        <f t="shared" si="88"/>
        <v>1916666.6666666667</v>
      </c>
      <c r="U365" s="254">
        <v>60</v>
      </c>
      <c r="V365" s="247">
        <v>54</v>
      </c>
      <c r="W365" s="246">
        <f t="shared" si="89"/>
        <v>6</v>
      </c>
      <c r="X365" s="248">
        <f t="shared" si="90"/>
        <v>60</v>
      </c>
      <c r="Y365" s="248">
        <f>+U365-X365</f>
        <v>0</v>
      </c>
      <c r="Z365" s="249">
        <v>103500000</v>
      </c>
      <c r="AA365" s="249">
        <v>11500000</v>
      </c>
      <c r="AB365" s="249">
        <f t="shared" si="85"/>
        <v>11500000</v>
      </c>
      <c r="AC365" s="249">
        <v>1916666.6666666667</v>
      </c>
      <c r="AD365" s="249">
        <v>1916666.6666666667</v>
      </c>
      <c r="AE365" s="249">
        <v>1916666.6666666667</v>
      </c>
      <c r="AF365" s="249">
        <v>1916666.6666666667</v>
      </c>
      <c r="AG365" s="249">
        <v>1916666.6666666667</v>
      </c>
      <c r="AH365" s="249">
        <v>1916666.6666666667</v>
      </c>
      <c r="AI365" s="249">
        <v>1916666.6666666667</v>
      </c>
      <c r="AJ365" s="249">
        <v>1916666.6666666667</v>
      </c>
      <c r="AK365" s="249">
        <v>1916666.6666666667</v>
      </c>
      <c r="AL365" s="249">
        <v>1916666.6666666667</v>
      </c>
      <c r="AM365" s="249">
        <v>1916666.6666666667</v>
      </c>
      <c r="AN365" s="249">
        <v>1916666.6666666667</v>
      </c>
      <c r="AO365" s="249">
        <f t="shared" si="91"/>
        <v>115000000</v>
      </c>
      <c r="AP365" s="250">
        <f t="shared" si="92"/>
        <v>0</v>
      </c>
      <c r="AQ365" s="251"/>
      <c r="AR365" s="265"/>
      <c r="AS365" s="276"/>
      <c r="AT365" s="277">
        <v>44407</v>
      </c>
      <c r="AU365" s="119" t="s">
        <v>195</v>
      </c>
      <c r="AV365" s="119">
        <f>IFERROR(VLOOKUP(F365,'[79]Detail Deprec_202511'!$D$166:$I$202,6,FALSE),0)</f>
        <v>1916666.67</v>
      </c>
      <c r="AW365">
        <f t="shared" si="84"/>
        <v>3.3333331812173128E-3</v>
      </c>
      <c r="BL365" s="254" t="s">
        <v>1419</v>
      </c>
    </row>
    <row r="366" spans="1:64" hidden="1" outlineLevel="1">
      <c r="A366" s="242">
        <f t="shared" si="86"/>
        <v>352</v>
      </c>
      <c r="B366" s="275" t="s">
        <v>206</v>
      </c>
      <c r="C366" s="521" t="s">
        <v>188</v>
      </c>
      <c r="D366" s="253">
        <v>154</v>
      </c>
      <c r="E366" s="254" t="s">
        <v>1424</v>
      </c>
      <c r="F366" s="254" t="s">
        <v>1425</v>
      </c>
      <c r="G366" s="323">
        <v>44426</v>
      </c>
      <c r="H366" s="244" t="s">
        <v>607</v>
      </c>
      <c r="I366" s="271" t="s">
        <v>1426</v>
      </c>
      <c r="J366" s="271" t="s">
        <v>1427</v>
      </c>
      <c r="K366" s="300" t="s">
        <v>1428</v>
      </c>
      <c r="L366" s="254" t="s">
        <v>1429</v>
      </c>
      <c r="M366" s="271">
        <v>2021</v>
      </c>
      <c r="N366" s="271" t="s">
        <v>1430</v>
      </c>
      <c r="O366" s="271" t="s">
        <v>1430</v>
      </c>
      <c r="P366" s="271" t="s">
        <v>1430</v>
      </c>
      <c r="Q366" s="253">
        <v>1</v>
      </c>
      <c r="R366" s="273"/>
      <c r="S366" s="324">
        <v>28215000</v>
      </c>
      <c r="T366" s="245">
        <f t="shared" si="88"/>
        <v>470250</v>
      </c>
      <c r="U366" s="254">
        <v>60</v>
      </c>
      <c r="V366" s="247">
        <v>53</v>
      </c>
      <c r="W366" s="246">
        <f t="shared" si="89"/>
        <v>6</v>
      </c>
      <c r="X366" s="248">
        <f t="shared" si="90"/>
        <v>59</v>
      </c>
      <c r="Y366" s="248">
        <f>+U366-X366</f>
        <v>1</v>
      </c>
      <c r="Z366" s="249">
        <v>24923250</v>
      </c>
      <c r="AA366" s="249">
        <v>3291750</v>
      </c>
      <c r="AB366" s="249">
        <f t="shared" si="85"/>
        <v>2821500</v>
      </c>
      <c r="AC366" s="249">
        <v>470250</v>
      </c>
      <c r="AD366" s="249">
        <v>470250</v>
      </c>
      <c r="AE366" s="249">
        <v>470250</v>
      </c>
      <c r="AF366" s="249">
        <v>470250</v>
      </c>
      <c r="AG366" s="249">
        <v>470250</v>
      </c>
      <c r="AH366" s="249">
        <v>470250</v>
      </c>
      <c r="AI366" s="249">
        <v>470250</v>
      </c>
      <c r="AJ366" s="249">
        <v>470250</v>
      </c>
      <c r="AK366" s="249">
        <v>470250</v>
      </c>
      <c r="AL366" s="249">
        <v>470250</v>
      </c>
      <c r="AM366" s="249">
        <v>470250</v>
      </c>
      <c r="AN366" s="249">
        <v>470250</v>
      </c>
      <c r="AO366" s="249">
        <f t="shared" si="91"/>
        <v>27744750</v>
      </c>
      <c r="AP366" s="250">
        <f t="shared" si="92"/>
        <v>470250</v>
      </c>
      <c r="AQ366" s="251"/>
      <c r="AR366" s="265"/>
      <c r="AS366" s="276"/>
      <c r="AT366" s="277">
        <v>44426</v>
      </c>
      <c r="AU366" s="119" t="s">
        <v>195</v>
      </c>
      <c r="AV366" s="119">
        <f>IFERROR(VLOOKUP(F366,'[79]Detail Deprec_202511'!$D$166:$I$202,6,FALSE),0)</f>
        <v>470250</v>
      </c>
      <c r="AW366">
        <f t="shared" si="84"/>
        <v>0</v>
      </c>
      <c r="BL366" s="254" t="s">
        <v>1424</v>
      </c>
    </row>
    <row r="367" spans="1:64" hidden="1" outlineLevel="1">
      <c r="A367" s="242">
        <f t="shared" si="86"/>
        <v>353</v>
      </c>
      <c r="B367" s="275" t="s">
        <v>206</v>
      </c>
      <c r="C367" s="517" t="s">
        <v>188</v>
      </c>
      <c r="D367" s="253">
        <v>154</v>
      </c>
      <c r="E367" s="254" t="s">
        <v>1431</v>
      </c>
      <c r="F367" s="254" t="s">
        <v>1432</v>
      </c>
      <c r="G367" s="323">
        <v>44592</v>
      </c>
      <c r="H367" s="244" t="s">
        <v>607</v>
      </c>
      <c r="I367" s="271" t="s">
        <v>1433</v>
      </c>
      <c r="J367" s="271" t="s">
        <v>1434</v>
      </c>
      <c r="K367" s="300" t="s">
        <v>1435</v>
      </c>
      <c r="L367" s="254" t="s">
        <v>1436</v>
      </c>
      <c r="M367" s="271">
        <v>2022</v>
      </c>
      <c r="N367" s="271">
        <v>541958</v>
      </c>
      <c r="O367" s="271" t="s">
        <v>1437</v>
      </c>
      <c r="P367" s="271">
        <v>541958</v>
      </c>
      <c r="Q367" s="253">
        <v>1</v>
      </c>
      <c r="R367" s="273"/>
      <c r="S367" s="324">
        <v>6780000000</v>
      </c>
      <c r="T367" s="245">
        <f t="shared" si="88"/>
        <v>56500000</v>
      </c>
      <c r="U367" s="254">
        <v>120</v>
      </c>
      <c r="V367" s="247">
        <v>48</v>
      </c>
      <c r="W367" s="246">
        <f t="shared" si="89"/>
        <v>6</v>
      </c>
      <c r="X367" s="248">
        <f t="shared" si="90"/>
        <v>54</v>
      </c>
      <c r="Y367" s="248">
        <f t="shared" si="87"/>
        <v>66</v>
      </c>
      <c r="Z367" s="249">
        <v>2712000000</v>
      </c>
      <c r="AA367" s="249">
        <v>4068000000</v>
      </c>
      <c r="AB367" s="249">
        <f t="shared" si="85"/>
        <v>339000000</v>
      </c>
      <c r="AC367" s="249">
        <v>56500000</v>
      </c>
      <c r="AD367" s="249">
        <v>56500000</v>
      </c>
      <c r="AE367" s="249">
        <v>56500000</v>
      </c>
      <c r="AF367" s="249">
        <v>56500000</v>
      </c>
      <c r="AG367" s="249">
        <v>56500000</v>
      </c>
      <c r="AH367" s="249">
        <v>56500000</v>
      </c>
      <c r="AI367" s="249">
        <v>56500000</v>
      </c>
      <c r="AJ367" s="249">
        <v>56500000</v>
      </c>
      <c r="AK367" s="249">
        <v>56500000</v>
      </c>
      <c r="AL367" s="249">
        <v>56500000</v>
      </c>
      <c r="AM367" s="249">
        <v>56500000</v>
      </c>
      <c r="AN367" s="249">
        <v>56500000</v>
      </c>
      <c r="AO367" s="249">
        <f t="shared" si="91"/>
        <v>3051000000</v>
      </c>
      <c r="AP367" s="250">
        <f t="shared" si="92"/>
        <v>3729000000</v>
      </c>
      <c r="AQ367" s="251"/>
      <c r="AR367" s="265"/>
      <c r="AS367" s="276"/>
      <c r="AT367" s="277"/>
      <c r="AU367" s="119" t="s">
        <v>195</v>
      </c>
      <c r="AV367" s="119">
        <f>IFERROR(VLOOKUP(F367,'[79]Detail Deprec_202511'!$D$166:$I$202,6,FALSE),0)</f>
        <v>56500000</v>
      </c>
      <c r="AW367">
        <f t="shared" si="84"/>
        <v>0</v>
      </c>
      <c r="BL367" s="254" t="s">
        <v>1431</v>
      </c>
    </row>
    <row r="368" spans="1:64" hidden="1" outlineLevel="1">
      <c r="A368" s="242">
        <f t="shared" si="86"/>
        <v>354</v>
      </c>
      <c r="B368" s="275" t="s">
        <v>206</v>
      </c>
      <c r="C368" s="517" t="s">
        <v>188</v>
      </c>
      <c r="D368" s="253">
        <v>154</v>
      </c>
      <c r="E368" s="254" t="s">
        <v>1438</v>
      </c>
      <c r="F368" s="254" t="s">
        <v>1439</v>
      </c>
      <c r="G368" s="323">
        <v>44680</v>
      </c>
      <c r="H368" s="244" t="s">
        <v>607</v>
      </c>
      <c r="I368" s="271" t="s">
        <v>1440</v>
      </c>
      <c r="J368" s="271" t="s">
        <v>1441</v>
      </c>
      <c r="K368" s="300" t="s">
        <v>1442</v>
      </c>
      <c r="L368" s="254" t="s">
        <v>1443</v>
      </c>
      <c r="M368" s="271">
        <v>2022</v>
      </c>
      <c r="N368" s="254" t="s">
        <v>1443</v>
      </c>
      <c r="O368" s="271">
        <v>1060016447</v>
      </c>
      <c r="P368" s="271">
        <v>600635500</v>
      </c>
      <c r="Q368" s="253">
        <v>1</v>
      </c>
      <c r="R368" s="273"/>
      <c r="S368" s="324">
        <v>16041200</v>
      </c>
      <c r="T368" s="245">
        <f t="shared" si="88"/>
        <v>445588.88888888888</v>
      </c>
      <c r="U368" s="254">
        <v>36</v>
      </c>
      <c r="V368" s="247">
        <v>36.000000000000007</v>
      </c>
      <c r="W368" s="246">
        <f t="shared" si="89"/>
        <v>0</v>
      </c>
      <c r="X368" s="248">
        <f t="shared" si="90"/>
        <v>36.000000000000007</v>
      </c>
      <c r="Y368" s="248">
        <f>+U368-X368</f>
        <v>0</v>
      </c>
      <c r="Z368" s="249">
        <v>16041200.000000002</v>
      </c>
      <c r="AA368" s="249">
        <v>-1.862645149230957E-9</v>
      </c>
      <c r="AB368" s="249">
        <f t="shared" si="85"/>
        <v>0</v>
      </c>
      <c r="AC368" s="249"/>
      <c r="AD368" s="249"/>
      <c r="AE368" s="249"/>
      <c r="AF368" s="249"/>
      <c r="AG368" s="249"/>
      <c r="AH368" s="249"/>
      <c r="AI368" s="249"/>
      <c r="AJ368" s="249"/>
      <c r="AK368" s="249"/>
      <c r="AL368" s="249"/>
      <c r="AM368" s="249"/>
      <c r="AN368" s="249"/>
      <c r="AO368" s="249">
        <f t="shared" si="91"/>
        <v>16041200.000000002</v>
      </c>
      <c r="AP368" s="250">
        <f t="shared" si="92"/>
        <v>-1.862645149230957E-9</v>
      </c>
      <c r="AQ368" s="251"/>
      <c r="AR368" s="265"/>
      <c r="AS368" s="276"/>
      <c r="AT368" s="277">
        <v>44680</v>
      </c>
      <c r="AU368" s="119" t="s">
        <v>195</v>
      </c>
      <c r="AV368" s="119">
        <f>IFERROR(VLOOKUP(F368,'[79]Detail Deprec_202511'!$D$166:$I$202,6,FALSE),0)</f>
        <v>0</v>
      </c>
      <c r="AW368">
        <f t="shared" si="84"/>
        <v>0</v>
      </c>
      <c r="BL368" s="254" t="s">
        <v>1438</v>
      </c>
    </row>
    <row r="369" spans="1:64" hidden="1" outlineLevel="1">
      <c r="A369" s="242">
        <f t="shared" si="86"/>
        <v>355</v>
      </c>
      <c r="B369" s="275" t="s">
        <v>206</v>
      </c>
      <c r="C369" s="517" t="s">
        <v>188</v>
      </c>
      <c r="D369" s="253">
        <v>154</v>
      </c>
      <c r="E369" s="254" t="s">
        <v>1444</v>
      </c>
      <c r="F369" s="254" t="s">
        <v>1445</v>
      </c>
      <c r="G369" s="323">
        <v>44680</v>
      </c>
      <c r="H369" s="244" t="s">
        <v>607</v>
      </c>
      <c r="I369" s="271" t="s">
        <v>1440</v>
      </c>
      <c r="J369" s="271" t="s">
        <v>1441</v>
      </c>
      <c r="K369" s="300" t="s">
        <v>1442</v>
      </c>
      <c r="L369" s="254" t="s">
        <v>1443</v>
      </c>
      <c r="M369" s="271">
        <v>2022</v>
      </c>
      <c r="N369" s="254" t="s">
        <v>1443</v>
      </c>
      <c r="O369" s="271">
        <v>1060016449</v>
      </c>
      <c r="P369" s="271">
        <v>600635500</v>
      </c>
      <c r="Q369" s="253">
        <v>1</v>
      </c>
      <c r="R369" s="273"/>
      <c r="S369" s="324">
        <v>16041200</v>
      </c>
      <c r="T369" s="245">
        <f t="shared" si="88"/>
        <v>445588.88888888888</v>
      </c>
      <c r="U369" s="254">
        <v>36</v>
      </c>
      <c r="V369" s="247">
        <v>36.000000000000007</v>
      </c>
      <c r="W369" s="246">
        <f t="shared" si="89"/>
        <v>0</v>
      </c>
      <c r="X369" s="248">
        <f t="shared" si="90"/>
        <v>36.000000000000007</v>
      </c>
      <c r="Y369" s="248">
        <f>+U369-X369</f>
        <v>0</v>
      </c>
      <c r="Z369" s="249">
        <v>16041200.000000002</v>
      </c>
      <c r="AA369" s="249">
        <v>-1.862645149230957E-9</v>
      </c>
      <c r="AB369" s="249">
        <f t="shared" si="85"/>
        <v>0</v>
      </c>
      <c r="AC369" s="249"/>
      <c r="AD369" s="249"/>
      <c r="AE369" s="249"/>
      <c r="AF369" s="249"/>
      <c r="AG369" s="249"/>
      <c r="AH369" s="249"/>
      <c r="AI369" s="249"/>
      <c r="AJ369" s="249"/>
      <c r="AK369" s="249"/>
      <c r="AL369" s="249"/>
      <c r="AM369" s="249"/>
      <c r="AN369" s="249"/>
      <c r="AO369" s="249">
        <f t="shared" si="91"/>
        <v>16041200.000000002</v>
      </c>
      <c r="AP369" s="250">
        <f t="shared" si="92"/>
        <v>-1.862645149230957E-9</v>
      </c>
      <c r="AQ369" s="251"/>
      <c r="AR369" s="265"/>
      <c r="AS369" s="276"/>
      <c r="AT369" s="277">
        <v>44680</v>
      </c>
      <c r="AU369" s="119" t="s">
        <v>195</v>
      </c>
      <c r="AV369" s="119">
        <f>IFERROR(VLOOKUP(F369,'[79]Detail Deprec_202511'!$D$166:$I$202,6,FALSE),0)</f>
        <v>0</v>
      </c>
      <c r="AW369">
        <f t="shared" si="84"/>
        <v>0</v>
      </c>
      <c r="BL369" s="254" t="s">
        <v>1444</v>
      </c>
    </row>
    <row r="370" spans="1:64" hidden="1" outlineLevel="1">
      <c r="A370" s="242">
        <f t="shared" si="86"/>
        <v>356</v>
      </c>
      <c r="B370" s="275" t="s">
        <v>518</v>
      </c>
      <c r="C370" s="216" t="s">
        <v>1446</v>
      </c>
      <c r="D370" s="253">
        <v>154</v>
      </c>
      <c r="E370" s="254" t="s">
        <v>1447</v>
      </c>
      <c r="F370" s="254" t="s">
        <v>1448</v>
      </c>
      <c r="G370" s="323">
        <v>44771</v>
      </c>
      <c r="H370" s="244" t="s">
        <v>607</v>
      </c>
      <c r="I370" s="271" t="s">
        <v>1449</v>
      </c>
      <c r="J370" s="271" t="s">
        <v>1450</v>
      </c>
      <c r="K370" s="300" t="s">
        <v>1451</v>
      </c>
      <c r="L370" s="254"/>
      <c r="M370" s="271">
        <v>2022</v>
      </c>
      <c r="N370" s="254" t="s">
        <v>1452</v>
      </c>
      <c r="O370" s="271"/>
      <c r="P370" s="271">
        <v>2022013</v>
      </c>
      <c r="Q370" s="253">
        <v>1</v>
      </c>
      <c r="R370" s="273"/>
      <c r="S370" s="324">
        <v>39000000</v>
      </c>
      <c r="T370" s="245">
        <f t="shared" si="88"/>
        <v>650000</v>
      </c>
      <c r="U370" s="254">
        <v>60</v>
      </c>
      <c r="V370" s="247">
        <v>42</v>
      </c>
      <c r="W370" s="246">
        <f t="shared" si="89"/>
        <v>6</v>
      </c>
      <c r="X370" s="248">
        <f t="shared" si="90"/>
        <v>48</v>
      </c>
      <c r="Y370" s="248">
        <f t="shared" si="87"/>
        <v>12</v>
      </c>
      <c r="Z370" s="249">
        <v>27300000</v>
      </c>
      <c r="AA370" s="249">
        <v>11700000</v>
      </c>
      <c r="AB370" s="249">
        <f t="shared" si="85"/>
        <v>3900000</v>
      </c>
      <c r="AC370" s="249">
        <v>650000</v>
      </c>
      <c r="AD370" s="249">
        <v>650000</v>
      </c>
      <c r="AE370" s="249">
        <v>650000</v>
      </c>
      <c r="AF370" s="249">
        <v>650000</v>
      </c>
      <c r="AG370" s="249">
        <v>650000</v>
      </c>
      <c r="AH370" s="249">
        <v>650000</v>
      </c>
      <c r="AI370" s="249">
        <v>650000</v>
      </c>
      <c r="AJ370" s="249">
        <v>650000</v>
      </c>
      <c r="AK370" s="249">
        <v>650000</v>
      </c>
      <c r="AL370" s="249">
        <v>650000</v>
      </c>
      <c r="AM370" s="249">
        <v>650000</v>
      </c>
      <c r="AN370" s="249">
        <v>650000</v>
      </c>
      <c r="AO370" s="249">
        <f t="shared" si="91"/>
        <v>31200000</v>
      </c>
      <c r="AP370" s="250">
        <f t="shared" si="92"/>
        <v>7800000</v>
      </c>
      <c r="AQ370" s="251"/>
      <c r="AR370" s="265"/>
      <c r="AS370" s="276"/>
      <c r="AT370" s="277">
        <v>44771</v>
      </c>
      <c r="AU370" s="119" t="s">
        <v>195</v>
      </c>
      <c r="AV370" s="119">
        <f>IFERROR(VLOOKUP(F370,'[79]Detail Deprec_202511'!$D$166:$I$202,6,FALSE),0)</f>
        <v>650000</v>
      </c>
      <c r="AW370">
        <f t="shared" si="84"/>
        <v>0</v>
      </c>
      <c r="BL370" s="254" t="s">
        <v>1447</v>
      </c>
    </row>
    <row r="371" spans="1:64" hidden="1" outlineLevel="1">
      <c r="A371" s="242">
        <f t="shared" si="86"/>
        <v>357</v>
      </c>
      <c r="B371" s="275" t="s">
        <v>518</v>
      </c>
      <c r="C371" s="216" t="s">
        <v>1446</v>
      </c>
      <c r="D371" s="253">
        <v>154</v>
      </c>
      <c r="E371" s="254" t="s">
        <v>1453</v>
      </c>
      <c r="F371" s="254" t="s">
        <v>1454</v>
      </c>
      <c r="G371" s="323">
        <v>44771</v>
      </c>
      <c r="H371" s="244" t="s">
        <v>607</v>
      </c>
      <c r="I371" s="271" t="s">
        <v>1449</v>
      </c>
      <c r="J371" s="271" t="s">
        <v>1450</v>
      </c>
      <c r="K371" s="300" t="s">
        <v>1451</v>
      </c>
      <c r="L371" s="254"/>
      <c r="M371" s="271">
        <v>2022</v>
      </c>
      <c r="N371" s="254" t="s">
        <v>1452</v>
      </c>
      <c r="O371" s="271"/>
      <c r="P371" s="271">
        <v>2022014</v>
      </c>
      <c r="Q371" s="253">
        <v>1</v>
      </c>
      <c r="R371" s="273"/>
      <c r="S371" s="324">
        <v>39000000</v>
      </c>
      <c r="T371" s="245">
        <f t="shared" si="88"/>
        <v>812500</v>
      </c>
      <c r="U371" s="254">
        <v>48</v>
      </c>
      <c r="V371" s="247">
        <v>42</v>
      </c>
      <c r="W371" s="246">
        <f t="shared" si="89"/>
        <v>6</v>
      </c>
      <c r="X371" s="248">
        <f t="shared" si="90"/>
        <v>48</v>
      </c>
      <c r="Y371" s="248">
        <f t="shared" ref="Y371:Y378" si="93">+U371-X371</f>
        <v>0</v>
      </c>
      <c r="Z371" s="249">
        <v>34125000</v>
      </c>
      <c r="AA371" s="249">
        <v>4875000</v>
      </c>
      <c r="AB371" s="249">
        <f t="shared" si="85"/>
        <v>4875000</v>
      </c>
      <c r="AC371" s="249">
        <v>812500</v>
      </c>
      <c r="AD371" s="249">
        <v>812500</v>
      </c>
      <c r="AE371" s="249">
        <v>812500</v>
      </c>
      <c r="AF371" s="249">
        <v>812500</v>
      </c>
      <c r="AG371" s="249">
        <v>812500</v>
      </c>
      <c r="AH371" s="249">
        <v>812500</v>
      </c>
      <c r="AI371" s="249">
        <v>812500</v>
      </c>
      <c r="AJ371" s="249">
        <v>812500</v>
      </c>
      <c r="AK371" s="249">
        <v>812500</v>
      </c>
      <c r="AL371" s="249">
        <v>812500</v>
      </c>
      <c r="AM371" s="249">
        <v>812500</v>
      </c>
      <c r="AN371" s="249">
        <v>812500</v>
      </c>
      <c r="AO371" s="249">
        <f t="shared" si="91"/>
        <v>39000000</v>
      </c>
      <c r="AP371" s="250">
        <f t="shared" si="92"/>
        <v>0</v>
      </c>
      <c r="AQ371" s="251"/>
      <c r="AR371" s="265"/>
      <c r="AS371" s="276"/>
      <c r="AT371" s="277">
        <v>44771</v>
      </c>
      <c r="AU371" s="119" t="s">
        <v>195</v>
      </c>
      <c r="AV371" s="119">
        <f>IFERROR(VLOOKUP(F371,'[79]Detail Deprec_202511'!$D$166:$I$202,6,FALSE),0)</f>
        <v>812500</v>
      </c>
      <c r="AW371">
        <f t="shared" si="84"/>
        <v>0</v>
      </c>
      <c r="BL371" s="254" t="s">
        <v>1453</v>
      </c>
    </row>
    <row r="372" spans="1:64" hidden="1" outlineLevel="1">
      <c r="A372" s="242">
        <f t="shared" si="86"/>
        <v>358</v>
      </c>
      <c r="B372" s="275" t="s">
        <v>206</v>
      </c>
      <c r="C372" s="517" t="s">
        <v>188</v>
      </c>
      <c r="D372" s="253">
        <v>154</v>
      </c>
      <c r="E372" s="254" t="s">
        <v>1455</v>
      </c>
      <c r="F372" s="254" t="s">
        <v>1456</v>
      </c>
      <c r="G372" s="323">
        <v>44926</v>
      </c>
      <c r="H372" s="244" t="s">
        <v>607</v>
      </c>
      <c r="I372" s="271" t="s">
        <v>1457</v>
      </c>
      <c r="J372" s="271" t="s">
        <v>1458</v>
      </c>
      <c r="K372" s="300" t="s">
        <v>978</v>
      </c>
      <c r="L372" s="254">
        <v>125</v>
      </c>
      <c r="M372" s="271">
        <v>2022</v>
      </c>
      <c r="N372" s="254" t="s">
        <v>1459</v>
      </c>
      <c r="O372" s="254" t="s">
        <v>1459</v>
      </c>
      <c r="P372" s="254" t="s">
        <v>1459</v>
      </c>
      <c r="Q372" s="253">
        <v>1</v>
      </c>
      <c r="R372" s="273"/>
      <c r="S372" s="324">
        <v>183000000</v>
      </c>
      <c r="T372" s="245">
        <f t="shared" si="88"/>
        <v>5083333.333333333</v>
      </c>
      <c r="U372" s="254">
        <v>36</v>
      </c>
      <c r="V372" s="247">
        <v>36.000000000000007</v>
      </c>
      <c r="W372" s="246">
        <f t="shared" si="89"/>
        <v>0</v>
      </c>
      <c r="X372" s="248">
        <f t="shared" si="90"/>
        <v>36.000000000000007</v>
      </c>
      <c r="Y372" s="248">
        <f t="shared" si="93"/>
        <v>0</v>
      </c>
      <c r="Z372" s="249">
        <v>183000000</v>
      </c>
      <c r="AA372" s="249">
        <v>0</v>
      </c>
      <c r="AB372" s="249">
        <f t="shared" si="85"/>
        <v>0</v>
      </c>
      <c r="AC372" s="249"/>
      <c r="AD372" s="249"/>
      <c r="AE372" s="249"/>
      <c r="AF372" s="249"/>
      <c r="AG372" s="249"/>
      <c r="AH372" s="249"/>
      <c r="AI372" s="249"/>
      <c r="AJ372" s="249"/>
      <c r="AK372" s="249"/>
      <c r="AL372" s="249"/>
      <c r="AM372" s="249"/>
      <c r="AN372" s="249"/>
      <c r="AO372" s="249">
        <f t="shared" si="91"/>
        <v>183000000</v>
      </c>
      <c r="AP372" s="250">
        <f t="shared" si="92"/>
        <v>0</v>
      </c>
      <c r="AQ372" s="251"/>
      <c r="AR372" s="265"/>
      <c r="AS372" s="276"/>
      <c r="AT372" s="277">
        <v>44925</v>
      </c>
      <c r="AU372" s="119" t="s">
        <v>195</v>
      </c>
      <c r="AV372" s="119">
        <f>IFERROR(VLOOKUP(F372,'[79]Detail Deprec_202511'!$D$166:$I$202,6,FALSE),0)</f>
        <v>5083333.33</v>
      </c>
      <c r="AW372">
        <f t="shared" si="84"/>
        <v>5083333.33</v>
      </c>
      <c r="BL372" s="254" t="s">
        <v>1455</v>
      </c>
    </row>
    <row r="373" spans="1:64" hidden="1" outlineLevel="1">
      <c r="A373" s="242">
        <f t="shared" si="86"/>
        <v>359</v>
      </c>
      <c r="B373" s="275" t="s">
        <v>206</v>
      </c>
      <c r="C373" s="517" t="s">
        <v>188</v>
      </c>
      <c r="D373" s="253">
        <v>154</v>
      </c>
      <c r="E373" s="254" t="s">
        <v>1460</v>
      </c>
      <c r="F373" s="254" t="s">
        <v>1461</v>
      </c>
      <c r="G373" s="323">
        <v>44926</v>
      </c>
      <c r="H373" s="244" t="s">
        <v>607</v>
      </c>
      <c r="I373" s="271" t="s">
        <v>1457</v>
      </c>
      <c r="J373" s="271" t="s">
        <v>1458</v>
      </c>
      <c r="K373" s="300" t="s">
        <v>978</v>
      </c>
      <c r="L373" s="254">
        <v>85</v>
      </c>
      <c r="M373" s="271">
        <v>2022</v>
      </c>
      <c r="N373" s="254" t="s">
        <v>1462</v>
      </c>
      <c r="O373" s="254" t="s">
        <v>1462</v>
      </c>
      <c r="P373" s="254" t="s">
        <v>1462</v>
      </c>
      <c r="Q373" s="253">
        <v>1</v>
      </c>
      <c r="R373" s="273"/>
      <c r="S373" s="324">
        <v>112000000</v>
      </c>
      <c r="T373" s="245">
        <f t="shared" si="88"/>
        <v>3111111.111111111</v>
      </c>
      <c r="U373" s="254">
        <v>36</v>
      </c>
      <c r="V373" s="247">
        <v>36.000000000000007</v>
      </c>
      <c r="W373" s="246">
        <f t="shared" si="89"/>
        <v>0</v>
      </c>
      <c r="X373" s="248">
        <f t="shared" si="90"/>
        <v>36.000000000000007</v>
      </c>
      <c r="Y373" s="248">
        <f t="shared" si="93"/>
        <v>0</v>
      </c>
      <c r="Z373" s="249">
        <v>112000000.00000001</v>
      </c>
      <c r="AA373" s="249">
        <v>-1.4901161193847656E-8</v>
      </c>
      <c r="AB373" s="249">
        <f t="shared" si="85"/>
        <v>0</v>
      </c>
      <c r="AC373" s="249"/>
      <c r="AD373" s="249"/>
      <c r="AE373" s="249"/>
      <c r="AF373" s="249"/>
      <c r="AG373" s="249"/>
      <c r="AH373" s="249"/>
      <c r="AI373" s="249"/>
      <c r="AJ373" s="249"/>
      <c r="AK373" s="249"/>
      <c r="AL373" s="249"/>
      <c r="AM373" s="249"/>
      <c r="AN373" s="249"/>
      <c r="AO373" s="249">
        <f t="shared" si="91"/>
        <v>112000000.00000001</v>
      </c>
      <c r="AP373" s="250">
        <f t="shared" si="92"/>
        <v>-1.4901161193847656E-8</v>
      </c>
      <c r="AQ373" s="251"/>
      <c r="AR373" s="265"/>
      <c r="AS373" s="276"/>
      <c r="AT373" s="277">
        <v>44925</v>
      </c>
      <c r="AU373" s="119" t="s">
        <v>195</v>
      </c>
      <c r="AV373" s="119">
        <f>IFERROR(VLOOKUP(F373,'[79]Detail Deprec_202511'!$D$166:$I$202,6,FALSE),0)</f>
        <v>3111111.11</v>
      </c>
      <c r="AW373" s="119">
        <f t="shared" si="84"/>
        <v>3111111.11</v>
      </c>
      <c r="BL373" s="254" t="s">
        <v>1460</v>
      </c>
    </row>
    <row r="374" spans="1:64" hidden="1" outlineLevel="1">
      <c r="A374" s="242">
        <f t="shared" si="86"/>
        <v>360</v>
      </c>
      <c r="B374" s="275" t="s">
        <v>206</v>
      </c>
      <c r="C374" s="517" t="s">
        <v>188</v>
      </c>
      <c r="D374" s="253">
        <v>154</v>
      </c>
      <c r="E374" s="254" t="s">
        <v>1463</v>
      </c>
      <c r="F374" s="254" t="s">
        <v>1464</v>
      </c>
      <c r="G374" s="323">
        <v>44926</v>
      </c>
      <c r="H374" s="244" t="s">
        <v>607</v>
      </c>
      <c r="I374" s="271" t="s">
        <v>1457</v>
      </c>
      <c r="J374" s="271" t="s">
        <v>1458</v>
      </c>
      <c r="K374" s="300" t="s">
        <v>978</v>
      </c>
      <c r="L374" s="254">
        <v>85</v>
      </c>
      <c r="M374" s="271">
        <v>2022</v>
      </c>
      <c r="N374" s="254" t="s">
        <v>1465</v>
      </c>
      <c r="O374" s="254" t="s">
        <v>1465</v>
      </c>
      <c r="P374" s="254" t="s">
        <v>1465</v>
      </c>
      <c r="Q374" s="253">
        <v>1</v>
      </c>
      <c r="R374" s="273"/>
      <c r="S374" s="324">
        <v>112000000</v>
      </c>
      <c r="T374" s="245">
        <f t="shared" si="88"/>
        <v>3111111.111111111</v>
      </c>
      <c r="U374" s="254">
        <v>36</v>
      </c>
      <c r="V374" s="247">
        <v>36.000000000000007</v>
      </c>
      <c r="W374" s="246">
        <f t="shared" si="89"/>
        <v>0</v>
      </c>
      <c r="X374" s="248">
        <f t="shared" si="90"/>
        <v>36.000000000000007</v>
      </c>
      <c r="Y374" s="248">
        <f t="shared" si="93"/>
        <v>0</v>
      </c>
      <c r="Z374" s="249">
        <v>112000000.00000001</v>
      </c>
      <c r="AA374" s="249">
        <v>-1.4901161193847656E-8</v>
      </c>
      <c r="AB374" s="249">
        <f t="shared" si="85"/>
        <v>0</v>
      </c>
      <c r="AC374" s="249"/>
      <c r="AD374" s="249"/>
      <c r="AE374" s="249"/>
      <c r="AF374" s="249"/>
      <c r="AG374" s="249"/>
      <c r="AH374" s="249"/>
      <c r="AI374" s="249"/>
      <c r="AJ374" s="249"/>
      <c r="AK374" s="249"/>
      <c r="AL374" s="249"/>
      <c r="AM374" s="249"/>
      <c r="AN374" s="249"/>
      <c r="AO374" s="249">
        <f t="shared" si="91"/>
        <v>112000000.00000001</v>
      </c>
      <c r="AP374" s="250">
        <f t="shared" si="92"/>
        <v>-1.4901161193847656E-8</v>
      </c>
      <c r="AQ374" s="251"/>
      <c r="AR374" s="265"/>
      <c r="AS374" s="276"/>
      <c r="AT374" s="277">
        <v>44925</v>
      </c>
      <c r="AU374" s="119" t="s">
        <v>195</v>
      </c>
      <c r="AV374" s="119">
        <f>IFERROR(VLOOKUP(F374,'[79]Detail Deprec_202511'!$D$166:$I$202,6,FALSE),0)</f>
        <v>3111111.11</v>
      </c>
      <c r="AW374" s="119">
        <f t="shared" si="84"/>
        <v>3111111.11</v>
      </c>
      <c r="BL374" s="254" t="s">
        <v>1463</v>
      </c>
    </row>
    <row r="375" spans="1:64" hidden="1" outlineLevel="1">
      <c r="A375" s="242">
        <f t="shared" si="86"/>
        <v>361</v>
      </c>
      <c r="B375" s="275" t="s">
        <v>206</v>
      </c>
      <c r="C375" s="517" t="s">
        <v>188</v>
      </c>
      <c r="D375" s="253">
        <v>154</v>
      </c>
      <c r="E375" s="254" t="s">
        <v>1466</v>
      </c>
      <c r="F375" s="254" t="s">
        <v>1467</v>
      </c>
      <c r="G375" s="323">
        <v>44926</v>
      </c>
      <c r="H375" s="244" t="s">
        <v>607</v>
      </c>
      <c r="I375" s="271" t="s">
        <v>1457</v>
      </c>
      <c r="J375" s="271" t="s">
        <v>1468</v>
      </c>
      <c r="K375" s="300" t="s">
        <v>978</v>
      </c>
      <c r="L375" s="254" t="s">
        <v>1469</v>
      </c>
      <c r="M375" s="271">
        <v>2022</v>
      </c>
      <c r="N375" s="254" t="s">
        <v>1470</v>
      </c>
      <c r="O375" s="254" t="s">
        <v>1470</v>
      </c>
      <c r="P375" s="254" t="s">
        <v>1470</v>
      </c>
      <c r="Q375" s="253">
        <v>1</v>
      </c>
      <c r="R375" s="273"/>
      <c r="S375" s="324">
        <v>49875000</v>
      </c>
      <c r="T375" s="245">
        <f t="shared" si="88"/>
        <v>1385416.6666666667</v>
      </c>
      <c r="U375" s="254">
        <v>36</v>
      </c>
      <c r="V375" s="247">
        <v>35.999999999999993</v>
      </c>
      <c r="W375" s="246">
        <f t="shared" si="89"/>
        <v>0</v>
      </c>
      <c r="X375" s="248">
        <f t="shared" si="90"/>
        <v>35.999999999999993</v>
      </c>
      <c r="Y375" s="248">
        <f t="shared" si="93"/>
        <v>0</v>
      </c>
      <c r="Z375" s="249">
        <v>49875000</v>
      </c>
      <c r="AA375" s="249">
        <v>0</v>
      </c>
      <c r="AB375" s="249">
        <f t="shared" si="85"/>
        <v>0</v>
      </c>
      <c r="AC375" s="249"/>
      <c r="AD375" s="249"/>
      <c r="AE375" s="249"/>
      <c r="AF375" s="249"/>
      <c r="AG375" s="249"/>
      <c r="AH375" s="249"/>
      <c r="AI375" s="249"/>
      <c r="AJ375" s="249"/>
      <c r="AK375" s="249"/>
      <c r="AL375" s="249"/>
      <c r="AM375" s="249"/>
      <c r="AN375" s="249"/>
      <c r="AO375" s="249">
        <f t="shared" si="91"/>
        <v>49875000</v>
      </c>
      <c r="AP375" s="250">
        <f t="shared" si="92"/>
        <v>0</v>
      </c>
      <c r="AQ375" s="251"/>
      <c r="AR375" s="265"/>
      <c r="AS375" s="276"/>
      <c r="AT375" s="277">
        <v>44925</v>
      </c>
      <c r="AU375" s="119" t="s">
        <v>195</v>
      </c>
      <c r="AV375" s="119">
        <f>IFERROR(VLOOKUP(F375,'[79]Detail Deprec_202511'!$D$166:$I$202,6,FALSE),0)</f>
        <v>1385416.67</v>
      </c>
      <c r="AW375" s="119">
        <f t="shared" si="84"/>
        <v>1385416.67</v>
      </c>
      <c r="BL375" s="254" t="s">
        <v>1466</v>
      </c>
    </row>
    <row r="376" spans="1:64" hidden="1" outlineLevel="1">
      <c r="A376" s="242">
        <f t="shared" si="86"/>
        <v>362</v>
      </c>
      <c r="B376" s="275" t="s">
        <v>206</v>
      </c>
      <c r="C376" s="517" t="s">
        <v>188</v>
      </c>
      <c r="D376" s="253">
        <v>154</v>
      </c>
      <c r="E376" s="254" t="s">
        <v>1471</v>
      </c>
      <c r="F376" s="254" t="s">
        <v>1472</v>
      </c>
      <c r="G376" s="323">
        <v>44926</v>
      </c>
      <c r="H376" s="244" t="s">
        <v>607</v>
      </c>
      <c r="I376" s="271" t="s">
        <v>1457</v>
      </c>
      <c r="J376" s="271" t="s">
        <v>1468</v>
      </c>
      <c r="K376" s="300" t="s">
        <v>978</v>
      </c>
      <c r="L376" s="254" t="s">
        <v>1469</v>
      </c>
      <c r="M376" s="271">
        <v>2022</v>
      </c>
      <c r="N376" s="254" t="s">
        <v>1473</v>
      </c>
      <c r="O376" s="254" t="s">
        <v>1473</v>
      </c>
      <c r="P376" s="254" t="s">
        <v>1473</v>
      </c>
      <c r="Q376" s="253">
        <v>1</v>
      </c>
      <c r="R376" s="273"/>
      <c r="S376" s="324">
        <v>49875000</v>
      </c>
      <c r="T376" s="245">
        <f t="shared" si="88"/>
        <v>1385416.6666666667</v>
      </c>
      <c r="U376" s="254">
        <v>36</v>
      </c>
      <c r="V376" s="247">
        <v>35.999999999999993</v>
      </c>
      <c r="W376" s="246">
        <f t="shared" si="89"/>
        <v>0</v>
      </c>
      <c r="X376" s="248">
        <f t="shared" si="90"/>
        <v>35.999999999999993</v>
      </c>
      <c r="Y376" s="248">
        <f t="shared" si="93"/>
        <v>0</v>
      </c>
      <c r="Z376" s="249">
        <v>49875000</v>
      </c>
      <c r="AA376" s="249">
        <v>0</v>
      </c>
      <c r="AB376" s="249">
        <f t="shared" si="85"/>
        <v>0</v>
      </c>
      <c r="AC376" s="249"/>
      <c r="AD376" s="249"/>
      <c r="AE376" s="249"/>
      <c r="AF376" s="249"/>
      <c r="AG376" s="249"/>
      <c r="AH376" s="249"/>
      <c r="AI376" s="249"/>
      <c r="AJ376" s="249"/>
      <c r="AK376" s="249"/>
      <c r="AL376" s="249"/>
      <c r="AM376" s="249"/>
      <c r="AN376" s="249"/>
      <c r="AO376" s="249">
        <f t="shared" si="91"/>
        <v>49875000</v>
      </c>
      <c r="AP376" s="250">
        <f t="shared" si="92"/>
        <v>0</v>
      </c>
      <c r="AQ376" s="251"/>
      <c r="AR376" s="265"/>
      <c r="AS376" s="276"/>
      <c r="AT376" s="277">
        <v>44925</v>
      </c>
      <c r="AU376" s="119" t="s">
        <v>195</v>
      </c>
      <c r="AV376" s="119">
        <f>IFERROR(VLOOKUP(F376,'[79]Detail Deprec_202511'!$D$166:$I$202,6,FALSE),0)</f>
        <v>1385416.67</v>
      </c>
      <c r="AW376" s="119">
        <f t="shared" si="84"/>
        <v>1385416.67</v>
      </c>
      <c r="BL376" s="254" t="s">
        <v>1471</v>
      </c>
    </row>
    <row r="377" spans="1:64" hidden="1" outlineLevel="1">
      <c r="A377" s="242">
        <f t="shared" si="86"/>
        <v>363</v>
      </c>
      <c r="B377" s="275" t="s">
        <v>206</v>
      </c>
      <c r="C377" s="517" t="s">
        <v>188</v>
      </c>
      <c r="D377" s="253">
        <v>154</v>
      </c>
      <c r="E377" s="254" t="s">
        <v>1474</v>
      </c>
      <c r="F377" s="254" t="s">
        <v>1475</v>
      </c>
      <c r="G377" s="323">
        <v>44926</v>
      </c>
      <c r="H377" s="244" t="s">
        <v>607</v>
      </c>
      <c r="I377" s="271" t="s">
        <v>1457</v>
      </c>
      <c r="J377" s="271" t="s">
        <v>1468</v>
      </c>
      <c r="K377" s="300" t="s">
        <v>978</v>
      </c>
      <c r="L377" s="254" t="s">
        <v>1476</v>
      </c>
      <c r="M377" s="271">
        <v>2022</v>
      </c>
      <c r="N377" s="254" t="s">
        <v>1477</v>
      </c>
      <c r="O377" s="254" t="s">
        <v>1477</v>
      </c>
      <c r="P377" s="254" t="s">
        <v>1477</v>
      </c>
      <c r="Q377" s="253">
        <v>1</v>
      </c>
      <c r="R377" s="273"/>
      <c r="S377" s="324">
        <v>92625000</v>
      </c>
      <c r="T377" s="245">
        <f t="shared" si="88"/>
        <v>2572916.6666666665</v>
      </c>
      <c r="U377" s="254">
        <v>36</v>
      </c>
      <c r="V377" s="247">
        <v>36.000000000000007</v>
      </c>
      <c r="W377" s="246">
        <f t="shared" si="89"/>
        <v>0</v>
      </c>
      <c r="X377" s="248">
        <f t="shared" si="90"/>
        <v>36.000000000000007</v>
      </c>
      <c r="Y377" s="248">
        <f t="shared" si="93"/>
        <v>0</v>
      </c>
      <c r="Z377" s="249">
        <v>92625000</v>
      </c>
      <c r="AA377" s="249">
        <v>0</v>
      </c>
      <c r="AB377" s="249">
        <f t="shared" si="85"/>
        <v>0</v>
      </c>
      <c r="AC377" s="249"/>
      <c r="AD377" s="249"/>
      <c r="AE377" s="249"/>
      <c r="AF377" s="249"/>
      <c r="AG377" s="249"/>
      <c r="AH377" s="249"/>
      <c r="AI377" s="249"/>
      <c r="AJ377" s="249"/>
      <c r="AK377" s="249"/>
      <c r="AL377" s="249"/>
      <c r="AM377" s="249"/>
      <c r="AN377" s="249"/>
      <c r="AO377" s="249">
        <f t="shared" si="91"/>
        <v>92625000</v>
      </c>
      <c r="AP377" s="250">
        <f t="shared" si="92"/>
        <v>0</v>
      </c>
      <c r="AQ377" s="251"/>
      <c r="AR377" s="265"/>
      <c r="AS377" s="276"/>
      <c r="AT377" s="277">
        <v>44925</v>
      </c>
      <c r="AU377" s="119" t="s">
        <v>195</v>
      </c>
      <c r="AV377" s="119">
        <f>IFERROR(VLOOKUP(F377,'[79]Detail Deprec_202511'!$D$166:$I$202,6,FALSE),0)</f>
        <v>2572916.67</v>
      </c>
      <c r="AW377" s="119">
        <f t="shared" si="84"/>
        <v>2572916.67</v>
      </c>
      <c r="BL377" s="254" t="s">
        <v>1474</v>
      </c>
    </row>
    <row r="378" spans="1:64" hidden="1" outlineLevel="1">
      <c r="A378" s="242">
        <f t="shared" si="86"/>
        <v>364</v>
      </c>
      <c r="B378" s="275" t="s">
        <v>206</v>
      </c>
      <c r="C378" s="517" t="s">
        <v>188</v>
      </c>
      <c r="D378" s="253">
        <v>154</v>
      </c>
      <c r="E378" s="254" t="s">
        <v>1478</v>
      </c>
      <c r="F378" s="254" t="s">
        <v>1479</v>
      </c>
      <c r="G378" s="323">
        <v>44926</v>
      </c>
      <c r="H378" s="244" t="s">
        <v>607</v>
      </c>
      <c r="I378" s="271" t="s">
        <v>1457</v>
      </c>
      <c r="J378" s="271" t="s">
        <v>1468</v>
      </c>
      <c r="K378" s="300" t="s">
        <v>978</v>
      </c>
      <c r="L378" s="254" t="s">
        <v>1476</v>
      </c>
      <c r="M378" s="271">
        <v>2022</v>
      </c>
      <c r="N378" s="254" t="s">
        <v>1480</v>
      </c>
      <c r="O378" s="254" t="s">
        <v>1480</v>
      </c>
      <c r="P378" s="254" t="s">
        <v>1480</v>
      </c>
      <c r="Q378" s="253">
        <v>1</v>
      </c>
      <c r="R378" s="273"/>
      <c r="S378" s="324">
        <v>92625000</v>
      </c>
      <c r="T378" s="245">
        <f t="shared" si="88"/>
        <v>2572916.6666666665</v>
      </c>
      <c r="U378" s="254">
        <v>36</v>
      </c>
      <c r="V378" s="247">
        <v>36.000000000000007</v>
      </c>
      <c r="W378" s="246">
        <f t="shared" si="89"/>
        <v>0</v>
      </c>
      <c r="X378" s="248">
        <f t="shared" si="90"/>
        <v>36.000000000000007</v>
      </c>
      <c r="Y378" s="248">
        <f t="shared" si="93"/>
        <v>0</v>
      </c>
      <c r="Z378" s="249">
        <v>92625000</v>
      </c>
      <c r="AA378" s="249">
        <v>0</v>
      </c>
      <c r="AB378" s="249">
        <f t="shared" si="85"/>
        <v>0</v>
      </c>
      <c r="AC378" s="249"/>
      <c r="AD378" s="249"/>
      <c r="AE378" s="249"/>
      <c r="AF378" s="249"/>
      <c r="AG378" s="249"/>
      <c r="AH378" s="249"/>
      <c r="AI378" s="249"/>
      <c r="AJ378" s="249"/>
      <c r="AK378" s="249"/>
      <c r="AL378" s="249"/>
      <c r="AM378" s="249"/>
      <c r="AN378" s="249"/>
      <c r="AO378" s="249">
        <f t="shared" si="91"/>
        <v>92625000</v>
      </c>
      <c r="AP378" s="250">
        <f t="shared" si="92"/>
        <v>0</v>
      </c>
      <c r="AQ378" s="251"/>
      <c r="AR378" s="265"/>
      <c r="AS378" s="276"/>
      <c r="AT378" s="277">
        <v>44925</v>
      </c>
      <c r="AU378" s="119" t="s">
        <v>195</v>
      </c>
      <c r="AV378" s="119">
        <f>IFERROR(VLOOKUP(F378,'[79]Detail Deprec_202511'!$D$166:$I$202,6,FALSE),0)</f>
        <v>2572916.67</v>
      </c>
      <c r="AW378" s="119">
        <f t="shared" si="84"/>
        <v>2572916.67</v>
      </c>
      <c r="BL378" s="254" t="s">
        <v>1478</v>
      </c>
    </row>
    <row r="379" spans="1:64" outlineLevel="1">
      <c r="A379" s="242">
        <f t="shared" si="86"/>
        <v>365</v>
      </c>
      <c r="B379" s="275" t="s">
        <v>271</v>
      </c>
      <c r="C379" s="517" t="s">
        <v>272</v>
      </c>
      <c r="D379" s="253">
        <v>154</v>
      </c>
      <c r="E379" s="254" t="s">
        <v>1481</v>
      </c>
      <c r="F379" s="254" t="s">
        <v>1482</v>
      </c>
      <c r="G379" s="323">
        <v>44957</v>
      </c>
      <c r="H379" s="244" t="s">
        <v>607</v>
      </c>
      <c r="I379" s="271" t="s">
        <v>1483</v>
      </c>
      <c r="J379" s="271" t="s">
        <v>913</v>
      </c>
      <c r="K379" s="300" t="s">
        <v>1215</v>
      </c>
      <c r="L379" s="254" t="s">
        <v>1484</v>
      </c>
      <c r="M379" s="271">
        <v>2023</v>
      </c>
      <c r="N379" s="254" t="s">
        <v>1485</v>
      </c>
      <c r="O379" s="254" t="s">
        <v>1486</v>
      </c>
      <c r="P379" s="254"/>
      <c r="Q379" s="253">
        <v>445</v>
      </c>
      <c r="R379" s="273"/>
      <c r="S379" s="324">
        <v>929200000</v>
      </c>
      <c r="T379" s="245">
        <f t="shared" si="88"/>
        <v>15486666.666666666</v>
      </c>
      <c r="U379" s="254">
        <v>60</v>
      </c>
      <c r="V379" s="247">
        <v>35.999999999999993</v>
      </c>
      <c r="W379" s="246">
        <f t="shared" si="89"/>
        <v>6</v>
      </c>
      <c r="X379" s="248">
        <f t="shared" si="90"/>
        <v>41.999999999999993</v>
      </c>
      <c r="Y379" s="248">
        <f t="shared" ref="Y379" si="94">+U379-X379</f>
        <v>18.000000000000007</v>
      </c>
      <c r="Z379" s="249">
        <v>557519999.99999988</v>
      </c>
      <c r="AA379" s="249">
        <v>371680000.00000012</v>
      </c>
      <c r="AB379" s="249">
        <f t="shared" si="85"/>
        <v>92920000</v>
      </c>
      <c r="AC379" s="249">
        <v>15486666.666666666</v>
      </c>
      <c r="AD379" s="249">
        <v>15486666.666666666</v>
      </c>
      <c r="AE379" s="249">
        <v>15486666.666666666</v>
      </c>
      <c r="AF379" s="249">
        <v>15486666.666666666</v>
      </c>
      <c r="AG379" s="249">
        <v>15486666.666666666</v>
      </c>
      <c r="AH379" s="249">
        <v>15486666.666666666</v>
      </c>
      <c r="AI379" s="249">
        <v>15486666.666666666</v>
      </c>
      <c r="AJ379" s="249">
        <v>15486666.666666666</v>
      </c>
      <c r="AK379" s="249">
        <v>15486666.666666666</v>
      </c>
      <c r="AL379" s="249">
        <v>15486666.666666666</v>
      </c>
      <c r="AM379" s="249">
        <v>15486666.666666666</v>
      </c>
      <c r="AN379" s="249">
        <v>15486666.666666666</v>
      </c>
      <c r="AO379" s="249">
        <f t="shared" si="91"/>
        <v>650439999.99999988</v>
      </c>
      <c r="AP379" s="250">
        <f t="shared" si="92"/>
        <v>278760000.00000012</v>
      </c>
      <c r="AQ379" s="251"/>
      <c r="AR379" s="265"/>
      <c r="AS379" s="276"/>
      <c r="AT379" s="277">
        <v>44925</v>
      </c>
      <c r="AU379" s="119" t="s">
        <v>195</v>
      </c>
      <c r="AV379" s="119">
        <f>IFERROR(VLOOKUP(F379,'[79]Detail Deprec_202511'!$D$166:$I$202,6,FALSE),0)</f>
        <v>15486666.67</v>
      </c>
      <c r="AW379" s="119">
        <f t="shared" si="84"/>
        <v>3.3333338797092438E-3</v>
      </c>
      <c r="BL379" s="254" t="s">
        <v>1481</v>
      </c>
    </row>
    <row r="380" spans="1:64" hidden="1" outlineLevel="1">
      <c r="A380" s="242">
        <f t="shared" si="86"/>
        <v>366</v>
      </c>
      <c r="B380" s="275" t="s">
        <v>206</v>
      </c>
      <c r="C380" s="517" t="s">
        <v>188</v>
      </c>
      <c r="D380" s="253">
        <v>154</v>
      </c>
      <c r="E380" s="254" t="s">
        <v>1487</v>
      </c>
      <c r="F380" s="254" t="s">
        <v>1488</v>
      </c>
      <c r="G380" s="323">
        <v>45627</v>
      </c>
      <c r="H380" s="244" t="s">
        <v>607</v>
      </c>
      <c r="I380" s="271"/>
      <c r="J380" s="271" t="s">
        <v>1489</v>
      </c>
      <c r="K380" s="300"/>
      <c r="L380" s="254" t="s">
        <v>1490</v>
      </c>
      <c r="M380" s="271">
        <v>2024</v>
      </c>
      <c r="N380" s="254" t="s">
        <v>1491</v>
      </c>
      <c r="O380" s="254" t="s">
        <v>1491</v>
      </c>
      <c r="P380" s="254" t="s">
        <v>1491</v>
      </c>
      <c r="Q380" s="253">
        <v>1</v>
      </c>
      <c r="R380" s="273"/>
      <c r="S380" s="324">
        <v>61500000</v>
      </c>
      <c r="T380" s="245">
        <f t="shared" ref="T380:T388" si="95">+S380/U380</f>
        <v>1708333.3333333333</v>
      </c>
      <c r="U380" s="254">
        <v>36</v>
      </c>
      <c r="V380" s="247">
        <v>13</v>
      </c>
      <c r="W380" s="246">
        <f t="shared" ref="W380:W388" si="96">+AB380/T380</f>
        <v>6</v>
      </c>
      <c r="X380" s="248">
        <f t="shared" ref="X380:X388" si="97">+V380+W380</f>
        <v>19</v>
      </c>
      <c r="Y380" s="248">
        <f t="shared" ref="Y380:Y388" si="98">+U380-X380</f>
        <v>17</v>
      </c>
      <c r="Z380" s="249">
        <v>22208333.333333332</v>
      </c>
      <c r="AA380" s="249">
        <v>39291666.666666672</v>
      </c>
      <c r="AB380" s="249">
        <f t="shared" si="85"/>
        <v>10250000</v>
      </c>
      <c r="AC380" s="249">
        <v>1708333.3333333333</v>
      </c>
      <c r="AD380" s="249">
        <v>1708333.3333333333</v>
      </c>
      <c r="AE380" s="249">
        <v>1708333.3333333333</v>
      </c>
      <c r="AF380" s="249">
        <v>1708333.3333333333</v>
      </c>
      <c r="AG380" s="249">
        <v>1708333.3333333333</v>
      </c>
      <c r="AH380" s="249">
        <v>1708333.3333333333</v>
      </c>
      <c r="AI380" s="249">
        <v>1708333.3333333333</v>
      </c>
      <c r="AJ380" s="249">
        <v>1708333.3333333333</v>
      </c>
      <c r="AK380" s="249">
        <v>1708333.3333333333</v>
      </c>
      <c r="AL380" s="249">
        <v>1708333.3333333333</v>
      </c>
      <c r="AM380" s="249">
        <v>1708333.3333333333</v>
      </c>
      <c r="AN380" s="249">
        <v>1708333.3333333333</v>
      </c>
      <c r="AO380" s="249">
        <f t="shared" ref="AO380:AO388" si="99">+Z380+AB380</f>
        <v>32458333.333333332</v>
      </c>
      <c r="AP380" s="250">
        <f t="shared" ref="AP380:AP388" si="100">IF(AR380=$AR$8,((S380-AO380)*0),S380-AO380)</f>
        <v>29041666.666666668</v>
      </c>
      <c r="AQ380" s="251"/>
      <c r="AR380" s="265"/>
      <c r="AS380" s="276"/>
      <c r="AT380" s="277"/>
      <c r="AU380" s="119" t="s">
        <v>1492</v>
      </c>
      <c r="AV380" s="119">
        <f>IFERROR(VLOOKUP(F380,'[79]Detail Deprec_202511'!$D$166:$I$202,6,FALSE),0)</f>
        <v>1708333.33</v>
      </c>
      <c r="AW380" s="119">
        <f t="shared" si="84"/>
        <v>-3.3333331812173128E-3</v>
      </c>
      <c r="BL380" s="254" t="s">
        <v>1487</v>
      </c>
    </row>
    <row r="381" spans="1:64" hidden="1" outlineLevel="1">
      <c r="A381" s="242">
        <f t="shared" si="86"/>
        <v>367</v>
      </c>
      <c r="B381" s="275" t="s">
        <v>206</v>
      </c>
      <c r="C381" s="517" t="s">
        <v>188</v>
      </c>
      <c r="D381" s="253">
        <v>154</v>
      </c>
      <c r="E381" s="254" t="s">
        <v>1493</v>
      </c>
      <c r="F381" s="254" t="s">
        <v>1494</v>
      </c>
      <c r="G381" s="323">
        <v>45627</v>
      </c>
      <c r="H381" s="244" t="s">
        <v>607</v>
      </c>
      <c r="I381" s="271"/>
      <c r="J381" s="271" t="s">
        <v>1495</v>
      </c>
      <c r="K381" s="300"/>
      <c r="L381" s="254" t="s">
        <v>1496</v>
      </c>
      <c r="M381" s="271">
        <v>2024</v>
      </c>
      <c r="N381" s="254" t="s">
        <v>1497</v>
      </c>
      <c r="O381" s="254" t="s">
        <v>1498</v>
      </c>
      <c r="P381" s="254" t="s">
        <v>1498</v>
      </c>
      <c r="Q381" s="253">
        <v>1</v>
      </c>
      <c r="R381" s="273"/>
      <c r="S381" s="324">
        <v>20879400</v>
      </c>
      <c r="T381" s="245">
        <f t="shared" si="95"/>
        <v>347990</v>
      </c>
      <c r="U381" s="254">
        <v>60</v>
      </c>
      <c r="V381" s="247">
        <v>13</v>
      </c>
      <c r="W381" s="246">
        <f t="shared" si="96"/>
        <v>6</v>
      </c>
      <c r="X381" s="248">
        <f t="shared" si="97"/>
        <v>19</v>
      </c>
      <c r="Y381" s="248">
        <f t="shared" si="98"/>
        <v>41</v>
      </c>
      <c r="Z381" s="249">
        <v>4523870</v>
      </c>
      <c r="AA381" s="249">
        <v>16355530</v>
      </c>
      <c r="AB381" s="249">
        <f t="shared" si="85"/>
        <v>2087940</v>
      </c>
      <c r="AC381" s="249">
        <v>347990</v>
      </c>
      <c r="AD381" s="249">
        <v>347990</v>
      </c>
      <c r="AE381" s="249">
        <v>347990</v>
      </c>
      <c r="AF381" s="249">
        <v>347990</v>
      </c>
      <c r="AG381" s="249">
        <v>347990</v>
      </c>
      <c r="AH381" s="249">
        <v>347990</v>
      </c>
      <c r="AI381" s="249">
        <v>347990</v>
      </c>
      <c r="AJ381" s="249">
        <v>347990</v>
      </c>
      <c r="AK381" s="249">
        <v>347990</v>
      </c>
      <c r="AL381" s="249">
        <v>347990</v>
      </c>
      <c r="AM381" s="249">
        <v>347990</v>
      </c>
      <c r="AN381" s="249">
        <v>347990</v>
      </c>
      <c r="AO381" s="249">
        <f t="shared" si="99"/>
        <v>6611810</v>
      </c>
      <c r="AP381" s="250">
        <f t="shared" si="100"/>
        <v>14267590</v>
      </c>
      <c r="AQ381" s="251"/>
      <c r="AR381" s="265"/>
      <c r="AS381" s="276"/>
      <c r="AT381" s="277"/>
      <c r="AU381" s="119" t="s">
        <v>1492</v>
      </c>
      <c r="AV381" s="119">
        <f>IFERROR(VLOOKUP(F381,'[79]Detail Deprec_202511'!$D$166:$I$202,6,FALSE),0)</f>
        <v>347990</v>
      </c>
      <c r="AW381" s="119">
        <f t="shared" si="84"/>
        <v>0</v>
      </c>
      <c r="BL381" s="254" t="s">
        <v>1493</v>
      </c>
    </row>
    <row r="382" spans="1:64" hidden="1" outlineLevel="1">
      <c r="A382" s="242">
        <f t="shared" si="86"/>
        <v>368</v>
      </c>
      <c r="B382" s="275" t="s">
        <v>206</v>
      </c>
      <c r="C382" s="517" t="s">
        <v>188</v>
      </c>
      <c r="D382" s="253">
        <v>154</v>
      </c>
      <c r="E382" s="254" t="s">
        <v>1499</v>
      </c>
      <c r="F382" s="254" t="s">
        <v>1500</v>
      </c>
      <c r="G382" s="323">
        <v>45627</v>
      </c>
      <c r="H382" s="244" t="s">
        <v>607</v>
      </c>
      <c r="I382" s="271"/>
      <c r="J382" s="271" t="s">
        <v>1495</v>
      </c>
      <c r="K382" s="300"/>
      <c r="L382" s="254" t="s">
        <v>1496</v>
      </c>
      <c r="M382" s="271">
        <v>2024</v>
      </c>
      <c r="N382" s="254" t="s">
        <v>1501</v>
      </c>
      <c r="O382" s="254" t="s">
        <v>1498</v>
      </c>
      <c r="P382" s="254" t="s">
        <v>1498</v>
      </c>
      <c r="Q382" s="253">
        <v>1</v>
      </c>
      <c r="R382" s="273"/>
      <c r="S382" s="324">
        <v>20879400</v>
      </c>
      <c r="T382" s="245">
        <f t="shared" si="95"/>
        <v>347990</v>
      </c>
      <c r="U382" s="254">
        <v>60</v>
      </c>
      <c r="V382" s="247">
        <v>13</v>
      </c>
      <c r="W382" s="246">
        <f t="shared" si="96"/>
        <v>6</v>
      </c>
      <c r="X382" s="248">
        <f t="shared" si="97"/>
        <v>19</v>
      </c>
      <c r="Y382" s="248">
        <f t="shared" si="98"/>
        <v>41</v>
      </c>
      <c r="Z382" s="249">
        <v>4523870</v>
      </c>
      <c r="AA382" s="249">
        <v>16355530</v>
      </c>
      <c r="AB382" s="249">
        <f t="shared" si="85"/>
        <v>2087940</v>
      </c>
      <c r="AC382" s="249">
        <v>347990</v>
      </c>
      <c r="AD382" s="249">
        <v>347990</v>
      </c>
      <c r="AE382" s="249">
        <v>347990</v>
      </c>
      <c r="AF382" s="249">
        <v>347990</v>
      </c>
      <c r="AG382" s="249">
        <v>347990</v>
      </c>
      <c r="AH382" s="249">
        <v>347990</v>
      </c>
      <c r="AI382" s="249">
        <v>347990</v>
      </c>
      <c r="AJ382" s="249">
        <v>347990</v>
      </c>
      <c r="AK382" s="249">
        <v>347990</v>
      </c>
      <c r="AL382" s="249">
        <v>347990</v>
      </c>
      <c r="AM382" s="249">
        <v>347990</v>
      </c>
      <c r="AN382" s="249">
        <v>347990</v>
      </c>
      <c r="AO382" s="249">
        <f t="shared" si="99"/>
        <v>6611810</v>
      </c>
      <c r="AP382" s="250">
        <f t="shared" si="100"/>
        <v>14267590</v>
      </c>
      <c r="AQ382" s="251"/>
      <c r="AR382" s="265"/>
      <c r="AS382" s="276"/>
      <c r="AT382" s="277"/>
      <c r="AU382" s="119" t="s">
        <v>1492</v>
      </c>
      <c r="AV382" s="119">
        <f>IFERROR(VLOOKUP(F382,'[79]Detail Deprec_202511'!$D$166:$I$202,6,FALSE),0)</f>
        <v>347990</v>
      </c>
      <c r="AW382" s="119">
        <f t="shared" si="84"/>
        <v>0</v>
      </c>
      <c r="BL382" s="254" t="s">
        <v>1499</v>
      </c>
    </row>
    <row r="383" spans="1:64" hidden="1" outlineLevel="1">
      <c r="A383" s="242">
        <f t="shared" si="86"/>
        <v>369</v>
      </c>
      <c r="B383" s="275" t="s">
        <v>206</v>
      </c>
      <c r="C383" s="517" t="s">
        <v>188</v>
      </c>
      <c r="D383" s="253">
        <v>154</v>
      </c>
      <c r="E383" s="254" t="s">
        <v>1502</v>
      </c>
      <c r="F383" s="254" t="s">
        <v>1503</v>
      </c>
      <c r="G383" s="323">
        <v>45627</v>
      </c>
      <c r="H383" s="244" t="s">
        <v>607</v>
      </c>
      <c r="I383" s="271"/>
      <c r="J383" s="271" t="s">
        <v>1495</v>
      </c>
      <c r="K383" s="300"/>
      <c r="L383" s="254" t="s">
        <v>1496</v>
      </c>
      <c r="M383" s="271">
        <v>2024</v>
      </c>
      <c r="N383" s="254" t="s">
        <v>1504</v>
      </c>
      <c r="O383" s="254" t="s">
        <v>1498</v>
      </c>
      <c r="P383" s="254" t="s">
        <v>1498</v>
      </c>
      <c r="Q383" s="253">
        <v>1</v>
      </c>
      <c r="R383" s="273"/>
      <c r="S383" s="324">
        <v>20879400</v>
      </c>
      <c r="T383" s="245">
        <f t="shared" si="95"/>
        <v>347990</v>
      </c>
      <c r="U383" s="254">
        <v>60</v>
      </c>
      <c r="V383" s="247">
        <v>13</v>
      </c>
      <c r="W383" s="246">
        <f t="shared" si="96"/>
        <v>6</v>
      </c>
      <c r="X383" s="248">
        <f t="shared" si="97"/>
        <v>19</v>
      </c>
      <c r="Y383" s="248">
        <f t="shared" si="98"/>
        <v>41</v>
      </c>
      <c r="Z383" s="249">
        <v>4523870</v>
      </c>
      <c r="AA383" s="249">
        <v>16355530</v>
      </c>
      <c r="AB383" s="249">
        <f t="shared" si="85"/>
        <v>2087940</v>
      </c>
      <c r="AC383" s="249">
        <v>347990</v>
      </c>
      <c r="AD383" s="249">
        <v>347990</v>
      </c>
      <c r="AE383" s="249">
        <v>347990</v>
      </c>
      <c r="AF383" s="249">
        <v>347990</v>
      </c>
      <c r="AG383" s="249">
        <v>347990</v>
      </c>
      <c r="AH383" s="249">
        <v>347990</v>
      </c>
      <c r="AI383" s="249">
        <v>347990</v>
      </c>
      <c r="AJ383" s="249">
        <v>347990</v>
      </c>
      <c r="AK383" s="249">
        <v>347990</v>
      </c>
      <c r="AL383" s="249">
        <v>347990</v>
      </c>
      <c r="AM383" s="249">
        <v>347990</v>
      </c>
      <c r="AN383" s="249">
        <v>347990</v>
      </c>
      <c r="AO383" s="249">
        <f t="shared" si="99"/>
        <v>6611810</v>
      </c>
      <c r="AP383" s="250">
        <f t="shared" si="100"/>
        <v>14267590</v>
      </c>
      <c r="AQ383" s="251"/>
      <c r="AR383" s="265"/>
      <c r="AS383" s="276"/>
      <c r="AT383" s="277"/>
      <c r="AU383" s="119" t="s">
        <v>1492</v>
      </c>
      <c r="AV383" s="119">
        <f>IFERROR(VLOOKUP(F383,'[79]Detail Deprec_202511'!$D$166:$I$202,6,FALSE),0)</f>
        <v>347990</v>
      </c>
      <c r="AW383" s="119">
        <f t="shared" si="84"/>
        <v>0</v>
      </c>
      <c r="BL383" s="254" t="s">
        <v>1502</v>
      </c>
    </row>
    <row r="384" spans="1:64" hidden="1" outlineLevel="1">
      <c r="A384" s="242">
        <f t="shared" si="86"/>
        <v>370</v>
      </c>
      <c r="B384" s="275" t="s">
        <v>206</v>
      </c>
      <c r="C384" s="517" t="s">
        <v>188</v>
      </c>
      <c r="D384" s="253">
        <v>154</v>
      </c>
      <c r="E384" s="254" t="s">
        <v>1505</v>
      </c>
      <c r="F384" s="254" t="s">
        <v>1506</v>
      </c>
      <c r="G384" s="323">
        <v>45627</v>
      </c>
      <c r="H384" s="244" t="s">
        <v>607</v>
      </c>
      <c r="I384" s="271"/>
      <c r="J384" s="271" t="s">
        <v>1495</v>
      </c>
      <c r="K384" s="300"/>
      <c r="L384" s="254" t="s">
        <v>1496</v>
      </c>
      <c r="M384" s="271">
        <v>2024</v>
      </c>
      <c r="N384" s="254" t="s">
        <v>1507</v>
      </c>
      <c r="O384" s="254" t="s">
        <v>1498</v>
      </c>
      <c r="P384" s="254" t="s">
        <v>1498</v>
      </c>
      <c r="Q384" s="253">
        <v>1</v>
      </c>
      <c r="R384" s="273"/>
      <c r="S384" s="324">
        <v>20879400</v>
      </c>
      <c r="T384" s="245">
        <f t="shared" si="95"/>
        <v>347990</v>
      </c>
      <c r="U384" s="254">
        <v>60</v>
      </c>
      <c r="V384" s="247">
        <v>13</v>
      </c>
      <c r="W384" s="246">
        <f t="shared" si="96"/>
        <v>6</v>
      </c>
      <c r="X384" s="248">
        <f t="shared" si="97"/>
        <v>19</v>
      </c>
      <c r="Y384" s="248">
        <f t="shared" si="98"/>
        <v>41</v>
      </c>
      <c r="Z384" s="249">
        <v>4523870</v>
      </c>
      <c r="AA384" s="249">
        <v>16355530</v>
      </c>
      <c r="AB384" s="249">
        <f t="shared" si="85"/>
        <v>2087940</v>
      </c>
      <c r="AC384" s="249">
        <v>347990</v>
      </c>
      <c r="AD384" s="249">
        <v>347990</v>
      </c>
      <c r="AE384" s="249">
        <v>347990</v>
      </c>
      <c r="AF384" s="249">
        <v>347990</v>
      </c>
      <c r="AG384" s="249">
        <v>347990</v>
      </c>
      <c r="AH384" s="249">
        <v>347990</v>
      </c>
      <c r="AI384" s="249">
        <v>347990</v>
      </c>
      <c r="AJ384" s="249">
        <v>347990</v>
      </c>
      <c r="AK384" s="249">
        <v>347990</v>
      </c>
      <c r="AL384" s="249">
        <v>347990</v>
      </c>
      <c r="AM384" s="249">
        <v>347990</v>
      </c>
      <c r="AN384" s="249">
        <v>347990</v>
      </c>
      <c r="AO384" s="249">
        <f t="shared" si="99"/>
        <v>6611810</v>
      </c>
      <c r="AP384" s="250">
        <f t="shared" si="100"/>
        <v>14267590</v>
      </c>
      <c r="AQ384" s="251"/>
      <c r="AR384" s="265"/>
      <c r="AS384" s="276"/>
      <c r="AT384" s="277"/>
      <c r="AU384" s="119" t="s">
        <v>1492</v>
      </c>
      <c r="AV384" s="119">
        <f>IFERROR(VLOOKUP(F384,'[79]Detail Deprec_202511'!$D$166:$I$202,6,FALSE),0)</f>
        <v>347990</v>
      </c>
      <c r="AW384" s="119">
        <f t="shared" si="84"/>
        <v>0</v>
      </c>
      <c r="BL384" s="254" t="s">
        <v>1505</v>
      </c>
    </row>
    <row r="385" spans="1:64" hidden="1" outlineLevel="1">
      <c r="A385" s="242">
        <f t="shared" si="86"/>
        <v>371</v>
      </c>
      <c r="B385" s="275" t="s">
        <v>206</v>
      </c>
      <c r="C385" s="517" t="s">
        <v>188</v>
      </c>
      <c r="D385" s="253">
        <v>154</v>
      </c>
      <c r="E385" s="254" t="s">
        <v>1508</v>
      </c>
      <c r="F385" s="254" t="s">
        <v>1509</v>
      </c>
      <c r="G385" s="323">
        <v>45627</v>
      </c>
      <c r="H385" s="244" t="s">
        <v>607</v>
      </c>
      <c r="I385" s="271"/>
      <c r="J385" s="271" t="s">
        <v>1510</v>
      </c>
      <c r="K385" s="300"/>
      <c r="L385" s="254" t="s">
        <v>1511</v>
      </c>
      <c r="M385" s="271">
        <v>2024</v>
      </c>
      <c r="N385" s="254" t="s">
        <v>1512</v>
      </c>
      <c r="O385" s="254" t="s">
        <v>1513</v>
      </c>
      <c r="P385" s="254" t="s">
        <v>1513</v>
      </c>
      <c r="Q385" s="253">
        <v>1</v>
      </c>
      <c r="R385" s="273"/>
      <c r="S385" s="324">
        <v>284200000</v>
      </c>
      <c r="T385" s="245">
        <f t="shared" si="95"/>
        <v>4736666.666666667</v>
      </c>
      <c r="U385" s="254">
        <v>60</v>
      </c>
      <c r="V385" s="247">
        <v>12.999999999999998</v>
      </c>
      <c r="W385" s="246">
        <f t="shared" si="96"/>
        <v>6</v>
      </c>
      <c r="X385" s="248">
        <f t="shared" si="97"/>
        <v>19</v>
      </c>
      <c r="Y385" s="248">
        <f t="shared" si="98"/>
        <v>41</v>
      </c>
      <c r="Z385" s="249">
        <v>61576666.666666657</v>
      </c>
      <c r="AA385" s="249">
        <v>222623333.33333334</v>
      </c>
      <c r="AB385" s="249">
        <f t="shared" si="85"/>
        <v>28420000.000000004</v>
      </c>
      <c r="AC385" s="249">
        <v>4736666.666666667</v>
      </c>
      <c r="AD385" s="249">
        <v>4736666.666666667</v>
      </c>
      <c r="AE385" s="249">
        <v>4736666.666666667</v>
      </c>
      <c r="AF385" s="249">
        <v>4736666.666666667</v>
      </c>
      <c r="AG385" s="249">
        <v>4736666.666666667</v>
      </c>
      <c r="AH385" s="249">
        <v>4736666.666666667</v>
      </c>
      <c r="AI385" s="249">
        <v>4736666.666666667</v>
      </c>
      <c r="AJ385" s="249">
        <v>4736666.666666667</v>
      </c>
      <c r="AK385" s="249">
        <v>4736666.666666667</v>
      </c>
      <c r="AL385" s="249">
        <v>4736666.666666667</v>
      </c>
      <c r="AM385" s="249">
        <v>4736666.666666667</v>
      </c>
      <c r="AN385" s="249">
        <v>4736666.666666667</v>
      </c>
      <c r="AO385" s="249">
        <f t="shared" si="99"/>
        <v>89996666.666666657</v>
      </c>
      <c r="AP385" s="250">
        <f t="shared" si="100"/>
        <v>194203333.33333334</v>
      </c>
      <c r="AQ385" s="251"/>
      <c r="AR385" s="265"/>
      <c r="AS385" s="276"/>
      <c r="AT385" s="277"/>
      <c r="AU385" s="119" t="s">
        <v>1492</v>
      </c>
      <c r="AV385" s="119">
        <f>IFERROR(VLOOKUP(F385,'[79]Detail Deprec_202511'!$D$166:$I$202,6,FALSE),0)</f>
        <v>4736666.67</v>
      </c>
      <c r="AW385" s="119">
        <f t="shared" si="84"/>
        <v>3.3333329483866692E-3</v>
      </c>
      <c r="BL385" s="254" t="s">
        <v>1508</v>
      </c>
    </row>
    <row r="386" spans="1:64" hidden="1" outlineLevel="1">
      <c r="A386" s="242">
        <f t="shared" si="86"/>
        <v>372</v>
      </c>
      <c r="B386" s="275" t="s">
        <v>206</v>
      </c>
      <c r="C386" s="517" t="s">
        <v>188</v>
      </c>
      <c r="D386" s="253">
        <v>154</v>
      </c>
      <c r="E386" s="254" t="s">
        <v>1514</v>
      </c>
      <c r="F386" s="254" t="s">
        <v>1515</v>
      </c>
      <c r="G386" s="323">
        <v>45627</v>
      </c>
      <c r="H386" s="244" t="s">
        <v>607</v>
      </c>
      <c r="I386" s="271"/>
      <c r="J386" s="271" t="s">
        <v>1510</v>
      </c>
      <c r="K386" s="300"/>
      <c r="L386" s="254" t="s">
        <v>1511</v>
      </c>
      <c r="M386" s="271">
        <v>2024</v>
      </c>
      <c r="N386" s="254" t="s">
        <v>1516</v>
      </c>
      <c r="O386" s="254" t="s">
        <v>1513</v>
      </c>
      <c r="P386" s="254" t="s">
        <v>1513</v>
      </c>
      <c r="Q386" s="253">
        <v>1</v>
      </c>
      <c r="R386" s="273"/>
      <c r="S386" s="324">
        <v>284200000</v>
      </c>
      <c r="T386" s="245">
        <f t="shared" si="95"/>
        <v>4736666.666666667</v>
      </c>
      <c r="U386" s="254">
        <v>60</v>
      </c>
      <c r="V386" s="247">
        <v>12.999999999999998</v>
      </c>
      <c r="W386" s="246">
        <f t="shared" si="96"/>
        <v>6</v>
      </c>
      <c r="X386" s="248">
        <f t="shared" si="97"/>
        <v>19</v>
      </c>
      <c r="Y386" s="248">
        <f t="shared" si="98"/>
        <v>41</v>
      </c>
      <c r="Z386" s="249">
        <v>61576666.666666657</v>
      </c>
      <c r="AA386" s="249">
        <v>222623333.33333334</v>
      </c>
      <c r="AB386" s="249">
        <f t="shared" si="85"/>
        <v>28420000.000000004</v>
      </c>
      <c r="AC386" s="249">
        <v>4736666.666666667</v>
      </c>
      <c r="AD386" s="249">
        <v>4736666.666666667</v>
      </c>
      <c r="AE386" s="249">
        <v>4736666.666666667</v>
      </c>
      <c r="AF386" s="249">
        <v>4736666.666666667</v>
      </c>
      <c r="AG386" s="249">
        <v>4736666.666666667</v>
      </c>
      <c r="AH386" s="249">
        <v>4736666.666666667</v>
      </c>
      <c r="AI386" s="249">
        <v>4736666.666666667</v>
      </c>
      <c r="AJ386" s="249">
        <v>4736666.666666667</v>
      </c>
      <c r="AK386" s="249">
        <v>4736666.666666667</v>
      </c>
      <c r="AL386" s="249">
        <v>4736666.666666667</v>
      </c>
      <c r="AM386" s="249">
        <v>4736666.666666667</v>
      </c>
      <c r="AN386" s="249">
        <v>4736666.666666667</v>
      </c>
      <c r="AO386" s="249">
        <f t="shared" si="99"/>
        <v>89996666.666666657</v>
      </c>
      <c r="AP386" s="250">
        <f t="shared" si="100"/>
        <v>194203333.33333334</v>
      </c>
      <c r="AQ386" s="251"/>
      <c r="AR386" s="265"/>
      <c r="AS386" s="276"/>
      <c r="AT386" s="277"/>
      <c r="AU386" s="119" t="s">
        <v>1492</v>
      </c>
      <c r="AV386" s="119">
        <f>IFERROR(VLOOKUP(F386,'[79]Detail Deprec_202511'!$D$166:$I$202,6,FALSE),0)</f>
        <v>4736666.67</v>
      </c>
      <c r="AW386" s="119">
        <f t="shared" si="84"/>
        <v>3.3333329483866692E-3</v>
      </c>
      <c r="BL386" s="254" t="s">
        <v>1514</v>
      </c>
    </row>
    <row r="387" spans="1:64" hidden="1" outlineLevel="1">
      <c r="A387" s="242">
        <f t="shared" si="86"/>
        <v>373</v>
      </c>
      <c r="B387" s="275" t="s">
        <v>206</v>
      </c>
      <c r="C387" s="517" t="s">
        <v>188</v>
      </c>
      <c r="D387" s="253">
        <v>154</v>
      </c>
      <c r="E387" s="254" t="s">
        <v>1517</v>
      </c>
      <c r="F387" s="254" t="s">
        <v>1518</v>
      </c>
      <c r="G387" s="323">
        <v>45627</v>
      </c>
      <c r="H387" s="244" t="s">
        <v>607</v>
      </c>
      <c r="I387" s="271"/>
      <c r="J387" s="271" t="s">
        <v>1519</v>
      </c>
      <c r="K387" s="300"/>
      <c r="L387" s="254" t="s">
        <v>1520</v>
      </c>
      <c r="M387" s="271">
        <v>2024</v>
      </c>
      <c r="N387" s="254" t="s">
        <v>1521</v>
      </c>
      <c r="O387" s="254" t="s">
        <v>1522</v>
      </c>
      <c r="P387" s="254" t="s">
        <v>1522</v>
      </c>
      <c r="Q387" s="253">
        <v>1</v>
      </c>
      <c r="R387" s="273"/>
      <c r="S387" s="324">
        <v>25333000</v>
      </c>
      <c r="T387" s="245">
        <f t="shared" si="95"/>
        <v>703694.4444444445</v>
      </c>
      <c r="U387" s="254">
        <v>36</v>
      </c>
      <c r="V387" s="247">
        <v>12.999999999999998</v>
      </c>
      <c r="W387" s="246">
        <f t="shared" si="96"/>
        <v>6</v>
      </c>
      <c r="X387" s="248">
        <f t="shared" si="97"/>
        <v>19</v>
      </c>
      <c r="Y387" s="248">
        <f t="shared" si="98"/>
        <v>17</v>
      </c>
      <c r="Z387" s="249">
        <v>9148027.7777777761</v>
      </c>
      <c r="AA387" s="249">
        <v>16184972.222222224</v>
      </c>
      <c r="AB387" s="249">
        <f t="shared" si="85"/>
        <v>4222166.666666667</v>
      </c>
      <c r="AC387" s="249">
        <v>703694.4444444445</v>
      </c>
      <c r="AD387" s="249">
        <v>703694.4444444445</v>
      </c>
      <c r="AE387" s="249">
        <v>703694.4444444445</v>
      </c>
      <c r="AF387" s="249">
        <v>703694.4444444445</v>
      </c>
      <c r="AG387" s="249">
        <v>703694.4444444445</v>
      </c>
      <c r="AH387" s="249">
        <v>703694.4444444445</v>
      </c>
      <c r="AI387" s="249">
        <v>703694.4444444445</v>
      </c>
      <c r="AJ387" s="249">
        <v>703694.4444444445</v>
      </c>
      <c r="AK387" s="249">
        <v>703694.4444444445</v>
      </c>
      <c r="AL387" s="249">
        <v>703694.4444444445</v>
      </c>
      <c r="AM387" s="249">
        <v>703694.4444444445</v>
      </c>
      <c r="AN387" s="249">
        <v>703694.4444444445</v>
      </c>
      <c r="AO387" s="249">
        <f t="shared" si="99"/>
        <v>13370194.444444444</v>
      </c>
      <c r="AP387" s="250">
        <f t="shared" si="100"/>
        <v>11962805.555555556</v>
      </c>
      <c r="AQ387" s="251"/>
      <c r="AR387" s="265"/>
      <c r="AS387" s="276"/>
      <c r="AT387" s="277"/>
      <c r="AU387" s="119" t="s">
        <v>1492</v>
      </c>
      <c r="AV387" s="119">
        <f>IFERROR(VLOOKUP(F387,'[79]Detail Deprec_202511'!$D$166:$I$202,6,FALSE),0)</f>
        <v>703694.44</v>
      </c>
      <c r="AW387" s="119">
        <f t="shared" si="84"/>
        <v>-4.444444552063942E-3</v>
      </c>
      <c r="BL387" s="254" t="s">
        <v>1517</v>
      </c>
    </row>
    <row r="388" spans="1:64" hidden="1" outlineLevel="1">
      <c r="A388" s="242">
        <f t="shared" si="86"/>
        <v>374</v>
      </c>
      <c r="B388" s="275" t="s">
        <v>206</v>
      </c>
      <c r="C388" s="517" t="s">
        <v>188</v>
      </c>
      <c r="D388" s="253">
        <v>154</v>
      </c>
      <c r="E388" s="254" t="s">
        <v>1523</v>
      </c>
      <c r="F388" s="254" t="s">
        <v>1524</v>
      </c>
      <c r="G388" s="323">
        <v>45627</v>
      </c>
      <c r="H388" s="244" t="s">
        <v>607</v>
      </c>
      <c r="I388" s="271"/>
      <c r="J388" s="271" t="s">
        <v>1519</v>
      </c>
      <c r="K388" s="300"/>
      <c r="L388" s="254" t="s">
        <v>1520</v>
      </c>
      <c r="M388" s="271">
        <v>2024</v>
      </c>
      <c r="N388" s="254" t="s">
        <v>1521</v>
      </c>
      <c r="O388" s="254" t="s">
        <v>1522</v>
      </c>
      <c r="P388" s="254" t="s">
        <v>1522</v>
      </c>
      <c r="Q388" s="253">
        <v>1</v>
      </c>
      <c r="R388" s="273"/>
      <c r="S388" s="324">
        <v>25333000</v>
      </c>
      <c r="T388" s="245">
        <f t="shared" si="95"/>
        <v>703694.4444444445</v>
      </c>
      <c r="U388" s="254">
        <v>36</v>
      </c>
      <c r="V388" s="247">
        <v>12.999999999999998</v>
      </c>
      <c r="W388" s="246">
        <f t="shared" si="96"/>
        <v>6</v>
      </c>
      <c r="X388" s="248">
        <f t="shared" si="97"/>
        <v>19</v>
      </c>
      <c r="Y388" s="248">
        <f t="shared" si="98"/>
        <v>17</v>
      </c>
      <c r="Z388" s="249">
        <v>9148027.7777777761</v>
      </c>
      <c r="AA388" s="249">
        <v>16184972.222222224</v>
      </c>
      <c r="AB388" s="249">
        <f t="shared" si="85"/>
        <v>4222166.666666667</v>
      </c>
      <c r="AC388" s="249">
        <v>703694.4444444445</v>
      </c>
      <c r="AD388" s="249">
        <v>703694.4444444445</v>
      </c>
      <c r="AE388" s="249">
        <v>703694.4444444445</v>
      </c>
      <c r="AF388" s="249">
        <v>703694.4444444445</v>
      </c>
      <c r="AG388" s="249">
        <v>703694.4444444445</v>
      </c>
      <c r="AH388" s="249">
        <v>703694.4444444445</v>
      </c>
      <c r="AI388" s="249">
        <v>703694.4444444445</v>
      </c>
      <c r="AJ388" s="249">
        <v>703694.4444444445</v>
      </c>
      <c r="AK388" s="249">
        <v>703694.4444444445</v>
      </c>
      <c r="AL388" s="249">
        <v>703694.4444444445</v>
      </c>
      <c r="AM388" s="249">
        <v>703694.4444444445</v>
      </c>
      <c r="AN388" s="249">
        <v>703694.4444444445</v>
      </c>
      <c r="AO388" s="249">
        <f t="shared" si="99"/>
        <v>13370194.444444444</v>
      </c>
      <c r="AP388" s="250">
        <f t="shared" si="100"/>
        <v>11962805.555555556</v>
      </c>
      <c r="AQ388" s="251"/>
      <c r="AR388" s="265"/>
      <c r="AS388" s="276"/>
      <c r="AT388" s="277"/>
      <c r="AU388" s="119" t="s">
        <v>1492</v>
      </c>
      <c r="AV388" s="119">
        <f>IFERROR(VLOOKUP(F388,'[79]Detail Deprec_202511'!$D$166:$I$202,6,FALSE),0)</f>
        <v>703694.44</v>
      </c>
      <c r="AW388" s="119">
        <f t="shared" si="84"/>
        <v>-4.444444552063942E-3</v>
      </c>
      <c r="BL388" s="254" t="s">
        <v>1523</v>
      </c>
    </row>
    <row r="389" spans="1:64" hidden="1" outlineLevel="1">
      <c r="A389" s="242">
        <f t="shared" si="86"/>
        <v>375</v>
      </c>
      <c r="B389" s="275" t="s">
        <v>206</v>
      </c>
      <c r="C389" s="517" t="s">
        <v>188</v>
      </c>
      <c r="D389" s="253">
        <v>154</v>
      </c>
      <c r="E389" s="254" t="s">
        <v>1525</v>
      </c>
      <c r="F389" s="254" t="s">
        <v>1526</v>
      </c>
      <c r="G389" s="323">
        <v>45596</v>
      </c>
      <c r="H389" s="244" t="s">
        <v>607</v>
      </c>
      <c r="I389" s="271"/>
      <c r="J389" s="271" t="s">
        <v>1527</v>
      </c>
      <c r="K389" s="300"/>
      <c r="L389" s="254" t="s">
        <v>1528</v>
      </c>
      <c r="M389" s="271">
        <v>2024</v>
      </c>
      <c r="N389" s="254" t="s">
        <v>1529</v>
      </c>
      <c r="O389" s="254" t="s">
        <v>1529</v>
      </c>
      <c r="P389" s="254" t="s">
        <v>1529</v>
      </c>
      <c r="Q389" s="253">
        <v>1</v>
      </c>
      <c r="R389" s="273"/>
      <c r="S389" s="324">
        <v>2918354764.8800001</v>
      </c>
      <c r="T389" s="245">
        <f t="shared" ref="T389:T393" si="101">+S389/U389</f>
        <v>24319623.040666666</v>
      </c>
      <c r="U389" s="254">
        <v>120</v>
      </c>
      <c r="V389" s="247">
        <v>15</v>
      </c>
      <c r="W389" s="246">
        <f t="shared" ref="W389:W390" si="102">+AB389/T389</f>
        <v>6</v>
      </c>
      <c r="X389" s="248">
        <f t="shared" ref="X389:X390" si="103">+V389+W389</f>
        <v>21</v>
      </c>
      <c r="Y389" s="248">
        <f t="shared" ref="Y389:Y390" si="104">+U389-X389</f>
        <v>99</v>
      </c>
      <c r="Z389" s="249">
        <v>364794345.60999995</v>
      </c>
      <c r="AA389" s="249">
        <v>2553560419.27</v>
      </c>
      <c r="AB389" s="249">
        <f t="shared" si="85"/>
        <v>145917738.24399999</v>
      </c>
      <c r="AC389" s="249">
        <v>24319623.040666666</v>
      </c>
      <c r="AD389" s="249">
        <v>24319623.040666666</v>
      </c>
      <c r="AE389" s="249">
        <v>24319623.040666666</v>
      </c>
      <c r="AF389" s="249">
        <v>24319623.040666666</v>
      </c>
      <c r="AG389" s="249">
        <v>24319623.040666666</v>
      </c>
      <c r="AH389" s="249">
        <v>24319623.040666666</v>
      </c>
      <c r="AI389" s="249">
        <v>24319623.040666666</v>
      </c>
      <c r="AJ389" s="249">
        <v>24319623.040666666</v>
      </c>
      <c r="AK389" s="249">
        <v>24319623.040666666</v>
      </c>
      <c r="AL389" s="249">
        <v>24319623.040666666</v>
      </c>
      <c r="AM389" s="249">
        <v>24319623.040666666</v>
      </c>
      <c r="AN389" s="249">
        <v>24319623.040666666</v>
      </c>
      <c r="AO389" s="249">
        <f t="shared" ref="AO389:AO393" si="105">+Z389+AB389</f>
        <v>510712083.85399997</v>
      </c>
      <c r="AP389" s="250">
        <f t="shared" ref="AP389:AP393" si="106">IF(AR389=$AR$8,((S389-AO389)*0),S389-AO389)</f>
        <v>2407642681.026</v>
      </c>
      <c r="AQ389" s="251"/>
      <c r="AR389" s="265"/>
      <c r="AS389" s="276"/>
      <c r="AT389" s="277"/>
      <c r="AU389" s="119" t="s">
        <v>1492</v>
      </c>
      <c r="AV389" s="119">
        <f>IFERROR(VLOOKUP(F389,'[79]Detail Deprec_202511'!$D$166:$I$202,6,FALSE),0)</f>
        <v>24319623.039999999</v>
      </c>
      <c r="AW389" s="119">
        <f t="shared" si="84"/>
        <v>-6.6666677594184875E-4</v>
      </c>
      <c r="BL389" s="254" t="s">
        <v>1525</v>
      </c>
    </row>
    <row r="390" spans="1:64" hidden="1" outlineLevel="1">
      <c r="A390" s="242">
        <f t="shared" si="86"/>
        <v>376</v>
      </c>
      <c r="B390" s="213" t="s">
        <v>199</v>
      </c>
      <c r="C390" s="271" t="s">
        <v>200</v>
      </c>
      <c r="D390" s="211">
        <v>154</v>
      </c>
      <c r="E390" s="213"/>
      <c r="F390" s="254" t="s">
        <v>1530</v>
      </c>
      <c r="G390" s="243">
        <v>45695</v>
      </c>
      <c r="H390" s="244" t="s">
        <v>607</v>
      </c>
      <c r="I390" s="216">
        <v>11</v>
      </c>
      <c r="J390" s="271" t="s">
        <v>1531</v>
      </c>
      <c r="K390" s="216"/>
      <c r="L390" s="271" t="s">
        <v>1532</v>
      </c>
      <c r="M390" s="493">
        <v>2025</v>
      </c>
      <c r="N390" s="271" t="s">
        <v>1532</v>
      </c>
      <c r="O390" s="271" t="s">
        <v>1532</v>
      </c>
      <c r="P390" s="271" t="s">
        <v>1532</v>
      </c>
      <c r="Q390" s="211">
        <v>4</v>
      </c>
      <c r="R390" s="211"/>
      <c r="S390" s="245">
        <v>51320000</v>
      </c>
      <c r="T390" s="245">
        <f t="shared" si="101"/>
        <v>855333.33333333337</v>
      </c>
      <c r="U390" s="246">
        <v>60</v>
      </c>
      <c r="V390" s="247">
        <v>10.999999999999998</v>
      </c>
      <c r="W390" s="246">
        <f t="shared" si="102"/>
        <v>6</v>
      </c>
      <c r="X390" s="254">
        <f t="shared" si="103"/>
        <v>17</v>
      </c>
      <c r="Y390" s="248">
        <f t="shared" si="104"/>
        <v>43</v>
      </c>
      <c r="Z390" s="249">
        <v>9408666.666666666</v>
      </c>
      <c r="AA390" s="249">
        <v>41911333.333333336</v>
      </c>
      <c r="AB390" s="249">
        <f t="shared" si="85"/>
        <v>5132000</v>
      </c>
      <c r="AC390" s="249">
        <v>855333.33333333337</v>
      </c>
      <c r="AD390" s="249">
        <v>855333.33333333337</v>
      </c>
      <c r="AE390" s="249">
        <v>855333.33333333337</v>
      </c>
      <c r="AF390" s="249">
        <v>855333.33333333337</v>
      </c>
      <c r="AG390" s="249">
        <v>855333.33333333337</v>
      </c>
      <c r="AH390" s="249">
        <v>855333.33333333337</v>
      </c>
      <c r="AI390" s="249">
        <v>855333.33333333337</v>
      </c>
      <c r="AJ390" s="249">
        <v>855333.33333333337</v>
      </c>
      <c r="AK390" s="249">
        <v>855333.33333333337</v>
      </c>
      <c r="AL390" s="249">
        <v>855333.33333333337</v>
      </c>
      <c r="AM390" s="249">
        <v>855333.33333333337</v>
      </c>
      <c r="AN390" s="249">
        <v>855333.33333333337</v>
      </c>
      <c r="AO390" s="249">
        <f t="shared" si="105"/>
        <v>14540666.666666666</v>
      </c>
      <c r="AP390" s="250">
        <f t="shared" si="106"/>
        <v>36779333.333333336</v>
      </c>
      <c r="AQ390" s="251"/>
      <c r="AR390" s="251"/>
      <c r="AS390" s="229"/>
      <c r="AT390" s="252"/>
      <c r="AU390" s="119" t="s">
        <v>1492</v>
      </c>
      <c r="AV390" s="119">
        <f>IFERROR(VLOOKUP(F390,'[79]Detail Deprec_202511'!$D$166:$I$202,6,FALSE),0)</f>
        <v>855333.32</v>
      </c>
      <c r="AW390" s="119">
        <f t="shared" si="84"/>
        <v>-1.3333333423361182E-2</v>
      </c>
      <c r="BL390" s="213"/>
    </row>
    <row r="391" spans="1:64" hidden="1" outlineLevel="1">
      <c r="A391" s="242">
        <f t="shared" si="86"/>
        <v>377</v>
      </c>
      <c r="B391" s="490" t="s">
        <v>518</v>
      </c>
      <c r="C391" s="271" t="s">
        <v>1133</v>
      </c>
      <c r="D391" s="211">
        <v>154</v>
      </c>
      <c r="E391" s="490" t="s">
        <v>1533</v>
      </c>
      <c r="F391" s="254" t="s">
        <v>1534</v>
      </c>
      <c r="G391" s="746">
        <v>45807</v>
      </c>
      <c r="H391" s="643" t="s">
        <v>607</v>
      </c>
      <c r="I391" s="493"/>
      <c r="J391" s="592" t="s">
        <v>1535</v>
      </c>
      <c r="K391" s="493"/>
      <c r="L391" s="592" t="s">
        <v>1536</v>
      </c>
      <c r="M391" s="493">
        <v>2025</v>
      </c>
      <c r="N391" s="592" t="s">
        <v>1537</v>
      </c>
      <c r="O391" s="592" t="s">
        <v>1538</v>
      </c>
      <c r="P391" s="592" t="s">
        <v>1539</v>
      </c>
      <c r="Q391" s="639">
        <v>1</v>
      </c>
      <c r="R391" s="639"/>
      <c r="S391" s="649">
        <v>14850000</v>
      </c>
      <c r="T391" s="245">
        <f t="shared" si="101"/>
        <v>247500</v>
      </c>
      <c r="U391" s="246">
        <v>60</v>
      </c>
      <c r="V391" s="651">
        <v>8</v>
      </c>
      <c r="W391" s="652">
        <f t="shared" ref="W391:W393" si="107">+AB391/T391</f>
        <v>6</v>
      </c>
      <c r="X391" s="641">
        <f t="shared" ref="X391:X393" si="108">+V391+W391</f>
        <v>14</v>
      </c>
      <c r="Y391" s="653">
        <f t="shared" ref="Y391:Y393" si="109">+U391-X391</f>
        <v>46</v>
      </c>
      <c r="Z391" s="654">
        <v>1980000</v>
      </c>
      <c r="AA391" s="654">
        <v>12870000</v>
      </c>
      <c r="AB391" s="249">
        <f t="shared" si="85"/>
        <v>1485000</v>
      </c>
      <c r="AC391" s="654">
        <v>247500</v>
      </c>
      <c r="AD391" s="654">
        <v>247500</v>
      </c>
      <c r="AE391" s="654">
        <v>247500</v>
      </c>
      <c r="AF391" s="654">
        <v>247500</v>
      </c>
      <c r="AG391" s="654">
        <v>247500</v>
      </c>
      <c r="AH391" s="654">
        <v>247500</v>
      </c>
      <c r="AI391" s="654">
        <v>247500</v>
      </c>
      <c r="AJ391" s="654">
        <v>247500</v>
      </c>
      <c r="AK391" s="654">
        <v>247500</v>
      </c>
      <c r="AL391" s="654">
        <v>247500</v>
      </c>
      <c r="AM391" s="654">
        <v>247500</v>
      </c>
      <c r="AN391" s="654">
        <v>247500</v>
      </c>
      <c r="AO391" s="249">
        <f t="shared" si="105"/>
        <v>3465000</v>
      </c>
      <c r="AP391" s="250">
        <f t="shared" si="106"/>
        <v>11385000</v>
      </c>
      <c r="AQ391" s="251"/>
      <c r="AR391" s="656"/>
      <c r="AS391" s="505"/>
      <c r="AT391" s="747"/>
      <c r="AU391" s="119" t="s">
        <v>1492</v>
      </c>
      <c r="AV391" s="119">
        <f>IFERROR(VLOOKUP(F391,'[79]Detail Deprec_202511'!$D$166:$I$202,6,FALSE),0)</f>
        <v>247499.98</v>
      </c>
      <c r="AW391" s="119">
        <f t="shared" si="84"/>
        <v>-1.9999999989522621E-2</v>
      </c>
      <c r="BL391" s="490" t="s">
        <v>1533</v>
      </c>
    </row>
    <row r="392" spans="1:64" hidden="1" outlineLevel="1">
      <c r="A392" s="242">
        <f t="shared" si="86"/>
        <v>378</v>
      </c>
      <c r="B392" s="490" t="s">
        <v>518</v>
      </c>
      <c r="C392" s="271" t="s">
        <v>1133</v>
      </c>
      <c r="D392" s="211">
        <v>154</v>
      </c>
      <c r="E392" s="490" t="s">
        <v>1540</v>
      </c>
      <c r="F392" s="254" t="s">
        <v>1541</v>
      </c>
      <c r="G392" s="746">
        <v>45807</v>
      </c>
      <c r="H392" s="643" t="s">
        <v>607</v>
      </c>
      <c r="I392" s="493"/>
      <c r="J392" s="796" t="s">
        <v>1542</v>
      </c>
      <c r="K392" s="493"/>
      <c r="L392" s="592" t="s">
        <v>1543</v>
      </c>
      <c r="M392" s="493">
        <v>2025</v>
      </c>
      <c r="N392" s="592" t="s">
        <v>1544</v>
      </c>
      <c r="O392" s="592" t="s">
        <v>1545</v>
      </c>
      <c r="P392" s="592" t="s">
        <v>1543</v>
      </c>
      <c r="Q392" s="639">
        <v>1</v>
      </c>
      <c r="R392" s="639"/>
      <c r="S392" s="649">
        <v>36250500</v>
      </c>
      <c r="T392" s="245">
        <f t="shared" si="101"/>
        <v>604175</v>
      </c>
      <c r="U392" s="246">
        <v>60</v>
      </c>
      <c r="V392" s="651">
        <v>8</v>
      </c>
      <c r="W392" s="652">
        <f t="shared" si="107"/>
        <v>6</v>
      </c>
      <c r="X392" s="641">
        <f t="shared" si="108"/>
        <v>14</v>
      </c>
      <c r="Y392" s="653">
        <f t="shared" si="109"/>
        <v>46</v>
      </c>
      <c r="Z392" s="654">
        <v>4833400</v>
      </c>
      <c r="AA392" s="654">
        <v>31417100</v>
      </c>
      <c r="AB392" s="249">
        <f t="shared" si="85"/>
        <v>3625050</v>
      </c>
      <c r="AC392" s="654">
        <v>604175</v>
      </c>
      <c r="AD392" s="654">
        <v>604175</v>
      </c>
      <c r="AE392" s="654">
        <v>604175</v>
      </c>
      <c r="AF392" s="654">
        <v>604175</v>
      </c>
      <c r="AG392" s="654">
        <v>604175</v>
      </c>
      <c r="AH392" s="654">
        <v>604175</v>
      </c>
      <c r="AI392" s="654">
        <v>604175</v>
      </c>
      <c r="AJ392" s="654">
        <v>604175</v>
      </c>
      <c r="AK392" s="654">
        <v>604175</v>
      </c>
      <c r="AL392" s="654">
        <v>604175</v>
      </c>
      <c r="AM392" s="654">
        <v>604175</v>
      </c>
      <c r="AN392" s="654">
        <v>604175</v>
      </c>
      <c r="AO392" s="249">
        <f t="shared" si="105"/>
        <v>8458450</v>
      </c>
      <c r="AP392" s="250">
        <f t="shared" si="106"/>
        <v>27792050</v>
      </c>
      <c r="AQ392" s="251"/>
      <c r="AR392" s="656"/>
      <c r="AS392" s="505"/>
      <c r="AT392" s="747"/>
      <c r="AU392" s="119" t="s">
        <v>1492</v>
      </c>
      <c r="AV392" s="119">
        <f>IFERROR(VLOOKUP(F392,'[79]Detail Deprec_202511'!$D$166:$I$202,6,FALSE),0)</f>
        <v>604174.98</v>
      </c>
      <c r="AW392" s="119">
        <f t="shared" si="84"/>
        <v>-2.0000000018626451E-2</v>
      </c>
      <c r="BL392" s="490" t="s">
        <v>1540</v>
      </c>
    </row>
    <row r="393" spans="1:64" outlineLevel="1">
      <c r="A393" s="242">
        <f t="shared" si="86"/>
        <v>379</v>
      </c>
      <c r="B393" s="490" t="s">
        <v>271</v>
      </c>
      <c r="C393" s="271" t="s">
        <v>1546</v>
      </c>
      <c r="D393" s="211">
        <v>154</v>
      </c>
      <c r="E393" s="490" t="s">
        <v>1547</v>
      </c>
      <c r="F393" s="254" t="s">
        <v>1548</v>
      </c>
      <c r="G393" s="746">
        <v>45838</v>
      </c>
      <c r="H393" s="643" t="s">
        <v>607</v>
      </c>
      <c r="I393" s="493"/>
      <c r="J393" s="796" t="s">
        <v>1549</v>
      </c>
      <c r="K393" s="493" t="s">
        <v>1550</v>
      </c>
      <c r="L393" s="592" t="s">
        <v>1551</v>
      </c>
      <c r="M393" s="493">
        <v>2025</v>
      </c>
      <c r="N393" s="592" t="s">
        <v>1552</v>
      </c>
      <c r="O393" s="592" t="s">
        <v>1553</v>
      </c>
      <c r="P393" s="592" t="s">
        <v>1554</v>
      </c>
      <c r="Q393" s="639">
        <v>1</v>
      </c>
      <c r="R393" s="639"/>
      <c r="S393" s="649">
        <v>145223481</v>
      </c>
      <c r="T393" s="245">
        <f t="shared" si="101"/>
        <v>4033985.5833333335</v>
      </c>
      <c r="U393" s="246">
        <v>36</v>
      </c>
      <c r="V393" s="651">
        <v>6.9999999999999991</v>
      </c>
      <c r="W393" s="652">
        <f t="shared" si="107"/>
        <v>6</v>
      </c>
      <c r="X393" s="641">
        <f t="shared" si="108"/>
        <v>13</v>
      </c>
      <c r="Y393" s="653">
        <f t="shared" si="109"/>
        <v>23</v>
      </c>
      <c r="Z393" s="654">
        <v>28237899.083333332</v>
      </c>
      <c r="AA393" s="654">
        <v>116985581.91666667</v>
      </c>
      <c r="AB393" s="249">
        <f t="shared" si="85"/>
        <v>24203913.5</v>
      </c>
      <c r="AC393" s="654">
        <v>4033985.5833333335</v>
      </c>
      <c r="AD393" s="654">
        <v>4033985.5833333335</v>
      </c>
      <c r="AE393" s="654">
        <v>4033985.5833333335</v>
      </c>
      <c r="AF393" s="654">
        <v>4033985.5833333335</v>
      </c>
      <c r="AG393" s="654">
        <v>4033985.5833333335</v>
      </c>
      <c r="AH393" s="654">
        <v>4033985.5833333335</v>
      </c>
      <c r="AI393" s="654">
        <v>4033985.5833333335</v>
      </c>
      <c r="AJ393" s="654">
        <v>4033985.5833333335</v>
      </c>
      <c r="AK393" s="654">
        <v>4033985.5833333335</v>
      </c>
      <c r="AL393" s="654">
        <v>4033985.5833333335</v>
      </c>
      <c r="AM393" s="654">
        <v>4033985.5833333335</v>
      </c>
      <c r="AN393" s="654">
        <v>4033985.5833333335</v>
      </c>
      <c r="AO393" s="249">
        <f t="shared" si="105"/>
        <v>52441812.583333328</v>
      </c>
      <c r="AP393" s="250">
        <f t="shared" si="106"/>
        <v>92781668.416666672</v>
      </c>
      <c r="AQ393" s="251"/>
      <c r="AR393" s="656"/>
      <c r="AS393" s="505"/>
      <c r="AT393" s="747"/>
      <c r="AU393" s="119" t="s">
        <v>1492</v>
      </c>
      <c r="AV393" s="119">
        <f>IFERROR(VLOOKUP(F393,'[79]Detail Deprec_202511'!$D$166:$I$202,6,FALSE),0)</f>
        <v>4033985.56</v>
      </c>
      <c r="AW393" s="119">
        <f t="shared" si="84"/>
        <v>-2.3333333432674408E-2</v>
      </c>
      <c r="BL393" s="490" t="s">
        <v>1547</v>
      </c>
    </row>
    <row r="394" spans="1:64" hidden="1" outlineLevel="1">
      <c r="A394" s="242">
        <f t="shared" si="86"/>
        <v>380</v>
      </c>
      <c r="B394" s="490" t="s">
        <v>206</v>
      </c>
      <c r="C394" s="271" t="s">
        <v>188</v>
      </c>
      <c r="D394" s="211">
        <v>154</v>
      </c>
      <c r="E394" s="490" t="s">
        <v>1555</v>
      </c>
      <c r="F394" s="254" t="s">
        <v>1556</v>
      </c>
      <c r="G394" s="746">
        <v>45898</v>
      </c>
      <c r="H394" s="643" t="s">
        <v>607</v>
      </c>
      <c r="I394" s="493"/>
      <c r="J394" s="796" t="s">
        <v>1557</v>
      </c>
      <c r="K394" s="493" t="s">
        <v>1558</v>
      </c>
      <c r="L394" s="592" t="s">
        <v>1559</v>
      </c>
      <c r="M394" s="493">
        <v>2025</v>
      </c>
      <c r="N394" s="592"/>
      <c r="O394" s="592"/>
      <c r="P394" s="592"/>
      <c r="Q394" s="639">
        <v>1</v>
      </c>
      <c r="R394" s="639"/>
      <c r="S394" s="649">
        <v>68900000</v>
      </c>
      <c r="T394" s="245">
        <f t="shared" ref="T394:T395" si="110">+S394/U394</f>
        <v>1913888.888888889</v>
      </c>
      <c r="U394" s="246">
        <v>36</v>
      </c>
      <c r="V394" s="651">
        <v>4.9999999999999991</v>
      </c>
      <c r="W394" s="652">
        <f t="shared" ref="W394:W395" si="111">+AB394/T394</f>
        <v>5.9999999999999991</v>
      </c>
      <c r="X394" s="641">
        <f t="shared" ref="X394:X395" si="112">+V394+W394</f>
        <v>10.999999999999998</v>
      </c>
      <c r="Y394" s="653">
        <f t="shared" ref="Y394:Y395" si="113">+U394-X394</f>
        <v>25</v>
      </c>
      <c r="Z394" s="654">
        <v>9569444.444444444</v>
      </c>
      <c r="AA394" s="654">
        <v>59330555.555555552</v>
      </c>
      <c r="AB394" s="249">
        <f t="shared" si="85"/>
        <v>11483333.333333332</v>
      </c>
      <c r="AC394" s="654">
        <v>1913888.888888889</v>
      </c>
      <c r="AD394" s="654">
        <v>1913888.888888889</v>
      </c>
      <c r="AE394" s="654">
        <v>1913888.888888889</v>
      </c>
      <c r="AF394" s="654">
        <v>1913888.888888889</v>
      </c>
      <c r="AG394" s="654">
        <v>1913888.888888889</v>
      </c>
      <c r="AH394" s="654">
        <v>1913888.888888889</v>
      </c>
      <c r="AI394" s="654">
        <v>1913888.888888889</v>
      </c>
      <c r="AJ394" s="654">
        <v>1913888.888888889</v>
      </c>
      <c r="AK394" s="654">
        <v>1913888.888888889</v>
      </c>
      <c r="AL394" s="654">
        <v>1913888.888888889</v>
      </c>
      <c r="AM394" s="654">
        <v>1913888.888888889</v>
      </c>
      <c r="AN394" s="654">
        <v>1913888.888888889</v>
      </c>
      <c r="AO394" s="249">
        <f t="shared" ref="AO394:AO395" si="114">+Z394+AB394</f>
        <v>21052777.777777776</v>
      </c>
      <c r="AP394" s="250">
        <f t="shared" ref="AP394:AP395" si="115">IF(AR394=$AR$8,((S394-AO394)*0),S394-AO394)</f>
        <v>47847222.222222224</v>
      </c>
      <c r="AQ394" s="251"/>
      <c r="AR394" s="656"/>
      <c r="AS394" s="505"/>
      <c r="AT394" s="747"/>
      <c r="AU394" s="119" t="s">
        <v>1492</v>
      </c>
      <c r="AV394" s="119">
        <f>IFERROR(VLOOKUP(F394,'[79]Detail Deprec_202511'!$D$166:$I$202,6,FALSE),0)</f>
        <v>1913888.86</v>
      </c>
      <c r="AW394" s="119">
        <f t="shared" si="84"/>
        <v>-2.8888888889923692E-2</v>
      </c>
      <c r="BL394" s="490" t="s">
        <v>1555</v>
      </c>
    </row>
    <row r="395" spans="1:64" hidden="1" outlineLevel="1">
      <c r="A395" s="242">
        <f t="shared" si="86"/>
        <v>381</v>
      </c>
      <c r="B395" s="490" t="s">
        <v>206</v>
      </c>
      <c r="C395" s="271" t="s">
        <v>188</v>
      </c>
      <c r="D395" s="211">
        <v>154</v>
      </c>
      <c r="E395" s="490" t="s">
        <v>1560</v>
      </c>
      <c r="F395" s="254" t="s">
        <v>1561</v>
      </c>
      <c r="G395" s="746">
        <v>45901</v>
      </c>
      <c r="H395" s="643" t="s">
        <v>607</v>
      </c>
      <c r="I395" s="493"/>
      <c r="J395" s="796" t="s">
        <v>1562</v>
      </c>
      <c r="K395" s="493" t="s">
        <v>1563</v>
      </c>
      <c r="L395" s="592" t="s">
        <v>1564</v>
      </c>
      <c r="M395" s="493">
        <v>2025</v>
      </c>
      <c r="N395" s="592" t="s">
        <v>1565</v>
      </c>
      <c r="O395" s="592" t="s">
        <v>1565</v>
      </c>
      <c r="P395" s="592" t="s">
        <v>1565</v>
      </c>
      <c r="Q395" s="639">
        <v>1</v>
      </c>
      <c r="R395" s="639"/>
      <c r="S395" s="649">
        <v>12500000</v>
      </c>
      <c r="T395" s="245">
        <f t="shared" si="110"/>
        <v>347222.22222222225</v>
      </c>
      <c r="U395" s="246">
        <v>36</v>
      </c>
      <c r="V395" s="651">
        <v>4</v>
      </c>
      <c r="W395" s="652">
        <f t="shared" si="111"/>
        <v>6</v>
      </c>
      <c r="X395" s="641">
        <f t="shared" si="112"/>
        <v>10</v>
      </c>
      <c r="Y395" s="653">
        <f t="shared" si="113"/>
        <v>26</v>
      </c>
      <c r="Z395" s="654">
        <v>1388888.888888889</v>
      </c>
      <c r="AA395" s="654">
        <v>11111111.111111112</v>
      </c>
      <c r="AB395" s="249">
        <f t="shared" si="85"/>
        <v>2083333.3333333335</v>
      </c>
      <c r="AC395" s="654">
        <v>347222.22222222225</v>
      </c>
      <c r="AD395" s="654">
        <v>347222.22222222225</v>
      </c>
      <c r="AE395" s="654">
        <v>347222.22222222225</v>
      </c>
      <c r="AF395" s="654">
        <v>347222.22222222225</v>
      </c>
      <c r="AG395" s="654">
        <v>347222.22222222225</v>
      </c>
      <c r="AH395" s="654">
        <v>347222.22222222225</v>
      </c>
      <c r="AI395" s="654">
        <v>347222.22222222225</v>
      </c>
      <c r="AJ395" s="654">
        <v>347222.22222222225</v>
      </c>
      <c r="AK395" s="654">
        <v>347222.22222222225</v>
      </c>
      <c r="AL395" s="654">
        <v>347222.22222222225</v>
      </c>
      <c r="AM395" s="654">
        <v>347222.22222222225</v>
      </c>
      <c r="AN395" s="654">
        <v>347222.22222222225</v>
      </c>
      <c r="AO395" s="249">
        <f t="shared" si="114"/>
        <v>3472222.2222222225</v>
      </c>
      <c r="AP395" s="250">
        <f t="shared" si="115"/>
        <v>9027777.777777778</v>
      </c>
      <c r="AQ395" s="251"/>
      <c r="AR395" s="656"/>
      <c r="AS395" s="505"/>
      <c r="AT395" s="747"/>
      <c r="AU395" s="119" t="s">
        <v>1492</v>
      </c>
      <c r="AV395" s="119">
        <f>IFERROR(VLOOKUP(F395,'[79]Detail Deprec_202511'!$D$166:$I$202,6,FALSE),0)</f>
        <v>347222.19</v>
      </c>
      <c r="AW395" s="119">
        <f t="shared" ref="AW395:AW461" si="116">AV395-AN395</f>
        <v>-3.2222222245763987E-2</v>
      </c>
      <c r="BL395" s="490" t="s">
        <v>1560</v>
      </c>
    </row>
    <row r="396" spans="1:64" hidden="1" outlineLevel="1">
      <c r="A396" s="242">
        <f t="shared" si="86"/>
        <v>382</v>
      </c>
      <c r="B396" s="490" t="s">
        <v>206</v>
      </c>
      <c r="C396" s="271" t="s">
        <v>188</v>
      </c>
      <c r="D396" s="211">
        <v>154</v>
      </c>
      <c r="E396" s="490" t="s">
        <v>1566</v>
      </c>
      <c r="F396" s="254" t="s">
        <v>1567</v>
      </c>
      <c r="G396" s="746">
        <v>45901</v>
      </c>
      <c r="H396" s="643" t="s">
        <v>607</v>
      </c>
      <c r="I396" s="493"/>
      <c r="J396" s="796" t="s">
        <v>1568</v>
      </c>
      <c r="K396" s="493" t="s">
        <v>1568</v>
      </c>
      <c r="L396" s="592" t="s">
        <v>1569</v>
      </c>
      <c r="M396" s="493">
        <v>2025</v>
      </c>
      <c r="N396" s="592" t="s">
        <v>1570</v>
      </c>
      <c r="O396" s="592" t="s">
        <v>1570</v>
      </c>
      <c r="P396" s="592" t="s">
        <v>1569</v>
      </c>
      <c r="Q396" s="639">
        <v>1</v>
      </c>
      <c r="R396" s="639"/>
      <c r="S396" s="649">
        <v>22250000</v>
      </c>
      <c r="T396" s="245">
        <f t="shared" ref="T396" si="117">+S396/U396</f>
        <v>618055.5555555555</v>
      </c>
      <c r="U396" s="246">
        <v>36</v>
      </c>
      <c r="V396" s="651">
        <v>4</v>
      </c>
      <c r="W396" s="652">
        <f t="shared" ref="W396" si="118">+AB396/T396</f>
        <v>6</v>
      </c>
      <c r="X396" s="641">
        <f t="shared" ref="X396" si="119">+V396+W396</f>
        <v>10</v>
      </c>
      <c r="Y396" s="653">
        <f t="shared" ref="Y396" si="120">+U396-X396</f>
        <v>26</v>
      </c>
      <c r="Z396" s="654">
        <v>2472222.222222222</v>
      </c>
      <c r="AA396" s="654">
        <v>19777777.777777776</v>
      </c>
      <c r="AB396" s="249">
        <f t="shared" si="85"/>
        <v>3708333.333333333</v>
      </c>
      <c r="AC396" s="654">
        <v>618055.5555555555</v>
      </c>
      <c r="AD396" s="654">
        <v>618055.5555555555</v>
      </c>
      <c r="AE396" s="654">
        <v>618055.5555555555</v>
      </c>
      <c r="AF396" s="654">
        <v>618055.5555555555</v>
      </c>
      <c r="AG396" s="654">
        <v>618055.5555555555</v>
      </c>
      <c r="AH396" s="654">
        <v>618055.5555555555</v>
      </c>
      <c r="AI396" s="654">
        <v>618055.5555555555</v>
      </c>
      <c r="AJ396" s="654">
        <v>618055.5555555555</v>
      </c>
      <c r="AK396" s="654">
        <v>618055.5555555555</v>
      </c>
      <c r="AL396" s="654">
        <v>618055.5555555555</v>
      </c>
      <c r="AM396" s="654">
        <v>618055.5555555555</v>
      </c>
      <c r="AN396" s="654">
        <v>618055.5555555555</v>
      </c>
      <c r="AO396" s="249">
        <f t="shared" ref="AO396" si="121">+Z396+AB396</f>
        <v>6180555.555555555</v>
      </c>
      <c r="AP396" s="250">
        <f t="shared" ref="AP396" si="122">IF(AR396=$AR$8,((S396-AO396)*0),S396-AO396)</f>
        <v>16069444.444444444</v>
      </c>
      <c r="AQ396" s="251"/>
      <c r="AR396" s="656"/>
      <c r="AS396" s="505"/>
      <c r="AT396" s="747"/>
      <c r="AU396" s="119" t="s">
        <v>1492</v>
      </c>
      <c r="AV396" s="119">
        <f>IFERROR(VLOOKUP(F396,'[79]Detail Deprec_202511'!$D$166:$I$202,6,FALSE),0)</f>
        <v>618055.53</v>
      </c>
      <c r="AW396" s="119">
        <f t="shared" si="116"/>
        <v>-2.5555555475875735E-2</v>
      </c>
      <c r="BL396" s="490" t="s">
        <v>1566</v>
      </c>
    </row>
    <row r="397" spans="1:64" hidden="1" outlineLevel="1">
      <c r="A397" s="242">
        <f t="shared" si="86"/>
        <v>383</v>
      </c>
      <c r="B397" s="490" t="s">
        <v>206</v>
      </c>
      <c r="C397" s="271" t="s">
        <v>188</v>
      </c>
      <c r="D397" s="211">
        <v>154</v>
      </c>
      <c r="E397" s="490" t="s">
        <v>1571</v>
      </c>
      <c r="F397" s="254" t="s">
        <v>1572</v>
      </c>
      <c r="G397" s="746">
        <v>45901</v>
      </c>
      <c r="H397" s="643" t="s">
        <v>607</v>
      </c>
      <c r="I397" s="493"/>
      <c r="J397" s="796" t="s">
        <v>1573</v>
      </c>
      <c r="K397" s="493" t="s">
        <v>1573</v>
      </c>
      <c r="L397" s="592" t="s">
        <v>1574</v>
      </c>
      <c r="M397" s="493">
        <v>2025</v>
      </c>
      <c r="N397" s="592" t="s">
        <v>1574</v>
      </c>
      <c r="O397" s="592" t="s">
        <v>1575</v>
      </c>
      <c r="P397" s="592" t="s">
        <v>1575</v>
      </c>
      <c r="Q397" s="639">
        <v>1</v>
      </c>
      <c r="R397" s="639"/>
      <c r="S397" s="649">
        <v>45346738</v>
      </c>
      <c r="T397" s="245">
        <f t="shared" ref="T397" si="123">+S397/U397</f>
        <v>755778.96666666667</v>
      </c>
      <c r="U397" s="246">
        <v>60</v>
      </c>
      <c r="V397" s="651">
        <v>4</v>
      </c>
      <c r="W397" s="652">
        <f t="shared" ref="W397" si="124">+AB397/T397</f>
        <v>6</v>
      </c>
      <c r="X397" s="641">
        <f t="shared" ref="X397" si="125">+V397+W397</f>
        <v>10</v>
      </c>
      <c r="Y397" s="653">
        <f t="shared" ref="Y397" si="126">+U397-X397</f>
        <v>50</v>
      </c>
      <c r="Z397" s="654">
        <v>3023115.8666666667</v>
      </c>
      <c r="AA397" s="654">
        <v>42323622.133333333</v>
      </c>
      <c r="AB397" s="249">
        <f t="shared" si="85"/>
        <v>4534673.8</v>
      </c>
      <c r="AC397" s="654">
        <v>755778.96666666667</v>
      </c>
      <c r="AD397" s="654">
        <v>755778.96666666667</v>
      </c>
      <c r="AE397" s="654">
        <v>755778.96666666667</v>
      </c>
      <c r="AF397" s="654">
        <v>755778.96666666667</v>
      </c>
      <c r="AG397" s="654">
        <v>755778.96666666667</v>
      </c>
      <c r="AH397" s="654">
        <v>755778.96666666667</v>
      </c>
      <c r="AI397" s="654">
        <v>755778.96666666667</v>
      </c>
      <c r="AJ397" s="654">
        <v>755778.96666666667</v>
      </c>
      <c r="AK397" s="654">
        <v>755778.96666666667</v>
      </c>
      <c r="AL397" s="654">
        <v>755778.96666666667</v>
      </c>
      <c r="AM397" s="654">
        <v>755778.96666666667</v>
      </c>
      <c r="AN397" s="654">
        <v>755778.96666666667</v>
      </c>
      <c r="AO397" s="249">
        <f t="shared" ref="AO397" si="127">+Z397+AB397</f>
        <v>7557789.666666666</v>
      </c>
      <c r="AP397" s="250">
        <f t="shared" ref="AP397" si="128">IF(AR397=$AR$8,((S397-AO397)*0),S397-AO397)</f>
        <v>37788948.333333336</v>
      </c>
      <c r="AQ397" s="251"/>
      <c r="AR397" s="656"/>
      <c r="AS397" s="505"/>
      <c r="AT397" s="747"/>
      <c r="AU397" s="119" t="s">
        <v>1492</v>
      </c>
      <c r="AV397" s="119">
        <f>IFERROR(VLOOKUP(F397,'[79]Detail Deprec_202511'!$D$166:$I$202,6,FALSE),0)</f>
        <v>2267336.85</v>
      </c>
      <c r="AW397" s="119">
        <f t="shared" si="116"/>
        <v>1511557.8833333333</v>
      </c>
      <c r="BL397" s="490" t="s">
        <v>1571</v>
      </c>
    </row>
    <row r="398" spans="1:64" hidden="1" outlineLevel="1">
      <c r="A398" s="242">
        <f t="shared" si="86"/>
        <v>384</v>
      </c>
      <c r="B398" s="490" t="s">
        <v>206</v>
      </c>
      <c r="C398" s="271" t="s">
        <v>188</v>
      </c>
      <c r="D398" s="211">
        <v>154</v>
      </c>
      <c r="E398" s="490" t="s">
        <v>1576</v>
      </c>
      <c r="F398" s="254" t="s">
        <v>1577</v>
      </c>
      <c r="G398" s="746">
        <v>45901</v>
      </c>
      <c r="H398" s="643" t="s">
        <v>607</v>
      </c>
      <c r="I398" s="493"/>
      <c r="J398" s="796" t="s">
        <v>1573</v>
      </c>
      <c r="K398" s="493" t="s">
        <v>1573</v>
      </c>
      <c r="L398" s="592" t="s">
        <v>1574</v>
      </c>
      <c r="M398" s="493">
        <v>2025</v>
      </c>
      <c r="N398" s="592" t="s">
        <v>1574</v>
      </c>
      <c r="O398" s="592" t="s">
        <v>1578</v>
      </c>
      <c r="P398" s="592" t="s">
        <v>1578</v>
      </c>
      <c r="Q398" s="639">
        <v>1</v>
      </c>
      <c r="R398" s="639"/>
      <c r="S398" s="649">
        <v>45346738</v>
      </c>
      <c r="T398" s="245">
        <f t="shared" ref="T398" si="129">+S398/U398</f>
        <v>755778.96666666667</v>
      </c>
      <c r="U398" s="246">
        <v>60</v>
      </c>
      <c r="V398" s="651">
        <v>4</v>
      </c>
      <c r="W398" s="652">
        <f t="shared" ref="W398:W400" si="130">+AB398/T398</f>
        <v>6</v>
      </c>
      <c r="X398" s="641">
        <f t="shared" ref="X398:X400" si="131">+V398+W398</f>
        <v>10</v>
      </c>
      <c r="Y398" s="653">
        <f t="shared" ref="Y398:Y400" si="132">+U398-X398</f>
        <v>50</v>
      </c>
      <c r="Z398" s="654">
        <v>3023115.8666666667</v>
      </c>
      <c r="AA398" s="654">
        <v>42323622.133333333</v>
      </c>
      <c r="AB398" s="249">
        <f t="shared" si="85"/>
        <v>4534673.8</v>
      </c>
      <c r="AC398" s="654">
        <v>755778.96666666667</v>
      </c>
      <c r="AD398" s="654">
        <v>755778.96666666667</v>
      </c>
      <c r="AE398" s="654">
        <v>755778.96666666667</v>
      </c>
      <c r="AF398" s="654">
        <v>755778.96666666667</v>
      </c>
      <c r="AG398" s="654">
        <v>755778.96666666667</v>
      </c>
      <c r="AH398" s="654">
        <v>755778.96666666667</v>
      </c>
      <c r="AI398" s="654">
        <v>755778.96666666667</v>
      </c>
      <c r="AJ398" s="654">
        <v>755778.96666666667</v>
      </c>
      <c r="AK398" s="654">
        <v>755778.96666666667</v>
      </c>
      <c r="AL398" s="654">
        <v>755778.96666666667</v>
      </c>
      <c r="AM398" s="654">
        <v>755778.96666666667</v>
      </c>
      <c r="AN398" s="654">
        <v>755778.96666666667</v>
      </c>
      <c r="AO398" s="249">
        <f t="shared" ref="AO398:AO400" si="133">+Z398+AB398</f>
        <v>7557789.666666666</v>
      </c>
      <c r="AP398" s="250">
        <f t="shared" ref="AP398:AP400" si="134">IF(AR398=$AR$8,((S398-AO398)*0),S398-AO398)</f>
        <v>37788948.333333336</v>
      </c>
      <c r="AQ398" s="251"/>
      <c r="AR398" s="656"/>
      <c r="AS398" s="505"/>
      <c r="AT398" s="747"/>
      <c r="AU398" s="119" t="s">
        <v>1492</v>
      </c>
      <c r="AV398" s="119">
        <f>IFERROR(VLOOKUP(F398,'[79]Detail Deprec_202511'!$D$166:$I$202,6,FALSE),0)</f>
        <v>2267336.85</v>
      </c>
      <c r="AW398" s="119">
        <f t="shared" si="116"/>
        <v>1511557.8833333333</v>
      </c>
      <c r="BL398" s="490" t="s">
        <v>1576</v>
      </c>
    </row>
    <row r="399" spans="1:64" hidden="1" outlineLevel="1">
      <c r="A399" s="242">
        <f t="shared" si="86"/>
        <v>385</v>
      </c>
      <c r="B399" s="490" t="s">
        <v>518</v>
      </c>
      <c r="C399" s="271" t="s">
        <v>512</v>
      </c>
      <c r="D399" s="211">
        <v>154</v>
      </c>
      <c r="E399" s="490" t="s">
        <v>1579</v>
      </c>
      <c r="F399" s="254" t="s">
        <v>1580</v>
      </c>
      <c r="G399" s="746">
        <v>45962</v>
      </c>
      <c r="H399" s="643"/>
      <c r="I399" s="493"/>
      <c r="J399" s="796" t="s">
        <v>1581</v>
      </c>
      <c r="K399" s="493" t="s">
        <v>199</v>
      </c>
      <c r="L399" s="592" t="s">
        <v>1582</v>
      </c>
      <c r="M399" s="493">
        <v>2025</v>
      </c>
      <c r="N399" s="592" t="s">
        <v>1582</v>
      </c>
      <c r="O399" s="592" t="s">
        <v>1582</v>
      </c>
      <c r="P399" s="592" t="s">
        <v>1582</v>
      </c>
      <c r="Q399" s="639">
        <v>1</v>
      </c>
      <c r="R399" s="639"/>
      <c r="S399" s="649">
        <v>363746857</v>
      </c>
      <c r="T399" s="649">
        <f t="shared" ref="T399:T400" si="135">+S399/U399</f>
        <v>6062447.6166666662</v>
      </c>
      <c r="U399" s="652">
        <v>60</v>
      </c>
      <c r="V399" s="651">
        <v>2</v>
      </c>
      <c r="W399" s="652">
        <f t="shared" si="130"/>
        <v>6</v>
      </c>
      <c r="X399" s="641">
        <f t="shared" si="131"/>
        <v>8</v>
      </c>
      <c r="Y399" s="653">
        <f t="shared" si="132"/>
        <v>52</v>
      </c>
      <c r="Z399" s="654">
        <v>12124895.233333332</v>
      </c>
      <c r="AA399" s="654">
        <v>351621961.76666665</v>
      </c>
      <c r="AB399" s="249">
        <f t="shared" si="85"/>
        <v>36374685.699999996</v>
      </c>
      <c r="AC399" s="654">
        <v>6062447.6166666662</v>
      </c>
      <c r="AD399" s="654">
        <v>6062447.6166666662</v>
      </c>
      <c r="AE399" s="654">
        <v>6062447.6166666662</v>
      </c>
      <c r="AF399" s="654">
        <v>6062447.6166666662</v>
      </c>
      <c r="AG399" s="654">
        <v>6062447.6166666662</v>
      </c>
      <c r="AH399" s="654">
        <v>6062447.6166666662</v>
      </c>
      <c r="AI399" s="654">
        <v>6062447.6166666662</v>
      </c>
      <c r="AJ399" s="654">
        <v>6062447.6166666662</v>
      </c>
      <c r="AK399" s="654">
        <v>6062447.6166666662</v>
      </c>
      <c r="AL399" s="654">
        <v>6062447.6166666662</v>
      </c>
      <c r="AM399" s="654">
        <v>6062447.6166666662</v>
      </c>
      <c r="AN399" s="654">
        <v>6062447.6166666662</v>
      </c>
      <c r="AO399" s="249">
        <f t="shared" si="133"/>
        <v>48499580.93333333</v>
      </c>
      <c r="AP399" s="250">
        <f t="shared" si="134"/>
        <v>315247276.06666666</v>
      </c>
      <c r="AQ399" s="251"/>
      <c r="AR399" s="656"/>
      <c r="AS399" s="505"/>
      <c r="AT399" s="747"/>
      <c r="AV399" s="119">
        <f>IFERROR(VLOOKUP(F399,'[79]Detail Deprec_202511'!$D$166:$I$202,6,FALSE),0)</f>
        <v>6062447.5999999996</v>
      </c>
      <c r="AW399">
        <f t="shared" si="116"/>
        <v>-1.6666666604578495E-2</v>
      </c>
      <c r="BL399" s="490" t="s">
        <v>1579</v>
      </c>
    </row>
    <row r="400" spans="1:64" hidden="1" outlineLevel="1">
      <c r="A400" s="242">
        <f t="shared" si="86"/>
        <v>386</v>
      </c>
      <c r="B400" s="490" t="s">
        <v>518</v>
      </c>
      <c r="C400" s="271" t="s">
        <v>512</v>
      </c>
      <c r="D400" s="211">
        <v>154</v>
      </c>
      <c r="E400" s="490" t="s">
        <v>1583</v>
      </c>
      <c r="F400" s="254" t="s">
        <v>1584</v>
      </c>
      <c r="G400" s="746">
        <v>45962</v>
      </c>
      <c r="H400" s="643"/>
      <c r="I400" s="493"/>
      <c r="J400" s="796" t="s">
        <v>1585</v>
      </c>
      <c r="K400" s="493" t="s">
        <v>199</v>
      </c>
      <c r="L400" s="592" t="s">
        <v>1582</v>
      </c>
      <c r="M400" s="493">
        <v>2025</v>
      </c>
      <c r="N400" s="592" t="s">
        <v>1582</v>
      </c>
      <c r="O400" s="592" t="s">
        <v>1582</v>
      </c>
      <c r="P400" s="592" t="s">
        <v>1582</v>
      </c>
      <c r="Q400" s="639">
        <v>1</v>
      </c>
      <c r="R400" s="639"/>
      <c r="S400" s="649">
        <v>363746857</v>
      </c>
      <c r="T400" s="649">
        <f t="shared" si="135"/>
        <v>6062447.6166666662</v>
      </c>
      <c r="U400" s="652">
        <v>60</v>
      </c>
      <c r="V400" s="651">
        <v>2</v>
      </c>
      <c r="W400" s="652">
        <f t="shared" si="130"/>
        <v>6</v>
      </c>
      <c r="X400" s="641">
        <f t="shared" si="131"/>
        <v>8</v>
      </c>
      <c r="Y400" s="653">
        <f t="shared" si="132"/>
        <v>52</v>
      </c>
      <c r="Z400" s="654">
        <v>12124895.233333332</v>
      </c>
      <c r="AA400" s="654">
        <v>351621961.76666665</v>
      </c>
      <c r="AB400" s="249">
        <f t="shared" si="85"/>
        <v>36374685.699999996</v>
      </c>
      <c r="AC400" s="654">
        <v>6062447.6166666662</v>
      </c>
      <c r="AD400" s="654">
        <v>6062447.6166666662</v>
      </c>
      <c r="AE400" s="654">
        <v>6062447.6166666662</v>
      </c>
      <c r="AF400" s="654">
        <v>6062447.6166666662</v>
      </c>
      <c r="AG400" s="654">
        <v>6062447.6166666662</v>
      </c>
      <c r="AH400" s="654">
        <v>6062447.6166666662</v>
      </c>
      <c r="AI400" s="654">
        <v>6062447.6166666662</v>
      </c>
      <c r="AJ400" s="654">
        <v>6062447.6166666662</v>
      </c>
      <c r="AK400" s="654">
        <v>6062447.6166666662</v>
      </c>
      <c r="AL400" s="654">
        <v>6062447.6166666662</v>
      </c>
      <c r="AM400" s="654">
        <v>6062447.6166666662</v>
      </c>
      <c r="AN400" s="654">
        <v>6062447.6166666662</v>
      </c>
      <c r="AO400" s="249">
        <f t="shared" si="133"/>
        <v>48499580.93333333</v>
      </c>
      <c r="AP400" s="250">
        <f t="shared" si="134"/>
        <v>315247276.06666666</v>
      </c>
      <c r="AQ400" s="251"/>
      <c r="AR400" s="656"/>
      <c r="AS400" s="505"/>
      <c r="AT400" s="747"/>
      <c r="AV400" s="119">
        <f>IFERROR(VLOOKUP(F400,'[79]Detail Deprec_202511'!$D$166:$I$202,6,FALSE),0)</f>
        <v>6062447.5999999996</v>
      </c>
      <c r="AW400">
        <f t="shared" si="116"/>
        <v>-1.6666666604578495E-2</v>
      </c>
      <c r="BL400" s="490" t="s">
        <v>1583</v>
      </c>
    </row>
    <row r="401" spans="1:64" s="50" customFormat="1" hidden="1" outlineLevel="1">
      <c r="A401" s="210">
        <f t="shared" si="86"/>
        <v>387</v>
      </c>
      <c r="B401" s="213" t="s">
        <v>199</v>
      </c>
      <c r="C401" s="216" t="s">
        <v>200</v>
      </c>
      <c r="D401" s="212">
        <v>154</v>
      </c>
      <c r="E401" s="212"/>
      <c r="F401" s="254" t="s">
        <v>1586</v>
      </c>
      <c r="G401" s="432">
        <v>46031</v>
      </c>
      <c r="H401" s="329"/>
      <c r="I401" s="218"/>
      <c r="J401" s="218" t="s">
        <v>1587</v>
      </c>
      <c r="K401" s="218" t="s">
        <v>1588</v>
      </c>
      <c r="L401" s="218" t="s">
        <v>1589</v>
      </c>
      <c r="M401" s="217">
        <v>2026</v>
      </c>
      <c r="N401" s="218" t="s">
        <v>1589</v>
      </c>
      <c r="O401" s="218">
        <v>548042</v>
      </c>
      <c r="P401" s="218">
        <v>548042</v>
      </c>
      <c r="Q401" s="212">
        <v>1</v>
      </c>
      <c r="R401" s="454"/>
      <c r="S401" s="435">
        <v>25890000</v>
      </c>
      <c r="T401" s="221">
        <f>+S401/U401</f>
        <v>431500</v>
      </c>
      <c r="U401" s="222">
        <v>60</v>
      </c>
      <c r="V401" s="223"/>
      <c r="W401" s="222">
        <f t="shared" ref="W401:W403" si="136">+AB401/T401</f>
        <v>6</v>
      </c>
      <c r="X401" s="224">
        <f t="shared" ref="X401:X403" si="137">+V401+W401</f>
        <v>6</v>
      </c>
      <c r="Y401" s="225">
        <f t="shared" ref="Y401:Y403" si="138">+U401-X401</f>
        <v>54</v>
      </c>
      <c r="Z401" s="226"/>
      <c r="AA401" s="226"/>
      <c r="AB401" s="226">
        <f t="shared" si="85"/>
        <v>2589000</v>
      </c>
      <c r="AC401" s="226"/>
      <c r="AD401" s="226">
        <f>AE401*2</f>
        <v>863000</v>
      </c>
      <c r="AE401" s="226">
        <v>431500</v>
      </c>
      <c r="AF401" s="226">
        <v>431500</v>
      </c>
      <c r="AG401" s="226">
        <v>431500</v>
      </c>
      <c r="AH401" s="226">
        <v>431500</v>
      </c>
      <c r="AI401" s="226">
        <v>431500</v>
      </c>
      <c r="AJ401" s="226">
        <v>431500</v>
      </c>
      <c r="AK401" s="226">
        <v>431500</v>
      </c>
      <c r="AL401" s="226">
        <v>431500</v>
      </c>
      <c r="AM401" s="226">
        <v>431500</v>
      </c>
      <c r="AN401" s="226">
        <v>431500</v>
      </c>
      <c r="AO401" s="226">
        <f>+Z401+AB401</f>
        <v>2589000</v>
      </c>
      <c r="AP401" s="227">
        <f>IF(AR401=$AR$8,((S401-AO401)*0),S401-AO401)</f>
        <v>23301000</v>
      </c>
      <c r="AQ401" s="228" t="s">
        <v>85</v>
      </c>
      <c r="AR401" s="332"/>
      <c r="AS401" s="547"/>
      <c r="AT401" s="333"/>
      <c r="AU401" s="119"/>
      <c r="AV401" s="548"/>
      <c r="AW401" s="548"/>
      <c r="BL401" s="212"/>
    </row>
    <row r="402" spans="1:64" s="50" customFormat="1" hidden="1" outlineLevel="1">
      <c r="A402" s="210">
        <f t="shared" si="86"/>
        <v>388</v>
      </c>
      <c r="B402" s="213" t="s">
        <v>199</v>
      </c>
      <c r="C402" s="216" t="s">
        <v>200</v>
      </c>
      <c r="D402" s="212">
        <v>154</v>
      </c>
      <c r="E402" s="212"/>
      <c r="F402" s="254" t="s">
        <v>1590</v>
      </c>
      <c r="G402" s="432">
        <v>46031</v>
      </c>
      <c r="H402" s="329"/>
      <c r="I402" s="218"/>
      <c r="J402" s="218" t="s">
        <v>1591</v>
      </c>
      <c r="K402" s="218" t="s">
        <v>1588</v>
      </c>
      <c r="L402" s="218" t="s">
        <v>1592</v>
      </c>
      <c r="M402" s="217">
        <v>2026</v>
      </c>
      <c r="N402" s="218" t="s">
        <v>1592</v>
      </c>
      <c r="O402" s="218">
        <v>521692</v>
      </c>
      <c r="P402" s="218">
        <v>521692</v>
      </c>
      <c r="Q402" s="212">
        <v>1</v>
      </c>
      <c r="R402" s="454"/>
      <c r="S402" s="435">
        <v>40500000</v>
      </c>
      <c r="T402" s="221">
        <f>+S402/U402</f>
        <v>675000</v>
      </c>
      <c r="U402" s="222">
        <v>60</v>
      </c>
      <c r="V402" s="223"/>
      <c r="W402" s="222">
        <f t="shared" si="136"/>
        <v>6</v>
      </c>
      <c r="X402" s="224">
        <f t="shared" si="137"/>
        <v>6</v>
      </c>
      <c r="Y402" s="225">
        <f t="shared" si="138"/>
        <v>54</v>
      </c>
      <c r="Z402" s="226"/>
      <c r="AA402" s="226"/>
      <c r="AB402" s="226">
        <f t="shared" si="85"/>
        <v>4050000</v>
      </c>
      <c r="AC402" s="226"/>
      <c r="AD402" s="226">
        <f>AE402*2</f>
        <v>1350000</v>
      </c>
      <c r="AE402" s="226">
        <v>675000</v>
      </c>
      <c r="AF402" s="226">
        <v>675000</v>
      </c>
      <c r="AG402" s="226">
        <v>675000</v>
      </c>
      <c r="AH402" s="226">
        <v>675000</v>
      </c>
      <c r="AI402" s="226">
        <v>675000</v>
      </c>
      <c r="AJ402" s="226">
        <v>675000</v>
      </c>
      <c r="AK402" s="226">
        <v>675000</v>
      </c>
      <c r="AL402" s="226">
        <v>675000</v>
      </c>
      <c r="AM402" s="226">
        <v>675000</v>
      </c>
      <c r="AN402" s="226">
        <v>675000</v>
      </c>
      <c r="AO402" s="226">
        <f>+Z402+AB402</f>
        <v>4050000</v>
      </c>
      <c r="AP402" s="227">
        <f>IF(AR402=$AR$8,((S402-AO402)*0),S402-AO402)</f>
        <v>36450000</v>
      </c>
      <c r="AQ402" s="228" t="s">
        <v>85</v>
      </c>
      <c r="AR402" s="332"/>
      <c r="AS402" s="547"/>
      <c r="AT402" s="333"/>
      <c r="AU402" s="119"/>
      <c r="AV402" s="548"/>
      <c r="AW402" s="548"/>
      <c r="BL402" s="212"/>
    </row>
    <row r="403" spans="1:64" s="50" customFormat="1" hidden="1" outlineLevel="1">
      <c r="A403" s="210">
        <f t="shared" si="86"/>
        <v>389</v>
      </c>
      <c r="B403" s="490" t="s">
        <v>206</v>
      </c>
      <c r="C403" s="216" t="s">
        <v>188</v>
      </c>
      <c r="D403" s="489">
        <v>154</v>
      </c>
      <c r="E403" s="489" t="s">
        <v>1593</v>
      </c>
      <c r="F403" s="254" t="s">
        <v>1594</v>
      </c>
      <c r="G403" s="602">
        <v>46120</v>
      </c>
      <c r="H403" s="915"/>
      <c r="I403" s="495"/>
      <c r="J403" s="495" t="s">
        <v>1595</v>
      </c>
      <c r="K403" s="495" t="s">
        <v>978</v>
      </c>
      <c r="L403" s="495" t="s">
        <v>1596</v>
      </c>
      <c r="M403" s="494">
        <v>2026</v>
      </c>
      <c r="N403" s="495" t="s">
        <v>1596</v>
      </c>
      <c r="O403" s="495" t="s">
        <v>1596</v>
      </c>
      <c r="P403" s="495" t="s">
        <v>1596</v>
      </c>
      <c r="Q403" s="489">
        <v>1</v>
      </c>
      <c r="R403" s="916"/>
      <c r="S403" s="917">
        <v>114500000</v>
      </c>
      <c r="T403" s="498">
        <f>+S403/U403</f>
        <v>3180555.5555555555</v>
      </c>
      <c r="U403" s="499">
        <v>36</v>
      </c>
      <c r="V403" s="596"/>
      <c r="W403" s="222">
        <f t="shared" si="136"/>
        <v>3</v>
      </c>
      <c r="X403" s="224">
        <f t="shared" si="137"/>
        <v>3</v>
      </c>
      <c r="Y403" s="225">
        <f t="shared" si="138"/>
        <v>33</v>
      </c>
      <c r="Z403" s="502"/>
      <c r="AA403" s="502"/>
      <c r="AB403" s="226">
        <f t="shared" si="85"/>
        <v>9541666.666666666</v>
      </c>
      <c r="AC403" s="502"/>
      <c r="AD403" s="502"/>
      <c r="AE403" s="502"/>
      <c r="AF403" s="502">
        <v>3180555.5555555555</v>
      </c>
      <c r="AG403" s="502">
        <v>3180555.5555555555</v>
      </c>
      <c r="AH403" s="502">
        <v>3180555.5555555555</v>
      </c>
      <c r="AI403" s="502">
        <v>3180555.5555555555</v>
      </c>
      <c r="AJ403" s="502">
        <v>3180555.5555555555</v>
      </c>
      <c r="AK403" s="502">
        <v>3180555.5555555555</v>
      </c>
      <c r="AL403" s="502">
        <v>3180555.5555555555</v>
      </c>
      <c r="AM403" s="502">
        <v>3180555.5555555555</v>
      </c>
      <c r="AN403" s="502">
        <v>3180555.5555555555</v>
      </c>
      <c r="AO403" s="226">
        <f>+Z403+AB403</f>
        <v>9541666.666666666</v>
      </c>
      <c r="AP403" s="227">
        <f>IF(AR403=$AR$8,((S403-AO403)*0),S403-AO403)</f>
        <v>104958333.33333333</v>
      </c>
      <c r="AQ403" s="228" t="s">
        <v>85</v>
      </c>
      <c r="AR403" s="597"/>
      <c r="AS403" s="918"/>
      <c r="AT403" s="919"/>
      <c r="AU403" s="119"/>
      <c r="AV403" s="548"/>
      <c r="AW403" s="548"/>
      <c r="BL403" s="489"/>
    </row>
    <row r="404" spans="1:64" hidden="1" outlineLevel="1">
      <c r="A404" s="210">
        <f t="shared" si="86"/>
        <v>390</v>
      </c>
      <c r="B404" s="550" t="s">
        <v>199</v>
      </c>
      <c r="C404" s="271" t="s">
        <v>200</v>
      </c>
      <c r="D404" s="551">
        <v>154</v>
      </c>
      <c r="E404" s="552" t="s">
        <v>1597</v>
      </c>
      <c r="F404" s="552"/>
      <c r="G404" s="553"/>
      <c r="H404" s="554" t="s">
        <v>607</v>
      </c>
      <c r="I404" s="555"/>
      <c r="J404" s="555" t="s">
        <v>1598</v>
      </c>
      <c r="K404" s="556" t="s">
        <v>1599</v>
      </c>
      <c r="L404" s="552" t="s">
        <v>1600</v>
      </c>
      <c r="M404" s="555"/>
      <c r="N404" s="552" t="s">
        <v>1600</v>
      </c>
      <c r="O404" s="552"/>
      <c r="P404" s="552"/>
      <c r="Q404" s="551">
        <v>1</v>
      </c>
      <c r="R404" s="557"/>
      <c r="S404" s="558"/>
      <c r="T404" s="559"/>
      <c r="U404" s="552"/>
      <c r="V404" s="560"/>
      <c r="W404" s="561"/>
      <c r="X404" s="562"/>
      <c r="Y404" s="562"/>
      <c r="Z404" s="563"/>
      <c r="AA404" s="563"/>
      <c r="AB404" s="563"/>
      <c r="AC404" s="563"/>
      <c r="AD404" s="563"/>
      <c r="AE404" s="563"/>
      <c r="AF404" s="563"/>
      <c r="AG404" s="563"/>
      <c r="AH404" s="563"/>
      <c r="AI404" s="563"/>
      <c r="AJ404" s="563"/>
      <c r="AK404" s="563"/>
      <c r="AL404" s="563"/>
      <c r="AM404" s="563"/>
      <c r="AN404" s="563"/>
      <c r="AO404" s="563"/>
      <c r="AP404" s="564"/>
      <c r="AQ404" s="565"/>
      <c r="AR404" s="566"/>
      <c r="AS404" s="567" t="s">
        <v>1601</v>
      </c>
      <c r="AT404" s="568">
        <v>45230</v>
      </c>
      <c r="AU404" s="119" t="s">
        <v>1602</v>
      </c>
      <c r="AV404" s="119" t="e">
        <f>VLOOKUP(F404,[78]!D365FinOps_API_Table[[FixedAssetNumber]:[Department]],80,FALSE)</f>
        <v>#REF!</v>
      </c>
      <c r="AW404" t="e">
        <f t="shared" si="116"/>
        <v>#REF!</v>
      </c>
      <c r="BL404" s="552" t="s">
        <v>1597</v>
      </c>
    </row>
    <row r="405" spans="1:64" hidden="1" outlineLevel="1">
      <c r="A405" s="210">
        <f>+A404+1</f>
        <v>391</v>
      </c>
      <c r="B405" s="275" t="s">
        <v>199</v>
      </c>
      <c r="C405" s="271" t="s">
        <v>200</v>
      </c>
      <c r="D405" s="253">
        <v>154</v>
      </c>
      <c r="E405" s="254" t="s">
        <v>1603</v>
      </c>
      <c r="F405" s="254"/>
      <c r="G405" s="323"/>
      <c r="H405" s="244" t="s">
        <v>607</v>
      </c>
      <c r="I405" s="271"/>
      <c r="J405" s="271" t="s">
        <v>1598</v>
      </c>
      <c r="K405" s="300" t="s">
        <v>1599</v>
      </c>
      <c r="L405" s="254" t="s">
        <v>1604</v>
      </c>
      <c r="M405" s="271"/>
      <c r="N405" s="254" t="s">
        <v>1604</v>
      </c>
      <c r="O405" s="254"/>
      <c r="P405" s="254"/>
      <c r="Q405" s="253">
        <v>1</v>
      </c>
      <c r="R405" s="273"/>
      <c r="S405" s="324"/>
      <c r="T405" s="245"/>
      <c r="U405" s="254"/>
      <c r="V405" s="247"/>
      <c r="W405" s="246"/>
      <c r="X405" s="248"/>
      <c r="Y405" s="248"/>
      <c r="Z405" s="249"/>
      <c r="AA405" s="249"/>
      <c r="AB405" s="249"/>
      <c r="AC405" s="249"/>
      <c r="AD405" s="249"/>
      <c r="AE405" s="249"/>
      <c r="AF405" s="249"/>
      <c r="AG405" s="249"/>
      <c r="AH405" s="249"/>
      <c r="AI405" s="249"/>
      <c r="AJ405" s="249"/>
      <c r="AK405" s="249"/>
      <c r="AL405" s="249"/>
      <c r="AM405" s="249"/>
      <c r="AN405" s="249"/>
      <c r="AO405" s="249"/>
      <c r="AP405" s="250"/>
      <c r="AQ405" s="251"/>
      <c r="AR405" s="265"/>
      <c r="AS405" s="276" t="s">
        <v>1601</v>
      </c>
      <c r="AT405" s="277">
        <v>45230</v>
      </c>
      <c r="AU405" s="119" t="s">
        <v>1602</v>
      </c>
      <c r="AV405" s="119" t="e">
        <f>VLOOKUP(F405,[78]!D365FinOps_API_Table[[FixedAssetNumber]:[Department]],80,FALSE)</f>
        <v>#REF!</v>
      </c>
      <c r="AW405" t="e">
        <f t="shared" si="116"/>
        <v>#REF!</v>
      </c>
      <c r="BL405" s="254" t="s">
        <v>1603</v>
      </c>
    </row>
    <row r="406" spans="1:64" hidden="1" outlineLevel="1">
      <c r="A406" s="210">
        <f>+A405+1</f>
        <v>392</v>
      </c>
      <c r="B406" s="275" t="s">
        <v>199</v>
      </c>
      <c r="C406" s="271" t="s">
        <v>200</v>
      </c>
      <c r="D406" s="253">
        <v>154</v>
      </c>
      <c r="E406" s="254" t="s">
        <v>1605</v>
      </c>
      <c r="F406" s="254"/>
      <c r="G406" s="323"/>
      <c r="H406" s="244" t="s">
        <v>607</v>
      </c>
      <c r="I406" s="271"/>
      <c r="J406" s="271" t="s">
        <v>1598</v>
      </c>
      <c r="K406" s="300" t="s">
        <v>1599</v>
      </c>
      <c r="L406" s="254" t="s">
        <v>1604</v>
      </c>
      <c r="M406" s="271"/>
      <c r="N406" s="254" t="s">
        <v>1604</v>
      </c>
      <c r="O406" s="254"/>
      <c r="P406" s="254"/>
      <c r="Q406" s="253">
        <v>1</v>
      </c>
      <c r="R406" s="273"/>
      <c r="S406" s="324"/>
      <c r="T406" s="245"/>
      <c r="U406" s="254"/>
      <c r="V406" s="247"/>
      <c r="W406" s="246"/>
      <c r="X406" s="248"/>
      <c r="Y406" s="248"/>
      <c r="Z406" s="249"/>
      <c r="AA406" s="249"/>
      <c r="AB406" s="249"/>
      <c r="AC406" s="249"/>
      <c r="AD406" s="249"/>
      <c r="AE406" s="249"/>
      <c r="AF406" s="249"/>
      <c r="AG406" s="249"/>
      <c r="AH406" s="249"/>
      <c r="AI406" s="249"/>
      <c r="AJ406" s="249"/>
      <c r="AK406" s="249"/>
      <c r="AL406" s="249"/>
      <c r="AM406" s="249"/>
      <c r="AN406" s="249"/>
      <c r="AO406" s="249"/>
      <c r="AP406" s="250"/>
      <c r="AQ406" s="251"/>
      <c r="AR406" s="265"/>
      <c r="AS406" s="276" t="s">
        <v>1601</v>
      </c>
      <c r="AT406" s="277">
        <v>45230</v>
      </c>
      <c r="AU406" s="119" t="s">
        <v>1602</v>
      </c>
      <c r="AV406" s="119" t="e">
        <f>VLOOKUP(F406,[78]!D365FinOps_API_Table[[FixedAssetNumber]:[Department]],80,FALSE)</f>
        <v>#REF!</v>
      </c>
      <c r="AW406" t="e">
        <f t="shared" si="116"/>
        <v>#REF!</v>
      </c>
      <c r="BL406" s="254" t="s">
        <v>1605</v>
      </c>
    </row>
    <row r="407" spans="1:64" hidden="1" outlineLevel="1">
      <c r="A407" s="242">
        <f t="shared" si="86"/>
        <v>393</v>
      </c>
      <c r="B407" s="275" t="s">
        <v>199</v>
      </c>
      <c r="C407" s="271" t="s">
        <v>200</v>
      </c>
      <c r="D407" s="253">
        <v>154</v>
      </c>
      <c r="E407" s="254" t="s">
        <v>1606</v>
      </c>
      <c r="F407" s="254"/>
      <c r="G407" s="323"/>
      <c r="H407" s="244" t="s">
        <v>607</v>
      </c>
      <c r="I407" s="271"/>
      <c r="J407" s="271" t="s">
        <v>1607</v>
      </c>
      <c r="K407" s="300" t="s">
        <v>1608</v>
      </c>
      <c r="L407" s="254" t="s">
        <v>1609</v>
      </c>
      <c r="M407" s="271"/>
      <c r="N407" s="254" t="s">
        <v>1609</v>
      </c>
      <c r="O407" s="254"/>
      <c r="P407" s="254"/>
      <c r="Q407" s="253">
        <v>1</v>
      </c>
      <c r="R407" s="273"/>
      <c r="S407" s="324"/>
      <c r="T407" s="245"/>
      <c r="U407" s="254"/>
      <c r="V407" s="247"/>
      <c r="W407" s="246"/>
      <c r="X407" s="248"/>
      <c r="Y407" s="248"/>
      <c r="Z407" s="249"/>
      <c r="AA407" s="249"/>
      <c r="AB407" s="249"/>
      <c r="AC407" s="249"/>
      <c r="AD407" s="249"/>
      <c r="AE407" s="249"/>
      <c r="AF407" s="249"/>
      <c r="AG407" s="249"/>
      <c r="AH407" s="249"/>
      <c r="AI407" s="249"/>
      <c r="AJ407" s="249"/>
      <c r="AK407" s="249"/>
      <c r="AL407" s="249"/>
      <c r="AM407" s="249"/>
      <c r="AN407" s="249"/>
      <c r="AO407" s="249"/>
      <c r="AP407" s="250"/>
      <c r="AQ407" s="251"/>
      <c r="AR407" s="265"/>
      <c r="AS407" s="276" t="s">
        <v>1601</v>
      </c>
      <c r="AT407" s="277">
        <v>45230</v>
      </c>
      <c r="AU407" s="119" t="s">
        <v>1602</v>
      </c>
      <c r="AV407" s="119" t="e">
        <f>VLOOKUP(F407,[78]!D365FinOps_API_Table[[FixedAssetNumber]:[Department]],80,FALSE)</f>
        <v>#REF!</v>
      </c>
      <c r="AW407" t="e">
        <f t="shared" si="116"/>
        <v>#REF!</v>
      </c>
      <c r="BL407" s="254" t="s">
        <v>1606</v>
      </c>
    </row>
    <row r="408" spans="1:64" hidden="1" outlineLevel="1">
      <c r="A408" s="242">
        <f t="shared" si="86"/>
        <v>394</v>
      </c>
      <c r="B408" s="275" t="s">
        <v>199</v>
      </c>
      <c r="C408" s="271" t="s">
        <v>200</v>
      </c>
      <c r="D408" s="253">
        <v>154</v>
      </c>
      <c r="E408" s="254" t="s">
        <v>1610</v>
      </c>
      <c r="F408" s="254"/>
      <c r="G408" s="323"/>
      <c r="H408" s="244" t="s">
        <v>607</v>
      </c>
      <c r="I408" s="271"/>
      <c r="J408" s="271" t="s">
        <v>1607</v>
      </c>
      <c r="K408" s="300" t="s">
        <v>1608</v>
      </c>
      <c r="L408" s="254" t="s">
        <v>1609</v>
      </c>
      <c r="M408" s="271"/>
      <c r="N408" s="254" t="s">
        <v>1609</v>
      </c>
      <c r="O408" s="254"/>
      <c r="P408" s="254"/>
      <c r="Q408" s="253">
        <v>1</v>
      </c>
      <c r="R408" s="273"/>
      <c r="S408" s="324"/>
      <c r="T408" s="245"/>
      <c r="U408" s="254"/>
      <c r="V408" s="247"/>
      <c r="W408" s="246"/>
      <c r="X408" s="248"/>
      <c r="Y408" s="248"/>
      <c r="Z408" s="249"/>
      <c r="AA408" s="249"/>
      <c r="AB408" s="249"/>
      <c r="AC408" s="249"/>
      <c r="AD408" s="249"/>
      <c r="AE408" s="249"/>
      <c r="AF408" s="249"/>
      <c r="AG408" s="249"/>
      <c r="AH408" s="249"/>
      <c r="AI408" s="249"/>
      <c r="AJ408" s="249"/>
      <c r="AK408" s="249"/>
      <c r="AL408" s="249"/>
      <c r="AM408" s="249"/>
      <c r="AN408" s="249"/>
      <c r="AO408" s="249"/>
      <c r="AP408" s="250"/>
      <c r="AQ408" s="251"/>
      <c r="AR408" s="265"/>
      <c r="AS408" s="276" t="s">
        <v>1601</v>
      </c>
      <c r="AT408" s="277">
        <v>45230</v>
      </c>
      <c r="AU408" s="119" t="s">
        <v>1602</v>
      </c>
      <c r="AV408" s="119" t="e">
        <f>VLOOKUP(F408,[78]!D365FinOps_API_Table[[FixedAssetNumber]:[Department]],80,FALSE)</f>
        <v>#REF!</v>
      </c>
      <c r="AW408" t="e">
        <f t="shared" si="116"/>
        <v>#REF!</v>
      </c>
      <c r="BL408" s="254" t="s">
        <v>1610</v>
      </c>
    </row>
    <row r="409" spans="1:64" hidden="1" outlineLevel="1">
      <c r="A409" s="242">
        <f t="shared" ref="A409:A472" si="139">+A408+1</f>
        <v>395</v>
      </c>
      <c r="B409" s="275" t="s">
        <v>199</v>
      </c>
      <c r="C409" s="271" t="s">
        <v>200</v>
      </c>
      <c r="D409" s="253">
        <v>154</v>
      </c>
      <c r="E409" s="254" t="s">
        <v>1611</v>
      </c>
      <c r="F409" s="254"/>
      <c r="G409" s="323"/>
      <c r="H409" s="244" t="s">
        <v>607</v>
      </c>
      <c r="I409" s="271"/>
      <c r="J409" s="271" t="s">
        <v>1607</v>
      </c>
      <c r="K409" s="300" t="s">
        <v>1608</v>
      </c>
      <c r="L409" s="254" t="s">
        <v>1609</v>
      </c>
      <c r="M409" s="271"/>
      <c r="N409" s="254" t="s">
        <v>1609</v>
      </c>
      <c r="O409" s="254"/>
      <c r="P409" s="254"/>
      <c r="Q409" s="253">
        <v>1</v>
      </c>
      <c r="R409" s="273"/>
      <c r="S409" s="324"/>
      <c r="T409" s="245"/>
      <c r="U409" s="254"/>
      <c r="V409" s="247"/>
      <c r="W409" s="246"/>
      <c r="X409" s="248"/>
      <c r="Y409" s="248"/>
      <c r="Z409" s="249"/>
      <c r="AA409" s="249"/>
      <c r="AB409" s="249"/>
      <c r="AC409" s="249"/>
      <c r="AD409" s="249"/>
      <c r="AE409" s="249"/>
      <c r="AF409" s="249"/>
      <c r="AG409" s="249"/>
      <c r="AH409" s="249"/>
      <c r="AI409" s="249"/>
      <c r="AJ409" s="249"/>
      <c r="AK409" s="249"/>
      <c r="AL409" s="249"/>
      <c r="AM409" s="249"/>
      <c r="AN409" s="249"/>
      <c r="AO409" s="249"/>
      <c r="AP409" s="250"/>
      <c r="AQ409" s="251"/>
      <c r="AR409" s="265"/>
      <c r="AS409" s="276" t="s">
        <v>1601</v>
      </c>
      <c r="AT409" s="277">
        <v>45230</v>
      </c>
      <c r="AU409" s="119" t="s">
        <v>1602</v>
      </c>
      <c r="AV409" s="119" t="e">
        <f>VLOOKUP(F409,[78]!D365FinOps_API_Table[[FixedAssetNumber]:[Department]],80,FALSE)</f>
        <v>#REF!</v>
      </c>
      <c r="AW409" t="e">
        <f t="shared" si="116"/>
        <v>#REF!</v>
      </c>
      <c r="BL409" s="254" t="s">
        <v>1611</v>
      </c>
    </row>
    <row r="410" spans="1:64" hidden="1" outlineLevel="1">
      <c r="A410" s="242">
        <f t="shared" si="139"/>
        <v>396</v>
      </c>
      <c r="B410" s="275" t="s">
        <v>199</v>
      </c>
      <c r="C410" s="271" t="s">
        <v>200</v>
      </c>
      <c r="D410" s="253">
        <v>154</v>
      </c>
      <c r="E410" s="254" t="s">
        <v>1612</v>
      </c>
      <c r="F410" s="254"/>
      <c r="G410" s="323"/>
      <c r="H410" s="244" t="s">
        <v>607</v>
      </c>
      <c r="I410" s="271"/>
      <c r="J410" s="271" t="s">
        <v>1613</v>
      </c>
      <c r="K410" s="300" t="s">
        <v>1614</v>
      </c>
      <c r="L410" s="254" t="s">
        <v>1615</v>
      </c>
      <c r="M410" s="271"/>
      <c r="N410" s="254" t="s">
        <v>1615</v>
      </c>
      <c r="O410" s="254"/>
      <c r="P410" s="254"/>
      <c r="Q410" s="253">
        <v>1</v>
      </c>
      <c r="R410" s="273"/>
      <c r="S410" s="324"/>
      <c r="T410" s="245"/>
      <c r="U410" s="254"/>
      <c r="V410" s="247"/>
      <c r="W410" s="246"/>
      <c r="X410" s="248"/>
      <c r="Y410" s="248"/>
      <c r="Z410" s="249"/>
      <c r="AA410" s="249"/>
      <c r="AB410" s="249"/>
      <c r="AC410" s="249"/>
      <c r="AD410" s="249"/>
      <c r="AE410" s="249"/>
      <c r="AF410" s="249"/>
      <c r="AG410" s="249"/>
      <c r="AH410" s="249"/>
      <c r="AI410" s="249"/>
      <c r="AJ410" s="249"/>
      <c r="AK410" s="249"/>
      <c r="AL410" s="249"/>
      <c r="AM410" s="249"/>
      <c r="AN410" s="249"/>
      <c r="AO410" s="249"/>
      <c r="AP410" s="250"/>
      <c r="AQ410" s="251"/>
      <c r="AR410" s="265"/>
      <c r="AS410" s="276" t="s">
        <v>1601</v>
      </c>
      <c r="AT410" s="277">
        <v>45230</v>
      </c>
      <c r="AU410" s="119" t="s">
        <v>1602</v>
      </c>
      <c r="AV410" s="119" t="e">
        <f>VLOOKUP(F410,[78]!D365FinOps_API_Table[[FixedAssetNumber]:[Department]],80,FALSE)</f>
        <v>#REF!</v>
      </c>
      <c r="AW410" t="e">
        <f t="shared" si="116"/>
        <v>#REF!</v>
      </c>
      <c r="BL410" s="254" t="s">
        <v>1612</v>
      </c>
    </row>
    <row r="411" spans="1:64" hidden="1" outlineLevel="1">
      <c r="A411" s="242">
        <f t="shared" si="139"/>
        <v>397</v>
      </c>
      <c r="B411" s="275" t="s">
        <v>199</v>
      </c>
      <c r="C411" s="271" t="s">
        <v>200</v>
      </c>
      <c r="D411" s="253">
        <v>154</v>
      </c>
      <c r="E411" s="254" t="s">
        <v>1616</v>
      </c>
      <c r="F411" s="254"/>
      <c r="G411" s="323">
        <v>41275</v>
      </c>
      <c r="H411" s="244" t="s">
        <v>607</v>
      </c>
      <c r="I411" s="271"/>
      <c r="J411" s="271" t="s">
        <v>1617</v>
      </c>
      <c r="K411" s="300" t="s">
        <v>1618</v>
      </c>
      <c r="L411" s="254" t="s">
        <v>1619</v>
      </c>
      <c r="M411" s="271"/>
      <c r="N411" s="254" t="s">
        <v>1619</v>
      </c>
      <c r="O411" s="254" t="s">
        <v>1620</v>
      </c>
      <c r="P411" s="254" t="s">
        <v>1620</v>
      </c>
      <c r="Q411" s="253">
        <v>1</v>
      </c>
      <c r="R411" s="273"/>
      <c r="S411" s="324"/>
      <c r="T411" s="245"/>
      <c r="U411" s="254"/>
      <c r="V411" s="247"/>
      <c r="W411" s="246"/>
      <c r="X411" s="248"/>
      <c r="Y411" s="248"/>
      <c r="Z411" s="249"/>
      <c r="AA411" s="249"/>
      <c r="AB411" s="249"/>
      <c r="AC411" s="249"/>
      <c r="AD411" s="249"/>
      <c r="AE411" s="249"/>
      <c r="AF411" s="249"/>
      <c r="AG411" s="249"/>
      <c r="AH411" s="249"/>
      <c r="AI411" s="249"/>
      <c r="AJ411" s="249"/>
      <c r="AK411" s="249"/>
      <c r="AL411" s="249"/>
      <c r="AM411" s="249"/>
      <c r="AN411" s="249"/>
      <c r="AO411" s="249"/>
      <c r="AP411" s="250"/>
      <c r="AQ411" s="251"/>
      <c r="AR411" s="265"/>
      <c r="AS411" s="276" t="s">
        <v>1601</v>
      </c>
      <c r="AT411" s="277">
        <v>45230</v>
      </c>
      <c r="AU411" s="119" t="s">
        <v>1602</v>
      </c>
      <c r="AV411" s="119" t="e">
        <f>VLOOKUP(F411,[78]!D365FinOps_API_Table[[FixedAssetNumber]:[Department]],80,FALSE)</f>
        <v>#REF!</v>
      </c>
      <c r="AW411" t="e">
        <f t="shared" si="116"/>
        <v>#REF!</v>
      </c>
      <c r="BL411" s="254" t="s">
        <v>1616</v>
      </c>
    </row>
    <row r="412" spans="1:64" hidden="1" outlineLevel="1">
      <c r="A412" s="242">
        <f t="shared" si="139"/>
        <v>398</v>
      </c>
      <c r="B412" s="275" t="s">
        <v>199</v>
      </c>
      <c r="C412" s="271" t="s">
        <v>200</v>
      </c>
      <c r="D412" s="253">
        <v>154</v>
      </c>
      <c r="E412" s="254" t="s">
        <v>1621</v>
      </c>
      <c r="F412" s="254"/>
      <c r="G412" s="323">
        <v>41275</v>
      </c>
      <c r="H412" s="244" t="s">
        <v>607</v>
      </c>
      <c r="I412" s="271"/>
      <c r="J412" s="271" t="s">
        <v>1622</v>
      </c>
      <c r="K412" s="300" t="s">
        <v>1618</v>
      </c>
      <c r="L412" s="254" t="s">
        <v>1623</v>
      </c>
      <c r="M412" s="271"/>
      <c r="N412" s="254" t="s">
        <v>1623</v>
      </c>
      <c r="O412" s="254" t="s">
        <v>1624</v>
      </c>
      <c r="P412" s="254" t="s">
        <v>1624</v>
      </c>
      <c r="Q412" s="253">
        <v>1</v>
      </c>
      <c r="R412" s="273"/>
      <c r="S412" s="324"/>
      <c r="T412" s="245"/>
      <c r="U412" s="254"/>
      <c r="V412" s="247"/>
      <c r="W412" s="246"/>
      <c r="X412" s="248"/>
      <c r="Y412" s="248"/>
      <c r="Z412" s="249"/>
      <c r="AA412" s="249"/>
      <c r="AB412" s="249"/>
      <c r="AC412" s="249"/>
      <c r="AD412" s="249"/>
      <c r="AE412" s="249"/>
      <c r="AF412" s="249"/>
      <c r="AG412" s="249"/>
      <c r="AH412" s="249"/>
      <c r="AI412" s="249"/>
      <c r="AJ412" s="249"/>
      <c r="AK412" s="249"/>
      <c r="AL412" s="249"/>
      <c r="AM412" s="249"/>
      <c r="AN412" s="249"/>
      <c r="AO412" s="249"/>
      <c r="AP412" s="250"/>
      <c r="AQ412" s="251"/>
      <c r="AR412" s="265"/>
      <c r="AS412" s="276" t="s">
        <v>1601</v>
      </c>
      <c r="AT412" s="277">
        <v>45230</v>
      </c>
      <c r="AU412" s="119" t="s">
        <v>1602</v>
      </c>
      <c r="AV412" s="119" t="e">
        <f>VLOOKUP(F412,[78]!D365FinOps_API_Table[[FixedAssetNumber]:[Department]],80,FALSE)</f>
        <v>#REF!</v>
      </c>
      <c r="AW412" t="e">
        <f t="shared" si="116"/>
        <v>#REF!</v>
      </c>
      <c r="BL412" s="254" t="s">
        <v>1621</v>
      </c>
    </row>
    <row r="413" spans="1:64" hidden="1" outlineLevel="1">
      <c r="A413" s="242">
        <f t="shared" si="139"/>
        <v>399</v>
      </c>
      <c r="B413" s="275" t="s">
        <v>199</v>
      </c>
      <c r="C413" s="271" t="s">
        <v>200</v>
      </c>
      <c r="D413" s="253">
        <v>154</v>
      </c>
      <c r="E413" s="254" t="s">
        <v>1625</v>
      </c>
      <c r="F413" s="254"/>
      <c r="G413" s="323">
        <v>39448</v>
      </c>
      <c r="H413" s="244" t="s">
        <v>607</v>
      </c>
      <c r="I413" s="271"/>
      <c r="J413" s="271" t="s">
        <v>1626</v>
      </c>
      <c r="K413" s="300" t="s">
        <v>1618</v>
      </c>
      <c r="L413" s="254" t="s">
        <v>1627</v>
      </c>
      <c r="M413" s="271"/>
      <c r="N413" s="254" t="s">
        <v>1627</v>
      </c>
      <c r="O413" s="254">
        <v>91931</v>
      </c>
      <c r="P413" s="254">
        <v>91931</v>
      </c>
      <c r="Q413" s="253">
        <v>1</v>
      </c>
      <c r="R413" s="273"/>
      <c r="S413" s="324"/>
      <c r="T413" s="245"/>
      <c r="U413" s="254"/>
      <c r="V413" s="247"/>
      <c r="W413" s="246"/>
      <c r="X413" s="248"/>
      <c r="Y413" s="248"/>
      <c r="Z413" s="249"/>
      <c r="AA413" s="249"/>
      <c r="AB413" s="249"/>
      <c r="AC413" s="249"/>
      <c r="AD413" s="249"/>
      <c r="AE413" s="249"/>
      <c r="AF413" s="249"/>
      <c r="AG413" s="249"/>
      <c r="AH413" s="249"/>
      <c r="AI413" s="249"/>
      <c r="AJ413" s="249"/>
      <c r="AK413" s="249"/>
      <c r="AL413" s="249"/>
      <c r="AM413" s="249"/>
      <c r="AN413" s="249"/>
      <c r="AO413" s="249"/>
      <c r="AP413" s="250"/>
      <c r="AQ413" s="251"/>
      <c r="AR413" s="265"/>
      <c r="AS413" s="276" t="s">
        <v>1601</v>
      </c>
      <c r="AT413" s="277">
        <v>45230</v>
      </c>
      <c r="AU413" s="119" t="s">
        <v>1602</v>
      </c>
      <c r="AV413" s="119" t="e">
        <f>VLOOKUP(F413,[78]!D365FinOps_API_Table[[FixedAssetNumber]:[Department]],80,FALSE)</f>
        <v>#REF!</v>
      </c>
      <c r="AW413" t="e">
        <f t="shared" si="116"/>
        <v>#REF!</v>
      </c>
      <c r="BL413" s="254" t="s">
        <v>1625</v>
      </c>
    </row>
    <row r="414" spans="1:64" hidden="1" outlineLevel="1">
      <c r="A414" s="242">
        <f t="shared" si="139"/>
        <v>400</v>
      </c>
      <c r="B414" s="275" t="s">
        <v>199</v>
      </c>
      <c r="C414" s="271" t="s">
        <v>200</v>
      </c>
      <c r="D414" s="253">
        <v>154</v>
      </c>
      <c r="E414" s="254" t="s">
        <v>1628</v>
      </c>
      <c r="F414" s="254"/>
      <c r="G414" s="323">
        <v>40909</v>
      </c>
      <c r="H414" s="244" t="s">
        <v>607</v>
      </c>
      <c r="I414" s="271"/>
      <c r="J414" s="271" t="s">
        <v>1626</v>
      </c>
      <c r="K414" s="300" t="s">
        <v>1618</v>
      </c>
      <c r="L414" s="254" t="s">
        <v>1629</v>
      </c>
      <c r="M414" s="271"/>
      <c r="N414" s="254" t="s">
        <v>1629</v>
      </c>
      <c r="O414" s="254">
        <v>111044</v>
      </c>
      <c r="P414" s="254">
        <v>111044</v>
      </c>
      <c r="Q414" s="253">
        <v>1</v>
      </c>
      <c r="R414" s="273"/>
      <c r="S414" s="324"/>
      <c r="T414" s="245"/>
      <c r="U414" s="254"/>
      <c r="V414" s="247"/>
      <c r="W414" s="246"/>
      <c r="X414" s="248"/>
      <c r="Y414" s="248"/>
      <c r="Z414" s="249"/>
      <c r="AA414" s="249"/>
      <c r="AB414" s="249"/>
      <c r="AC414" s="249"/>
      <c r="AD414" s="249"/>
      <c r="AE414" s="249"/>
      <c r="AF414" s="249"/>
      <c r="AG414" s="249"/>
      <c r="AH414" s="249"/>
      <c r="AI414" s="249"/>
      <c r="AJ414" s="249"/>
      <c r="AK414" s="249"/>
      <c r="AL414" s="249"/>
      <c r="AM414" s="249"/>
      <c r="AN414" s="249"/>
      <c r="AO414" s="249"/>
      <c r="AP414" s="250"/>
      <c r="AQ414" s="251"/>
      <c r="AR414" s="265"/>
      <c r="AS414" s="276" t="s">
        <v>1601</v>
      </c>
      <c r="AT414" s="277">
        <v>45230</v>
      </c>
      <c r="AU414" s="119" t="s">
        <v>1602</v>
      </c>
      <c r="AV414" s="119" t="e">
        <f>VLOOKUP(F414,[78]!D365FinOps_API_Table[[FixedAssetNumber]:[Department]],80,FALSE)</f>
        <v>#REF!</v>
      </c>
      <c r="AW414" t="e">
        <f t="shared" si="116"/>
        <v>#REF!</v>
      </c>
      <c r="BL414" s="254" t="s">
        <v>1628</v>
      </c>
    </row>
    <row r="415" spans="1:64" hidden="1" outlineLevel="1">
      <c r="A415" s="242">
        <f t="shared" si="139"/>
        <v>401</v>
      </c>
      <c r="B415" s="275" t="s">
        <v>199</v>
      </c>
      <c r="C415" s="271" t="s">
        <v>200</v>
      </c>
      <c r="D415" s="253">
        <v>154</v>
      </c>
      <c r="E415" s="254" t="s">
        <v>1630</v>
      </c>
      <c r="F415" s="254"/>
      <c r="G415" s="323">
        <v>40909</v>
      </c>
      <c r="H415" s="244" t="s">
        <v>607</v>
      </c>
      <c r="I415" s="271"/>
      <c r="J415" s="271" t="s">
        <v>1626</v>
      </c>
      <c r="K415" s="300" t="s">
        <v>1618</v>
      </c>
      <c r="L415" s="254" t="s">
        <v>1629</v>
      </c>
      <c r="M415" s="271"/>
      <c r="N415" s="254" t="s">
        <v>1629</v>
      </c>
      <c r="O415" s="254">
        <v>110530</v>
      </c>
      <c r="P415" s="254">
        <v>110530</v>
      </c>
      <c r="Q415" s="253">
        <v>1</v>
      </c>
      <c r="R415" s="273"/>
      <c r="S415" s="324"/>
      <c r="T415" s="245"/>
      <c r="U415" s="254"/>
      <c r="V415" s="247"/>
      <c r="W415" s="246"/>
      <c r="X415" s="248"/>
      <c r="Y415" s="248"/>
      <c r="Z415" s="249"/>
      <c r="AA415" s="249"/>
      <c r="AB415" s="249"/>
      <c r="AC415" s="249"/>
      <c r="AD415" s="249"/>
      <c r="AE415" s="249"/>
      <c r="AF415" s="249"/>
      <c r="AG415" s="249"/>
      <c r="AH415" s="249"/>
      <c r="AI415" s="249"/>
      <c r="AJ415" s="249"/>
      <c r="AK415" s="249"/>
      <c r="AL415" s="249"/>
      <c r="AM415" s="249"/>
      <c r="AN415" s="249"/>
      <c r="AO415" s="249"/>
      <c r="AP415" s="250"/>
      <c r="AQ415" s="251"/>
      <c r="AR415" s="265"/>
      <c r="AS415" s="276" t="s">
        <v>1601</v>
      </c>
      <c r="AT415" s="277">
        <v>45230</v>
      </c>
      <c r="AU415" s="119" t="s">
        <v>1602</v>
      </c>
      <c r="AV415" s="119" t="e">
        <f>VLOOKUP(F415,[78]!D365FinOps_API_Table[[FixedAssetNumber]:[Department]],80,FALSE)</f>
        <v>#REF!</v>
      </c>
      <c r="AW415" t="e">
        <f t="shared" si="116"/>
        <v>#REF!</v>
      </c>
      <c r="BL415" s="254" t="s">
        <v>1630</v>
      </c>
    </row>
    <row r="416" spans="1:64" hidden="1" outlineLevel="1">
      <c r="A416" s="242">
        <f t="shared" si="139"/>
        <v>402</v>
      </c>
      <c r="B416" s="275" t="s">
        <v>199</v>
      </c>
      <c r="C416" s="271" t="s">
        <v>200</v>
      </c>
      <c r="D416" s="253">
        <v>154</v>
      </c>
      <c r="E416" s="254" t="s">
        <v>1631</v>
      </c>
      <c r="F416" s="254"/>
      <c r="G416" s="323"/>
      <c r="H416" s="244" t="s">
        <v>607</v>
      </c>
      <c r="I416" s="271"/>
      <c r="J416" s="271" t="s">
        <v>1626</v>
      </c>
      <c r="K416" s="300" t="s">
        <v>1618</v>
      </c>
      <c r="L416" s="254" t="s">
        <v>1629</v>
      </c>
      <c r="M416" s="271"/>
      <c r="N416" s="254"/>
      <c r="O416" s="254"/>
      <c r="P416" s="254"/>
      <c r="Q416" s="253">
        <v>1</v>
      </c>
      <c r="R416" s="273"/>
      <c r="S416" s="324"/>
      <c r="T416" s="245"/>
      <c r="U416" s="254"/>
      <c r="V416" s="247"/>
      <c r="W416" s="246"/>
      <c r="X416" s="248"/>
      <c r="Y416" s="248"/>
      <c r="Z416" s="249"/>
      <c r="AA416" s="249"/>
      <c r="AB416" s="249"/>
      <c r="AC416" s="249"/>
      <c r="AD416" s="249"/>
      <c r="AE416" s="249"/>
      <c r="AF416" s="249"/>
      <c r="AG416" s="249"/>
      <c r="AH416" s="249"/>
      <c r="AI416" s="249"/>
      <c r="AJ416" s="249"/>
      <c r="AK416" s="249"/>
      <c r="AL416" s="249"/>
      <c r="AM416" s="249"/>
      <c r="AN416" s="249"/>
      <c r="AO416" s="249"/>
      <c r="AP416" s="250"/>
      <c r="AQ416" s="251"/>
      <c r="AR416" s="265"/>
      <c r="AS416" s="276" t="s">
        <v>1601</v>
      </c>
      <c r="AT416" s="277">
        <v>45230</v>
      </c>
      <c r="AU416" s="119" t="s">
        <v>1602</v>
      </c>
      <c r="AV416" s="119" t="e">
        <f>VLOOKUP(F416,[78]!D365FinOps_API_Table[[FixedAssetNumber]:[Department]],80,FALSE)</f>
        <v>#REF!</v>
      </c>
      <c r="AW416" t="e">
        <f t="shared" si="116"/>
        <v>#REF!</v>
      </c>
      <c r="BL416" s="254" t="s">
        <v>1631</v>
      </c>
    </row>
    <row r="417" spans="1:64" hidden="1" outlineLevel="1">
      <c r="A417" s="242">
        <f t="shared" si="139"/>
        <v>403</v>
      </c>
      <c r="B417" s="275" t="s">
        <v>199</v>
      </c>
      <c r="C417" s="271" t="s">
        <v>200</v>
      </c>
      <c r="D417" s="253">
        <v>154</v>
      </c>
      <c r="E417" s="254" t="s">
        <v>1632</v>
      </c>
      <c r="F417" s="254"/>
      <c r="G417" s="323">
        <v>41275</v>
      </c>
      <c r="H417" s="244" t="s">
        <v>607</v>
      </c>
      <c r="I417" s="271"/>
      <c r="J417" s="271" t="s">
        <v>1626</v>
      </c>
      <c r="K417" s="300" t="s">
        <v>1618</v>
      </c>
      <c r="L417" s="254" t="s">
        <v>1629</v>
      </c>
      <c r="M417" s="271"/>
      <c r="N417" s="254" t="s">
        <v>1629</v>
      </c>
      <c r="O417" s="254"/>
      <c r="P417" s="254"/>
      <c r="Q417" s="253">
        <v>1</v>
      </c>
      <c r="R417" s="273"/>
      <c r="S417" s="324"/>
      <c r="T417" s="245"/>
      <c r="U417" s="254"/>
      <c r="V417" s="247"/>
      <c r="W417" s="246"/>
      <c r="X417" s="248"/>
      <c r="Y417" s="248"/>
      <c r="Z417" s="249"/>
      <c r="AA417" s="249"/>
      <c r="AB417" s="249"/>
      <c r="AC417" s="249"/>
      <c r="AD417" s="249"/>
      <c r="AE417" s="249"/>
      <c r="AF417" s="249"/>
      <c r="AG417" s="249"/>
      <c r="AH417" s="249"/>
      <c r="AI417" s="249"/>
      <c r="AJ417" s="249"/>
      <c r="AK417" s="249"/>
      <c r="AL417" s="249"/>
      <c r="AM417" s="249"/>
      <c r="AN417" s="249"/>
      <c r="AO417" s="249"/>
      <c r="AP417" s="250"/>
      <c r="AQ417" s="251"/>
      <c r="AR417" s="265"/>
      <c r="AS417" s="276" t="s">
        <v>1601</v>
      </c>
      <c r="AT417" s="277">
        <v>45230</v>
      </c>
      <c r="AU417" s="119" t="s">
        <v>1602</v>
      </c>
      <c r="AV417" s="119" t="e">
        <f>VLOOKUP(F417,[78]!D365FinOps_API_Table[[FixedAssetNumber]:[Department]],80,FALSE)</f>
        <v>#REF!</v>
      </c>
      <c r="AW417" t="e">
        <f t="shared" si="116"/>
        <v>#REF!</v>
      </c>
      <c r="BL417" s="254" t="s">
        <v>1632</v>
      </c>
    </row>
    <row r="418" spans="1:64" hidden="1" outlineLevel="1">
      <c r="A418" s="242">
        <f t="shared" si="139"/>
        <v>404</v>
      </c>
      <c r="B418" s="275" t="s">
        <v>199</v>
      </c>
      <c r="C418" s="271" t="s">
        <v>200</v>
      </c>
      <c r="D418" s="253">
        <v>154</v>
      </c>
      <c r="E418" s="254" t="s">
        <v>1633</v>
      </c>
      <c r="F418" s="254"/>
      <c r="G418" s="323">
        <v>41640</v>
      </c>
      <c r="H418" s="244" t="s">
        <v>607</v>
      </c>
      <c r="I418" s="271"/>
      <c r="J418" s="271" t="s">
        <v>1626</v>
      </c>
      <c r="K418" s="300" t="s">
        <v>1618</v>
      </c>
      <c r="L418" s="254" t="s">
        <v>1629</v>
      </c>
      <c r="M418" s="271"/>
      <c r="N418" s="254" t="s">
        <v>1629</v>
      </c>
      <c r="O418" s="254"/>
      <c r="P418" s="254"/>
      <c r="Q418" s="253">
        <v>1</v>
      </c>
      <c r="R418" s="273"/>
      <c r="S418" s="324"/>
      <c r="T418" s="245"/>
      <c r="U418" s="254"/>
      <c r="V418" s="247"/>
      <c r="W418" s="246"/>
      <c r="X418" s="248"/>
      <c r="Y418" s="248"/>
      <c r="Z418" s="249"/>
      <c r="AA418" s="249"/>
      <c r="AB418" s="249"/>
      <c r="AC418" s="249"/>
      <c r="AD418" s="249"/>
      <c r="AE418" s="249"/>
      <c r="AF418" s="249"/>
      <c r="AG418" s="249"/>
      <c r="AH418" s="249"/>
      <c r="AI418" s="249"/>
      <c r="AJ418" s="249"/>
      <c r="AK418" s="249"/>
      <c r="AL418" s="249"/>
      <c r="AM418" s="249"/>
      <c r="AN418" s="249"/>
      <c r="AO418" s="249"/>
      <c r="AP418" s="250"/>
      <c r="AQ418" s="251"/>
      <c r="AR418" s="265"/>
      <c r="AS418" s="276" t="s">
        <v>1601</v>
      </c>
      <c r="AT418" s="277">
        <v>45230</v>
      </c>
      <c r="AU418" s="119" t="s">
        <v>1602</v>
      </c>
      <c r="AV418" s="119" t="e">
        <f>VLOOKUP(F418,[78]!D365FinOps_API_Table[[FixedAssetNumber]:[Department]],80,FALSE)</f>
        <v>#REF!</v>
      </c>
      <c r="AW418" t="e">
        <f t="shared" si="116"/>
        <v>#REF!</v>
      </c>
      <c r="BL418" s="254" t="s">
        <v>1633</v>
      </c>
    </row>
    <row r="419" spans="1:64" hidden="1" outlineLevel="1">
      <c r="A419" s="242">
        <f t="shared" si="139"/>
        <v>405</v>
      </c>
      <c r="B419" s="275" t="s">
        <v>199</v>
      </c>
      <c r="C419" s="271" t="s">
        <v>200</v>
      </c>
      <c r="D419" s="253">
        <v>154</v>
      </c>
      <c r="E419" s="254" t="s">
        <v>1634</v>
      </c>
      <c r="F419" s="254"/>
      <c r="G419" s="323"/>
      <c r="H419" s="244" t="s">
        <v>607</v>
      </c>
      <c r="I419" s="271"/>
      <c r="J419" s="271" t="s">
        <v>1635</v>
      </c>
      <c r="K419" s="300" t="s">
        <v>1636</v>
      </c>
      <c r="L419" s="254" t="s">
        <v>1637</v>
      </c>
      <c r="M419" s="271"/>
      <c r="N419" s="254"/>
      <c r="O419" s="254"/>
      <c r="P419" s="254"/>
      <c r="Q419" s="253">
        <v>1</v>
      </c>
      <c r="R419" s="273"/>
      <c r="S419" s="324"/>
      <c r="T419" s="245"/>
      <c r="U419" s="254"/>
      <c r="V419" s="247"/>
      <c r="W419" s="246"/>
      <c r="X419" s="248"/>
      <c r="Y419" s="248"/>
      <c r="Z419" s="249"/>
      <c r="AA419" s="249"/>
      <c r="AB419" s="249"/>
      <c r="AC419" s="249"/>
      <c r="AD419" s="249"/>
      <c r="AE419" s="249"/>
      <c r="AF419" s="249"/>
      <c r="AG419" s="249"/>
      <c r="AH419" s="249"/>
      <c r="AI419" s="249"/>
      <c r="AJ419" s="249"/>
      <c r="AK419" s="249"/>
      <c r="AL419" s="249"/>
      <c r="AM419" s="249"/>
      <c r="AN419" s="249"/>
      <c r="AO419" s="249"/>
      <c r="AP419" s="250"/>
      <c r="AQ419" s="251"/>
      <c r="AR419" s="265"/>
      <c r="AS419" s="276" t="s">
        <v>1601</v>
      </c>
      <c r="AT419" s="277">
        <v>45230</v>
      </c>
      <c r="AU419" s="119" t="s">
        <v>1602</v>
      </c>
      <c r="AV419" s="119" t="e">
        <f>VLOOKUP(F419,[78]!D365FinOps_API_Table[[FixedAssetNumber]:[Department]],80,FALSE)</f>
        <v>#REF!</v>
      </c>
      <c r="AW419" t="e">
        <f t="shared" si="116"/>
        <v>#REF!</v>
      </c>
      <c r="BL419" s="254" t="s">
        <v>1634</v>
      </c>
    </row>
    <row r="420" spans="1:64" hidden="1" outlineLevel="1">
      <c r="A420" s="242">
        <f t="shared" si="139"/>
        <v>406</v>
      </c>
      <c r="B420" s="275" t="s">
        <v>199</v>
      </c>
      <c r="C420" s="271" t="s">
        <v>200</v>
      </c>
      <c r="D420" s="253">
        <v>154</v>
      </c>
      <c r="E420" s="254" t="s">
        <v>1638</v>
      </c>
      <c r="F420" s="254"/>
      <c r="G420" s="323">
        <v>39448</v>
      </c>
      <c r="H420" s="244" t="s">
        <v>607</v>
      </c>
      <c r="I420" s="271"/>
      <c r="J420" s="271" t="s">
        <v>1639</v>
      </c>
      <c r="K420" s="300" t="s">
        <v>1640</v>
      </c>
      <c r="L420" s="254" t="s">
        <v>1641</v>
      </c>
      <c r="M420" s="271"/>
      <c r="N420" s="254" t="s">
        <v>1641</v>
      </c>
      <c r="O420" s="254" t="s">
        <v>1642</v>
      </c>
      <c r="P420" s="254" t="s">
        <v>1642</v>
      </c>
      <c r="Q420" s="253">
        <v>1</v>
      </c>
      <c r="R420" s="273"/>
      <c r="S420" s="324"/>
      <c r="T420" s="245"/>
      <c r="U420" s="254"/>
      <c r="V420" s="247"/>
      <c r="W420" s="246"/>
      <c r="X420" s="248"/>
      <c r="Y420" s="248"/>
      <c r="Z420" s="249"/>
      <c r="AA420" s="249"/>
      <c r="AB420" s="249"/>
      <c r="AC420" s="249"/>
      <c r="AD420" s="249"/>
      <c r="AE420" s="249"/>
      <c r="AF420" s="249"/>
      <c r="AG420" s="249"/>
      <c r="AH420" s="249"/>
      <c r="AI420" s="249"/>
      <c r="AJ420" s="249"/>
      <c r="AK420" s="249"/>
      <c r="AL420" s="249"/>
      <c r="AM420" s="249"/>
      <c r="AN420" s="249"/>
      <c r="AO420" s="249"/>
      <c r="AP420" s="250"/>
      <c r="AQ420" s="251"/>
      <c r="AR420" s="265"/>
      <c r="AS420" s="276" t="s">
        <v>1601</v>
      </c>
      <c r="AT420" s="277">
        <v>45230</v>
      </c>
      <c r="AU420" s="119" t="s">
        <v>1602</v>
      </c>
      <c r="AV420" s="119" t="e">
        <f>VLOOKUP(F420,[78]!D365FinOps_API_Table[[FixedAssetNumber]:[Department]],80,FALSE)</f>
        <v>#REF!</v>
      </c>
      <c r="AW420" t="e">
        <f t="shared" si="116"/>
        <v>#REF!</v>
      </c>
      <c r="BL420" s="254" t="s">
        <v>1638</v>
      </c>
    </row>
    <row r="421" spans="1:64" hidden="1" outlineLevel="1">
      <c r="A421" s="242">
        <f t="shared" si="139"/>
        <v>407</v>
      </c>
      <c r="B421" s="275" t="s">
        <v>199</v>
      </c>
      <c r="C421" s="271" t="s">
        <v>200</v>
      </c>
      <c r="D421" s="253">
        <v>154</v>
      </c>
      <c r="E421" s="254" t="s">
        <v>1643</v>
      </c>
      <c r="F421" s="254"/>
      <c r="G421" s="323"/>
      <c r="H421" s="244" t="s">
        <v>607</v>
      </c>
      <c r="I421" s="271"/>
      <c r="J421" s="271" t="s">
        <v>1644</v>
      </c>
      <c r="K421" s="300"/>
      <c r="L421" s="254"/>
      <c r="M421" s="271"/>
      <c r="N421" s="254"/>
      <c r="O421" s="254"/>
      <c r="P421" s="254"/>
      <c r="Q421" s="253">
        <v>2</v>
      </c>
      <c r="R421" s="273"/>
      <c r="S421" s="324"/>
      <c r="T421" s="245"/>
      <c r="U421" s="254"/>
      <c r="V421" s="247"/>
      <c r="W421" s="246"/>
      <c r="X421" s="248"/>
      <c r="Y421" s="248"/>
      <c r="Z421" s="249"/>
      <c r="AA421" s="249"/>
      <c r="AB421" s="249"/>
      <c r="AC421" s="249"/>
      <c r="AD421" s="249"/>
      <c r="AE421" s="249"/>
      <c r="AF421" s="249"/>
      <c r="AG421" s="249"/>
      <c r="AH421" s="249"/>
      <c r="AI421" s="249"/>
      <c r="AJ421" s="249"/>
      <c r="AK421" s="249"/>
      <c r="AL421" s="249"/>
      <c r="AM421" s="249"/>
      <c r="AN421" s="249"/>
      <c r="AO421" s="249"/>
      <c r="AP421" s="250"/>
      <c r="AQ421" s="251"/>
      <c r="AR421" s="265"/>
      <c r="AS421" s="276" t="s">
        <v>1601</v>
      </c>
      <c r="AT421" s="277">
        <v>45230</v>
      </c>
      <c r="AU421" s="119" t="s">
        <v>1602</v>
      </c>
      <c r="AV421" s="119" t="e">
        <f>VLOOKUP(F421,[78]!D365FinOps_API_Table[[FixedAssetNumber]:[Department]],80,FALSE)</f>
        <v>#REF!</v>
      </c>
      <c r="AW421" t="e">
        <f t="shared" si="116"/>
        <v>#REF!</v>
      </c>
      <c r="BL421" s="254" t="s">
        <v>1643</v>
      </c>
    </row>
    <row r="422" spans="1:64" hidden="1" outlineLevel="1">
      <c r="A422" s="242">
        <f t="shared" si="139"/>
        <v>408</v>
      </c>
      <c r="B422" s="275" t="s">
        <v>199</v>
      </c>
      <c r="C422" s="271" t="s">
        <v>200</v>
      </c>
      <c r="D422" s="253">
        <v>154</v>
      </c>
      <c r="E422" s="254" t="s">
        <v>1645</v>
      </c>
      <c r="F422" s="254"/>
      <c r="G422" s="323"/>
      <c r="H422" s="244" t="s">
        <v>607</v>
      </c>
      <c r="I422" s="271"/>
      <c r="J422" s="271" t="s">
        <v>1646</v>
      </c>
      <c r="K422" s="300"/>
      <c r="L422" s="254"/>
      <c r="M422" s="271"/>
      <c r="N422" s="254"/>
      <c r="O422" s="254"/>
      <c r="P422" s="254"/>
      <c r="Q422" s="253">
        <v>6</v>
      </c>
      <c r="R422" s="273"/>
      <c r="S422" s="324"/>
      <c r="T422" s="245"/>
      <c r="U422" s="254"/>
      <c r="V422" s="247"/>
      <c r="W422" s="246"/>
      <c r="X422" s="248"/>
      <c r="Y422" s="248"/>
      <c r="Z422" s="249"/>
      <c r="AA422" s="249"/>
      <c r="AB422" s="249"/>
      <c r="AC422" s="249"/>
      <c r="AD422" s="249"/>
      <c r="AE422" s="249"/>
      <c r="AF422" s="249"/>
      <c r="AG422" s="249"/>
      <c r="AH422" s="249"/>
      <c r="AI422" s="249"/>
      <c r="AJ422" s="249"/>
      <c r="AK422" s="249"/>
      <c r="AL422" s="249"/>
      <c r="AM422" s="249"/>
      <c r="AN422" s="249"/>
      <c r="AO422" s="249"/>
      <c r="AP422" s="250"/>
      <c r="AQ422" s="251"/>
      <c r="AR422" s="265"/>
      <c r="AS422" s="276" t="s">
        <v>1601</v>
      </c>
      <c r="AT422" s="277">
        <v>45230</v>
      </c>
      <c r="AU422" s="119" t="s">
        <v>1602</v>
      </c>
      <c r="AV422" s="119" t="e">
        <f>VLOOKUP(F422,[78]!D365FinOps_API_Table[[FixedAssetNumber]:[Department]],80,FALSE)</f>
        <v>#REF!</v>
      </c>
      <c r="AW422" t="e">
        <f t="shared" si="116"/>
        <v>#REF!</v>
      </c>
      <c r="BL422" s="254" t="s">
        <v>1645</v>
      </c>
    </row>
    <row r="423" spans="1:64" hidden="1" outlineLevel="1">
      <c r="A423" s="242">
        <f t="shared" si="139"/>
        <v>409</v>
      </c>
      <c r="B423" s="275" t="s">
        <v>199</v>
      </c>
      <c r="C423" s="271" t="s">
        <v>200</v>
      </c>
      <c r="D423" s="253">
        <v>154</v>
      </c>
      <c r="E423" s="254" t="s">
        <v>1645</v>
      </c>
      <c r="F423" s="254"/>
      <c r="G423" s="323"/>
      <c r="H423" s="244" t="s">
        <v>607</v>
      </c>
      <c r="I423" s="271"/>
      <c r="J423" s="271" t="s">
        <v>1647</v>
      </c>
      <c r="K423" s="300"/>
      <c r="L423" s="254"/>
      <c r="M423" s="271"/>
      <c r="N423" s="254"/>
      <c r="O423" s="254"/>
      <c r="P423" s="254"/>
      <c r="Q423" s="253">
        <v>6</v>
      </c>
      <c r="R423" s="273"/>
      <c r="S423" s="324"/>
      <c r="T423" s="245"/>
      <c r="U423" s="254"/>
      <c r="V423" s="247"/>
      <c r="W423" s="246"/>
      <c r="X423" s="248"/>
      <c r="Y423" s="248"/>
      <c r="Z423" s="249"/>
      <c r="AA423" s="249"/>
      <c r="AB423" s="249"/>
      <c r="AC423" s="249"/>
      <c r="AD423" s="249"/>
      <c r="AE423" s="249"/>
      <c r="AF423" s="249"/>
      <c r="AG423" s="249"/>
      <c r="AH423" s="249"/>
      <c r="AI423" s="249"/>
      <c r="AJ423" s="249"/>
      <c r="AK423" s="249"/>
      <c r="AL423" s="249"/>
      <c r="AM423" s="249"/>
      <c r="AN423" s="249"/>
      <c r="AO423" s="249"/>
      <c r="AP423" s="250"/>
      <c r="AQ423" s="251"/>
      <c r="AR423" s="265"/>
      <c r="AS423" s="276" t="s">
        <v>1601</v>
      </c>
      <c r="AT423" s="277">
        <v>45230</v>
      </c>
      <c r="AU423" s="119" t="s">
        <v>1602</v>
      </c>
      <c r="AV423" s="119" t="e">
        <f>VLOOKUP(F423,[78]!D365FinOps_API_Table[[FixedAssetNumber]:[Department]],80,FALSE)</f>
        <v>#REF!</v>
      </c>
      <c r="AW423" t="e">
        <f t="shared" si="116"/>
        <v>#REF!</v>
      </c>
      <c r="BL423" s="254" t="s">
        <v>1645</v>
      </c>
    </row>
    <row r="424" spans="1:64" hidden="1" outlineLevel="1">
      <c r="A424" s="242">
        <f t="shared" si="139"/>
        <v>410</v>
      </c>
      <c r="B424" s="275" t="s">
        <v>199</v>
      </c>
      <c r="C424" s="271" t="s">
        <v>200</v>
      </c>
      <c r="D424" s="253">
        <v>154</v>
      </c>
      <c r="E424" s="254" t="s">
        <v>1648</v>
      </c>
      <c r="F424" s="254"/>
      <c r="G424" s="323"/>
      <c r="H424" s="244" t="s">
        <v>607</v>
      </c>
      <c r="I424" s="271"/>
      <c r="J424" s="271" t="s">
        <v>1649</v>
      </c>
      <c r="K424" s="300" t="s">
        <v>1650</v>
      </c>
      <c r="L424" s="254" t="s">
        <v>1651</v>
      </c>
      <c r="M424" s="271"/>
      <c r="N424" s="254" t="s">
        <v>1651</v>
      </c>
      <c r="O424" s="254"/>
      <c r="P424" s="254"/>
      <c r="Q424" s="253">
        <v>4</v>
      </c>
      <c r="R424" s="273"/>
      <c r="S424" s="324"/>
      <c r="T424" s="245"/>
      <c r="U424" s="254"/>
      <c r="V424" s="247"/>
      <c r="W424" s="246"/>
      <c r="X424" s="248"/>
      <c r="Y424" s="248"/>
      <c r="Z424" s="249"/>
      <c r="AA424" s="249"/>
      <c r="AB424" s="249"/>
      <c r="AC424" s="249"/>
      <c r="AD424" s="249"/>
      <c r="AE424" s="249"/>
      <c r="AF424" s="249"/>
      <c r="AG424" s="249"/>
      <c r="AH424" s="249"/>
      <c r="AI424" s="249"/>
      <c r="AJ424" s="249"/>
      <c r="AK424" s="249"/>
      <c r="AL424" s="249"/>
      <c r="AM424" s="249"/>
      <c r="AN424" s="249"/>
      <c r="AO424" s="249"/>
      <c r="AP424" s="250"/>
      <c r="AQ424" s="251"/>
      <c r="AR424" s="265"/>
      <c r="AS424" s="276" t="s">
        <v>1601</v>
      </c>
      <c r="AT424" s="277">
        <v>45230</v>
      </c>
      <c r="AU424" s="119" t="s">
        <v>1602</v>
      </c>
      <c r="AV424" s="119" t="e">
        <f>VLOOKUP(F424,[78]!D365FinOps_API_Table[[FixedAssetNumber]:[Department]],80,FALSE)</f>
        <v>#REF!</v>
      </c>
      <c r="AW424" t="e">
        <f t="shared" si="116"/>
        <v>#REF!</v>
      </c>
      <c r="BL424" s="254" t="s">
        <v>1648</v>
      </c>
    </row>
    <row r="425" spans="1:64" hidden="1" outlineLevel="1">
      <c r="A425" s="242">
        <f t="shared" si="139"/>
        <v>411</v>
      </c>
      <c r="B425" s="275" t="s">
        <v>199</v>
      </c>
      <c r="C425" s="271" t="s">
        <v>200</v>
      </c>
      <c r="D425" s="253">
        <v>154</v>
      </c>
      <c r="E425" s="254" t="s">
        <v>1652</v>
      </c>
      <c r="F425" s="254"/>
      <c r="G425" s="323"/>
      <c r="H425" s="244" t="s">
        <v>607</v>
      </c>
      <c r="I425" s="271"/>
      <c r="J425" s="271" t="s">
        <v>1653</v>
      </c>
      <c r="K425" s="300"/>
      <c r="L425" s="254" t="s">
        <v>1654</v>
      </c>
      <c r="M425" s="271"/>
      <c r="N425" s="254" t="s">
        <v>1654</v>
      </c>
      <c r="O425" s="254"/>
      <c r="P425" s="254"/>
      <c r="Q425" s="253">
        <v>3</v>
      </c>
      <c r="R425" s="273"/>
      <c r="S425" s="324"/>
      <c r="T425" s="245"/>
      <c r="U425" s="254"/>
      <c r="V425" s="247"/>
      <c r="W425" s="246"/>
      <c r="X425" s="248"/>
      <c r="Y425" s="248"/>
      <c r="Z425" s="249"/>
      <c r="AA425" s="249"/>
      <c r="AB425" s="249"/>
      <c r="AC425" s="249"/>
      <c r="AD425" s="249"/>
      <c r="AE425" s="249"/>
      <c r="AF425" s="249"/>
      <c r="AG425" s="249"/>
      <c r="AH425" s="249"/>
      <c r="AI425" s="249"/>
      <c r="AJ425" s="249"/>
      <c r="AK425" s="249"/>
      <c r="AL425" s="249"/>
      <c r="AM425" s="249"/>
      <c r="AN425" s="249"/>
      <c r="AO425" s="249"/>
      <c r="AP425" s="250"/>
      <c r="AQ425" s="251"/>
      <c r="AR425" s="265"/>
      <c r="AS425" s="276" t="s">
        <v>1601</v>
      </c>
      <c r="AT425" s="277">
        <v>45230</v>
      </c>
      <c r="AU425" s="119" t="s">
        <v>1602</v>
      </c>
      <c r="AV425" s="119" t="e">
        <f>VLOOKUP(F425,[78]!D365FinOps_API_Table[[FixedAssetNumber]:[Department]],80,FALSE)</f>
        <v>#REF!</v>
      </c>
      <c r="AW425" t="e">
        <f t="shared" si="116"/>
        <v>#REF!</v>
      </c>
      <c r="BL425" s="254" t="s">
        <v>1652</v>
      </c>
    </row>
    <row r="426" spans="1:64" hidden="1" outlineLevel="1">
      <c r="A426" s="242">
        <f t="shared" si="139"/>
        <v>412</v>
      </c>
      <c r="B426" s="275" t="s">
        <v>199</v>
      </c>
      <c r="C426" s="271" t="s">
        <v>200</v>
      </c>
      <c r="D426" s="253">
        <v>154</v>
      </c>
      <c r="E426" s="254" t="s">
        <v>1655</v>
      </c>
      <c r="F426" s="254"/>
      <c r="G426" s="323"/>
      <c r="H426" s="244" t="s">
        <v>607</v>
      </c>
      <c r="I426" s="271"/>
      <c r="J426" s="271" t="s">
        <v>1656</v>
      </c>
      <c r="K426" s="300" t="s">
        <v>1636</v>
      </c>
      <c r="L426" s="254" t="s">
        <v>1657</v>
      </c>
      <c r="M426" s="271"/>
      <c r="N426" s="254" t="s">
        <v>1657</v>
      </c>
      <c r="O426" s="254"/>
      <c r="P426" s="254"/>
      <c r="Q426" s="253">
        <v>1</v>
      </c>
      <c r="R426" s="273"/>
      <c r="S426" s="324"/>
      <c r="T426" s="245"/>
      <c r="U426" s="254"/>
      <c r="V426" s="247"/>
      <c r="W426" s="246"/>
      <c r="X426" s="248"/>
      <c r="Y426" s="248"/>
      <c r="Z426" s="249"/>
      <c r="AA426" s="249"/>
      <c r="AB426" s="249"/>
      <c r="AC426" s="249"/>
      <c r="AD426" s="249"/>
      <c r="AE426" s="249"/>
      <c r="AF426" s="249"/>
      <c r="AG426" s="249"/>
      <c r="AH426" s="249"/>
      <c r="AI426" s="249"/>
      <c r="AJ426" s="249"/>
      <c r="AK426" s="249"/>
      <c r="AL426" s="249"/>
      <c r="AM426" s="249"/>
      <c r="AN426" s="249"/>
      <c r="AO426" s="249"/>
      <c r="AP426" s="250"/>
      <c r="AQ426" s="251"/>
      <c r="AR426" s="265"/>
      <c r="AS426" s="276" t="s">
        <v>1601</v>
      </c>
      <c r="AT426" s="277">
        <v>45230</v>
      </c>
      <c r="AU426" s="119" t="s">
        <v>1602</v>
      </c>
      <c r="AV426" s="119" t="e">
        <f>VLOOKUP(F426,[78]!D365FinOps_API_Table[[FixedAssetNumber]:[Department]],80,FALSE)</f>
        <v>#REF!</v>
      </c>
      <c r="AW426" t="e">
        <f t="shared" si="116"/>
        <v>#REF!</v>
      </c>
      <c r="BL426" s="254" t="s">
        <v>1655</v>
      </c>
    </row>
    <row r="427" spans="1:64" hidden="1" outlineLevel="1">
      <c r="A427" s="242">
        <f t="shared" si="139"/>
        <v>413</v>
      </c>
      <c r="B427" s="275" t="s">
        <v>199</v>
      </c>
      <c r="C427" s="271" t="s">
        <v>200</v>
      </c>
      <c r="D427" s="253">
        <v>154</v>
      </c>
      <c r="E427" s="254" t="s">
        <v>1658</v>
      </c>
      <c r="F427" s="254"/>
      <c r="G427" s="323"/>
      <c r="H427" s="244" t="s">
        <v>607</v>
      </c>
      <c r="I427" s="271"/>
      <c r="J427" s="271" t="s">
        <v>1656</v>
      </c>
      <c r="K427" s="300" t="s">
        <v>1636</v>
      </c>
      <c r="L427" s="254" t="s">
        <v>1659</v>
      </c>
      <c r="M427" s="271"/>
      <c r="N427" s="254" t="s">
        <v>1659</v>
      </c>
      <c r="O427" s="254"/>
      <c r="P427" s="254"/>
      <c r="Q427" s="253">
        <v>1</v>
      </c>
      <c r="R427" s="273"/>
      <c r="S427" s="324"/>
      <c r="T427" s="245"/>
      <c r="U427" s="254"/>
      <c r="V427" s="247"/>
      <c r="W427" s="246"/>
      <c r="X427" s="248"/>
      <c r="Y427" s="248"/>
      <c r="Z427" s="249"/>
      <c r="AA427" s="249"/>
      <c r="AB427" s="249"/>
      <c r="AC427" s="249"/>
      <c r="AD427" s="249"/>
      <c r="AE427" s="249"/>
      <c r="AF427" s="249"/>
      <c r="AG427" s="249"/>
      <c r="AH427" s="249"/>
      <c r="AI427" s="249"/>
      <c r="AJ427" s="249"/>
      <c r="AK427" s="249"/>
      <c r="AL427" s="249"/>
      <c r="AM427" s="249"/>
      <c r="AN427" s="249"/>
      <c r="AO427" s="249"/>
      <c r="AP427" s="250"/>
      <c r="AQ427" s="251"/>
      <c r="AR427" s="265"/>
      <c r="AS427" s="276" t="s">
        <v>1601</v>
      </c>
      <c r="AT427" s="277">
        <v>45230</v>
      </c>
      <c r="AU427" s="119" t="s">
        <v>1602</v>
      </c>
      <c r="AV427" s="119" t="e">
        <f>VLOOKUP(F427,[78]!D365FinOps_API_Table[[FixedAssetNumber]:[Department]],80,FALSE)</f>
        <v>#REF!</v>
      </c>
      <c r="AW427" t="e">
        <f t="shared" si="116"/>
        <v>#REF!</v>
      </c>
      <c r="BL427" s="254" t="s">
        <v>1658</v>
      </c>
    </row>
    <row r="428" spans="1:64" hidden="1" outlineLevel="1">
      <c r="A428" s="242">
        <f t="shared" si="139"/>
        <v>414</v>
      </c>
      <c r="B428" s="275" t="s">
        <v>199</v>
      </c>
      <c r="C428" s="271" t="s">
        <v>200</v>
      </c>
      <c r="D428" s="253">
        <v>154</v>
      </c>
      <c r="E428" s="254" t="s">
        <v>1660</v>
      </c>
      <c r="F428" s="254"/>
      <c r="G428" s="323">
        <v>38718</v>
      </c>
      <c r="H428" s="244" t="s">
        <v>607</v>
      </c>
      <c r="I428" s="271"/>
      <c r="J428" s="271" t="s">
        <v>1661</v>
      </c>
      <c r="K428" s="300" t="s">
        <v>1662</v>
      </c>
      <c r="L428" s="254"/>
      <c r="M428" s="271"/>
      <c r="N428" s="254"/>
      <c r="O428" s="254"/>
      <c r="P428" s="254"/>
      <c r="Q428" s="253">
        <v>1</v>
      </c>
      <c r="R428" s="273"/>
      <c r="S428" s="324"/>
      <c r="T428" s="245"/>
      <c r="U428" s="254"/>
      <c r="V428" s="247"/>
      <c r="W428" s="246"/>
      <c r="X428" s="248"/>
      <c r="Y428" s="248"/>
      <c r="Z428" s="249"/>
      <c r="AA428" s="249"/>
      <c r="AB428" s="249"/>
      <c r="AC428" s="249"/>
      <c r="AD428" s="249"/>
      <c r="AE428" s="249"/>
      <c r="AF428" s="249"/>
      <c r="AG428" s="249"/>
      <c r="AH428" s="249"/>
      <c r="AI428" s="249"/>
      <c r="AJ428" s="249"/>
      <c r="AK428" s="249"/>
      <c r="AL428" s="249"/>
      <c r="AM428" s="249"/>
      <c r="AN428" s="249"/>
      <c r="AO428" s="249"/>
      <c r="AP428" s="250"/>
      <c r="AQ428" s="251"/>
      <c r="AR428" s="265"/>
      <c r="AS428" s="276" t="s">
        <v>1601</v>
      </c>
      <c r="AT428" s="277">
        <v>45230</v>
      </c>
      <c r="AU428" s="119" t="s">
        <v>1602</v>
      </c>
      <c r="AV428" s="119" t="e">
        <f>VLOOKUP(F428,[78]!D365FinOps_API_Table[[FixedAssetNumber]:[Department]],80,FALSE)</f>
        <v>#REF!</v>
      </c>
      <c r="AW428" t="e">
        <f t="shared" si="116"/>
        <v>#REF!</v>
      </c>
      <c r="BL428" s="254" t="s">
        <v>1660</v>
      </c>
    </row>
    <row r="429" spans="1:64" hidden="1" outlineLevel="1">
      <c r="A429" s="242">
        <f t="shared" si="139"/>
        <v>415</v>
      </c>
      <c r="B429" s="275" t="s">
        <v>199</v>
      </c>
      <c r="C429" s="271" t="s">
        <v>200</v>
      </c>
      <c r="D429" s="253">
        <v>154</v>
      </c>
      <c r="E429" s="254" t="s">
        <v>1663</v>
      </c>
      <c r="F429" s="254"/>
      <c r="G429" s="323">
        <v>38718</v>
      </c>
      <c r="H429" s="244" t="s">
        <v>607</v>
      </c>
      <c r="I429" s="271"/>
      <c r="J429" s="271" t="s">
        <v>1661</v>
      </c>
      <c r="K429" s="300" t="s">
        <v>1664</v>
      </c>
      <c r="L429" s="254"/>
      <c r="M429" s="271"/>
      <c r="N429" s="254"/>
      <c r="O429" s="254"/>
      <c r="P429" s="254"/>
      <c r="Q429" s="253">
        <v>1</v>
      </c>
      <c r="R429" s="273"/>
      <c r="S429" s="324"/>
      <c r="T429" s="245"/>
      <c r="U429" s="254"/>
      <c r="V429" s="247"/>
      <c r="W429" s="246"/>
      <c r="X429" s="248"/>
      <c r="Y429" s="248"/>
      <c r="Z429" s="249"/>
      <c r="AA429" s="249"/>
      <c r="AB429" s="249"/>
      <c r="AC429" s="249"/>
      <c r="AD429" s="249"/>
      <c r="AE429" s="249"/>
      <c r="AF429" s="249"/>
      <c r="AG429" s="249"/>
      <c r="AH429" s="249"/>
      <c r="AI429" s="249"/>
      <c r="AJ429" s="249"/>
      <c r="AK429" s="249"/>
      <c r="AL429" s="249"/>
      <c r="AM429" s="249"/>
      <c r="AN429" s="249"/>
      <c r="AO429" s="249"/>
      <c r="AP429" s="250"/>
      <c r="AQ429" s="251"/>
      <c r="AR429" s="265"/>
      <c r="AS429" s="276" t="s">
        <v>1601</v>
      </c>
      <c r="AT429" s="277">
        <v>45230</v>
      </c>
      <c r="AU429" s="119" t="s">
        <v>1602</v>
      </c>
      <c r="AV429" s="119" t="e">
        <f>VLOOKUP(F429,[78]!D365FinOps_API_Table[[FixedAssetNumber]:[Department]],80,FALSE)</f>
        <v>#REF!</v>
      </c>
      <c r="AW429" t="e">
        <f t="shared" si="116"/>
        <v>#REF!</v>
      </c>
      <c r="BL429" s="254" t="s">
        <v>1663</v>
      </c>
    </row>
    <row r="430" spans="1:64" hidden="1" outlineLevel="1">
      <c r="A430" s="242">
        <f t="shared" si="139"/>
        <v>416</v>
      </c>
      <c r="B430" s="275" t="s">
        <v>199</v>
      </c>
      <c r="C430" s="271" t="s">
        <v>200</v>
      </c>
      <c r="D430" s="253">
        <v>154</v>
      </c>
      <c r="E430" s="254" t="s">
        <v>1665</v>
      </c>
      <c r="F430" s="254"/>
      <c r="G430" s="323">
        <v>38718</v>
      </c>
      <c r="H430" s="244" t="s">
        <v>607</v>
      </c>
      <c r="I430" s="271"/>
      <c r="J430" s="271" t="s">
        <v>1661</v>
      </c>
      <c r="K430" s="300" t="s">
        <v>1666</v>
      </c>
      <c r="L430" s="254"/>
      <c r="M430" s="271"/>
      <c r="N430" s="254"/>
      <c r="O430" s="254"/>
      <c r="P430" s="254"/>
      <c r="Q430" s="253">
        <v>1</v>
      </c>
      <c r="R430" s="273"/>
      <c r="S430" s="324"/>
      <c r="T430" s="245"/>
      <c r="U430" s="254"/>
      <c r="V430" s="247"/>
      <c r="W430" s="246"/>
      <c r="X430" s="248"/>
      <c r="Y430" s="248"/>
      <c r="Z430" s="249"/>
      <c r="AA430" s="249"/>
      <c r="AB430" s="249"/>
      <c r="AC430" s="249"/>
      <c r="AD430" s="249"/>
      <c r="AE430" s="249"/>
      <c r="AF430" s="249"/>
      <c r="AG430" s="249"/>
      <c r="AH430" s="249"/>
      <c r="AI430" s="249"/>
      <c r="AJ430" s="249"/>
      <c r="AK430" s="249"/>
      <c r="AL430" s="249"/>
      <c r="AM430" s="249"/>
      <c r="AN430" s="249"/>
      <c r="AO430" s="249"/>
      <c r="AP430" s="250"/>
      <c r="AQ430" s="251"/>
      <c r="AR430" s="265"/>
      <c r="AS430" s="276" t="s">
        <v>1601</v>
      </c>
      <c r="AT430" s="277">
        <v>45230</v>
      </c>
      <c r="AU430" s="119" t="s">
        <v>1602</v>
      </c>
      <c r="AV430" s="119" t="e">
        <f>VLOOKUP(F430,[78]!D365FinOps_API_Table[[FixedAssetNumber]:[Department]],80,FALSE)</f>
        <v>#REF!</v>
      </c>
      <c r="AW430" t="e">
        <f t="shared" si="116"/>
        <v>#REF!</v>
      </c>
      <c r="BL430" s="254" t="s">
        <v>1665</v>
      </c>
    </row>
    <row r="431" spans="1:64" hidden="1" outlineLevel="1">
      <c r="A431" s="242">
        <f t="shared" si="139"/>
        <v>417</v>
      </c>
      <c r="B431" s="275" t="s">
        <v>199</v>
      </c>
      <c r="C431" s="271" t="s">
        <v>200</v>
      </c>
      <c r="D431" s="253">
        <v>154</v>
      </c>
      <c r="E431" s="254" t="s">
        <v>1667</v>
      </c>
      <c r="F431" s="254"/>
      <c r="G431" s="323">
        <v>38718</v>
      </c>
      <c r="H431" s="244" t="s">
        <v>607</v>
      </c>
      <c r="I431" s="271"/>
      <c r="J431" s="271" t="s">
        <v>1661</v>
      </c>
      <c r="K431" s="300" t="s">
        <v>1668</v>
      </c>
      <c r="L431" s="254"/>
      <c r="M431" s="271"/>
      <c r="N431" s="254"/>
      <c r="O431" s="254"/>
      <c r="P431" s="254"/>
      <c r="Q431" s="253">
        <v>1</v>
      </c>
      <c r="R431" s="273"/>
      <c r="S431" s="324"/>
      <c r="T431" s="245"/>
      <c r="U431" s="254"/>
      <c r="V431" s="247"/>
      <c r="W431" s="246"/>
      <c r="X431" s="248"/>
      <c r="Y431" s="248"/>
      <c r="Z431" s="249"/>
      <c r="AA431" s="249"/>
      <c r="AB431" s="249"/>
      <c r="AC431" s="249"/>
      <c r="AD431" s="249"/>
      <c r="AE431" s="249"/>
      <c r="AF431" s="249"/>
      <c r="AG431" s="249"/>
      <c r="AH431" s="249"/>
      <c r="AI431" s="249"/>
      <c r="AJ431" s="249"/>
      <c r="AK431" s="249"/>
      <c r="AL431" s="249"/>
      <c r="AM431" s="249"/>
      <c r="AN431" s="249"/>
      <c r="AO431" s="249"/>
      <c r="AP431" s="250"/>
      <c r="AQ431" s="251"/>
      <c r="AR431" s="265"/>
      <c r="AS431" s="276" t="s">
        <v>1601</v>
      </c>
      <c r="AT431" s="277">
        <v>45230</v>
      </c>
      <c r="AU431" s="119" t="s">
        <v>1602</v>
      </c>
      <c r="AV431" s="119" t="e">
        <f>VLOOKUP(F431,[78]!D365FinOps_API_Table[[FixedAssetNumber]:[Department]],80,FALSE)</f>
        <v>#REF!</v>
      </c>
      <c r="AW431" t="e">
        <f t="shared" si="116"/>
        <v>#REF!</v>
      </c>
      <c r="BL431" s="254" t="s">
        <v>1667</v>
      </c>
    </row>
    <row r="432" spans="1:64" hidden="1" outlineLevel="1">
      <c r="A432" s="242">
        <f t="shared" si="139"/>
        <v>418</v>
      </c>
      <c r="B432" s="275" t="s">
        <v>199</v>
      </c>
      <c r="C432" s="271" t="s">
        <v>200</v>
      </c>
      <c r="D432" s="253">
        <v>154</v>
      </c>
      <c r="E432" s="254" t="s">
        <v>1669</v>
      </c>
      <c r="F432" s="254"/>
      <c r="G432" s="323"/>
      <c r="H432" s="244" t="s">
        <v>607</v>
      </c>
      <c r="I432" s="271"/>
      <c r="J432" s="271" t="s">
        <v>1653</v>
      </c>
      <c r="K432" s="300" t="s">
        <v>1670</v>
      </c>
      <c r="L432" s="254"/>
      <c r="M432" s="271"/>
      <c r="N432" s="254"/>
      <c r="O432" s="254"/>
      <c r="P432" s="254"/>
      <c r="Q432" s="253">
        <v>1</v>
      </c>
      <c r="R432" s="273"/>
      <c r="S432" s="324"/>
      <c r="T432" s="245"/>
      <c r="U432" s="254"/>
      <c r="V432" s="247"/>
      <c r="W432" s="246"/>
      <c r="X432" s="248"/>
      <c r="Y432" s="248"/>
      <c r="Z432" s="249"/>
      <c r="AA432" s="249"/>
      <c r="AB432" s="249"/>
      <c r="AC432" s="249"/>
      <c r="AD432" s="249"/>
      <c r="AE432" s="249"/>
      <c r="AF432" s="249"/>
      <c r="AG432" s="249"/>
      <c r="AH432" s="249"/>
      <c r="AI432" s="249"/>
      <c r="AJ432" s="249"/>
      <c r="AK432" s="249"/>
      <c r="AL432" s="249"/>
      <c r="AM432" s="249"/>
      <c r="AN432" s="249"/>
      <c r="AO432" s="249"/>
      <c r="AP432" s="250"/>
      <c r="AQ432" s="251"/>
      <c r="AR432" s="265"/>
      <c r="AS432" s="276" t="s">
        <v>1601</v>
      </c>
      <c r="AT432" s="277">
        <v>45230</v>
      </c>
      <c r="AU432" s="119" t="s">
        <v>1602</v>
      </c>
      <c r="AV432" s="119" t="e">
        <f>VLOOKUP(F432,[78]!D365FinOps_API_Table[[FixedAssetNumber]:[Department]],80,FALSE)</f>
        <v>#REF!</v>
      </c>
      <c r="AW432" t="e">
        <f t="shared" si="116"/>
        <v>#REF!</v>
      </c>
      <c r="BL432" s="254" t="s">
        <v>1669</v>
      </c>
    </row>
    <row r="433" spans="1:64" hidden="1" outlineLevel="1">
      <c r="A433" s="242">
        <f t="shared" si="139"/>
        <v>419</v>
      </c>
      <c r="B433" s="275" t="s">
        <v>199</v>
      </c>
      <c r="C433" s="271" t="s">
        <v>200</v>
      </c>
      <c r="D433" s="253">
        <v>154</v>
      </c>
      <c r="E433" s="254" t="s">
        <v>1671</v>
      </c>
      <c r="F433" s="254"/>
      <c r="G433" s="323"/>
      <c r="H433" s="244" t="s">
        <v>607</v>
      </c>
      <c r="I433" s="271"/>
      <c r="J433" s="271" t="s">
        <v>1672</v>
      </c>
      <c r="K433" s="300" t="s">
        <v>1673</v>
      </c>
      <c r="L433" s="254"/>
      <c r="M433" s="271"/>
      <c r="N433" s="254"/>
      <c r="O433" s="254"/>
      <c r="P433" s="254"/>
      <c r="Q433" s="253">
        <v>1</v>
      </c>
      <c r="R433" s="273"/>
      <c r="S433" s="324"/>
      <c r="T433" s="245"/>
      <c r="U433" s="254"/>
      <c r="V433" s="247"/>
      <c r="W433" s="246"/>
      <c r="X433" s="248"/>
      <c r="Y433" s="248"/>
      <c r="Z433" s="249"/>
      <c r="AA433" s="249"/>
      <c r="AB433" s="249"/>
      <c r="AC433" s="249"/>
      <c r="AD433" s="249"/>
      <c r="AE433" s="249"/>
      <c r="AF433" s="249"/>
      <c r="AG433" s="249"/>
      <c r="AH433" s="249"/>
      <c r="AI433" s="249"/>
      <c r="AJ433" s="249"/>
      <c r="AK433" s="249"/>
      <c r="AL433" s="249"/>
      <c r="AM433" s="249"/>
      <c r="AN433" s="249"/>
      <c r="AO433" s="249"/>
      <c r="AP433" s="250"/>
      <c r="AQ433" s="251"/>
      <c r="AR433" s="265"/>
      <c r="AS433" s="276" t="s">
        <v>1601</v>
      </c>
      <c r="AT433" s="277">
        <v>45230</v>
      </c>
      <c r="AU433" s="119" t="s">
        <v>1602</v>
      </c>
      <c r="AV433" s="119" t="e">
        <f>VLOOKUP(F433,[78]!D365FinOps_API_Table[[FixedAssetNumber]:[Department]],80,FALSE)</f>
        <v>#REF!</v>
      </c>
      <c r="AW433" t="e">
        <f t="shared" si="116"/>
        <v>#REF!</v>
      </c>
      <c r="BL433" s="254" t="s">
        <v>1671</v>
      </c>
    </row>
    <row r="434" spans="1:64" hidden="1" outlineLevel="1">
      <c r="A434" s="242">
        <f t="shared" si="139"/>
        <v>420</v>
      </c>
      <c r="B434" s="275" t="s">
        <v>199</v>
      </c>
      <c r="C434" s="271" t="s">
        <v>200</v>
      </c>
      <c r="D434" s="253">
        <v>154</v>
      </c>
      <c r="E434" s="254" t="s">
        <v>1674</v>
      </c>
      <c r="F434" s="254"/>
      <c r="G434" s="323"/>
      <c r="H434" s="244" t="s">
        <v>607</v>
      </c>
      <c r="I434" s="271"/>
      <c r="J434" s="271" t="s">
        <v>1672</v>
      </c>
      <c r="K434" s="300" t="s">
        <v>1675</v>
      </c>
      <c r="L434" s="254"/>
      <c r="M434" s="271"/>
      <c r="N434" s="254"/>
      <c r="O434" s="254"/>
      <c r="P434" s="254"/>
      <c r="Q434" s="253">
        <v>1</v>
      </c>
      <c r="R434" s="273"/>
      <c r="S434" s="324"/>
      <c r="T434" s="245"/>
      <c r="U434" s="254"/>
      <c r="V434" s="247"/>
      <c r="W434" s="246"/>
      <c r="X434" s="248"/>
      <c r="Y434" s="248"/>
      <c r="Z434" s="249"/>
      <c r="AA434" s="249"/>
      <c r="AB434" s="249"/>
      <c r="AC434" s="249"/>
      <c r="AD434" s="249"/>
      <c r="AE434" s="249"/>
      <c r="AF434" s="249"/>
      <c r="AG434" s="249"/>
      <c r="AH434" s="249"/>
      <c r="AI434" s="249"/>
      <c r="AJ434" s="249"/>
      <c r="AK434" s="249"/>
      <c r="AL434" s="249"/>
      <c r="AM434" s="249"/>
      <c r="AN434" s="249"/>
      <c r="AO434" s="249"/>
      <c r="AP434" s="250"/>
      <c r="AQ434" s="251"/>
      <c r="AR434" s="265"/>
      <c r="AS434" s="276" t="s">
        <v>1601</v>
      </c>
      <c r="AT434" s="277">
        <v>45230</v>
      </c>
      <c r="AU434" s="119" t="s">
        <v>1602</v>
      </c>
      <c r="AV434" s="119" t="e">
        <f>VLOOKUP(F434,[78]!D365FinOps_API_Table[[FixedAssetNumber]:[Department]],80,FALSE)</f>
        <v>#REF!</v>
      </c>
      <c r="AW434" t="e">
        <f t="shared" si="116"/>
        <v>#REF!</v>
      </c>
      <c r="BL434" s="254" t="s">
        <v>1674</v>
      </c>
    </row>
    <row r="435" spans="1:64" hidden="1" outlineLevel="1">
      <c r="A435" s="242">
        <f t="shared" si="139"/>
        <v>421</v>
      </c>
      <c r="B435" s="275" t="s">
        <v>199</v>
      </c>
      <c r="C435" s="271" t="s">
        <v>200</v>
      </c>
      <c r="D435" s="253">
        <v>154</v>
      </c>
      <c r="E435" s="254" t="s">
        <v>1676</v>
      </c>
      <c r="F435" s="254"/>
      <c r="G435" s="323"/>
      <c r="H435" s="244" t="s">
        <v>607</v>
      </c>
      <c r="I435" s="271"/>
      <c r="J435" s="271" t="s">
        <v>1677</v>
      </c>
      <c r="K435" s="300" t="s">
        <v>1678</v>
      </c>
      <c r="L435" s="254" t="s">
        <v>1679</v>
      </c>
      <c r="M435" s="271"/>
      <c r="N435" s="254" t="s">
        <v>1679</v>
      </c>
      <c r="O435" s="254"/>
      <c r="P435" s="254"/>
      <c r="Q435" s="253">
        <v>1</v>
      </c>
      <c r="R435" s="273"/>
      <c r="S435" s="324"/>
      <c r="T435" s="245"/>
      <c r="U435" s="254"/>
      <c r="V435" s="247"/>
      <c r="W435" s="246"/>
      <c r="X435" s="248"/>
      <c r="Y435" s="248"/>
      <c r="Z435" s="249"/>
      <c r="AA435" s="249"/>
      <c r="AB435" s="249"/>
      <c r="AC435" s="249"/>
      <c r="AD435" s="249"/>
      <c r="AE435" s="249"/>
      <c r="AF435" s="249"/>
      <c r="AG435" s="249"/>
      <c r="AH435" s="249"/>
      <c r="AI435" s="249"/>
      <c r="AJ435" s="249"/>
      <c r="AK435" s="249"/>
      <c r="AL435" s="249"/>
      <c r="AM435" s="249"/>
      <c r="AN435" s="249"/>
      <c r="AO435" s="249"/>
      <c r="AP435" s="250"/>
      <c r="AQ435" s="251"/>
      <c r="AR435" s="265"/>
      <c r="AS435" s="276" t="s">
        <v>1601</v>
      </c>
      <c r="AT435" s="277">
        <v>45230</v>
      </c>
      <c r="AU435" s="119" t="s">
        <v>1602</v>
      </c>
      <c r="AV435" s="119" t="e">
        <f>VLOOKUP(F435,[78]!D365FinOps_API_Table[[FixedAssetNumber]:[Department]],80,FALSE)</f>
        <v>#REF!</v>
      </c>
      <c r="AW435" t="e">
        <f t="shared" si="116"/>
        <v>#REF!</v>
      </c>
      <c r="BL435" s="254" t="s">
        <v>1676</v>
      </c>
    </row>
    <row r="436" spans="1:64" hidden="1" outlineLevel="1">
      <c r="A436" s="242">
        <f t="shared" si="139"/>
        <v>422</v>
      </c>
      <c r="B436" s="275" t="s">
        <v>199</v>
      </c>
      <c r="C436" s="271" t="s">
        <v>200</v>
      </c>
      <c r="D436" s="253">
        <v>154</v>
      </c>
      <c r="E436" s="254" t="s">
        <v>1680</v>
      </c>
      <c r="F436" s="254"/>
      <c r="G436" s="323"/>
      <c r="H436" s="244" t="s">
        <v>607</v>
      </c>
      <c r="I436" s="271"/>
      <c r="J436" s="271" t="s">
        <v>1468</v>
      </c>
      <c r="K436" s="300" t="s">
        <v>1681</v>
      </c>
      <c r="L436" s="254" t="s">
        <v>1682</v>
      </c>
      <c r="M436" s="271"/>
      <c r="N436" s="254" t="s">
        <v>1682</v>
      </c>
      <c r="O436" s="254"/>
      <c r="P436" s="254"/>
      <c r="Q436" s="253">
        <v>1</v>
      </c>
      <c r="R436" s="273"/>
      <c r="S436" s="324"/>
      <c r="T436" s="245"/>
      <c r="U436" s="254"/>
      <c r="V436" s="247"/>
      <c r="W436" s="246"/>
      <c r="X436" s="248"/>
      <c r="Y436" s="248"/>
      <c r="Z436" s="249"/>
      <c r="AA436" s="249"/>
      <c r="AB436" s="249"/>
      <c r="AC436" s="249"/>
      <c r="AD436" s="249"/>
      <c r="AE436" s="249"/>
      <c r="AF436" s="249"/>
      <c r="AG436" s="249"/>
      <c r="AH436" s="249"/>
      <c r="AI436" s="249"/>
      <c r="AJ436" s="249"/>
      <c r="AK436" s="249"/>
      <c r="AL436" s="249"/>
      <c r="AM436" s="249"/>
      <c r="AN436" s="249"/>
      <c r="AO436" s="249"/>
      <c r="AP436" s="250"/>
      <c r="AQ436" s="251"/>
      <c r="AR436" s="265"/>
      <c r="AS436" s="276" t="s">
        <v>1601</v>
      </c>
      <c r="AT436" s="277">
        <v>45230</v>
      </c>
      <c r="AU436" s="119" t="s">
        <v>1602</v>
      </c>
      <c r="AV436" s="119" t="e">
        <f>VLOOKUP(F436,[78]!D365FinOps_API_Table[[FixedAssetNumber]:[Department]],80,FALSE)</f>
        <v>#REF!</v>
      </c>
      <c r="AW436" t="e">
        <f t="shared" si="116"/>
        <v>#REF!</v>
      </c>
      <c r="BL436" s="254" t="s">
        <v>1680</v>
      </c>
    </row>
    <row r="437" spans="1:64" s="591" customFormat="1" hidden="1" outlineLevel="1">
      <c r="A437" s="614">
        <f t="shared" si="139"/>
        <v>423</v>
      </c>
      <c r="B437" s="615" t="s">
        <v>206</v>
      </c>
      <c r="C437" s="615" t="s">
        <v>188</v>
      </c>
      <c r="D437" s="616"/>
      <c r="E437" s="617" t="s">
        <v>1683</v>
      </c>
      <c r="F437" s="618"/>
      <c r="G437" s="619"/>
      <c r="H437" s="620"/>
      <c r="I437" s="621"/>
      <c r="J437" s="617" t="s">
        <v>1684</v>
      </c>
      <c r="K437" s="617" t="s">
        <v>1685</v>
      </c>
      <c r="L437" s="617" t="s">
        <v>1686</v>
      </c>
      <c r="M437" s="622"/>
      <c r="N437" s="622"/>
      <c r="O437" s="622">
        <v>69093686</v>
      </c>
      <c r="P437" s="622"/>
      <c r="Q437" s="623">
        <v>1</v>
      </c>
      <c r="R437" s="624"/>
      <c r="S437" s="625"/>
      <c r="T437" s="626"/>
      <c r="U437" s="627"/>
      <c r="V437" s="628"/>
      <c r="W437" s="629"/>
      <c r="X437" s="618"/>
      <c r="Y437" s="630"/>
      <c r="Z437" s="631"/>
      <c r="AA437" s="631"/>
      <c r="AB437" s="631"/>
      <c r="AC437" s="631"/>
      <c r="AD437" s="631"/>
      <c r="AE437" s="631"/>
      <c r="AF437" s="631"/>
      <c r="AG437" s="631"/>
      <c r="AH437" s="631"/>
      <c r="AI437" s="631"/>
      <c r="AJ437" s="631"/>
      <c r="AK437" s="631"/>
      <c r="AL437" s="631"/>
      <c r="AM437" s="631"/>
      <c r="AN437" s="631"/>
      <c r="AO437" s="631"/>
      <c r="AP437" s="632"/>
      <c r="AQ437" s="633"/>
      <c r="AR437" s="634"/>
      <c r="AS437" s="635" t="s">
        <v>1601</v>
      </c>
      <c r="AT437" s="670">
        <v>45504</v>
      </c>
      <c r="AU437" s="119" t="s">
        <v>1602</v>
      </c>
      <c r="AV437" s="722" t="e">
        <f>VLOOKUP(F437,[78]!D365FinOps_API_Table[[FixedAssetNumber]:[Department]],80,FALSE)</f>
        <v>#REF!</v>
      </c>
      <c r="AW437" s="636" t="e">
        <f t="shared" si="116"/>
        <v>#REF!</v>
      </c>
      <c r="AX437" s="636"/>
      <c r="AY437" s="636"/>
      <c r="AZ437" s="636"/>
      <c r="BA437" s="636"/>
      <c r="BB437" s="636"/>
      <c r="BC437" s="636"/>
      <c r="BD437" s="636"/>
      <c r="BE437" s="636"/>
      <c r="BF437" s="636"/>
      <c r="BL437" s="617" t="s">
        <v>1683</v>
      </c>
    </row>
    <row r="438" spans="1:64" s="591" customFormat="1" hidden="1" outlineLevel="1">
      <c r="A438" s="637">
        <f t="shared" si="139"/>
        <v>424</v>
      </c>
      <c r="B438" s="638" t="s">
        <v>206</v>
      </c>
      <c r="C438" s="638" t="s">
        <v>188</v>
      </c>
      <c r="D438" s="639"/>
      <c r="E438" s="640" t="s">
        <v>1687</v>
      </c>
      <c r="F438" s="641"/>
      <c r="G438" s="642"/>
      <c r="H438" s="643"/>
      <c r="I438" s="592"/>
      <c r="J438" s="644" t="s">
        <v>1684</v>
      </c>
      <c r="K438" s="640" t="s">
        <v>1688</v>
      </c>
      <c r="L438" s="640" t="s">
        <v>903</v>
      </c>
      <c r="M438" s="645"/>
      <c r="N438" s="645"/>
      <c r="O438" s="645" t="s">
        <v>1689</v>
      </c>
      <c r="P438" s="645"/>
      <c r="Q438" s="646">
        <v>1</v>
      </c>
      <c r="R438" s="647"/>
      <c r="S438" s="648"/>
      <c r="T438" s="649"/>
      <c r="U438" s="650"/>
      <c r="V438" s="651"/>
      <c r="W438" s="652"/>
      <c r="X438" s="641"/>
      <c r="Y438" s="653"/>
      <c r="Z438" s="654"/>
      <c r="AA438" s="654"/>
      <c r="AB438" s="654"/>
      <c r="AC438" s="654"/>
      <c r="AD438" s="654"/>
      <c r="AE438" s="654"/>
      <c r="AF438" s="654"/>
      <c r="AG438" s="654"/>
      <c r="AH438" s="654"/>
      <c r="AI438" s="654"/>
      <c r="AJ438" s="654"/>
      <c r="AK438" s="654"/>
      <c r="AL438" s="654"/>
      <c r="AM438" s="654"/>
      <c r="AN438" s="654"/>
      <c r="AO438" s="654"/>
      <c r="AP438" s="655"/>
      <c r="AQ438" s="656"/>
      <c r="AR438" s="657"/>
      <c r="AS438" s="658" t="s">
        <v>1601</v>
      </c>
      <c r="AT438" s="671">
        <v>45504</v>
      </c>
      <c r="AU438" s="119" t="s">
        <v>1602</v>
      </c>
      <c r="AV438" s="722" t="e">
        <f>VLOOKUP(F438,[78]!D365FinOps_API_Table[[FixedAssetNumber]:[Department]],80,FALSE)</f>
        <v>#REF!</v>
      </c>
      <c r="AW438" s="659" t="e">
        <f t="shared" si="116"/>
        <v>#REF!</v>
      </c>
      <c r="AX438" s="659"/>
      <c r="AY438" s="659"/>
      <c r="AZ438" s="659"/>
      <c r="BA438" s="659"/>
      <c r="BB438" s="659"/>
      <c r="BC438" s="659"/>
      <c r="BD438" s="659"/>
      <c r="BE438" s="659"/>
      <c r="BF438" s="659"/>
      <c r="BL438" s="640" t="s">
        <v>1687</v>
      </c>
    </row>
    <row r="439" spans="1:64" s="591" customFormat="1" hidden="1" outlineLevel="1">
      <c r="A439" s="242">
        <f t="shared" si="139"/>
        <v>425</v>
      </c>
      <c r="B439" s="638" t="s">
        <v>206</v>
      </c>
      <c r="C439" s="638" t="s">
        <v>188</v>
      </c>
      <c r="D439" s="211"/>
      <c r="E439" s="660" t="s">
        <v>1690</v>
      </c>
      <c r="F439" s="213"/>
      <c r="G439" s="661"/>
      <c r="H439" s="244"/>
      <c r="I439" s="216"/>
      <c r="J439" s="644" t="s">
        <v>1684</v>
      </c>
      <c r="K439" s="662" t="s">
        <v>1691</v>
      </c>
      <c r="L439" s="663" t="s">
        <v>1692</v>
      </c>
      <c r="M439" s="662"/>
      <c r="N439" s="662"/>
      <c r="O439" s="662" t="s">
        <v>1693</v>
      </c>
      <c r="P439" s="662"/>
      <c r="Q439" s="646">
        <v>1</v>
      </c>
      <c r="R439" s="291"/>
      <c r="S439" s="245"/>
      <c r="T439" s="245"/>
      <c r="U439" s="246"/>
      <c r="V439" s="247"/>
      <c r="W439" s="246"/>
      <c r="X439" s="254"/>
      <c r="Y439" s="248"/>
      <c r="Z439" s="249"/>
      <c r="AA439" s="249"/>
      <c r="AB439" s="249"/>
      <c r="AC439" s="249"/>
      <c r="AD439" s="249"/>
      <c r="AE439" s="249"/>
      <c r="AF439" s="249"/>
      <c r="AG439" s="249"/>
      <c r="AH439" s="249"/>
      <c r="AI439" s="249"/>
      <c r="AJ439" s="249"/>
      <c r="AK439" s="249"/>
      <c r="AL439" s="249"/>
      <c r="AM439" s="249"/>
      <c r="AN439" s="249"/>
      <c r="AO439" s="249"/>
      <c r="AP439" s="664"/>
      <c r="AQ439" s="251"/>
      <c r="AR439" s="251"/>
      <c r="AS439" s="229" t="s">
        <v>1601</v>
      </c>
      <c r="AT439" s="672">
        <v>45504</v>
      </c>
      <c r="AU439" s="119" t="s">
        <v>1602</v>
      </c>
      <c r="AV439" s="722" t="e">
        <f>VLOOKUP(F439,[78]!D365FinOps_API_Table[[FixedAssetNumber]:[Department]],80,FALSE)</f>
        <v>#REF!</v>
      </c>
      <c r="AW439" s="665" t="e">
        <f t="shared" si="116"/>
        <v>#REF!</v>
      </c>
      <c r="AX439" s="665"/>
      <c r="AY439" s="665"/>
      <c r="AZ439" s="665"/>
      <c r="BA439" s="665"/>
      <c r="BB439" s="665"/>
      <c r="BC439" s="665"/>
      <c r="BD439" s="665"/>
      <c r="BE439" s="665"/>
      <c r="BF439" s="665"/>
      <c r="BL439" s="660" t="s">
        <v>1690</v>
      </c>
    </row>
    <row r="440" spans="1:64" s="591" customFormat="1" hidden="1" outlineLevel="1">
      <c r="A440" s="637">
        <f t="shared" si="139"/>
        <v>426</v>
      </c>
      <c r="B440" s="638" t="s">
        <v>206</v>
      </c>
      <c r="C440" s="638" t="s">
        <v>188</v>
      </c>
      <c r="D440" s="211"/>
      <c r="E440" s="660" t="s">
        <v>1694</v>
      </c>
      <c r="F440" s="213"/>
      <c r="G440" s="661"/>
      <c r="H440" s="244"/>
      <c r="I440" s="216"/>
      <c r="J440" s="644" t="s">
        <v>1684</v>
      </c>
      <c r="K440" s="662" t="s">
        <v>1691</v>
      </c>
      <c r="L440" s="663" t="s">
        <v>1692</v>
      </c>
      <c r="M440" s="662"/>
      <c r="N440" s="662"/>
      <c r="O440" s="662" t="s">
        <v>1695</v>
      </c>
      <c r="P440" s="662"/>
      <c r="Q440" s="646">
        <v>1</v>
      </c>
      <c r="R440" s="291"/>
      <c r="S440" s="245"/>
      <c r="T440" s="245"/>
      <c r="U440" s="246"/>
      <c r="V440" s="247"/>
      <c r="W440" s="246"/>
      <c r="X440" s="254"/>
      <c r="Y440" s="248"/>
      <c r="Z440" s="249"/>
      <c r="AA440" s="249"/>
      <c r="AB440" s="249"/>
      <c r="AC440" s="249"/>
      <c r="AD440" s="249"/>
      <c r="AE440" s="249"/>
      <c r="AF440" s="249"/>
      <c r="AG440" s="249"/>
      <c r="AH440" s="249"/>
      <c r="AI440" s="249"/>
      <c r="AJ440" s="249"/>
      <c r="AK440" s="249"/>
      <c r="AL440" s="249"/>
      <c r="AM440" s="249"/>
      <c r="AN440" s="249"/>
      <c r="AO440" s="249"/>
      <c r="AP440" s="664"/>
      <c r="AQ440" s="251"/>
      <c r="AR440" s="251"/>
      <c r="AS440" s="229" t="s">
        <v>1601</v>
      </c>
      <c r="AT440" s="672">
        <v>45504</v>
      </c>
      <c r="AU440" s="119" t="s">
        <v>1602</v>
      </c>
      <c r="AV440" s="722" t="e">
        <f>VLOOKUP(F440,[78]!D365FinOps_API_Table[[FixedAssetNumber]:[Department]],80,FALSE)</f>
        <v>#REF!</v>
      </c>
      <c r="AW440" s="665" t="e">
        <f t="shared" si="116"/>
        <v>#REF!</v>
      </c>
      <c r="AX440" s="665"/>
      <c r="AY440" s="665"/>
      <c r="AZ440" s="665"/>
      <c r="BA440" s="665"/>
      <c r="BB440" s="665"/>
      <c r="BC440" s="665"/>
      <c r="BD440" s="665"/>
      <c r="BE440" s="665"/>
      <c r="BF440" s="665"/>
      <c r="BL440" s="660" t="s">
        <v>1694</v>
      </c>
    </row>
    <row r="441" spans="1:64" s="591" customFormat="1" hidden="1" outlineLevel="1">
      <c r="A441" s="242">
        <f t="shared" si="139"/>
        <v>427</v>
      </c>
      <c r="B441" s="638" t="s">
        <v>206</v>
      </c>
      <c r="C441" s="638" t="s">
        <v>188</v>
      </c>
      <c r="D441" s="211"/>
      <c r="E441" s="660" t="s">
        <v>1696</v>
      </c>
      <c r="F441" s="213"/>
      <c r="G441" s="661"/>
      <c r="H441" s="244"/>
      <c r="I441" s="216"/>
      <c r="J441" s="644" t="s">
        <v>1684</v>
      </c>
      <c r="K441" s="662" t="s">
        <v>1691</v>
      </c>
      <c r="L441" s="663" t="s">
        <v>903</v>
      </c>
      <c r="M441" s="662"/>
      <c r="N441" s="662"/>
      <c r="O441" s="662" t="s">
        <v>1697</v>
      </c>
      <c r="P441" s="662"/>
      <c r="Q441" s="646">
        <v>1</v>
      </c>
      <c r="R441" s="291"/>
      <c r="S441" s="245"/>
      <c r="T441" s="245"/>
      <c r="U441" s="246"/>
      <c r="V441" s="247"/>
      <c r="W441" s="246"/>
      <c r="X441" s="254"/>
      <c r="Y441" s="248"/>
      <c r="Z441" s="249"/>
      <c r="AA441" s="249"/>
      <c r="AB441" s="249"/>
      <c r="AC441" s="249"/>
      <c r="AD441" s="249"/>
      <c r="AE441" s="249"/>
      <c r="AF441" s="249"/>
      <c r="AG441" s="249"/>
      <c r="AH441" s="249"/>
      <c r="AI441" s="249"/>
      <c r="AJ441" s="249"/>
      <c r="AK441" s="249"/>
      <c r="AL441" s="249"/>
      <c r="AM441" s="249"/>
      <c r="AN441" s="249"/>
      <c r="AO441" s="249"/>
      <c r="AP441" s="664"/>
      <c r="AQ441" s="251"/>
      <c r="AR441" s="251"/>
      <c r="AS441" s="229" t="s">
        <v>1601</v>
      </c>
      <c r="AT441" s="672">
        <v>45504</v>
      </c>
      <c r="AU441" s="119" t="s">
        <v>1602</v>
      </c>
      <c r="AV441" s="722" t="e">
        <f>VLOOKUP(F441,[78]!D365FinOps_API_Table[[FixedAssetNumber]:[Department]],80,FALSE)</f>
        <v>#REF!</v>
      </c>
      <c r="AW441" s="665" t="e">
        <f t="shared" si="116"/>
        <v>#REF!</v>
      </c>
      <c r="AX441" s="665"/>
      <c r="AY441" s="665"/>
      <c r="AZ441" s="665"/>
      <c r="BA441" s="665"/>
      <c r="BB441" s="665"/>
      <c r="BC441" s="665"/>
      <c r="BD441" s="665"/>
      <c r="BE441" s="665"/>
      <c r="BF441" s="665"/>
      <c r="BL441" s="660" t="s">
        <v>1696</v>
      </c>
    </row>
    <row r="442" spans="1:64" s="591" customFormat="1" hidden="1" outlineLevel="1">
      <c r="A442" s="637">
        <f t="shared" si="139"/>
        <v>428</v>
      </c>
      <c r="B442" s="638" t="s">
        <v>206</v>
      </c>
      <c r="C442" s="638" t="s">
        <v>188</v>
      </c>
      <c r="D442" s="211"/>
      <c r="E442" s="660" t="s">
        <v>1698</v>
      </c>
      <c r="F442" s="213"/>
      <c r="G442" s="661"/>
      <c r="H442" s="244"/>
      <c r="I442" s="216"/>
      <c r="J442" s="644" t="s">
        <v>1684</v>
      </c>
      <c r="K442" s="662" t="s">
        <v>1691</v>
      </c>
      <c r="L442" s="663" t="s">
        <v>1686</v>
      </c>
      <c r="M442" s="662"/>
      <c r="N442" s="662"/>
      <c r="O442" s="662">
        <v>69092080</v>
      </c>
      <c r="P442" s="662"/>
      <c r="Q442" s="646">
        <v>1</v>
      </c>
      <c r="R442" s="291"/>
      <c r="S442" s="245"/>
      <c r="T442" s="245"/>
      <c r="U442" s="246"/>
      <c r="V442" s="247"/>
      <c r="W442" s="246"/>
      <c r="X442" s="254"/>
      <c r="Y442" s="248"/>
      <c r="Z442" s="249"/>
      <c r="AA442" s="249"/>
      <c r="AB442" s="249"/>
      <c r="AC442" s="249"/>
      <c r="AD442" s="249"/>
      <c r="AE442" s="249"/>
      <c r="AF442" s="249"/>
      <c r="AG442" s="249"/>
      <c r="AH442" s="249"/>
      <c r="AI442" s="249"/>
      <c r="AJ442" s="249"/>
      <c r="AK442" s="249"/>
      <c r="AL442" s="249"/>
      <c r="AM442" s="249"/>
      <c r="AN442" s="249"/>
      <c r="AO442" s="249"/>
      <c r="AP442" s="664"/>
      <c r="AQ442" s="251"/>
      <c r="AR442" s="251"/>
      <c r="AS442" s="229" t="s">
        <v>1601</v>
      </c>
      <c r="AT442" s="672">
        <v>45504</v>
      </c>
      <c r="AU442" s="119" t="s">
        <v>1602</v>
      </c>
      <c r="AV442" s="722" t="e">
        <f>VLOOKUP(F442,[78]!D365FinOps_API_Table[[FixedAssetNumber]:[Department]],80,FALSE)</f>
        <v>#REF!</v>
      </c>
      <c r="AW442" s="665" t="e">
        <f t="shared" si="116"/>
        <v>#REF!</v>
      </c>
      <c r="AX442" s="665"/>
      <c r="AY442" s="665"/>
      <c r="AZ442" s="665"/>
      <c r="BA442" s="665"/>
      <c r="BB442" s="665"/>
      <c r="BC442" s="665"/>
      <c r="BD442" s="665"/>
      <c r="BE442" s="665"/>
      <c r="BF442" s="665"/>
      <c r="BL442" s="660" t="s">
        <v>1698</v>
      </c>
    </row>
    <row r="443" spans="1:64" s="591" customFormat="1" hidden="1" outlineLevel="1">
      <c r="A443" s="242">
        <f t="shared" si="139"/>
        <v>429</v>
      </c>
      <c r="B443" s="638" t="s">
        <v>206</v>
      </c>
      <c r="C443" s="638" t="s">
        <v>188</v>
      </c>
      <c r="D443" s="211"/>
      <c r="E443" s="660" t="s">
        <v>1699</v>
      </c>
      <c r="F443" s="213"/>
      <c r="G443" s="661"/>
      <c r="H443" s="244"/>
      <c r="I443" s="216"/>
      <c r="J443" s="644" t="s">
        <v>1684</v>
      </c>
      <c r="K443" s="662" t="s">
        <v>1691</v>
      </c>
      <c r="L443" s="663" t="s">
        <v>903</v>
      </c>
      <c r="M443" s="662"/>
      <c r="N443" s="662"/>
      <c r="O443" s="662" t="s">
        <v>1700</v>
      </c>
      <c r="P443" s="662"/>
      <c r="Q443" s="646">
        <v>1</v>
      </c>
      <c r="R443" s="291"/>
      <c r="S443" s="245"/>
      <c r="T443" s="245"/>
      <c r="U443" s="246"/>
      <c r="V443" s="247"/>
      <c r="W443" s="246"/>
      <c r="X443" s="254"/>
      <c r="Y443" s="248"/>
      <c r="Z443" s="249"/>
      <c r="AA443" s="249"/>
      <c r="AB443" s="249"/>
      <c r="AC443" s="249"/>
      <c r="AD443" s="249"/>
      <c r="AE443" s="249"/>
      <c r="AF443" s="249"/>
      <c r="AG443" s="249"/>
      <c r="AH443" s="249"/>
      <c r="AI443" s="249"/>
      <c r="AJ443" s="249"/>
      <c r="AK443" s="249"/>
      <c r="AL443" s="249"/>
      <c r="AM443" s="249"/>
      <c r="AN443" s="249"/>
      <c r="AO443" s="249"/>
      <c r="AP443" s="664"/>
      <c r="AQ443" s="251"/>
      <c r="AR443" s="251"/>
      <c r="AS443" s="229" t="s">
        <v>1601</v>
      </c>
      <c r="AT443" s="672">
        <v>45504</v>
      </c>
      <c r="AU443" s="119" t="s">
        <v>1602</v>
      </c>
      <c r="AV443" s="722" t="e">
        <f>VLOOKUP(F443,[78]!D365FinOps_API_Table[[FixedAssetNumber]:[Department]],80,FALSE)</f>
        <v>#REF!</v>
      </c>
      <c r="AW443" s="665" t="e">
        <f t="shared" si="116"/>
        <v>#REF!</v>
      </c>
      <c r="AX443" s="665"/>
      <c r="AY443" s="665"/>
      <c r="AZ443" s="665"/>
      <c r="BA443" s="665"/>
      <c r="BB443" s="665"/>
      <c r="BC443" s="665"/>
      <c r="BD443" s="665"/>
      <c r="BE443" s="665"/>
      <c r="BF443" s="665"/>
      <c r="BL443" s="660" t="s">
        <v>1699</v>
      </c>
    </row>
    <row r="444" spans="1:64" s="591" customFormat="1" hidden="1" outlineLevel="1">
      <c r="A444" s="637">
        <f t="shared" si="139"/>
        <v>430</v>
      </c>
      <c r="B444" s="638" t="s">
        <v>206</v>
      </c>
      <c r="C444" s="638" t="s">
        <v>188</v>
      </c>
      <c r="D444" s="211"/>
      <c r="E444" s="660" t="s">
        <v>1701</v>
      </c>
      <c r="F444" s="213"/>
      <c r="G444" s="661"/>
      <c r="H444" s="244"/>
      <c r="I444" s="216"/>
      <c r="J444" s="644" t="s">
        <v>1684</v>
      </c>
      <c r="K444" s="662" t="s">
        <v>1691</v>
      </c>
      <c r="L444" s="663" t="s">
        <v>1692</v>
      </c>
      <c r="M444" s="662"/>
      <c r="N444" s="663"/>
      <c r="O444" s="663" t="s">
        <v>1702</v>
      </c>
      <c r="P444" s="662"/>
      <c r="Q444" s="646">
        <v>1</v>
      </c>
      <c r="R444" s="291"/>
      <c r="S444" s="245"/>
      <c r="T444" s="245"/>
      <c r="U444" s="246"/>
      <c r="V444" s="247"/>
      <c r="W444" s="246"/>
      <c r="X444" s="254"/>
      <c r="Y444" s="248"/>
      <c r="Z444" s="249"/>
      <c r="AA444" s="249"/>
      <c r="AB444" s="249"/>
      <c r="AC444" s="249"/>
      <c r="AD444" s="249"/>
      <c r="AE444" s="249"/>
      <c r="AF444" s="249"/>
      <c r="AG444" s="249"/>
      <c r="AH444" s="249"/>
      <c r="AI444" s="249"/>
      <c r="AJ444" s="249"/>
      <c r="AK444" s="249"/>
      <c r="AL444" s="249"/>
      <c r="AM444" s="249"/>
      <c r="AN444" s="249"/>
      <c r="AO444" s="249"/>
      <c r="AP444" s="664"/>
      <c r="AQ444" s="251"/>
      <c r="AR444" s="251"/>
      <c r="AS444" s="229" t="s">
        <v>1601</v>
      </c>
      <c r="AT444" s="672">
        <v>45504</v>
      </c>
      <c r="AU444" s="119" t="s">
        <v>1602</v>
      </c>
      <c r="AV444" s="722" t="e">
        <f>VLOOKUP(F444,[78]!D365FinOps_API_Table[[FixedAssetNumber]:[Department]],80,FALSE)</f>
        <v>#REF!</v>
      </c>
      <c r="AW444" s="665" t="e">
        <f t="shared" si="116"/>
        <v>#REF!</v>
      </c>
      <c r="AX444" s="665"/>
      <c r="AY444" s="665"/>
      <c r="AZ444" s="665"/>
      <c r="BA444" s="665"/>
      <c r="BB444" s="665"/>
      <c r="BC444" s="665"/>
      <c r="BD444" s="665"/>
      <c r="BE444" s="665"/>
      <c r="BF444" s="665"/>
      <c r="BL444" s="660" t="s">
        <v>1701</v>
      </c>
    </row>
    <row r="445" spans="1:64" s="591" customFormat="1" hidden="1" outlineLevel="1">
      <c r="A445" s="242">
        <f t="shared" si="139"/>
        <v>431</v>
      </c>
      <c r="B445" s="638" t="s">
        <v>206</v>
      </c>
      <c r="C445" s="638" t="s">
        <v>188</v>
      </c>
      <c r="D445" s="211"/>
      <c r="E445" s="660" t="s">
        <v>1703</v>
      </c>
      <c r="F445" s="213"/>
      <c r="G445" s="661"/>
      <c r="H445" s="244"/>
      <c r="I445" s="216"/>
      <c r="J445" s="644" t="s">
        <v>1684</v>
      </c>
      <c r="K445" s="662" t="s">
        <v>1691</v>
      </c>
      <c r="L445" s="663" t="s">
        <v>1692</v>
      </c>
      <c r="M445" s="662"/>
      <c r="N445" s="662"/>
      <c r="O445" s="662" t="s">
        <v>1704</v>
      </c>
      <c r="P445" s="662"/>
      <c r="Q445" s="646">
        <v>1</v>
      </c>
      <c r="R445" s="291"/>
      <c r="S445" s="245"/>
      <c r="T445" s="245"/>
      <c r="U445" s="246"/>
      <c r="V445" s="247"/>
      <c r="W445" s="246"/>
      <c r="X445" s="254"/>
      <c r="Y445" s="248"/>
      <c r="Z445" s="249"/>
      <c r="AA445" s="249"/>
      <c r="AB445" s="249"/>
      <c r="AC445" s="249"/>
      <c r="AD445" s="249"/>
      <c r="AE445" s="249"/>
      <c r="AF445" s="249"/>
      <c r="AG445" s="249"/>
      <c r="AH445" s="249"/>
      <c r="AI445" s="249"/>
      <c r="AJ445" s="249"/>
      <c r="AK445" s="249"/>
      <c r="AL445" s="249"/>
      <c r="AM445" s="249"/>
      <c r="AN445" s="249"/>
      <c r="AO445" s="249"/>
      <c r="AP445" s="664"/>
      <c r="AQ445" s="251"/>
      <c r="AR445" s="251"/>
      <c r="AS445" s="229" t="s">
        <v>1601</v>
      </c>
      <c r="AT445" s="672">
        <v>45504</v>
      </c>
      <c r="AU445" s="119" t="s">
        <v>1602</v>
      </c>
      <c r="AV445" s="722" t="e">
        <f>VLOOKUP(F445,[78]!D365FinOps_API_Table[[FixedAssetNumber]:[Department]],80,FALSE)</f>
        <v>#REF!</v>
      </c>
      <c r="AW445" s="665" t="e">
        <f t="shared" si="116"/>
        <v>#REF!</v>
      </c>
      <c r="AX445" s="665"/>
      <c r="AY445" s="665"/>
      <c r="AZ445" s="665"/>
      <c r="BA445" s="665"/>
      <c r="BB445" s="665"/>
      <c r="BC445" s="665"/>
      <c r="BD445" s="665"/>
      <c r="BE445" s="665"/>
      <c r="BF445" s="665"/>
      <c r="BL445" s="660" t="s">
        <v>1703</v>
      </c>
    </row>
    <row r="446" spans="1:64" s="591" customFormat="1" hidden="1" outlineLevel="1">
      <c r="A446" s="637">
        <f t="shared" si="139"/>
        <v>432</v>
      </c>
      <c r="B446" s="638" t="s">
        <v>206</v>
      </c>
      <c r="C446" s="638" t="s">
        <v>188</v>
      </c>
      <c r="D446" s="211"/>
      <c r="E446" s="660" t="s">
        <v>1705</v>
      </c>
      <c r="F446" s="213"/>
      <c r="G446" s="661"/>
      <c r="H446" s="244"/>
      <c r="I446" s="216"/>
      <c r="J446" s="644" t="s">
        <v>1684</v>
      </c>
      <c r="K446" s="662" t="s">
        <v>1691</v>
      </c>
      <c r="L446" s="663" t="s">
        <v>903</v>
      </c>
      <c r="M446" s="662"/>
      <c r="N446" s="662"/>
      <c r="O446" s="662" t="s">
        <v>1706</v>
      </c>
      <c r="P446" s="662"/>
      <c r="Q446" s="646">
        <v>1</v>
      </c>
      <c r="R446" s="291"/>
      <c r="S446" s="245"/>
      <c r="T446" s="245"/>
      <c r="U446" s="246"/>
      <c r="V446" s="247"/>
      <c r="W446" s="246"/>
      <c r="X446" s="254"/>
      <c r="Y446" s="248"/>
      <c r="Z446" s="249"/>
      <c r="AA446" s="249"/>
      <c r="AB446" s="249"/>
      <c r="AC446" s="249"/>
      <c r="AD446" s="249"/>
      <c r="AE446" s="249"/>
      <c r="AF446" s="249"/>
      <c r="AG446" s="249"/>
      <c r="AH446" s="249"/>
      <c r="AI446" s="249"/>
      <c r="AJ446" s="249"/>
      <c r="AK446" s="249"/>
      <c r="AL446" s="249"/>
      <c r="AM446" s="249"/>
      <c r="AN446" s="249"/>
      <c r="AO446" s="249"/>
      <c r="AP446" s="664"/>
      <c r="AQ446" s="251"/>
      <c r="AR446" s="251"/>
      <c r="AS446" s="229" t="s">
        <v>1601</v>
      </c>
      <c r="AT446" s="672">
        <v>45504</v>
      </c>
      <c r="AU446" s="119" t="s">
        <v>1602</v>
      </c>
      <c r="AV446" s="722" t="e">
        <f>VLOOKUP(F446,[78]!D365FinOps_API_Table[[FixedAssetNumber]:[Department]],80,FALSE)</f>
        <v>#REF!</v>
      </c>
      <c r="AW446" s="665" t="e">
        <f t="shared" si="116"/>
        <v>#REF!</v>
      </c>
      <c r="AX446" s="665"/>
      <c r="AY446" s="665"/>
      <c r="AZ446" s="665"/>
      <c r="BA446" s="665"/>
      <c r="BB446" s="665"/>
      <c r="BC446" s="665"/>
      <c r="BD446" s="665"/>
      <c r="BE446" s="665"/>
      <c r="BF446" s="665"/>
      <c r="BL446" s="660" t="s">
        <v>1705</v>
      </c>
    </row>
    <row r="447" spans="1:64" s="591" customFormat="1" hidden="1" outlineLevel="1">
      <c r="A447" s="242">
        <f t="shared" si="139"/>
        <v>433</v>
      </c>
      <c r="B447" s="638" t="s">
        <v>206</v>
      </c>
      <c r="C447" s="638" t="s">
        <v>188</v>
      </c>
      <c r="D447" s="211"/>
      <c r="E447" s="660" t="s">
        <v>1707</v>
      </c>
      <c r="F447" s="213"/>
      <c r="G447" s="661"/>
      <c r="H447" s="244"/>
      <c r="I447" s="216"/>
      <c r="J447" s="644" t="s">
        <v>1684</v>
      </c>
      <c r="K447" s="662" t="s">
        <v>1691</v>
      </c>
      <c r="L447" s="663" t="s">
        <v>903</v>
      </c>
      <c r="M447" s="662"/>
      <c r="N447" s="662"/>
      <c r="O447" s="662" t="s">
        <v>1708</v>
      </c>
      <c r="P447" s="662"/>
      <c r="Q447" s="646">
        <v>1</v>
      </c>
      <c r="R447" s="291"/>
      <c r="S447" s="245"/>
      <c r="T447" s="245"/>
      <c r="U447" s="246"/>
      <c r="V447" s="247"/>
      <c r="W447" s="246"/>
      <c r="X447" s="254"/>
      <c r="Y447" s="248"/>
      <c r="Z447" s="249"/>
      <c r="AA447" s="249"/>
      <c r="AB447" s="249"/>
      <c r="AC447" s="249"/>
      <c r="AD447" s="249"/>
      <c r="AE447" s="249"/>
      <c r="AF447" s="249"/>
      <c r="AG447" s="249"/>
      <c r="AH447" s="249"/>
      <c r="AI447" s="249"/>
      <c r="AJ447" s="249"/>
      <c r="AK447" s="249"/>
      <c r="AL447" s="249"/>
      <c r="AM447" s="249"/>
      <c r="AN447" s="249"/>
      <c r="AO447" s="249"/>
      <c r="AP447" s="664"/>
      <c r="AQ447" s="251"/>
      <c r="AR447" s="251"/>
      <c r="AS447" s="229" t="s">
        <v>1601</v>
      </c>
      <c r="AT447" s="672">
        <v>45504</v>
      </c>
      <c r="AU447" s="119" t="s">
        <v>1602</v>
      </c>
      <c r="AV447" s="722" t="e">
        <f>VLOOKUP(F447,[78]!D365FinOps_API_Table[[FixedAssetNumber]:[Department]],80,FALSE)</f>
        <v>#REF!</v>
      </c>
      <c r="AW447" s="665" t="e">
        <f t="shared" si="116"/>
        <v>#REF!</v>
      </c>
      <c r="AX447" s="665"/>
      <c r="AY447" s="665"/>
      <c r="AZ447" s="665"/>
      <c r="BA447" s="665"/>
      <c r="BB447" s="665"/>
      <c r="BC447" s="665"/>
      <c r="BD447" s="665"/>
      <c r="BE447" s="665"/>
      <c r="BF447" s="665"/>
      <c r="BL447" s="660" t="s">
        <v>1707</v>
      </c>
    </row>
    <row r="448" spans="1:64" s="591" customFormat="1" hidden="1" outlineLevel="1">
      <c r="A448" s="637">
        <f t="shared" si="139"/>
        <v>434</v>
      </c>
      <c r="B448" s="638" t="s">
        <v>206</v>
      </c>
      <c r="C448" s="638" t="s">
        <v>188</v>
      </c>
      <c r="D448" s="211"/>
      <c r="E448" s="660" t="s">
        <v>1709</v>
      </c>
      <c r="F448" s="213"/>
      <c r="G448" s="661"/>
      <c r="H448" s="244"/>
      <c r="I448" s="216"/>
      <c r="J448" s="644" t="s">
        <v>1684</v>
      </c>
      <c r="K448" s="662" t="s">
        <v>1710</v>
      </c>
      <c r="L448" s="663" t="s">
        <v>1711</v>
      </c>
      <c r="M448" s="662"/>
      <c r="N448" s="662"/>
      <c r="O448" s="662" t="s">
        <v>1712</v>
      </c>
      <c r="P448" s="662"/>
      <c r="Q448" s="646">
        <v>1</v>
      </c>
      <c r="R448" s="291"/>
      <c r="S448" s="245"/>
      <c r="T448" s="245"/>
      <c r="U448" s="246"/>
      <c r="V448" s="247"/>
      <c r="W448" s="246"/>
      <c r="X448" s="254"/>
      <c r="Y448" s="248"/>
      <c r="Z448" s="249"/>
      <c r="AA448" s="249"/>
      <c r="AB448" s="249"/>
      <c r="AC448" s="249"/>
      <c r="AD448" s="249"/>
      <c r="AE448" s="249"/>
      <c r="AF448" s="249"/>
      <c r="AG448" s="249"/>
      <c r="AH448" s="249"/>
      <c r="AI448" s="249"/>
      <c r="AJ448" s="249"/>
      <c r="AK448" s="249"/>
      <c r="AL448" s="249"/>
      <c r="AM448" s="249"/>
      <c r="AN448" s="249"/>
      <c r="AO448" s="249"/>
      <c r="AP448" s="664"/>
      <c r="AQ448" s="251"/>
      <c r="AR448" s="251"/>
      <c r="AS448" s="229" t="s">
        <v>1601</v>
      </c>
      <c r="AT448" s="672">
        <v>45504</v>
      </c>
      <c r="AU448" s="119" t="s">
        <v>1602</v>
      </c>
      <c r="AV448" s="722" t="e">
        <f>VLOOKUP(F448,[78]!D365FinOps_API_Table[[FixedAssetNumber]:[Department]],80,FALSE)</f>
        <v>#REF!</v>
      </c>
      <c r="AW448" s="665" t="e">
        <f t="shared" si="116"/>
        <v>#REF!</v>
      </c>
      <c r="AX448" s="665"/>
      <c r="AY448" s="665"/>
      <c r="AZ448" s="665"/>
      <c r="BA448" s="665"/>
      <c r="BB448" s="665"/>
      <c r="BC448" s="665"/>
      <c r="BD448" s="665"/>
      <c r="BE448" s="665"/>
      <c r="BF448" s="665"/>
      <c r="BL448" s="660" t="s">
        <v>1709</v>
      </c>
    </row>
    <row r="449" spans="1:64" s="591" customFormat="1" hidden="1" outlineLevel="1">
      <c r="A449" s="242">
        <f t="shared" si="139"/>
        <v>435</v>
      </c>
      <c r="B449" s="638" t="s">
        <v>206</v>
      </c>
      <c r="C449" s="638" t="s">
        <v>188</v>
      </c>
      <c r="D449" s="211"/>
      <c r="E449" s="660" t="s">
        <v>1713</v>
      </c>
      <c r="F449" s="213"/>
      <c r="G449" s="661"/>
      <c r="H449" s="244"/>
      <c r="I449" s="216"/>
      <c r="J449" s="663" t="s">
        <v>1714</v>
      </c>
      <c r="K449" s="662" t="s">
        <v>1715</v>
      </c>
      <c r="L449" s="663"/>
      <c r="M449" s="662"/>
      <c r="N449" s="662"/>
      <c r="O449" s="662"/>
      <c r="P449" s="662"/>
      <c r="Q449" s="666">
        <v>1</v>
      </c>
      <c r="R449" s="211"/>
      <c r="S449" s="245"/>
      <c r="T449" s="245"/>
      <c r="U449" s="246"/>
      <c r="V449" s="247"/>
      <c r="W449" s="246"/>
      <c r="X449" s="254"/>
      <c r="Y449" s="248"/>
      <c r="Z449" s="249"/>
      <c r="AA449" s="249"/>
      <c r="AB449" s="249"/>
      <c r="AC449" s="249"/>
      <c r="AD449" s="249"/>
      <c r="AE449" s="249"/>
      <c r="AF449" s="249"/>
      <c r="AG449" s="249"/>
      <c r="AH449" s="249"/>
      <c r="AI449" s="249"/>
      <c r="AJ449" s="249"/>
      <c r="AK449" s="249"/>
      <c r="AL449" s="249"/>
      <c r="AM449" s="249"/>
      <c r="AN449" s="249"/>
      <c r="AO449" s="249"/>
      <c r="AP449" s="664"/>
      <c r="AQ449" s="251"/>
      <c r="AR449" s="251"/>
      <c r="AS449" s="229" t="s">
        <v>1601</v>
      </c>
      <c r="AT449" s="672">
        <v>45504</v>
      </c>
      <c r="AU449" s="119" t="s">
        <v>1602</v>
      </c>
      <c r="AV449" s="722" t="e">
        <f>VLOOKUP(F449,[78]!D365FinOps_API_Table[[FixedAssetNumber]:[Department]],80,FALSE)</f>
        <v>#REF!</v>
      </c>
      <c r="AW449" s="665" t="e">
        <f t="shared" si="116"/>
        <v>#REF!</v>
      </c>
      <c r="AX449" s="665"/>
      <c r="AY449" s="665"/>
      <c r="AZ449" s="665"/>
      <c r="BA449" s="665"/>
      <c r="BB449" s="665"/>
      <c r="BC449" s="665"/>
      <c r="BD449" s="665"/>
      <c r="BE449" s="665"/>
      <c r="BF449" s="665"/>
      <c r="BL449" s="660" t="s">
        <v>1713</v>
      </c>
    </row>
    <row r="450" spans="1:64" s="591" customFormat="1" hidden="1" outlineLevel="1">
      <c r="A450" s="637">
        <f t="shared" si="139"/>
        <v>436</v>
      </c>
      <c r="B450" s="638" t="s">
        <v>206</v>
      </c>
      <c r="C450" s="638" t="s">
        <v>188</v>
      </c>
      <c r="D450" s="211"/>
      <c r="E450" s="660" t="s">
        <v>1716</v>
      </c>
      <c r="F450" s="213"/>
      <c r="G450" s="661"/>
      <c r="H450" s="244"/>
      <c r="I450" s="216"/>
      <c r="J450" s="663" t="s">
        <v>1717</v>
      </c>
      <c r="K450" s="662" t="s">
        <v>1640</v>
      </c>
      <c r="L450" s="663" t="s">
        <v>1255</v>
      </c>
      <c r="M450" s="662"/>
      <c r="N450" s="662"/>
      <c r="O450" s="662"/>
      <c r="P450" s="662"/>
      <c r="Q450" s="666">
        <v>1</v>
      </c>
      <c r="R450" s="211"/>
      <c r="S450" s="245"/>
      <c r="T450" s="245"/>
      <c r="U450" s="246"/>
      <c r="V450" s="247"/>
      <c r="W450" s="246"/>
      <c r="X450" s="254"/>
      <c r="Y450" s="248"/>
      <c r="Z450" s="249"/>
      <c r="AA450" s="249"/>
      <c r="AB450" s="249"/>
      <c r="AC450" s="249"/>
      <c r="AD450" s="249"/>
      <c r="AE450" s="249"/>
      <c r="AF450" s="249"/>
      <c r="AG450" s="249"/>
      <c r="AH450" s="249"/>
      <c r="AI450" s="249"/>
      <c r="AJ450" s="249"/>
      <c r="AK450" s="249"/>
      <c r="AL450" s="249"/>
      <c r="AM450" s="249"/>
      <c r="AN450" s="249"/>
      <c r="AO450" s="249"/>
      <c r="AP450" s="664"/>
      <c r="AQ450" s="251"/>
      <c r="AR450" s="251"/>
      <c r="AS450" s="229" t="s">
        <v>1601</v>
      </c>
      <c r="AT450" s="672">
        <v>45504</v>
      </c>
      <c r="AU450" s="119" t="s">
        <v>1602</v>
      </c>
      <c r="AV450" s="722" t="e">
        <f>VLOOKUP(F450,[78]!D365FinOps_API_Table[[FixedAssetNumber]:[Department]],80,FALSE)</f>
        <v>#REF!</v>
      </c>
      <c r="AW450" s="665" t="e">
        <f t="shared" si="116"/>
        <v>#REF!</v>
      </c>
      <c r="AX450" s="665"/>
      <c r="AY450" s="665"/>
      <c r="AZ450" s="665"/>
      <c r="BA450" s="665"/>
      <c r="BB450" s="665"/>
      <c r="BC450" s="665"/>
      <c r="BD450" s="665"/>
      <c r="BE450" s="665"/>
      <c r="BF450" s="665"/>
      <c r="BL450" s="660" t="s">
        <v>1716</v>
      </c>
    </row>
    <row r="451" spans="1:64" s="591" customFormat="1" hidden="1" outlineLevel="1">
      <c r="A451" s="242">
        <f t="shared" si="139"/>
        <v>437</v>
      </c>
      <c r="B451" s="638" t="s">
        <v>206</v>
      </c>
      <c r="C451" s="638" t="s">
        <v>188</v>
      </c>
      <c r="D451" s="211"/>
      <c r="E451" s="660" t="s">
        <v>1718</v>
      </c>
      <c r="F451" s="213"/>
      <c r="G451" s="661"/>
      <c r="H451" s="244"/>
      <c r="I451" s="216"/>
      <c r="J451" s="663" t="s">
        <v>1717</v>
      </c>
      <c r="K451" s="662" t="s">
        <v>1640</v>
      </c>
      <c r="L451" s="663" t="s">
        <v>1255</v>
      </c>
      <c r="M451" s="662"/>
      <c r="N451" s="662"/>
      <c r="O451" s="662"/>
      <c r="P451" s="662"/>
      <c r="Q451" s="666">
        <v>1</v>
      </c>
      <c r="R451" s="211"/>
      <c r="S451" s="245"/>
      <c r="T451" s="245"/>
      <c r="U451" s="246"/>
      <c r="V451" s="247"/>
      <c r="W451" s="246"/>
      <c r="X451" s="254"/>
      <c r="Y451" s="248"/>
      <c r="Z451" s="249"/>
      <c r="AA451" s="249"/>
      <c r="AB451" s="249"/>
      <c r="AC451" s="249"/>
      <c r="AD451" s="249"/>
      <c r="AE451" s="249"/>
      <c r="AF451" s="249"/>
      <c r="AG451" s="249"/>
      <c r="AH451" s="249"/>
      <c r="AI451" s="249"/>
      <c r="AJ451" s="249"/>
      <c r="AK451" s="249"/>
      <c r="AL451" s="249"/>
      <c r="AM451" s="249"/>
      <c r="AN451" s="249"/>
      <c r="AO451" s="249"/>
      <c r="AP451" s="664"/>
      <c r="AQ451" s="251"/>
      <c r="AR451" s="251"/>
      <c r="AS451" s="229" t="s">
        <v>1601</v>
      </c>
      <c r="AT451" s="672">
        <v>45504</v>
      </c>
      <c r="AU451" s="119" t="s">
        <v>1602</v>
      </c>
      <c r="AV451" s="722" t="e">
        <f>VLOOKUP(F451,[78]!D365FinOps_API_Table[[FixedAssetNumber]:[Department]],80,FALSE)</f>
        <v>#REF!</v>
      </c>
      <c r="AW451" s="665" t="e">
        <f t="shared" si="116"/>
        <v>#REF!</v>
      </c>
      <c r="AX451" s="665"/>
      <c r="AY451" s="665"/>
      <c r="AZ451" s="665"/>
      <c r="BA451" s="665"/>
      <c r="BB451" s="665"/>
      <c r="BC451" s="665"/>
      <c r="BD451" s="665"/>
      <c r="BE451" s="665"/>
      <c r="BF451" s="665"/>
      <c r="BL451" s="660" t="s">
        <v>1718</v>
      </c>
    </row>
    <row r="452" spans="1:64" s="591" customFormat="1" hidden="1" outlineLevel="1">
      <c r="A452" s="637">
        <f t="shared" si="139"/>
        <v>438</v>
      </c>
      <c r="B452" s="638" t="s">
        <v>206</v>
      </c>
      <c r="C452" s="638" t="s">
        <v>188</v>
      </c>
      <c r="D452" s="211"/>
      <c r="E452" s="660" t="s">
        <v>1719</v>
      </c>
      <c r="F452" s="213"/>
      <c r="G452" s="661"/>
      <c r="H452" s="244"/>
      <c r="I452" s="216"/>
      <c r="J452" s="663" t="s">
        <v>1717</v>
      </c>
      <c r="K452" s="662" t="s">
        <v>1640</v>
      </c>
      <c r="L452" s="663" t="s">
        <v>1255</v>
      </c>
      <c r="M452" s="662"/>
      <c r="N452" s="662"/>
      <c r="O452" s="662"/>
      <c r="P452" s="662"/>
      <c r="Q452" s="666">
        <v>1</v>
      </c>
      <c r="R452" s="211"/>
      <c r="S452" s="245"/>
      <c r="T452" s="245"/>
      <c r="U452" s="246"/>
      <c r="V452" s="247"/>
      <c r="W452" s="246"/>
      <c r="X452" s="254"/>
      <c r="Y452" s="248"/>
      <c r="Z452" s="249"/>
      <c r="AA452" s="249"/>
      <c r="AB452" s="249"/>
      <c r="AC452" s="249"/>
      <c r="AD452" s="249"/>
      <c r="AE452" s="249"/>
      <c r="AF452" s="249"/>
      <c r="AG452" s="249"/>
      <c r="AH452" s="249"/>
      <c r="AI452" s="249"/>
      <c r="AJ452" s="249"/>
      <c r="AK452" s="249"/>
      <c r="AL452" s="249"/>
      <c r="AM452" s="249"/>
      <c r="AN452" s="249"/>
      <c r="AO452" s="249"/>
      <c r="AP452" s="664"/>
      <c r="AQ452" s="251"/>
      <c r="AR452" s="251"/>
      <c r="AS452" s="229" t="s">
        <v>1601</v>
      </c>
      <c r="AT452" s="672">
        <v>45504</v>
      </c>
      <c r="AU452" s="119" t="s">
        <v>1602</v>
      </c>
      <c r="AV452" s="722" t="e">
        <f>VLOOKUP(F452,[78]!D365FinOps_API_Table[[FixedAssetNumber]:[Department]],80,FALSE)</f>
        <v>#REF!</v>
      </c>
      <c r="AW452" s="665" t="e">
        <f t="shared" si="116"/>
        <v>#REF!</v>
      </c>
      <c r="AX452" s="665"/>
      <c r="AY452" s="665"/>
      <c r="AZ452" s="665"/>
      <c r="BA452" s="665"/>
      <c r="BB452" s="665"/>
      <c r="BC452" s="665"/>
      <c r="BD452" s="665"/>
      <c r="BE452" s="665"/>
      <c r="BF452" s="665"/>
      <c r="BL452" s="660" t="s">
        <v>1719</v>
      </c>
    </row>
    <row r="453" spans="1:64" s="591" customFormat="1" hidden="1" outlineLevel="1">
      <c r="A453" s="242">
        <f t="shared" si="139"/>
        <v>439</v>
      </c>
      <c r="B453" s="638" t="s">
        <v>206</v>
      </c>
      <c r="C453" s="638" t="s">
        <v>188</v>
      </c>
      <c r="D453" s="211"/>
      <c r="E453" s="660" t="s">
        <v>1720</v>
      </c>
      <c r="F453" s="213"/>
      <c r="G453" s="661"/>
      <c r="H453" s="244"/>
      <c r="I453" s="216"/>
      <c r="J453" s="663" t="s">
        <v>1717</v>
      </c>
      <c r="K453" s="662" t="s">
        <v>1640</v>
      </c>
      <c r="L453" s="663" t="s">
        <v>1255</v>
      </c>
      <c r="M453" s="662"/>
      <c r="N453" s="662"/>
      <c r="O453" s="662"/>
      <c r="P453" s="662"/>
      <c r="Q453" s="666">
        <v>1</v>
      </c>
      <c r="R453" s="211"/>
      <c r="S453" s="245"/>
      <c r="T453" s="245"/>
      <c r="U453" s="246"/>
      <c r="V453" s="247"/>
      <c r="W453" s="246"/>
      <c r="X453" s="254"/>
      <c r="Y453" s="248"/>
      <c r="Z453" s="249"/>
      <c r="AA453" s="249"/>
      <c r="AB453" s="249"/>
      <c r="AC453" s="249"/>
      <c r="AD453" s="249"/>
      <c r="AE453" s="249"/>
      <c r="AF453" s="249"/>
      <c r="AG453" s="249"/>
      <c r="AH453" s="249"/>
      <c r="AI453" s="249"/>
      <c r="AJ453" s="249"/>
      <c r="AK453" s="249"/>
      <c r="AL453" s="249"/>
      <c r="AM453" s="249"/>
      <c r="AN453" s="249"/>
      <c r="AO453" s="249"/>
      <c r="AP453" s="664"/>
      <c r="AQ453" s="251"/>
      <c r="AR453" s="251"/>
      <c r="AS453" s="229" t="s">
        <v>1601</v>
      </c>
      <c r="AT453" s="672">
        <v>45504</v>
      </c>
      <c r="AU453" s="119" t="s">
        <v>1602</v>
      </c>
      <c r="AV453" s="722" t="e">
        <f>VLOOKUP(F453,[78]!D365FinOps_API_Table[[FixedAssetNumber]:[Department]],80,FALSE)</f>
        <v>#REF!</v>
      </c>
      <c r="AW453" s="665" t="e">
        <f t="shared" si="116"/>
        <v>#REF!</v>
      </c>
      <c r="AX453" s="665"/>
      <c r="AY453" s="665"/>
      <c r="AZ453" s="665"/>
      <c r="BA453" s="665"/>
      <c r="BB453" s="665"/>
      <c r="BC453" s="665"/>
      <c r="BD453" s="665"/>
      <c r="BE453" s="665"/>
      <c r="BF453" s="665"/>
      <c r="BL453" s="660" t="s">
        <v>1720</v>
      </c>
    </row>
    <row r="454" spans="1:64" s="591" customFormat="1" hidden="1" outlineLevel="1">
      <c r="A454" s="637">
        <f t="shared" si="139"/>
        <v>440</v>
      </c>
      <c r="B454" s="638" t="s">
        <v>206</v>
      </c>
      <c r="C454" s="638" t="s">
        <v>188</v>
      </c>
      <c r="D454" s="211"/>
      <c r="E454" s="660" t="s">
        <v>1721</v>
      </c>
      <c r="F454" s="213"/>
      <c r="G454" s="661"/>
      <c r="H454" s="244"/>
      <c r="I454" s="216"/>
      <c r="J454" s="663" t="s">
        <v>1717</v>
      </c>
      <c r="K454" s="662" t="s">
        <v>1640</v>
      </c>
      <c r="L454" s="663" t="s">
        <v>1255</v>
      </c>
      <c r="M454" s="662"/>
      <c r="N454" s="662"/>
      <c r="O454" s="662"/>
      <c r="P454" s="662"/>
      <c r="Q454" s="666">
        <v>1</v>
      </c>
      <c r="R454" s="211"/>
      <c r="S454" s="245"/>
      <c r="T454" s="245"/>
      <c r="U454" s="246"/>
      <c r="V454" s="247"/>
      <c r="W454" s="246"/>
      <c r="X454" s="254"/>
      <c r="Y454" s="248"/>
      <c r="Z454" s="249"/>
      <c r="AA454" s="249"/>
      <c r="AB454" s="249"/>
      <c r="AC454" s="249"/>
      <c r="AD454" s="249"/>
      <c r="AE454" s="249"/>
      <c r="AF454" s="249"/>
      <c r="AG454" s="249"/>
      <c r="AH454" s="249"/>
      <c r="AI454" s="249"/>
      <c r="AJ454" s="249"/>
      <c r="AK454" s="249"/>
      <c r="AL454" s="249"/>
      <c r="AM454" s="249"/>
      <c r="AN454" s="249"/>
      <c r="AO454" s="249"/>
      <c r="AP454" s="664"/>
      <c r="AQ454" s="251"/>
      <c r="AR454" s="251"/>
      <c r="AS454" s="229" t="s">
        <v>1601</v>
      </c>
      <c r="AT454" s="672">
        <v>45504</v>
      </c>
      <c r="AU454" s="119" t="s">
        <v>1602</v>
      </c>
      <c r="AV454" s="722" t="e">
        <f>VLOOKUP(F454,[78]!D365FinOps_API_Table[[FixedAssetNumber]:[Department]],80,FALSE)</f>
        <v>#REF!</v>
      </c>
      <c r="AW454" s="665" t="e">
        <f t="shared" si="116"/>
        <v>#REF!</v>
      </c>
      <c r="AX454" s="665"/>
      <c r="AY454" s="665"/>
      <c r="AZ454" s="665"/>
      <c r="BA454" s="665"/>
      <c r="BB454" s="665"/>
      <c r="BC454" s="665"/>
      <c r="BD454" s="665"/>
      <c r="BE454" s="665"/>
      <c r="BF454" s="665"/>
      <c r="BL454" s="660" t="s">
        <v>1721</v>
      </c>
    </row>
    <row r="455" spans="1:64" s="591" customFormat="1" hidden="1" outlineLevel="1">
      <c r="A455" s="242">
        <f t="shared" si="139"/>
        <v>441</v>
      </c>
      <c r="B455" s="638" t="s">
        <v>206</v>
      </c>
      <c r="C455" s="638" t="s">
        <v>188</v>
      </c>
      <c r="D455" s="211"/>
      <c r="E455" s="660" t="s">
        <v>1722</v>
      </c>
      <c r="F455" s="213"/>
      <c r="G455" s="661"/>
      <c r="H455" s="244"/>
      <c r="I455" s="216"/>
      <c r="J455" s="663" t="s">
        <v>1717</v>
      </c>
      <c r="K455" s="662" t="s">
        <v>1640</v>
      </c>
      <c r="L455" s="663" t="s">
        <v>1255</v>
      </c>
      <c r="M455" s="662"/>
      <c r="N455" s="662"/>
      <c r="O455" s="662"/>
      <c r="P455" s="662"/>
      <c r="Q455" s="666">
        <v>1</v>
      </c>
      <c r="R455" s="211"/>
      <c r="S455" s="245"/>
      <c r="T455" s="245"/>
      <c r="U455" s="246"/>
      <c r="V455" s="247"/>
      <c r="W455" s="246"/>
      <c r="X455" s="254"/>
      <c r="Y455" s="248"/>
      <c r="Z455" s="249"/>
      <c r="AA455" s="249"/>
      <c r="AB455" s="249"/>
      <c r="AC455" s="249"/>
      <c r="AD455" s="249"/>
      <c r="AE455" s="249"/>
      <c r="AF455" s="249"/>
      <c r="AG455" s="249"/>
      <c r="AH455" s="249"/>
      <c r="AI455" s="249"/>
      <c r="AJ455" s="249"/>
      <c r="AK455" s="249"/>
      <c r="AL455" s="249"/>
      <c r="AM455" s="249"/>
      <c r="AN455" s="249"/>
      <c r="AO455" s="249"/>
      <c r="AP455" s="664"/>
      <c r="AQ455" s="251"/>
      <c r="AR455" s="251"/>
      <c r="AS455" s="229" t="s">
        <v>1601</v>
      </c>
      <c r="AT455" s="672">
        <v>45504</v>
      </c>
      <c r="AU455" s="119" t="s">
        <v>1602</v>
      </c>
      <c r="AV455" s="722" t="e">
        <f>VLOOKUP(F455,[78]!D365FinOps_API_Table[[FixedAssetNumber]:[Department]],80,FALSE)</f>
        <v>#REF!</v>
      </c>
      <c r="AW455" s="665" t="e">
        <f t="shared" si="116"/>
        <v>#REF!</v>
      </c>
      <c r="AX455" s="665"/>
      <c r="AY455" s="665"/>
      <c r="AZ455" s="665"/>
      <c r="BA455" s="665"/>
      <c r="BB455" s="665"/>
      <c r="BC455" s="665"/>
      <c r="BD455" s="665"/>
      <c r="BE455" s="665"/>
      <c r="BF455" s="665"/>
      <c r="BL455" s="660" t="s">
        <v>1722</v>
      </c>
    </row>
    <row r="456" spans="1:64" s="591" customFormat="1" hidden="1" outlineLevel="1">
      <c r="A456" s="637">
        <f t="shared" si="139"/>
        <v>442</v>
      </c>
      <c r="B456" s="638" t="s">
        <v>206</v>
      </c>
      <c r="C456" s="638" t="s">
        <v>188</v>
      </c>
      <c r="D456" s="211"/>
      <c r="E456" s="660" t="s">
        <v>1723</v>
      </c>
      <c r="F456" s="213"/>
      <c r="G456" s="661"/>
      <c r="H456" s="244"/>
      <c r="I456" s="216"/>
      <c r="J456" s="663" t="s">
        <v>1717</v>
      </c>
      <c r="K456" s="662" t="s">
        <v>1640</v>
      </c>
      <c r="L456" s="663" t="s">
        <v>1255</v>
      </c>
      <c r="M456" s="662"/>
      <c r="N456" s="662"/>
      <c r="O456" s="662"/>
      <c r="P456" s="662"/>
      <c r="Q456" s="666">
        <v>1</v>
      </c>
      <c r="R456" s="211"/>
      <c r="S456" s="245"/>
      <c r="T456" s="245"/>
      <c r="U456" s="246"/>
      <c r="V456" s="247"/>
      <c r="W456" s="246"/>
      <c r="X456" s="254"/>
      <c r="Y456" s="248"/>
      <c r="Z456" s="249"/>
      <c r="AA456" s="249"/>
      <c r="AB456" s="249"/>
      <c r="AC456" s="249"/>
      <c r="AD456" s="249"/>
      <c r="AE456" s="249"/>
      <c r="AF456" s="249"/>
      <c r="AG456" s="249"/>
      <c r="AH456" s="249"/>
      <c r="AI456" s="249"/>
      <c r="AJ456" s="249"/>
      <c r="AK456" s="249"/>
      <c r="AL456" s="249"/>
      <c r="AM456" s="249"/>
      <c r="AN456" s="249"/>
      <c r="AO456" s="249"/>
      <c r="AP456" s="664"/>
      <c r="AQ456" s="251"/>
      <c r="AR456" s="251"/>
      <c r="AS456" s="229" t="s">
        <v>1601</v>
      </c>
      <c r="AT456" s="672">
        <v>45504</v>
      </c>
      <c r="AU456" s="119" t="s">
        <v>1602</v>
      </c>
      <c r="AV456" s="722" t="e">
        <f>VLOOKUP(F456,[78]!D365FinOps_API_Table[[FixedAssetNumber]:[Department]],80,FALSE)</f>
        <v>#REF!</v>
      </c>
      <c r="AW456" s="665" t="e">
        <f t="shared" si="116"/>
        <v>#REF!</v>
      </c>
      <c r="AX456" s="665"/>
      <c r="AY456" s="665"/>
      <c r="AZ456" s="665"/>
      <c r="BA456" s="665"/>
      <c r="BB456" s="665"/>
      <c r="BC456" s="665"/>
      <c r="BD456" s="665"/>
      <c r="BE456" s="665"/>
      <c r="BF456" s="665"/>
      <c r="BL456" s="660" t="s">
        <v>1723</v>
      </c>
    </row>
    <row r="457" spans="1:64" s="591" customFormat="1" hidden="1" outlineLevel="1">
      <c r="A457" s="242">
        <f t="shared" si="139"/>
        <v>443</v>
      </c>
      <c r="B457" s="638" t="s">
        <v>206</v>
      </c>
      <c r="C457" s="638" t="s">
        <v>188</v>
      </c>
      <c r="D457" s="211"/>
      <c r="E457" s="660" t="s">
        <v>1724</v>
      </c>
      <c r="F457" s="213"/>
      <c r="G457" s="661"/>
      <c r="H457" s="244"/>
      <c r="I457" s="216"/>
      <c r="J457" s="663" t="s">
        <v>1717</v>
      </c>
      <c r="K457" s="662" t="s">
        <v>1640</v>
      </c>
      <c r="L457" s="663" t="s">
        <v>1255</v>
      </c>
      <c r="M457" s="662"/>
      <c r="N457" s="662"/>
      <c r="O457" s="662"/>
      <c r="P457" s="662"/>
      <c r="Q457" s="666">
        <v>1</v>
      </c>
      <c r="R457" s="211"/>
      <c r="S457" s="245"/>
      <c r="T457" s="245"/>
      <c r="U457" s="246"/>
      <c r="V457" s="247"/>
      <c r="W457" s="246"/>
      <c r="X457" s="254"/>
      <c r="Y457" s="248"/>
      <c r="Z457" s="249"/>
      <c r="AA457" s="249"/>
      <c r="AB457" s="249"/>
      <c r="AC457" s="249"/>
      <c r="AD457" s="249"/>
      <c r="AE457" s="249"/>
      <c r="AF457" s="249"/>
      <c r="AG457" s="249"/>
      <c r="AH457" s="249"/>
      <c r="AI457" s="249"/>
      <c r="AJ457" s="249"/>
      <c r="AK457" s="249"/>
      <c r="AL457" s="249"/>
      <c r="AM457" s="249"/>
      <c r="AN457" s="249"/>
      <c r="AO457" s="249"/>
      <c r="AP457" s="664"/>
      <c r="AQ457" s="251"/>
      <c r="AR457" s="251"/>
      <c r="AS457" s="229" t="s">
        <v>1601</v>
      </c>
      <c r="AT457" s="672">
        <v>45504</v>
      </c>
      <c r="AU457" s="119" t="s">
        <v>1602</v>
      </c>
      <c r="AV457" s="722" t="e">
        <f>VLOOKUP(F457,[78]!D365FinOps_API_Table[[FixedAssetNumber]:[Department]],80,FALSE)</f>
        <v>#REF!</v>
      </c>
      <c r="AW457" s="665" t="e">
        <f t="shared" si="116"/>
        <v>#REF!</v>
      </c>
      <c r="AX457" s="665"/>
      <c r="AY457" s="665"/>
      <c r="AZ457" s="665"/>
      <c r="BA457" s="665"/>
      <c r="BB457" s="665"/>
      <c r="BC457" s="665"/>
      <c r="BD457" s="665"/>
      <c r="BE457" s="665"/>
      <c r="BF457" s="665"/>
      <c r="BL457" s="660" t="s">
        <v>1724</v>
      </c>
    </row>
    <row r="458" spans="1:64" s="591" customFormat="1" hidden="1" outlineLevel="1">
      <c r="A458" s="637">
        <f t="shared" si="139"/>
        <v>444</v>
      </c>
      <c r="B458" s="638" t="s">
        <v>206</v>
      </c>
      <c r="C458" s="638" t="s">
        <v>188</v>
      </c>
      <c r="D458" s="211"/>
      <c r="E458" s="660" t="s">
        <v>1725</v>
      </c>
      <c r="F458" s="213"/>
      <c r="G458" s="661"/>
      <c r="H458" s="244"/>
      <c r="I458" s="216"/>
      <c r="J458" s="663" t="s">
        <v>1717</v>
      </c>
      <c r="K458" s="662" t="s">
        <v>1640</v>
      </c>
      <c r="L458" s="663" t="s">
        <v>1255</v>
      </c>
      <c r="M458" s="662"/>
      <c r="N458" s="662"/>
      <c r="O458" s="662"/>
      <c r="P458" s="662"/>
      <c r="Q458" s="666">
        <v>1</v>
      </c>
      <c r="R458" s="211"/>
      <c r="S458" s="245"/>
      <c r="T458" s="245"/>
      <c r="U458" s="246"/>
      <c r="V458" s="247"/>
      <c r="W458" s="246"/>
      <c r="X458" s="254"/>
      <c r="Y458" s="248"/>
      <c r="Z458" s="249"/>
      <c r="AA458" s="249"/>
      <c r="AB458" s="249"/>
      <c r="AC458" s="249"/>
      <c r="AD458" s="249"/>
      <c r="AE458" s="249"/>
      <c r="AF458" s="249"/>
      <c r="AG458" s="249"/>
      <c r="AH458" s="249"/>
      <c r="AI458" s="249"/>
      <c r="AJ458" s="249"/>
      <c r="AK458" s="249"/>
      <c r="AL458" s="249"/>
      <c r="AM458" s="249"/>
      <c r="AN458" s="249"/>
      <c r="AO458" s="249"/>
      <c r="AP458" s="664"/>
      <c r="AQ458" s="251"/>
      <c r="AR458" s="251"/>
      <c r="AS458" s="229" t="s">
        <v>1601</v>
      </c>
      <c r="AT458" s="672">
        <v>45504</v>
      </c>
      <c r="AU458" s="119" t="s">
        <v>1602</v>
      </c>
      <c r="AV458" s="722" t="e">
        <f>VLOOKUP(F458,[78]!D365FinOps_API_Table[[FixedAssetNumber]:[Department]],80,FALSE)</f>
        <v>#REF!</v>
      </c>
      <c r="AW458" s="665" t="e">
        <f t="shared" si="116"/>
        <v>#REF!</v>
      </c>
      <c r="AX458" s="665"/>
      <c r="AY458" s="665"/>
      <c r="AZ458" s="665"/>
      <c r="BA458" s="665"/>
      <c r="BB458" s="665"/>
      <c r="BC458" s="665"/>
      <c r="BD458" s="665"/>
      <c r="BE458" s="665"/>
      <c r="BF458" s="665"/>
      <c r="BL458" s="660" t="s">
        <v>1725</v>
      </c>
    </row>
    <row r="459" spans="1:64" s="591" customFormat="1" hidden="1" outlineLevel="1">
      <c r="A459" s="242">
        <f t="shared" si="139"/>
        <v>445</v>
      </c>
      <c r="B459" s="638" t="s">
        <v>206</v>
      </c>
      <c r="C459" s="638" t="s">
        <v>188</v>
      </c>
      <c r="D459" s="211"/>
      <c r="E459" s="660" t="s">
        <v>1726</v>
      </c>
      <c r="F459" s="213"/>
      <c r="G459" s="661"/>
      <c r="H459" s="244"/>
      <c r="I459" s="216"/>
      <c r="J459" s="663" t="s">
        <v>1717</v>
      </c>
      <c r="K459" s="662" t="s">
        <v>1640</v>
      </c>
      <c r="L459" s="663" t="s">
        <v>1255</v>
      </c>
      <c r="M459" s="662"/>
      <c r="N459" s="662"/>
      <c r="O459" s="662"/>
      <c r="P459" s="662"/>
      <c r="Q459" s="666">
        <v>1</v>
      </c>
      <c r="R459" s="211"/>
      <c r="S459" s="245"/>
      <c r="T459" s="245"/>
      <c r="U459" s="246"/>
      <c r="V459" s="247"/>
      <c r="W459" s="246"/>
      <c r="X459" s="254"/>
      <c r="Y459" s="248"/>
      <c r="Z459" s="249"/>
      <c r="AA459" s="249"/>
      <c r="AB459" s="249"/>
      <c r="AC459" s="249"/>
      <c r="AD459" s="249"/>
      <c r="AE459" s="249"/>
      <c r="AF459" s="249"/>
      <c r="AG459" s="249"/>
      <c r="AH459" s="249"/>
      <c r="AI459" s="249"/>
      <c r="AJ459" s="249"/>
      <c r="AK459" s="249"/>
      <c r="AL459" s="249"/>
      <c r="AM459" s="249"/>
      <c r="AN459" s="249"/>
      <c r="AO459" s="249"/>
      <c r="AP459" s="664"/>
      <c r="AQ459" s="251"/>
      <c r="AR459" s="251"/>
      <c r="AS459" s="229" t="s">
        <v>1601</v>
      </c>
      <c r="AT459" s="672">
        <v>45504</v>
      </c>
      <c r="AU459" s="119" t="s">
        <v>1602</v>
      </c>
      <c r="AV459" s="722" t="e">
        <f>VLOOKUP(F459,[78]!D365FinOps_API_Table[[FixedAssetNumber]:[Department]],80,FALSE)</f>
        <v>#REF!</v>
      </c>
      <c r="AW459" s="665" t="e">
        <f t="shared" si="116"/>
        <v>#REF!</v>
      </c>
      <c r="AX459" s="665"/>
      <c r="AY459" s="665"/>
      <c r="AZ459" s="665"/>
      <c r="BA459" s="665"/>
      <c r="BB459" s="665"/>
      <c r="BC459" s="665"/>
      <c r="BD459" s="665"/>
      <c r="BE459" s="665"/>
      <c r="BF459" s="665"/>
      <c r="BL459" s="660" t="s">
        <v>1726</v>
      </c>
    </row>
    <row r="460" spans="1:64" s="591" customFormat="1" hidden="1" outlineLevel="1">
      <c r="A460" s="637">
        <f t="shared" si="139"/>
        <v>446</v>
      </c>
      <c r="B460" s="638" t="s">
        <v>206</v>
      </c>
      <c r="C460" s="638" t="s">
        <v>188</v>
      </c>
      <c r="D460" s="211"/>
      <c r="E460" s="660" t="s">
        <v>1727</v>
      </c>
      <c r="F460" s="213"/>
      <c r="G460" s="661"/>
      <c r="H460" s="244"/>
      <c r="I460" s="258"/>
      <c r="J460" s="663" t="s">
        <v>1717</v>
      </c>
      <c r="K460" s="662" t="s">
        <v>1640</v>
      </c>
      <c r="L460" s="663" t="s">
        <v>1255</v>
      </c>
      <c r="M460" s="663"/>
      <c r="N460" s="663"/>
      <c r="O460" s="662"/>
      <c r="P460" s="663"/>
      <c r="Q460" s="666">
        <v>1</v>
      </c>
      <c r="R460" s="298"/>
      <c r="S460" s="245"/>
      <c r="T460" s="245"/>
      <c r="U460" s="246"/>
      <c r="V460" s="247"/>
      <c r="W460" s="246"/>
      <c r="X460" s="254"/>
      <c r="Y460" s="248"/>
      <c r="Z460" s="249"/>
      <c r="AA460" s="249"/>
      <c r="AB460" s="249"/>
      <c r="AC460" s="249"/>
      <c r="AD460" s="249"/>
      <c r="AE460" s="249"/>
      <c r="AF460" s="249"/>
      <c r="AG460" s="249"/>
      <c r="AH460" s="249"/>
      <c r="AI460" s="249"/>
      <c r="AJ460" s="249"/>
      <c r="AK460" s="249"/>
      <c r="AL460" s="249"/>
      <c r="AM460" s="249"/>
      <c r="AN460" s="249"/>
      <c r="AO460" s="249"/>
      <c r="AP460" s="664"/>
      <c r="AQ460" s="251"/>
      <c r="AR460" s="251"/>
      <c r="AS460" s="229" t="s">
        <v>1601</v>
      </c>
      <c r="AT460" s="672">
        <v>45504</v>
      </c>
      <c r="AU460" s="119" t="s">
        <v>1602</v>
      </c>
      <c r="AV460" s="722" t="e">
        <f>VLOOKUP(F460,[78]!D365FinOps_API_Table[[FixedAssetNumber]:[Department]],80,FALSE)</f>
        <v>#REF!</v>
      </c>
      <c r="AW460" s="665" t="e">
        <f t="shared" si="116"/>
        <v>#REF!</v>
      </c>
      <c r="AX460" s="665"/>
      <c r="AY460" s="665"/>
      <c r="AZ460" s="665"/>
      <c r="BA460" s="665"/>
      <c r="BB460" s="665"/>
      <c r="BC460" s="665"/>
      <c r="BD460" s="665"/>
      <c r="BE460" s="665"/>
      <c r="BF460" s="665"/>
      <c r="BL460" s="660" t="s">
        <v>1727</v>
      </c>
    </row>
    <row r="461" spans="1:64" s="591" customFormat="1" hidden="1" outlineLevel="1">
      <c r="A461" s="242">
        <f t="shared" si="139"/>
        <v>447</v>
      </c>
      <c r="B461" s="638" t="s">
        <v>206</v>
      </c>
      <c r="C461" s="638" t="s">
        <v>188</v>
      </c>
      <c r="D461" s="211"/>
      <c r="E461" s="660" t="s">
        <v>1728</v>
      </c>
      <c r="F461" s="213"/>
      <c r="G461" s="661"/>
      <c r="H461" s="244"/>
      <c r="I461" s="258"/>
      <c r="J461" s="663" t="s">
        <v>1717</v>
      </c>
      <c r="K461" s="662" t="s">
        <v>1640</v>
      </c>
      <c r="L461" s="663" t="s">
        <v>1255</v>
      </c>
      <c r="M461" s="663"/>
      <c r="N461" s="663"/>
      <c r="O461" s="663"/>
      <c r="P461" s="662"/>
      <c r="Q461" s="666">
        <v>1</v>
      </c>
      <c r="R461" s="667"/>
      <c r="S461" s="284"/>
      <c r="T461" s="284"/>
      <c r="U461" s="285"/>
      <c r="V461" s="247"/>
      <c r="W461" s="285"/>
      <c r="X461" s="254"/>
      <c r="Y461" s="248"/>
      <c r="Z461" s="286"/>
      <c r="AA461" s="286"/>
      <c r="AB461" s="286"/>
      <c r="AC461" s="286"/>
      <c r="AD461" s="286"/>
      <c r="AE461" s="286"/>
      <c r="AF461" s="286"/>
      <c r="AG461" s="286"/>
      <c r="AH461" s="286"/>
      <c r="AI461" s="286"/>
      <c r="AJ461" s="286"/>
      <c r="AK461" s="286"/>
      <c r="AL461" s="286"/>
      <c r="AM461" s="286"/>
      <c r="AN461" s="286"/>
      <c r="AO461" s="286"/>
      <c r="AP461" s="668"/>
      <c r="AQ461" s="288"/>
      <c r="AR461" s="288"/>
      <c r="AS461" s="289" t="s">
        <v>1601</v>
      </c>
      <c r="AT461" s="673">
        <v>45504</v>
      </c>
      <c r="AU461" s="119" t="s">
        <v>1602</v>
      </c>
      <c r="AV461" s="723" t="e">
        <f>VLOOKUP(F461,[78]!D365FinOps_API_Table[[FixedAssetNumber]:[Department]],80,FALSE)</f>
        <v>#REF!</v>
      </c>
      <c r="AW461" s="665" t="e">
        <f t="shared" si="116"/>
        <v>#REF!</v>
      </c>
      <c r="AX461" s="665"/>
      <c r="AY461" s="665"/>
      <c r="AZ461" s="665"/>
      <c r="BA461" s="665"/>
      <c r="BB461" s="665"/>
      <c r="BC461" s="665"/>
      <c r="BD461" s="665"/>
      <c r="BE461" s="665"/>
      <c r="BF461" s="665"/>
      <c r="BL461" s="660" t="s">
        <v>1728</v>
      </c>
    </row>
    <row r="462" spans="1:64" s="591" customFormat="1" hidden="1" outlineLevel="1">
      <c r="A462" s="637">
        <f t="shared" si="139"/>
        <v>448</v>
      </c>
      <c r="B462" s="638" t="s">
        <v>206</v>
      </c>
      <c r="C462" s="638" t="s">
        <v>188</v>
      </c>
      <c r="D462" s="211"/>
      <c r="E462" s="660" t="s">
        <v>1729</v>
      </c>
      <c r="F462" s="213"/>
      <c r="G462" s="661"/>
      <c r="H462" s="244"/>
      <c r="I462" s="258"/>
      <c r="J462" s="663" t="s">
        <v>1717</v>
      </c>
      <c r="K462" s="662" t="s">
        <v>1640</v>
      </c>
      <c r="L462" s="663" t="s">
        <v>1255</v>
      </c>
      <c r="M462" s="663"/>
      <c r="N462" s="663"/>
      <c r="O462" s="669"/>
      <c r="P462" s="663"/>
      <c r="Q462" s="666">
        <v>1</v>
      </c>
      <c r="R462" s="298"/>
      <c r="S462" s="245"/>
      <c r="T462" s="245"/>
      <c r="U462" s="246"/>
      <c r="V462" s="247"/>
      <c r="W462" s="246"/>
      <c r="X462" s="254"/>
      <c r="Y462" s="248"/>
      <c r="Z462" s="249"/>
      <c r="AA462" s="249"/>
      <c r="AB462" s="249"/>
      <c r="AC462" s="249"/>
      <c r="AD462" s="249"/>
      <c r="AE462" s="249"/>
      <c r="AF462" s="249"/>
      <c r="AG462" s="249"/>
      <c r="AH462" s="249"/>
      <c r="AI462" s="249"/>
      <c r="AJ462" s="249"/>
      <c r="AK462" s="249"/>
      <c r="AL462" s="249"/>
      <c r="AM462" s="249"/>
      <c r="AN462" s="249"/>
      <c r="AO462" s="249"/>
      <c r="AP462" s="664"/>
      <c r="AQ462" s="251"/>
      <c r="AR462" s="251"/>
      <c r="AS462" s="229" t="s">
        <v>1601</v>
      </c>
      <c r="AT462" s="672">
        <v>45504</v>
      </c>
      <c r="AU462" s="119" t="s">
        <v>1602</v>
      </c>
      <c r="AV462" s="722" t="e">
        <f>VLOOKUP(F462,[78]!D365FinOps_API_Table[[FixedAssetNumber]:[Department]],80,FALSE)</f>
        <v>#REF!</v>
      </c>
      <c r="AW462" s="665" t="e">
        <f t="shared" ref="AW462:AW525" si="140">AV462-AN462</f>
        <v>#REF!</v>
      </c>
      <c r="AX462" s="665"/>
      <c r="AY462" s="665"/>
      <c r="AZ462" s="665"/>
      <c r="BA462" s="665"/>
      <c r="BB462" s="665"/>
      <c r="BC462" s="665"/>
      <c r="BD462" s="665"/>
      <c r="BE462" s="665"/>
      <c r="BF462" s="665"/>
      <c r="BL462" s="660" t="s">
        <v>1729</v>
      </c>
    </row>
    <row r="463" spans="1:64" s="591" customFormat="1" hidden="1" outlineLevel="1">
      <c r="A463" s="242">
        <f t="shared" si="139"/>
        <v>449</v>
      </c>
      <c r="B463" s="638" t="s">
        <v>206</v>
      </c>
      <c r="C463" s="638" t="s">
        <v>188</v>
      </c>
      <c r="D463" s="211"/>
      <c r="E463" s="660"/>
      <c r="F463" s="213"/>
      <c r="G463" s="661"/>
      <c r="H463" s="244"/>
      <c r="I463" s="258"/>
      <c r="J463" s="663" t="s">
        <v>1730</v>
      </c>
      <c r="K463" s="662"/>
      <c r="L463" s="663"/>
      <c r="M463" s="663"/>
      <c r="N463" s="663"/>
      <c r="O463" s="669"/>
      <c r="P463" s="663"/>
      <c r="Q463" s="666">
        <v>3</v>
      </c>
      <c r="R463" s="298"/>
      <c r="S463" s="245"/>
      <c r="T463" s="245"/>
      <c r="U463" s="246"/>
      <c r="V463" s="247"/>
      <c r="W463" s="246"/>
      <c r="X463" s="254"/>
      <c r="Y463" s="248"/>
      <c r="Z463" s="249"/>
      <c r="AA463" s="249"/>
      <c r="AB463" s="249"/>
      <c r="AC463" s="249"/>
      <c r="AD463" s="249"/>
      <c r="AE463" s="249"/>
      <c r="AF463" s="249"/>
      <c r="AG463" s="249"/>
      <c r="AH463" s="249"/>
      <c r="AI463" s="249"/>
      <c r="AJ463" s="249"/>
      <c r="AK463" s="249"/>
      <c r="AL463" s="249"/>
      <c r="AM463" s="249"/>
      <c r="AN463" s="249"/>
      <c r="AO463" s="249"/>
      <c r="AP463" s="664"/>
      <c r="AQ463" s="251"/>
      <c r="AR463" s="251"/>
      <c r="AS463" s="229" t="s">
        <v>1601</v>
      </c>
      <c r="AT463" s="672">
        <v>45504</v>
      </c>
      <c r="AU463" s="119" t="s">
        <v>1602</v>
      </c>
      <c r="AV463" s="722" t="e">
        <f>VLOOKUP(F463,[78]!D365FinOps_API_Table[[FixedAssetNumber]:[Department]],80,FALSE)</f>
        <v>#REF!</v>
      </c>
      <c r="AW463" s="665" t="e">
        <f t="shared" si="140"/>
        <v>#REF!</v>
      </c>
      <c r="AX463" s="665"/>
      <c r="AY463" s="665"/>
      <c r="AZ463" s="665"/>
      <c r="BA463" s="665"/>
      <c r="BB463" s="665"/>
      <c r="BC463" s="665"/>
      <c r="BD463" s="665"/>
      <c r="BE463" s="665"/>
      <c r="BF463" s="665"/>
      <c r="BL463" s="660"/>
    </row>
    <row r="464" spans="1:64" s="591" customFormat="1" hidden="1" outlineLevel="1">
      <c r="A464" s="637">
        <f t="shared" si="139"/>
        <v>450</v>
      </c>
      <c r="B464" s="638" t="s">
        <v>206</v>
      </c>
      <c r="C464" s="638" t="s">
        <v>188</v>
      </c>
      <c r="D464" s="211"/>
      <c r="E464" s="660"/>
      <c r="F464" s="213"/>
      <c r="G464" s="661"/>
      <c r="H464" s="244"/>
      <c r="I464" s="258"/>
      <c r="J464" s="663" t="s">
        <v>1731</v>
      </c>
      <c r="K464" s="662"/>
      <c r="L464" s="663"/>
      <c r="M464" s="663"/>
      <c r="N464" s="663"/>
      <c r="O464" s="669"/>
      <c r="P464" s="663"/>
      <c r="Q464" s="666">
        <v>4</v>
      </c>
      <c r="R464" s="298"/>
      <c r="S464" s="245"/>
      <c r="T464" s="245"/>
      <c r="U464" s="246"/>
      <c r="V464" s="247"/>
      <c r="W464" s="246"/>
      <c r="X464" s="254"/>
      <c r="Y464" s="248"/>
      <c r="Z464" s="249"/>
      <c r="AA464" s="249"/>
      <c r="AB464" s="249"/>
      <c r="AC464" s="249"/>
      <c r="AD464" s="249"/>
      <c r="AE464" s="249"/>
      <c r="AF464" s="249"/>
      <c r="AG464" s="249"/>
      <c r="AH464" s="249"/>
      <c r="AI464" s="249"/>
      <c r="AJ464" s="249"/>
      <c r="AK464" s="249"/>
      <c r="AL464" s="249"/>
      <c r="AM464" s="249"/>
      <c r="AN464" s="249"/>
      <c r="AO464" s="249"/>
      <c r="AP464" s="664"/>
      <c r="AQ464" s="251"/>
      <c r="AR464" s="251"/>
      <c r="AS464" s="229" t="s">
        <v>1601</v>
      </c>
      <c r="AT464" s="672">
        <v>45504</v>
      </c>
      <c r="AU464" s="119" t="s">
        <v>1602</v>
      </c>
      <c r="AV464" s="722" t="e">
        <f>VLOOKUP(F464,[78]!D365FinOps_API_Table[[FixedAssetNumber]:[Department]],80,FALSE)</f>
        <v>#REF!</v>
      </c>
      <c r="AW464" s="665" t="e">
        <f t="shared" si="140"/>
        <v>#REF!</v>
      </c>
      <c r="AX464" s="665"/>
      <c r="AY464" s="665"/>
      <c r="AZ464" s="665"/>
      <c r="BA464" s="665"/>
      <c r="BB464" s="665"/>
      <c r="BC464" s="665"/>
      <c r="BD464" s="665"/>
      <c r="BE464" s="665"/>
      <c r="BF464" s="665"/>
      <c r="BL464" s="660"/>
    </row>
    <row r="465" spans="1:64" s="591" customFormat="1" hidden="1" outlineLevel="1">
      <c r="A465" s="242">
        <f t="shared" si="139"/>
        <v>451</v>
      </c>
      <c r="B465" s="638" t="s">
        <v>206</v>
      </c>
      <c r="C465" s="638" t="s">
        <v>188</v>
      </c>
      <c r="D465" s="211"/>
      <c r="E465" s="660" t="s">
        <v>1732</v>
      </c>
      <c r="F465" s="213"/>
      <c r="G465" s="661"/>
      <c r="H465" s="244"/>
      <c r="I465" s="258"/>
      <c r="J465" s="663" t="s">
        <v>1733</v>
      </c>
      <c r="K465" s="662" t="s">
        <v>1734</v>
      </c>
      <c r="L465" s="663" t="s">
        <v>1735</v>
      </c>
      <c r="M465" s="663"/>
      <c r="N465" s="663"/>
      <c r="O465" s="669"/>
      <c r="P465" s="663"/>
      <c r="Q465" s="666">
        <v>1</v>
      </c>
      <c r="R465" s="298"/>
      <c r="S465" s="245"/>
      <c r="T465" s="245"/>
      <c r="U465" s="246"/>
      <c r="V465" s="247"/>
      <c r="W465" s="246"/>
      <c r="X465" s="254"/>
      <c r="Y465" s="248"/>
      <c r="Z465" s="249"/>
      <c r="AA465" s="249"/>
      <c r="AB465" s="249"/>
      <c r="AC465" s="249"/>
      <c r="AD465" s="249"/>
      <c r="AE465" s="249"/>
      <c r="AF465" s="249"/>
      <c r="AG465" s="249"/>
      <c r="AH465" s="249"/>
      <c r="AI465" s="249"/>
      <c r="AJ465" s="249"/>
      <c r="AK465" s="249"/>
      <c r="AL465" s="249"/>
      <c r="AM465" s="249"/>
      <c r="AN465" s="249"/>
      <c r="AO465" s="249"/>
      <c r="AP465" s="664"/>
      <c r="AQ465" s="251"/>
      <c r="AR465" s="251"/>
      <c r="AS465" s="229" t="s">
        <v>1601</v>
      </c>
      <c r="AT465" s="672">
        <v>45504</v>
      </c>
      <c r="AU465" s="119" t="s">
        <v>1602</v>
      </c>
      <c r="AV465" s="722" t="e">
        <f>VLOOKUP(F465,[78]!D365FinOps_API_Table[[FixedAssetNumber]:[Department]],80,FALSE)</f>
        <v>#REF!</v>
      </c>
      <c r="AW465" s="665" t="e">
        <f t="shared" si="140"/>
        <v>#REF!</v>
      </c>
      <c r="AX465" s="665"/>
      <c r="AY465" s="665"/>
      <c r="AZ465" s="665"/>
      <c r="BA465" s="665"/>
      <c r="BB465" s="665"/>
      <c r="BC465" s="665"/>
      <c r="BD465" s="665"/>
      <c r="BE465" s="665"/>
      <c r="BF465" s="665"/>
      <c r="BL465" s="660" t="s">
        <v>1732</v>
      </c>
    </row>
    <row r="466" spans="1:64" s="591" customFormat="1" hidden="1" outlineLevel="1">
      <c r="A466" s="637">
        <f t="shared" si="139"/>
        <v>452</v>
      </c>
      <c r="B466" s="638" t="s">
        <v>206</v>
      </c>
      <c r="C466" s="638" t="s">
        <v>188</v>
      </c>
      <c r="D466" s="211"/>
      <c r="E466" s="660" t="s">
        <v>1736</v>
      </c>
      <c r="F466" s="213"/>
      <c r="G466" s="661"/>
      <c r="H466" s="244"/>
      <c r="I466" s="258"/>
      <c r="J466" s="663" t="s">
        <v>1733</v>
      </c>
      <c r="K466" s="662" t="s">
        <v>1734</v>
      </c>
      <c r="L466" s="663" t="s">
        <v>1735</v>
      </c>
      <c r="M466" s="663"/>
      <c r="N466" s="663"/>
      <c r="O466" s="669"/>
      <c r="P466" s="663"/>
      <c r="Q466" s="666">
        <v>1</v>
      </c>
      <c r="R466" s="298"/>
      <c r="S466" s="245"/>
      <c r="T466" s="245"/>
      <c r="U466" s="246"/>
      <c r="V466" s="247"/>
      <c r="W466" s="246"/>
      <c r="X466" s="254"/>
      <c r="Y466" s="248"/>
      <c r="Z466" s="249"/>
      <c r="AA466" s="249"/>
      <c r="AB466" s="249"/>
      <c r="AC466" s="249"/>
      <c r="AD466" s="249"/>
      <c r="AE466" s="249"/>
      <c r="AF466" s="249"/>
      <c r="AG466" s="249"/>
      <c r="AH466" s="249"/>
      <c r="AI466" s="249"/>
      <c r="AJ466" s="249"/>
      <c r="AK466" s="249"/>
      <c r="AL466" s="249"/>
      <c r="AM466" s="249"/>
      <c r="AN466" s="249"/>
      <c r="AO466" s="249"/>
      <c r="AP466" s="664"/>
      <c r="AQ466" s="251"/>
      <c r="AR466" s="251"/>
      <c r="AS466" s="229" t="s">
        <v>1601</v>
      </c>
      <c r="AT466" s="672">
        <v>45504</v>
      </c>
      <c r="AU466" s="119" t="s">
        <v>1602</v>
      </c>
      <c r="AV466" s="722" t="e">
        <f>VLOOKUP(F466,[78]!D365FinOps_API_Table[[FixedAssetNumber]:[Department]],80,FALSE)</f>
        <v>#REF!</v>
      </c>
      <c r="AW466" s="665" t="e">
        <f t="shared" si="140"/>
        <v>#REF!</v>
      </c>
      <c r="AX466" s="665"/>
      <c r="AY466" s="665"/>
      <c r="AZ466" s="665"/>
      <c r="BA466" s="665"/>
      <c r="BB466" s="665"/>
      <c r="BC466" s="665"/>
      <c r="BD466" s="665"/>
      <c r="BE466" s="665"/>
      <c r="BF466" s="665"/>
      <c r="BL466" s="660" t="s">
        <v>1736</v>
      </c>
    </row>
    <row r="467" spans="1:64" s="591" customFormat="1" hidden="1" outlineLevel="1">
      <c r="A467" s="242">
        <f t="shared" si="139"/>
        <v>453</v>
      </c>
      <c r="B467" s="638" t="s">
        <v>206</v>
      </c>
      <c r="C467" s="638" t="s">
        <v>188</v>
      </c>
      <c r="D467" s="211"/>
      <c r="E467" s="660" t="s">
        <v>1737</v>
      </c>
      <c r="F467" s="213"/>
      <c r="G467" s="661"/>
      <c r="H467" s="244"/>
      <c r="I467" s="258"/>
      <c r="J467" s="663" t="s">
        <v>1733</v>
      </c>
      <c r="K467" s="662" t="s">
        <v>1734</v>
      </c>
      <c r="L467" s="663" t="s">
        <v>1735</v>
      </c>
      <c r="M467" s="663"/>
      <c r="N467" s="663"/>
      <c r="O467" s="669"/>
      <c r="P467" s="663"/>
      <c r="Q467" s="666">
        <v>1</v>
      </c>
      <c r="R467" s="298"/>
      <c r="S467" s="245"/>
      <c r="T467" s="245"/>
      <c r="U467" s="246"/>
      <c r="V467" s="247"/>
      <c r="W467" s="246"/>
      <c r="X467" s="254"/>
      <c r="Y467" s="248"/>
      <c r="Z467" s="249"/>
      <c r="AA467" s="249"/>
      <c r="AB467" s="249"/>
      <c r="AC467" s="249"/>
      <c r="AD467" s="249"/>
      <c r="AE467" s="249"/>
      <c r="AF467" s="249"/>
      <c r="AG467" s="249"/>
      <c r="AH467" s="249"/>
      <c r="AI467" s="249"/>
      <c r="AJ467" s="249"/>
      <c r="AK467" s="249"/>
      <c r="AL467" s="249"/>
      <c r="AM467" s="249"/>
      <c r="AN467" s="249"/>
      <c r="AO467" s="249"/>
      <c r="AP467" s="664"/>
      <c r="AQ467" s="251"/>
      <c r="AR467" s="251"/>
      <c r="AS467" s="229" t="s">
        <v>1601</v>
      </c>
      <c r="AT467" s="672">
        <v>45504</v>
      </c>
      <c r="AU467" s="119" t="s">
        <v>1602</v>
      </c>
      <c r="AV467" s="722" t="e">
        <f>VLOOKUP(F467,[78]!D365FinOps_API_Table[[FixedAssetNumber]:[Department]],80,FALSE)</f>
        <v>#REF!</v>
      </c>
      <c r="AW467" s="665" t="e">
        <f t="shared" si="140"/>
        <v>#REF!</v>
      </c>
      <c r="AX467" s="665"/>
      <c r="AY467" s="665"/>
      <c r="AZ467" s="665"/>
      <c r="BA467" s="665"/>
      <c r="BB467" s="665"/>
      <c r="BC467" s="665"/>
      <c r="BD467" s="665"/>
      <c r="BE467" s="665"/>
      <c r="BF467" s="665"/>
      <c r="BL467" s="660" t="s">
        <v>1737</v>
      </c>
    </row>
    <row r="468" spans="1:64" s="591" customFormat="1" hidden="1" outlineLevel="1">
      <c r="A468" s="637">
        <f t="shared" si="139"/>
        <v>454</v>
      </c>
      <c r="B468" s="638" t="s">
        <v>206</v>
      </c>
      <c r="C468" s="638" t="s">
        <v>188</v>
      </c>
      <c r="D468" s="211"/>
      <c r="E468" s="660" t="s">
        <v>1738</v>
      </c>
      <c r="F468" s="213"/>
      <c r="G468" s="661"/>
      <c r="H468" s="244"/>
      <c r="I468" s="258"/>
      <c r="J468" s="663" t="s">
        <v>1733</v>
      </c>
      <c r="K468" s="662" t="s">
        <v>1734</v>
      </c>
      <c r="L468" s="663" t="s">
        <v>1735</v>
      </c>
      <c r="M468" s="663"/>
      <c r="N468" s="663"/>
      <c r="O468" s="669"/>
      <c r="P468" s="663"/>
      <c r="Q468" s="666">
        <v>1</v>
      </c>
      <c r="R468" s="298"/>
      <c r="S468" s="245"/>
      <c r="T468" s="245"/>
      <c r="U468" s="246"/>
      <c r="V468" s="247"/>
      <c r="W468" s="246"/>
      <c r="X468" s="254"/>
      <c r="Y468" s="248"/>
      <c r="Z468" s="249"/>
      <c r="AA468" s="249"/>
      <c r="AB468" s="249"/>
      <c r="AC468" s="249"/>
      <c r="AD468" s="249"/>
      <c r="AE468" s="249"/>
      <c r="AF468" s="249"/>
      <c r="AG468" s="249"/>
      <c r="AH468" s="249"/>
      <c r="AI468" s="249"/>
      <c r="AJ468" s="249"/>
      <c r="AK468" s="249"/>
      <c r="AL468" s="249"/>
      <c r="AM468" s="249"/>
      <c r="AN468" s="249"/>
      <c r="AO468" s="249"/>
      <c r="AP468" s="664"/>
      <c r="AQ468" s="251"/>
      <c r="AR468" s="251"/>
      <c r="AS468" s="229" t="s">
        <v>1601</v>
      </c>
      <c r="AT468" s="672">
        <v>45504</v>
      </c>
      <c r="AU468" s="119" t="s">
        <v>1602</v>
      </c>
      <c r="AV468" s="722" t="e">
        <f>VLOOKUP(F468,[78]!D365FinOps_API_Table[[FixedAssetNumber]:[Department]],80,FALSE)</f>
        <v>#REF!</v>
      </c>
      <c r="AW468" s="665" t="e">
        <f t="shared" si="140"/>
        <v>#REF!</v>
      </c>
      <c r="AX468" s="665"/>
      <c r="AY468" s="665"/>
      <c r="AZ468" s="665"/>
      <c r="BA468" s="665"/>
      <c r="BB468" s="665"/>
      <c r="BC468" s="665"/>
      <c r="BD468" s="665"/>
      <c r="BE468" s="665"/>
      <c r="BF468" s="665"/>
      <c r="BL468" s="660" t="s">
        <v>1738</v>
      </c>
    </row>
    <row r="469" spans="1:64" s="591" customFormat="1" hidden="1" outlineLevel="1">
      <c r="A469" s="242">
        <f t="shared" si="139"/>
        <v>455</v>
      </c>
      <c r="B469" s="638" t="s">
        <v>206</v>
      </c>
      <c r="C469" s="638" t="s">
        <v>188</v>
      </c>
      <c r="D469" s="211"/>
      <c r="E469" s="660" t="s">
        <v>1739</v>
      </c>
      <c r="F469" s="213"/>
      <c r="G469" s="661"/>
      <c r="H469" s="244"/>
      <c r="I469" s="258"/>
      <c r="J469" s="663" t="s">
        <v>1733</v>
      </c>
      <c r="K469" s="662" t="s">
        <v>1734</v>
      </c>
      <c r="L469" s="663" t="s">
        <v>1735</v>
      </c>
      <c r="M469" s="663"/>
      <c r="N469" s="663"/>
      <c r="O469" s="669"/>
      <c r="P469" s="663"/>
      <c r="Q469" s="666">
        <v>1</v>
      </c>
      <c r="R469" s="298"/>
      <c r="S469" s="245"/>
      <c r="T469" s="245"/>
      <c r="U469" s="246"/>
      <c r="V469" s="247"/>
      <c r="W469" s="246"/>
      <c r="X469" s="254"/>
      <c r="Y469" s="248"/>
      <c r="Z469" s="249"/>
      <c r="AA469" s="249"/>
      <c r="AB469" s="249"/>
      <c r="AC469" s="249"/>
      <c r="AD469" s="249"/>
      <c r="AE469" s="249"/>
      <c r="AF469" s="249"/>
      <c r="AG469" s="249"/>
      <c r="AH469" s="249"/>
      <c r="AI469" s="249"/>
      <c r="AJ469" s="249"/>
      <c r="AK469" s="249"/>
      <c r="AL469" s="249"/>
      <c r="AM469" s="249"/>
      <c r="AN469" s="249"/>
      <c r="AO469" s="249"/>
      <c r="AP469" s="664"/>
      <c r="AQ469" s="251"/>
      <c r="AR469" s="251"/>
      <c r="AS469" s="229" t="s">
        <v>1601</v>
      </c>
      <c r="AT469" s="672">
        <v>45504</v>
      </c>
      <c r="AU469" s="119" t="s">
        <v>1602</v>
      </c>
      <c r="AV469" s="722" t="e">
        <f>VLOOKUP(F469,[78]!D365FinOps_API_Table[[FixedAssetNumber]:[Department]],80,FALSE)</f>
        <v>#REF!</v>
      </c>
      <c r="AW469" s="665" t="e">
        <f t="shared" si="140"/>
        <v>#REF!</v>
      </c>
      <c r="AX469" s="665"/>
      <c r="AY469" s="665"/>
      <c r="AZ469" s="665"/>
      <c r="BA469" s="665"/>
      <c r="BB469" s="665"/>
      <c r="BC469" s="665"/>
      <c r="BD469" s="665"/>
      <c r="BE469" s="665"/>
      <c r="BF469" s="665"/>
      <c r="BL469" s="660" t="s">
        <v>1739</v>
      </c>
    </row>
    <row r="470" spans="1:64" s="591" customFormat="1" hidden="1" outlineLevel="1">
      <c r="A470" s="637">
        <f t="shared" si="139"/>
        <v>456</v>
      </c>
      <c r="B470" s="638" t="s">
        <v>206</v>
      </c>
      <c r="C470" s="638" t="s">
        <v>188</v>
      </c>
      <c r="D470" s="211"/>
      <c r="E470" s="660" t="s">
        <v>1740</v>
      </c>
      <c r="F470" s="213"/>
      <c r="G470" s="661"/>
      <c r="H470" s="244"/>
      <c r="I470" s="258"/>
      <c r="J470" s="663" t="s">
        <v>1733</v>
      </c>
      <c r="K470" s="662" t="s">
        <v>1734</v>
      </c>
      <c r="L470" s="663" t="s">
        <v>1735</v>
      </c>
      <c r="M470" s="663"/>
      <c r="N470" s="663"/>
      <c r="O470" s="669"/>
      <c r="P470" s="663"/>
      <c r="Q470" s="666">
        <v>1</v>
      </c>
      <c r="R470" s="298"/>
      <c r="S470" s="245"/>
      <c r="T470" s="245"/>
      <c r="U470" s="246"/>
      <c r="V470" s="247"/>
      <c r="W470" s="246"/>
      <c r="X470" s="254"/>
      <c r="Y470" s="248"/>
      <c r="Z470" s="249"/>
      <c r="AA470" s="249"/>
      <c r="AB470" s="249"/>
      <c r="AC470" s="249"/>
      <c r="AD470" s="249"/>
      <c r="AE470" s="249"/>
      <c r="AF470" s="249"/>
      <c r="AG470" s="249"/>
      <c r="AH470" s="249"/>
      <c r="AI470" s="249"/>
      <c r="AJ470" s="249"/>
      <c r="AK470" s="249"/>
      <c r="AL470" s="249"/>
      <c r="AM470" s="249"/>
      <c r="AN470" s="249"/>
      <c r="AO470" s="249"/>
      <c r="AP470" s="664"/>
      <c r="AQ470" s="251"/>
      <c r="AR470" s="251"/>
      <c r="AS470" s="229" t="s">
        <v>1601</v>
      </c>
      <c r="AT470" s="672">
        <v>45504</v>
      </c>
      <c r="AU470" s="119" t="s">
        <v>1602</v>
      </c>
      <c r="AV470" s="722" t="e">
        <f>VLOOKUP(F470,[78]!D365FinOps_API_Table[[FixedAssetNumber]:[Department]],80,FALSE)</f>
        <v>#REF!</v>
      </c>
      <c r="AW470" s="665" t="e">
        <f t="shared" si="140"/>
        <v>#REF!</v>
      </c>
      <c r="AX470" s="665"/>
      <c r="AY470" s="665"/>
      <c r="AZ470" s="665"/>
      <c r="BA470" s="665"/>
      <c r="BB470" s="665"/>
      <c r="BC470" s="665"/>
      <c r="BD470" s="665"/>
      <c r="BE470" s="665"/>
      <c r="BF470" s="665"/>
      <c r="BL470" s="660" t="s">
        <v>1740</v>
      </c>
    </row>
    <row r="471" spans="1:64" s="591" customFormat="1" hidden="1" outlineLevel="1">
      <c r="A471" s="242">
        <f t="shared" si="139"/>
        <v>457</v>
      </c>
      <c r="B471" s="638" t="s">
        <v>206</v>
      </c>
      <c r="C471" s="638" t="s">
        <v>188</v>
      </c>
      <c r="D471" s="211"/>
      <c r="E471" s="660" t="s">
        <v>1741</v>
      </c>
      <c r="F471" s="213"/>
      <c r="G471" s="661"/>
      <c r="H471" s="244"/>
      <c r="I471" s="258"/>
      <c r="J471" s="663" t="s">
        <v>1733</v>
      </c>
      <c r="K471" s="662" t="s">
        <v>1734</v>
      </c>
      <c r="L471" s="663" t="s">
        <v>1735</v>
      </c>
      <c r="M471" s="663"/>
      <c r="N471" s="663"/>
      <c r="O471" s="669"/>
      <c r="P471" s="663"/>
      <c r="Q471" s="666">
        <v>1</v>
      </c>
      <c r="R471" s="298"/>
      <c r="S471" s="245"/>
      <c r="T471" s="245"/>
      <c r="U471" s="246"/>
      <c r="V471" s="247"/>
      <c r="W471" s="246"/>
      <c r="X471" s="254"/>
      <c r="Y471" s="248"/>
      <c r="Z471" s="249"/>
      <c r="AA471" s="249"/>
      <c r="AB471" s="249"/>
      <c r="AC471" s="249"/>
      <c r="AD471" s="249"/>
      <c r="AE471" s="249"/>
      <c r="AF471" s="249"/>
      <c r="AG471" s="249"/>
      <c r="AH471" s="249"/>
      <c r="AI471" s="249"/>
      <c r="AJ471" s="249"/>
      <c r="AK471" s="249"/>
      <c r="AL471" s="249"/>
      <c r="AM471" s="249"/>
      <c r="AN471" s="249"/>
      <c r="AO471" s="249"/>
      <c r="AP471" s="664"/>
      <c r="AQ471" s="251"/>
      <c r="AR471" s="251"/>
      <c r="AS471" s="229" t="s">
        <v>1601</v>
      </c>
      <c r="AT471" s="672">
        <v>45504</v>
      </c>
      <c r="AU471" s="119" t="s">
        <v>1602</v>
      </c>
      <c r="AV471" s="722" t="e">
        <f>VLOOKUP(F471,[78]!D365FinOps_API_Table[[FixedAssetNumber]:[Department]],80,FALSE)</f>
        <v>#REF!</v>
      </c>
      <c r="AW471" s="665" t="e">
        <f t="shared" si="140"/>
        <v>#REF!</v>
      </c>
      <c r="AX471" s="665"/>
      <c r="AY471" s="665"/>
      <c r="AZ471" s="665"/>
      <c r="BA471" s="665"/>
      <c r="BB471" s="665"/>
      <c r="BC471" s="665"/>
      <c r="BD471" s="665"/>
      <c r="BE471" s="665"/>
      <c r="BF471" s="665"/>
      <c r="BL471" s="660" t="s">
        <v>1741</v>
      </c>
    </row>
    <row r="472" spans="1:64" s="591" customFormat="1" hidden="1" outlineLevel="1">
      <c r="A472" s="637">
        <f t="shared" si="139"/>
        <v>458</v>
      </c>
      <c r="B472" s="638" t="s">
        <v>206</v>
      </c>
      <c r="C472" s="638" t="s">
        <v>188</v>
      </c>
      <c r="D472" s="211"/>
      <c r="E472" s="660" t="s">
        <v>1742</v>
      </c>
      <c r="F472" s="213"/>
      <c r="G472" s="661"/>
      <c r="H472" s="244"/>
      <c r="I472" s="258"/>
      <c r="J472" s="663" t="s">
        <v>1733</v>
      </c>
      <c r="K472" s="662" t="s">
        <v>1734</v>
      </c>
      <c r="L472" s="663" t="s">
        <v>1735</v>
      </c>
      <c r="M472" s="663"/>
      <c r="N472" s="663"/>
      <c r="O472" s="669"/>
      <c r="P472" s="663"/>
      <c r="Q472" s="666">
        <v>1</v>
      </c>
      <c r="R472" s="298"/>
      <c r="S472" s="245"/>
      <c r="T472" s="245"/>
      <c r="U472" s="246"/>
      <c r="V472" s="247"/>
      <c r="W472" s="246"/>
      <c r="X472" s="254"/>
      <c r="Y472" s="248"/>
      <c r="Z472" s="249"/>
      <c r="AA472" s="249"/>
      <c r="AB472" s="249"/>
      <c r="AC472" s="249"/>
      <c r="AD472" s="249"/>
      <c r="AE472" s="249"/>
      <c r="AF472" s="249"/>
      <c r="AG472" s="249"/>
      <c r="AH472" s="249"/>
      <c r="AI472" s="249"/>
      <c r="AJ472" s="249"/>
      <c r="AK472" s="249"/>
      <c r="AL472" s="249"/>
      <c r="AM472" s="249"/>
      <c r="AN472" s="249"/>
      <c r="AO472" s="249"/>
      <c r="AP472" s="664"/>
      <c r="AQ472" s="251"/>
      <c r="AR472" s="251"/>
      <c r="AS472" s="229" t="s">
        <v>1601</v>
      </c>
      <c r="AT472" s="672">
        <v>45504</v>
      </c>
      <c r="AU472" s="119" t="s">
        <v>1602</v>
      </c>
      <c r="AV472" s="722" t="e">
        <f>VLOOKUP(F472,[78]!D365FinOps_API_Table[[FixedAssetNumber]:[Department]],80,FALSE)</f>
        <v>#REF!</v>
      </c>
      <c r="AW472" s="665" t="e">
        <f t="shared" si="140"/>
        <v>#REF!</v>
      </c>
      <c r="AX472" s="665"/>
      <c r="AY472" s="665"/>
      <c r="AZ472" s="665"/>
      <c r="BA472" s="665"/>
      <c r="BB472" s="665"/>
      <c r="BC472" s="665"/>
      <c r="BD472" s="665"/>
      <c r="BE472" s="665"/>
      <c r="BF472" s="665"/>
      <c r="BL472" s="660" t="s">
        <v>1742</v>
      </c>
    </row>
    <row r="473" spans="1:64" s="591" customFormat="1" hidden="1" outlineLevel="1">
      <c r="A473" s="242">
        <f t="shared" ref="A473:A519" si="141">+A472+1</f>
        <v>459</v>
      </c>
      <c r="B473" s="638" t="s">
        <v>206</v>
      </c>
      <c r="C473" s="638" t="s">
        <v>188</v>
      </c>
      <c r="D473" s="211"/>
      <c r="E473" s="660" t="s">
        <v>1743</v>
      </c>
      <c r="F473" s="213"/>
      <c r="G473" s="661"/>
      <c r="H473" s="244"/>
      <c r="I473" s="258"/>
      <c r="J473" s="663" t="s">
        <v>1733</v>
      </c>
      <c r="K473" s="662" t="s">
        <v>1734</v>
      </c>
      <c r="L473" s="663" t="s">
        <v>1735</v>
      </c>
      <c r="M473" s="663"/>
      <c r="N473" s="663"/>
      <c r="O473" s="669"/>
      <c r="P473" s="663"/>
      <c r="Q473" s="666">
        <v>1</v>
      </c>
      <c r="R473" s="298"/>
      <c r="S473" s="245"/>
      <c r="T473" s="245"/>
      <c r="U473" s="246"/>
      <c r="V473" s="247"/>
      <c r="W473" s="246"/>
      <c r="X473" s="254"/>
      <c r="Y473" s="248"/>
      <c r="Z473" s="249"/>
      <c r="AA473" s="249"/>
      <c r="AB473" s="249"/>
      <c r="AC473" s="249"/>
      <c r="AD473" s="249"/>
      <c r="AE473" s="249"/>
      <c r="AF473" s="249"/>
      <c r="AG473" s="249"/>
      <c r="AH473" s="249"/>
      <c r="AI473" s="249"/>
      <c r="AJ473" s="249"/>
      <c r="AK473" s="249"/>
      <c r="AL473" s="249"/>
      <c r="AM473" s="249"/>
      <c r="AN473" s="249"/>
      <c r="AO473" s="249"/>
      <c r="AP473" s="664"/>
      <c r="AQ473" s="251"/>
      <c r="AR473" s="251"/>
      <c r="AS473" s="229" t="s">
        <v>1601</v>
      </c>
      <c r="AT473" s="672">
        <v>45504</v>
      </c>
      <c r="AU473" s="119" t="s">
        <v>1602</v>
      </c>
      <c r="AV473" s="722" t="e">
        <f>VLOOKUP(F473,[78]!D365FinOps_API_Table[[FixedAssetNumber]:[Department]],80,FALSE)</f>
        <v>#REF!</v>
      </c>
      <c r="AW473" s="665" t="e">
        <f t="shared" si="140"/>
        <v>#REF!</v>
      </c>
      <c r="AX473" s="665"/>
      <c r="AY473" s="665"/>
      <c r="AZ473" s="665"/>
      <c r="BA473" s="665"/>
      <c r="BB473" s="665"/>
      <c r="BC473" s="665"/>
      <c r="BD473" s="665"/>
      <c r="BE473" s="665"/>
      <c r="BF473" s="665"/>
      <c r="BL473" s="660" t="s">
        <v>1743</v>
      </c>
    </row>
    <row r="474" spans="1:64" s="591" customFormat="1" hidden="1" outlineLevel="1">
      <c r="A474" s="637">
        <f t="shared" si="141"/>
        <v>460</v>
      </c>
      <c r="B474" s="638" t="s">
        <v>206</v>
      </c>
      <c r="C474" s="638" t="s">
        <v>188</v>
      </c>
      <c r="D474" s="211"/>
      <c r="E474" s="660" t="s">
        <v>1744</v>
      </c>
      <c r="F474" s="213"/>
      <c r="G474" s="661"/>
      <c r="H474" s="244"/>
      <c r="I474" s="258"/>
      <c r="J474" s="663" t="s">
        <v>1733</v>
      </c>
      <c r="K474" s="662" t="s">
        <v>1734</v>
      </c>
      <c r="L474" s="663" t="s">
        <v>1735</v>
      </c>
      <c r="M474" s="663"/>
      <c r="N474" s="663"/>
      <c r="O474" s="669"/>
      <c r="P474" s="663"/>
      <c r="Q474" s="666">
        <v>1</v>
      </c>
      <c r="R474" s="298"/>
      <c r="S474" s="245"/>
      <c r="T474" s="245"/>
      <c r="U474" s="246"/>
      <c r="V474" s="247"/>
      <c r="W474" s="246"/>
      <c r="X474" s="254"/>
      <c r="Y474" s="248"/>
      <c r="Z474" s="249"/>
      <c r="AA474" s="249"/>
      <c r="AB474" s="249"/>
      <c r="AC474" s="249"/>
      <c r="AD474" s="249"/>
      <c r="AE474" s="249"/>
      <c r="AF474" s="249"/>
      <c r="AG474" s="249"/>
      <c r="AH474" s="249"/>
      <c r="AI474" s="249"/>
      <c r="AJ474" s="249"/>
      <c r="AK474" s="249"/>
      <c r="AL474" s="249"/>
      <c r="AM474" s="249"/>
      <c r="AN474" s="249"/>
      <c r="AO474" s="249"/>
      <c r="AP474" s="664"/>
      <c r="AQ474" s="251"/>
      <c r="AR474" s="251"/>
      <c r="AS474" s="229" t="s">
        <v>1601</v>
      </c>
      <c r="AT474" s="672">
        <v>45504</v>
      </c>
      <c r="AU474" s="119" t="s">
        <v>1602</v>
      </c>
      <c r="AV474" s="722" t="e">
        <f>VLOOKUP(F474,[78]!D365FinOps_API_Table[[FixedAssetNumber]:[Department]],80,FALSE)</f>
        <v>#REF!</v>
      </c>
      <c r="AW474" s="665" t="e">
        <f t="shared" si="140"/>
        <v>#REF!</v>
      </c>
      <c r="AX474" s="665"/>
      <c r="AY474" s="665"/>
      <c r="AZ474" s="665"/>
      <c r="BA474" s="665"/>
      <c r="BB474" s="665"/>
      <c r="BC474" s="665"/>
      <c r="BD474" s="665"/>
      <c r="BE474" s="665"/>
      <c r="BF474" s="665"/>
      <c r="BL474" s="660" t="s">
        <v>1744</v>
      </c>
    </row>
    <row r="475" spans="1:64" s="591" customFormat="1" hidden="1" outlineLevel="1">
      <c r="A475" s="242">
        <f t="shared" si="141"/>
        <v>461</v>
      </c>
      <c r="B475" s="638" t="s">
        <v>206</v>
      </c>
      <c r="C475" s="638" t="s">
        <v>188</v>
      </c>
      <c r="D475" s="211"/>
      <c r="E475" s="660" t="s">
        <v>1745</v>
      </c>
      <c r="F475" s="213"/>
      <c r="G475" s="661"/>
      <c r="H475" s="244"/>
      <c r="I475" s="258"/>
      <c r="J475" s="663" t="s">
        <v>1733</v>
      </c>
      <c r="K475" s="662" t="s">
        <v>1734</v>
      </c>
      <c r="L475" s="663" t="s">
        <v>1735</v>
      </c>
      <c r="M475" s="663"/>
      <c r="N475" s="663"/>
      <c r="O475" s="669"/>
      <c r="P475" s="663"/>
      <c r="Q475" s="666">
        <v>1</v>
      </c>
      <c r="R475" s="298"/>
      <c r="S475" s="245"/>
      <c r="T475" s="245"/>
      <c r="U475" s="246"/>
      <c r="V475" s="247"/>
      <c r="W475" s="246"/>
      <c r="X475" s="254"/>
      <c r="Y475" s="248"/>
      <c r="Z475" s="249"/>
      <c r="AA475" s="249"/>
      <c r="AB475" s="249"/>
      <c r="AC475" s="249"/>
      <c r="AD475" s="249"/>
      <c r="AE475" s="249"/>
      <c r="AF475" s="249"/>
      <c r="AG475" s="249"/>
      <c r="AH475" s="249"/>
      <c r="AI475" s="249"/>
      <c r="AJ475" s="249"/>
      <c r="AK475" s="249"/>
      <c r="AL475" s="249"/>
      <c r="AM475" s="249"/>
      <c r="AN475" s="249"/>
      <c r="AO475" s="249"/>
      <c r="AP475" s="664"/>
      <c r="AQ475" s="251"/>
      <c r="AR475" s="251"/>
      <c r="AS475" s="229" t="s">
        <v>1601</v>
      </c>
      <c r="AT475" s="672">
        <v>45504</v>
      </c>
      <c r="AU475" s="119" t="s">
        <v>1602</v>
      </c>
      <c r="AV475" s="722" t="e">
        <f>VLOOKUP(F475,[78]!D365FinOps_API_Table[[FixedAssetNumber]:[Department]],80,FALSE)</f>
        <v>#REF!</v>
      </c>
      <c r="AW475" s="665" t="e">
        <f t="shared" si="140"/>
        <v>#REF!</v>
      </c>
      <c r="AX475" s="665"/>
      <c r="AY475" s="665"/>
      <c r="AZ475" s="665"/>
      <c r="BA475" s="665"/>
      <c r="BB475" s="665"/>
      <c r="BC475" s="665"/>
      <c r="BD475" s="665"/>
      <c r="BE475" s="665"/>
      <c r="BF475" s="665"/>
      <c r="BL475" s="660" t="s">
        <v>1745</v>
      </c>
    </row>
    <row r="476" spans="1:64" s="591" customFormat="1" hidden="1" outlineLevel="1">
      <c r="A476" s="637">
        <f t="shared" si="141"/>
        <v>462</v>
      </c>
      <c r="B476" s="638" t="s">
        <v>206</v>
      </c>
      <c r="C476" s="638" t="s">
        <v>188</v>
      </c>
      <c r="D476" s="211"/>
      <c r="E476" s="660" t="s">
        <v>1746</v>
      </c>
      <c r="F476" s="213"/>
      <c r="G476" s="661"/>
      <c r="H476" s="244"/>
      <c r="I476" s="258"/>
      <c r="J476" s="663" t="s">
        <v>1733</v>
      </c>
      <c r="K476" s="662" t="s">
        <v>1734</v>
      </c>
      <c r="L476" s="663" t="s">
        <v>1735</v>
      </c>
      <c r="M476" s="663"/>
      <c r="N476" s="663"/>
      <c r="O476" s="669"/>
      <c r="P476" s="663"/>
      <c r="Q476" s="666">
        <v>1</v>
      </c>
      <c r="R476" s="298"/>
      <c r="S476" s="245"/>
      <c r="T476" s="245"/>
      <c r="U476" s="246"/>
      <c r="V476" s="247"/>
      <c r="W476" s="246"/>
      <c r="X476" s="254"/>
      <c r="Y476" s="248"/>
      <c r="Z476" s="249"/>
      <c r="AA476" s="249"/>
      <c r="AB476" s="249"/>
      <c r="AC476" s="249"/>
      <c r="AD476" s="249"/>
      <c r="AE476" s="249"/>
      <c r="AF476" s="249"/>
      <c r="AG476" s="249"/>
      <c r="AH476" s="249"/>
      <c r="AI476" s="249"/>
      <c r="AJ476" s="249"/>
      <c r="AK476" s="249"/>
      <c r="AL476" s="249"/>
      <c r="AM476" s="249"/>
      <c r="AN476" s="249"/>
      <c r="AO476" s="249"/>
      <c r="AP476" s="664"/>
      <c r="AQ476" s="251"/>
      <c r="AR476" s="251"/>
      <c r="AS476" s="229" t="s">
        <v>1601</v>
      </c>
      <c r="AT476" s="672">
        <v>45504</v>
      </c>
      <c r="AU476" s="119" t="s">
        <v>1602</v>
      </c>
      <c r="AV476" s="722" t="e">
        <f>VLOOKUP(F476,[78]!D365FinOps_API_Table[[FixedAssetNumber]:[Department]],80,FALSE)</f>
        <v>#REF!</v>
      </c>
      <c r="AW476" s="665" t="e">
        <f t="shared" si="140"/>
        <v>#REF!</v>
      </c>
      <c r="AX476" s="665"/>
      <c r="AY476" s="665"/>
      <c r="AZ476" s="665"/>
      <c r="BA476" s="665"/>
      <c r="BB476" s="665"/>
      <c r="BC476" s="665"/>
      <c r="BD476" s="665"/>
      <c r="BE476" s="665"/>
      <c r="BF476" s="665"/>
      <c r="BL476" s="660" t="s">
        <v>1746</v>
      </c>
    </row>
    <row r="477" spans="1:64" s="591" customFormat="1" hidden="1" outlineLevel="1">
      <c r="A477" s="242">
        <f t="shared" si="141"/>
        <v>463</v>
      </c>
      <c r="B477" s="638" t="s">
        <v>206</v>
      </c>
      <c r="C477" s="638" t="s">
        <v>188</v>
      </c>
      <c r="D477" s="211"/>
      <c r="E477" s="660" t="s">
        <v>1747</v>
      </c>
      <c r="F477" s="213"/>
      <c r="G477" s="661"/>
      <c r="H477" s="244"/>
      <c r="I477" s="258"/>
      <c r="J477" s="663" t="s">
        <v>1733</v>
      </c>
      <c r="K477" s="662" t="s">
        <v>1734</v>
      </c>
      <c r="L477" s="663" t="s">
        <v>1735</v>
      </c>
      <c r="M477" s="663"/>
      <c r="N477" s="663"/>
      <c r="O477" s="669"/>
      <c r="P477" s="663"/>
      <c r="Q477" s="666">
        <v>1</v>
      </c>
      <c r="R477" s="298"/>
      <c r="S477" s="245"/>
      <c r="T477" s="245"/>
      <c r="U477" s="246"/>
      <c r="V477" s="247"/>
      <c r="W477" s="246"/>
      <c r="X477" s="254"/>
      <c r="Y477" s="248"/>
      <c r="Z477" s="249"/>
      <c r="AA477" s="249"/>
      <c r="AB477" s="249"/>
      <c r="AC477" s="249"/>
      <c r="AD477" s="249"/>
      <c r="AE477" s="249"/>
      <c r="AF477" s="249"/>
      <c r="AG477" s="249"/>
      <c r="AH477" s="249"/>
      <c r="AI477" s="249"/>
      <c r="AJ477" s="249"/>
      <c r="AK477" s="249"/>
      <c r="AL477" s="249"/>
      <c r="AM477" s="249"/>
      <c r="AN477" s="249"/>
      <c r="AO477" s="249"/>
      <c r="AP477" s="664"/>
      <c r="AQ477" s="251"/>
      <c r="AR477" s="251"/>
      <c r="AS477" s="229" t="s">
        <v>1601</v>
      </c>
      <c r="AT477" s="672">
        <v>45504</v>
      </c>
      <c r="AU477" s="119" t="s">
        <v>1602</v>
      </c>
      <c r="AV477" s="722" t="e">
        <f>VLOOKUP(F477,[78]!D365FinOps_API_Table[[FixedAssetNumber]:[Department]],80,FALSE)</f>
        <v>#REF!</v>
      </c>
      <c r="AW477" s="665" t="e">
        <f t="shared" si="140"/>
        <v>#REF!</v>
      </c>
      <c r="AX477" s="665"/>
      <c r="AY477" s="665"/>
      <c r="AZ477" s="665"/>
      <c r="BA477" s="665"/>
      <c r="BB477" s="665"/>
      <c r="BC477" s="665"/>
      <c r="BD477" s="665"/>
      <c r="BE477" s="665"/>
      <c r="BF477" s="665"/>
      <c r="BL477" s="660" t="s">
        <v>1747</v>
      </c>
    </row>
    <row r="478" spans="1:64" s="591" customFormat="1" hidden="1" outlineLevel="1">
      <c r="A478" s="637">
        <f t="shared" si="141"/>
        <v>464</v>
      </c>
      <c r="B478" s="638" t="s">
        <v>206</v>
      </c>
      <c r="C478" s="638" t="s">
        <v>188</v>
      </c>
      <c r="D478" s="211"/>
      <c r="E478" s="660" t="s">
        <v>1748</v>
      </c>
      <c r="F478" s="213"/>
      <c r="G478" s="661"/>
      <c r="H478" s="244"/>
      <c r="I478" s="258"/>
      <c r="J478" s="663" t="s">
        <v>1733</v>
      </c>
      <c r="K478" s="662" t="s">
        <v>1734</v>
      </c>
      <c r="L478" s="663" t="s">
        <v>1735</v>
      </c>
      <c r="M478" s="663"/>
      <c r="N478" s="663"/>
      <c r="O478" s="669"/>
      <c r="P478" s="663"/>
      <c r="Q478" s="666">
        <v>1</v>
      </c>
      <c r="R478" s="298"/>
      <c r="S478" s="245"/>
      <c r="T478" s="245"/>
      <c r="U478" s="246"/>
      <c r="V478" s="247"/>
      <c r="W478" s="246"/>
      <c r="X478" s="254"/>
      <c r="Y478" s="248"/>
      <c r="Z478" s="249"/>
      <c r="AA478" s="249"/>
      <c r="AB478" s="249"/>
      <c r="AC478" s="249"/>
      <c r="AD478" s="249"/>
      <c r="AE478" s="249"/>
      <c r="AF478" s="249"/>
      <c r="AG478" s="249"/>
      <c r="AH478" s="249"/>
      <c r="AI478" s="249"/>
      <c r="AJ478" s="249"/>
      <c r="AK478" s="249"/>
      <c r="AL478" s="249"/>
      <c r="AM478" s="249"/>
      <c r="AN478" s="249"/>
      <c r="AO478" s="249"/>
      <c r="AP478" s="664"/>
      <c r="AQ478" s="251"/>
      <c r="AR478" s="251"/>
      <c r="AS478" s="229" t="s">
        <v>1601</v>
      </c>
      <c r="AT478" s="672">
        <v>45504</v>
      </c>
      <c r="AU478" s="119" t="s">
        <v>1602</v>
      </c>
      <c r="AV478" s="722" t="e">
        <f>VLOOKUP(F478,[78]!D365FinOps_API_Table[[FixedAssetNumber]:[Department]],80,FALSE)</f>
        <v>#REF!</v>
      </c>
      <c r="AW478" s="665" t="e">
        <f t="shared" si="140"/>
        <v>#REF!</v>
      </c>
      <c r="AX478" s="665"/>
      <c r="AY478" s="665"/>
      <c r="AZ478" s="665"/>
      <c r="BA478" s="665"/>
      <c r="BB478" s="665"/>
      <c r="BC478" s="665"/>
      <c r="BD478" s="665"/>
      <c r="BE478" s="665"/>
      <c r="BF478" s="665"/>
      <c r="BL478" s="660" t="s">
        <v>1748</v>
      </c>
    </row>
    <row r="479" spans="1:64" s="591" customFormat="1" hidden="1" outlineLevel="1">
      <c r="A479" s="242">
        <f t="shared" si="141"/>
        <v>465</v>
      </c>
      <c r="B479" s="638" t="s">
        <v>206</v>
      </c>
      <c r="C479" s="638" t="s">
        <v>188</v>
      </c>
      <c r="D479" s="211"/>
      <c r="E479" s="660" t="s">
        <v>1749</v>
      </c>
      <c r="F479" s="213"/>
      <c r="G479" s="661"/>
      <c r="H479" s="244"/>
      <c r="I479" s="258"/>
      <c r="J479" s="663" t="s">
        <v>1733</v>
      </c>
      <c r="K479" s="662" t="s">
        <v>1734</v>
      </c>
      <c r="L479" s="663" t="s">
        <v>1735</v>
      </c>
      <c r="M479" s="663"/>
      <c r="N479" s="663"/>
      <c r="O479" s="669"/>
      <c r="P479" s="663"/>
      <c r="Q479" s="666">
        <v>1</v>
      </c>
      <c r="R479" s="298"/>
      <c r="S479" s="245"/>
      <c r="T479" s="245"/>
      <c r="U479" s="246"/>
      <c r="V479" s="247"/>
      <c r="W479" s="246"/>
      <c r="X479" s="254"/>
      <c r="Y479" s="248"/>
      <c r="Z479" s="249"/>
      <c r="AA479" s="249"/>
      <c r="AB479" s="249"/>
      <c r="AC479" s="249"/>
      <c r="AD479" s="249"/>
      <c r="AE479" s="249"/>
      <c r="AF479" s="249"/>
      <c r="AG479" s="249"/>
      <c r="AH479" s="249"/>
      <c r="AI479" s="249"/>
      <c r="AJ479" s="249"/>
      <c r="AK479" s="249"/>
      <c r="AL479" s="249"/>
      <c r="AM479" s="249"/>
      <c r="AN479" s="249"/>
      <c r="AO479" s="249"/>
      <c r="AP479" s="664"/>
      <c r="AQ479" s="251"/>
      <c r="AR479" s="251"/>
      <c r="AS479" s="229" t="s">
        <v>1601</v>
      </c>
      <c r="AT479" s="672">
        <v>45504</v>
      </c>
      <c r="AU479" s="119" t="s">
        <v>1602</v>
      </c>
      <c r="AV479" s="722" t="e">
        <f>VLOOKUP(F479,[78]!D365FinOps_API_Table[[FixedAssetNumber]:[Department]],80,FALSE)</f>
        <v>#REF!</v>
      </c>
      <c r="AW479" s="665" t="e">
        <f t="shared" si="140"/>
        <v>#REF!</v>
      </c>
      <c r="AX479" s="665"/>
      <c r="AY479" s="665"/>
      <c r="AZ479" s="665"/>
      <c r="BA479" s="665"/>
      <c r="BB479" s="665"/>
      <c r="BC479" s="665"/>
      <c r="BD479" s="665"/>
      <c r="BE479" s="665"/>
      <c r="BF479" s="665"/>
      <c r="BL479" s="660" t="s">
        <v>1749</v>
      </c>
    </row>
    <row r="480" spans="1:64" s="591" customFormat="1" hidden="1" outlineLevel="1">
      <c r="A480" s="637">
        <f t="shared" si="141"/>
        <v>466</v>
      </c>
      <c r="B480" s="638" t="s">
        <v>206</v>
      </c>
      <c r="C480" s="638" t="s">
        <v>188</v>
      </c>
      <c r="D480" s="211"/>
      <c r="E480" s="660" t="s">
        <v>1750</v>
      </c>
      <c r="F480" s="213"/>
      <c r="G480" s="661"/>
      <c r="H480" s="244"/>
      <c r="I480" s="258"/>
      <c r="J480" s="663" t="s">
        <v>1733</v>
      </c>
      <c r="K480" s="662" t="s">
        <v>1734</v>
      </c>
      <c r="L480" s="663" t="s">
        <v>1735</v>
      </c>
      <c r="M480" s="663"/>
      <c r="N480" s="663"/>
      <c r="O480" s="669"/>
      <c r="P480" s="663"/>
      <c r="Q480" s="666">
        <v>1</v>
      </c>
      <c r="R480" s="298"/>
      <c r="S480" s="245"/>
      <c r="T480" s="245"/>
      <c r="U480" s="246"/>
      <c r="V480" s="247"/>
      <c r="W480" s="246"/>
      <c r="X480" s="254"/>
      <c r="Y480" s="248"/>
      <c r="Z480" s="249"/>
      <c r="AA480" s="249"/>
      <c r="AB480" s="249"/>
      <c r="AC480" s="249"/>
      <c r="AD480" s="249"/>
      <c r="AE480" s="249"/>
      <c r="AF480" s="249"/>
      <c r="AG480" s="249"/>
      <c r="AH480" s="249"/>
      <c r="AI480" s="249"/>
      <c r="AJ480" s="249"/>
      <c r="AK480" s="249"/>
      <c r="AL480" s="249"/>
      <c r="AM480" s="249"/>
      <c r="AN480" s="249"/>
      <c r="AO480" s="249"/>
      <c r="AP480" s="664"/>
      <c r="AQ480" s="251"/>
      <c r="AR480" s="251"/>
      <c r="AS480" s="229" t="s">
        <v>1601</v>
      </c>
      <c r="AT480" s="672">
        <v>45504</v>
      </c>
      <c r="AU480" s="119" t="s">
        <v>1602</v>
      </c>
      <c r="AV480" s="722" t="e">
        <f>VLOOKUP(F480,[78]!D365FinOps_API_Table[[FixedAssetNumber]:[Department]],80,FALSE)</f>
        <v>#REF!</v>
      </c>
      <c r="AW480" s="665" t="e">
        <f t="shared" si="140"/>
        <v>#REF!</v>
      </c>
      <c r="AX480" s="665"/>
      <c r="AY480" s="665"/>
      <c r="AZ480" s="665"/>
      <c r="BA480" s="665"/>
      <c r="BB480" s="665"/>
      <c r="BC480" s="665"/>
      <c r="BD480" s="665"/>
      <c r="BE480" s="665"/>
      <c r="BF480" s="665"/>
      <c r="BL480" s="660" t="s">
        <v>1750</v>
      </c>
    </row>
    <row r="481" spans="1:64" s="591" customFormat="1" hidden="1" outlineLevel="1">
      <c r="A481" s="242">
        <f t="shared" si="141"/>
        <v>467</v>
      </c>
      <c r="B481" s="638" t="s">
        <v>206</v>
      </c>
      <c r="C481" s="638" t="s">
        <v>188</v>
      </c>
      <c r="D481" s="211"/>
      <c r="E481" s="660" t="s">
        <v>1751</v>
      </c>
      <c r="F481" s="213"/>
      <c r="G481" s="661"/>
      <c r="H481" s="244"/>
      <c r="I481" s="258"/>
      <c r="J481" s="663" t="s">
        <v>1733</v>
      </c>
      <c r="K481" s="662" t="s">
        <v>1734</v>
      </c>
      <c r="L481" s="663" t="s">
        <v>1735</v>
      </c>
      <c r="M481" s="663"/>
      <c r="N481" s="663"/>
      <c r="O481" s="669"/>
      <c r="P481" s="663"/>
      <c r="Q481" s="666">
        <v>1</v>
      </c>
      <c r="R481" s="298"/>
      <c r="S481" s="245"/>
      <c r="T481" s="245"/>
      <c r="U481" s="246"/>
      <c r="V481" s="247"/>
      <c r="W481" s="246"/>
      <c r="X481" s="254"/>
      <c r="Y481" s="248"/>
      <c r="Z481" s="249"/>
      <c r="AA481" s="249"/>
      <c r="AB481" s="249"/>
      <c r="AC481" s="249"/>
      <c r="AD481" s="249"/>
      <c r="AE481" s="249"/>
      <c r="AF481" s="249"/>
      <c r="AG481" s="249"/>
      <c r="AH481" s="249"/>
      <c r="AI481" s="249"/>
      <c r="AJ481" s="249"/>
      <c r="AK481" s="249"/>
      <c r="AL481" s="249"/>
      <c r="AM481" s="249"/>
      <c r="AN481" s="249"/>
      <c r="AO481" s="249"/>
      <c r="AP481" s="664"/>
      <c r="AQ481" s="251"/>
      <c r="AR481" s="251"/>
      <c r="AS481" s="229" t="s">
        <v>1601</v>
      </c>
      <c r="AT481" s="672">
        <v>45504</v>
      </c>
      <c r="AU481" s="119" t="s">
        <v>1602</v>
      </c>
      <c r="AV481" s="722" t="e">
        <f>VLOOKUP(F481,[78]!D365FinOps_API_Table[[FixedAssetNumber]:[Department]],80,FALSE)</f>
        <v>#REF!</v>
      </c>
      <c r="AW481" s="665" t="e">
        <f t="shared" si="140"/>
        <v>#REF!</v>
      </c>
      <c r="AX481" s="665"/>
      <c r="AY481" s="665"/>
      <c r="AZ481" s="665"/>
      <c r="BA481" s="665"/>
      <c r="BB481" s="665"/>
      <c r="BC481" s="665"/>
      <c r="BD481" s="665"/>
      <c r="BE481" s="665"/>
      <c r="BF481" s="665"/>
      <c r="BL481" s="660" t="s">
        <v>1751</v>
      </c>
    </row>
    <row r="482" spans="1:64" s="591" customFormat="1" hidden="1" outlineLevel="1">
      <c r="A482" s="637">
        <f t="shared" si="141"/>
        <v>468</v>
      </c>
      <c r="B482" s="638" t="s">
        <v>206</v>
      </c>
      <c r="C482" s="638" t="s">
        <v>188</v>
      </c>
      <c r="D482" s="211"/>
      <c r="E482" s="660" t="s">
        <v>1752</v>
      </c>
      <c r="F482" s="213"/>
      <c r="G482" s="661"/>
      <c r="H482" s="244"/>
      <c r="I482" s="258"/>
      <c r="J482" s="663" t="s">
        <v>1733</v>
      </c>
      <c r="K482" s="662" t="s">
        <v>1734</v>
      </c>
      <c r="L482" s="663" t="s">
        <v>1735</v>
      </c>
      <c r="M482" s="663"/>
      <c r="N482" s="663"/>
      <c r="O482" s="669"/>
      <c r="P482" s="663"/>
      <c r="Q482" s="666">
        <v>1</v>
      </c>
      <c r="R482" s="298"/>
      <c r="S482" s="245"/>
      <c r="T482" s="245"/>
      <c r="U482" s="246"/>
      <c r="V482" s="247"/>
      <c r="W482" s="246"/>
      <c r="X482" s="254"/>
      <c r="Y482" s="248"/>
      <c r="Z482" s="249"/>
      <c r="AA482" s="249"/>
      <c r="AB482" s="249"/>
      <c r="AC482" s="249"/>
      <c r="AD482" s="249"/>
      <c r="AE482" s="249"/>
      <c r="AF482" s="249"/>
      <c r="AG482" s="249"/>
      <c r="AH482" s="249"/>
      <c r="AI482" s="249"/>
      <c r="AJ482" s="249"/>
      <c r="AK482" s="249"/>
      <c r="AL482" s="249"/>
      <c r="AM482" s="249"/>
      <c r="AN482" s="249"/>
      <c r="AO482" s="249"/>
      <c r="AP482" s="664"/>
      <c r="AQ482" s="251"/>
      <c r="AR482" s="251"/>
      <c r="AS482" s="229" t="s">
        <v>1601</v>
      </c>
      <c r="AT482" s="672">
        <v>45504</v>
      </c>
      <c r="AU482" s="119" t="s">
        <v>1602</v>
      </c>
      <c r="AV482" s="722" t="e">
        <f>VLOOKUP(F482,[78]!D365FinOps_API_Table[[FixedAssetNumber]:[Department]],80,FALSE)</f>
        <v>#REF!</v>
      </c>
      <c r="AW482" s="665" t="e">
        <f t="shared" si="140"/>
        <v>#REF!</v>
      </c>
      <c r="AX482" s="665"/>
      <c r="AY482" s="665"/>
      <c r="AZ482" s="665"/>
      <c r="BA482" s="665"/>
      <c r="BB482" s="665"/>
      <c r="BC482" s="665"/>
      <c r="BD482" s="665"/>
      <c r="BE482" s="665"/>
      <c r="BF482" s="665"/>
      <c r="BL482" s="660" t="s">
        <v>1752</v>
      </c>
    </row>
    <row r="483" spans="1:64" s="591" customFormat="1" hidden="1" outlineLevel="1">
      <c r="A483" s="242">
        <f t="shared" si="141"/>
        <v>469</v>
      </c>
      <c r="B483" s="638" t="s">
        <v>206</v>
      </c>
      <c r="C483" s="638" t="s">
        <v>188</v>
      </c>
      <c r="D483" s="211"/>
      <c r="E483" s="660" t="s">
        <v>1753</v>
      </c>
      <c r="F483" s="213"/>
      <c r="G483" s="661"/>
      <c r="H483" s="244"/>
      <c r="I483" s="258"/>
      <c r="J483" s="663" t="s">
        <v>1733</v>
      </c>
      <c r="K483" s="662" t="s">
        <v>1734</v>
      </c>
      <c r="L483" s="663" t="s">
        <v>1735</v>
      </c>
      <c r="M483" s="663"/>
      <c r="N483" s="663"/>
      <c r="O483" s="669"/>
      <c r="P483" s="663"/>
      <c r="Q483" s="666">
        <v>1</v>
      </c>
      <c r="R483" s="298"/>
      <c r="S483" s="245"/>
      <c r="T483" s="245"/>
      <c r="U483" s="246"/>
      <c r="V483" s="247"/>
      <c r="W483" s="246"/>
      <c r="X483" s="254"/>
      <c r="Y483" s="248"/>
      <c r="Z483" s="249"/>
      <c r="AA483" s="249"/>
      <c r="AB483" s="249"/>
      <c r="AC483" s="249"/>
      <c r="AD483" s="249"/>
      <c r="AE483" s="249"/>
      <c r="AF483" s="249"/>
      <c r="AG483" s="249"/>
      <c r="AH483" s="249"/>
      <c r="AI483" s="249"/>
      <c r="AJ483" s="249"/>
      <c r="AK483" s="249"/>
      <c r="AL483" s="249"/>
      <c r="AM483" s="249"/>
      <c r="AN483" s="249"/>
      <c r="AO483" s="249"/>
      <c r="AP483" s="664"/>
      <c r="AQ483" s="251"/>
      <c r="AR483" s="251"/>
      <c r="AS483" s="229" t="s">
        <v>1601</v>
      </c>
      <c r="AT483" s="672">
        <v>45504</v>
      </c>
      <c r="AU483" s="119" t="s">
        <v>1602</v>
      </c>
      <c r="AV483" s="722" t="e">
        <f>VLOOKUP(F483,[78]!D365FinOps_API_Table[[FixedAssetNumber]:[Department]],80,FALSE)</f>
        <v>#REF!</v>
      </c>
      <c r="AW483" s="665" t="e">
        <f t="shared" si="140"/>
        <v>#REF!</v>
      </c>
      <c r="AX483" s="665"/>
      <c r="AY483" s="665"/>
      <c r="AZ483" s="665"/>
      <c r="BA483" s="665"/>
      <c r="BB483" s="665"/>
      <c r="BC483" s="665"/>
      <c r="BD483" s="665"/>
      <c r="BE483" s="665"/>
      <c r="BF483" s="665"/>
      <c r="BL483" s="660" t="s">
        <v>1753</v>
      </c>
    </row>
    <row r="484" spans="1:64" s="591" customFormat="1" hidden="1" outlineLevel="1">
      <c r="A484" s="637">
        <f t="shared" si="141"/>
        <v>470</v>
      </c>
      <c r="B484" s="638" t="s">
        <v>206</v>
      </c>
      <c r="C484" s="638" t="s">
        <v>188</v>
      </c>
      <c r="D484" s="211"/>
      <c r="E484" s="660" t="s">
        <v>1754</v>
      </c>
      <c r="F484" s="213"/>
      <c r="G484" s="661"/>
      <c r="H484" s="244"/>
      <c r="I484" s="258"/>
      <c r="J484" s="663" t="s">
        <v>1733</v>
      </c>
      <c r="K484" s="662" t="s">
        <v>1734</v>
      </c>
      <c r="L484" s="663" t="s">
        <v>1735</v>
      </c>
      <c r="M484" s="663"/>
      <c r="N484" s="663"/>
      <c r="O484" s="669"/>
      <c r="P484" s="663"/>
      <c r="Q484" s="666">
        <v>1</v>
      </c>
      <c r="R484" s="298"/>
      <c r="S484" s="245"/>
      <c r="T484" s="245"/>
      <c r="U484" s="246"/>
      <c r="V484" s="247"/>
      <c r="W484" s="246"/>
      <c r="X484" s="254"/>
      <c r="Y484" s="248"/>
      <c r="Z484" s="249"/>
      <c r="AA484" s="249"/>
      <c r="AB484" s="249"/>
      <c r="AC484" s="249"/>
      <c r="AD484" s="249"/>
      <c r="AE484" s="249"/>
      <c r="AF484" s="249"/>
      <c r="AG484" s="249"/>
      <c r="AH484" s="249"/>
      <c r="AI484" s="249"/>
      <c r="AJ484" s="249"/>
      <c r="AK484" s="249"/>
      <c r="AL484" s="249"/>
      <c r="AM484" s="249"/>
      <c r="AN484" s="249"/>
      <c r="AO484" s="249"/>
      <c r="AP484" s="664"/>
      <c r="AQ484" s="251"/>
      <c r="AR484" s="251"/>
      <c r="AS484" s="229" t="s">
        <v>1601</v>
      </c>
      <c r="AT484" s="672">
        <v>45504</v>
      </c>
      <c r="AU484" s="119" t="s">
        <v>1602</v>
      </c>
      <c r="AV484" s="722" t="e">
        <f>VLOOKUP(F484,[78]!D365FinOps_API_Table[[FixedAssetNumber]:[Department]],80,FALSE)</f>
        <v>#REF!</v>
      </c>
      <c r="AW484" s="665" t="e">
        <f t="shared" si="140"/>
        <v>#REF!</v>
      </c>
      <c r="AX484" s="665"/>
      <c r="AY484" s="665"/>
      <c r="AZ484" s="665"/>
      <c r="BA484" s="665"/>
      <c r="BB484" s="665"/>
      <c r="BC484" s="665"/>
      <c r="BD484" s="665"/>
      <c r="BE484" s="665"/>
      <c r="BF484" s="665"/>
      <c r="BL484" s="660" t="s">
        <v>1754</v>
      </c>
    </row>
    <row r="485" spans="1:64" s="591" customFormat="1" hidden="1" outlineLevel="1">
      <c r="A485" s="242">
        <f t="shared" si="141"/>
        <v>471</v>
      </c>
      <c r="B485" s="638" t="s">
        <v>206</v>
      </c>
      <c r="C485" s="638" t="s">
        <v>188</v>
      </c>
      <c r="D485" s="211"/>
      <c r="E485" s="660" t="s">
        <v>1755</v>
      </c>
      <c r="F485" s="213"/>
      <c r="G485" s="661"/>
      <c r="H485" s="244"/>
      <c r="I485" s="258"/>
      <c r="J485" s="663" t="s">
        <v>1733</v>
      </c>
      <c r="K485" s="662" t="s">
        <v>1734</v>
      </c>
      <c r="L485" s="663" t="s">
        <v>1735</v>
      </c>
      <c r="M485" s="663"/>
      <c r="N485" s="663"/>
      <c r="O485" s="669"/>
      <c r="P485" s="663"/>
      <c r="Q485" s="666">
        <v>1</v>
      </c>
      <c r="R485" s="298"/>
      <c r="S485" s="245"/>
      <c r="T485" s="245"/>
      <c r="U485" s="246"/>
      <c r="V485" s="247"/>
      <c r="W485" s="246"/>
      <c r="X485" s="254"/>
      <c r="Y485" s="248"/>
      <c r="Z485" s="249"/>
      <c r="AA485" s="249"/>
      <c r="AB485" s="249"/>
      <c r="AC485" s="249"/>
      <c r="AD485" s="249"/>
      <c r="AE485" s="249"/>
      <c r="AF485" s="249"/>
      <c r="AG485" s="249"/>
      <c r="AH485" s="249"/>
      <c r="AI485" s="249"/>
      <c r="AJ485" s="249"/>
      <c r="AK485" s="249"/>
      <c r="AL485" s="249"/>
      <c r="AM485" s="249"/>
      <c r="AN485" s="249"/>
      <c r="AO485" s="249"/>
      <c r="AP485" s="664"/>
      <c r="AQ485" s="251"/>
      <c r="AR485" s="251"/>
      <c r="AS485" s="229" t="s">
        <v>1601</v>
      </c>
      <c r="AT485" s="672">
        <v>45504</v>
      </c>
      <c r="AU485" s="119" t="s">
        <v>1602</v>
      </c>
      <c r="AV485" s="722" t="e">
        <f>VLOOKUP(F485,[78]!D365FinOps_API_Table[[FixedAssetNumber]:[Department]],80,FALSE)</f>
        <v>#REF!</v>
      </c>
      <c r="AW485" s="665" t="e">
        <f t="shared" si="140"/>
        <v>#REF!</v>
      </c>
      <c r="AX485" s="665"/>
      <c r="AY485" s="665"/>
      <c r="AZ485" s="665"/>
      <c r="BA485" s="665"/>
      <c r="BB485" s="665"/>
      <c r="BC485" s="665"/>
      <c r="BD485" s="665"/>
      <c r="BE485" s="665"/>
      <c r="BF485" s="665"/>
      <c r="BL485" s="660" t="s">
        <v>1755</v>
      </c>
    </row>
    <row r="486" spans="1:64" s="591" customFormat="1" hidden="1" outlineLevel="1">
      <c r="A486" s="637">
        <f t="shared" si="141"/>
        <v>472</v>
      </c>
      <c r="B486" s="638" t="s">
        <v>206</v>
      </c>
      <c r="C486" s="638" t="s">
        <v>188</v>
      </c>
      <c r="D486" s="211"/>
      <c r="E486" s="660" t="s">
        <v>1756</v>
      </c>
      <c r="F486" s="213"/>
      <c r="G486" s="661"/>
      <c r="H486" s="244"/>
      <c r="I486" s="258"/>
      <c r="J486" s="663" t="s">
        <v>1733</v>
      </c>
      <c r="K486" s="662" t="s">
        <v>1734</v>
      </c>
      <c r="L486" s="663" t="s">
        <v>1735</v>
      </c>
      <c r="M486" s="663"/>
      <c r="N486" s="663"/>
      <c r="O486" s="669"/>
      <c r="P486" s="663"/>
      <c r="Q486" s="666">
        <v>1</v>
      </c>
      <c r="R486" s="298"/>
      <c r="S486" s="245"/>
      <c r="T486" s="245"/>
      <c r="U486" s="246"/>
      <c r="V486" s="247"/>
      <c r="W486" s="246"/>
      <c r="X486" s="254"/>
      <c r="Y486" s="248"/>
      <c r="Z486" s="249"/>
      <c r="AA486" s="249"/>
      <c r="AB486" s="249"/>
      <c r="AC486" s="249"/>
      <c r="AD486" s="249"/>
      <c r="AE486" s="249"/>
      <c r="AF486" s="249"/>
      <c r="AG486" s="249"/>
      <c r="AH486" s="249"/>
      <c r="AI486" s="249"/>
      <c r="AJ486" s="249"/>
      <c r="AK486" s="249"/>
      <c r="AL486" s="249"/>
      <c r="AM486" s="249"/>
      <c r="AN486" s="249"/>
      <c r="AO486" s="249"/>
      <c r="AP486" s="664"/>
      <c r="AQ486" s="251"/>
      <c r="AR486" s="251"/>
      <c r="AS486" s="229" t="s">
        <v>1601</v>
      </c>
      <c r="AT486" s="672">
        <v>45504</v>
      </c>
      <c r="AU486" s="119" t="s">
        <v>1602</v>
      </c>
      <c r="AV486" s="722" t="e">
        <f>VLOOKUP(F486,[78]!D365FinOps_API_Table[[FixedAssetNumber]:[Department]],80,FALSE)</f>
        <v>#REF!</v>
      </c>
      <c r="AW486" s="665" t="e">
        <f t="shared" si="140"/>
        <v>#REF!</v>
      </c>
      <c r="AX486" s="665"/>
      <c r="AY486" s="665"/>
      <c r="AZ486" s="665"/>
      <c r="BA486" s="665"/>
      <c r="BB486" s="665"/>
      <c r="BC486" s="665"/>
      <c r="BD486" s="665"/>
      <c r="BE486" s="665"/>
      <c r="BF486" s="665"/>
      <c r="BL486" s="660" t="s">
        <v>1756</v>
      </c>
    </row>
    <row r="487" spans="1:64" s="591" customFormat="1" hidden="1" outlineLevel="1">
      <c r="A487" s="242">
        <f t="shared" si="141"/>
        <v>473</v>
      </c>
      <c r="B487" s="638" t="s">
        <v>206</v>
      </c>
      <c r="C487" s="638" t="s">
        <v>188</v>
      </c>
      <c r="D487" s="211"/>
      <c r="E487" s="660" t="s">
        <v>1757</v>
      </c>
      <c r="F487" s="213"/>
      <c r="G487" s="661"/>
      <c r="H487" s="244"/>
      <c r="I487" s="258"/>
      <c r="J487" s="663" t="s">
        <v>1733</v>
      </c>
      <c r="K487" s="662" t="s">
        <v>1734</v>
      </c>
      <c r="L487" s="663" t="s">
        <v>1758</v>
      </c>
      <c r="M487" s="663"/>
      <c r="N487" s="663"/>
      <c r="O487" s="669"/>
      <c r="P487" s="663"/>
      <c r="Q487" s="666">
        <v>1</v>
      </c>
      <c r="R487" s="298"/>
      <c r="S487" s="245"/>
      <c r="T487" s="245"/>
      <c r="U487" s="246"/>
      <c r="V487" s="247"/>
      <c r="W487" s="246"/>
      <c r="X487" s="254"/>
      <c r="Y487" s="248"/>
      <c r="Z487" s="249"/>
      <c r="AA487" s="249"/>
      <c r="AB487" s="249"/>
      <c r="AC487" s="249"/>
      <c r="AD487" s="249"/>
      <c r="AE487" s="249"/>
      <c r="AF487" s="249"/>
      <c r="AG487" s="249"/>
      <c r="AH487" s="249"/>
      <c r="AI487" s="249"/>
      <c r="AJ487" s="249"/>
      <c r="AK487" s="249"/>
      <c r="AL487" s="249"/>
      <c r="AM487" s="249"/>
      <c r="AN487" s="249"/>
      <c r="AO487" s="249"/>
      <c r="AP487" s="664"/>
      <c r="AQ487" s="251"/>
      <c r="AR487" s="251"/>
      <c r="AS487" s="229" t="s">
        <v>1601</v>
      </c>
      <c r="AT487" s="672">
        <v>45504</v>
      </c>
      <c r="AU487" s="119" t="s">
        <v>1602</v>
      </c>
      <c r="AV487" s="722" t="e">
        <f>VLOOKUP(F487,[78]!D365FinOps_API_Table[[FixedAssetNumber]:[Department]],80,FALSE)</f>
        <v>#REF!</v>
      </c>
      <c r="AW487" s="665" t="e">
        <f t="shared" si="140"/>
        <v>#REF!</v>
      </c>
      <c r="AX487" s="665"/>
      <c r="AY487" s="665"/>
      <c r="AZ487" s="665"/>
      <c r="BA487" s="665"/>
      <c r="BB487" s="665"/>
      <c r="BC487" s="665"/>
      <c r="BD487" s="665"/>
      <c r="BE487" s="665"/>
      <c r="BF487" s="665"/>
      <c r="BL487" s="660" t="s">
        <v>1757</v>
      </c>
    </row>
    <row r="488" spans="1:64" s="591" customFormat="1" hidden="1" outlineLevel="1">
      <c r="A488" s="637">
        <f t="shared" si="141"/>
        <v>474</v>
      </c>
      <c r="B488" s="638" t="s">
        <v>206</v>
      </c>
      <c r="C488" s="638" t="s">
        <v>188</v>
      </c>
      <c r="D488" s="211"/>
      <c r="E488" s="660" t="s">
        <v>1759</v>
      </c>
      <c r="F488" s="213"/>
      <c r="G488" s="661"/>
      <c r="H488" s="244"/>
      <c r="I488" s="258"/>
      <c r="J488" s="663" t="s">
        <v>1733</v>
      </c>
      <c r="K488" s="662" t="s">
        <v>1734</v>
      </c>
      <c r="L488" s="663" t="s">
        <v>1758</v>
      </c>
      <c r="M488" s="663"/>
      <c r="N488" s="663"/>
      <c r="O488" s="669"/>
      <c r="P488" s="663"/>
      <c r="Q488" s="666">
        <v>1</v>
      </c>
      <c r="R488" s="298"/>
      <c r="S488" s="245"/>
      <c r="T488" s="245"/>
      <c r="U488" s="246"/>
      <c r="V488" s="247"/>
      <c r="W488" s="246"/>
      <c r="X488" s="254"/>
      <c r="Y488" s="248"/>
      <c r="Z488" s="249"/>
      <c r="AA488" s="249"/>
      <c r="AB488" s="249"/>
      <c r="AC488" s="249"/>
      <c r="AD488" s="249"/>
      <c r="AE488" s="249"/>
      <c r="AF488" s="249"/>
      <c r="AG488" s="249"/>
      <c r="AH488" s="249"/>
      <c r="AI488" s="249"/>
      <c r="AJ488" s="249"/>
      <c r="AK488" s="249"/>
      <c r="AL488" s="249"/>
      <c r="AM488" s="249"/>
      <c r="AN488" s="249"/>
      <c r="AO488" s="249"/>
      <c r="AP488" s="664"/>
      <c r="AQ488" s="251"/>
      <c r="AR488" s="251"/>
      <c r="AS488" s="229" t="s">
        <v>1601</v>
      </c>
      <c r="AT488" s="672">
        <v>45504</v>
      </c>
      <c r="AU488" s="119" t="s">
        <v>1602</v>
      </c>
      <c r="AV488" s="722" t="e">
        <f>VLOOKUP(F488,[78]!D365FinOps_API_Table[[FixedAssetNumber]:[Department]],80,FALSE)</f>
        <v>#REF!</v>
      </c>
      <c r="AW488" s="665" t="e">
        <f t="shared" si="140"/>
        <v>#REF!</v>
      </c>
      <c r="AX488" s="665"/>
      <c r="AY488" s="665"/>
      <c r="AZ488" s="665"/>
      <c r="BA488" s="665"/>
      <c r="BB488" s="665"/>
      <c r="BC488" s="665"/>
      <c r="BD488" s="665"/>
      <c r="BE488" s="665"/>
      <c r="BF488" s="665"/>
      <c r="BL488" s="660" t="s">
        <v>1759</v>
      </c>
    </row>
    <row r="489" spans="1:64" s="591" customFormat="1" hidden="1" outlineLevel="1">
      <c r="A489" s="242">
        <f t="shared" si="141"/>
        <v>475</v>
      </c>
      <c r="B489" s="638" t="s">
        <v>206</v>
      </c>
      <c r="C489" s="638" t="s">
        <v>188</v>
      </c>
      <c r="D489" s="211"/>
      <c r="E489" s="660" t="s">
        <v>1760</v>
      </c>
      <c r="F489" s="213"/>
      <c r="G489" s="661"/>
      <c r="H489" s="244"/>
      <c r="I489" s="258"/>
      <c r="J489" s="663" t="s">
        <v>1733</v>
      </c>
      <c r="K489" s="662" t="s">
        <v>1734</v>
      </c>
      <c r="L489" s="663" t="s">
        <v>1758</v>
      </c>
      <c r="M489" s="663"/>
      <c r="N489" s="663"/>
      <c r="O489" s="669"/>
      <c r="P489" s="663"/>
      <c r="Q489" s="666">
        <v>1</v>
      </c>
      <c r="R489" s="298"/>
      <c r="S489" s="245"/>
      <c r="T489" s="245"/>
      <c r="U489" s="246"/>
      <c r="V489" s="247"/>
      <c r="W489" s="246"/>
      <c r="X489" s="254"/>
      <c r="Y489" s="248"/>
      <c r="Z489" s="249"/>
      <c r="AA489" s="249"/>
      <c r="AB489" s="249"/>
      <c r="AC489" s="249"/>
      <c r="AD489" s="249"/>
      <c r="AE489" s="249"/>
      <c r="AF489" s="249"/>
      <c r="AG489" s="249"/>
      <c r="AH489" s="249"/>
      <c r="AI489" s="249"/>
      <c r="AJ489" s="249"/>
      <c r="AK489" s="249"/>
      <c r="AL489" s="249"/>
      <c r="AM489" s="249"/>
      <c r="AN489" s="249"/>
      <c r="AO489" s="249"/>
      <c r="AP489" s="664"/>
      <c r="AQ489" s="251"/>
      <c r="AR489" s="251"/>
      <c r="AS489" s="229" t="s">
        <v>1601</v>
      </c>
      <c r="AT489" s="672">
        <v>45504</v>
      </c>
      <c r="AU489" s="119" t="s">
        <v>1602</v>
      </c>
      <c r="AV489" s="722" t="e">
        <f>VLOOKUP(F489,[78]!D365FinOps_API_Table[[FixedAssetNumber]:[Department]],80,FALSE)</f>
        <v>#REF!</v>
      </c>
      <c r="AW489" s="665" t="e">
        <f t="shared" si="140"/>
        <v>#REF!</v>
      </c>
      <c r="AX489" s="665"/>
      <c r="AY489" s="665"/>
      <c r="AZ489" s="665"/>
      <c r="BA489" s="665"/>
      <c r="BB489" s="665"/>
      <c r="BC489" s="665"/>
      <c r="BD489" s="665"/>
      <c r="BE489" s="665"/>
      <c r="BF489" s="665"/>
      <c r="BL489" s="660" t="s">
        <v>1760</v>
      </c>
    </row>
    <row r="490" spans="1:64" s="591" customFormat="1" hidden="1" outlineLevel="1">
      <c r="A490" s="637">
        <f t="shared" si="141"/>
        <v>476</v>
      </c>
      <c r="B490" s="638" t="s">
        <v>206</v>
      </c>
      <c r="C490" s="638" t="s">
        <v>188</v>
      </c>
      <c r="D490" s="211"/>
      <c r="E490" s="660" t="s">
        <v>1761</v>
      </c>
      <c r="F490" s="213"/>
      <c r="G490" s="661"/>
      <c r="H490" s="244"/>
      <c r="I490" s="258"/>
      <c r="J490" s="663" t="s">
        <v>1733</v>
      </c>
      <c r="K490" s="662" t="s">
        <v>1734</v>
      </c>
      <c r="L490" s="663" t="s">
        <v>1758</v>
      </c>
      <c r="M490" s="663"/>
      <c r="N490" s="663"/>
      <c r="O490" s="669"/>
      <c r="P490" s="663"/>
      <c r="Q490" s="666">
        <v>1</v>
      </c>
      <c r="R490" s="298"/>
      <c r="S490" s="245"/>
      <c r="T490" s="245"/>
      <c r="U490" s="246"/>
      <c r="V490" s="247"/>
      <c r="W490" s="246"/>
      <c r="X490" s="254"/>
      <c r="Y490" s="248"/>
      <c r="Z490" s="249"/>
      <c r="AA490" s="249"/>
      <c r="AB490" s="249"/>
      <c r="AC490" s="249"/>
      <c r="AD490" s="249"/>
      <c r="AE490" s="249"/>
      <c r="AF490" s="249"/>
      <c r="AG490" s="249"/>
      <c r="AH490" s="249"/>
      <c r="AI490" s="249"/>
      <c r="AJ490" s="249"/>
      <c r="AK490" s="249"/>
      <c r="AL490" s="249"/>
      <c r="AM490" s="249"/>
      <c r="AN490" s="249"/>
      <c r="AO490" s="249"/>
      <c r="AP490" s="664"/>
      <c r="AQ490" s="251"/>
      <c r="AR490" s="251"/>
      <c r="AS490" s="229" t="s">
        <v>1601</v>
      </c>
      <c r="AT490" s="672">
        <v>45504</v>
      </c>
      <c r="AU490" s="119" t="s">
        <v>1602</v>
      </c>
      <c r="AV490" s="722" t="e">
        <f>VLOOKUP(F490,[78]!D365FinOps_API_Table[[FixedAssetNumber]:[Department]],80,FALSE)</f>
        <v>#REF!</v>
      </c>
      <c r="AW490" s="665" t="e">
        <f t="shared" si="140"/>
        <v>#REF!</v>
      </c>
      <c r="AX490" s="665"/>
      <c r="AY490" s="665"/>
      <c r="AZ490" s="665"/>
      <c r="BA490" s="665"/>
      <c r="BB490" s="665"/>
      <c r="BC490" s="665"/>
      <c r="BD490" s="665"/>
      <c r="BE490" s="665"/>
      <c r="BF490" s="665"/>
      <c r="BL490" s="660" t="s">
        <v>1761</v>
      </c>
    </row>
    <row r="491" spans="1:64" s="591" customFormat="1" hidden="1" outlineLevel="1">
      <c r="A491" s="242">
        <f t="shared" si="141"/>
        <v>477</v>
      </c>
      <c r="B491" s="638" t="s">
        <v>206</v>
      </c>
      <c r="C491" s="638" t="s">
        <v>188</v>
      </c>
      <c r="D491" s="211"/>
      <c r="E491" s="660" t="s">
        <v>1762</v>
      </c>
      <c r="F491" s="213"/>
      <c r="G491" s="661"/>
      <c r="H491" s="244"/>
      <c r="I491" s="258"/>
      <c r="J491" s="663" t="s">
        <v>1733</v>
      </c>
      <c r="K491" s="662" t="s">
        <v>1734</v>
      </c>
      <c r="L491" s="663" t="s">
        <v>1758</v>
      </c>
      <c r="M491" s="663"/>
      <c r="N491" s="663"/>
      <c r="O491" s="669"/>
      <c r="P491" s="663"/>
      <c r="Q491" s="666">
        <v>1</v>
      </c>
      <c r="R491" s="298"/>
      <c r="S491" s="245"/>
      <c r="T491" s="245"/>
      <c r="U491" s="246"/>
      <c r="V491" s="247"/>
      <c r="W491" s="246"/>
      <c r="X491" s="254"/>
      <c r="Y491" s="248"/>
      <c r="Z491" s="249"/>
      <c r="AA491" s="249"/>
      <c r="AB491" s="249"/>
      <c r="AC491" s="249"/>
      <c r="AD491" s="249"/>
      <c r="AE491" s="249"/>
      <c r="AF491" s="249"/>
      <c r="AG491" s="249"/>
      <c r="AH491" s="249"/>
      <c r="AI491" s="249"/>
      <c r="AJ491" s="249"/>
      <c r="AK491" s="249"/>
      <c r="AL491" s="249"/>
      <c r="AM491" s="249"/>
      <c r="AN491" s="249"/>
      <c r="AO491" s="249"/>
      <c r="AP491" s="664"/>
      <c r="AQ491" s="251"/>
      <c r="AR491" s="251"/>
      <c r="AS491" s="229" t="s">
        <v>1601</v>
      </c>
      <c r="AT491" s="672">
        <v>45504</v>
      </c>
      <c r="AU491" s="119" t="s">
        <v>1602</v>
      </c>
      <c r="AV491" s="722" t="e">
        <f>VLOOKUP(F491,[78]!D365FinOps_API_Table[[FixedAssetNumber]:[Department]],80,FALSE)</f>
        <v>#REF!</v>
      </c>
      <c r="AW491" s="665" t="e">
        <f t="shared" si="140"/>
        <v>#REF!</v>
      </c>
      <c r="AX491" s="665"/>
      <c r="AY491" s="665"/>
      <c r="AZ491" s="665"/>
      <c r="BA491" s="665"/>
      <c r="BB491" s="665"/>
      <c r="BC491" s="665"/>
      <c r="BD491" s="665"/>
      <c r="BE491" s="665"/>
      <c r="BF491" s="665"/>
      <c r="BL491" s="660" t="s">
        <v>1762</v>
      </c>
    </row>
    <row r="492" spans="1:64" s="591" customFormat="1" hidden="1" outlineLevel="1">
      <c r="A492" s="637">
        <f t="shared" si="141"/>
        <v>478</v>
      </c>
      <c r="B492" s="638" t="s">
        <v>206</v>
      </c>
      <c r="C492" s="638" t="s">
        <v>188</v>
      </c>
      <c r="D492" s="211"/>
      <c r="E492" s="660" t="s">
        <v>1763</v>
      </c>
      <c r="F492" s="213"/>
      <c r="G492" s="661"/>
      <c r="H492" s="244"/>
      <c r="I492" s="258"/>
      <c r="J492" s="663" t="s">
        <v>1733</v>
      </c>
      <c r="K492" s="662" t="s">
        <v>1764</v>
      </c>
      <c r="L492" s="663" t="s">
        <v>1765</v>
      </c>
      <c r="M492" s="663"/>
      <c r="N492" s="663"/>
      <c r="O492" s="669"/>
      <c r="P492" s="663"/>
      <c r="Q492" s="666">
        <v>1</v>
      </c>
      <c r="R492" s="298"/>
      <c r="S492" s="245"/>
      <c r="T492" s="245"/>
      <c r="U492" s="246"/>
      <c r="V492" s="247"/>
      <c r="W492" s="246"/>
      <c r="X492" s="254"/>
      <c r="Y492" s="248"/>
      <c r="Z492" s="249"/>
      <c r="AA492" s="249"/>
      <c r="AB492" s="249"/>
      <c r="AC492" s="249"/>
      <c r="AD492" s="249"/>
      <c r="AE492" s="249"/>
      <c r="AF492" s="249"/>
      <c r="AG492" s="249"/>
      <c r="AH492" s="249"/>
      <c r="AI492" s="249"/>
      <c r="AJ492" s="249"/>
      <c r="AK492" s="249"/>
      <c r="AL492" s="249"/>
      <c r="AM492" s="249"/>
      <c r="AN492" s="249"/>
      <c r="AO492" s="249"/>
      <c r="AP492" s="664"/>
      <c r="AQ492" s="251"/>
      <c r="AR492" s="251"/>
      <c r="AS492" s="229" t="s">
        <v>1601</v>
      </c>
      <c r="AT492" s="672">
        <v>45504</v>
      </c>
      <c r="AU492" s="119" t="s">
        <v>1602</v>
      </c>
      <c r="AV492" s="722" t="e">
        <f>VLOOKUP(F492,[78]!D365FinOps_API_Table[[FixedAssetNumber]:[Department]],80,FALSE)</f>
        <v>#REF!</v>
      </c>
      <c r="AW492" s="665" t="e">
        <f t="shared" si="140"/>
        <v>#REF!</v>
      </c>
      <c r="AX492" s="665"/>
      <c r="AY492" s="665"/>
      <c r="AZ492" s="665"/>
      <c r="BA492" s="665"/>
      <c r="BB492" s="665"/>
      <c r="BC492" s="665"/>
      <c r="BD492" s="665"/>
      <c r="BE492" s="665"/>
      <c r="BF492" s="665"/>
      <c r="BL492" s="660" t="s">
        <v>1763</v>
      </c>
    </row>
    <row r="493" spans="1:64" s="591" customFormat="1" hidden="1" outlineLevel="1">
      <c r="A493" s="242">
        <f t="shared" si="141"/>
        <v>479</v>
      </c>
      <c r="B493" s="638" t="s">
        <v>206</v>
      </c>
      <c r="C493" s="638" t="s">
        <v>188</v>
      </c>
      <c r="D493" s="211"/>
      <c r="E493" s="660" t="s">
        <v>1766</v>
      </c>
      <c r="F493" s="213"/>
      <c r="G493" s="661"/>
      <c r="H493" s="244"/>
      <c r="I493" s="258"/>
      <c r="J493" s="663" t="s">
        <v>1733</v>
      </c>
      <c r="K493" s="662" t="s">
        <v>1764</v>
      </c>
      <c r="L493" s="663" t="s">
        <v>1765</v>
      </c>
      <c r="M493" s="663"/>
      <c r="N493" s="663"/>
      <c r="O493" s="669"/>
      <c r="P493" s="663"/>
      <c r="Q493" s="666">
        <v>1</v>
      </c>
      <c r="R493" s="298"/>
      <c r="S493" s="245"/>
      <c r="T493" s="245"/>
      <c r="U493" s="246"/>
      <c r="V493" s="247"/>
      <c r="W493" s="246"/>
      <c r="X493" s="254"/>
      <c r="Y493" s="248"/>
      <c r="Z493" s="249"/>
      <c r="AA493" s="249"/>
      <c r="AB493" s="249"/>
      <c r="AC493" s="249"/>
      <c r="AD493" s="249"/>
      <c r="AE493" s="249"/>
      <c r="AF493" s="249"/>
      <c r="AG493" s="249"/>
      <c r="AH493" s="249"/>
      <c r="AI493" s="249"/>
      <c r="AJ493" s="249"/>
      <c r="AK493" s="249"/>
      <c r="AL493" s="249"/>
      <c r="AM493" s="249"/>
      <c r="AN493" s="249"/>
      <c r="AO493" s="249"/>
      <c r="AP493" s="664"/>
      <c r="AQ493" s="251"/>
      <c r="AR493" s="251"/>
      <c r="AS493" s="229" t="s">
        <v>1601</v>
      </c>
      <c r="AT493" s="672">
        <v>45504</v>
      </c>
      <c r="AU493" s="119" t="s">
        <v>1602</v>
      </c>
      <c r="AV493" s="722" t="e">
        <f>VLOOKUP(F493,[78]!D365FinOps_API_Table[[FixedAssetNumber]:[Department]],80,FALSE)</f>
        <v>#REF!</v>
      </c>
      <c r="AW493" s="665" t="e">
        <f t="shared" si="140"/>
        <v>#REF!</v>
      </c>
      <c r="AX493" s="665"/>
      <c r="AY493" s="665"/>
      <c r="AZ493" s="665"/>
      <c r="BA493" s="665"/>
      <c r="BB493" s="665"/>
      <c r="BC493" s="665"/>
      <c r="BD493" s="665"/>
      <c r="BE493" s="665"/>
      <c r="BF493" s="665"/>
      <c r="BL493" s="660" t="s">
        <v>1766</v>
      </c>
    </row>
    <row r="494" spans="1:64" s="591" customFormat="1" hidden="1" outlineLevel="1">
      <c r="A494" s="637">
        <f t="shared" si="141"/>
        <v>480</v>
      </c>
      <c r="B494" s="638" t="s">
        <v>206</v>
      </c>
      <c r="C494" s="638" t="s">
        <v>188</v>
      </c>
      <c r="D494" s="211"/>
      <c r="E494" s="660" t="s">
        <v>1767</v>
      </c>
      <c r="F494" s="213"/>
      <c r="G494" s="661"/>
      <c r="H494" s="244"/>
      <c r="I494" s="258"/>
      <c r="J494" s="663" t="s">
        <v>1733</v>
      </c>
      <c r="K494" s="662" t="s">
        <v>1764</v>
      </c>
      <c r="L494" s="663" t="s">
        <v>1765</v>
      </c>
      <c r="M494" s="663"/>
      <c r="N494" s="663"/>
      <c r="O494" s="669"/>
      <c r="P494" s="663"/>
      <c r="Q494" s="666">
        <v>1</v>
      </c>
      <c r="R494" s="298"/>
      <c r="S494" s="245"/>
      <c r="T494" s="245"/>
      <c r="U494" s="246"/>
      <c r="V494" s="247"/>
      <c r="W494" s="246"/>
      <c r="X494" s="254"/>
      <c r="Y494" s="248"/>
      <c r="Z494" s="249"/>
      <c r="AA494" s="249"/>
      <c r="AB494" s="249"/>
      <c r="AC494" s="249"/>
      <c r="AD494" s="249"/>
      <c r="AE494" s="249"/>
      <c r="AF494" s="249"/>
      <c r="AG494" s="249"/>
      <c r="AH494" s="249"/>
      <c r="AI494" s="249"/>
      <c r="AJ494" s="249"/>
      <c r="AK494" s="249"/>
      <c r="AL494" s="249"/>
      <c r="AM494" s="249"/>
      <c r="AN494" s="249"/>
      <c r="AO494" s="249"/>
      <c r="AP494" s="664"/>
      <c r="AQ494" s="251"/>
      <c r="AR494" s="251"/>
      <c r="AS494" s="229" t="s">
        <v>1601</v>
      </c>
      <c r="AT494" s="672">
        <v>45504</v>
      </c>
      <c r="AU494" s="119" t="s">
        <v>1602</v>
      </c>
      <c r="AV494" s="722" t="e">
        <f>VLOOKUP(F494,[78]!D365FinOps_API_Table[[FixedAssetNumber]:[Department]],80,FALSE)</f>
        <v>#REF!</v>
      </c>
      <c r="AW494" s="665" t="e">
        <f t="shared" si="140"/>
        <v>#REF!</v>
      </c>
      <c r="AX494" s="665"/>
      <c r="AY494" s="665"/>
      <c r="AZ494" s="665"/>
      <c r="BA494" s="665"/>
      <c r="BB494" s="665"/>
      <c r="BC494" s="665"/>
      <c r="BD494" s="665"/>
      <c r="BE494" s="665"/>
      <c r="BF494" s="665"/>
      <c r="BL494" s="660" t="s">
        <v>1767</v>
      </c>
    </row>
    <row r="495" spans="1:64" s="591" customFormat="1" hidden="1" outlineLevel="1">
      <c r="A495" s="242">
        <f t="shared" si="141"/>
        <v>481</v>
      </c>
      <c r="B495" s="638" t="s">
        <v>206</v>
      </c>
      <c r="C495" s="638" t="s">
        <v>188</v>
      </c>
      <c r="D495" s="211"/>
      <c r="E495" s="660" t="s">
        <v>1768</v>
      </c>
      <c r="F495" s="213"/>
      <c r="G495" s="661"/>
      <c r="H495" s="244"/>
      <c r="I495" s="258"/>
      <c r="J495" s="663" t="s">
        <v>1733</v>
      </c>
      <c r="K495" s="662" t="s">
        <v>1764</v>
      </c>
      <c r="L495" s="663" t="s">
        <v>1765</v>
      </c>
      <c r="M495" s="663"/>
      <c r="N495" s="663"/>
      <c r="O495" s="669"/>
      <c r="P495" s="663"/>
      <c r="Q495" s="666">
        <v>1</v>
      </c>
      <c r="R495" s="298"/>
      <c r="S495" s="245"/>
      <c r="T495" s="245"/>
      <c r="U495" s="246"/>
      <c r="V495" s="247"/>
      <c r="W495" s="246"/>
      <c r="X495" s="254"/>
      <c r="Y495" s="248"/>
      <c r="Z495" s="249"/>
      <c r="AA495" s="249"/>
      <c r="AB495" s="249"/>
      <c r="AC495" s="249"/>
      <c r="AD495" s="249"/>
      <c r="AE495" s="249"/>
      <c r="AF495" s="249"/>
      <c r="AG495" s="249"/>
      <c r="AH495" s="249"/>
      <c r="AI495" s="249"/>
      <c r="AJ495" s="249"/>
      <c r="AK495" s="249"/>
      <c r="AL495" s="249"/>
      <c r="AM495" s="249"/>
      <c r="AN495" s="249"/>
      <c r="AO495" s="249"/>
      <c r="AP495" s="664"/>
      <c r="AQ495" s="251"/>
      <c r="AR495" s="251"/>
      <c r="AS495" s="229" t="s">
        <v>1601</v>
      </c>
      <c r="AT495" s="672">
        <v>45504</v>
      </c>
      <c r="AU495" s="119" t="s">
        <v>1602</v>
      </c>
      <c r="AV495" s="722" t="e">
        <f>VLOOKUP(F495,[78]!D365FinOps_API_Table[[FixedAssetNumber]:[Department]],80,FALSE)</f>
        <v>#REF!</v>
      </c>
      <c r="AW495" s="665" t="e">
        <f t="shared" si="140"/>
        <v>#REF!</v>
      </c>
      <c r="AX495" s="665"/>
      <c r="AY495" s="665"/>
      <c r="AZ495" s="665"/>
      <c r="BA495" s="665"/>
      <c r="BB495" s="665"/>
      <c r="BC495" s="665"/>
      <c r="BD495" s="665"/>
      <c r="BE495" s="665"/>
      <c r="BF495" s="665"/>
      <c r="BL495" s="660" t="s">
        <v>1768</v>
      </c>
    </row>
    <row r="496" spans="1:64" s="591" customFormat="1" hidden="1" outlineLevel="1">
      <c r="A496" s="637">
        <f t="shared" si="141"/>
        <v>482</v>
      </c>
      <c r="B496" s="638" t="s">
        <v>206</v>
      </c>
      <c r="C496" s="638" t="s">
        <v>188</v>
      </c>
      <c r="D496" s="211"/>
      <c r="E496" s="660" t="s">
        <v>1769</v>
      </c>
      <c r="F496" s="213"/>
      <c r="G496" s="661"/>
      <c r="H496" s="244"/>
      <c r="I496" s="258"/>
      <c r="J496" s="663" t="s">
        <v>1733</v>
      </c>
      <c r="K496" s="662" t="s">
        <v>1764</v>
      </c>
      <c r="L496" s="663" t="s">
        <v>1765</v>
      </c>
      <c r="M496" s="663"/>
      <c r="N496" s="663"/>
      <c r="O496" s="669"/>
      <c r="P496" s="663"/>
      <c r="Q496" s="666">
        <v>1</v>
      </c>
      <c r="R496" s="298"/>
      <c r="S496" s="245"/>
      <c r="T496" s="245"/>
      <c r="U496" s="246"/>
      <c r="V496" s="247"/>
      <c r="W496" s="246"/>
      <c r="X496" s="254"/>
      <c r="Y496" s="248"/>
      <c r="Z496" s="249"/>
      <c r="AA496" s="249"/>
      <c r="AB496" s="249"/>
      <c r="AC496" s="249"/>
      <c r="AD496" s="249"/>
      <c r="AE496" s="249"/>
      <c r="AF496" s="249"/>
      <c r="AG496" s="249"/>
      <c r="AH496" s="249"/>
      <c r="AI496" s="249"/>
      <c r="AJ496" s="249"/>
      <c r="AK496" s="249"/>
      <c r="AL496" s="249"/>
      <c r="AM496" s="249"/>
      <c r="AN496" s="249"/>
      <c r="AO496" s="249"/>
      <c r="AP496" s="664"/>
      <c r="AQ496" s="251"/>
      <c r="AR496" s="251"/>
      <c r="AS496" s="229" t="s">
        <v>1601</v>
      </c>
      <c r="AT496" s="672">
        <v>45504</v>
      </c>
      <c r="AU496" s="119" t="s">
        <v>1602</v>
      </c>
      <c r="AV496" s="722" t="e">
        <f>VLOOKUP(F496,[78]!D365FinOps_API_Table[[FixedAssetNumber]:[Department]],80,FALSE)</f>
        <v>#REF!</v>
      </c>
      <c r="AW496" s="665" t="e">
        <f t="shared" si="140"/>
        <v>#REF!</v>
      </c>
      <c r="AX496" s="665"/>
      <c r="AY496" s="665"/>
      <c r="AZ496" s="665"/>
      <c r="BA496" s="665"/>
      <c r="BB496" s="665"/>
      <c r="BC496" s="665"/>
      <c r="BD496" s="665"/>
      <c r="BE496" s="665"/>
      <c r="BF496" s="665"/>
      <c r="BL496" s="660" t="s">
        <v>1769</v>
      </c>
    </row>
    <row r="497" spans="1:64" s="591" customFormat="1" hidden="1" outlineLevel="1">
      <c r="A497" s="242">
        <f t="shared" si="141"/>
        <v>483</v>
      </c>
      <c r="B497" s="638" t="s">
        <v>206</v>
      </c>
      <c r="C497" s="638" t="s">
        <v>188</v>
      </c>
      <c r="D497" s="211"/>
      <c r="E497" s="660" t="s">
        <v>1770</v>
      </c>
      <c r="F497" s="213"/>
      <c r="G497" s="661"/>
      <c r="H497" s="244"/>
      <c r="I497" s="258"/>
      <c r="J497" s="663" t="s">
        <v>1733</v>
      </c>
      <c r="K497" s="662" t="s">
        <v>1764</v>
      </c>
      <c r="L497" s="663" t="s">
        <v>1765</v>
      </c>
      <c r="M497" s="663"/>
      <c r="N497" s="663"/>
      <c r="O497" s="669"/>
      <c r="P497" s="663"/>
      <c r="Q497" s="666">
        <v>1</v>
      </c>
      <c r="R497" s="298"/>
      <c r="S497" s="245"/>
      <c r="T497" s="245"/>
      <c r="U497" s="246"/>
      <c r="V497" s="247"/>
      <c r="W497" s="246"/>
      <c r="X497" s="254"/>
      <c r="Y497" s="248"/>
      <c r="Z497" s="249"/>
      <c r="AA497" s="249"/>
      <c r="AB497" s="249"/>
      <c r="AC497" s="249"/>
      <c r="AD497" s="249"/>
      <c r="AE497" s="249"/>
      <c r="AF497" s="249"/>
      <c r="AG497" s="249"/>
      <c r="AH497" s="249"/>
      <c r="AI497" s="249"/>
      <c r="AJ497" s="249"/>
      <c r="AK497" s="249"/>
      <c r="AL497" s="249"/>
      <c r="AM497" s="249"/>
      <c r="AN497" s="249"/>
      <c r="AO497" s="249"/>
      <c r="AP497" s="664"/>
      <c r="AQ497" s="251"/>
      <c r="AR497" s="251"/>
      <c r="AS497" s="229" t="s">
        <v>1601</v>
      </c>
      <c r="AT497" s="672">
        <v>45504</v>
      </c>
      <c r="AU497" s="119" t="s">
        <v>1602</v>
      </c>
      <c r="AV497" s="722" t="e">
        <f>VLOOKUP(F497,[78]!D365FinOps_API_Table[[FixedAssetNumber]:[Department]],80,FALSE)</f>
        <v>#REF!</v>
      </c>
      <c r="AW497" s="665" t="e">
        <f t="shared" si="140"/>
        <v>#REF!</v>
      </c>
      <c r="AX497" s="665"/>
      <c r="AY497" s="665"/>
      <c r="AZ497" s="665"/>
      <c r="BA497" s="665"/>
      <c r="BB497" s="665"/>
      <c r="BC497" s="665"/>
      <c r="BD497" s="665"/>
      <c r="BE497" s="665"/>
      <c r="BF497" s="665"/>
      <c r="BL497" s="660" t="s">
        <v>1770</v>
      </c>
    </row>
    <row r="498" spans="1:64" s="591" customFormat="1" hidden="1" outlineLevel="1">
      <c r="A498" s="637">
        <f t="shared" si="141"/>
        <v>484</v>
      </c>
      <c r="B498" s="638" t="s">
        <v>206</v>
      </c>
      <c r="C498" s="638" t="s">
        <v>188</v>
      </c>
      <c r="D498" s="211"/>
      <c r="E498" s="660" t="s">
        <v>1771</v>
      </c>
      <c r="F498" s="213"/>
      <c r="G498" s="661"/>
      <c r="H498" s="244"/>
      <c r="I498" s="258"/>
      <c r="J498" s="663" t="s">
        <v>1733</v>
      </c>
      <c r="K498" s="662" t="s">
        <v>1764</v>
      </c>
      <c r="L498" s="663" t="s">
        <v>1765</v>
      </c>
      <c r="M498" s="663"/>
      <c r="N498" s="663"/>
      <c r="O498" s="669"/>
      <c r="P498" s="663"/>
      <c r="Q498" s="666">
        <v>1</v>
      </c>
      <c r="R498" s="298"/>
      <c r="S498" s="245"/>
      <c r="T498" s="245"/>
      <c r="U498" s="246"/>
      <c r="V498" s="247"/>
      <c r="W498" s="246"/>
      <c r="X498" s="254"/>
      <c r="Y498" s="248"/>
      <c r="Z498" s="249"/>
      <c r="AA498" s="249"/>
      <c r="AB498" s="249"/>
      <c r="AC498" s="249"/>
      <c r="AD498" s="249"/>
      <c r="AE498" s="249"/>
      <c r="AF498" s="249"/>
      <c r="AG498" s="249"/>
      <c r="AH498" s="249"/>
      <c r="AI498" s="249"/>
      <c r="AJ498" s="249"/>
      <c r="AK498" s="249"/>
      <c r="AL498" s="249"/>
      <c r="AM498" s="249"/>
      <c r="AN498" s="249"/>
      <c r="AO498" s="249"/>
      <c r="AP498" s="664"/>
      <c r="AQ498" s="251"/>
      <c r="AR498" s="251"/>
      <c r="AS498" s="229" t="s">
        <v>1601</v>
      </c>
      <c r="AT498" s="672">
        <v>45504</v>
      </c>
      <c r="AU498" s="119" t="s">
        <v>1602</v>
      </c>
      <c r="AV498" s="722" t="e">
        <f>VLOOKUP(F498,[78]!D365FinOps_API_Table[[FixedAssetNumber]:[Department]],80,FALSE)</f>
        <v>#REF!</v>
      </c>
      <c r="AW498" s="665" t="e">
        <f t="shared" si="140"/>
        <v>#REF!</v>
      </c>
      <c r="AX498" s="665"/>
      <c r="AY498" s="665"/>
      <c r="AZ498" s="665"/>
      <c r="BA498" s="665"/>
      <c r="BB498" s="665"/>
      <c r="BC498" s="665"/>
      <c r="BD498" s="665"/>
      <c r="BE498" s="665"/>
      <c r="BF498" s="665"/>
      <c r="BL498" s="660" t="s">
        <v>1771</v>
      </c>
    </row>
    <row r="499" spans="1:64" s="591" customFormat="1" hidden="1" outlineLevel="1">
      <c r="A499" s="242">
        <f t="shared" si="141"/>
        <v>485</v>
      </c>
      <c r="B499" s="638" t="s">
        <v>206</v>
      </c>
      <c r="C499" s="638" t="s">
        <v>188</v>
      </c>
      <c r="D499" s="211"/>
      <c r="E499" s="660" t="s">
        <v>1772</v>
      </c>
      <c r="F499" s="213"/>
      <c r="G499" s="661"/>
      <c r="H499" s="244"/>
      <c r="I499" s="258"/>
      <c r="J499" s="663" t="s">
        <v>1733</v>
      </c>
      <c r="K499" s="662" t="s">
        <v>1764</v>
      </c>
      <c r="L499" s="663" t="s">
        <v>1765</v>
      </c>
      <c r="M499" s="663"/>
      <c r="N499" s="663"/>
      <c r="O499" s="669"/>
      <c r="P499" s="663"/>
      <c r="Q499" s="666">
        <v>1</v>
      </c>
      <c r="R499" s="298"/>
      <c r="S499" s="245"/>
      <c r="T499" s="245"/>
      <c r="U499" s="246"/>
      <c r="V499" s="247"/>
      <c r="W499" s="246"/>
      <c r="X499" s="254"/>
      <c r="Y499" s="248"/>
      <c r="Z499" s="249"/>
      <c r="AA499" s="249"/>
      <c r="AB499" s="249"/>
      <c r="AC499" s="249"/>
      <c r="AD499" s="249"/>
      <c r="AE499" s="249"/>
      <c r="AF499" s="249"/>
      <c r="AG499" s="249"/>
      <c r="AH499" s="249"/>
      <c r="AI499" s="249"/>
      <c r="AJ499" s="249"/>
      <c r="AK499" s="249"/>
      <c r="AL499" s="249"/>
      <c r="AM499" s="249"/>
      <c r="AN499" s="249"/>
      <c r="AO499" s="249"/>
      <c r="AP499" s="664"/>
      <c r="AQ499" s="251"/>
      <c r="AR499" s="251"/>
      <c r="AS499" s="229" t="s">
        <v>1601</v>
      </c>
      <c r="AT499" s="672">
        <v>45504</v>
      </c>
      <c r="AU499" s="119" t="s">
        <v>1602</v>
      </c>
      <c r="AV499" s="722" t="e">
        <f>VLOOKUP(F499,[78]!D365FinOps_API_Table[[FixedAssetNumber]:[Department]],80,FALSE)</f>
        <v>#REF!</v>
      </c>
      <c r="AW499" s="665" t="e">
        <f t="shared" si="140"/>
        <v>#REF!</v>
      </c>
      <c r="AX499" s="665"/>
      <c r="AY499" s="665"/>
      <c r="AZ499" s="665"/>
      <c r="BA499" s="665"/>
      <c r="BB499" s="665"/>
      <c r="BC499" s="665"/>
      <c r="BD499" s="665"/>
      <c r="BE499" s="665"/>
      <c r="BF499" s="665"/>
      <c r="BL499" s="660" t="s">
        <v>1772</v>
      </c>
    </row>
    <row r="500" spans="1:64" s="591" customFormat="1" hidden="1" outlineLevel="1">
      <c r="A500" s="637">
        <f t="shared" si="141"/>
        <v>486</v>
      </c>
      <c r="B500" s="638" t="s">
        <v>206</v>
      </c>
      <c r="C500" s="638" t="s">
        <v>188</v>
      </c>
      <c r="D500" s="211"/>
      <c r="E500" s="660" t="s">
        <v>1773</v>
      </c>
      <c r="F500" s="213"/>
      <c r="G500" s="661"/>
      <c r="H500" s="244"/>
      <c r="I500" s="258"/>
      <c r="J500" s="663" t="s">
        <v>1733</v>
      </c>
      <c r="K500" s="662" t="s">
        <v>1764</v>
      </c>
      <c r="L500" s="663" t="s">
        <v>1765</v>
      </c>
      <c r="M500" s="663"/>
      <c r="N500" s="663"/>
      <c r="O500" s="669"/>
      <c r="P500" s="663"/>
      <c r="Q500" s="666">
        <v>1</v>
      </c>
      <c r="R500" s="298"/>
      <c r="S500" s="245"/>
      <c r="T500" s="245"/>
      <c r="U500" s="246"/>
      <c r="V500" s="247"/>
      <c r="W500" s="246"/>
      <c r="X500" s="254"/>
      <c r="Y500" s="248"/>
      <c r="Z500" s="249"/>
      <c r="AA500" s="249"/>
      <c r="AB500" s="249"/>
      <c r="AC500" s="249"/>
      <c r="AD500" s="249"/>
      <c r="AE500" s="249"/>
      <c r="AF500" s="249"/>
      <c r="AG500" s="249"/>
      <c r="AH500" s="249"/>
      <c r="AI500" s="249"/>
      <c r="AJ500" s="249"/>
      <c r="AK500" s="249"/>
      <c r="AL500" s="249"/>
      <c r="AM500" s="249"/>
      <c r="AN500" s="249"/>
      <c r="AO500" s="249"/>
      <c r="AP500" s="664"/>
      <c r="AQ500" s="251"/>
      <c r="AR500" s="251"/>
      <c r="AS500" s="229" t="s">
        <v>1601</v>
      </c>
      <c r="AT500" s="672">
        <v>45504</v>
      </c>
      <c r="AU500" s="119" t="s">
        <v>1602</v>
      </c>
      <c r="AV500" s="722" t="e">
        <f>VLOOKUP(F500,[78]!D365FinOps_API_Table[[FixedAssetNumber]:[Department]],80,FALSE)</f>
        <v>#REF!</v>
      </c>
      <c r="AW500" s="665" t="e">
        <f t="shared" si="140"/>
        <v>#REF!</v>
      </c>
      <c r="AX500" s="665"/>
      <c r="AY500" s="665"/>
      <c r="AZ500" s="665"/>
      <c r="BA500" s="665"/>
      <c r="BB500" s="665"/>
      <c r="BC500" s="665"/>
      <c r="BD500" s="665"/>
      <c r="BE500" s="665"/>
      <c r="BF500" s="665"/>
      <c r="BL500" s="660" t="s">
        <v>1773</v>
      </c>
    </row>
    <row r="501" spans="1:64" s="591" customFormat="1" hidden="1" outlineLevel="1">
      <c r="A501" s="242">
        <f t="shared" si="141"/>
        <v>487</v>
      </c>
      <c r="B501" s="638" t="s">
        <v>206</v>
      </c>
      <c r="C501" s="638" t="s">
        <v>188</v>
      </c>
      <c r="D501" s="211"/>
      <c r="E501" s="660" t="s">
        <v>1774</v>
      </c>
      <c r="F501" s="213"/>
      <c r="G501" s="661"/>
      <c r="H501" s="244"/>
      <c r="I501" s="258"/>
      <c r="J501" s="663" t="s">
        <v>1733</v>
      </c>
      <c r="K501" s="662" t="s">
        <v>1764</v>
      </c>
      <c r="L501" s="663" t="s">
        <v>1765</v>
      </c>
      <c r="M501" s="663"/>
      <c r="N501" s="663"/>
      <c r="O501" s="669"/>
      <c r="P501" s="663"/>
      <c r="Q501" s="666">
        <v>1</v>
      </c>
      <c r="R501" s="298"/>
      <c r="S501" s="245"/>
      <c r="T501" s="245"/>
      <c r="U501" s="246"/>
      <c r="V501" s="247"/>
      <c r="W501" s="246"/>
      <c r="X501" s="254"/>
      <c r="Y501" s="248"/>
      <c r="Z501" s="249"/>
      <c r="AA501" s="249"/>
      <c r="AB501" s="249"/>
      <c r="AC501" s="249"/>
      <c r="AD501" s="249"/>
      <c r="AE501" s="249"/>
      <c r="AF501" s="249"/>
      <c r="AG501" s="249"/>
      <c r="AH501" s="249"/>
      <c r="AI501" s="249"/>
      <c r="AJ501" s="249"/>
      <c r="AK501" s="249"/>
      <c r="AL501" s="249"/>
      <c r="AM501" s="249"/>
      <c r="AN501" s="249"/>
      <c r="AO501" s="249"/>
      <c r="AP501" s="664"/>
      <c r="AQ501" s="251"/>
      <c r="AR501" s="251"/>
      <c r="AS501" s="229" t="s">
        <v>1601</v>
      </c>
      <c r="AT501" s="672">
        <v>45504</v>
      </c>
      <c r="AU501" s="119" t="s">
        <v>1602</v>
      </c>
      <c r="AV501" s="722" t="e">
        <f>VLOOKUP(F501,[78]!D365FinOps_API_Table[[FixedAssetNumber]:[Department]],80,FALSE)</f>
        <v>#REF!</v>
      </c>
      <c r="AW501" s="665" t="e">
        <f t="shared" si="140"/>
        <v>#REF!</v>
      </c>
      <c r="AX501" s="665"/>
      <c r="AY501" s="665"/>
      <c r="AZ501" s="665"/>
      <c r="BA501" s="665"/>
      <c r="BB501" s="665"/>
      <c r="BC501" s="665"/>
      <c r="BD501" s="665"/>
      <c r="BE501" s="665"/>
      <c r="BF501" s="665"/>
      <c r="BL501" s="660" t="s">
        <v>1774</v>
      </c>
    </row>
    <row r="502" spans="1:64" s="591" customFormat="1" hidden="1" outlineLevel="1">
      <c r="A502" s="637">
        <f t="shared" si="141"/>
        <v>488</v>
      </c>
      <c r="B502" s="638" t="s">
        <v>206</v>
      </c>
      <c r="C502" s="638" t="s">
        <v>188</v>
      </c>
      <c r="D502" s="211"/>
      <c r="E502" s="660" t="s">
        <v>1775</v>
      </c>
      <c r="F502" s="213"/>
      <c r="G502" s="661"/>
      <c r="H502" s="244"/>
      <c r="I502" s="258"/>
      <c r="J502" s="663" t="s">
        <v>1733</v>
      </c>
      <c r="K502" s="662" t="s">
        <v>1776</v>
      </c>
      <c r="L502" s="663">
        <v>403</v>
      </c>
      <c r="M502" s="663"/>
      <c r="N502" s="663"/>
      <c r="O502" s="669"/>
      <c r="P502" s="663"/>
      <c r="Q502" s="666">
        <v>1</v>
      </c>
      <c r="R502" s="298"/>
      <c r="S502" s="245"/>
      <c r="T502" s="245"/>
      <c r="U502" s="246"/>
      <c r="V502" s="247"/>
      <c r="W502" s="246"/>
      <c r="X502" s="254"/>
      <c r="Y502" s="248"/>
      <c r="Z502" s="249"/>
      <c r="AA502" s="249"/>
      <c r="AB502" s="249"/>
      <c r="AC502" s="249"/>
      <c r="AD502" s="249"/>
      <c r="AE502" s="249"/>
      <c r="AF502" s="249"/>
      <c r="AG502" s="249"/>
      <c r="AH502" s="249"/>
      <c r="AI502" s="249"/>
      <c r="AJ502" s="249"/>
      <c r="AK502" s="249"/>
      <c r="AL502" s="249"/>
      <c r="AM502" s="249"/>
      <c r="AN502" s="249"/>
      <c r="AO502" s="249"/>
      <c r="AP502" s="664"/>
      <c r="AQ502" s="251"/>
      <c r="AR502" s="251"/>
      <c r="AS502" s="229" t="s">
        <v>1601</v>
      </c>
      <c r="AT502" s="672">
        <v>45504</v>
      </c>
      <c r="AU502" s="119" t="s">
        <v>1602</v>
      </c>
      <c r="AV502" s="722" t="e">
        <f>VLOOKUP(F502,[78]!D365FinOps_API_Table[[FixedAssetNumber]:[Department]],80,FALSE)</f>
        <v>#REF!</v>
      </c>
      <c r="AW502" s="665" t="e">
        <f t="shared" si="140"/>
        <v>#REF!</v>
      </c>
      <c r="AX502" s="665"/>
      <c r="AY502" s="665"/>
      <c r="AZ502" s="665"/>
      <c r="BA502" s="665"/>
      <c r="BB502" s="665"/>
      <c r="BC502" s="665"/>
      <c r="BD502" s="665"/>
      <c r="BE502" s="665"/>
      <c r="BF502" s="665"/>
      <c r="BL502" s="660" t="s">
        <v>1775</v>
      </c>
    </row>
    <row r="503" spans="1:64" s="591" customFormat="1" hidden="1" outlineLevel="1">
      <c r="A503" s="242">
        <f t="shared" si="141"/>
        <v>489</v>
      </c>
      <c r="B503" s="638" t="s">
        <v>206</v>
      </c>
      <c r="C503" s="638" t="s">
        <v>188</v>
      </c>
      <c r="D503" s="211"/>
      <c r="E503" s="660" t="s">
        <v>1777</v>
      </c>
      <c r="F503" s="213"/>
      <c r="G503" s="661"/>
      <c r="H503" s="244"/>
      <c r="I503" s="258"/>
      <c r="J503" s="663" t="s">
        <v>1733</v>
      </c>
      <c r="K503" s="662" t="s">
        <v>1776</v>
      </c>
      <c r="L503" s="663">
        <v>403</v>
      </c>
      <c r="M503" s="663"/>
      <c r="N503" s="663"/>
      <c r="O503" s="669"/>
      <c r="P503" s="663"/>
      <c r="Q503" s="666">
        <v>1</v>
      </c>
      <c r="R503" s="298"/>
      <c r="S503" s="245"/>
      <c r="T503" s="245"/>
      <c r="U503" s="246"/>
      <c r="V503" s="247"/>
      <c r="W503" s="246"/>
      <c r="X503" s="254"/>
      <c r="Y503" s="248"/>
      <c r="Z503" s="249"/>
      <c r="AA503" s="249"/>
      <c r="AB503" s="249"/>
      <c r="AC503" s="249"/>
      <c r="AD503" s="249"/>
      <c r="AE503" s="249"/>
      <c r="AF503" s="249"/>
      <c r="AG503" s="249"/>
      <c r="AH503" s="249"/>
      <c r="AI503" s="249"/>
      <c r="AJ503" s="249"/>
      <c r="AK503" s="249"/>
      <c r="AL503" s="249"/>
      <c r="AM503" s="249"/>
      <c r="AN503" s="249"/>
      <c r="AO503" s="249"/>
      <c r="AP503" s="664"/>
      <c r="AQ503" s="251"/>
      <c r="AR503" s="251"/>
      <c r="AS503" s="229" t="s">
        <v>1601</v>
      </c>
      <c r="AT503" s="672">
        <v>45504</v>
      </c>
      <c r="AU503" s="119" t="s">
        <v>1602</v>
      </c>
      <c r="AV503" s="722" t="e">
        <f>VLOOKUP(F503,[78]!D365FinOps_API_Table[[FixedAssetNumber]:[Department]],80,FALSE)</f>
        <v>#REF!</v>
      </c>
      <c r="AW503" s="665" t="e">
        <f t="shared" si="140"/>
        <v>#REF!</v>
      </c>
      <c r="AX503" s="665"/>
      <c r="AY503" s="665"/>
      <c r="AZ503" s="665"/>
      <c r="BA503" s="665"/>
      <c r="BB503" s="665"/>
      <c r="BC503" s="665"/>
      <c r="BD503" s="665"/>
      <c r="BE503" s="665"/>
      <c r="BF503" s="665"/>
      <c r="BL503" s="660" t="s">
        <v>1777</v>
      </c>
    </row>
    <row r="504" spans="1:64" s="591" customFormat="1" hidden="1" outlineLevel="1">
      <c r="A504" s="637">
        <f t="shared" si="141"/>
        <v>490</v>
      </c>
      <c r="B504" s="638" t="s">
        <v>206</v>
      </c>
      <c r="C504" s="638" t="s">
        <v>188</v>
      </c>
      <c r="D504" s="211"/>
      <c r="E504" s="660" t="s">
        <v>1778</v>
      </c>
      <c r="F504" s="213"/>
      <c r="G504" s="661"/>
      <c r="H504" s="244"/>
      <c r="I504" s="258"/>
      <c r="J504" s="663" t="s">
        <v>1733</v>
      </c>
      <c r="K504" s="662" t="s">
        <v>1776</v>
      </c>
      <c r="L504" s="663">
        <v>403</v>
      </c>
      <c r="M504" s="663"/>
      <c r="N504" s="663"/>
      <c r="O504" s="669"/>
      <c r="P504" s="663"/>
      <c r="Q504" s="666">
        <v>1</v>
      </c>
      <c r="R504" s="298"/>
      <c r="S504" s="245"/>
      <c r="T504" s="245"/>
      <c r="U504" s="246"/>
      <c r="V504" s="247"/>
      <c r="W504" s="246"/>
      <c r="X504" s="254"/>
      <c r="Y504" s="248"/>
      <c r="Z504" s="249"/>
      <c r="AA504" s="249"/>
      <c r="AB504" s="249"/>
      <c r="AC504" s="249"/>
      <c r="AD504" s="249"/>
      <c r="AE504" s="249"/>
      <c r="AF504" s="249"/>
      <c r="AG504" s="249"/>
      <c r="AH504" s="249"/>
      <c r="AI504" s="249"/>
      <c r="AJ504" s="249"/>
      <c r="AK504" s="249"/>
      <c r="AL504" s="249"/>
      <c r="AM504" s="249"/>
      <c r="AN504" s="249"/>
      <c r="AO504" s="249"/>
      <c r="AP504" s="664"/>
      <c r="AQ504" s="251"/>
      <c r="AR504" s="251"/>
      <c r="AS504" s="229" t="s">
        <v>1601</v>
      </c>
      <c r="AT504" s="672">
        <v>45504</v>
      </c>
      <c r="AU504" s="119" t="s">
        <v>1602</v>
      </c>
      <c r="AV504" s="722" t="e">
        <f>VLOOKUP(F504,[78]!D365FinOps_API_Table[[FixedAssetNumber]:[Department]],80,FALSE)</f>
        <v>#REF!</v>
      </c>
      <c r="AW504" s="665" t="e">
        <f t="shared" si="140"/>
        <v>#REF!</v>
      </c>
      <c r="AX504" s="665"/>
      <c r="AY504" s="665"/>
      <c r="AZ504" s="665"/>
      <c r="BA504" s="665"/>
      <c r="BB504" s="665"/>
      <c r="BC504" s="665"/>
      <c r="BD504" s="665"/>
      <c r="BE504" s="665"/>
      <c r="BF504" s="665"/>
      <c r="BL504" s="660" t="s">
        <v>1778</v>
      </c>
    </row>
    <row r="505" spans="1:64" s="591" customFormat="1" hidden="1" outlineLevel="1">
      <c r="A505" s="242">
        <f t="shared" si="141"/>
        <v>491</v>
      </c>
      <c r="B505" s="638" t="s">
        <v>206</v>
      </c>
      <c r="C505" s="638" t="s">
        <v>188</v>
      </c>
      <c r="D505" s="211"/>
      <c r="E505" s="660" t="s">
        <v>1779</v>
      </c>
      <c r="F505" s="213"/>
      <c r="G505" s="661"/>
      <c r="H505" s="244"/>
      <c r="I505" s="258"/>
      <c r="J505" s="663" t="s">
        <v>1733</v>
      </c>
      <c r="K505" s="662" t="s">
        <v>1776</v>
      </c>
      <c r="L505" s="663">
        <v>403</v>
      </c>
      <c r="M505" s="663"/>
      <c r="N505" s="663"/>
      <c r="O505" s="669"/>
      <c r="P505" s="663"/>
      <c r="Q505" s="666">
        <v>1</v>
      </c>
      <c r="R505" s="298"/>
      <c r="S505" s="245"/>
      <c r="T505" s="245"/>
      <c r="U505" s="246"/>
      <c r="V505" s="247"/>
      <c r="W505" s="246"/>
      <c r="X505" s="254"/>
      <c r="Y505" s="248"/>
      <c r="Z505" s="249"/>
      <c r="AA505" s="249"/>
      <c r="AB505" s="249"/>
      <c r="AC505" s="249"/>
      <c r="AD505" s="249"/>
      <c r="AE505" s="249"/>
      <c r="AF505" s="249"/>
      <c r="AG505" s="249"/>
      <c r="AH505" s="249"/>
      <c r="AI505" s="249"/>
      <c r="AJ505" s="249"/>
      <c r="AK505" s="249"/>
      <c r="AL505" s="249"/>
      <c r="AM505" s="249"/>
      <c r="AN505" s="249"/>
      <c r="AO505" s="249"/>
      <c r="AP505" s="664"/>
      <c r="AQ505" s="251"/>
      <c r="AR505" s="251"/>
      <c r="AS505" s="229" t="s">
        <v>1601</v>
      </c>
      <c r="AT505" s="672">
        <v>45504</v>
      </c>
      <c r="AU505" s="119" t="s">
        <v>1602</v>
      </c>
      <c r="AV505" s="722" t="e">
        <f>VLOOKUP(F505,[78]!D365FinOps_API_Table[[FixedAssetNumber]:[Department]],80,FALSE)</f>
        <v>#REF!</v>
      </c>
      <c r="AW505" s="665" t="e">
        <f t="shared" si="140"/>
        <v>#REF!</v>
      </c>
      <c r="AX505" s="665"/>
      <c r="AY505" s="665"/>
      <c r="AZ505" s="665"/>
      <c r="BA505" s="665"/>
      <c r="BB505" s="665"/>
      <c r="BC505" s="665"/>
      <c r="BD505" s="665"/>
      <c r="BE505" s="665"/>
      <c r="BF505" s="665"/>
      <c r="BL505" s="660" t="s">
        <v>1779</v>
      </c>
    </row>
    <row r="506" spans="1:64" s="591" customFormat="1" hidden="1" outlineLevel="1">
      <c r="A506" s="637">
        <f t="shared" si="141"/>
        <v>492</v>
      </c>
      <c r="B506" s="638" t="s">
        <v>206</v>
      </c>
      <c r="C506" s="638" t="s">
        <v>188</v>
      </c>
      <c r="D506" s="211"/>
      <c r="E506" s="660" t="s">
        <v>1780</v>
      </c>
      <c r="F506" s="213"/>
      <c r="G506" s="661"/>
      <c r="H506" s="244"/>
      <c r="I506" s="258"/>
      <c r="J506" s="663" t="s">
        <v>1733</v>
      </c>
      <c r="K506" s="662" t="s">
        <v>1776</v>
      </c>
      <c r="L506" s="663">
        <v>443</v>
      </c>
      <c r="M506" s="663"/>
      <c r="N506" s="663"/>
      <c r="O506" s="669"/>
      <c r="P506" s="663"/>
      <c r="Q506" s="666">
        <v>1</v>
      </c>
      <c r="R506" s="298"/>
      <c r="S506" s="245"/>
      <c r="T506" s="245"/>
      <c r="U506" s="246"/>
      <c r="V506" s="247"/>
      <c r="W506" s="246"/>
      <c r="X506" s="254"/>
      <c r="Y506" s="248"/>
      <c r="Z506" s="249"/>
      <c r="AA506" s="249"/>
      <c r="AB506" s="249"/>
      <c r="AC506" s="249"/>
      <c r="AD506" s="249"/>
      <c r="AE506" s="249"/>
      <c r="AF506" s="249"/>
      <c r="AG506" s="249"/>
      <c r="AH506" s="249"/>
      <c r="AI506" s="249"/>
      <c r="AJ506" s="249"/>
      <c r="AK506" s="249"/>
      <c r="AL506" s="249"/>
      <c r="AM506" s="249"/>
      <c r="AN506" s="249"/>
      <c r="AO506" s="249"/>
      <c r="AP506" s="664"/>
      <c r="AQ506" s="251"/>
      <c r="AR506" s="251"/>
      <c r="AS506" s="229" t="s">
        <v>1601</v>
      </c>
      <c r="AT506" s="672">
        <v>45504</v>
      </c>
      <c r="AU506" s="119" t="s">
        <v>1602</v>
      </c>
      <c r="AV506" s="722" t="e">
        <f>VLOOKUP(F506,[78]!D365FinOps_API_Table[[FixedAssetNumber]:[Department]],80,FALSE)</f>
        <v>#REF!</v>
      </c>
      <c r="AW506" s="665" t="e">
        <f t="shared" si="140"/>
        <v>#REF!</v>
      </c>
      <c r="AX506" s="665"/>
      <c r="AY506" s="665"/>
      <c r="AZ506" s="665"/>
      <c r="BA506" s="665"/>
      <c r="BB506" s="665"/>
      <c r="BC506" s="665"/>
      <c r="BD506" s="665"/>
      <c r="BE506" s="665"/>
      <c r="BF506" s="665"/>
      <c r="BL506" s="660" t="s">
        <v>1780</v>
      </c>
    </row>
    <row r="507" spans="1:64" s="591" customFormat="1" hidden="1" outlineLevel="1">
      <c r="A507" s="242">
        <f t="shared" si="141"/>
        <v>493</v>
      </c>
      <c r="B507" s="638" t="s">
        <v>206</v>
      </c>
      <c r="C507" s="638" t="s">
        <v>188</v>
      </c>
      <c r="D507" s="211"/>
      <c r="E507" s="660" t="s">
        <v>1781</v>
      </c>
      <c r="F507" s="213"/>
      <c r="G507" s="661"/>
      <c r="H507" s="244"/>
      <c r="I507" s="258"/>
      <c r="J507" s="663" t="s">
        <v>1733</v>
      </c>
      <c r="K507" s="662" t="s">
        <v>1776</v>
      </c>
      <c r="L507" s="663">
        <v>443</v>
      </c>
      <c r="M507" s="663"/>
      <c r="N507" s="663"/>
      <c r="O507" s="669"/>
      <c r="P507" s="663"/>
      <c r="Q507" s="666">
        <v>1</v>
      </c>
      <c r="R507" s="298"/>
      <c r="S507" s="245"/>
      <c r="T507" s="245"/>
      <c r="U507" s="246"/>
      <c r="V507" s="247"/>
      <c r="W507" s="246"/>
      <c r="X507" s="254"/>
      <c r="Y507" s="248"/>
      <c r="Z507" s="249"/>
      <c r="AA507" s="249"/>
      <c r="AB507" s="249"/>
      <c r="AC507" s="249"/>
      <c r="AD507" s="249"/>
      <c r="AE507" s="249"/>
      <c r="AF507" s="249"/>
      <c r="AG507" s="249"/>
      <c r="AH507" s="249"/>
      <c r="AI507" s="249"/>
      <c r="AJ507" s="249"/>
      <c r="AK507" s="249"/>
      <c r="AL507" s="249"/>
      <c r="AM507" s="249"/>
      <c r="AN507" s="249"/>
      <c r="AO507" s="249"/>
      <c r="AP507" s="664"/>
      <c r="AQ507" s="251"/>
      <c r="AR507" s="251"/>
      <c r="AS507" s="229" t="s">
        <v>1601</v>
      </c>
      <c r="AT507" s="672">
        <v>45504</v>
      </c>
      <c r="AU507" s="119" t="s">
        <v>1602</v>
      </c>
      <c r="AV507" s="722" t="e">
        <f>VLOOKUP(F507,[78]!D365FinOps_API_Table[[FixedAssetNumber]:[Department]],80,FALSE)</f>
        <v>#REF!</v>
      </c>
      <c r="AW507" s="665" t="e">
        <f t="shared" si="140"/>
        <v>#REF!</v>
      </c>
      <c r="AX507" s="665"/>
      <c r="AY507" s="665"/>
      <c r="AZ507" s="665"/>
      <c r="BA507" s="665"/>
      <c r="BB507" s="665"/>
      <c r="BC507" s="665"/>
      <c r="BD507" s="665"/>
      <c r="BE507" s="665"/>
      <c r="BF507" s="665"/>
      <c r="BL507" s="660" t="s">
        <v>1781</v>
      </c>
    </row>
    <row r="508" spans="1:64" s="591" customFormat="1" hidden="1" outlineLevel="1">
      <c r="A508" s="637">
        <f t="shared" si="141"/>
        <v>494</v>
      </c>
      <c r="B508" s="638" t="s">
        <v>206</v>
      </c>
      <c r="C508" s="638" t="s">
        <v>188</v>
      </c>
      <c r="D508" s="211"/>
      <c r="E508" s="660" t="s">
        <v>1782</v>
      </c>
      <c r="F508" s="213"/>
      <c r="G508" s="661"/>
      <c r="H508" s="244"/>
      <c r="I508" s="258"/>
      <c r="J508" s="663" t="s">
        <v>1733</v>
      </c>
      <c r="K508" s="662" t="s">
        <v>1776</v>
      </c>
      <c r="L508" s="663">
        <v>443</v>
      </c>
      <c r="M508" s="663"/>
      <c r="N508" s="663"/>
      <c r="O508" s="669"/>
      <c r="P508" s="663"/>
      <c r="Q508" s="666">
        <v>1</v>
      </c>
      <c r="R508" s="298"/>
      <c r="S508" s="245"/>
      <c r="T508" s="245"/>
      <c r="U508" s="246"/>
      <c r="V508" s="247"/>
      <c r="W508" s="246"/>
      <c r="X508" s="254"/>
      <c r="Y508" s="248"/>
      <c r="Z508" s="249"/>
      <c r="AA508" s="249"/>
      <c r="AB508" s="249"/>
      <c r="AC508" s="249"/>
      <c r="AD508" s="249"/>
      <c r="AE508" s="249"/>
      <c r="AF508" s="249"/>
      <c r="AG508" s="249"/>
      <c r="AH508" s="249"/>
      <c r="AI508" s="249"/>
      <c r="AJ508" s="249"/>
      <c r="AK508" s="249"/>
      <c r="AL508" s="249"/>
      <c r="AM508" s="249"/>
      <c r="AN508" s="249"/>
      <c r="AO508" s="249"/>
      <c r="AP508" s="664"/>
      <c r="AQ508" s="251"/>
      <c r="AR508" s="251"/>
      <c r="AS508" s="229" t="s">
        <v>1601</v>
      </c>
      <c r="AT508" s="672">
        <v>45504</v>
      </c>
      <c r="AU508" s="119" t="s">
        <v>1602</v>
      </c>
      <c r="AV508" s="722" t="e">
        <f>VLOOKUP(F508,[78]!D365FinOps_API_Table[[FixedAssetNumber]:[Department]],80,FALSE)</f>
        <v>#REF!</v>
      </c>
      <c r="AW508" s="665" t="e">
        <f t="shared" si="140"/>
        <v>#REF!</v>
      </c>
      <c r="AX508" s="665"/>
      <c r="AY508" s="665"/>
      <c r="AZ508" s="665"/>
      <c r="BA508" s="665"/>
      <c r="BB508" s="665"/>
      <c r="BC508" s="665"/>
      <c r="BD508" s="665"/>
      <c r="BE508" s="665"/>
      <c r="BF508" s="665"/>
      <c r="BL508" s="660" t="s">
        <v>1782</v>
      </c>
    </row>
    <row r="509" spans="1:64" s="591" customFormat="1" hidden="1" outlineLevel="1">
      <c r="A509" s="242">
        <f t="shared" si="141"/>
        <v>495</v>
      </c>
      <c r="B509" s="638" t="s">
        <v>206</v>
      </c>
      <c r="C509" s="638" t="s">
        <v>188</v>
      </c>
      <c r="D509" s="211"/>
      <c r="E509" s="660" t="s">
        <v>1783</v>
      </c>
      <c r="F509" s="213"/>
      <c r="G509" s="661"/>
      <c r="H509" s="244"/>
      <c r="I509" s="258"/>
      <c r="J509" s="663" t="s">
        <v>1733</v>
      </c>
      <c r="K509" s="662" t="s">
        <v>1776</v>
      </c>
      <c r="L509" s="663">
        <v>443</v>
      </c>
      <c r="M509" s="663"/>
      <c r="N509" s="663"/>
      <c r="O509" s="669"/>
      <c r="P509" s="663"/>
      <c r="Q509" s="666">
        <v>1</v>
      </c>
      <c r="R509" s="298"/>
      <c r="S509" s="245"/>
      <c r="T509" s="245"/>
      <c r="U509" s="246"/>
      <c r="V509" s="247"/>
      <c r="W509" s="246"/>
      <c r="X509" s="254"/>
      <c r="Y509" s="248"/>
      <c r="Z509" s="249"/>
      <c r="AA509" s="249"/>
      <c r="AB509" s="249"/>
      <c r="AC509" s="249"/>
      <c r="AD509" s="249"/>
      <c r="AE509" s="249"/>
      <c r="AF509" s="249"/>
      <c r="AG509" s="249"/>
      <c r="AH509" s="249"/>
      <c r="AI509" s="249"/>
      <c r="AJ509" s="249"/>
      <c r="AK509" s="249"/>
      <c r="AL509" s="249"/>
      <c r="AM509" s="249"/>
      <c r="AN509" s="249"/>
      <c r="AO509" s="249"/>
      <c r="AP509" s="664"/>
      <c r="AQ509" s="251"/>
      <c r="AR509" s="251"/>
      <c r="AS509" s="229" t="s">
        <v>1601</v>
      </c>
      <c r="AT509" s="672">
        <v>45504</v>
      </c>
      <c r="AU509" s="119" t="s">
        <v>1602</v>
      </c>
      <c r="AV509" s="722" t="e">
        <f>VLOOKUP(F509,[78]!D365FinOps_API_Table[[FixedAssetNumber]:[Department]],80,FALSE)</f>
        <v>#REF!</v>
      </c>
      <c r="AW509" s="665" t="e">
        <f t="shared" si="140"/>
        <v>#REF!</v>
      </c>
      <c r="AX509" s="665"/>
      <c r="AY509" s="665"/>
      <c r="AZ509" s="665"/>
      <c r="BA509" s="665"/>
      <c r="BB509" s="665"/>
      <c r="BC509" s="665"/>
      <c r="BD509" s="665"/>
      <c r="BE509" s="665"/>
      <c r="BF509" s="665"/>
      <c r="BL509" s="660" t="s">
        <v>1783</v>
      </c>
    </row>
    <row r="510" spans="1:64" s="591" customFormat="1" hidden="1" outlineLevel="1">
      <c r="A510" s="637">
        <f t="shared" si="141"/>
        <v>496</v>
      </c>
      <c r="B510" s="638" t="s">
        <v>206</v>
      </c>
      <c r="C510" s="638" t="s">
        <v>188</v>
      </c>
      <c r="D510" s="211"/>
      <c r="E510" s="660" t="s">
        <v>1784</v>
      </c>
      <c r="F510" s="213"/>
      <c r="G510" s="661"/>
      <c r="H510" s="244"/>
      <c r="I510" s="258"/>
      <c r="J510" s="663" t="s">
        <v>1733</v>
      </c>
      <c r="K510" s="662" t="s">
        <v>1776</v>
      </c>
      <c r="L510" s="663">
        <v>443</v>
      </c>
      <c r="M510" s="663"/>
      <c r="N510" s="663"/>
      <c r="O510" s="669"/>
      <c r="P510" s="663"/>
      <c r="Q510" s="666">
        <v>1</v>
      </c>
      <c r="R510" s="298"/>
      <c r="S510" s="245"/>
      <c r="T510" s="245"/>
      <c r="U510" s="246"/>
      <c r="V510" s="247"/>
      <c r="W510" s="246"/>
      <c r="X510" s="254"/>
      <c r="Y510" s="248"/>
      <c r="Z510" s="249"/>
      <c r="AA510" s="249"/>
      <c r="AB510" s="249"/>
      <c r="AC510" s="249"/>
      <c r="AD510" s="249"/>
      <c r="AE510" s="249"/>
      <c r="AF510" s="249"/>
      <c r="AG510" s="249"/>
      <c r="AH510" s="249"/>
      <c r="AI510" s="249"/>
      <c r="AJ510" s="249"/>
      <c r="AK510" s="249"/>
      <c r="AL510" s="249"/>
      <c r="AM510" s="249"/>
      <c r="AN510" s="249"/>
      <c r="AO510" s="249"/>
      <c r="AP510" s="664"/>
      <c r="AQ510" s="251"/>
      <c r="AR510" s="251"/>
      <c r="AS510" s="229" t="s">
        <v>1601</v>
      </c>
      <c r="AT510" s="672">
        <v>45504</v>
      </c>
      <c r="AU510" s="119" t="s">
        <v>1602</v>
      </c>
      <c r="AV510" s="722" t="e">
        <f>VLOOKUP(F510,[78]!D365FinOps_API_Table[[FixedAssetNumber]:[Department]],80,FALSE)</f>
        <v>#REF!</v>
      </c>
      <c r="AW510" s="665" t="e">
        <f t="shared" si="140"/>
        <v>#REF!</v>
      </c>
      <c r="AX510" s="665"/>
      <c r="AY510" s="665"/>
      <c r="AZ510" s="665"/>
      <c r="BA510" s="665"/>
      <c r="BB510" s="665"/>
      <c r="BC510" s="665"/>
      <c r="BD510" s="665"/>
      <c r="BE510" s="665"/>
      <c r="BF510" s="665"/>
      <c r="BL510" s="660" t="s">
        <v>1784</v>
      </c>
    </row>
    <row r="511" spans="1:64" s="591" customFormat="1" hidden="1" outlineLevel="1">
      <c r="A511" s="242">
        <f t="shared" si="141"/>
        <v>497</v>
      </c>
      <c r="B511" s="638" t="s">
        <v>206</v>
      </c>
      <c r="C511" s="638" t="s">
        <v>188</v>
      </c>
      <c r="D511" s="211"/>
      <c r="E511" s="660" t="s">
        <v>1785</v>
      </c>
      <c r="F511" s="213"/>
      <c r="G511" s="661"/>
      <c r="H511" s="244"/>
      <c r="I511" s="258"/>
      <c r="J511" s="663" t="s">
        <v>1733</v>
      </c>
      <c r="K511" s="662" t="s">
        <v>1776</v>
      </c>
      <c r="L511" s="663">
        <v>443</v>
      </c>
      <c r="M511" s="663"/>
      <c r="N511" s="663"/>
      <c r="O511" s="669"/>
      <c r="P511" s="663"/>
      <c r="Q511" s="666">
        <v>1</v>
      </c>
      <c r="R511" s="298"/>
      <c r="S511" s="245"/>
      <c r="T511" s="245"/>
      <c r="U511" s="246"/>
      <c r="V511" s="247"/>
      <c r="W511" s="246"/>
      <c r="X511" s="254"/>
      <c r="Y511" s="248"/>
      <c r="Z511" s="249"/>
      <c r="AA511" s="249"/>
      <c r="AB511" s="249"/>
      <c r="AC511" s="249"/>
      <c r="AD511" s="249"/>
      <c r="AE511" s="249"/>
      <c r="AF511" s="249"/>
      <c r="AG511" s="249"/>
      <c r="AH511" s="249"/>
      <c r="AI511" s="249"/>
      <c r="AJ511" s="249"/>
      <c r="AK511" s="249"/>
      <c r="AL511" s="249"/>
      <c r="AM511" s="249"/>
      <c r="AN511" s="249"/>
      <c r="AO511" s="249"/>
      <c r="AP511" s="664"/>
      <c r="AQ511" s="251"/>
      <c r="AR511" s="251"/>
      <c r="AS511" s="229" t="s">
        <v>1601</v>
      </c>
      <c r="AT511" s="672">
        <v>45504</v>
      </c>
      <c r="AU511" s="119" t="s">
        <v>1602</v>
      </c>
      <c r="AV511" s="722" t="e">
        <f>VLOOKUP(F511,[78]!D365FinOps_API_Table[[FixedAssetNumber]:[Department]],80,FALSE)</f>
        <v>#REF!</v>
      </c>
      <c r="AW511" s="665" t="e">
        <f t="shared" si="140"/>
        <v>#REF!</v>
      </c>
      <c r="AX511" s="665"/>
      <c r="AY511" s="665"/>
      <c r="AZ511" s="665"/>
      <c r="BA511" s="665"/>
      <c r="BB511" s="665"/>
      <c r="BC511" s="665"/>
      <c r="BD511" s="665"/>
      <c r="BE511" s="665"/>
      <c r="BF511" s="665"/>
      <c r="BL511" s="660" t="s">
        <v>1785</v>
      </c>
    </row>
    <row r="512" spans="1:64" s="591" customFormat="1" hidden="1" outlineLevel="1">
      <c r="A512" s="637">
        <f t="shared" si="141"/>
        <v>498</v>
      </c>
      <c r="B512" s="638" t="s">
        <v>206</v>
      </c>
      <c r="C512" s="638" t="s">
        <v>188</v>
      </c>
      <c r="D512" s="211"/>
      <c r="E512" s="660" t="s">
        <v>1786</v>
      </c>
      <c r="F512" s="213"/>
      <c r="G512" s="661"/>
      <c r="H512" s="244"/>
      <c r="I512" s="258"/>
      <c r="J512" s="663" t="s">
        <v>1733</v>
      </c>
      <c r="K512" s="662" t="s">
        <v>1776</v>
      </c>
      <c r="L512" s="663">
        <v>443</v>
      </c>
      <c r="M512" s="663"/>
      <c r="N512" s="663"/>
      <c r="O512" s="669"/>
      <c r="P512" s="663"/>
      <c r="Q512" s="666">
        <v>1</v>
      </c>
      <c r="R512" s="298"/>
      <c r="S512" s="245"/>
      <c r="T512" s="245"/>
      <c r="U512" s="246"/>
      <c r="V512" s="247"/>
      <c r="W512" s="246"/>
      <c r="X512" s="254"/>
      <c r="Y512" s="248"/>
      <c r="Z512" s="249"/>
      <c r="AA512" s="249"/>
      <c r="AB512" s="249"/>
      <c r="AC512" s="249"/>
      <c r="AD512" s="249"/>
      <c r="AE512" s="249"/>
      <c r="AF512" s="249"/>
      <c r="AG512" s="249"/>
      <c r="AH512" s="249"/>
      <c r="AI512" s="249"/>
      <c r="AJ512" s="249"/>
      <c r="AK512" s="249"/>
      <c r="AL512" s="249"/>
      <c r="AM512" s="249"/>
      <c r="AN512" s="249"/>
      <c r="AO512" s="249"/>
      <c r="AP512" s="664"/>
      <c r="AQ512" s="251"/>
      <c r="AR512" s="251"/>
      <c r="AS512" s="229" t="s">
        <v>1601</v>
      </c>
      <c r="AT512" s="672">
        <v>45504</v>
      </c>
      <c r="AU512" s="119" t="s">
        <v>1602</v>
      </c>
      <c r="AV512" s="722" t="e">
        <f>VLOOKUP(F512,[78]!D365FinOps_API_Table[[FixedAssetNumber]:[Department]],80,FALSE)</f>
        <v>#REF!</v>
      </c>
      <c r="AW512" s="665" t="e">
        <f t="shared" si="140"/>
        <v>#REF!</v>
      </c>
      <c r="AX512" s="665"/>
      <c r="AY512" s="665"/>
      <c r="AZ512" s="665"/>
      <c r="BA512" s="665"/>
      <c r="BB512" s="665"/>
      <c r="BC512" s="665"/>
      <c r="BD512" s="665"/>
      <c r="BE512" s="665"/>
      <c r="BF512" s="665"/>
      <c r="BL512" s="660" t="s">
        <v>1786</v>
      </c>
    </row>
    <row r="513" spans="1:64" s="591" customFormat="1" hidden="1" outlineLevel="1">
      <c r="A513" s="242">
        <f t="shared" si="141"/>
        <v>499</v>
      </c>
      <c r="B513" s="638" t="s">
        <v>206</v>
      </c>
      <c r="C513" s="638" t="s">
        <v>188</v>
      </c>
      <c r="D513" s="211"/>
      <c r="E513" s="660" t="s">
        <v>1787</v>
      </c>
      <c r="F513" s="213"/>
      <c r="G513" s="661"/>
      <c r="H513" s="244"/>
      <c r="I513" s="258"/>
      <c r="J513" s="663" t="s">
        <v>1733</v>
      </c>
      <c r="K513" s="662" t="s">
        <v>1776</v>
      </c>
      <c r="L513" s="663">
        <v>443</v>
      </c>
      <c r="M513" s="663"/>
      <c r="N513" s="663"/>
      <c r="O513" s="669"/>
      <c r="P513" s="663"/>
      <c r="Q513" s="666">
        <v>1</v>
      </c>
      <c r="R513" s="298"/>
      <c r="S513" s="245"/>
      <c r="T513" s="245"/>
      <c r="U513" s="246"/>
      <c r="V513" s="247"/>
      <c r="W513" s="246"/>
      <c r="X513" s="254"/>
      <c r="Y513" s="248"/>
      <c r="Z513" s="249"/>
      <c r="AA513" s="249"/>
      <c r="AB513" s="249"/>
      <c r="AC513" s="249"/>
      <c r="AD513" s="249"/>
      <c r="AE513" s="249"/>
      <c r="AF513" s="249"/>
      <c r="AG513" s="249"/>
      <c r="AH513" s="249"/>
      <c r="AI513" s="249"/>
      <c r="AJ513" s="249"/>
      <c r="AK513" s="249"/>
      <c r="AL513" s="249"/>
      <c r="AM513" s="249"/>
      <c r="AN513" s="249"/>
      <c r="AO513" s="249"/>
      <c r="AP513" s="664"/>
      <c r="AQ513" s="251"/>
      <c r="AR513" s="251"/>
      <c r="AS513" s="229" t="s">
        <v>1601</v>
      </c>
      <c r="AT513" s="672">
        <v>45504</v>
      </c>
      <c r="AU513" s="119" t="s">
        <v>1602</v>
      </c>
      <c r="AV513" s="722" t="e">
        <f>VLOOKUP(F513,[78]!D365FinOps_API_Table[[FixedAssetNumber]:[Department]],80,FALSE)</f>
        <v>#REF!</v>
      </c>
      <c r="AW513" s="665" t="e">
        <f t="shared" si="140"/>
        <v>#REF!</v>
      </c>
      <c r="AX513" s="665"/>
      <c r="AY513" s="665"/>
      <c r="AZ513" s="665"/>
      <c r="BA513" s="665"/>
      <c r="BB513" s="665"/>
      <c r="BC513" s="665"/>
      <c r="BD513" s="665"/>
      <c r="BE513" s="665"/>
      <c r="BF513" s="665"/>
      <c r="BL513" s="660" t="s">
        <v>1787</v>
      </c>
    </row>
    <row r="514" spans="1:64" s="591" customFormat="1" hidden="1" outlineLevel="1">
      <c r="A514" s="637">
        <f t="shared" si="141"/>
        <v>500</v>
      </c>
      <c r="B514" s="638" t="s">
        <v>206</v>
      </c>
      <c r="C514" s="638" t="s">
        <v>188</v>
      </c>
      <c r="D514" s="211"/>
      <c r="E514" s="660" t="s">
        <v>1788</v>
      </c>
      <c r="F514" s="213"/>
      <c r="G514" s="661"/>
      <c r="H514" s="244"/>
      <c r="I514" s="258"/>
      <c r="J514" s="663" t="s">
        <v>1733</v>
      </c>
      <c r="K514" s="662" t="s">
        <v>1776</v>
      </c>
      <c r="L514" s="663">
        <v>443</v>
      </c>
      <c r="M514" s="663"/>
      <c r="N514" s="663"/>
      <c r="O514" s="669"/>
      <c r="P514" s="663"/>
      <c r="Q514" s="666">
        <v>1</v>
      </c>
      <c r="R514" s="298"/>
      <c r="S514" s="245"/>
      <c r="T514" s="245"/>
      <c r="U514" s="246"/>
      <c r="V514" s="247"/>
      <c r="W514" s="246"/>
      <c r="X514" s="254"/>
      <c r="Y514" s="248"/>
      <c r="Z514" s="249"/>
      <c r="AA514" s="249"/>
      <c r="AB514" s="249"/>
      <c r="AC514" s="249"/>
      <c r="AD514" s="249"/>
      <c r="AE514" s="249"/>
      <c r="AF514" s="249"/>
      <c r="AG514" s="249"/>
      <c r="AH514" s="249"/>
      <c r="AI514" s="249"/>
      <c r="AJ514" s="249"/>
      <c r="AK514" s="249"/>
      <c r="AL514" s="249"/>
      <c r="AM514" s="249"/>
      <c r="AN514" s="249"/>
      <c r="AO514" s="249"/>
      <c r="AP514" s="664"/>
      <c r="AQ514" s="251"/>
      <c r="AR514" s="251"/>
      <c r="AS514" s="229" t="s">
        <v>1601</v>
      </c>
      <c r="AT514" s="672">
        <v>45504</v>
      </c>
      <c r="AU514" s="119" t="s">
        <v>1602</v>
      </c>
      <c r="AV514" s="722" t="e">
        <f>VLOOKUP(F514,[78]!D365FinOps_API_Table[[FixedAssetNumber]:[Department]],80,FALSE)</f>
        <v>#REF!</v>
      </c>
      <c r="AW514" s="665" t="e">
        <f t="shared" si="140"/>
        <v>#REF!</v>
      </c>
      <c r="AX514" s="665"/>
      <c r="AY514" s="665"/>
      <c r="AZ514" s="665"/>
      <c r="BA514" s="665"/>
      <c r="BB514" s="665"/>
      <c r="BC514" s="665"/>
      <c r="BD514" s="665"/>
      <c r="BE514" s="665"/>
      <c r="BF514" s="665"/>
      <c r="BL514" s="660" t="s">
        <v>1788</v>
      </c>
    </row>
    <row r="515" spans="1:64" s="591" customFormat="1" hidden="1" outlineLevel="1">
      <c r="A515" s="242">
        <f t="shared" si="141"/>
        <v>501</v>
      </c>
      <c r="B515" s="638" t="s">
        <v>206</v>
      </c>
      <c r="C515" s="638" t="s">
        <v>188</v>
      </c>
      <c r="D515" s="211"/>
      <c r="E515" s="660" t="s">
        <v>1789</v>
      </c>
      <c r="F515" s="213"/>
      <c r="G515" s="661"/>
      <c r="H515" s="244"/>
      <c r="I515" s="258"/>
      <c r="J515" s="663" t="s">
        <v>1733</v>
      </c>
      <c r="K515" s="662" t="s">
        <v>1776</v>
      </c>
      <c r="L515" s="663">
        <v>443</v>
      </c>
      <c r="M515" s="663"/>
      <c r="N515" s="663"/>
      <c r="O515" s="669"/>
      <c r="P515" s="663"/>
      <c r="Q515" s="666">
        <v>1</v>
      </c>
      <c r="R515" s="298"/>
      <c r="S515" s="245"/>
      <c r="T515" s="245"/>
      <c r="U515" s="246"/>
      <c r="V515" s="247"/>
      <c r="W515" s="246"/>
      <c r="X515" s="254"/>
      <c r="Y515" s="248"/>
      <c r="Z515" s="249"/>
      <c r="AA515" s="249"/>
      <c r="AB515" s="249"/>
      <c r="AC515" s="249"/>
      <c r="AD515" s="249"/>
      <c r="AE515" s="249"/>
      <c r="AF515" s="249"/>
      <c r="AG515" s="249"/>
      <c r="AH515" s="249"/>
      <c r="AI515" s="249"/>
      <c r="AJ515" s="249"/>
      <c r="AK515" s="249"/>
      <c r="AL515" s="249"/>
      <c r="AM515" s="249"/>
      <c r="AN515" s="249"/>
      <c r="AO515" s="249"/>
      <c r="AP515" s="664"/>
      <c r="AQ515" s="251"/>
      <c r="AR515" s="251"/>
      <c r="AS515" s="229" t="s">
        <v>1601</v>
      </c>
      <c r="AT515" s="672">
        <v>45504</v>
      </c>
      <c r="AU515" s="119" t="s">
        <v>1602</v>
      </c>
      <c r="AV515" s="722" t="e">
        <f>VLOOKUP(F515,[78]!D365FinOps_API_Table[[FixedAssetNumber]:[Department]],80,FALSE)</f>
        <v>#REF!</v>
      </c>
      <c r="AW515" s="665" t="e">
        <f t="shared" si="140"/>
        <v>#REF!</v>
      </c>
      <c r="AX515" s="665"/>
      <c r="AY515" s="665"/>
      <c r="AZ515" s="665"/>
      <c r="BA515" s="665"/>
      <c r="BB515" s="665"/>
      <c r="BC515" s="665"/>
      <c r="BD515" s="665"/>
      <c r="BE515" s="665"/>
      <c r="BF515" s="665"/>
      <c r="BL515" s="660" t="s">
        <v>1789</v>
      </c>
    </row>
    <row r="516" spans="1:64" s="591" customFormat="1" hidden="1" outlineLevel="1">
      <c r="A516" s="637">
        <f t="shared" si="141"/>
        <v>502</v>
      </c>
      <c r="B516" s="638" t="s">
        <v>206</v>
      </c>
      <c r="C516" s="638" t="s">
        <v>188</v>
      </c>
      <c r="D516" s="211"/>
      <c r="E516" s="660" t="s">
        <v>1790</v>
      </c>
      <c r="F516" s="213"/>
      <c r="G516" s="661"/>
      <c r="H516" s="244"/>
      <c r="I516" s="258"/>
      <c r="J516" s="663" t="s">
        <v>1733</v>
      </c>
      <c r="K516" s="662" t="s">
        <v>1776</v>
      </c>
      <c r="L516" s="663">
        <v>443</v>
      </c>
      <c r="M516" s="663"/>
      <c r="N516" s="663"/>
      <c r="O516" s="669"/>
      <c r="P516" s="663"/>
      <c r="Q516" s="666">
        <v>1</v>
      </c>
      <c r="R516" s="298"/>
      <c r="S516" s="245"/>
      <c r="T516" s="245"/>
      <c r="U516" s="246"/>
      <c r="V516" s="247"/>
      <c r="W516" s="246"/>
      <c r="X516" s="254"/>
      <c r="Y516" s="248"/>
      <c r="Z516" s="249"/>
      <c r="AA516" s="249"/>
      <c r="AB516" s="249"/>
      <c r="AC516" s="249"/>
      <c r="AD516" s="249"/>
      <c r="AE516" s="249"/>
      <c r="AF516" s="249"/>
      <c r="AG516" s="249"/>
      <c r="AH516" s="249"/>
      <c r="AI516" s="249"/>
      <c r="AJ516" s="249"/>
      <c r="AK516" s="249"/>
      <c r="AL516" s="249"/>
      <c r="AM516" s="249"/>
      <c r="AN516" s="249"/>
      <c r="AO516" s="249"/>
      <c r="AP516" s="664"/>
      <c r="AQ516" s="251"/>
      <c r="AR516" s="251"/>
      <c r="AS516" s="229" t="s">
        <v>1601</v>
      </c>
      <c r="AT516" s="672">
        <v>45504</v>
      </c>
      <c r="AU516" s="119" t="s">
        <v>1602</v>
      </c>
      <c r="AV516" s="722" t="e">
        <f>VLOOKUP(F516,[78]!D365FinOps_API_Table[[FixedAssetNumber]:[Department]],80,FALSE)</f>
        <v>#REF!</v>
      </c>
      <c r="AW516" s="665" t="e">
        <f t="shared" si="140"/>
        <v>#REF!</v>
      </c>
      <c r="AX516" s="665"/>
      <c r="AY516" s="665"/>
      <c r="AZ516" s="665"/>
      <c r="BA516" s="665"/>
      <c r="BB516" s="665"/>
      <c r="BC516" s="665"/>
      <c r="BD516" s="665"/>
      <c r="BE516" s="665"/>
      <c r="BF516" s="665"/>
      <c r="BL516" s="660" t="s">
        <v>1790</v>
      </c>
    </row>
    <row r="517" spans="1:64" s="591" customFormat="1" hidden="1" outlineLevel="1">
      <c r="A517" s="242">
        <f t="shared" si="141"/>
        <v>503</v>
      </c>
      <c r="B517" s="638" t="s">
        <v>206</v>
      </c>
      <c r="C517" s="638" t="s">
        <v>188</v>
      </c>
      <c r="D517" s="211"/>
      <c r="E517" s="660" t="s">
        <v>1791</v>
      </c>
      <c r="F517" s="213"/>
      <c r="G517" s="661"/>
      <c r="H517" s="244"/>
      <c r="I517" s="258"/>
      <c r="J517" s="663" t="s">
        <v>1733</v>
      </c>
      <c r="K517" s="662" t="s">
        <v>1776</v>
      </c>
      <c r="L517" s="663">
        <v>443</v>
      </c>
      <c r="M517" s="663"/>
      <c r="N517" s="663"/>
      <c r="O517" s="669"/>
      <c r="P517" s="663"/>
      <c r="Q517" s="666">
        <v>1</v>
      </c>
      <c r="R517" s="298"/>
      <c r="S517" s="245"/>
      <c r="T517" s="245"/>
      <c r="U517" s="246"/>
      <c r="V517" s="247"/>
      <c r="W517" s="246"/>
      <c r="X517" s="254"/>
      <c r="Y517" s="248"/>
      <c r="Z517" s="249"/>
      <c r="AA517" s="249"/>
      <c r="AB517" s="249"/>
      <c r="AC517" s="249"/>
      <c r="AD517" s="249"/>
      <c r="AE517" s="249"/>
      <c r="AF517" s="249"/>
      <c r="AG517" s="249"/>
      <c r="AH517" s="249"/>
      <c r="AI517" s="249"/>
      <c r="AJ517" s="249"/>
      <c r="AK517" s="249"/>
      <c r="AL517" s="249"/>
      <c r="AM517" s="249"/>
      <c r="AN517" s="249"/>
      <c r="AO517" s="249"/>
      <c r="AP517" s="664"/>
      <c r="AQ517" s="251"/>
      <c r="AR517" s="251"/>
      <c r="AS517" s="229" t="s">
        <v>1601</v>
      </c>
      <c r="AT517" s="672">
        <v>45504</v>
      </c>
      <c r="AU517" s="119" t="s">
        <v>1602</v>
      </c>
      <c r="AV517" s="722" t="e">
        <f>VLOOKUP(F517,[78]!D365FinOps_API_Table[[FixedAssetNumber]:[Department]],80,FALSE)</f>
        <v>#REF!</v>
      </c>
      <c r="AW517" s="665" t="e">
        <f t="shared" si="140"/>
        <v>#REF!</v>
      </c>
      <c r="AX517" s="665"/>
      <c r="AY517" s="665"/>
      <c r="AZ517" s="665"/>
      <c r="BA517" s="665"/>
      <c r="BB517" s="665"/>
      <c r="BC517" s="665"/>
      <c r="BD517" s="665"/>
      <c r="BE517" s="665"/>
      <c r="BF517" s="665"/>
      <c r="BL517" s="660" t="s">
        <v>1791</v>
      </c>
    </row>
    <row r="518" spans="1:64" s="591" customFormat="1" hidden="1" outlineLevel="1">
      <c r="A518" s="637">
        <f t="shared" si="141"/>
        <v>504</v>
      </c>
      <c r="B518" s="638" t="s">
        <v>206</v>
      </c>
      <c r="C518" s="638" t="s">
        <v>188</v>
      </c>
      <c r="D518" s="211"/>
      <c r="E518" s="660" t="s">
        <v>1792</v>
      </c>
      <c r="F518" s="213"/>
      <c r="G518" s="661"/>
      <c r="H518" s="244"/>
      <c r="I518" s="258"/>
      <c r="J518" s="663" t="s">
        <v>1733</v>
      </c>
      <c r="K518" s="662" t="s">
        <v>1776</v>
      </c>
      <c r="L518" s="663">
        <v>443</v>
      </c>
      <c r="M518" s="663"/>
      <c r="N518" s="663"/>
      <c r="O518" s="669"/>
      <c r="P518" s="663"/>
      <c r="Q518" s="666">
        <v>1</v>
      </c>
      <c r="R518" s="298"/>
      <c r="S518" s="245"/>
      <c r="T518" s="245"/>
      <c r="U518" s="246"/>
      <c r="V518" s="247"/>
      <c r="W518" s="246"/>
      <c r="X518" s="254"/>
      <c r="Y518" s="248"/>
      <c r="Z518" s="249"/>
      <c r="AA518" s="249"/>
      <c r="AB518" s="249"/>
      <c r="AC518" s="249"/>
      <c r="AD518" s="249"/>
      <c r="AE518" s="249"/>
      <c r="AF518" s="249"/>
      <c r="AG518" s="249"/>
      <c r="AH518" s="249"/>
      <c r="AI518" s="249"/>
      <c r="AJ518" s="249"/>
      <c r="AK518" s="249"/>
      <c r="AL518" s="249"/>
      <c r="AM518" s="249"/>
      <c r="AN518" s="249"/>
      <c r="AO518" s="249"/>
      <c r="AP518" s="664"/>
      <c r="AQ518" s="251"/>
      <c r="AR518" s="251"/>
      <c r="AS518" s="229" t="s">
        <v>1601</v>
      </c>
      <c r="AT518" s="672">
        <v>45504</v>
      </c>
      <c r="AU518" s="119" t="s">
        <v>1602</v>
      </c>
      <c r="AV518" s="722" t="e">
        <f>VLOOKUP(F518,[78]!D365FinOps_API_Table[[FixedAssetNumber]:[Department]],80,FALSE)</f>
        <v>#REF!</v>
      </c>
      <c r="AW518" s="665" t="e">
        <f t="shared" si="140"/>
        <v>#REF!</v>
      </c>
      <c r="AX518" s="665"/>
      <c r="AY518" s="665"/>
      <c r="AZ518" s="665"/>
      <c r="BA518" s="665"/>
      <c r="BB518" s="665"/>
      <c r="BC518" s="665"/>
      <c r="BD518" s="665"/>
      <c r="BE518" s="665"/>
      <c r="BF518" s="665"/>
      <c r="BL518" s="660" t="s">
        <v>1792</v>
      </c>
    </row>
    <row r="519" spans="1:64" s="591" customFormat="1" hidden="1" outlineLevel="1">
      <c r="A519" s="242">
        <f t="shared" si="141"/>
        <v>505</v>
      </c>
      <c r="B519" s="638" t="s">
        <v>206</v>
      </c>
      <c r="C519" s="638" t="s">
        <v>188</v>
      </c>
      <c r="D519" s="211"/>
      <c r="E519" s="660" t="s">
        <v>1793</v>
      </c>
      <c r="F519" s="213"/>
      <c r="G519" s="661"/>
      <c r="H519" s="244"/>
      <c r="I519" s="258"/>
      <c r="J519" s="663" t="s">
        <v>1733</v>
      </c>
      <c r="K519" s="662" t="s">
        <v>1776</v>
      </c>
      <c r="L519" s="663">
        <v>443</v>
      </c>
      <c r="M519" s="663"/>
      <c r="N519" s="663"/>
      <c r="O519" s="669"/>
      <c r="P519" s="663"/>
      <c r="Q519" s="666">
        <v>1</v>
      </c>
      <c r="R519" s="298"/>
      <c r="S519" s="245"/>
      <c r="T519" s="245"/>
      <c r="U519" s="246"/>
      <c r="V519" s="247"/>
      <c r="W519" s="246"/>
      <c r="X519" s="254"/>
      <c r="Y519" s="248"/>
      <c r="Z519" s="249"/>
      <c r="AA519" s="249"/>
      <c r="AB519" s="249"/>
      <c r="AC519" s="249"/>
      <c r="AD519" s="249"/>
      <c r="AE519" s="249"/>
      <c r="AF519" s="249"/>
      <c r="AG519" s="249"/>
      <c r="AH519" s="249"/>
      <c r="AI519" s="249"/>
      <c r="AJ519" s="249"/>
      <c r="AK519" s="249"/>
      <c r="AL519" s="249"/>
      <c r="AM519" s="249"/>
      <c r="AN519" s="249"/>
      <c r="AO519" s="249"/>
      <c r="AP519" s="664"/>
      <c r="AQ519" s="251"/>
      <c r="AR519" s="251"/>
      <c r="AS519" s="229" t="s">
        <v>1601</v>
      </c>
      <c r="AT519" s="672">
        <v>45504</v>
      </c>
      <c r="AU519" s="119" t="s">
        <v>1602</v>
      </c>
      <c r="AV519" s="722" t="e">
        <f>VLOOKUP(F519,[78]!D365FinOps_API_Table[[FixedAssetNumber]:[Department]],80,FALSE)</f>
        <v>#REF!</v>
      </c>
      <c r="AW519" s="665" t="e">
        <f t="shared" si="140"/>
        <v>#REF!</v>
      </c>
      <c r="AX519" s="665"/>
      <c r="AY519" s="665"/>
      <c r="AZ519" s="665"/>
      <c r="BA519" s="665"/>
      <c r="BB519" s="665"/>
      <c r="BC519" s="665"/>
      <c r="BD519" s="665"/>
      <c r="BE519" s="665"/>
      <c r="BF519" s="665"/>
      <c r="BL519" s="660" t="s">
        <v>1793</v>
      </c>
    </row>
    <row r="520" spans="1:64" hidden="1" outlineLevel="1">
      <c r="A520" s="242"/>
      <c r="B520" s="275"/>
      <c r="C520" s="271"/>
      <c r="D520" s="253"/>
      <c r="E520" s="254"/>
      <c r="F520" s="254"/>
      <c r="G520" s="323"/>
      <c r="H520" s="244"/>
      <c r="I520" s="271"/>
      <c r="J520" s="271"/>
      <c r="K520" s="300"/>
      <c r="L520" s="254"/>
      <c r="M520" s="271"/>
      <c r="N520" s="254"/>
      <c r="O520" s="254"/>
      <c r="P520" s="254"/>
      <c r="Q520" s="253"/>
      <c r="R520" s="273"/>
      <c r="S520" s="324"/>
      <c r="T520" s="245"/>
      <c r="U520" s="254"/>
      <c r="V520" s="247"/>
      <c r="W520" s="246"/>
      <c r="X520" s="248"/>
      <c r="Y520" s="248"/>
      <c r="Z520" s="249"/>
      <c r="AA520" s="249"/>
      <c r="AB520" s="249"/>
      <c r="AC520" s="249"/>
      <c r="AD520" s="249"/>
      <c r="AE520" s="249"/>
      <c r="AF520" s="249"/>
      <c r="AG520" s="249"/>
      <c r="AH520" s="249"/>
      <c r="AI520" s="249"/>
      <c r="AJ520" s="249"/>
      <c r="AK520" s="249"/>
      <c r="AL520" s="249"/>
      <c r="AM520" s="249"/>
      <c r="AN520" s="249"/>
      <c r="AO520" s="249"/>
      <c r="AP520" s="250"/>
      <c r="AQ520" s="251"/>
      <c r="AR520" s="265"/>
      <c r="AS520" s="276"/>
      <c r="AT520" s="277"/>
      <c r="AV520" s="119" t="e">
        <f>VLOOKUP(F520,[78]!D365FinOps_API_Table[[FixedAssetNumber]:[Department]],80,FALSE)</f>
        <v>#REF!</v>
      </c>
      <c r="AW520" t="e">
        <f t="shared" si="140"/>
        <v>#REF!</v>
      </c>
      <c r="BL520" s="254"/>
    </row>
    <row r="521" spans="1:64" hidden="1" outlineLevel="1">
      <c r="A521" s="210"/>
      <c r="B521" s="275"/>
      <c r="C521" s="428"/>
      <c r="D521" s="327"/>
      <c r="E521" s="254"/>
      <c r="F521" s="254"/>
      <c r="G521" s="328"/>
      <c r="H521" s="329"/>
      <c r="I521" s="330"/>
      <c r="J521" s="217"/>
      <c r="K521" s="300"/>
      <c r="L521" s="224"/>
      <c r="M521" s="330"/>
      <c r="N521" s="330"/>
      <c r="O521" s="330"/>
      <c r="P521" s="272"/>
      <c r="Q521" s="327"/>
      <c r="R521" s="331"/>
      <c r="S521" s="324"/>
      <c r="T521" s="221"/>
      <c r="U521" s="224"/>
      <c r="V521" s="223"/>
      <c r="W521" s="222"/>
      <c r="X521" s="222"/>
      <c r="Y521" s="225"/>
      <c r="Z521" s="226"/>
      <c r="AA521" s="226"/>
      <c r="AB521" s="226"/>
      <c r="AC521" s="226"/>
      <c r="AD521" s="226"/>
      <c r="AE521" s="226"/>
      <c r="AF521" s="226"/>
      <c r="AG521" s="226"/>
      <c r="AH521" s="226"/>
      <c r="AI521" s="226"/>
      <c r="AJ521" s="226"/>
      <c r="AK521" s="226"/>
      <c r="AL521" s="226"/>
      <c r="AM521" s="226"/>
      <c r="AN521" s="226"/>
      <c r="AO521" s="226"/>
      <c r="AP521" s="227"/>
      <c r="AQ521" s="228"/>
      <c r="AR521" s="332"/>
      <c r="AS521" s="276"/>
      <c r="AT521" s="333"/>
      <c r="AV521" s="119" t="e">
        <f>VLOOKUP(F521,[78]!D365FinOps_API_Table[[FixedAssetNumber]:[Department]],80,FALSE)</f>
        <v>#REF!</v>
      </c>
      <c r="AW521" t="e">
        <f t="shared" si="140"/>
        <v>#REF!</v>
      </c>
      <c r="BL521" s="254"/>
    </row>
    <row r="522" spans="1:64" ht="12.9" hidden="1" customHeight="1">
      <c r="A522" s="474"/>
      <c r="B522" s="232"/>
      <c r="C522" s="235"/>
      <c r="D522" s="231"/>
      <c r="E522" s="232" t="str">
        <f>H522</f>
        <v>Machinary and Equipment Total</v>
      </c>
      <c r="F522" s="232"/>
      <c r="G522" s="476"/>
      <c r="H522" s="235" t="s">
        <v>1794</v>
      </c>
      <c r="I522" s="234"/>
      <c r="J522" s="235"/>
      <c r="K522" s="235"/>
      <c r="L522" s="235"/>
      <c r="M522" s="235"/>
      <c r="N522" s="235"/>
      <c r="O522" s="235"/>
      <c r="P522" s="235"/>
      <c r="Q522" s="231"/>
      <c r="R522" s="236"/>
      <c r="S522" s="232">
        <f>SUM(S149:S521)</f>
        <v>77933325420.75</v>
      </c>
      <c r="T522" s="232">
        <f>SUM(T149:T436)</f>
        <v>1302619912.3218334</v>
      </c>
      <c r="U522" s="232"/>
      <c r="V522" s="237"/>
      <c r="W522" s="232"/>
      <c r="X522" s="232"/>
      <c r="Y522" s="232"/>
      <c r="Z522" s="232">
        <v>71494854715.234451</v>
      </c>
      <c r="AA522" s="232">
        <v>8740224005.5155525</v>
      </c>
      <c r="AB522" s="232">
        <f>SUM(AB149:AB436)</f>
        <v>886532491.4106667</v>
      </c>
      <c r="AC522" s="232">
        <f t="shared" ref="AC522:AP522" si="142">SUM(AC149:AC436)</f>
        <v>161989241.01288894</v>
      </c>
      <c r="AD522" s="232">
        <f t="shared" si="142"/>
        <v>164202241.01288894</v>
      </c>
      <c r="AE522" s="232">
        <f t="shared" si="142"/>
        <v>138299835.67955557</v>
      </c>
      <c r="AF522" s="232">
        <f t="shared" si="142"/>
        <v>140680391.23511112</v>
      </c>
      <c r="AG522" s="232">
        <f t="shared" si="142"/>
        <v>140680391.23511112</v>
      </c>
      <c r="AH522" s="232">
        <f t="shared" si="142"/>
        <v>140680391.23511112</v>
      </c>
      <c r="AI522" s="232">
        <f t="shared" si="142"/>
        <v>140680391.23511112</v>
      </c>
      <c r="AJ522" s="232">
        <f t="shared" si="142"/>
        <v>140680391.23511112</v>
      </c>
      <c r="AK522" s="232">
        <f t="shared" si="142"/>
        <v>140680391.23511112</v>
      </c>
      <c r="AL522" s="232">
        <f t="shared" si="142"/>
        <v>140680391.23511112</v>
      </c>
      <c r="AM522" s="232">
        <f t="shared" si="142"/>
        <v>140680391.23511112</v>
      </c>
      <c r="AN522" s="232">
        <f t="shared" si="142"/>
        <v>140680391.23511112</v>
      </c>
      <c r="AO522" s="232">
        <f t="shared" si="142"/>
        <v>69898743906.645126</v>
      </c>
      <c r="AP522" s="477">
        <f t="shared" si="142"/>
        <v>8034581514.1048841</v>
      </c>
      <c r="AQ522" s="240"/>
      <c r="AR522" s="240"/>
      <c r="AS522" s="241"/>
      <c r="AT522" s="334"/>
      <c r="AU522" s="119" t="s">
        <v>365</v>
      </c>
      <c r="AV522" s="119" t="e">
        <f>VLOOKUP(F522,[78]!D365FinOps_API_Table[[FixedAssetNumber]:[Department]],80,FALSE)</f>
        <v>#REF!</v>
      </c>
      <c r="AW522" t="e">
        <f t="shared" si="140"/>
        <v>#REF!</v>
      </c>
      <c r="BL522" s="232">
        <f>BO522</f>
        <v>0</v>
      </c>
    </row>
    <row r="523" spans="1:64" ht="12.9" hidden="1" customHeight="1" outlineLevel="1">
      <c r="A523" s="210">
        <f>A519+1</f>
        <v>506</v>
      </c>
      <c r="B523" s="293" t="s">
        <v>187</v>
      </c>
      <c r="C523" s="216" t="s">
        <v>188</v>
      </c>
      <c r="D523" s="335">
        <v>155</v>
      </c>
      <c r="E523" s="293" t="s">
        <v>1795</v>
      </c>
      <c r="F523" s="293" t="s">
        <v>1796</v>
      </c>
      <c r="G523" s="336">
        <v>1993</v>
      </c>
      <c r="H523" s="337" t="s">
        <v>17</v>
      </c>
      <c r="I523" s="330"/>
      <c r="J523" s="271" t="s">
        <v>1797</v>
      </c>
      <c r="K523" s="330"/>
      <c r="L523" s="330" t="s">
        <v>1798</v>
      </c>
      <c r="M523" s="330">
        <v>1993</v>
      </c>
      <c r="N523" s="330"/>
      <c r="O523" s="330"/>
      <c r="P523" s="330"/>
      <c r="Q523" s="338">
        <v>1</v>
      </c>
      <c r="R523" s="226"/>
      <c r="S523" s="221">
        <v>1855000</v>
      </c>
      <c r="T523" s="221">
        <f t="shared" ref="T523:T549" si="143">+S523/U523</f>
        <v>30916.666666666668</v>
      </c>
      <c r="U523" s="222">
        <v>60</v>
      </c>
      <c r="V523" s="223">
        <v>60</v>
      </c>
      <c r="W523" s="222">
        <f t="shared" ref="W523:W549" si="144">+AB523/T523</f>
        <v>0</v>
      </c>
      <c r="X523" s="224">
        <f t="shared" ref="X523:X549" si="145">+V523+W523</f>
        <v>60</v>
      </c>
      <c r="Y523" s="225">
        <f t="shared" ref="Y523:Y537" si="146">+U523-X523</f>
        <v>0</v>
      </c>
      <c r="Z523" s="226">
        <v>1855000</v>
      </c>
      <c r="AA523" s="226">
        <v>0</v>
      </c>
      <c r="AB523" s="226">
        <f t="shared" ref="AB523:AB586" si="147">SUM(AC523:AH523)</f>
        <v>0</v>
      </c>
      <c r="AC523" s="226"/>
      <c r="AD523" s="226"/>
      <c r="AE523" s="226"/>
      <c r="AF523" s="226"/>
      <c r="AG523" s="226"/>
      <c r="AH523" s="226"/>
      <c r="AI523" s="226"/>
      <c r="AJ523" s="226"/>
      <c r="AK523" s="226"/>
      <c r="AL523" s="226"/>
      <c r="AM523" s="226"/>
      <c r="AN523" s="226"/>
      <c r="AO523" s="226">
        <f t="shared" ref="AO523:AO549" si="148">+Z523+AB523</f>
        <v>1855000</v>
      </c>
      <c r="AP523" s="227">
        <f t="shared" ref="AP523:AP549" si="149">IF(AR523=$AR$8,((S523-AO523)*0),S523-AO523)</f>
        <v>0</v>
      </c>
      <c r="AQ523" s="228"/>
      <c r="AR523" s="228"/>
      <c r="AS523" s="339"/>
      <c r="AT523" s="230"/>
      <c r="AU523" s="119" t="s">
        <v>195</v>
      </c>
      <c r="AV523" s="119" t="e">
        <f>VLOOKUP(F523,'[80]Detail Deprec_202512'!$D$230:$I$390,6,FALSE)</f>
        <v>#N/A</v>
      </c>
      <c r="AW523" s="534" t="e">
        <f t="shared" si="140"/>
        <v>#N/A</v>
      </c>
      <c r="BL523" s="293" t="s">
        <v>1795</v>
      </c>
    </row>
    <row r="524" spans="1:64" ht="12.9" hidden="1" customHeight="1" outlineLevel="1">
      <c r="A524" s="829">
        <f>A523+1</f>
        <v>507</v>
      </c>
      <c r="B524" s="866" t="s">
        <v>187</v>
      </c>
      <c r="C524" s="849" t="s">
        <v>188</v>
      </c>
      <c r="D524" s="832">
        <v>155</v>
      </c>
      <c r="E524" s="866" t="s">
        <v>1799</v>
      </c>
      <c r="F524" s="866" t="s">
        <v>1800</v>
      </c>
      <c r="G524" s="942">
        <v>33078</v>
      </c>
      <c r="H524" s="943" t="s">
        <v>17</v>
      </c>
      <c r="I524" s="869">
        <v>3</v>
      </c>
      <c r="J524" s="836" t="s">
        <v>1801</v>
      </c>
      <c r="K524" s="869" t="s">
        <v>1802</v>
      </c>
      <c r="L524" s="869" t="s">
        <v>1803</v>
      </c>
      <c r="M524" s="869">
        <v>1982</v>
      </c>
      <c r="N524" s="869" t="s">
        <v>1804</v>
      </c>
      <c r="O524" s="869" t="s">
        <v>1805</v>
      </c>
      <c r="P524" s="869" t="s">
        <v>1806</v>
      </c>
      <c r="Q524" s="870">
        <v>1</v>
      </c>
      <c r="R524" s="871"/>
      <c r="S524" s="840">
        <v>103044132</v>
      </c>
      <c r="T524" s="840">
        <f t="shared" si="143"/>
        <v>1717402.2</v>
      </c>
      <c r="U524" s="843">
        <v>60</v>
      </c>
      <c r="V524" s="842">
        <v>60</v>
      </c>
      <c r="W524" s="843">
        <f t="shared" si="144"/>
        <v>0</v>
      </c>
      <c r="X524" s="841">
        <f t="shared" si="145"/>
        <v>60</v>
      </c>
      <c r="Y524" s="844">
        <f t="shared" si="146"/>
        <v>0</v>
      </c>
      <c r="Z524" s="845">
        <v>103044132</v>
      </c>
      <c r="AA524" s="845">
        <v>0</v>
      </c>
      <c r="AB524" s="845">
        <f t="shared" si="147"/>
        <v>0</v>
      </c>
      <c r="AC524" s="845"/>
      <c r="AD524" s="845"/>
      <c r="AE524" s="845"/>
      <c r="AF524" s="845"/>
      <c r="AG524" s="845"/>
      <c r="AH524" s="845"/>
      <c r="AI524" s="845"/>
      <c r="AJ524" s="845"/>
      <c r="AK524" s="845"/>
      <c r="AL524" s="845"/>
      <c r="AM524" s="845"/>
      <c r="AN524" s="845"/>
      <c r="AO524" s="845">
        <f t="shared" si="148"/>
        <v>103044132</v>
      </c>
      <c r="AP524" s="846">
        <f t="shared" si="149"/>
        <v>0</v>
      </c>
      <c r="AQ524" s="847"/>
      <c r="AR524" s="847" t="s">
        <v>86</v>
      </c>
      <c r="AS524" s="872"/>
      <c r="AT524" s="865">
        <v>46203</v>
      </c>
      <c r="AU524" s="119" t="s">
        <v>195</v>
      </c>
      <c r="AV524" s="119" t="e">
        <f>VLOOKUP(F524,'[80]Detail Deprec_202512'!$D$230:$I$390,6,FALSE)</f>
        <v>#N/A</v>
      </c>
      <c r="AW524" s="534" t="e">
        <f t="shared" si="140"/>
        <v>#N/A</v>
      </c>
      <c r="BL524" s="341" t="s">
        <v>1799</v>
      </c>
    </row>
    <row r="525" spans="1:64" ht="12.9" hidden="1" customHeight="1" outlineLevel="1">
      <c r="A525" s="829">
        <f t="shared" ref="A525:A588" si="150">A524+1</f>
        <v>508</v>
      </c>
      <c r="B525" s="866" t="s">
        <v>187</v>
      </c>
      <c r="C525" s="849" t="s">
        <v>188</v>
      </c>
      <c r="D525" s="832">
        <v>155</v>
      </c>
      <c r="E525" s="866" t="s">
        <v>1807</v>
      </c>
      <c r="F525" s="866" t="s">
        <v>1808</v>
      </c>
      <c r="G525" s="942">
        <v>33078</v>
      </c>
      <c r="H525" s="943" t="s">
        <v>17</v>
      </c>
      <c r="I525" s="869">
        <v>3</v>
      </c>
      <c r="J525" s="836" t="s">
        <v>1801</v>
      </c>
      <c r="K525" s="869" t="s">
        <v>1802</v>
      </c>
      <c r="L525" s="869" t="s">
        <v>1809</v>
      </c>
      <c r="M525" s="869">
        <v>1982</v>
      </c>
      <c r="N525" s="869" t="s">
        <v>1810</v>
      </c>
      <c r="O525" s="869" t="s">
        <v>1811</v>
      </c>
      <c r="P525" s="869" t="s">
        <v>1812</v>
      </c>
      <c r="Q525" s="870">
        <v>1</v>
      </c>
      <c r="R525" s="871"/>
      <c r="S525" s="840">
        <v>103044132</v>
      </c>
      <c r="T525" s="840">
        <f t="shared" si="143"/>
        <v>1717402.2</v>
      </c>
      <c r="U525" s="843">
        <v>60</v>
      </c>
      <c r="V525" s="842">
        <v>60</v>
      </c>
      <c r="W525" s="843">
        <f t="shared" si="144"/>
        <v>0</v>
      </c>
      <c r="X525" s="841">
        <f t="shared" si="145"/>
        <v>60</v>
      </c>
      <c r="Y525" s="844">
        <f t="shared" si="146"/>
        <v>0</v>
      </c>
      <c r="Z525" s="845">
        <v>103044132</v>
      </c>
      <c r="AA525" s="845">
        <v>0</v>
      </c>
      <c r="AB525" s="845">
        <f t="shared" si="147"/>
        <v>0</v>
      </c>
      <c r="AC525" s="845"/>
      <c r="AD525" s="845"/>
      <c r="AE525" s="845"/>
      <c r="AF525" s="845"/>
      <c r="AG525" s="845"/>
      <c r="AH525" s="845"/>
      <c r="AI525" s="845"/>
      <c r="AJ525" s="845"/>
      <c r="AK525" s="845"/>
      <c r="AL525" s="845"/>
      <c r="AM525" s="845"/>
      <c r="AN525" s="845"/>
      <c r="AO525" s="845">
        <f t="shared" si="148"/>
        <v>103044132</v>
      </c>
      <c r="AP525" s="846">
        <f t="shared" si="149"/>
        <v>0</v>
      </c>
      <c r="AQ525" s="847"/>
      <c r="AR525" s="847" t="s">
        <v>86</v>
      </c>
      <c r="AS525" s="872"/>
      <c r="AT525" s="865">
        <v>46203</v>
      </c>
      <c r="AU525" s="119" t="s">
        <v>195</v>
      </c>
      <c r="AV525" s="119" t="e">
        <f>VLOOKUP(F525,'[80]Detail Deprec_202512'!$D$230:$I$390,6,FALSE)</f>
        <v>#N/A</v>
      </c>
      <c r="AW525" s="534" t="e">
        <f t="shared" si="140"/>
        <v>#N/A</v>
      </c>
      <c r="BL525" s="341" t="s">
        <v>1807</v>
      </c>
    </row>
    <row r="526" spans="1:64" ht="12.9" hidden="1" customHeight="1" outlineLevel="1">
      <c r="A526" s="210">
        <f t="shared" si="150"/>
        <v>509</v>
      </c>
      <c r="B526" s="293" t="s">
        <v>187</v>
      </c>
      <c r="C526" s="216" t="s">
        <v>188</v>
      </c>
      <c r="D526" s="335">
        <v>155</v>
      </c>
      <c r="E526" s="293" t="s">
        <v>1813</v>
      </c>
      <c r="F526" s="293" t="s">
        <v>1814</v>
      </c>
      <c r="G526" s="336">
        <v>34334</v>
      </c>
      <c r="H526" s="337" t="s">
        <v>17</v>
      </c>
      <c r="I526" s="330"/>
      <c r="J526" s="271" t="s">
        <v>1797</v>
      </c>
      <c r="K526" s="330"/>
      <c r="L526" s="330" t="s">
        <v>1815</v>
      </c>
      <c r="M526" s="330">
        <v>1993</v>
      </c>
      <c r="N526" s="330"/>
      <c r="O526" s="330"/>
      <c r="P526" s="330"/>
      <c r="Q526" s="338">
        <v>1</v>
      </c>
      <c r="R526" s="226"/>
      <c r="S526" s="221">
        <v>8418000</v>
      </c>
      <c r="T526" s="221">
        <f t="shared" si="143"/>
        <v>140300</v>
      </c>
      <c r="U526" s="222">
        <v>60</v>
      </c>
      <c r="V526" s="223">
        <v>60</v>
      </c>
      <c r="W526" s="222">
        <f t="shared" si="144"/>
        <v>0</v>
      </c>
      <c r="X526" s="224">
        <f t="shared" si="145"/>
        <v>60</v>
      </c>
      <c r="Y526" s="225">
        <f t="shared" si="146"/>
        <v>0</v>
      </c>
      <c r="Z526" s="226">
        <v>8418000</v>
      </c>
      <c r="AA526" s="226">
        <v>0</v>
      </c>
      <c r="AB526" s="226">
        <f t="shared" si="147"/>
        <v>0</v>
      </c>
      <c r="AC526" s="226"/>
      <c r="AD526" s="226"/>
      <c r="AE526" s="226"/>
      <c r="AF526" s="226"/>
      <c r="AG526" s="226"/>
      <c r="AH526" s="226"/>
      <c r="AI526" s="226"/>
      <c r="AJ526" s="226"/>
      <c r="AK526" s="226"/>
      <c r="AL526" s="226"/>
      <c r="AM526" s="226"/>
      <c r="AN526" s="226"/>
      <c r="AO526" s="226">
        <f t="shared" si="148"/>
        <v>8418000</v>
      </c>
      <c r="AP526" s="227">
        <f t="shared" si="149"/>
        <v>0</v>
      </c>
      <c r="AQ526" s="228"/>
      <c r="AR526" s="228"/>
      <c r="AS526" s="339"/>
      <c r="AT526" s="230"/>
      <c r="AU526" s="119" t="s">
        <v>195</v>
      </c>
      <c r="AV526" s="119" t="e">
        <f>VLOOKUP(F526,'[80]Detail Deprec_202512'!$D$230:$I$390,6,FALSE)</f>
        <v>#N/A</v>
      </c>
      <c r="AW526" s="534" t="e">
        <f t="shared" ref="AW526:AW579" si="151">AV526-AN526</f>
        <v>#N/A</v>
      </c>
      <c r="BL526" s="293" t="s">
        <v>1813</v>
      </c>
    </row>
    <row r="527" spans="1:64" ht="12.9" hidden="1" customHeight="1" outlineLevel="1">
      <c r="A527" s="210">
        <f t="shared" si="150"/>
        <v>510</v>
      </c>
      <c r="B527" s="341" t="s">
        <v>187</v>
      </c>
      <c r="C527" s="216" t="s">
        <v>188</v>
      </c>
      <c r="D527" s="335">
        <v>155</v>
      </c>
      <c r="E527" s="341" t="s">
        <v>1816</v>
      </c>
      <c r="F527" s="341" t="s">
        <v>1817</v>
      </c>
      <c r="G527" s="342">
        <v>35217</v>
      </c>
      <c r="H527" s="343" t="s">
        <v>17</v>
      </c>
      <c r="I527" s="344"/>
      <c r="J527" s="344" t="s">
        <v>1818</v>
      </c>
      <c r="K527" s="344" t="s">
        <v>1819</v>
      </c>
      <c r="L527" s="344" t="s">
        <v>1637</v>
      </c>
      <c r="M527" s="344">
        <v>1992</v>
      </c>
      <c r="N527" s="344" t="s">
        <v>1820</v>
      </c>
      <c r="O527" s="344" t="s">
        <v>1821</v>
      </c>
      <c r="P527" s="344" t="s">
        <v>1822</v>
      </c>
      <c r="Q527" s="345">
        <v>1</v>
      </c>
      <c r="R527" s="346"/>
      <c r="S527" s="221">
        <v>257295000</v>
      </c>
      <c r="T527" s="221">
        <f t="shared" si="143"/>
        <v>4288250</v>
      </c>
      <c r="U527" s="222">
        <v>60</v>
      </c>
      <c r="V527" s="223">
        <v>60</v>
      </c>
      <c r="W527" s="222">
        <f t="shared" si="144"/>
        <v>0</v>
      </c>
      <c r="X527" s="224">
        <f t="shared" si="145"/>
        <v>60</v>
      </c>
      <c r="Y527" s="225">
        <f t="shared" si="146"/>
        <v>0</v>
      </c>
      <c r="Z527" s="226">
        <v>257295000</v>
      </c>
      <c r="AA527" s="226">
        <v>0</v>
      </c>
      <c r="AB527" s="226">
        <f t="shared" si="147"/>
        <v>0</v>
      </c>
      <c r="AC527" s="226"/>
      <c r="AD527" s="226"/>
      <c r="AE527" s="226"/>
      <c r="AF527" s="226"/>
      <c r="AG527" s="226"/>
      <c r="AH527" s="226"/>
      <c r="AI527" s="226"/>
      <c r="AJ527" s="226"/>
      <c r="AK527" s="226"/>
      <c r="AL527" s="226"/>
      <c r="AM527" s="226"/>
      <c r="AN527" s="226"/>
      <c r="AO527" s="226">
        <f t="shared" si="148"/>
        <v>257295000</v>
      </c>
      <c r="AP527" s="227">
        <f t="shared" si="149"/>
        <v>0</v>
      </c>
      <c r="AQ527" s="228"/>
      <c r="AR527" s="228"/>
      <c r="AS527" s="339"/>
      <c r="AT527" s="230"/>
      <c r="AU527" s="119" t="s">
        <v>195</v>
      </c>
      <c r="AV527" s="119" t="e">
        <f>VLOOKUP(F527,'[80]Detail Deprec_202512'!$D$230:$I$390,6,FALSE)</f>
        <v>#N/A</v>
      </c>
      <c r="AW527" s="534" t="e">
        <f t="shared" si="151"/>
        <v>#N/A</v>
      </c>
      <c r="BL527" s="341" t="s">
        <v>1816</v>
      </c>
    </row>
    <row r="528" spans="1:64" ht="12.9" hidden="1" customHeight="1" outlineLevel="1">
      <c r="A528" s="829">
        <f t="shared" si="150"/>
        <v>511</v>
      </c>
      <c r="B528" s="866" t="s">
        <v>187</v>
      </c>
      <c r="C528" s="849" t="s">
        <v>188</v>
      </c>
      <c r="D528" s="832">
        <v>155</v>
      </c>
      <c r="E528" s="866" t="s">
        <v>1823</v>
      </c>
      <c r="F528" s="866" t="s">
        <v>1824</v>
      </c>
      <c r="G528" s="868">
        <v>35734</v>
      </c>
      <c r="H528" s="834" t="s">
        <v>17</v>
      </c>
      <c r="I528" s="869">
        <v>3451</v>
      </c>
      <c r="J528" s="869" t="s">
        <v>1825</v>
      </c>
      <c r="K528" s="869" t="s">
        <v>1826</v>
      </c>
      <c r="L528" s="869" t="s">
        <v>1803</v>
      </c>
      <c r="M528" s="869">
        <v>1997</v>
      </c>
      <c r="N528" s="869" t="s">
        <v>1827</v>
      </c>
      <c r="O528" s="869" t="s">
        <v>1828</v>
      </c>
      <c r="P528" s="835" t="s">
        <v>1829</v>
      </c>
      <c r="Q528" s="870">
        <v>1</v>
      </c>
      <c r="R528" s="871"/>
      <c r="S528" s="840">
        <v>286194100</v>
      </c>
      <c r="T528" s="840">
        <f t="shared" si="143"/>
        <v>4769901.666666667</v>
      </c>
      <c r="U528" s="843">
        <v>60</v>
      </c>
      <c r="V528" s="842">
        <v>59.999999999999993</v>
      </c>
      <c r="W528" s="843">
        <f t="shared" si="144"/>
        <v>0</v>
      </c>
      <c r="X528" s="841">
        <f t="shared" si="145"/>
        <v>59.999999999999993</v>
      </c>
      <c r="Y528" s="844">
        <f t="shared" si="146"/>
        <v>0</v>
      </c>
      <c r="Z528" s="845">
        <v>286194100</v>
      </c>
      <c r="AA528" s="845">
        <v>0</v>
      </c>
      <c r="AB528" s="845">
        <f t="shared" si="147"/>
        <v>0</v>
      </c>
      <c r="AC528" s="845"/>
      <c r="AD528" s="845"/>
      <c r="AE528" s="845"/>
      <c r="AF528" s="845"/>
      <c r="AG528" s="845"/>
      <c r="AH528" s="845"/>
      <c r="AI528" s="845"/>
      <c r="AJ528" s="845"/>
      <c r="AK528" s="845"/>
      <c r="AL528" s="845"/>
      <c r="AM528" s="845"/>
      <c r="AN528" s="845"/>
      <c r="AO528" s="845">
        <f t="shared" si="148"/>
        <v>286194100</v>
      </c>
      <c r="AP528" s="846">
        <f t="shared" si="149"/>
        <v>0</v>
      </c>
      <c r="AQ528" s="847"/>
      <c r="AR528" s="847" t="s">
        <v>86</v>
      </c>
      <c r="AS528" s="872"/>
      <c r="AT528" s="865">
        <v>46203</v>
      </c>
      <c r="AU528" s="119" t="s">
        <v>195</v>
      </c>
      <c r="AV528" s="119" t="e">
        <f>VLOOKUP(F528,'[80]Detail Deprec_202512'!$D$230:$I$390,6,FALSE)</f>
        <v>#N/A</v>
      </c>
      <c r="AW528" s="534" t="e">
        <f t="shared" si="151"/>
        <v>#N/A</v>
      </c>
      <c r="BL528" s="341" t="s">
        <v>1823</v>
      </c>
    </row>
    <row r="529" spans="1:64" ht="12.9" hidden="1" customHeight="1" outlineLevel="1">
      <c r="A529" s="829">
        <f t="shared" si="150"/>
        <v>512</v>
      </c>
      <c r="B529" s="866" t="s">
        <v>187</v>
      </c>
      <c r="C529" s="849" t="s">
        <v>188</v>
      </c>
      <c r="D529" s="832">
        <v>155</v>
      </c>
      <c r="E529" s="866" t="s">
        <v>1830</v>
      </c>
      <c r="F529" s="866" t="s">
        <v>1831</v>
      </c>
      <c r="G529" s="868">
        <v>35734</v>
      </c>
      <c r="H529" s="834" t="s">
        <v>17</v>
      </c>
      <c r="I529" s="869">
        <v>3451</v>
      </c>
      <c r="J529" s="869" t="s">
        <v>1825</v>
      </c>
      <c r="K529" s="869" t="s">
        <v>1832</v>
      </c>
      <c r="L529" s="869" t="s">
        <v>1833</v>
      </c>
      <c r="M529" s="869">
        <v>1997</v>
      </c>
      <c r="N529" s="869" t="s">
        <v>1834</v>
      </c>
      <c r="O529" s="869" t="s">
        <v>1828</v>
      </c>
      <c r="P529" s="835" t="s">
        <v>1829</v>
      </c>
      <c r="Q529" s="870">
        <v>1</v>
      </c>
      <c r="R529" s="871"/>
      <c r="S529" s="840">
        <v>100000000</v>
      </c>
      <c r="T529" s="840">
        <f t="shared" si="143"/>
        <v>1666666.6666666667</v>
      </c>
      <c r="U529" s="843">
        <v>60</v>
      </c>
      <c r="V529" s="842">
        <v>60</v>
      </c>
      <c r="W529" s="843">
        <f t="shared" si="144"/>
        <v>0</v>
      </c>
      <c r="X529" s="841">
        <f t="shared" si="145"/>
        <v>60</v>
      </c>
      <c r="Y529" s="844">
        <f t="shared" si="146"/>
        <v>0</v>
      </c>
      <c r="Z529" s="845">
        <v>100000000</v>
      </c>
      <c r="AA529" s="845">
        <v>0</v>
      </c>
      <c r="AB529" s="845">
        <f t="shared" si="147"/>
        <v>0</v>
      </c>
      <c r="AC529" s="845"/>
      <c r="AD529" s="845"/>
      <c r="AE529" s="845"/>
      <c r="AF529" s="845"/>
      <c r="AG529" s="845"/>
      <c r="AH529" s="845"/>
      <c r="AI529" s="845"/>
      <c r="AJ529" s="845"/>
      <c r="AK529" s="845"/>
      <c r="AL529" s="845"/>
      <c r="AM529" s="845"/>
      <c r="AN529" s="845"/>
      <c r="AO529" s="845">
        <f t="shared" si="148"/>
        <v>100000000</v>
      </c>
      <c r="AP529" s="846">
        <f t="shared" si="149"/>
        <v>0</v>
      </c>
      <c r="AQ529" s="847"/>
      <c r="AR529" s="847" t="s">
        <v>86</v>
      </c>
      <c r="AS529" s="872"/>
      <c r="AT529" s="865">
        <v>46203</v>
      </c>
      <c r="AU529" s="119" t="s">
        <v>195</v>
      </c>
      <c r="AV529" s="119" t="e">
        <f>VLOOKUP(F529,'[80]Detail Deprec_202512'!$D$230:$I$390,6,FALSE)</f>
        <v>#N/A</v>
      </c>
      <c r="AW529" s="534" t="e">
        <f t="shared" si="151"/>
        <v>#N/A</v>
      </c>
      <c r="BL529" s="341" t="s">
        <v>1830</v>
      </c>
    </row>
    <row r="530" spans="1:64" ht="12.9" hidden="1" customHeight="1" outlineLevel="1">
      <c r="A530" s="210">
        <f t="shared" si="150"/>
        <v>513</v>
      </c>
      <c r="B530" s="254" t="s">
        <v>518</v>
      </c>
      <c r="C530" s="216" t="s">
        <v>1133</v>
      </c>
      <c r="D530" s="335">
        <v>155</v>
      </c>
      <c r="E530" s="254" t="s">
        <v>1835</v>
      </c>
      <c r="F530" s="254" t="s">
        <v>1836</v>
      </c>
      <c r="G530" s="336">
        <v>36053</v>
      </c>
      <c r="H530" s="337" t="s">
        <v>17</v>
      </c>
      <c r="I530" s="330">
        <v>2034</v>
      </c>
      <c r="J530" s="330" t="s">
        <v>1837</v>
      </c>
      <c r="K530" s="330"/>
      <c r="L530" s="330"/>
      <c r="M530" s="330">
        <v>1998</v>
      </c>
      <c r="N530" s="330"/>
      <c r="O530" s="330"/>
      <c r="P530" s="330" t="s">
        <v>1838</v>
      </c>
      <c r="Q530" s="345">
        <v>1</v>
      </c>
      <c r="R530" s="346"/>
      <c r="S530" s="221">
        <v>5750000</v>
      </c>
      <c r="T530" s="221">
        <f t="shared" si="143"/>
        <v>95833.333333333328</v>
      </c>
      <c r="U530" s="222">
        <v>60</v>
      </c>
      <c r="V530" s="223">
        <v>60</v>
      </c>
      <c r="W530" s="222">
        <f t="shared" si="144"/>
        <v>0</v>
      </c>
      <c r="X530" s="224">
        <f t="shared" si="145"/>
        <v>60</v>
      </c>
      <c r="Y530" s="225">
        <f t="shared" si="146"/>
        <v>0</v>
      </c>
      <c r="Z530" s="226">
        <v>5750000</v>
      </c>
      <c r="AA530" s="226">
        <v>0</v>
      </c>
      <c r="AB530" s="226">
        <f t="shared" si="147"/>
        <v>0</v>
      </c>
      <c r="AC530" s="226"/>
      <c r="AD530" s="226"/>
      <c r="AE530" s="226"/>
      <c r="AF530" s="226"/>
      <c r="AG530" s="226"/>
      <c r="AH530" s="226"/>
      <c r="AI530" s="226"/>
      <c r="AJ530" s="226"/>
      <c r="AK530" s="226"/>
      <c r="AL530" s="226"/>
      <c r="AM530" s="226"/>
      <c r="AN530" s="226"/>
      <c r="AO530" s="226">
        <f t="shared" si="148"/>
        <v>5750000</v>
      </c>
      <c r="AP530" s="227">
        <f t="shared" si="149"/>
        <v>0</v>
      </c>
      <c r="AQ530" s="228"/>
      <c r="AR530" s="228"/>
      <c r="AS530" s="339"/>
      <c r="AT530" s="230"/>
      <c r="AU530" s="119" t="s">
        <v>195</v>
      </c>
      <c r="AV530" s="119" t="e">
        <f>VLOOKUP(F530,'[80]Detail Deprec_202512'!$D$230:$I$390,6,FALSE)</f>
        <v>#N/A</v>
      </c>
      <c r="AW530" s="534" t="e">
        <f t="shared" si="151"/>
        <v>#N/A</v>
      </c>
      <c r="BL530" s="254" t="s">
        <v>1835</v>
      </c>
    </row>
    <row r="531" spans="1:64" ht="12.9" hidden="1" customHeight="1" outlineLevel="1">
      <c r="A531" s="210">
        <f t="shared" si="150"/>
        <v>514</v>
      </c>
      <c r="B531" s="254" t="s">
        <v>1839</v>
      </c>
      <c r="C531" s="271" t="s">
        <v>1840</v>
      </c>
      <c r="D531" s="335">
        <v>155</v>
      </c>
      <c r="E531" s="254" t="s">
        <v>1841</v>
      </c>
      <c r="F531" s="254" t="s">
        <v>1842</v>
      </c>
      <c r="G531" s="336">
        <v>37295</v>
      </c>
      <c r="H531" s="337" t="s">
        <v>17</v>
      </c>
      <c r="I531" s="330"/>
      <c r="J531" s="330" t="s">
        <v>1843</v>
      </c>
      <c r="K531" s="330" t="s">
        <v>192</v>
      </c>
      <c r="L531" s="330" t="s">
        <v>1798</v>
      </c>
      <c r="M531" s="330">
        <v>2002</v>
      </c>
      <c r="N531" s="330"/>
      <c r="O531" s="344"/>
      <c r="P531" s="344"/>
      <c r="Q531" s="338">
        <v>1</v>
      </c>
      <c r="R531" s="226"/>
      <c r="S531" s="340">
        <v>20000000</v>
      </c>
      <c r="T531" s="221">
        <f t="shared" si="143"/>
        <v>333333.33333333331</v>
      </c>
      <c r="U531" s="222">
        <v>60</v>
      </c>
      <c r="V531" s="223">
        <v>60</v>
      </c>
      <c r="W531" s="222">
        <f t="shared" si="144"/>
        <v>0</v>
      </c>
      <c r="X531" s="224">
        <f t="shared" si="145"/>
        <v>60</v>
      </c>
      <c r="Y531" s="225">
        <f t="shared" si="146"/>
        <v>0</v>
      </c>
      <c r="Z531" s="226">
        <v>20000000</v>
      </c>
      <c r="AA531" s="226">
        <v>0</v>
      </c>
      <c r="AB531" s="226">
        <f t="shared" si="147"/>
        <v>0</v>
      </c>
      <c r="AC531" s="226"/>
      <c r="AD531" s="226"/>
      <c r="AE531" s="226"/>
      <c r="AF531" s="226"/>
      <c r="AG531" s="226"/>
      <c r="AH531" s="226"/>
      <c r="AI531" s="226"/>
      <c r="AJ531" s="226"/>
      <c r="AK531" s="226"/>
      <c r="AL531" s="226"/>
      <c r="AM531" s="226"/>
      <c r="AN531" s="226"/>
      <c r="AO531" s="226">
        <f t="shared" si="148"/>
        <v>20000000</v>
      </c>
      <c r="AP531" s="227">
        <f t="shared" si="149"/>
        <v>0</v>
      </c>
      <c r="AQ531" s="228"/>
      <c r="AR531" s="228"/>
      <c r="AS531" s="339"/>
      <c r="AT531" s="230"/>
      <c r="AU531" s="119" t="s">
        <v>195</v>
      </c>
      <c r="AV531" s="119" t="e">
        <f>VLOOKUP(F531,'[80]Detail Deprec_202512'!$D$230:$I$390,6,FALSE)</f>
        <v>#N/A</v>
      </c>
      <c r="AW531" s="534" t="e">
        <f t="shared" si="151"/>
        <v>#N/A</v>
      </c>
      <c r="BL531" s="254" t="s">
        <v>1841</v>
      </c>
    </row>
    <row r="532" spans="1:64" ht="12.9" hidden="1" customHeight="1" outlineLevel="1">
      <c r="A532" s="210">
        <f t="shared" si="150"/>
        <v>515</v>
      </c>
      <c r="B532" s="341" t="s">
        <v>187</v>
      </c>
      <c r="C532" s="216" t="s">
        <v>188</v>
      </c>
      <c r="D532" s="335">
        <v>155</v>
      </c>
      <c r="E532" s="341" t="s">
        <v>1844</v>
      </c>
      <c r="F532" s="341" t="s">
        <v>1845</v>
      </c>
      <c r="G532" s="342">
        <v>37446</v>
      </c>
      <c r="H532" s="343" t="s">
        <v>17</v>
      </c>
      <c r="I532" s="342"/>
      <c r="J532" s="344" t="s">
        <v>1846</v>
      </c>
      <c r="K532" s="344" t="s">
        <v>1847</v>
      </c>
      <c r="L532" s="344" t="s">
        <v>1848</v>
      </c>
      <c r="M532" s="344">
        <v>1996</v>
      </c>
      <c r="N532" s="344" t="s">
        <v>1849</v>
      </c>
      <c r="O532" s="344" t="s">
        <v>1850</v>
      </c>
      <c r="P532" s="344" t="s">
        <v>1851</v>
      </c>
      <c r="Q532" s="345">
        <v>1</v>
      </c>
      <c r="R532" s="346"/>
      <c r="S532" s="221">
        <v>1629797762.4000001</v>
      </c>
      <c r="T532" s="221">
        <f t="shared" si="143"/>
        <v>27163296.040000003</v>
      </c>
      <c r="U532" s="222">
        <v>60</v>
      </c>
      <c r="V532" s="223">
        <v>60</v>
      </c>
      <c r="W532" s="222">
        <f t="shared" si="144"/>
        <v>0</v>
      </c>
      <c r="X532" s="224">
        <f t="shared" si="145"/>
        <v>60</v>
      </c>
      <c r="Y532" s="225">
        <f t="shared" si="146"/>
        <v>0</v>
      </c>
      <c r="Z532" s="226">
        <v>1629797762.4000001</v>
      </c>
      <c r="AA532" s="226">
        <v>0</v>
      </c>
      <c r="AB532" s="226">
        <f t="shared" si="147"/>
        <v>0</v>
      </c>
      <c r="AC532" s="226"/>
      <c r="AD532" s="226"/>
      <c r="AE532" s="226"/>
      <c r="AF532" s="226"/>
      <c r="AG532" s="226"/>
      <c r="AH532" s="226"/>
      <c r="AI532" s="226"/>
      <c r="AJ532" s="226"/>
      <c r="AK532" s="226"/>
      <c r="AL532" s="226"/>
      <c r="AM532" s="226"/>
      <c r="AN532" s="226"/>
      <c r="AO532" s="226">
        <f t="shared" si="148"/>
        <v>1629797762.4000001</v>
      </c>
      <c r="AP532" s="227">
        <f t="shared" si="149"/>
        <v>0</v>
      </c>
      <c r="AQ532" s="228"/>
      <c r="AR532" s="228"/>
      <c r="AS532" s="339"/>
      <c r="AT532" s="230"/>
      <c r="AU532" s="119" t="s">
        <v>195</v>
      </c>
      <c r="AV532" s="119" t="e">
        <f>VLOOKUP(F532,'[80]Detail Deprec_202512'!$D$230:$I$390,6,FALSE)</f>
        <v>#N/A</v>
      </c>
      <c r="AW532" s="534" t="e">
        <f t="shared" si="151"/>
        <v>#N/A</v>
      </c>
      <c r="BL532" s="341" t="s">
        <v>1844</v>
      </c>
    </row>
    <row r="533" spans="1:64" ht="12.9" hidden="1" customHeight="1" outlineLevel="1">
      <c r="A533" s="210">
        <f t="shared" si="150"/>
        <v>516</v>
      </c>
      <c r="B533" s="341" t="s">
        <v>187</v>
      </c>
      <c r="C533" s="216" t="s">
        <v>188</v>
      </c>
      <c r="D533" s="335">
        <v>155</v>
      </c>
      <c r="E533" s="341" t="s">
        <v>1852</v>
      </c>
      <c r="F533" s="341" t="s">
        <v>1853</v>
      </c>
      <c r="G533" s="342">
        <v>37865</v>
      </c>
      <c r="H533" s="343" t="s">
        <v>17</v>
      </c>
      <c r="I533" s="348" t="s">
        <v>192</v>
      </c>
      <c r="J533" s="344" t="s">
        <v>1846</v>
      </c>
      <c r="K533" s="344" t="s">
        <v>1847</v>
      </c>
      <c r="L533" s="344" t="s">
        <v>1848</v>
      </c>
      <c r="M533" s="344">
        <v>1998</v>
      </c>
      <c r="N533" s="344" t="s">
        <v>1854</v>
      </c>
      <c r="O533" s="344" t="s">
        <v>1855</v>
      </c>
      <c r="P533" s="344" t="s">
        <v>1856</v>
      </c>
      <c r="Q533" s="345">
        <v>1</v>
      </c>
      <c r="R533" s="346"/>
      <c r="S533" s="221">
        <v>1645850000</v>
      </c>
      <c r="T533" s="221">
        <f t="shared" si="143"/>
        <v>27430833.333333332</v>
      </c>
      <c r="U533" s="222">
        <v>60</v>
      </c>
      <c r="V533" s="223">
        <v>60</v>
      </c>
      <c r="W533" s="222">
        <f t="shared" si="144"/>
        <v>0</v>
      </c>
      <c r="X533" s="224">
        <f t="shared" si="145"/>
        <v>60</v>
      </c>
      <c r="Y533" s="225">
        <f t="shared" si="146"/>
        <v>0</v>
      </c>
      <c r="Z533" s="226">
        <v>1645850000</v>
      </c>
      <c r="AA533" s="226">
        <v>0</v>
      </c>
      <c r="AB533" s="226">
        <f t="shared" si="147"/>
        <v>0</v>
      </c>
      <c r="AC533" s="226"/>
      <c r="AD533" s="226"/>
      <c r="AE533" s="226"/>
      <c r="AF533" s="226"/>
      <c r="AG533" s="226"/>
      <c r="AH533" s="226"/>
      <c r="AI533" s="226"/>
      <c r="AJ533" s="226"/>
      <c r="AK533" s="226"/>
      <c r="AL533" s="226"/>
      <c r="AM533" s="226"/>
      <c r="AN533" s="226"/>
      <c r="AO533" s="226">
        <f t="shared" si="148"/>
        <v>1645850000</v>
      </c>
      <c r="AP533" s="227">
        <f t="shared" si="149"/>
        <v>0</v>
      </c>
      <c r="AQ533" s="228"/>
      <c r="AR533" s="228"/>
      <c r="AS533" s="339"/>
      <c r="AT533" s="230"/>
      <c r="AU533" s="119" t="s">
        <v>195</v>
      </c>
      <c r="AV533" s="119" t="e">
        <f>VLOOKUP(F533,'[80]Detail Deprec_202512'!$D$230:$I$390,6,FALSE)</f>
        <v>#N/A</v>
      </c>
      <c r="AW533" s="534" t="e">
        <f t="shared" si="151"/>
        <v>#N/A</v>
      </c>
      <c r="BL533" s="341" t="s">
        <v>1852</v>
      </c>
    </row>
    <row r="534" spans="1:64" ht="12.9" hidden="1" customHeight="1" outlineLevel="1">
      <c r="A534" s="210">
        <f t="shared" si="150"/>
        <v>517</v>
      </c>
      <c r="B534" s="254" t="s">
        <v>206</v>
      </c>
      <c r="C534" s="517" t="s">
        <v>188</v>
      </c>
      <c r="D534" s="335">
        <v>155</v>
      </c>
      <c r="E534" s="254" t="s">
        <v>1857</v>
      </c>
      <c r="F534" s="254" t="s">
        <v>1858</v>
      </c>
      <c r="G534" s="353">
        <v>37873</v>
      </c>
      <c r="H534" s="354" t="s">
        <v>17</v>
      </c>
      <c r="I534" s="330" t="s">
        <v>192</v>
      </c>
      <c r="J534" s="330" t="s">
        <v>1818</v>
      </c>
      <c r="K534" s="330" t="s">
        <v>1859</v>
      </c>
      <c r="L534" s="330" t="s">
        <v>1860</v>
      </c>
      <c r="M534" s="330">
        <v>2003</v>
      </c>
      <c r="N534" s="330" t="s">
        <v>1861</v>
      </c>
      <c r="O534" s="330" t="s">
        <v>1862</v>
      </c>
      <c r="P534" s="349">
        <v>19124</v>
      </c>
      <c r="Q534" s="345">
        <v>1</v>
      </c>
      <c r="R534" s="355">
        <v>17550</v>
      </c>
      <c r="S534" s="221">
        <v>149789250</v>
      </c>
      <c r="T534" s="221">
        <f t="shared" si="143"/>
        <v>2496487.5</v>
      </c>
      <c r="U534" s="222">
        <v>60</v>
      </c>
      <c r="V534" s="223">
        <v>60</v>
      </c>
      <c r="W534" s="222">
        <f t="shared" si="144"/>
        <v>0</v>
      </c>
      <c r="X534" s="224">
        <f t="shared" si="145"/>
        <v>60</v>
      </c>
      <c r="Y534" s="225">
        <f t="shared" si="146"/>
        <v>0</v>
      </c>
      <c r="Z534" s="226">
        <v>149789250</v>
      </c>
      <c r="AA534" s="226">
        <v>0</v>
      </c>
      <c r="AB534" s="226">
        <f t="shared" si="147"/>
        <v>0</v>
      </c>
      <c r="AC534" s="226"/>
      <c r="AD534" s="226"/>
      <c r="AE534" s="226"/>
      <c r="AF534" s="226"/>
      <c r="AG534" s="226"/>
      <c r="AH534" s="226"/>
      <c r="AI534" s="226"/>
      <c r="AJ534" s="226"/>
      <c r="AK534" s="226"/>
      <c r="AL534" s="226"/>
      <c r="AM534" s="226"/>
      <c r="AN534" s="226"/>
      <c r="AO534" s="226">
        <f t="shared" si="148"/>
        <v>149789250</v>
      </c>
      <c r="AP534" s="227">
        <f t="shared" si="149"/>
        <v>0</v>
      </c>
      <c r="AQ534" s="228"/>
      <c r="AR534" s="228"/>
      <c r="AS534" s="339"/>
      <c r="AT534" s="230"/>
      <c r="AU534" s="119" t="s">
        <v>195</v>
      </c>
      <c r="AV534" s="119" t="e">
        <f>VLOOKUP(F534,'[80]Detail Deprec_202512'!$D$230:$I$390,6,FALSE)</f>
        <v>#N/A</v>
      </c>
      <c r="AW534" s="534" t="e">
        <f t="shared" si="151"/>
        <v>#N/A</v>
      </c>
      <c r="BL534" s="254" t="s">
        <v>1857</v>
      </c>
    </row>
    <row r="535" spans="1:64" ht="12.9" hidden="1" customHeight="1" outlineLevel="1">
      <c r="A535" s="829">
        <f t="shared" si="150"/>
        <v>518</v>
      </c>
      <c r="B535" s="866" t="s">
        <v>206</v>
      </c>
      <c r="C535" s="867" t="s">
        <v>188</v>
      </c>
      <c r="D535" s="832">
        <v>155</v>
      </c>
      <c r="E535" s="866" t="s">
        <v>1863</v>
      </c>
      <c r="F535" s="866" t="s">
        <v>1864</v>
      </c>
      <c r="G535" s="868">
        <v>38228</v>
      </c>
      <c r="H535" s="834" t="s">
        <v>17</v>
      </c>
      <c r="I535" s="835">
        <v>3316</v>
      </c>
      <c r="J535" s="869" t="s">
        <v>1865</v>
      </c>
      <c r="K535" s="869" t="s">
        <v>1866</v>
      </c>
      <c r="L535" s="869" t="s">
        <v>1867</v>
      </c>
      <c r="M535" s="869">
        <v>2004</v>
      </c>
      <c r="N535" s="869"/>
      <c r="O535" s="869" t="s">
        <v>1868</v>
      </c>
      <c r="P535" s="869" t="s">
        <v>192</v>
      </c>
      <c r="Q535" s="870">
        <v>1</v>
      </c>
      <c r="R535" s="871"/>
      <c r="S535" s="840">
        <v>7634037281</v>
      </c>
      <c r="T535" s="840">
        <f t="shared" si="143"/>
        <v>79521221.677083328</v>
      </c>
      <c r="U535" s="843">
        <v>96</v>
      </c>
      <c r="V535" s="842">
        <v>96</v>
      </c>
      <c r="W535" s="843">
        <f t="shared" si="144"/>
        <v>0</v>
      </c>
      <c r="X535" s="841">
        <f t="shared" si="145"/>
        <v>96</v>
      </c>
      <c r="Y535" s="844">
        <f t="shared" si="146"/>
        <v>0</v>
      </c>
      <c r="Z535" s="845">
        <v>7634037281</v>
      </c>
      <c r="AA535" s="845">
        <v>0</v>
      </c>
      <c r="AB535" s="845">
        <f t="shared" si="147"/>
        <v>0</v>
      </c>
      <c r="AC535" s="845"/>
      <c r="AD535" s="845"/>
      <c r="AE535" s="845"/>
      <c r="AF535" s="845"/>
      <c r="AG535" s="845"/>
      <c r="AH535" s="845"/>
      <c r="AI535" s="845"/>
      <c r="AJ535" s="845"/>
      <c r="AK535" s="845"/>
      <c r="AL535" s="845"/>
      <c r="AM535" s="845"/>
      <c r="AN535" s="845"/>
      <c r="AO535" s="845">
        <f t="shared" si="148"/>
        <v>7634037281</v>
      </c>
      <c r="AP535" s="846">
        <f t="shared" si="149"/>
        <v>0</v>
      </c>
      <c r="AQ535" s="847"/>
      <c r="AR535" s="847" t="s">
        <v>86</v>
      </c>
      <c r="AS535" s="872"/>
      <c r="AT535" s="865">
        <v>46080</v>
      </c>
      <c r="AU535" s="119" t="s">
        <v>195</v>
      </c>
      <c r="AV535" s="119" t="e">
        <f>VLOOKUP(F535,'[80]Detail Deprec_202512'!$D$230:$I$390,6,FALSE)</f>
        <v>#N/A</v>
      </c>
      <c r="AW535" s="534" t="e">
        <f t="shared" si="151"/>
        <v>#N/A</v>
      </c>
      <c r="BL535" s="341" t="s">
        <v>1863</v>
      </c>
    </row>
    <row r="536" spans="1:64" ht="12.9" hidden="1" customHeight="1" outlineLevel="1">
      <c r="A536" s="210">
        <f t="shared" si="150"/>
        <v>519</v>
      </c>
      <c r="B536" s="254" t="s">
        <v>1839</v>
      </c>
      <c r="C536" s="271" t="s">
        <v>1840</v>
      </c>
      <c r="D536" s="335">
        <v>155</v>
      </c>
      <c r="E536" s="254" t="s">
        <v>1869</v>
      </c>
      <c r="F536" s="254" t="s">
        <v>1870</v>
      </c>
      <c r="G536" s="350">
        <v>38503</v>
      </c>
      <c r="H536" s="351" t="s">
        <v>17</v>
      </c>
      <c r="I536" s="344">
        <v>3186</v>
      </c>
      <c r="J536" s="330" t="s">
        <v>1871</v>
      </c>
      <c r="K536" s="330" t="s">
        <v>1872</v>
      </c>
      <c r="L536" s="330" t="s">
        <v>1873</v>
      </c>
      <c r="M536" s="330">
        <v>2005</v>
      </c>
      <c r="N536" s="330" t="s">
        <v>1874</v>
      </c>
      <c r="O536" s="330" t="s">
        <v>1875</v>
      </c>
      <c r="P536" s="349" t="s">
        <v>1876</v>
      </c>
      <c r="Q536" s="345">
        <v>1</v>
      </c>
      <c r="R536" s="346"/>
      <c r="S536" s="340">
        <v>288181818</v>
      </c>
      <c r="T536" s="221">
        <f t="shared" si="143"/>
        <v>4803030.3</v>
      </c>
      <c r="U536" s="222">
        <v>60</v>
      </c>
      <c r="V536" s="223">
        <v>60</v>
      </c>
      <c r="W536" s="222">
        <f t="shared" si="144"/>
        <v>0</v>
      </c>
      <c r="X536" s="224">
        <f t="shared" si="145"/>
        <v>60</v>
      </c>
      <c r="Y536" s="225">
        <f t="shared" si="146"/>
        <v>0</v>
      </c>
      <c r="Z536" s="226">
        <v>288181818</v>
      </c>
      <c r="AA536" s="226">
        <v>0</v>
      </c>
      <c r="AB536" s="226">
        <f t="shared" si="147"/>
        <v>0</v>
      </c>
      <c r="AC536" s="226"/>
      <c r="AD536" s="226"/>
      <c r="AE536" s="226"/>
      <c r="AF536" s="226"/>
      <c r="AG536" s="226"/>
      <c r="AH536" s="226"/>
      <c r="AI536" s="226"/>
      <c r="AJ536" s="226"/>
      <c r="AK536" s="226"/>
      <c r="AL536" s="226"/>
      <c r="AM536" s="226"/>
      <c r="AN536" s="226"/>
      <c r="AO536" s="226">
        <f t="shared" si="148"/>
        <v>288181818</v>
      </c>
      <c r="AP536" s="227">
        <f t="shared" si="149"/>
        <v>0</v>
      </c>
      <c r="AQ536" s="228"/>
      <c r="AR536" s="228"/>
      <c r="AS536" s="339"/>
      <c r="AT536" s="230"/>
      <c r="AU536" s="119" t="s">
        <v>195</v>
      </c>
      <c r="AV536" s="119" t="e">
        <f>VLOOKUP(F536,'[80]Detail Deprec_202512'!$D$230:$I$390,6,FALSE)</f>
        <v>#N/A</v>
      </c>
      <c r="AW536" s="534" t="e">
        <f t="shared" si="151"/>
        <v>#N/A</v>
      </c>
      <c r="BL536" s="254" t="s">
        <v>1869</v>
      </c>
    </row>
    <row r="537" spans="1:64" ht="12.9" hidden="1" customHeight="1" outlineLevel="1">
      <c r="A537" s="210">
        <f t="shared" si="150"/>
        <v>520</v>
      </c>
      <c r="B537" s="347" t="s">
        <v>206</v>
      </c>
      <c r="C537" s="517" t="s">
        <v>188</v>
      </c>
      <c r="D537" s="335">
        <v>155</v>
      </c>
      <c r="E537" s="347" t="s">
        <v>1877</v>
      </c>
      <c r="F537" s="347" t="s">
        <v>1878</v>
      </c>
      <c r="G537" s="350">
        <v>38541</v>
      </c>
      <c r="H537" s="351" t="s">
        <v>17</v>
      </c>
      <c r="I537" s="344">
        <v>8006</v>
      </c>
      <c r="J537" s="330" t="s">
        <v>1879</v>
      </c>
      <c r="K537" s="330" t="s">
        <v>1880</v>
      </c>
      <c r="L537" s="330" t="s">
        <v>1881</v>
      </c>
      <c r="M537" s="330">
        <v>2005</v>
      </c>
      <c r="N537" s="356" t="s">
        <v>1882</v>
      </c>
      <c r="O537" s="356" t="s">
        <v>1883</v>
      </c>
      <c r="P537" s="356" t="s">
        <v>1884</v>
      </c>
      <c r="Q537" s="345">
        <v>1</v>
      </c>
      <c r="R537" s="346"/>
      <c r="S537" s="221">
        <v>505454546</v>
      </c>
      <c r="T537" s="221">
        <f t="shared" si="143"/>
        <v>8424242.4333333336</v>
      </c>
      <c r="U537" s="222">
        <v>60</v>
      </c>
      <c r="V537" s="223">
        <v>60</v>
      </c>
      <c r="W537" s="222">
        <f t="shared" si="144"/>
        <v>0</v>
      </c>
      <c r="X537" s="224">
        <f t="shared" si="145"/>
        <v>60</v>
      </c>
      <c r="Y537" s="225">
        <f t="shared" si="146"/>
        <v>0</v>
      </c>
      <c r="Z537" s="226">
        <v>505454546</v>
      </c>
      <c r="AA537" s="226">
        <v>0</v>
      </c>
      <c r="AB537" s="226">
        <f t="shared" si="147"/>
        <v>0</v>
      </c>
      <c r="AC537" s="226"/>
      <c r="AD537" s="226"/>
      <c r="AE537" s="226"/>
      <c r="AF537" s="226"/>
      <c r="AG537" s="226"/>
      <c r="AH537" s="226"/>
      <c r="AI537" s="226"/>
      <c r="AJ537" s="226"/>
      <c r="AK537" s="226"/>
      <c r="AL537" s="226"/>
      <c r="AM537" s="226"/>
      <c r="AN537" s="226"/>
      <c r="AO537" s="226">
        <f t="shared" si="148"/>
        <v>505454546</v>
      </c>
      <c r="AP537" s="227">
        <f t="shared" si="149"/>
        <v>0</v>
      </c>
      <c r="AQ537" s="228"/>
      <c r="AR537" s="228"/>
      <c r="AS537" s="339"/>
      <c r="AT537" s="230"/>
      <c r="AU537" s="119" t="s">
        <v>195</v>
      </c>
      <c r="AV537" s="119" t="e">
        <f>VLOOKUP(F537,'[80]Detail Deprec_202512'!$D$230:$I$390,6,FALSE)</f>
        <v>#N/A</v>
      </c>
      <c r="AW537" s="534" t="e">
        <f t="shared" si="151"/>
        <v>#N/A</v>
      </c>
      <c r="BL537" s="347" t="s">
        <v>1877</v>
      </c>
    </row>
    <row r="538" spans="1:64" ht="12.9" hidden="1" customHeight="1" outlineLevel="1">
      <c r="A538" s="210">
        <f t="shared" si="150"/>
        <v>521</v>
      </c>
      <c r="B538" s="341" t="s">
        <v>206</v>
      </c>
      <c r="C538" s="216" t="s">
        <v>188</v>
      </c>
      <c r="D538" s="335">
        <v>155</v>
      </c>
      <c r="E538" s="341" t="s">
        <v>1885</v>
      </c>
      <c r="F538" s="341" t="s">
        <v>1886</v>
      </c>
      <c r="G538" s="350">
        <v>38548</v>
      </c>
      <c r="H538" s="351" t="s">
        <v>17</v>
      </c>
      <c r="I538" s="344">
        <v>8013</v>
      </c>
      <c r="J538" s="330" t="s">
        <v>1887</v>
      </c>
      <c r="K538" s="330" t="s">
        <v>1888</v>
      </c>
      <c r="L538" s="330" t="s">
        <v>1889</v>
      </c>
      <c r="M538" s="330">
        <v>2005</v>
      </c>
      <c r="N538" s="330" t="s">
        <v>1890</v>
      </c>
      <c r="O538" s="330"/>
      <c r="P538" s="330"/>
      <c r="Q538" s="345">
        <v>1</v>
      </c>
      <c r="R538" s="346"/>
      <c r="S538" s="221">
        <v>105000000</v>
      </c>
      <c r="T538" s="221">
        <f t="shared" si="143"/>
        <v>1750000</v>
      </c>
      <c r="U538" s="222">
        <v>60</v>
      </c>
      <c r="V538" s="223">
        <v>60</v>
      </c>
      <c r="W538" s="222">
        <f t="shared" si="144"/>
        <v>0</v>
      </c>
      <c r="X538" s="224">
        <f t="shared" si="145"/>
        <v>60</v>
      </c>
      <c r="Y538" s="225">
        <f t="shared" ref="Y538:Y549" si="152">+U538-X538</f>
        <v>0</v>
      </c>
      <c r="Z538" s="226">
        <v>105000000</v>
      </c>
      <c r="AA538" s="226">
        <v>0</v>
      </c>
      <c r="AB538" s="226">
        <f t="shared" si="147"/>
        <v>0</v>
      </c>
      <c r="AC538" s="226"/>
      <c r="AD538" s="226"/>
      <c r="AE538" s="226"/>
      <c r="AF538" s="226"/>
      <c r="AG538" s="226"/>
      <c r="AH538" s="226"/>
      <c r="AI538" s="226"/>
      <c r="AJ538" s="226"/>
      <c r="AK538" s="226"/>
      <c r="AL538" s="226"/>
      <c r="AM538" s="226"/>
      <c r="AN538" s="226"/>
      <c r="AO538" s="226">
        <f t="shared" si="148"/>
        <v>105000000</v>
      </c>
      <c r="AP538" s="227">
        <f t="shared" si="149"/>
        <v>0</v>
      </c>
      <c r="AQ538" s="228"/>
      <c r="AR538" s="228"/>
      <c r="AS538" s="339"/>
      <c r="AT538" s="230"/>
      <c r="AU538" s="119" t="s">
        <v>195</v>
      </c>
      <c r="AV538" s="119" t="e">
        <f>VLOOKUP(F538,'[80]Detail Deprec_202512'!$D$230:$I$390,6,FALSE)</f>
        <v>#N/A</v>
      </c>
      <c r="AW538" s="534" t="e">
        <f t="shared" si="151"/>
        <v>#N/A</v>
      </c>
      <c r="BL538" s="341" t="s">
        <v>1885</v>
      </c>
    </row>
    <row r="539" spans="1:64" ht="12.9" customHeight="1" outlineLevel="1">
      <c r="A539" s="829">
        <f t="shared" si="150"/>
        <v>522</v>
      </c>
      <c r="B539" s="866" t="s">
        <v>271</v>
      </c>
      <c r="C539" s="890" t="s">
        <v>1891</v>
      </c>
      <c r="D539" s="832">
        <v>155</v>
      </c>
      <c r="E539" s="866" t="s">
        <v>1892</v>
      </c>
      <c r="F539" s="866" t="s">
        <v>1893</v>
      </c>
      <c r="G539" s="868">
        <v>38548</v>
      </c>
      <c r="H539" s="834" t="s">
        <v>17</v>
      </c>
      <c r="I539" s="869">
        <v>8013</v>
      </c>
      <c r="J539" s="835" t="s">
        <v>1887</v>
      </c>
      <c r="K539" s="835" t="s">
        <v>1888</v>
      </c>
      <c r="L539" s="835" t="s">
        <v>1889</v>
      </c>
      <c r="M539" s="835">
        <v>2005</v>
      </c>
      <c r="N539" s="835" t="s">
        <v>1894</v>
      </c>
      <c r="O539" s="835"/>
      <c r="P539" s="835" t="s">
        <v>1895</v>
      </c>
      <c r="Q539" s="870">
        <v>1</v>
      </c>
      <c r="R539" s="871"/>
      <c r="S539" s="840">
        <v>105000000</v>
      </c>
      <c r="T539" s="840">
        <f t="shared" si="143"/>
        <v>1750000</v>
      </c>
      <c r="U539" s="843">
        <v>60</v>
      </c>
      <c r="V539" s="842">
        <v>60</v>
      </c>
      <c r="W539" s="843">
        <f t="shared" si="144"/>
        <v>0</v>
      </c>
      <c r="X539" s="841">
        <f t="shared" si="145"/>
        <v>60</v>
      </c>
      <c r="Y539" s="844">
        <f t="shared" si="152"/>
        <v>0</v>
      </c>
      <c r="Z539" s="845">
        <v>105000000</v>
      </c>
      <c r="AA539" s="845">
        <v>0</v>
      </c>
      <c r="AB539" s="845">
        <f t="shared" si="147"/>
        <v>0</v>
      </c>
      <c r="AC539" s="845"/>
      <c r="AD539" s="845"/>
      <c r="AE539" s="845"/>
      <c r="AF539" s="845"/>
      <c r="AG539" s="845"/>
      <c r="AH539" s="845"/>
      <c r="AI539" s="845"/>
      <c r="AJ539" s="845"/>
      <c r="AK539" s="845"/>
      <c r="AL539" s="845"/>
      <c r="AM539" s="845"/>
      <c r="AN539" s="845"/>
      <c r="AO539" s="845">
        <f t="shared" si="148"/>
        <v>105000000</v>
      </c>
      <c r="AP539" s="846">
        <f t="shared" si="149"/>
        <v>0</v>
      </c>
      <c r="AQ539" s="847"/>
      <c r="AR539" s="847" t="s">
        <v>86</v>
      </c>
      <c r="AS539" s="872"/>
      <c r="AT539" s="865">
        <v>46112</v>
      </c>
      <c r="AU539" s="119" t="s">
        <v>195</v>
      </c>
      <c r="AV539" s="119" t="e">
        <f>VLOOKUP(F539,'[80]Detail Deprec_202512'!$D$230:$I$390,6,FALSE)</f>
        <v>#N/A</v>
      </c>
      <c r="AW539" s="534" t="e">
        <f t="shared" si="151"/>
        <v>#N/A</v>
      </c>
      <c r="BL539" s="341" t="s">
        <v>1892</v>
      </c>
    </row>
    <row r="540" spans="1:64" ht="12.9" customHeight="1" outlineLevel="1">
      <c r="A540" s="210">
        <f t="shared" si="150"/>
        <v>523</v>
      </c>
      <c r="B540" s="347" t="s">
        <v>271</v>
      </c>
      <c r="C540" s="294" t="s">
        <v>1891</v>
      </c>
      <c r="D540" s="335">
        <v>155</v>
      </c>
      <c r="E540" s="347" t="s">
        <v>1896</v>
      </c>
      <c r="F540" s="347" t="s">
        <v>1897</v>
      </c>
      <c r="G540" s="350">
        <v>38559</v>
      </c>
      <c r="H540" s="351" t="s">
        <v>17</v>
      </c>
      <c r="I540" s="344">
        <v>6077</v>
      </c>
      <c r="J540" s="330" t="s">
        <v>1887</v>
      </c>
      <c r="K540" s="330"/>
      <c r="L540" s="330" t="s">
        <v>1898</v>
      </c>
      <c r="M540" s="330">
        <v>2005</v>
      </c>
      <c r="N540" s="356" t="s">
        <v>1899</v>
      </c>
      <c r="O540" s="330"/>
      <c r="P540" s="330"/>
      <c r="Q540" s="345">
        <v>1</v>
      </c>
      <c r="R540" s="346"/>
      <c r="S540" s="221">
        <v>24000000</v>
      </c>
      <c r="T540" s="221">
        <f t="shared" si="143"/>
        <v>400000</v>
      </c>
      <c r="U540" s="222">
        <v>60</v>
      </c>
      <c r="V540" s="223">
        <v>60</v>
      </c>
      <c r="W540" s="222">
        <f t="shared" si="144"/>
        <v>0</v>
      </c>
      <c r="X540" s="224">
        <f t="shared" si="145"/>
        <v>60</v>
      </c>
      <c r="Y540" s="225">
        <f t="shared" si="152"/>
        <v>0</v>
      </c>
      <c r="Z540" s="226">
        <v>24000000</v>
      </c>
      <c r="AA540" s="226">
        <v>0</v>
      </c>
      <c r="AB540" s="226">
        <f t="shared" si="147"/>
        <v>0</v>
      </c>
      <c r="AC540" s="226"/>
      <c r="AD540" s="226"/>
      <c r="AE540" s="226"/>
      <c r="AF540" s="226"/>
      <c r="AG540" s="226"/>
      <c r="AH540" s="226"/>
      <c r="AI540" s="226"/>
      <c r="AJ540" s="226"/>
      <c r="AK540" s="226"/>
      <c r="AL540" s="226"/>
      <c r="AM540" s="226"/>
      <c r="AN540" s="226"/>
      <c r="AO540" s="226">
        <f t="shared" si="148"/>
        <v>24000000</v>
      </c>
      <c r="AP540" s="227">
        <f t="shared" si="149"/>
        <v>0</v>
      </c>
      <c r="AQ540" s="228"/>
      <c r="AR540" s="228"/>
      <c r="AS540" s="339"/>
      <c r="AT540" s="230"/>
      <c r="AU540" s="119" t="s">
        <v>195</v>
      </c>
      <c r="AV540" s="119" t="e">
        <f>VLOOKUP(F540,'[80]Detail Deprec_202512'!$D$230:$I$390,6,FALSE)</f>
        <v>#N/A</v>
      </c>
      <c r="AW540" s="534" t="e">
        <f t="shared" si="151"/>
        <v>#N/A</v>
      </c>
      <c r="BL540" s="347" t="s">
        <v>1896</v>
      </c>
    </row>
    <row r="541" spans="1:64" ht="12.9" hidden="1" customHeight="1" outlineLevel="1">
      <c r="A541" s="210">
        <f t="shared" si="150"/>
        <v>524</v>
      </c>
      <c r="B541" s="254" t="s">
        <v>206</v>
      </c>
      <c r="C541" s="517" t="s">
        <v>188</v>
      </c>
      <c r="D541" s="335">
        <v>155</v>
      </c>
      <c r="E541" s="254" t="s">
        <v>1900</v>
      </c>
      <c r="F541" s="254" t="s">
        <v>1901</v>
      </c>
      <c r="G541" s="350">
        <v>38625</v>
      </c>
      <c r="H541" s="351" t="s">
        <v>17</v>
      </c>
      <c r="I541" s="344">
        <v>3196</v>
      </c>
      <c r="J541" s="330" t="s">
        <v>1902</v>
      </c>
      <c r="K541" s="330" t="s">
        <v>1859</v>
      </c>
      <c r="L541" s="330" t="s">
        <v>1903</v>
      </c>
      <c r="M541" s="330">
        <v>2005</v>
      </c>
      <c r="N541" s="330" t="s">
        <v>1904</v>
      </c>
      <c r="O541" s="330" t="s">
        <v>1905</v>
      </c>
      <c r="P541" s="330" t="s">
        <v>1906</v>
      </c>
      <c r="Q541" s="345">
        <v>1</v>
      </c>
      <c r="R541" s="355">
        <v>22500</v>
      </c>
      <c r="S541" s="221">
        <v>230400000</v>
      </c>
      <c r="T541" s="221">
        <f t="shared" si="143"/>
        <v>3840000</v>
      </c>
      <c r="U541" s="222">
        <v>60</v>
      </c>
      <c r="V541" s="223">
        <v>60</v>
      </c>
      <c r="W541" s="222">
        <f t="shared" si="144"/>
        <v>0</v>
      </c>
      <c r="X541" s="224">
        <f t="shared" si="145"/>
        <v>60</v>
      </c>
      <c r="Y541" s="225">
        <f t="shared" si="152"/>
        <v>0</v>
      </c>
      <c r="Z541" s="226">
        <v>230400000</v>
      </c>
      <c r="AA541" s="226">
        <v>0</v>
      </c>
      <c r="AB541" s="226">
        <f t="shared" si="147"/>
        <v>0</v>
      </c>
      <c r="AC541" s="226"/>
      <c r="AD541" s="226"/>
      <c r="AE541" s="226"/>
      <c r="AF541" s="226"/>
      <c r="AG541" s="226"/>
      <c r="AH541" s="226"/>
      <c r="AI541" s="226"/>
      <c r="AJ541" s="226"/>
      <c r="AK541" s="226"/>
      <c r="AL541" s="226"/>
      <c r="AM541" s="226"/>
      <c r="AN541" s="226"/>
      <c r="AO541" s="226">
        <f t="shared" si="148"/>
        <v>230400000</v>
      </c>
      <c r="AP541" s="227">
        <f t="shared" si="149"/>
        <v>0</v>
      </c>
      <c r="AQ541" s="228"/>
      <c r="AR541" s="228"/>
      <c r="AS541" s="339"/>
      <c r="AT541" s="230"/>
      <c r="AU541" s="119" t="s">
        <v>195</v>
      </c>
      <c r="AV541" s="119" t="e">
        <f>VLOOKUP(F541,'[80]Detail Deprec_202512'!$D$230:$I$390,6,FALSE)</f>
        <v>#N/A</v>
      </c>
      <c r="AW541" s="534" t="e">
        <f t="shared" si="151"/>
        <v>#N/A</v>
      </c>
      <c r="BL541" s="254" t="s">
        <v>1900</v>
      </c>
    </row>
    <row r="542" spans="1:64" ht="12.9" hidden="1" customHeight="1" outlineLevel="1">
      <c r="A542" s="210">
        <f t="shared" si="150"/>
        <v>525</v>
      </c>
      <c r="B542" s="347" t="s">
        <v>206</v>
      </c>
      <c r="C542" s="517" t="s">
        <v>188</v>
      </c>
      <c r="D542" s="335">
        <v>155</v>
      </c>
      <c r="E542" s="347" t="s">
        <v>1907</v>
      </c>
      <c r="F542" s="347" t="s">
        <v>1908</v>
      </c>
      <c r="G542" s="350">
        <v>38686</v>
      </c>
      <c r="H542" s="351" t="s">
        <v>17</v>
      </c>
      <c r="I542" s="344">
        <v>8085</v>
      </c>
      <c r="J542" s="330" t="s">
        <v>1909</v>
      </c>
      <c r="K542" s="330" t="s">
        <v>1910</v>
      </c>
      <c r="L542" s="330" t="s">
        <v>1911</v>
      </c>
      <c r="M542" s="330">
        <v>2005</v>
      </c>
      <c r="N542" s="330" t="s">
        <v>1912</v>
      </c>
      <c r="O542" s="330">
        <v>1481781179</v>
      </c>
      <c r="P542" s="330" t="s">
        <v>1913</v>
      </c>
      <c r="Q542" s="345">
        <v>1</v>
      </c>
      <c r="R542" s="346"/>
      <c r="S542" s="221">
        <v>161000000</v>
      </c>
      <c r="T542" s="221">
        <f t="shared" si="143"/>
        <v>2683333.3333333335</v>
      </c>
      <c r="U542" s="222">
        <v>60</v>
      </c>
      <c r="V542" s="223">
        <v>60</v>
      </c>
      <c r="W542" s="222">
        <f t="shared" si="144"/>
        <v>0</v>
      </c>
      <c r="X542" s="224">
        <f t="shared" si="145"/>
        <v>60</v>
      </c>
      <c r="Y542" s="225">
        <f t="shared" si="152"/>
        <v>0</v>
      </c>
      <c r="Z542" s="226">
        <v>161000000</v>
      </c>
      <c r="AA542" s="226">
        <v>0</v>
      </c>
      <c r="AB542" s="226">
        <f t="shared" si="147"/>
        <v>0</v>
      </c>
      <c r="AC542" s="226"/>
      <c r="AD542" s="226"/>
      <c r="AE542" s="226"/>
      <c r="AF542" s="226"/>
      <c r="AG542" s="226"/>
      <c r="AH542" s="226"/>
      <c r="AI542" s="226"/>
      <c r="AJ542" s="226"/>
      <c r="AK542" s="226"/>
      <c r="AL542" s="226"/>
      <c r="AM542" s="226"/>
      <c r="AN542" s="226"/>
      <c r="AO542" s="226">
        <f t="shared" si="148"/>
        <v>161000000</v>
      </c>
      <c r="AP542" s="227">
        <f t="shared" si="149"/>
        <v>0</v>
      </c>
      <c r="AQ542" s="228"/>
      <c r="AR542" s="228"/>
      <c r="AS542" s="357" t="s">
        <v>1914</v>
      </c>
      <c r="AT542" s="230"/>
      <c r="AU542" s="119" t="s">
        <v>195</v>
      </c>
      <c r="AV542" s="119" t="e">
        <f>VLOOKUP(F542,'[80]Detail Deprec_202512'!$D$230:$I$390,6,FALSE)</f>
        <v>#N/A</v>
      </c>
      <c r="AW542" s="534" t="e">
        <f t="shared" si="151"/>
        <v>#N/A</v>
      </c>
      <c r="BL542" s="347" t="s">
        <v>1907</v>
      </c>
    </row>
    <row r="543" spans="1:64" ht="12.9" hidden="1" customHeight="1" outlineLevel="1">
      <c r="A543" s="210">
        <f t="shared" si="150"/>
        <v>526</v>
      </c>
      <c r="B543" s="341" t="s">
        <v>187</v>
      </c>
      <c r="C543" s="216" t="s">
        <v>188</v>
      </c>
      <c r="D543" s="335">
        <v>155</v>
      </c>
      <c r="E543" s="341" t="s">
        <v>1915</v>
      </c>
      <c r="F543" s="341" t="s">
        <v>1916</v>
      </c>
      <c r="G543" s="350">
        <v>38867</v>
      </c>
      <c r="H543" s="351" t="s">
        <v>17</v>
      </c>
      <c r="I543" s="344">
        <v>8144</v>
      </c>
      <c r="J543" s="330" t="s">
        <v>1917</v>
      </c>
      <c r="K543" s="330" t="s">
        <v>1918</v>
      </c>
      <c r="L543" s="330" t="s">
        <v>1919</v>
      </c>
      <c r="M543" s="330">
        <v>2006</v>
      </c>
      <c r="N543" s="330">
        <v>0</v>
      </c>
      <c r="O543" s="330"/>
      <c r="P543" s="330" t="s">
        <v>1920</v>
      </c>
      <c r="Q543" s="345">
        <v>1</v>
      </c>
      <c r="R543" s="346"/>
      <c r="S543" s="221">
        <v>345000000</v>
      </c>
      <c r="T543" s="221">
        <f t="shared" si="143"/>
        <v>5750000</v>
      </c>
      <c r="U543" s="222">
        <v>60</v>
      </c>
      <c r="V543" s="223">
        <v>60</v>
      </c>
      <c r="W543" s="222">
        <f t="shared" si="144"/>
        <v>0</v>
      </c>
      <c r="X543" s="224">
        <f t="shared" si="145"/>
        <v>60</v>
      </c>
      <c r="Y543" s="225">
        <f t="shared" si="152"/>
        <v>0</v>
      </c>
      <c r="Z543" s="226">
        <v>345000000</v>
      </c>
      <c r="AA543" s="226">
        <v>0</v>
      </c>
      <c r="AB543" s="226">
        <f t="shared" si="147"/>
        <v>0</v>
      </c>
      <c r="AC543" s="226"/>
      <c r="AD543" s="226"/>
      <c r="AE543" s="226"/>
      <c r="AF543" s="226"/>
      <c r="AG543" s="226"/>
      <c r="AH543" s="226"/>
      <c r="AI543" s="226"/>
      <c r="AJ543" s="226"/>
      <c r="AK543" s="226"/>
      <c r="AL543" s="226"/>
      <c r="AM543" s="226"/>
      <c r="AN543" s="226"/>
      <c r="AO543" s="226">
        <f t="shared" si="148"/>
        <v>345000000</v>
      </c>
      <c r="AP543" s="227">
        <f t="shared" si="149"/>
        <v>0</v>
      </c>
      <c r="AQ543" s="228"/>
      <c r="AR543" s="228"/>
      <c r="AS543" s="339"/>
      <c r="AT543" s="230"/>
      <c r="AU543" s="119" t="s">
        <v>195</v>
      </c>
      <c r="AV543" s="119" t="e">
        <f>VLOOKUP(F543,'[80]Detail Deprec_202512'!$D$230:$I$390,6,FALSE)</f>
        <v>#N/A</v>
      </c>
      <c r="AW543" s="534" t="e">
        <f t="shared" si="151"/>
        <v>#N/A</v>
      </c>
      <c r="BL543" s="341" t="s">
        <v>1915</v>
      </c>
    </row>
    <row r="544" spans="1:64" ht="12.9" hidden="1" customHeight="1" outlineLevel="1">
      <c r="A544" s="210">
        <f t="shared" si="150"/>
        <v>527</v>
      </c>
      <c r="B544" s="254" t="s">
        <v>1839</v>
      </c>
      <c r="C544" s="271" t="s">
        <v>1840</v>
      </c>
      <c r="D544" s="335">
        <v>155</v>
      </c>
      <c r="E544" s="254" t="s">
        <v>1921</v>
      </c>
      <c r="F544" s="254" t="s">
        <v>1922</v>
      </c>
      <c r="G544" s="336">
        <v>38960</v>
      </c>
      <c r="H544" s="351" t="s">
        <v>17</v>
      </c>
      <c r="I544" s="330">
        <v>3244</v>
      </c>
      <c r="J544" s="330" t="s">
        <v>1923</v>
      </c>
      <c r="K544" s="330" t="s">
        <v>1872</v>
      </c>
      <c r="L544" s="330" t="s">
        <v>1815</v>
      </c>
      <c r="M544" s="330">
        <v>2006</v>
      </c>
      <c r="N544" s="330"/>
      <c r="O544" s="330" t="s">
        <v>1924</v>
      </c>
      <c r="P544" s="330" t="s">
        <v>1925</v>
      </c>
      <c r="Q544" s="345">
        <v>1</v>
      </c>
      <c r="R544" s="358">
        <v>3925000</v>
      </c>
      <c r="S544" s="340">
        <v>310585250</v>
      </c>
      <c r="T544" s="221">
        <f t="shared" si="143"/>
        <v>5176420.833333333</v>
      </c>
      <c r="U544" s="222">
        <v>60</v>
      </c>
      <c r="V544" s="223">
        <v>60.000000000000007</v>
      </c>
      <c r="W544" s="222">
        <f t="shared" si="144"/>
        <v>0</v>
      </c>
      <c r="X544" s="224">
        <f t="shared" si="145"/>
        <v>60.000000000000007</v>
      </c>
      <c r="Y544" s="225">
        <f t="shared" si="152"/>
        <v>0</v>
      </c>
      <c r="Z544" s="226">
        <v>310585250</v>
      </c>
      <c r="AA544" s="226">
        <v>0</v>
      </c>
      <c r="AB544" s="226">
        <f t="shared" si="147"/>
        <v>0</v>
      </c>
      <c r="AC544" s="226"/>
      <c r="AD544" s="226"/>
      <c r="AE544" s="226"/>
      <c r="AF544" s="226"/>
      <c r="AG544" s="226"/>
      <c r="AH544" s="226"/>
      <c r="AI544" s="226"/>
      <c r="AJ544" s="226"/>
      <c r="AK544" s="226"/>
      <c r="AL544" s="226"/>
      <c r="AM544" s="226"/>
      <c r="AN544" s="226"/>
      <c r="AO544" s="226">
        <f t="shared" si="148"/>
        <v>310585250</v>
      </c>
      <c r="AP544" s="227">
        <f t="shared" si="149"/>
        <v>0</v>
      </c>
      <c r="AQ544" s="228"/>
      <c r="AR544" s="228"/>
      <c r="AS544" s="339"/>
      <c r="AT544" s="230"/>
      <c r="AU544" s="119" t="s">
        <v>195</v>
      </c>
      <c r="AV544" s="119" t="e">
        <f>VLOOKUP(F544,'[80]Detail Deprec_202512'!$D$230:$I$390,6,FALSE)</f>
        <v>#N/A</v>
      </c>
      <c r="AW544" s="534" t="e">
        <f t="shared" si="151"/>
        <v>#N/A</v>
      </c>
      <c r="BL544" s="254" t="s">
        <v>1921</v>
      </c>
    </row>
    <row r="545" spans="1:64" ht="12.9" hidden="1" customHeight="1" outlineLevel="1">
      <c r="A545" s="210">
        <f t="shared" si="150"/>
        <v>528</v>
      </c>
      <c r="B545" s="254" t="s">
        <v>1839</v>
      </c>
      <c r="C545" s="271" t="s">
        <v>1926</v>
      </c>
      <c r="D545" s="335">
        <v>155</v>
      </c>
      <c r="E545" s="254" t="s">
        <v>1927</v>
      </c>
      <c r="F545" s="254" t="s">
        <v>1928</v>
      </c>
      <c r="G545" s="350">
        <v>39294</v>
      </c>
      <c r="H545" s="351" t="s">
        <v>17</v>
      </c>
      <c r="I545" s="344">
        <v>3025</v>
      </c>
      <c r="J545" s="330" t="s">
        <v>1929</v>
      </c>
      <c r="K545" s="330" t="s">
        <v>1930</v>
      </c>
      <c r="L545" s="330" t="s">
        <v>1860</v>
      </c>
      <c r="M545" s="330">
        <v>2007</v>
      </c>
      <c r="N545" s="330"/>
      <c r="O545" s="330" t="s">
        <v>1931</v>
      </c>
      <c r="P545" s="330" t="s">
        <v>1932</v>
      </c>
      <c r="Q545" s="345">
        <v>1</v>
      </c>
      <c r="R545" s="358">
        <v>2400000</v>
      </c>
      <c r="S545" s="221">
        <v>176328000</v>
      </c>
      <c r="T545" s="221">
        <f t="shared" si="143"/>
        <v>2938800</v>
      </c>
      <c r="U545" s="222">
        <v>60</v>
      </c>
      <c r="V545" s="223">
        <v>60</v>
      </c>
      <c r="W545" s="222">
        <f t="shared" si="144"/>
        <v>0</v>
      </c>
      <c r="X545" s="224">
        <f t="shared" si="145"/>
        <v>60</v>
      </c>
      <c r="Y545" s="225">
        <f t="shared" si="152"/>
        <v>0</v>
      </c>
      <c r="Z545" s="226">
        <v>176328000</v>
      </c>
      <c r="AA545" s="226">
        <v>0</v>
      </c>
      <c r="AB545" s="226">
        <f t="shared" si="147"/>
        <v>0</v>
      </c>
      <c r="AC545" s="226"/>
      <c r="AD545" s="226"/>
      <c r="AE545" s="226"/>
      <c r="AF545" s="226"/>
      <c r="AG545" s="226"/>
      <c r="AH545" s="226"/>
      <c r="AI545" s="226"/>
      <c r="AJ545" s="226"/>
      <c r="AK545" s="226"/>
      <c r="AL545" s="226"/>
      <c r="AM545" s="226"/>
      <c r="AN545" s="226"/>
      <c r="AO545" s="226">
        <f t="shared" si="148"/>
        <v>176328000</v>
      </c>
      <c r="AP545" s="227">
        <f t="shared" si="149"/>
        <v>0</v>
      </c>
      <c r="AQ545" s="228"/>
      <c r="AR545" s="228"/>
      <c r="AS545" s="339"/>
      <c r="AT545" s="230"/>
      <c r="AU545" s="119" t="s">
        <v>195</v>
      </c>
      <c r="AV545" s="119" t="e">
        <f>VLOOKUP(F545,'[80]Detail Deprec_202512'!$D$230:$I$390,6,FALSE)</f>
        <v>#N/A</v>
      </c>
      <c r="AW545" s="534" t="e">
        <f t="shared" si="151"/>
        <v>#N/A</v>
      </c>
      <c r="BL545" s="254" t="s">
        <v>1927</v>
      </c>
    </row>
    <row r="546" spans="1:64" ht="12.9" hidden="1" customHeight="1" outlineLevel="1">
      <c r="A546" s="210">
        <f t="shared" si="150"/>
        <v>529</v>
      </c>
      <c r="B546" s="514" t="s">
        <v>206</v>
      </c>
      <c r="C546" s="517" t="s">
        <v>188</v>
      </c>
      <c r="D546" s="335">
        <v>155</v>
      </c>
      <c r="E546" s="254" t="s">
        <v>1933</v>
      </c>
      <c r="F546" s="254" t="s">
        <v>1934</v>
      </c>
      <c r="G546" s="350">
        <v>39294</v>
      </c>
      <c r="H546" s="351" t="s">
        <v>17</v>
      </c>
      <c r="I546" s="344">
        <v>3102</v>
      </c>
      <c r="J546" s="330" t="s">
        <v>750</v>
      </c>
      <c r="K546" s="330" t="s">
        <v>1935</v>
      </c>
      <c r="L546" s="330" t="s">
        <v>1936</v>
      </c>
      <c r="M546" s="330">
        <v>2007</v>
      </c>
      <c r="N546" s="330" t="s">
        <v>1937</v>
      </c>
      <c r="O546" s="330" t="s">
        <v>1938</v>
      </c>
      <c r="P546" s="330" t="s">
        <v>1939</v>
      </c>
      <c r="Q546" s="345">
        <v>1</v>
      </c>
      <c r="R546" s="358">
        <v>15000000</v>
      </c>
      <c r="S546" s="221">
        <v>1102050000</v>
      </c>
      <c r="T546" s="221">
        <f t="shared" si="143"/>
        <v>18367500</v>
      </c>
      <c r="U546" s="222">
        <v>60</v>
      </c>
      <c r="V546" s="223">
        <v>60</v>
      </c>
      <c r="W546" s="222">
        <f t="shared" si="144"/>
        <v>0</v>
      </c>
      <c r="X546" s="224">
        <f t="shared" si="145"/>
        <v>60</v>
      </c>
      <c r="Y546" s="225">
        <f t="shared" si="152"/>
        <v>0</v>
      </c>
      <c r="Z546" s="226">
        <v>1102050000</v>
      </c>
      <c r="AA546" s="226">
        <v>0</v>
      </c>
      <c r="AB546" s="226">
        <f t="shared" si="147"/>
        <v>0</v>
      </c>
      <c r="AC546" s="226"/>
      <c r="AD546" s="226"/>
      <c r="AE546" s="226"/>
      <c r="AF546" s="226"/>
      <c r="AG546" s="226"/>
      <c r="AH546" s="226"/>
      <c r="AI546" s="226"/>
      <c r="AJ546" s="226"/>
      <c r="AK546" s="226"/>
      <c r="AL546" s="226"/>
      <c r="AM546" s="226"/>
      <c r="AN546" s="226"/>
      <c r="AO546" s="226">
        <f t="shared" si="148"/>
        <v>1102050000</v>
      </c>
      <c r="AP546" s="227">
        <f t="shared" si="149"/>
        <v>0</v>
      </c>
      <c r="AQ546" s="228"/>
      <c r="AR546" s="228"/>
      <c r="AS546" s="339"/>
      <c r="AT546" s="230"/>
      <c r="AU546" s="119" t="s">
        <v>195</v>
      </c>
      <c r="AV546" s="119" t="e">
        <f>VLOOKUP(F546,'[80]Detail Deprec_202512'!$D$230:$I$390,6,FALSE)</f>
        <v>#N/A</v>
      </c>
      <c r="AW546" s="534" t="e">
        <f t="shared" si="151"/>
        <v>#N/A</v>
      </c>
      <c r="BL546" s="254" t="s">
        <v>1933</v>
      </c>
    </row>
    <row r="547" spans="1:64" ht="12.9" hidden="1" customHeight="1" outlineLevel="1">
      <c r="A547" s="210">
        <f t="shared" si="150"/>
        <v>530</v>
      </c>
      <c r="B547" s="514" t="s">
        <v>206</v>
      </c>
      <c r="C547" s="517" t="s">
        <v>188</v>
      </c>
      <c r="D547" s="335">
        <v>155</v>
      </c>
      <c r="E547" s="254" t="s">
        <v>1940</v>
      </c>
      <c r="F547" s="254" t="s">
        <v>1941</v>
      </c>
      <c r="G547" s="350">
        <v>39354</v>
      </c>
      <c r="H547" s="351" t="s">
        <v>17</v>
      </c>
      <c r="I547" s="344">
        <v>3064</v>
      </c>
      <c r="J547" s="330" t="s">
        <v>750</v>
      </c>
      <c r="K547" s="330" t="s">
        <v>1942</v>
      </c>
      <c r="L547" s="330" t="s">
        <v>1943</v>
      </c>
      <c r="M547" s="330">
        <v>1999</v>
      </c>
      <c r="N547" s="330" t="s">
        <v>1944</v>
      </c>
      <c r="O547" s="330" t="s">
        <v>1945</v>
      </c>
      <c r="P547" s="330" t="s">
        <v>1946</v>
      </c>
      <c r="Q547" s="345">
        <v>1</v>
      </c>
      <c r="R547" s="346"/>
      <c r="S547" s="221">
        <v>365000000</v>
      </c>
      <c r="T547" s="221">
        <f t="shared" si="143"/>
        <v>6083333.333333333</v>
      </c>
      <c r="U547" s="222">
        <v>60</v>
      </c>
      <c r="V547" s="223">
        <v>60</v>
      </c>
      <c r="W547" s="222">
        <f t="shared" si="144"/>
        <v>0</v>
      </c>
      <c r="X547" s="224">
        <f t="shared" si="145"/>
        <v>60</v>
      </c>
      <c r="Y547" s="225">
        <f t="shared" si="152"/>
        <v>0</v>
      </c>
      <c r="Z547" s="226">
        <v>365000000</v>
      </c>
      <c r="AA547" s="226">
        <v>0</v>
      </c>
      <c r="AB547" s="226">
        <f t="shared" si="147"/>
        <v>0</v>
      </c>
      <c r="AC547" s="226"/>
      <c r="AD547" s="226"/>
      <c r="AE547" s="226"/>
      <c r="AF547" s="226"/>
      <c r="AG547" s="226"/>
      <c r="AH547" s="226"/>
      <c r="AI547" s="226"/>
      <c r="AJ547" s="226"/>
      <c r="AK547" s="226"/>
      <c r="AL547" s="226"/>
      <c r="AM547" s="226"/>
      <c r="AN547" s="226"/>
      <c r="AO547" s="226">
        <f t="shared" si="148"/>
        <v>365000000</v>
      </c>
      <c r="AP547" s="227">
        <f t="shared" si="149"/>
        <v>0</v>
      </c>
      <c r="AQ547" s="228"/>
      <c r="AR547" s="228"/>
      <c r="AS547" s="339"/>
      <c r="AT547" s="230"/>
      <c r="AU547" s="119" t="s">
        <v>195</v>
      </c>
      <c r="AV547" s="119" t="e">
        <f>VLOOKUP(F547,'[80]Detail Deprec_202512'!$D$230:$I$390,6,FALSE)</f>
        <v>#N/A</v>
      </c>
      <c r="AW547" s="534" t="e">
        <f t="shared" si="151"/>
        <v>#N/A</v>
      </c>
      <c r="BL547" s="254" t="s">
        <v>1940</v>
      </c>
    </row>
    <row r="548" spans="1:64" ht="12.9" hidden="1" customHeight="1" outlineLevel="1">
      <c r="A548" s="210">
        <f t="shared" si="150"/>
        <v>531</v>
      </c>
      <c r="B548" s="347" t="s">
        <v>1839</v>
      </c>
      <c r="C548" s="271" t="s">
        <v>1840</v>
      </c>
      <c r="D548" s="335">
        <v>155</v>
      </c>
      <c r="E548" s="254" t="s">
        <v>1947</v>
      </c>
      <c r="F548" s="254" t="s">
        <v>1948</v>
      </c>
      <c r="G548" s="359">
        <v>39813</v>
      </c>
      <c r="H548" s="351" t="s">
        <v>17</v>
      </c>
      <c r="I548" s="360"/>
      <c r="J548" s="352" t="s">
        <v>1923</v>
      </c>
      <c r="K548" s="352" t="s">
        <v>1872</v>
      </c>
      <c r="L548" s="352" t="s">
        <v>1949</v>
      </c>
      <c r="M548" s="352">
        <v>2008</v>
      </c>
      <c r="N548" s="361" t="s">
        <v>1950</v>
      </c>
      <c r="O548" s="352" t="s">
        <v>1951</v>
      </c>
      <c r="P548" s="352" t="s">
        <v>1952</v>
      </c>
      <c r="Q548" s="345">
        <v>1</v>
      </c>
      <c r="R548" s="358">
        <v>4100000</v>
      </c>
      <c r="S548" s="340">
        <v>497043000</v>
      </c>
      <c r="T548" s="221">
        <f t="shared" si="143"/>
        <v>8284050</v>
      </c>
      <c r="U548" s="222">
        <v>60</v>
      </c>
      <c r="V548" s="223">
        <v>60</v>
      </c>
      <c r="W548" s="222">
        <f t="shared" si="144"/>
        <v>0</v>
      </c>
      <c r="X548" s="224">
        <f t="shared" si="145"/>
        <v>60</v>
      </c>
      <c r="Y548" s="225">
        <f t="shared" si="152"/>
        <v>0</v>
      </c>
      <c r="Z548" s="226">
        <v>497043000</v>
      </c>
      <c r="AA548" s="226">
        <v>0</v>
      </c>
      <c r="AB548" s="226">
        <f t="shared" si="147"/>
        <v>0</v>
      </c>
      <c r="AC548" s="226"/>
      <c r="AD548" s="226"/>
      <c r="AE548" s="226"/>
      <c r="AF548" s="226"/>
      <c r="AG548" s="226"/>
      <c r="AH548" s="226"/>
      <c r="AI548" s="226"/>
      <c r="AJ548" s="226"/>
      <c r="AK548" s="226"/>
      <c r="AL548" s="226"/>
      <c r="AM548" s="226"/>
      <c r="AN548" s="226"/>
      <c r="AO548" s="226">
        <f t="shared" si="148"/>
        <v>497043000</v>
      </c>
      <c r="AP548" s="227">
        <f t="shared" si="149"/>
        <v>0</v>
      </c>
      <c r="AQ548" s="228"/>
      <c r="AR548" s="228"/>
      <c r="AS548" s="339"/>
      <c r="AT548" s="230"/>
      <c r="AU548" s="119" t="s">
        <v>195</v>
      </c>
      <c r="AV548" s="119" t="e">
        <f>VLOOKUP(F548,'[80]Detail Deprec_202512'!$D$230:$I$390,6,FALSE)</f>
        <v>#N/A</v>
      </c>
      <c r="AW548" s="534" t="e">
        <f t="shared" si="151"/>
        <v>#N/A</v>
      </c>
      <c r="BL548" s="254" t="s">
        <v>1947</v>
      </c>
    </row>
    <row r="549" spans="1:64" ht="12.9" hidden="1" customHeight="1" outlineLevel="1">
      <c r="A549" s="829">
        <f t="shared" si="150"/>
        <v>532</v>
      </c>
      <c r="B549" s="944" t="s">
        <v>187</v>
      </c>
      <c r="C549" s="849" t="s">
        <v>188</v>
      </c>
      <c r="D549" s="832">
        <v>155</v>
      </c>
      <c r="E549" s="945" t="s">
        <v>1953</v>
      </c>
      <c r="F549" s="945" t="s">
        <v>1954</v>
      </c>
      <c r="G549" s="923">
        <v>40025</v>
      </c>
      <c r="H549" s="834" t="s">
        <v>17</v>
      </c>
      <c r="I549" s="856">
        <v>9025</v>
      </c>
      <c r="J549" s="858" t="s">
        <v>1955</v>
      </c>
      <c r="K549" s="849" t="s">
        <v>1956</v>
      </c>
      <c r="L549" s="835"/>
      <c r="M549" s="835">
        <v>2009</v>
      </c>
      <c r="N549" s="835"/>
      <c r="O549" s="835"/>
      <c r="P549" s="835"/>
      <c r="Q549" s="859">
        <v>1</v>
      </c>
      <c r="R549" s="946"/>
      <c r="S549" s="840">
        <v>276962036</v>
      </c>
      <c r="T549" s="840">
        <f t="shared" si="143"/>
        <v>4616033.9333333336</v>
      </c>
      <c r="U549" s="843">
        <v>60</v>
      </c>
      <c r="V549" s="842">
        <v>60</v>
      </c>
      <c r="W549" s="843">
        <f t="shared" si="144"/>
        <v>0</v>
      </c>
      <c r="X549" s="841">
        <f t="shared" si="145"/>
        <v>60</v>
      </c>
      <c r="Y549" s="844">
        <f t="shared" si="152"/>
        <v>0</v>
      </c>
      <c r="Z549" s="845">
        <v>276962036</v>
      </c>
      <c r="AA549" s="845">
        <v>0</v>
      </c>
      <c r="AB549" s="845">
        <f t="shared" si="147"/>
        <v>0</v>
      </c>
      <c r="AC549" s="845"/>
      <c r="AD549" s="845"/>
      <c r="AE549" s="845"/>
      <c r="AF549" s="845"/>
      <c r="AG549" s="845"/>
      <c r="AH549" s="845"/>
      <c r="AI549" s="845"/>
      <c r="AJ549" s="845"/>
      <c r="AK549" s="845"/>
      <c r="AL549" s="845"/>
      <c r="AM549" s="845"/>
      <c r="AN549" s="845"/>
      <c r="AO549" s="845">
        <f t="shared" si="148"/>
        <v>276962036</v>
      </c>
      <c r="AP549" s="846">
        <f t="shared" si="149"/>
        <v>0</v>
      </c>
      <c r="AQ549" s="847"/>
      <c r="AR549" s="847" t="s">
        <v>86</v>
      </c>
      <c r="AS549" s="872"/>
      <c r="AT549" s="865">
        <v>46203</v>
      </c>
      <c r="AU549" s="119" t="s">
        <v>195</v>
      </c>
      <c r="AV549" s="119" t="e">
        <f>VLOOKUP(F549,'[80]Detail Deprec_202512'!$D$230:$I$390,6,FALSE)</f>
        <v>#N/A</v>
      </c>
      <c r="AW549" s="534" t="e">
        <f t="shared" si="151"/>
        <v>#N/A</v>
      </c>
      <c r="BL549" s="362" t="s">
        <v>1953</v>
      </c>
    </row>
    <row r="550" spans="1:64" ht="12.9" customHeight="1" outlineLevel="1">
      <c r="A550" s="210">
        <f t="shared" si="150"/>
        <v>533</v>
      </c>
      <c r="B550" s="254" t="s">
        <v>271</v>
      </c>
      <c r="C550" s="294" t="s">
        <v>1891</v>
      </c>
      <c r="D550" s="335">
        <v>155</v>
      </c>
      <c r="E550" s="347" t="s">
        <v>1957</v>
      </c>
      <c r="F550" s="254" t="s">
        <v>1958</v>
      </c>
      <c r="G550" s="336">
        <v>40358</v>
      </c>
      <c r="H550" s="351" t="s">
        <v>17</v>
      </c>
      <c r="I550" s="330">
        <v>5055</v>
      </c>
      <c r="J550" s="271" t="s">
        <v>1959</v>
      </c>
      <c r="K550" s="271" t="s">
        <v>719</v>
      </c>
      <c r="L550" s="330" t="s">
        <v>1960</v>
      </c>
      <c r="M550" s="330">
        <v>2010</v>
      </c>
      <c r="N550" s="330" t="s">
        <v>1961</v>
      </c>
      <c r="O550" s="330" t="s">
        <v>1962</v>
      </c>
      <c r="P550" s="271" t="s">
        <v>1963</v>
      </c>
      <c r="Q550" s="327">
        <v>1</v>
      </c>
      <c r="R550" s="365"/>
      <c r="S550" s="274">
        <v>635181818</v>
      </c>
      <c r="T550" s="221">
        <f t="shared" ref="T550:T597" si="153">+S550/U550</f>
        <v>10586363.633333333</v>
      </c>
      <c r="U550" s="224">
        <v>60</v>
      </c>
      <c r="V550" s="223">
        <v>59.999999999999979</v>
      </c>
      <c r="W550" s="222">
        <f t="shared" ref="W550:W597" si="154">+AB550/T550</f>
        <v>0</v>
      </c>
      <c r="X550" s="224">
        <f t="shared" ref="X550:X597" si="155">+V550+W550</f>
        <v>59.999999999999979</v>
      </c>
      <c r="Y550" s="225">
        <f t="shared" ref="Y550:Y576" si="156">+U550-X550</f>
        <v>0</v>
      </c>
      <c r="Z550" s="226">
        <v>635181817.99999976</v>
      </c>
      <c r="AA550" s="226">
        <v>2.384185791015625E-7</v>
      </c>
      <c r="AB550" s="226">
        <f t="shared" si="147"/>
        <v>0</v>
      </c>
      <c r="AC550" s="226"/>
      <c r="AD550" s="226"/>
      <c r="AE550" s="226"/>
      <c r="AF550" s="226"/>
      <c r="AG550" s="226"/>
      <c r="AH550" s="226"/>
      <c r="AI550" s="226"/>
      <c r="AJ550" s="226"/>
      <c r="AK550" s="226"/>
      <c r="AL550" s="226"/>
      <c r="AM550" s="226"/>
      <c r="AN550" s="226"/>
      <c r="AO550" s="226">
        <f t="shared" ref="AO550:AO597" si="157">+Z550+AB550</f>
        <v>635181817.99999976</v>
      </c>
      <c r="AP550" s="227">
        <f t="shared" ref="AP550:AP597" si="158">IF(AR550=$AR$8,((S550-AO550)*0),S550-AO550)</f>
        <v>2.384185791015625E-7</v>
      </c>
      <c r="AQ550" s="228"/>
      <c r="AR550" s="228"/>
      <c r="AS550" s="302"/>
      <c r="AT550" s="230"/>
      <c r="AU550" s="119" t="s">
        <v>195</v>
      </c>
      <c r="AV550" s="119" t="e">
        <f>VLOOKUP(F550,'[80]Detail Deprec_202512'!$D$230:$I$390,6,FALSE)</f>
        <v>#N/A</v>
      </c>
      <c r="AW550" s="534" t="e">
        <f t="shared" si="151"/>
        <v>#N/A</v>
      </c>
      <c r="BL550" s="347" t="s">
        <v>1957</v>
      </c>
    </row>
    <row r="551" spans="1:64" ht="12.9" hidden="1" customHeight="1" outlineLevel="1">
      <c r="A551" s="210">
        <f t="shared" si="150"/>
        <v>534</v>
      </c>
      <c r="B551" s="254" t="s">
        <v>1839</v>
      </c>
      <c r="C551" s="271" t="s">
        <v>1840</v>
      </c>
      <c r="D551" s="335">
        <v>155</v>
      </c>
      <c r="E551" s="254" t="s">
        <v>1964</v>
      </c>
      <c r="F551" s="254" t="s">
        <v>1965</v>
      </c>
      <c r="G551" s="336">
        <v>40374</v>
      </c>
      <c r="H551" s="351" t="s">
        <v>17</v>
      </c>
      <c r="I551" s="330">
        <v>10</v>
      </c>
      <c r="J551" s="271" t="s">
        <v>1923</v>
      </c>
      <c r="K551" s="352" t="s">
        <v>1872</v>
      </c>
      <c r="L551" s="330" t="s">
        <v>1860</v>
      </c>
      <c r="M551" s="330">
        <v>2010</v>
      </c>
      <c r="N551" s="330"/>
      <c r="O551" s="271" t="s">
        <v>1966</v>
      </c>
      <c r="P551" s="271" t="s">
        <v>1967</v>
      </c>
      <c r="Q551" s="327">
        <v>1</v>
      </c>
      <c r="R551" s="366">
        <v>2750000</v>
      </c>
      <c r="S551" s="367">
        <v>268702500</v>
      </c>
      <c r="T551" s="221">
        <f t="shared" si="153"/>
        <v>4478375</v>
      </c>
      <c r="U551" s="224">
        <v>60</v>
      </c>
      <c r="V551" s="223">
        <v>60</v>
      </c>
      <c r="W551" s="222">
        <f t="shared" si="154"/>
        <v>0</v>
      </c>
      <c r="X551" s="224">
        <f t="shared" si="155"/>
        <v>60</v>
      </c>
      <c r="Y551" s="225">
        <f t="shared" si="156"/>
        <v>0</v>
      </c>
      <c r="Z551" s="226">
        <v>268702500</v>
      </c>
      <c r="AA551" s="226">
        <v>0</v>
      </c>
      <c r="AB551" s="226">
        <f t="shared" si="147"/>
        <v>0</v>
      </c>
      <c r="AC551" s="226"/>
      <c r="AD551" s="226"/>
      <c r="AE551" s="226"/>
      <c r="AF551" s="226"/>
      <c r="AG551" s="226"/>
      <c r="AH551" s="226"/>
      <c r="AI551" s="226"/>
      <c r="AJ551" s="226"/>
      <c r="AK551" s="226"/>
      <c r="AL551" s="226"/>
      <c r="AM551" s="226"/>
      <c r="AN551" s="226"/>
      <c r="AO551" s="226">
        <f t="shared" si="157"/>
        <v>268702500</v>
      </c>
      <c r="AP551" s="227">
        <f t="shared" si="158"/>
        <v>0</v>
      </c>
      <c r="AQ551" s="228"/>
      <c r="AR551" s="228"/>
      <c r="AS551" s="302"/>
      <c r="AT551" s="230"/>
      <c r="AU551" s="119" t="s">
        <v>195</v>
      </c>
      <c r="AV551" s="119" t="e">
        <f>VLOOKUP(F551,'[80]Detail Deprec_202512'!$D$230:$I$390,6,FALSE)</f>
        <v>#N/A</v>
      </c>
      <c r="AW551" s="534" t="e">
        <f t="shared" si="151"/>
        <v>#N/A</v>
      </c>
      <c r="BL551" s="254" t="s">
        <v>1964</v>
      </c>
    </row>
    <row r="552" spans="1:64" ht="12.9" hidden="1" customHeight="1" outlineLevel="1">
      <c r="A552" s="210">
        <f t="shared" si="150"/>
        <v>535</v>
      </c>
      <c r="B552" s="254" t="s">
        <v>1839</v>
      </c>
      <c r="C552" s="271" t="s">
        <v>1840</v>
      </c>
      <c r="D552" s="335">
        <v>155</v>
      </c>
      <c r="E552" s="254" t="s">
        <v>1968</v>
      </c>
      <c r="F552" s="254" t="s">
        <v>1969</v>
      </c>
      <c r="G552" s="336">
        <v>40420</v>
      </c>
      <c r="H552" s="351" t="s">
        <v>17</v>
      </c>
      <c r="I552" s="330">
        <v>16</v>
      </c>
      <c r="J552" s="271" t="s">
        <v>1818</v>
      </c>
      <c r="K552" s="271" t="s">
        <v>1930</v>
      </c>
      <c r="L552" s="330" t="s">
        <v>1970</v>
      </c>
      <c r="M552" s="330">
        <v>2010</v>
      </c>
      <c r="N552" s="330"/>
      <c r="O552" s="271" t="s">
        <v>1971</v>
      </c>
      <c r="P552" s="271" t="s">
        <v>1972</v>
      </c>
      <c r="Q552" s="327">
        <v>1</v>
      </c>
      <c r="R552" s="366">
        <v>6350000</v>
      </c>
      <c r="S552" s="367">
        <v>651383000</v>
      </c>
      <c r="T552" s="221">
        <f t="shared" si="153"/>
        <v>10856383.333333334</v>
      </c>
      <c r="U552" s="224">
        <v>60</v>
      </c>
      <c r="V552" s="223">
        <v>60</v>
      </c>
      <c r="W552" s="222">
        <f t="shared" si="154"/>
        <v>0</v>
      </c>
      <c r="X552" s="224">
        <f t="shared" si="155"/>
        <v>60</v>
      </c>
      <c r="Y552" s="225">
        <f t="shared" si="156"/>
        <v>0</v>
      </c>
      <c r="Z552" s="226">
        <v>651383000</v>
      </c>
      <c r="AA552" s="226">
        <v>0</v>
      </c>
      <c r="AB552" s="226">
        <f t="shared" si="147"/>
        <v>0</v>
      </c>
      <c r="AC552" s="226"/>
      <c r="AD552" s="226"/>
      <c r="AE552" s="226"/>
      <c r="AF552" s="226"/>
      <c r="AG552" s="226"/>
      <c r="AH552" s="226"/>
      <c r="AI552" s="226"/>
      <c r="AJ552" s="226"/>
      <c r="AK552" s="226"/>
      <c r="AL552" s="226"/>
      <c r="AM552" s="226"/>
      <c r="AN552" s="226"/>
      <c r="AO552" s="226">
        <f t="shared" si="157"/>
        <v>651383000</v>
      </c>
      <c r="AP552" s="227">
        <f t="shared" si="158"/>
        <v>0</v>
      </c>
      <c r="AQ552" s="228"/>
      <c r="AR552" s="228"/>
      <c r="AS552" s="302"/>
      <c r="AT552" s="230"/>
      <c r="AU552" s="119" t="s">
        <v>195</v>
      </c>
      <c r="AV552" s="119" t="e">
        <f>VLOOKUP(F552,'[80]Detail Deprec_202512'!$D$230:$I$390,6,FALSE)</f>
        <v>#N/A</v>
      </c>
      <c r="AW552" s="534" t="e">
        <f t="shared" si="151"/>
        <v>#N/A</v>
      </c>
      <c r="BL552" s="254" t="s">
        <v>1968</v>
      </c>
    </row>
    <row r="553" spans="1:64" ht="12.9" hidden="1" customHeight="1" outlineLevel="1">
      <c r="A553" s="210">
        <f t="shared" si="150"/>
        <v>536</v>
      </c>
      <c r="B553" s="254" t="s">
        <v>206</v>
      </c>
      <c r="C553" s="517" t="s">
        <v>188</v>
      </c>
      <c r="D553" s="335">
        <v>155</v>
      </c>
      <c r="E553" s="254" t="s">
        <v>1973</v>
      </c>
      <c r="F553" s="254" t="s">
        <v>1974</v>
      </c>
      <c r="G553" s="336">
        <v>40466</v>
      </c>
      <c r="H553" s="351" t="s">
        <v>17</v>
      </c>
      <c r="I553" s="330">
        <v>14</v>
      </c>
      <c r="J553" s="271" t="s">
        <v>1902</v>
      </c>
      <c r="K553" s="271" t="s">
        <v>1859</v>
      </c>
      <c r="L553" s="330" t="s">
        <v>1860</v>
      </c>
      <c r="M553" s="330">
        <v>2010</v>
      </c>
      <c r="N553" s="368" t="s">
        <v>1975</v>
      </c>
      <c r="O553" s="271" t="s">
        <v>1976</v>
      </c>
      <c r="P553" s="271" t="s">
        <v>1977</v>
      </c>
      <c r="Q553" s="327">
        <v>1</v>
      </c>
      <c r="R553" s="365">
        <v>25900</v>
      </c>
      <c r="S553" s="274">
        <v>237762000</v>
      </c>
      <c r="T553" s="221">
        <f t="shared" si="153"/>
        <v>4953375</v>
      </c>
      <c r="U553" s="224">
        <v>48</v>
      </c>
      <c r="V553" s="223">
        <v>48</v>
      </c>
      <c r="W553" s="222">
        <f t="shared" si="154"/>
        <v>0</v>
      </c>
      <c r="X553" s="224">
        <f t="shared" si="155"/>
        <v>48</v>
      </c>
      <c r="Y553" s="225">
        <f t="shared" si="156"/>
        <v>0</v>
      </c>
      <c r="Z553" s="226">
        <v>237762000</v>
      </c>
      <c r="AA553" s="226">
        <v>0</v>
      </c>
      <c r="AB553" s="226">
        <f t="shared" si="147"/>
        <v>0</v>
      </c>
      <c r="AC553" s="226"/>
      <c r="AD553" s="226"/>
      <c r="AE553" s="226"/>
      <c r="AF553" s="226"/>
      <c r="AG553" s="226"/>
      <c r="AH553" s="226"/>
      <c r="AI553" s="226"/>
      <c r="AJ553" s="226"/>
      <c r="AK553" s="226"/>
      <c r="AL553" s="226"/>
      <c r="AM553" s="226"/>
      <c r="AN553" s="226"/>
      <c r="AO553" s="226">
        <f t="shared" si="157"/>
        <v>237762000</v>
      </c>
      <c r="AP553" s="227">
        <f t="shared" si="158"/>
        <v>0</v>
      </c>
      <c r="AQ553" s="228"/>
      <c r="AR553" s="228"/>
      <c r="AS553" s="302"/>
      <c r="AT553" s="230"/>
      <c r="AU553" s="119" t="s">
        <v>195</v>
      </c>
      <c r="AV553" s="119" t="e">
        <f>VLOOKUP(F553,'[80]Detail Deprec_202512'!$D$230:$I$390,6,FALSE)</f>
        <v>#N/A</v>
      </c>
      <c r="AW553" s="534" t="e">
        <f t="shared" si="151"/>
        <v>#N/A</v>
      </c>
      <c r="BL553" s="254" t="s">
        <v>1973</v>
      </c>
    </row>
    <row r="554" spans="1:64" ht="12.9" hidden="1" customHeight="1" outlineLevel="1">
      <c r="A554" s="210">
        <f t="shared" si="150"/>
        <v>537</v>
      </c>
      <c r="B554" s="254" t="s">
        <v>199</v>
      </c>
      <c r="C554" s="271" t="s">
        <v>200</v>
      </c>
      <c r="D554" s="335">
        <v>155</v>
      </c>
      <c r="E554" s="254"/>
      <c r="F554" s="254" t="s">
        <v>1978</v>
      </c>
      <c r="G554" s="336">
        <v>40662</v>
      </c>
      <c r="H554" s="351" t="s">
        <v>17</v>
      </c>
      <c r="I554" s="330">
        <v>4019</v>
      </c>
      <c r="J554" s="271" t="s">
        <v>1929</v>
      </c>
      <c r="K554" s="271" t="s">
        <v>1930</v>
      </c>
      <c r="L554" s="330" t="s">
        <v>1637</v>
      </c>
      <c r="M554" s="330">
        <v>2010</v>
      </c>
      <c r="N554" s="224" t="s">
        <v>1979</v>
      </c>
      <c r="O554" s="254" t="s">
        <v>1980</v>
      </c>
      <c r="P554" s="369" t="s">
        <v>1981</v>
      </c>
      <c r="Q554" s="327">
        <v>1</v>
      </c>
      <c r="R554" s="366">
        <v>6825000</v>
      </c>
      <c r="S554" s="274">
        <v>717580500</v>
      </c>
      <c r="T554" s="221">
        <f t="shared" si="153"/>
        <v>11959675</v>
      </c>
      <c r="U554" s="224">
        <v>60</v>
      </c>
      <c r="V554" s="223">
        <v>60</v>
      </c>
      <c r="W554" s="222">
        <f t="shared" si="154"/>
        <v>0</v>
      </c>
      <c r="X554" s="222">
        <f t="shared" si="155"/>
        <v>60</v>
      </c>
      <c r="Y554" s="225">
        <f t="shared" si="156"/>
        <v>0</v>
      </c>
      <c r="Z554" s="226">
        <v>717580500</v>
      </c>
      <c r="AA554" s="226">
        <v>0</v>
      </c>
      <c r="AB554" s="226">
        <f t="shared" si="147"/>
        <v>0</v>
      </c>
      <c r="AC554" s="226"/>
      <c r="AD554" s="226"/>
      <c r="AE554" s="226"/>
      <c r="AF554" s="226"/>
      <c r="AG554" s="226"/>
      <c r="AH554" s="226"/>
      <c r="AI554" s="226"/>
      <c r="AJ554" s="226"/>
      <c r="AK554" s="226"/>
      <c r="AL554" s="226"/>
      <c r="AM554" s="226"/>
      <c r="AN554" s="226"/>
      <c r="AO554" s="226">
        <f t="shared" si="157"/>
        <v>717580500</v>
      </c>
      <c r="AP554" s="227">
        <f t="shared" si="158"/>
        <v>0</v>
      </c>
      <c r="AQ554" s="228"/>
      <c r="AR554" s="228"/>
      <c r="AS554" s="302"/>
      <c r="AT554" s="230"/>
      <c r="AU554" s="119" t="s">
        <v>195</v>
      </c>
      <c r="AV554" s="119" t="e">
        <f>VLOOKUP(F554,'[80]Detail Deprec_202512'!$D$230:$I$390,6,FALSE)</f>
        <v>#N/A</v>
      </c>
      <c r="AW554" s="534" t="e">
        <f t="shared" si="151"/>
        <v>#N/A</v>
      </c>
      <c r="BL554" s="254"/>
    </row>
    <row r="555" spans="1:64" ht="12.9" hidden="1" customHeight="1" outlineLevel="1">
      <c r="A555" s="210">
        <f t="shared" si="150"/>
        <v>538</v>
      </c>
      <c r="B555" s="254" t="s">
        <v>1839</v>
      </c>
      <c r="C555" s="271" t="s">
        <v>1840</v>
      </c>
      <c r="D555" s="335">
        <v>155</v>
      </c>
      <c r="E555" s="254" t="s">
        <v>1982</v>
      </c>
      <c r="F555" s="254" t="s">
        <v>1983</v>
      </c>
      <c r="G555" s="336">
        <v>40722</v>
      </c>
      <c r="H555" s="351" t="s">
        <v>17</v>
      </c>
      <c r="I555" s="330">
        <v>14</v>
      </c>
      <c r="J555" s="271" t="s">
        <v>1923</v>
      </c>
      <c r="K555" s="271" t="s">
        <v>1872</v>
      </c>
      <c r="L555" s="330" t="s">
        <v>1860</v>
      </c>
      <c r="M555" s="330">
        <v>2011</v>
      </c>
      <c r="N555" s="330" t="s">
        <v>1984</v>
      </c>
      <c r="O555" s="254" t="s">
        <v>1985</v>
      </c>
      <c r="P555" s="254" t="s">
        <v>1986</v>
      </c>
      <c r="Q555" s="327">
        <v>1</v>
      </c>
      <c r="R555" s="366">
        <v>2750000</v>
      </c>
      <c r="S555" s="367">
        <v>303297500</v>
      </c>
      <c r="T555" s="221">
        <f t="shared" si="153"/>
        <v>5054958.333333333</v>
      </c>
      <c r="U555" s="224">
        <v>60</v>
      </c>
      <c r="V555" s="223">
        <v>60.000000000000007</v>
      </c>
      <c r="W555" s="222">
        <f t="shared" si="154"/>
        <v>0</v>
      </c>
      <c r="X555" s="222">
        <f t="shared" si="155"/>
        <v>60.000000000000007</v>
      </c>
      <c r="Y555" s="225">
        <f t="shared" si="156"/>
        <v>0</v>
      </c>
      <c r="Z555" s="226">
        <v>303297500</v>
      </c>
      <c r="AA555" s="226">
        <v>0</v>
      </c>
      <c r="AB555" s="226">
        <f t="shared" si="147"/>
        <v>0</v>
      </c>
      <c r="AC555" s="226"/>
      <c r="AD555" s="226"/>
      <c r="AE555" s="226"/>
      <c r="AF555" s="226"/>
      <c r="AG555" s="226"/>
      <c r="AH555" s="226"/>
      <c r="AI555" s="226"/>
      <c r="AJ555" s="226"/>
      <c r="AK555" s="226"/>
      <c r="AL555" s="226"/>
      <c r="AM555" s="226"/>
      <c r="AN555" s="226"/>
      <c r="AO555" s="226">
        <f t="shared" si="157"/>
        <v>303297500</v>
      </c>
      <c r="AP555" s="227">
        <f t="shared" si="158"/>
        <v>0</v>
      </c>
      <c r="AQ555" s="228"/>
      <c r="AR555" s="228"/>
      <c r="AS555" s="302"/>
      <c r="AT555" s="230"/>
      <c r="AU555" s="119" t="s">
        <v>195</v>
      </c>
      <c r="AV555" s="119" t="e">
        <f>VLOOKUP(F555,'[80]Detail Deprec_202512'!$D$230:$I$390,6,FALSE)</f>
        <v>#N/A</v>
      </c>
      <c r="AW555" s="534" t="e">
        <f t="shared" si="151"/>
        <v>#N/A</v>
      </c>
      <c r="BL555" s="254" t="s">
        <v>1982</v>
      </c>
    </row>
    <row r="556" spans="1:64" ht="12.9" hidden="1" customHeight="1" outlineLevel="1">
      <c r="A556" s="210">
        <f t="shared" si="150"/>
        <v>539</v>
      </c>
      <c r="B556" s="254" t="s">
        <v>1839</v>
      </c>
      <c r="C556" s="271" t="s">
        <v>1840</v>
      </c>
      <c r="D556" s="335">
        <v>155</v>
      </c>
      <c r="E556" s="254" t="s">
        <v>1987</v>
      </c>
      <c r="F556" s="254" t="s">
        <v>1988</v>
      </c>
      <c r="G556" s="336">
        <v>40739</v>
      </c>
      <c r="H556" s="351" t="s">
        <v>17</v>
      </c>
      <c r="I556" s="330">
        <v>10</v>
      </c>
      <c r="J556" s="271" t="s">
        <v>1902</v>
      </c>
      <c r="K556" s="271" t="s">
        <v>1859</v>
      </c>
      <c r="L556" s="330" t="s">
        <v>1949</v>
      </c>
      <c r="M556" s="330">
        <v>2011</v>
      </c>
      <c r="N556" s="330"/>
      <c r="O556" s="271" t="s">
        <v>1989</v>
      </c>
      <c r="P556" s="299" t="s">
        <v>1990</v>
      </c>
      <c r="Q556" s="327">
        <v>1</v>
      </c>
      <c r="R556" s="366">
        <v>4987000</v>
      </c>
      <c r="S556" s="367">
        <v>540090130</v>
      </c>
      <c r="T556" s="221">
        <f t="shared" si="153"/>
        <v>9001502.166666666</v>
      </c>
      <c r="U556" s="224">
        <v>60</v>
      </c>
      <c r="V556" s="223">
        <v>60.000000000000007</v>
      </c>
      <c r="W556" s="222">
        <f t="shared" si="154"/>
        <v>0</v>
      </c>
      <c r="X556" s="222">
        <f t="shared" si="155"/>
        <v>60.000000000000007</v>
      </c>
      <c r="Y556" s="225">
        <f t="shared" si="156"/>
        <v>0</v>
      </c>
      <c r="Z556" s="226">
        <v>540090130</v>
      </c>
      <c r="AA556" s="226">
        <v>0</v>
      </c>
      <c r="AB556" s="226">
        <f t="shared" si="147"/>
        <v>0</v>
      </c>
      <c r="AC556" s="226"/>
      <c r="AD556" s="226"/>
      <c r="AE556" s="226"/>
      <c r="AF556" s="226"/>
      <c r="AG556" s="226"/>
      <c r="AH556" s="226"/>
      <c r="AI556" s="226"/>
      <c r="AJ556" s="226"/>
      <c r="AK556" s="226"/>
      <c r="AL556" s="226"/>
      <c r="AM556" s="226"/>
      <c r="AN556" s="226"/>
      <c r="AO556" s="226">
        <f t="shared" si="157"/>
        <v>540090130</v>
      </c>
      <c r="AP556" s="227">
        <f t="shared" si="158"/>
        <v>0</v>
      </c>
      <c r="AQ556" s="228"/>
      <c r="AR556" s="228"/>
      <c r="AS556" s="302"/>
      <c r="AT556" s="230"/>
      <c r="AU556" s="119" t="s">
        <v>195</v>
      </c>
      <c r="AV556" s="119" t="e">
        <f>VLOOKUP(F556,'[80]Detail Deprec_202512'!$D$230:$I$390,6,FALSE)</f>
        <v>#N/A</v>
      </c>
      <c r="AW556" s="534" t="e">
        <f t="shared" si="151"/>
        <v>#N/A</v>
      </c>
      <c r="BL556" s="254" t="s">
        <v>1987</v>
      </c>
    </row>
    <row r="557" spans="1:64" ht="12.9" hidden="1" customHeight="1" outlineLevel="1">
      <c r="A557" s="210">
        <f t="shared" si="150"/>
        <v>540</v>
      </c>
      <c r="B557" s="254" t="s">
        <v>199</v>
      </c>
      <c r="C557" s="271" t="s">
        <v>200</v>
      </c>
      <c r="D557" s="335">
        <v>155</v>
      </c>
      <c r="E557" s="254"/>
      <c r="F557" s="254" t="s">
        <v>1991</v>
      </c>
      <c r="G557" s="336">
        <v>41008</v>
      </c>
      <c r="H557" s="351" t="s">
        <v>17</v>
      </c>
      <c r="I557" s="330">
        <v>3</v>
      </c>
      <c r="J557" s="271" t="s">
        <v>1992</v>
      </c>
      <c r="K557" s="271" t="s">
        <v>1993</v>
      </c>
      <c r="L557" s="330" t="s">
        <v>1994</v>
      </c>
      <c r="M557" s="330">
        <v>2012</v>
      </c>
      <c r="N557" s="330"/>
      <c r="O557" s="271" t="s">
        <v>1995</v>
      </c>
      <c r="P557" s="271"/>
      <c r="Q557" s="327">
        <v>1</v>
      </c>
      <c r="R557" s="366"/>
      <c r="S557" s="274">
        <f>441323280+8000000</f>
        <v>449323280</v>
      </c>
      <c r="T557" s="221">
        <f t="shared" si="153"/>
        <v>7488721.333333333</v>
      </c>
      <c r="U557" s="224">
        <v>60</v>
      </c>
      <c r="V557" s="223">
        <v>59.999999999999993</v>
      </c>
      <c r="W557" s="222">
        <f t="shared" si="154"/>
        <v>0</v>
      </c>
      <c r="X557" s="222">
        <f t="shared" si="155"/>
        <v>59.999999999999993</v>
      </c>
      <c r="Y557" s="225">
        <f t="shared" si="156"/>
        <v>0</v>
      </c>
      <c r="Z557" s="226">
        <v>449323279.99999994</v>
      </c>
      <c r="AA557" s="226">
        <v>5.9604644775390625E-8</v>
      </c>
      <c r="AB557" s="226">
        <f t="shared" si="147"/>
        <v>0</v>
      </c>
      <c r="AC557" s="226"/>
      <c r="AD557" s="226"/>
      <c r="AE557" s="226"/>
      <c r="AF557" s="226"/>
      <c r="AG557" s="226"/>
      <c r="AH557" s="226"/>
      <c r="AI557" s="226"/>
      <c r="AJ557" s="226"/>
      <c r="AK557" s="226"/>
      <c r="AL557" s="226"/>
      <c r="AM557" s="226"/>
      <c r="AN557" s="226"/>
      <c r="AO557" s="226">
        <f t="shared" si="157"/>
        <v>449323279.99999994</v>
      </c>
      <c r="AP557" s="227">
        <f t="shared" si="158"/>
        <v>5.9604644775390625E-8</v>
      </c>
      <c r="AQ557" s="228"/>
      <c r="AR557" s="228"/>
      <c r="AS557" s="302"/>
      <c r="AT557" s="230"/>
      <c r="AU557" s="119" t="s">
        <v>195</v>
      </c>
      <c r="AV557" s="119" t="e">
        <f>VLOOKUP(F557,'[80]Detail Deprec_202512'!$D$230:$I$390,6,FALSE)</f>
        <v>#N/A</v>
      </c>
      <c r="AW557" s="534" t="e">
        <f t="shared" si="151"/>
        <v>#N/A</v>
      </c>
      <c r="BL557" s="254"/>
    </row>
    <row r="558" spans="1:64" ht="12.9" hidden="1" customHeight="1" outlineLevel="1">
      <c r="A558" s="210">
        <f t="shared" si="150"/>
        <v>541</v>
      </c>
      <c r="B558" s="293" t="s">
        <v>187</v>
      </c>
      <c r="C558" s="216" t="s">
        <v>188</v>
      </c>
      <c r="D558" s="335">
        <v>155</v>
      </c>
      <c r="E558" s="371" t="s">
        <v>1996</v>
      </c>
      <c r="F558" s="371" t="s">
        <v>1997</v>
      </c>
      <c r="G558" s="336">
        <v>41016</v>
      </c>
      <c r="H558" s="351" t="s">
        <v>17</v>
      </c>
      <c r="I558" s="330">
        <v>15</v>
      </c>
      <c r="J558" s="271" t="s">
        <v>1879</v>
      </c>
      <c r="K558" s="271" t="s">
        <v>719</v>
      </c>
      <c r="L558" s="330" t="s">
        <v>1998</v>
      </c>
      <c r="M558" s="330">
        <v>2012</v>
      </c>
      <c r="N558" s="372" t="s">
        <v>1999</v>
      </c>
      <c r="O558" s="372" t="s">
        <v>2000</v>
      </c>
      <c r="P558" s="372" t="s">
        <v>2001</v>
      </c>
      <c r="Q558" s="327">
        <v>1</v>
      </c>
      <c r="R558" s="366"/>
      <c r="S558" s="274">
        <v>832727273</v>
      </c>
      <c r="T558" s="221">
        <f t="shared" si="153"/>
        <v>13878787.883333333</v>
      </c>
      <c r="U558" s="224">
        <v>60</v>
      </c>
      <c r="V558" s="223">
        <v>59.999999999999979</v>
      </c>
      <c r="W558" s="222">
        <f t="shared" si="154"/>
        <v>0</v>
      </c>
      <c r="X558" s="222">
        <f t="shared" si="155"/>
        <v>59.999999999999979</v>
      </c>
      <c r="Y558" s="225">
        <f t="shared" si="156"/>
        <v>0</v>
      </c>
      <c r="Z558" s="226">
        <v>832727272.99999964</v>
      </c>
      <c r="AA558" s="226">
        <v>3.5762786865234375E-7</v>
      </c>
      <c r="AB558" s="226">
        <f t="shared" si="147"/>
        <v>0</v>
      </c>
      <c r="AC558" s="226"/>
      <c r="AD558" s="226"/>
      <c r="AE558" s="226"/>
      <c r="AF558" s="226"/>
      <c r="AG558" s="226"/>
      <c r="AH558" s="226"/>
      <c r="AI558" s="226"/>
      <c r="AJ558" s="226"/>
      <c r="AK558" s="226"/>
      <c r="AL558" s="226"/>
      <c r="AM558" s="226"/>
      <c r="AN558" s="226"/>
      <c r="AO558" s="226">
        <f t="shared" si="157"/>
        <v>832727272.99999964</v>
      </c>
      <c r="AP558" s="227">
        <f t="shared" si="158"/>
        <v>3.5762786865234375E-7</v>
      </c>
      <c r="AQ558" s="228"/>
      <c r="AR558" s="228"/>
      <c r="AS558" s="302"/>
      <c r="AT558" s="230"/>
      <c r="AU558" s="119" t="s">
        <v>195</v>
      </c>
      <c r="AV558" s="119" t="e">
        <f>VLOOKUP(F558,'[80]Detail Deprec_202512'!$D$230:$I$390,6,FALSE)</f>
        <v>#N/A</v>
      </c>
      <c r="AW558" s="534" t="e">
        <f t="shared" si="151"/>
        <v>#N/A</v>
      </c>
      <c r="BL558" s="371" t="s">
        <v>1996</v>
      </c>
    </row>
    <row r="559" spans="1:64" ht="12.9" customHeight="1" outlineLevel="1">
      <c r="A559" s="829">
        <f t="shared" si="150"/>
        <v>542</v>
      </c>
      <c r="B559" s="866" t="s">
        <v>271</v>
      </c>
      <c r="C559" s="891" t="s">
        <v>1891</v>
      </c>
      <c r="D559" s="832">
        <v>155</v>
      </c>
      <c r="E559" s="892" t="s">
        <v>2002</v>
      </c>
      <c r="F559" s="892" t="s">
        <v>2003</v>
      </c>
      <c r="G559" s="833">
        <v>41016</v>
      </c>
      <c r="H559" s="834" t="s">
        <v>17</v>
      </c>
      <c r="I559" s="835">
        <v>15</v>
      </c>
      <c r="J559" s="836" t="s">
        <v>1879</v>
      </c>
      <c r="K559" s="836" t="s">
        <v>719</v>
      </c>
      <c r="L559" s="835" t="s">
        <v>1960</v>
      </c>
      <c r="M559" s="835">
        <v>2012</v>
      </c>
      <c r="N559" s="893" t="s">
        <v>2004</v>
      </c>
      <c r="O559" s="893" t="s">
        <v>2005</v>
      </c>
      <c r="P559" s="893" t="s">
        <v>2006</v>
      </c>
      <c r="Q559" s="837">
        <v>1</v>
      </c>
      <c r="R559" s="894"/>
      <c r="S559" s="839">
        <v>832727273</v>
      </c>
      <c r="T559" s="840">
        <f t="shared" si="153"/>
        <v>13878787.883333333</v>
      </c>
      <c r="U559" s="841">
        <v>60</v>
      </c>
      <c r="V559" s="842">
        <v>59.999999999999979</v>
      </c>
      <c r="W559" s="843">
        <f t="shared" si="154"/>
        <v>0</v>
      </c>
      <c r="X559" s="843">
        <f t="shared" si="155"/>
        <v>59.999999999999979</v>
      </c>
      <c r="Y559" s="844">
        <f t="shared" si="156"/>
        <v>0</v>
      </c>
      <c r="Z559" s="845">
        <v>832727272.99999964</v>
      </c>
      <c r="AA559" s="845">
        <v>3.5762786865234375E-7</v>
      </c>
      <c r="AB559" s="845">
        <f t="shared" si="147"/>
        <v>0</v>
      </c>
      <c r="AC559" s="845"/>
      <c r="AD559" s="845"/>
      <c r="AE559" s="845"/>
      <c r="AF559" s="845"/>
      <c r="AG559" s="845"/>
      <c r="AH559" s="845"/>
      <c r="AI559" s="845"/>
      <c r="AJ559" s="845"/>
      <c r="AK559" s="845"/>
      <c r="AL559" s="845"/>
      <c r="AM559" s="845"/>
      <c r="AN559" s="845"/>
      <c r="AO559" s="845">
        <f t="shared" si="157"/>
        <v>832727272.99999964</v>
      </c>
      <c r="AP559" s="846">
        <f t="shared" si="158"/>
        <v>0</v>
      </c>
      <c r="AQ559" s="847"/>
      <c r="AR559" s="847" t="s">
        <v>86</v>
      </c>
      <c r="AS559" s="848"/>
      <c r="AT559" s="865">
        <v>46112</v>
      </c>
      <c r="AU559" s="119" t="s">
        <v>195</v>
      </c>
      <c r="AV559" s="119" t="e">
        <f>VLOOKUP(F559,'[80]Detail Deprec_202512'!$D$230:$I$390,6,FALSE)</f>
        <v>#N/A</v>
      </c>
      <c r="AW559" s="534" t="e">
        <f t="shared" si="151"/>
        <v>#N/A</v>
      </c>
      <c r="BL559" s="371" t="s">
        <v>2002</v>
      </c>
    </row>
    <row r="560" spans="1:64" ht="12.9" hidden="1" customHeight="1" outlineLevel="1">
      <c r="A560" s="210">
        <f t="shared" si="150"/>
        <v>543</v>
      </c>
      <c r="B560" s="293" t="s">
        <v>187</v>
      </c>
      <c r="C560" s="216" t="s">
        <v>188</v>
      </c>
      <c r="D560" s="335">
        <v>155</v>
      </c>
      <c r="E560" s="371" t="s">
        <v>2007</v>
      </c>
      <c r="F560" s="371" t="s">
        <v>2008</v>
      </c>
      <c r="G560" s="336">
        <v>41016</v>
      </c>
      <c r="H560" s="351" t="s">
        <v>17</v>
      </c>
      <c r="I560" s="330">
        <v>15</v>
      </c>
      <c r="J560" s="271" t="s">
        <v>1879</v>
      </c>
      <c r="K560" s="271" t="s">
        <v>719</v>
      </c>
      <c r="L560" s="330" t="s">
        <v>1998</v>
      </c>
      <c r="M560" s="330">
        <v>2012</v>
      </c>
      <c r="N560" s="372" t="s">
        <v>2009</v>
      </c>
      <c r="O560" s="372" t="s">
        <v>2010</v>
      </c>
      <c r="P560" s="372" t="s">
        <v>2011</v>
      </c>
      <c r="Q560" s="327">
        <v>1</v>
      </c>
      <c r="R560" s="366"/>
      <c r="S560" s="274">
        <v>832727273</v>
      </c>
      <c r="T560" s="221">
        <f t="shared" si="153"/>
        <v>13878787.883333333</v>
      </c>
      <c r="U560" s="224">
        <v>60</v>
      </c>
      <c r="V560" s="223">
        <v>59.999999999999979</v>
      </c>
      <c r="W560" s="222">
        <f t="shared" si="154"/>
        <v>0</v>
      </c>
      <c r="X560" s="222">
        <f t="shared" si="155"/>
        <v>59.999999999999979</v>
      </c>
      <c r="Y560" s="225">
        <f t="shared" si="156"/>
        <v>0</v>
      </c>
      <c r="Z560" s="226">
        <v>832727272.99999964</v>
      </c>
      <c r="AA560" s="226">
        <v>3.5762786865234375E-7</v>
      </c>
      <c r="AB560" s="226">
        <f t="shared" si="147"/>
        <v>0</v>
      </c>
      <c r="AC560" s="226"/>
      <c r="AD560" s="226"/>
      <c r="AE560" s="226"/>
      <c r="AF560" s="226"/>
      <c r="AG560" s="226"/>
      <c r="AH560" s="226"/>
      <c r="AI560" s="226"/>
      <c r="AJ560" s="226"/>
      <c r="AK560" s="226"/>
      <c r="AL560" s="226"/>
      <c r="AM560" s="226"/>
      <c r="AN560" s="226"/>
      <c r="AO560" s="226">
        <f t="shared" si="157"/>
        <v>832727272.99999964</v>
      </c>
      <c r="AP560" s="227">
        <f t="shared" si="158"/>
        <v>3.5762786865234375E-7</v>
      </c>
      <c r="AQ560" s="228"/>
      <c r="AR560" s="228"/>
      <c r="AS560" s="302"/>
      <c r="AT560" s="230"/>
      <c r="AU560" s="119" t="s">
        <v>195</v>
      </c>
      <c r="AV560" s="119" t="e">
        <f>VLOOKUP(F560,'[80]Detail Deprec_202512'!$D$230:$I$390,6,FALSE)</f>
        <v>#N/A</v>
      </c>
      <c r="AW560" s="534" t="e">
        <f t="shared" si="151"/>
        <v>#N/A</v>
      </c>
      <c r="BL560" s="371" t="s">
        <v>2007</v>
      </c>
    </row>
    <row r="561" spans="1:64" ht="12.9" hidden="1" customHeight="1" outlineLevel="1">
      <c r="A561" s="210">
        <f t="shared" si="150"/>
        <v>544</v>
      </c>
      <c r="B561" s="293" t="s">
        <v>187</v>
      </c>
      <c r="C561" s="216" t="s">
        <v>188</v>
      </c>
      <c r="D561" s="335">
        <v>155</v>
      </c>
      <c r="E561" s="371" t="s">
        <v>2012</v>
      </c>
      <c r="F561" s="371" t="s">
        <v>2013</v>
      </c>
      <c r="G561" s="336">
        <v>41016</v>
      </c>
      <c r="H561" s="351" t="s">
        <v>17</v>
      </c>
      <c r="I561" s="330">
        <v>15</v>
      </c>
      <c r="J561" s="271" t="s">
        <v>1879</v>
      </c>
      <c r="K561" s="271" t="s">
        <v>719</v>
      </c>
      <c r="L561" s="330" t="s">
        <v>1998</v>
      </c>
      <c r="M561" s="330">
        <v>2012</v>
      </c>
      <c r="N561" s="372" t="s">
        <v>2014</v>
      </c>
      <c r="O561" s="372" t="s">
        <v>2015</v>
      </c>
      <c r="P561" s="372" t="s">
        <v>2016</v>
      </c>
      <c r="Q561" s="327">
        <v>1</v>
      </c>
      <c r="R561" s="366"/>
      <c r="S561" s="274">
        <v>832727273</v>
      </c>
      <c r="T561" s="221">
        <f t="shared" si="153"/>
        <v>13878787.883333333</v>
      </c>
      <c r="U561" s="224">
        <v>60</v>
      </c>
      <c r="V561" s="223">
        <v>59.999999999999979</v>
      </c>
      <c r="W561" s="222">
        <f t="shared" si="154"/>
        <v>0</v>
      </c>
      <c r="X561" s="222">
        <f t="shared" si="155"/>
        <v>59.999999999999979</v>
      </c>
      <c r="Y561" s="225">
        <f t="shared" si="156"/>
        <v>0</v>
      </c>
      <c r="Z561" s="226">
        <v>832727272.99999964</v>
      </c>
      <c r="AA561" s="226">
        <v>3.5762786865234375E-7</v>
      </c>
      <c r="AB561" s="226">
        <f t="shared" si="147"/>
        <v>0</v>
      </c>
      <c r="AC561" s="226"/>
      <c r="AD561" s="226"/>
      <c r="AE561" s="226"/>
      <c r="AF561" s="226"/>
      <c r="AG561" s="226"/>
      <c r="AH561" s="226"/>
      <c r="AI561" s="226"/>
      <c r="AJ561" s="226"/>
      <c r="AK561" s="226"/>
      <c r="AL561" s="226"/>
      <c r="AM561" s="226"/>
      <c r="AN561" s="226"/>
      <c r="AO561" s="226">
        <f t="shared" si="157"/>
        <v>832727272.99999964</v>
      </c>
      <c r="AP561" s="227">
        <f t="shared" si="158"/>
        <v>3.5762786865234375E-7</v>
      </c>
      <c r="AQ561" s="228"/>
      <c r="AR561" s="228"/>
      <c r="AS561" s="302"/>
      <c r="AT561" s="230"/>
      <c r="AU561" s="119" t="s">
        <v>195</v>
      </c>
      <c r="AV561" s="119" t="e">
        <f>VLOOKUP(F561,'[80]Detail Deprec_202512'!$D$230:$I$390,6,FALSE)</f>
        <v>#N/A</v>
      </c>
      <c r="AW561" s="534" t="e">
        <f t="shared" si="151"/>
        <v>#N/A</v>
      </c>
      <c r="BL561" s="371" t="s">
        <v>2012</v>
      </c>
    </row>
    <row r="562" spans="1:64" ht="12.9" hidden="1" customHeight="1" outlineLevel="1">
      <c r="A562" s="210">
        <f t="shared" si="150"/>
        <v>545</v>
      </c>
      <c r="B562" s="293" t="s">
        <v>187</v>
      </c>
      <c r="C562" s="216" t="s">
        <v>188</v>
      </c>
      <c r="D562" s="335">
        <v>155</v>
      </c>
      <c r="E562" s="371" t="s">
        <v>2017</v>
      </c>
      <c r="F562" s="371" t="s">
        <v>2018</v>
      </c>
      <c r="G562" s="336">
        <v>41016</v>
      </c>
      <c r="H562" s="351" t="s">
        <v>17</v>
      </c>
      <c r="I562" s="330">
        <v>15</v>
      </c>
      <c r="J562" s="271" t="s">
        <v>1879</v>
      </c>
      <c r="K562" s="271" t="s">
        <v>719</v>
      </c>
      <c r="L562" s="330" t="s">
        <v>1998</v>
      </c>
      <c r="M562" s="330">
        <v>2012</v>
      </c>
      <c r="N562" s="372" t="s">
        <v>2019</v>
      </c>
      <c r="O562" s="372" t="s">
        <v>2020</v>
      </c>
      <c r="P562" s="372" t="s">
        <v>2021</v>
      </c>
      <c r="Q562" s="327">
        <v>1</v>
      </c>
      <c r="R562" s="366"/>
      <c r="S562" s="274">
        <v>832727272</v>
      </c>
      <c r="T562" s="221">
        <f t="shared" si="153"/>
        <v>13878787.866666667</v>
      </c>
      <c r="U562" s="224">
        <v>60</v>
      </c>
      <c r="V562" s="223">
        <v>60.000000000000021</v>
      </c>
      <c r="W562" s="222">
        <f t="shared" si="154"/>
        <v>0</v>
      </c>
      <c r="X562" s="222">
        <f t="shared" si="155"/>
        <v>60.000000000000021</v>
      </c>
      <c r="Y562" s="225">
        <f t="shared" si="156"/>
        <v>0</v>
      </c>
      <c r="Z562" s="226">
        <v>832727272.00000036</v>
      </c>
      <c r="AA562" s="226">
        <v>-3.5762786865234375E-7</v>
      </c>
      <c r="AB562" s="226">
        <f t="shared" si="147"/>
        <v>0</v>
      </c>
      <c r="AC562" s="226"/>
      <c r="AD562" s="226"/>
      <c r="AE562" s="226"/>
      <c r="AF562" s="226"/>
      <c r="AG562" s="226"/>
      <c r="AH562" s="226"/>
      <c r="AI562" s="226"/>
      <c r="AJ562" s="226"/>
      <c r="AK562" s="226"/>
      <c r="AL562" s="226"/>
      <c r="AM562" s="226"/>
      <c r="AN562" s="226"/>
      <c r="AO562" s="226">
        <f t="shared" si="157"/>
        <v>832727272.00000036</v>
      </c>
      <c r="AP562" s="227">
        <f t="shared" si="158"/>
        <v>-3.5762786865234375E-7</v>
      </c>
      <c r="AQ562" s="228"/>
      <c r="AR562" s="228"/>
      <c r="AS562" s="302"/>
      <c r="AT562" s="230"/>
      <c r="AU562" s="119" t="s">
        <v>195</v>
      </c>
      <c r="AV562" s="119" t="e">
        <f>VLOOKUP(F562,'[80]Detail Deprec_202512'!$D$230:$I$390,6,FALSE)</f>
        <v>#N/A</v>
      </c>
      <c r="AW562" s="534" t="e">
        <f t="shared" si="151"/>
        <v>#N/A</v>
      </c>
      <c r="BL562" s="371" t="s">
        <v>2017</v>
      </c>
    </row>
    <row r="563" spans="1:64" ht="12.9" hidden="1" customHeight="1" outlineLevel="1">
      <c r="A563" s="210">
        <f t="shared" si="150"/>
        <v>546</v>
      </c>
      <c r="B563" s="293" t="s">
        <v>187</v>
      </c>
      <c r="C563" s="216" t="s">
        <v>188</v>
      </c>
      <c r="D563" s="335">
        <v>155</v>
      </c>
      <c r="E563" s="371" t="s">
        <v>2022</v>
      </c>
      <c r="F563" s="371" t="s">
        <v>2023</v>
      </c>
      <c r="G563" s="336">
        <v>41016</v>
      </c>
      <c r="H563" s="351" t="s">
        <v>17</v>
      </c>
      <c r="I563" s="330">
        <v>15</v>
      </c>
      <c r="J563" s="271" t="s">
        <v>1879</v>
      </c>
      <c r="K563" s="271" t="s">
        <v>719</v>
      </c>
      <c r="L563" s="330" t="s">
        <v>1998</v>
      </c>
      <c r="M563" s="330">
        <v>2012</v>
      </c>
      <c r="N563" s="372" t="s">
        <v>2024</v>
      </c>
      <c r="O563" s="372" t="s">
        <v>2025</v>
      </c>
      <c r="P563" s="372" t="s">
        <v>2026</v>
      </c>
      <c r="Q563" s="327">
        <v>1</v>
      </c>
      <c r="R563" s="366"/>
      <c r="S563" s="274">
        <v>832727272</v>
      </c>
      <c r="T563" s="221">
        <f t="shared" si="153"/>
        <v>13878787.866666667</v>
      </c>
      <c r="U563" s="224">
        <v>60</v>
      </c>
      <c r="V563" s="223">
        <v>60.000000000000021</v>
      </c>
      <c r="W563" s="222">
        <f t="shared" si="154"/>
        <v>0</v>
      </c>
      <c r="X563" s="222">
        <f t="shared" si="155"/>
        <v>60.000000000000021</v>
      </c>
      <c r="Y563" s="225">
        <f t="shared" si="156"/>
        <v>0</v>
      </c>
      <c r="Z563" s="226">
        <v>832727272.00000036</v>
      </c>
      <c r="AA563" s="226">
        <v>-3.5762786865234375E-7</v>
      </c>
      <c r="AB563" s="226">
        <f t="shared" si="147"/>
        <v>0</v>
      </c>
      <c r="AC563" s="226"/>
      <c r="AD563" s="226"/>
      <c r="AE563" s="226"/>
      <c r="AF563" s="226"/>
      <c r="AG563" s="226"/>
      <c r="AH563" s="226"/>
      <c r="AI563" s="226"/>
      <c r="AJ563" s="226"/>
      <c r="AK563" s="226"/>
      <c r="AL563" s="226"/>
      <c r="AM563" s="226"/>
      <c r="AN563" s="226"/>
      <c r="AO563" s="226">
        <f t="shared" si="157"/>
        <v>832727272.00000036</v>
      </c>
      <c r="AP563" s="227">
        <f t="shared" si="158"/>
        <v>-3.5762786865234375E-7</v>
      </c>
      <c r="AQ563" s="228"/>
      <c r="AR563" s="228"/>
      <c r="AS563" s="302"/>
      <c r="AT563" s="230"/>
      <c r="AU563" s="119" t="s">
        <v>195</v>
      </c>
      <c r="AV563" s="119" t="e">
        <f>VLOOKUP(F563,'[80]Detail Deprec_202512'!$D$230:$I$390,6,FALSE)</f>
        <v>#N/A</v>
      </c>
      <c r="AW563" s="534" t="e">
        <f t="shared" si="151"/>
        <v>#N/A</v>
      </c>
      <c r="BL563" s="371" t="s">
        <v>2022</v>
      </c>
    </row>
    <row r="564" spans="1:64" ht="12.9" hidden="1" customHeight="1" outlineLevel="1">
      <c r="A564" s="210">
        <f t="shared" si="150"/>
        <v>547</v>
      </c>
      <c r="B564" s="254" t="s">
        <v>199</v>
      </c>
      <c r="C564" s="271" t="s">
        <v>200</v>
      </c>
      <c r="D564" s="335">
        <v>155</v>
      </c>
      <c r="E564" s="254"/>
      <c r="F564" s="254" t="s">
        <v>2027</v>
      </c>
      <c r="G564" s="336">
        <v>41026</v>
      </c>
      <c r="H564" s="351" t="s">
        <v>17</v>
      </c>
      <c r="I564" s="330">
        <v>10</v>
      </c>
      <c r="J564" s="271" t="s">
        <v>1871</v>
      </c>
      <c r="K564" s="271" t="s">
        <v>719</v>
      </c>
      <c r="L564" s="330" t="s">
        <v>1637</v>
      </c>
      <c r="M564" s="330">
        <v>2012</v>
      </c>
      <c r="N564" s="330" t="s">
        <v>2028</v>
      </c>
      <c r="O564" s="271" t="s">
        <v>2029</v>
      </c>
      <c r="P564" s="271" t="s">
        <v>2030</v>
      </c>
      <c r="Q564" s="327">
        <v>1</v>
      </c>
      <c r="R564" s="366"/>
      <c r="S564" s="274">
        <v>860500000</v>
      </c>
      <c r="T564" s="221">
        <f t="shared" si="153"/>
        <v>14341666.666666666</v>
      </c>
      <c r="U564" s="224">
        <v>60</v>
      </c>
      <c r="V564" s="223">
        <v>60.000000000000014</v>
      </c>
      <c r="W564" s="222">
        <f t="shared" si="154"/>
        <v>0</v>
      </c>
      <c r="X564" s="222">
        <f t="shared" si="155"/>
        <v>60.000000000000014</v>
      </c>
      <c r="Y564" s="225">
        <f t="shared" si="156"/>
        <v>0</v>
      </c>
      <c r="Z564" s="226">
        <v>860500000.00000012</v>
      </c>
      <c r="AA564" s="226">
        <v>-1.1920928955078125E-7</v>
      </c>
      <c r="AB564" s="226">
        <f t="shared" si="147"/>
        <v>0</v>
      </c>
      <c r="AC564" s="226"/>
      <c r="AD564" s="226"/>
      <c r="AE564" s="226"/>
      <c r="AF564" s="226"/>
      <c r="AG564" s="226"/>
      <c r="AH564" s="226"/>
      <c r="AI564" s="226"/>
      <c r="AJ564" s="226"/>
      <c r="AK564" s="226"/>
      <c r="AL564" s="226"/>
      <c r="AM564" s="226"/>
      <c r="AN564" s="226"/>
      <c r="AO564" s="226">
        <f t="shared" si="157"/>
        <v>860500000.00000012</v>
      </c>
      <c r="AP564" s="227">
        <f t="shared" si="158"/>
        <v>-1.1920928955078125E-7</v>
      </c>
      <c r="AQ564" s="228"/>
      <c r="AR564" s="228"/>
      <c r="AS564" s="302"/>
      <c r="AT564" s="230"/>
      <c r="AU564" s="119" t="s">
        <v>195</v>
      </c>
      <c r="AV564" s="119" t="e">
        <f>VLOOKUP(F564,'[80]Detail Deprec_202512'!$D$230:$I$390,6,FALSE)</f>
        <v>#N/A</v>
      </c>
      <c r="AW564" s="534" t="e">
        <f t="shared" si="151"/>
        <v>#N/A</v>
      </c>
      <c r="BL564" s="254"/>
    </row>
    <row r="565" spans="1:64" ht="12.9" hidden="1" customHeight="1" outlineLevel="1">
      <c r="A565" s="210">
        <f t="shared" si="150"/>
        <v>548</v>
      </c>
      <c r="B565" s="293" t="s">
        <v>187</v>
      </c>
      <c r="C565" s="216" t="s">
        <v>188</v>
      </c>
      <c r="D565" s="335">
        <v>155</v>
      </c>
      <c r="E565" s="373" t="s">
        <v>2031</v>
      </c>
      <c r="F565" s="373" t="s">
        <v>2032</v>
      </c>
      <c r="G565" s="336">
        <v>41045</v>
      </c>
      <c r="H565" s="351" t="s">
        <v>17</v>
      </c>
      <c r="I565" s="330">
        <v>3</v>
      </c>
      <c r="J565" s="271" t="s">
        <v>1887</v>
      </c>
      <c r="K565" s="271" t="s">
        <v>2033</v>
      </c>
      <c r="L565" s="330" t="s">
        <v>2034</v>
      </c>
      <c r="M565" s="330">
        <v>2012</v>
      </c>
      <c r="N565" s="330" t="s">
        <v>2035</v>
      </c>
      <c r="O565" s="271"/>
      <c r="P565" s="374" t="s">
        <v>2036</v>
      </c>
      <c r="Q565" s="327">
        <v>1</v>
      </c>
      <c r="R565" s="366"/>
      <c r="S565" s="274">
        <v>210000000</v>
      </c>
      <c r="T565" s="221">
        <f t="shared" si="153"/>
        <v>3500000</v>
      </c>
      <c r="U565" s="224">
        <v>60</v>
      </c>
      <c r="V565" s="223">
        <v>60</v>
      </c>
      <c r="W565" s="222">
        <f t="shared" si="154"/>
        <v>0</v>
      </c>
      <c r="X565" s="222">
        <f t="shared" si="155"/>
        <v>60</v>
      </c>
      <c r="Y565" s="225">
        <f t="shared" si="156"/>
        <v>0</v>
      </c>
      <c r="Z565" s="226">
        <v>210000000</v>
      </c>
      <c r="AA565" s="226">
        <v>0</v>
      </c>
      <c r="AB565" s="226">
        <f t="shared" si="147"/>
        <v>0</v>
      </c>
      <c r="AC565" s="226"/>
      <c r="AD565" s="226"/>
      <c r="AE565" s="226"/>
      <c r="AF565" s="226"/>
      <c r="AG565" s="226"/>
      <c r="AH565" s="226"/>
      <c r="AI565" s="226"/>
      <c r="AJ565" s="226"/>
      <c r="AK565" s="226"/>
      <c r="AL565" s="226"/>
      <c r="AM565" s="226"/>
      <c r="AN565" s="226"/>
      <c r="AO565" s="226">
        <f t="shared" si="157"/>
        <v>210000000</v>
      </c>
      <c r="AP565" s="227">
        <f t="shared" si="158"/>
        <v>0</v>
      </c>
      <c r="AQ565" s="228"/>
      <c r="AR565" s="228"/>
      <c r="AS565" s="302"/>
      <c r="AT565" s="230"/>
      <c r="AU565" s="119" t="s">
        <v>195</v>
      </c>
      <c r="AV565" s="119" t="e">
        <f>VLOOKUP(F565,'[80]Detail Deprec_202512'!$D$230:$I$390,6,FALSE)</f>
        <v>#N/A</v>
      </c>
      <c r="AW565" s="534" t="e">
        <f t="shared" si="151"/>
        <v>#N/A</v>
      </c>
      <c r="BL565" s="373" t="s">
        <v>2031</v>
      </c>
    </row>
    <row r="566" spans="1:64" ht="12.9" hidden="1" customHeight="1" outlineLevel="1">
      <c r="A566" s="210">
        <f t="shared" si="150"/>
        <v>549</v>
      </c>
      <c r="B566" s="293" t="s">
        <v>187</v>
      </c>
      <c r="C566" s="216" t="s">
        <v>188</v>
      </c>
      <c r="D566" s="335">
        <v>155</v>
      </c>
      <c r="E566" s="373" t="s">
        <v>2037</v>
      </c>
      <c r="F566" s="373" t="s">
        <v>2038</v>
      </c>
      <c r="G566" s="336">
        <v>41045</v>
      </c>
      <c r="H566" s="351" t="s">
        <v>17</v>
      </c>
      <c r="I566" s="330">
        <v>3</v>
      </c>
      <c r="J566" s="271" t="s">
        <v>1887</v>
      </c>
      <c r="K566" s="271" t="s">
        <v>2033</v>
      </c>
      <c r="L566" s="330" t="s">
        <v>2034</v>
      </c>
      <c r="M566" s="330">
        <v>2012</v>
      </c>
      <c r="N566" s="330" t="s">
        <v>2039</v>
      </c>
      <c r="O566" s="271"/>
      <c r="P566" s="374" t="s">
        <v>2040</v>
      </c>
      <c r="Q566" s="327">
        <v>1</v>
      </c>
      <c r="R566" s="366"/>
      <c r="S566" s="274">
        <v>210000000</v>
      </c>
      <c r="T566" s="221">
        <f t="shared" si="153"/>
        <v>3500000</v>
      </c>
      <c r="U566" s="224">
        <v>60</v>
      </c>
      <c r="V566" s="223">
        <v>60</v>
      </c>
      <c r="W566" s="222">
        <f t="shared" si="154"/>
        <v>0</v>
      </c>
      <c r="X566" s="222">
        <f t="shared" si="155"/>
        <v>60</v>
      </c>
      <c r="Y566" s="225">
        <f t="shared" si="156"/>
        <v>0</v>
      </c>
      <c r="Z566" s="226">
        <v>210000000</v>
      </c>
      <c r="AA566" s="226">
        <v>0</v>
      </c>
      <c r="AB566" s="226">
        <f t="shared" si="147"/>
        <v>0</v>
      </c>
      <c r="AC566" s="226"/>
      <c r="AD566" s="226"/>
      <c r="AE566" s="226"/>
      <c r="AF566" s="226"/>
      <c r="AG566" s="226"/>
      <c r="AH566" s="226"/>
      <c r="AI566" s="226"/>
      <c r="AJ566" s="226"/>
      <c r="AK566" s="226"/>
      <c r="AL566" s="226"/>
      <c r="AM566" s="226"/>
      <c r="AN566" s="226"/>
      <c r="AO566" s="226">
        <f t="shared" si="157"/>
        <v>210000000</v>
      </c>
      <c r="AP566" s="227">
        <f t="shared" si="158"/>
        <v>0</v>
      </c>
      <c r="AQ566" s="228"/>
      <c r="AR566" s="228"/>
      <c r="AS566" s="302"/>
      <c r="AT566" s="230"/>
      <c r="AU566" s="119" t="s">
        <v>195</v>
      </c>
      <c r="AV566" s="119" t="e">
        <f>VLOOKUP(F566,'[80]Detail Deprec_202512'!$D$230:$I$390,6,FALSE)</f>
        <v>#N/A</v>
      </c>
      <c r="AW566" s="534" t="e">
        <f t="shared" si="151"/>
        <v>#N/A</v>
      </c>
      <c r="BL566" s="373" t="s">
        <v>2037</v>
      </c>
    </row>
    <row r="567" spans="1:64" ht="12.9" hidden="1" customHeight="1" outlineLevel="1">
      <c r="A567" s="210">
        <f t="shared" si="150"/>
        <v>550</v>
      </c>
      <c r="B567" s="293" t="s">
        <v>187</v>
      </c>
      <c r="C567" s="216" t="s">
        <v>188</v>
      </c>
      <c r="D567" s="335">
        <v>155</v>
      </c>
      <c r="E567" s="373" t="s">
        <v>2041</v>
      </c>
      <c r="F567" s="373" t="s">
        <v>2042</v>
      </c>
      <c r="G567" s="336">
        <v>41045</v>
      </c>
      <c r="H567" s="351" t="s">
        <v>17</v>
      </c>
      <c r="I567" s="330">
        <v>3</v>
      </c>
      <c r="J567" s="271" t="s">
        <v>1887</v>
      </c>
      <c r="K567" s="271" t="s">
        <v>2033</v>
      </c>
      <c r="L567" s="330" t="s">
        <v>2034</v>
      </c>
      <c r="M567" s="330">
        <v>2012</v>
      </c>
      <c r="N567" s="330" t="s">
        <v>2043</v>
      </c>
      <c r="O567" s="271"/>
      <c r="P567" s="374" t="s">
        <v>2044</v>
      </c>
      <c r="Q567" s="327">
        <v>1</v>
      </c>
      <c r="R567" s="366"/>
      <c r="S567" s="274">
        <v>210000000</v>
      </c>
      <c r="T567" s="221">
        <f t="shared" si="153"/>
        <v>3500000</v>
      </c>
      <c r="U567" s="224">
        <v>60</v>
      </c>
      <c r="V567" s="223">
        <v>60</v>
      </c>
      <c r="W567" s="222">
        <f t="shared" si="154"/>
        <v>0</v>
      </c>
      <c r="X567" s="222">
        <f t="shared" si="155"/>
        <v>60</v>
      </c>
      <c r="Y567" s="225">
        <f t="shared" si="156"/>
        <v>0</v>
      </c>
      <c r="Z567" s="226">
        <v>210000000</v>
      </c>
      <c r="AA567" s="226">
        <v>0</v>
      </c>
      <c r="AB567" s="226">
        <f t="shared" si="147"/>
        <v>0</v>
      </c>
      <c r="AC567" s="226"/>
      <c r="AD567" s="226"/>
      <c r="AE567" s="226"/>
      <c r="AF567" s="226"/>
      <c r="AG567" s="226"/>
      <c r="AH567" s="226"/>
      <c r="AI567" s="226"/>
      <c r="AJ567" s="226"/>
      <c r="AK567" s="226"/>
      <c r="AL567" s="226"/>
      <c r="AM567" s="226"/>
      <c r="AN567" s="226"/>
      <c r="AO567" s="226">
        <f t="shared" si="157"/>
        <v>210000000</v>
      </c>
      <c r="AP567" s="227">
        <f t="shared" si="158"/>
        <v>0</v>
      </c>
      <c r="AQ567" s="228"/>
      <c r="AR567" s="228"/>
      <c r="AS567" s="302"/>
      <c r="AT567" s="230"/>
      <c r="AU567" s="119" t="s">
        <v>195</v>
      </c>
      <c r="AV567" s="119" t="e">
        <f>VLOOKUP(F567,'[80]Detail Deprec_202512'!$D$230:$I$390,6,FALSE)</f>
        <v>#N/A</v>
      </c>
      <c r="AW567" s="534" t="e">
        <f t="shared" si="151"/>
        <v>#N/A</v>
      </c>
      <c r="BL567" s="373" t="s">
        <v>2041</v>
      </c>
    </row>
    <row r="568" spans="1:64" ht="12.9" hidden="1" customHeight="1" outlineLevel="1">
      <c r="A568" s="210">
        <f t="shared" si="150"/>
        <v>551</v>
      </c>
      <c r="B568" s="293" t="s">
        <v>187</v>
      </c>
      <c r="C568" s="216" t="s">
        <v>188</v>
      </c>
      <c r="D568" s="335">
        <v>155</v>
      </c>
      <c r="E568" s="373" t="s">
        <v>2045</v>
      </c>
      <c r="F568" s="373" t="s">
        <v>2046</v>
      </c>
      <c r="G568" s="336">
        <v>41045</v>
      </c>
      <c r="H568" s="351" t="s">
        <v>17</v>
      </c>
      <c r="I568" s="330">
        <v>3</v>
      </c>
      <c r="J568" s="271" t="s">
        <v>1887</v>
      </c>
      <c r="K568" s="271" t="s">
        <v>2033</v>
      </c>
      <c r="L568" s="330" t="s">
        <v>2034</v>
      </c>
      <c r="M568" s="330">
        <v>2012</v>
      </c>
      <c r="N568" s="330" t="s">
        <v>2047</v>
      </c>
      <c r="O568" s="271"/>
      <c r="P568" s="374" t="s">
        <v>2048</v>
      </c>
      <c r="Q568" s="327">
        <v>1</v>
      </c>
      <c r="R568" s="366"/>
      <c r="S568" s="274">
        <v>210000000</v>
      </c>
      <c r="T568" s="221">
        <f t="shared" si="153"/>
        <v>3500000</v>
      </c>
      <c r="U568" s="224">
        <v>60</v>
      </c>
      <c r="V568" s="223">
        <v>60</v>
      </c>
      <c r="W568" s="222">
        <f t="shared" si="154"/>
        <v>0</v>
      </c>
      <c r="X568" s="222">
        <f t="shared" si="155"/>
        <v>60</v>
      </c>
      <c r="Y568" s="225">
        <f t="shared" si="156"/>
        <v>0</v>
      </c>
      <c r="Z568" s="226">
        <v>210000000</v>
      </c>
      <c r="AA568" s="226">
        <v>0</v>
      </c>
      <c r="AB568" s="226">
        <f t="shared" si="147"/>
        <v>0</v>
      </c>
      <c r="AC568" s="226"/>
      <c r="AD568" s="226"/>
      <c r="AE568" s="226"/>
      <c r="AF568" s="226"/>
      <c r="AG568" s="226"/>
      <c r="AH568" s="226"/>
      <c r="AI568" s="226"/>
      <c r="AJ568" s="226"/>
      <c r="AK568" s="226"/>
      <c r="AL568" s="226"/>
      <c r="AM568" s="226"/>
      <c r="AN568" s="226"/>
      <c r="AO568" s="226">
        <f t="shared" si="157"/>
        <v>210000000</v>
      </c>
      <c r="AP568" s="227">
        <f t="shared" si="158"/>
        <v>0</v>
      </c>
      <c r="AQ568" s="228"/>
      <c r="AR568" s="228"/>
      <c r="AS568" s="302"/>
      <c r="AT568" s="230"/>
      <c r="AU568" s="119" t="s">
        <v>195</v>
      </c>
      <c r="AV568" s="119" t="e">
        <f>VLOOKUP(F568,'[80]Detail Deprec_202512'!$D$230:$I$390,6,FALSE)</f>
        <v>#N/A</v>
      </c>
      <c r="AW568" s="534" t="e">
        <f t="shared" si="151"/>
        <v>#N/A</v>
      </c>
      <c r="BL568" s="373" t="s">
        <v>2045</v>
      </c>
    </row>
    <row r="569" spans="1:64" ht="12.9" hidden="1" customHeight="1" outlineLevel="1">
      <c r="A569" s="210">
        <f t="shared" si="150"/>
        <v>552</v>
      </c>
      <c r="B569" s="293" t="s">
        <v>187</v>
      </c>
      <c r="C569" s="216" t="s">
        <v>188</v>
      </c>
      <c r="D569" s="335">
        <v>155</v>
      </c>
      <c r="E569" s="373" t="s">
        <v>2049</v>
      </c>
      <c r="F569" s="373" t="s">
        <v>2050</v>
      </c>
      <c r="G569" s="336">
        <v>41045</v>
      </c>
      <c r="H569" s="351" t="s">
        <v>17</v>
      </c>
      <c r="I569" s="330">
        <v>3</v>
      </c>
      <c r="J569" s="271" t="s">
        <v>1887</v>
      </c>
      <c r="K569" s="271" t="s">
        <v>2033</v>
      </c>
      <c r="L569" s="330" t="s">
        <v>2034</v>
      </c>
      <c r="M569" s="330">
        <v>2012</v>
      </c>
      <c r="N569" s="330" t="s">
        <v>2051</v>
      </c>
      <c r="O569" s="271"/>
      <c r="P569" s="374" t="s">
        <v>2052</v>
      </c>
      <c r="Q569" s="327">
        <v>1</v>
      </c>
      <c r="R569" s="366"/>
      <c r="S569" s="274">
        <v>210000000</v>
      </c>
      <c r="T569" s="221">
        <f t="shared" si="153"/>
        <v>3500000</v>
      </c>
      <c r="U569" s="224">
        <v>60</v>
      </c>
      <c r="V569" s="223">
        <v>60</v>
      </c>
      <c r="W569" s="222">
        <f t="shared" si="154"/>
        <v>0</v>
      </c>
      <c r="X569" s="222">
        <f t="shared" si="155"/>
        <v>60</v>
      </c>
      <c r="Y569" s="225">
        <f t="shared" si="156"/>
        <v>0</v>
      </c>
      <c r="Z569" s="226">
        <v>210000000</v>
      </c>
      <c r="AA569" s="226">
        <v>0</v>
      </c>
      <c r="AB569" s="226">
        <f t="shared" si="147"/>
        <v>0</v>
      </c>
      <c r="AC569" s="226"/>
      <c r="AD569" s="226"/>
      <c r="AE569" s="226"/>
      <c r="AF569" s="226"/>
      <c r="AG569" s="226"/>
      <c r="AH569" s="226"/>
      <c r="AI569" s="226"/>
      <c r="AJ569" s="226"/>
      <c r="AK569" s="226"/>
      <c r="AL569" s="226"/>
      <c r="AM569" s="226"/>
      <c r="AN569" s="226"/>
      <c r="AO569" s="226">
        <f t="shared" si="157"/>
        <v>210000000</v>
      </c>
      <c r="AP569" s="227">
        <f t="shared" si="158"/>
        <v>0</v>
      </c>
      <c r="AQ569" s="228"/>
      <c r="AR569" s="228"/>
      <c r="AS569" s="302"/>
      <c r="AT569" s="230"/>
      <c r="AU569" s="119" t="s">
        <v>195</v>
      </c>
      <c r="AV569" s="119" t="e">
        <f>VLOOKUP(F569,'[80]Detail Deprec_202512'!$D$230:$I$390,6,FALSE)</f>
        <v>#N/A</v>
      </c>
      <c r="AW569" s="534" t="e">
        <f t="shared" si="151"/>
        <v>#N/A</v>
      </c>
      <c r="BL569" s="373" t="s">
        <v>2049</v>
      </c>
    </row>
    <row r="570" spans="1:64" ht="12.9" hidden="1" customHeight="1" outlineLevel="1">
      <c r="A570" s="210">
        <f t="shared" si="150"/>
        <v>553</v>
      </c>
      <c r="B570" s="254" t="s">
        <v>1839</v>
      </c>
      <c r="C570" s="271" t="s">
        <v>1926</v>
      </c>
      <c r="D570" s="335">
        <v>155</v>
      </c>
      <c r="E570" s="254" t="s">
        <v>2053</v>
      </c>
      <c r="F570" s="254" t="s">
        <v>2054</v>
      </c>
      <c r="G570" s="336">
        <v>41136</v>
      </c>
      <c r="H570" s="351" t="s">
        <v>17</v>
      </c>
      <c r="I570" s="330">
        <v>21</v>
      </c>
      <c r="J570" s="271" t="s">
        <v>1902</v>
      </c>
      <c r="K570" s="271" t="s">
        <v>1859</v>
      </c>
      <c r="L570" s="330" t="s">
        <v>1815</v>
      </c>
      <c r="M570" s="330">
        <v>2012</v>
      </c>
      <c r="N570" s="330"/>
      <c r="O570" s="271" t="s">
        <v>2055</v>
      </c>
      <c r="P570" s="299" t="s">
        <v>2056</v>
      </c>
      <c r="Q570" s="327">
        <v>1</v>
      </c>
      <c r="R570" s="370">
        <v>55679</v>
      </c>
      <c r="S570" s="274">
        <v>532569635</v>
      </c>
      <c r="T570" s="221">
        <f t="shared" si="153"/>
        <v>8876160.583333334</v>
      </c>
      <c r="U570" s="224">
        <v>60</v>
      </c>
      <c r="V570" s="223">
        <v>59.999999999999993</v>
      </c>
      <c r="W570" s="222">
        <f t="shared" si="154"/>
        <v>0</v>
      </c>
      <c r="X570" s="222">
        <f t="shared" si="155"/>
        <v>59.999999999999993</v>
      </c>
      <c r="Y570" s="225">
        <f t="shared" si="156"/>
        <v>0</v>
      </c>
      <c r="Z570" s="226">
        <v>532569635</v>
      </c>
      <c r="AA570" s="226">
        <v>0</v>
      </c>
      <c r="AB570" s="226">
        <f t="shared" si="147"/>
        <v>0</v>
      </c>
      <c r="AC570" s="226"/>
      <c r="AD570" s="226"/>
      <c r="AE570" s="226"/>
      <c r="AF570" s="226"/>
      <c r="AG570" s="226"/>
      <c r="AH570" s="226"/>
      <c r="AI570" s="226"/>
      <c r="AJ570" s="226"/>
      <c r="AK570" s="226"/>
      <c r="AL570" s="226"/>
      <c r="AM570" s="226"/>
      <c r="AN570" s="226"/>
      <c r="AO570" s="226">
        <f t="shared" si="157"/>
        <v>532569635</v>
      </c>
      <c r="AP570" s="227">
        <f t="shared" si="158"/>
        <v>0</v>
      </c>
      <c r="AQ570" s="228"/>
      <c r="AR570" s="228"/>
      <c r="AS570" s="302"/>
      <c r="AT570" s="230"/>
      <c r="AU570" s="119" t="s">
        <v>195</v>
      </c>
      <c r="AV570" s="119" t="e">
        <f>VLOOKUP(F570,'[80]Detail Deprec_202512'!$D$230:$I$390,6,FALSE)</f>
        <v>#N/A</v>
      </c>
      <c r="AW570" s="534" t="e">
        <f t="shared" si="151"/>
        <v>#N/A</v>
      </c>
      <c r="BL570" s="254" t="s">
        <v>2053</v>
      </c>
    </row>
    <row r="571" spans="1:64" ht="12.9" hidden="1" customHeight="1" outlineLevel="1">
      <c r="A571" s="210">
        <f t="shared" si="150"/>
        <v>554</v>
      </c>
      <c r="B571" s="254" t="s">
        <v>1839</v>
      </c>
      <c r="C571" s="271" t="s">
        <v>1926</v>
      </c>
      <c r="D571" s="335">
        <v>155</v>
      </c>
      <c r="E571" s="254" t="s">
        <v>2057</v>
      </c>
      <c r="F571" s="254" t="s">
        <v>2058</v>
      </c>
      <c r="G571" s="336">
        <v>41136</v>
      </c>
      <c r="H571" s="351" t="s">
        <v>17</v>
      </c>
      <c r="I571" s="330">
        <v>21</v>
      </c>
      <c r="J571" s="271" t="s">
        <v>1902</v>
      </c>
      <c r="K571" s="271" t="s">
        <v>1859</v>
      </c>
      <c r="L571" s="330" t="s">
        <v>1815</v>
      </c>
      <c r="M571" s="330">
        <v>2012</v>
      </c>
      <c r="N571" s="330"/>
      <c r="O571" s="271" t="s">
        <v>2059</v>
      </c>
      <c r="P571" s="299" t="s">
        <v>2060</v>
      </c>
      <c r="Q571" s="327">
        <v>1</v>
      </c>
      <c r="R571" s="370">
        <v>55679</v>
      </c>
      <c r="S571" s="274">
        <v>532569635</v>
      </c>
      <c r="T571" s="221">
        <f t="shared" si="153"/>
        <v>8876160.583333334</v>
      </c>
      <c r="U571" s="224">
        <v>60</v>
      </c>
      <c r="V571" s="223">
        <v>59.999999999999993</v>
      </c>
      <c r="W571" s="222">
        <f t="shared" si="154"/>
        <v>0</v>
      </c>
      <c r="X571" s="222">
        <f t="shared" si="155"/>
        <v>59.999999999999993</v>
      </c>
      <c r="Y571" s="225">
        <f t="shared" si="156"/>
        <v>0</v>
      </c>
      <c r="Z571" s="226">
        <v>532569635</v>
      </c>
      <c r="AA571" s="226">
        <v>0</v>
      </c>
      <c r="AB571" s="226">
        <f t="shared" si="147"/>
        <v>0</v>
      </c>
      <c r="AC571" s="226"/>
      <c r="AD571" s="226"/>
      <c r="AE571" s="226"/>
      <c r="AF571" s="226"/>
      <c r="AG571" s="226"/>
      <c r="AH571" s="226"/>
      <c r="AI571" s="226"/>
      <c r="AJ571" s="226"/>
      <c r="AK571" s="226"/>
      <c r="AL571" s="226"/>
      <c r="AM571" s="226"/>
      <c r="AN571" s="226"/>
      <c r="AO571" s="226">
        <f t="shared" si="157"/>
        <v>532569635</v>
      </c>
      <c r="AP571" s="227">
        <f t="shared" si="158"/>
        <v>0</v>
      </c>
      <c r="AQ571" s="228"/>
      <c r="AR571" s="228"/>
      <c r="AS571" s="302"/>
      <c r="AT571" s="230"/>
      <c r="AU571" s="119" t="s">
        <v>195</v>
      </c>
      <c r="AV571" s="119" t="e">
        <f>VLOOKUP(F571,'[80]Detail Deprec_202512'!$D$230:$I$390,6,FALSE)</f>
        <v>#N/A</v>
      </c>
      <c r="AW571" s="534" t="e">
        <f t="shared" si="151"/>
        <v>#N/A</v>
      </c>
      <c r="BL571" s="254" t="s">
        <v>2057</v>
      </c>
    </row>
    <row r="572" spans="1:64" ht="12.9" hidden="1" customHeight="1" outlineLevel="1">
      <c r="A572" s="210">
        <f t="shared" si="150"/>
        <v>555</v>
      </c>
      <c r="B572" s="254" t="s">
        <v>1839</v>
      </c>
      <c r="C572" s="271" t="s">
        <v>1926</v>
      </c>
      <c r="D572" s="335">
        <v>155</v>
      </c>
      <c r="E572" s="254" t="s">
        <v>2061</v>
      </c>
      <c r="F572" s="254" t="s">
        <v>2062</v>
      </c>
      <c r="G572" s="336">
        <v>41136</v>
      </c>
      <c r="H572" s="351" t="s">
        <v>17</v>
      </c>
      <c r="I572" s="330">
        <v>21</v>
      </c>
      <c r="J572" s="271" t="s">
        <v>1902</v>
      </c>
      <c r="K572" s="271" t="s">
        <v>1859</v>
      </c>
      <c r="L572" s="330" t="s">
        <v>1815</v>
      </c>
      <c r="M572" s="330">
        <v>2012</v>
      </c>
      <c r="N572" s="330"/>
      <c r="O572" s="271" t="s">
        <v>2063</v>
      </c>
      <c r="P572" s="299" t="s">
        <v>2064</v>
      </c>
      <c r="Q572" s="327">
        <v>1</v>
      </c>
      <c r="R572" s="370">
        <v>55679</v>
      </c>
      <c r="S572" s="274">
        <v>532569635</v>
      </c>
      <c r="T572" s="221">
        <f t="shared" si="153"/>
        <v>8876160.583333334</v>
      </c>
      <c r="U572" s="224">
        <v>60</v>
      </c>
      <c r="V572" s="223">
        <v>59.999999999999993</v>
      </c>
      <c r="W572" s="222">
        <f t="shared" si="154"/>
        <v>0</v>
      </c>
      <c r="X572" s="222">
        <f t="shared" si="155"/>
        <v>59.999999999999993</v>
      </c>
      <c r="Y572" s="225">
        <f t="shared" si="156"/>
        <v>0</v>
      </c>
      <c r="Z572" s="226">
        <v>532569635</v>
      </c>
      <c r="AA572" s="226">
        <v>0</v>
      </c>
      <c r="AB572" s="226">
        <f t="shared" si="147"/>
        <v>0</v>
      </c>
      <c r="AC572" s="226"/>
      <c r="AD572" s="226"/>
      <c r="AE572" s="226"/>
      <c r="AF572" s="226"/>
      <c r="AG572" s="226"/>
      <c r="AH572" s="226"/>
      <c r="AI572" s="226"/>
      <c r="AJ572" s="226"/>
      <c r="AK572" s="226"/>
      <c r="AL572" s="226"/>
      <c r="AM572" s="226"/>
      <c r="AN572" s="226"/>
      <c r="AO572" s="226">
        <f t="shared" si="157"/>
        <v>532569635</v>
      </c>
      <c r="AP572" s="227">
        <f t="shared" si="158"/>
        <v>0</v>
      </c>
      <c r="AQ572" s="228"/>
      <c r="AR572" s="228"/>
      <c r="AS572" s="302"/>
      <c r="AT572" s="230"/>
      <c r="AU572" s="119" t="s">
        <v>195</v>
      </c>
      <c r="AV572" s="119" t="e">
        <f>VLOOKUP(F572,'[80]Detail Deprec_202512'!$D$230:$I$390,6,FALSE)</f>
        <v>#N/A</v>
      </c>
      <c r="AW572" s="534" t="e">
        <f t="shared" si="151"/>
        <v>#N/A</v>
      </c>
      <c r="BL572" s="254" t="s">
        <v>2061</v>
      </c>
    </row>
    <row r="573" spans="1:64" ht="12.9" hidden="1" customHeight="1" outlineLevel="1">
      <c r="A573" s="210">
        <f t="shared" si="150"/>
        <v>556</v>
      </c>
      <c r="B573" s="293" t="s">
        <v>187</v>
      </c>
      <c r="C573" s="216" t="s">
        <v>188</v>
      </c>
      <c r="D573" s="335">
        <v>155</v>
      </c>
      <c r="E573" s="293" t="s">
        <v>2065</v>
      </c>
      <c r="F573" s="293" t="s">
        <v>2066</v>
      </c>
      <c r="G573" s="336">
        <v>41157</v>
      </c>
      <c r="H573" s="351" t="s">
        <v>17</v>
      </c>
      <c r="I573" s="330">
        <v>5</v>
      </c>
      <c r="J573" s="254" t="s">
        <v>2067</v>
      </c>
      <c r="K573" s="254" t="s">
        <v>2068</v>
      </c>
      <c r="L573" s="224" t="s">
        <v>2069</v>
      </c>
      <c r="M573" s="330">
        <v>2012</v>
      </c>
      <c r="N573" s="375" t="s">
        <v>2070</v>
      </c>
      <c r="O573" s="376">
        <v>6726853</v>
      </c>
      <c r="P573" s="376" t="s">
        <v>2071</v>
      </c>
      <c r="Q573" s="327">
        <v>1</v>
      </c>
      <c r="R573" s="377">
        <v>159900</v>
      </c>
      <c r="S573" s="274">
        <v>1452691500</v>
      </c>
      <c r="T573" s="221">
        <f t="shared" si="153"/>
        <v>24211525</v>
      </c>
      <c r="U573" s="224">
        <v>60</v>
      </c>
      <c r="V573" s="223">
        <v>60</v>
      </c>
      <c r="W573" s="222">
        <f t="shared" si="154"/>
        <v>0</v>
      </c>
      <c r="X573" s="222">
        <f t="shared" si="155"/>
        <v>60</v>
      </c>
      <c r="Y573" s="225">
        <f t="shared" si="156"/>
        <v>0</v>
      </c>
      <c r="Z573" s="226">
        <v>1452691500</v>
      </c>
      <c r="AA573" s="226">
        <v>0</v>
      </c>
      <c r="AB573" s="226">
        <f t="shared" si="147"/>
        <v>0</v>
      </c>
      <c r="AC573" s="226"/>
      <c r="AD573" s="226"/>
      <c r="AE573" s="226"/>
      <c r="AF573" s="226"/>
      <c r="AG573" s="226"/>
      <c r="AH573" s="226"/>
      <c r="AI573" s="226"/>
      <c r="AJ573" s="226"/>
      <c r="AK573" s="226"/>
      <c r="AL573" s="226"/>
      <c r="AM573" s="226"/>
      <c r="AN573" s="226"/>
      <c r="AO573" s="226">
        <f t="shared" si="157"/>
        <v>1452691500</v>
      </c>
      <c r="AP573" s="227">
        <f t="shared" si="158"/>
        <v>0</v>
      </c>
      <c r="AQ573" s="228"/>
      <c r="AR573" s="228"/>
      <c r="AS573" s="302"/>
      <c r="AT573" s="230"/>
      <c r="AU573" s="119" t="s">
        <v>195</v>
      </c>
      <c r="AV573" s="119" t="e">
        <f>VLOOKUP(F573,'[80]Detail Deprec_202512'!$D$230:$I$390,6,FALSE)</f>
        <v>#N/A</v>
      </c>
      <c r="AW573" s="534" t="e">
        <f t="shared" si="151"/>
        <v>#N/A</v>
      </c>
      <c r="BL573" s="293" t="s">
        <v>2065</v>
      </c>
    </row>
    <row r="574" spans="1:64" ht="12.9" hidden="1" customHeight="1" outlineLevel="1">
      <c r="A574" s="210">
        <f t="shared" si="150"/>
        <v>557</v>
      </c>
      <c r="B574" s="254" t="s">
        <v>1839</v>
      </c>
      <c r="C574" s="271" t="s">
        <v>1840</v>
      </c>
      <c r="D574" s="335">
        <v>155</v>
      </c>
      <c r="E574" s="254" t="s">
        <v>2072</v>
      </c>
      <c r="F574" s="254" t="s">
        <v>2073</v>
      </c>
      <c r="G574" s="336">
        <v>41166</v>
      </c>
      <c r="H574" s="351" t="s">
        <v>17</v>
      </c>
      <c r="I574" s="330">
        <v>20</v>
      </c>
      <c r="J574" s="254" t="s">
        <v>1923</v>
      </c>
      <c r="K574" s="254" t="s">
        <v>1872</v>
      </c>
      <c r="L574" s="254" t="s">
        <v>1860</v>
      </c>
      <c r="M574" s="330">
        <v>2012</v>
      </c>
      <c r="N574" s="330"/>
      <c r="O574" s="271" t="s">
        <v>2074</v>
      </c>
      <c r="P574" s="271" t="s">
        <v>2075</v>
      </c>
      <c r="Q574" s="327">
        <v>1</v>
      </c>
      <c r="R574" s="377">
        <v>37000</v>
      </c>
      <c r="S574" s="367">
        <v>353720000</v>
      </c>
      <c r="T574" s="221">
        <f t="shared" si="153"/>
        <v>5895333.333333333</v>
      </c>
      <c r="U574" s="224">
        <v>60</v>
      </c>
      <c r="V574" s="223">
        <v>60</v>
      </c>
      <c r="W574" s="222">
        <f t="shared" si="154"/>
        <v>0</v>
      </c>
      <c r="X574" s="222">
        <f t="shared" si="155"/>
        <v>60</v>
      </c>
      <c r="Y574" s="225">
        <f t="shared" si="156"/>
        <v>0</v>
      </c>
      <c r="Z574" s="226">
        <v>353720000</v>
      </c>
      <c r="AA574" s="226">
        <v>0</v>
      </c>
      <c r="AB574" s="226">
        <f t="shared" si="147"/>
        <v>0</v>
      </c>
      <c r="AC574" s="226"/>
      <c r="AD574" s="226"/>
      <c r="AE574" s="226"/>
      <c r="AF574" s="226"/>
      <c r="AG574" s="226"/>
      <c r="AH574" s="226"/>
      <c r="AI574" s="226"/>
      <c r="AJ574" s="226"/>
      <c r="AK574" s="226"/>
      <c r="AL574" s="226"/>
      <c r="AM574" s="226"/>
      <c r="AN574" s="226"/>
      <c r="AO574" s="226">
        <f t="shared" si="157"/>
        <v>353720000</v>
      </c>
      <c r="AP574" s="227">
        <f t="shared" si="158"/>
        <v>0</v>
      </c>
      <c r="AQ574" s="228"/>
      <c r="AR574" s="228"/>
      <c r="AS574" s="302"/>
      <c r="AT574" s="230"/>
      <c r="AU574" s="119" t="s">
        <v>195</v>
      </c>
      <c r="AV574" s="119" t="e">
        <f>VLOOKUP(F574,'[80]Detail Deprec_202512'!$D$230:$I$390,6,FALSE)</f>
        <v>#N/A</v>
      </c>
      <c r="AW574" s="534" t="e">
        <f t="shared" si="151"/>
        <v>#N/A</v>
      </c>
      <c r="BL574" s="254" t="s">
        <v>2072</v>
      </c>
    </row>
    <row r="575" spans="1:64" ht="12.9" hidden="1" customHeight="1" outlineLevel="1">
      <c r="A575" s="210">
        <f t="shared" si="150"/>
        <v>558</v>
      </c>
      <c r="B575" s="254" t="s">
        <v>199</v>
      </c>
      <c r="C575" s="271" t="s">
        <v>200</v>
      </c>
      <c r="D575" s="335">
        <v>155</v>
      </c>
      <c r="E575" s="254"/>
      <c r="F575" s="254" t="s">
        <v>2076</v>
      </c>
      <c r="G575" s="336">
        <v>41179</v>
      </c>
      <c r="H575" s="351" t="s">
        <v>17</v>
      </c>
      <c r="I575" s="330">
        <v>23</v>
      </c>
      <c r="J575" s="271" t="s">
        <v>1929</v>
      </c>
      <c r="K575" s="271" t="s">
        <v>1930</v>
      </c>
      <c r="L575" s="330" t="s">
        <v>1860</v>
      </c>
      <c r="M575" s="330">
        <v>2012</v>
      </c>
      <c r="N575" s="330"/>
      <c r="O575" s="271"/>
      <c r="P575" s="271" t="s">
        <v>2077</v>
      </c>
      <c r="Q575" s="327">
        <v>1</v>
      </c>
      <c r="R575" s="366">
        <v>3000000</v>
      </c>
      <c r="S575" s="274">
        <v>344010000</v>
      </c>
      <c r="T575" s="221">
        <f t="shared" si="153"/>
        <v>5733500</v>
      </c>
      <c r="U575" s="224">
        <v>60</v>
      </c>
      <c r="V575" s="223">
        <v>60</v>
      </c>
      <c r="W575" s="222">
        <f t="shared" si="154"/>
        <v>0</v>
      </c>
      <c r="X575" s="222">
        <f t="shared" si="155"/>
        <v>60</v>
      </c>
      <c r="Y575" s="225">
        <f t="shared" si="156"/>
        <v>0</v>
      </c>
      <c r="Z575" s="226">
        <v>344010000</v>
      </c>
      <c r="AA575" s="226">
        <v>0</v>
      </c>
      <c r="AB575" s="226">
        <f t="shared" si="147"/>
        <v>0</v>
      </c>
      <c r="AC575" s="226"/>
      <c r="AD575" s="226"/>
      <c r="AE575" s="226"/>
      <c r="AF575" s="226"/>
      <c r="AG575" s="226"/>
      <c r="AH575" s="226"/>
      <c r="AI575" s="226"/>
      <c r="AJ575" s="226"/>
      <c r="AK575" s="226"/>
      <c r="AL575" s="226"/>
      <c r="AM575" s="226"/>
      <c r="AN575" s="226"/>
      <c r="AO575" s="226">
        <f t="shared" si="157"/>
        <v>344010000</v>
      </c>
      <c r="AP575" s="227">
        <f t="shared" si="158"/>
        <v>0</v>
      </c>
      <c r="AQ575" s="228"/>
      <c r="AR575" s="228"/>
      <c r="AS575" s="302"/>
      <c r="AT575" s="230"/>
      <c r="AU575" s="119" t="s">
        <v>195</v>
      </c>
      <c r="AV575" s="119" t="e">
        <f>VLOOKUP(F575,'[80]Detail Deprec_202512'!$D$230:$I$390,6,FALSE)</f>
        <v>#N/A</v>
      </c>
      <c r="AW575" s="534" t="e">
        <f t="shared" si="151"/>
        <v>#N/A</v>
      </c>
      <c r="BL575" s="254"/>
    </row>
    <row r="576" spans="1:64" ht="12.9" hidden="1" customHeight="1" outlineLevel="1">
      <c r="A576" s="210">
        <f t="shared" si="150"/>
        <v>559</v>
      </c>
      <c r="B576" s="293" t="s">
        <v>187</v>
      </c>
      <c r="C576" s="216" t="s">
        <v>188</v>
      </c>
      <c r="D576" s="335">
        <v>155</v>
      </c>
      <c r="E576" s="378" t="s">
        <v>2078</v>
      </c>
      <c r="F576" s="378" t="s">
        <v>2079</v>
      </c>
      <c r="G576" s="336">
        <v>41180</v>
      </c>
      <c r="H576" s="351" t="s">
        <v>17</v>
      </c>
      <c r="I576" s="330">
        <v>10</v>
      </c>
      <c r="J576" s="254" t="s">
        <v>1434</v>
      </c>
      <c r="K576" s="254" t="s">
        <v>2080</v>
      </c>
      <c r="L576" s="224" t="s">
        <v>2081</v>
      </c>
      <c r="M576" s="330">
        <v>2012</v>
      </c>
      <c r="N576" s="330"/>
      <c r="O576" s="271"/>
      <c r="P576" s="379" t="s">
        <v>2082</v>
      </c>
      <c r="Q576" s="327">
        <v>1</v>
      </c>
      <c r="R576" s="366"/>
      <c r="S576" s="380">
        <v>7702713000</v>
      </c>
      <c r="T576" s="221">
        <f t="shared" si="153"/>
        <v>80236593.75</v>
      </c>
      <c r="U576" s="224">
        <v>96</v>
      </c>
      <c r="V576" s="223">
        <v>96</v>
      </c>
      <c r="W576" s="222">
        <f t="shared" si="154"/>
        <v>0</v>
      </c>
      <c r="X576" s="222">
        <f t="shared" si="155"/>
        <v>96</v>
      </c>
      <c r="Y576" s="225">
        <f t="shared" si="156"/>
        <v>0</v>
      </c>
      <c r="Z576" s="226">
        <v>7702713000</v>
      </c>
      <c r="AA576" s="226">
        <v>0</v>
      </c>
      <c r="AB576" s="226">
        <f t="shared" si="147"/>
        <v>0</v>
      </c>
      <c r="AC576" s="226"/>
      <c r="AD576" s="226"/>
      <c r="AE576" s="226"/>
      <c r="AF576" s="226"/>
      <c r="AG576" s="226"/>
      <c r="AH576" s="226"/>
      <c r="AI576" s="226"/>
      <c r="AJ576" s="226"/>
      <c r="AK576" s="226"/>
      <c r="AL576" s="226"/>
      <c r="AM576" s="226"/>
      <c r="AN576" s="226"/>
      <c r="AO576" s="226">
        <f t="shared" si="157"/>
        <v>7702713000</v>
      </c>
      <c r="AP576" s="227">
        <f t="shared" si="158"/>
        <v>0</v>
      </c>
      <c r="AQ576" s="228"/>
      <c r="AR576" s="228"/>
      <c r="AS576" s="302"/>
      <c r="AT576" s="230"/>
      <c r="AU576" s="119" t="s">
        <v>195</v>
      </c>
      <c r="AV576" s="119" t="e">
        <f>VLOOKUP(F576,'[80]Detail Deprec_202512'!$D$230:$I$390,6,FALSE)</f>
        <v>#N/A</v>
      </c>
      <c r="AW576" s="534" t="e">
        <f t="shared" si="151"/>
        <v>#N/A</v>
      </c>
      <c r="BL576" s="378" t="s">
        <v>2078</v>
      </c>
    </row>
    <row r="577" spans="1:64" ht="12.9" hidden="1" customHeight="1" outlineLevel="1">
      <c r="A577" s="210">
        <f t="shared" si="150"/>
        <v>560</v>
      </c>
      <c r="B577" s="254" t="s">
        <v>1839</v>
      </c>
      <c r="C577" s="271" t="s">
        <v>1840</v>
      </c>
      <c r="D577" s="335">
        <v>155</v>
      </c>
      <c r="E577" s="254" t="s">
        <v>2083</v>
      </c>
      <c r="F577" s="254" t="s">
        <v>2084</v>
      </c>
      <c r="G577" s="336">
        <v>41197</v>
      </c>
      <c r="H577" s="351" t="s">
        <v>17</v>
      </c>
      <c r="I577" s="330">
        <v>18</v>
      </c>
      <c r="J577" s="271" t="s">
        <v>1929</v>
      </c>
      <c r="K577" s="271" t="s">
        <v>1930</v>
      </c>
      <c r="L577" s="330" t="s">
        <v>1970</v>
      </c>
      <c r="M577" s="330">
        <v>2012</v>
      </c>
      <c r="N577" s="330"/>
      <c r="O577" s="271" t="s">
        <v>2085</v>
      </c>
      <c r="P577" s="271" t="s">
        <v>2086</v>
      </c>
      <c r="Q577" s="327">
        <v>1</v>
      </c>
      <c r="R577" s="370">
        <v>89750</v>
      </c>
      <c r="S577" s="367">
        <v>823905000</v>
      </c>
      <c r="T577" s="221">
        <f t="shared" si="153"/>
        <v>13731750</v>
      </c>
      <c r="U577" s="224">
        <v>60</v>
      </c>
      <c r="V577" s="223">
        <v>60</v>
      </c>
      <c r="W577" s="222">
        <f t="shared" si="154"/>
        <v>0</v>
      </c>
      <c r="X577" s="222">
        <f t="shared" si="155"/>
        <v>60</v>
      </c>
      <c r="Y577" s="225">
        <f t="shared" ref="Y577:Y585" si="159">+U577-X577</f>
        <v>0</v>
      </c>
      <c r="Z577" s="226">
        <v>823905000</v>
      </c>
      <c r="AA577" s="226">
        <v>0</v>
      </c>
      <c r="AB577" s="226">
        <f t="shared" si="147"/>
        <v>0</v>
      </c>
      <c r="AC577" s="226"/>
      <c r="AD577" s="226"/>
      <c r="AE577" s="226"/>
      <c r="AF577" s="226"/>
      <c r="AG577" s="226"/>
      <c r="AH577" s="226"/>
      <c r="AI577" s="226"/>
      <c r="AJ577" s="226"/>
      <c r="AK577" s="226"/>
      <c r="AL577" s="226"/>
      <c r="AM577" s="226"/>
      <c r="AN577" s="226"/>
      <c r="AO577" s="226">
        <f t="shared" si="157"/>
        <v>823905000</v>
      </c>
      <c r="AP577" s="227">
        <f t="shared" si="158"/>
        <v>0</v>
      </c>
      <c r="AQ577" s="228"/>
      <c r="AR577" s="228"/>
      <c r="AS577" s="302"/>
      <c r="AT577" s="230"/>
      <c r="AU577" s="119" t="s">
        <v>195</v>
      </c>
      <c r="AV577" s="119" t="e">
        <f>VLOOKUP(F577,'[80]Detail Deprec_202512'!$D$230:$I$390,6,FALSE)</f>
        <v>#N/A</v>
      </c>
      <c r="AW577" s="534" t="e">
        <f t="shared" si="151"/>
        <v>#N/A</v>
      </c>
      <c r="BL577" s="254" t="s">
        <v>2083</v>
      </c>
    </row>
    <row r="578" spans="1:64" ht="12.9" hidden="1" customHeight="1" outlineLevel="1">
      <c r="A578" s="210">
        <f t="shared" si="150"/>
        <v>561</v>
      </c>
      <c r="B578" s="254" t="s">
        <v>206</v>
      </c>
      <c r="C578" s="517" t="s">
        <v>188</v>
      </c>
      <c r="D578" s="335">
        <v>155</v>
      </c>
      <c r="E578" s="381" t="s">
        <v>2087</v>
      </c>
      <c r="F578" s="381" t="s">
        <v>2088</v>
      </c>
      <c r="G578" s="336">
        <v>41207</v>
      </c>
      <c r="H578" s="351" t="s">
        <v>17</v>
      </c>
      <c r="I578" s="330">
        <v>3143</v>
      </c>
      <c r="J578" s="271" t="s">
        <v>2089</v>
      </c>
      <c r="K578" s="271" t="s">
        <v>1859</v>
      </c>
      <c r="L578" s="330" t="s">
        <v>2090</v>
      </c>
      <c r="M578" s="330">
        <v>2012</v>
      </c>
      <c r="N578" s="382" t="s">
        <v>2091</v>
      </c>
      <c r="O578" s="383" t="s">
        <v>2092</v>
      </c>
      <c r="P578" s="383" t="s">
        <v>2093</v>
      </c>
      <c r="Q578" s="327">
        <v>1</v>
      </c>
      <c r="R578" s="366"/>
      <c r="S578" s="274">
        <v>146805091</v>
      </c>
      <c r="T578" s="221">
        <f t="shared" si="153"/>
        <v>2446751.5166666666</v>
      </c>
      <c r="U578" s="224">
        <v>60</v>
      </c>
      <c r="V578" s="223">
        <v>59.999999999999986</v>
      </c>
      <c r="W578" s="222">
        <f t="shared" si="154"/>
        <v>0</v>
      </c>
      <c r="X578" s="222">
        <f t="shared" si="155"/>
        <v>59.999999999999986</v>
      </c>
      <c r="Y578" s="225">
        <f t="shared" si="159"/>
        <v>0</v>
      </c>
      <c r="Z578" s="226">
        <v>146805090.99999997</v>
      </c>
      <c r="AA578" s="226">
        <v>2.9802322387695313E-8</v>
      </c>
      <c r="AB578" s="226">
        <f t="shared" si="147"/>
        <v>0</v>
      </c>
      <c r="AC578" s="226"/>
      <c r="AD578" s="226"/>
      <c r="AE578" s="226"/>
      <c r="AF578" s="226"/>
      <c r="AG578" s="226"/>
      <c r="AH578" s="226"/>
      <c r="AI578" s="226"/>
      <c r="AJ578" s="226"/>
      <c r="AK578" s="226"/>
      <c r="AL578" s="226"/>
      <c r="AM578" s="226"/>
      <c r="AN578" s="226"/>
      <c r="AO578" s="226">
        <f t="shared" si="157"/>
        <v>146805090.99999997</v>
      </c>
      <c r="AP578" s="227">
        <f t="shared" si="158"/>
        <v>2.9802322387695313E-8</v>
      </c>
      <c r="AQ578" s="228"/>
      <c r="AR578" s="228"/>
      <c r="AS578" s="302"/>
      <c r="AT578" s="230"/>
      <c r="AU578" s="119" t="s">
        <v>195</v>
      </c>
      <c r="AV578" s="119" t="e">
        <f>VLOOKUP(F578,'[80]Detail Deprec_202512'!$D$230:$I$390,6,FALSE)</f>
        <v>#N/A</v>
      </c>
      <c r="AW578" s="534" t="e">
        <f t="shared" si="151"/>
        <v>#N/A</v>
      </c>
      <c r="BL578" s="381" t="s">
        <v>2087</v>
      </c>
    </row>
    <row r="579" spans="1:64" ht="12.9" hidden="1" customHeight="1" outlineLevel="1">
      <c r="A579" s="210">
        <f t="shared" si="150"/>
        <v>562</v>
      </c>
      <c r="B579" s="254" t="s">
        <v>206</v>
      </c>
      <c r="C579" s="517" t="s">
        <v>188</v>
      </c>
      <c r="D579" s="335">
        <v>155</v>
      </c>
      <c r="E579" s="381" t="s">
        <v>2094</v>
      </c>
      <c r="F579" s="381" t="s">
        <v>2095</v>
      </c>
      <c r="G579" s="336">
        <v>41207</v>
      </c>
      <c r="H579" s="351" t="s">
        <v>17</v>
      </c>
      <c r="I579" s="330">
        <v>3143</v>
      </c>
      <c r="J579" s="271" t="s">
        <v>2089</v>
      </c>
      <c r="K579" s="271" t="s">
        <v>1859</v>
      </c>
      <c r="L579" s="330" t="s">
        <v>2090</v>
      </c>
      <c r="M579" s="330">
        <v>2012</v>
      </c>
      <c r="N579" s="382" t="s">
        <v>2096</v>
      </c>
      <c r="O579" s="383" t="s">
        <v>2097</v>
      </c>
      <c r="P579" s="383" t="s">
        <v>2098</v>
      </c>
      <c r="Q579" s="327">
        <v>1</v>
      </c>
      <c r="R579" s="366"/>
      <c r="S579" s="274">
        <v>146805091</v>
      </c>
      <c r="T579" s="221">
        <f t="shared" si="153"/>
        <v>2446751.5166666666</v>
      </c>
      <c r="U579" s="224">
        <v>60</v>
      </c>
      <c r="V579" s="223">
        <v>59.999999999999986</v>
      </c>
      <c r="W579" s="222">
        <f t="shared" si="154"/>
        <v>0</v>
      </c>
      <c r="X579" s="222">
        <f t="shared" si="155"/>
        <v>59.999999999999986</v>
      </c>
      <c r="Y579" s="225">
        <f t="shared" si="159"/>
        <v>0</v>
      </c>
      <c r="Z579" s="226">
        <v>146805090.99999997</v>
      </c>
      <c r="AA579" s="226">
        <v>2.9802322387695313E-8</v>
      </c>
      <c r="AB579" s="226">
        <f t="shared" si="147"/>
        <v>0</v>
      </c>
      <c r="AC579" s="226"/>
      <c r="AD579" s="226"/>
      <c r="AE579" s="226"/>
      <c r="AF579" s="226"/>
      <c r="AG579" s="226"/>
      <c r="AH579" s="226"/>
      <c r="AI579" s="226"/>
      <c r="AJ579" s="226"/>
      <c r="AK579" s="226"/>
      <c r="AL579" s="226"/>
      <c r="AM579" s="226"/>
      <c r="AN579" s="226"/>
      <c r="AO579" s="226">
        <f t="shared" si="157"/>
        <v>146805090.99999997</v>
      </c>
      <c r="AP579" s="227">
        <f t="shared" si="158"/>
        <v>2.9802322387695313E-8</v>
      </c>
      <c r="AQ579" s="228"/>
      <c r="AR579" s="228"/>
      <c r="AS579" s="302"/>
      <c r="AT579" s="230"/>
      <c r="AU579" s="119" t="s">
        <v>195</v>
      </c>
      <c r="AV579" s="119" t="e">
        <f>VLOOKUP(F579,'[80]Detail Deprec_202512'!$D$230:$I$390,6,FALSE)</f>
        <v>#N/A</v>
      </c>
      <c r="AW579" s="534" t="e">
        <f t="shared" si="151"/>
        <v>#N/A</v>
      </c>
      <c r="BL579" s="381" t="s">
        <v>2094</v>
      </c>
    </row>
    <row r="580" spans="1:64" ht="12.9" hidden="1" customHeight="1" outlineLevel="1">
      <c r="A580" s="210">
        <f t="shared" si="150"/>
        <v>563</v>
      </c>
      <c r="B580" s="254" t="s">
        <v>206</v>
      </c>
      <c r="C580" s="517" t="s">
        <v>188</v>
      </c>
      <c r="D580" s="335">
        <v>155</v>
      </c>
      <c r="E580" s="381" t="s">
        <v>2099</v>
      </c>
      <c r="F580" s="381" t="s">
        <v>2100</v>
      </c>
      <c r="G580" s="336">
        <v>41207</v>
      </c>
      <c r="H580" s="351" t="s">
        <v>17</v>
      </c>
      <c r="I580" s="330">
        <v>3143</v>
      </c>
      <c r="J580" s="271" t="s">
        <v>2089</v>
      </c>
      <c r="K580" s="271" t="s">
        <v>1859</v>
      </c>
      <c r="L580" s="330" t="s">
        <v>2090</v>
      </c>
      <c r="M580" s="330">
        <v>2012</v>
      </c>
      <c r="N580" s="382" t="s">
        <v>2101</v>
      </c>
      <c r="O580" s="383" t="s">
        <v>2102</v>
      </c>
      <c r="P580" s="383" t="s">
        <v>2103</v>
      </c>
      <c r="Q580" s="327">
        <v>1</v>
      </c>
      <c r="R580" s="366"/>
      <c r="S580" s="274">
        <v>146805091</v>
      </c>
      <c r="T580" s="221">
        <f t="shared" si="153"/>
        <v>2446751.5166666666</v>
      </c>
      <c r="U580" s="224">
        <v>60</v>
      </c>
      <c r="V580" s="223">
        <v>59.999999999999986</v>
      </c>
      <c r="W580" s="222">
        <f t="shared" si="154"/>
        <v>0</v>
      </c>
      <c r="X580" s="222">
        <f t="shared" si="155"/>
        <v>59.999999999999986</v>
      </c>
      <c r="Y580" s="225">
        <f t="shared" si="159"/>
        <v>0</v>
      </c>
      <c r="Z580" s="226">
        <v>146805090.99999997</v>
      </c>
      <c r="AA580" s="226">
        <v>2.9802322387695313E-8</v>
      </c>
      <c r="AB580" s="226">
        <f t="shared" si="147"/>
        <v>0</v>
      </c>
      <c r="AC580" s="226"/>
      <c r="AD580" s="226"/>
      <c r="AE580" s="226"/>
      <c r="AF580" s="226"/>
      <c r="AG580" s="226"/>
      <c r="AH580" s="226"/>
      <c r="AI580" s="226"/>
      <c r="AJ580" s="226"/>
      <c r="AK580" s="226"/>
      <c r="AL580" s="226"/>
      <c r="AM580" s="226"/>
      <c r="AN580" s="226"/>
      <c r="AO580" s="226">
        <f t="shared" si="157"/>
        <v>146805090.99999997</v>
      </c>
      <c r="AP580" s="227">
        <f t="shared" si="158"/>
        <v>2.9802322387695313E-8</v>
      </c>
      <c r="AQ580" s="228"/>
      <c r="AR580" s="228"/>
      <c r="AS580" s="302"/>
      <c r="AT580" s="230"/>
      <c r="AU580" s="119" t="s">
        <v>195</v>
      </c>
      <c r="AV580" s="119" t="e">
        <f>VLOOKUP(F580,'[80]Detail Deprec_202512'!$D$230:$I$390,6,FALSE)</f>
        <v>#N/A</v>
      </c>
      <c r="AW580" s="534" t="e">
        <f t="shared" ref="AW580:AW634" si="160">AV580-AN580</f>
        <v>#N/A</v>
      </c>
      <c r="BL580" s="381" t="s">
        <v>2099</v>
      </c>
    </row>
    <row r="581" spans="1:64" ht="12.9" hidden="1" customHeight="1" outlineLevel="1">
      <c r="A581" s="210">
        <f t="shared" si="150"/>
        <v>564</v>
      </c>
      <c r="B581" s="254" t="s">
        <v>206</v>
      </c>
      <c r="C581" s="517" t="s">
        <v>188</v>
      </c>
      <c r="D581" s="335">
        <v>155</v>
      </c>
      <c r="E581" s="384" t="s">
        <v>2104</v>
      </c>
      <c r="F581" s="384" t="s">
        <v>2105</v>
      </c>
      <c r="G581" s="336">
        <v>41239</v>
      </c>
      <c r="H581" s="351" t="s">
        <v>17</v>
      </c>
      <c r="I581" s="330">
        <v>3129</v>
      </c>
      <c r="J581" s="271" t="s">
        <v>2089</v>
      </c>
      <c r="K581" s="271" t="s">
        <v>1859</v>
      </c>
      <c r="L581" s="330" t="s">
        <v>2090</v>
      </c>
      <c r="M581" s="330">
        <v>2012</v>
      </c>
      <c r="N581" s="330" t="s">
        <v>2106</v>
      </c>
      <c r="O581" s="385" t="s">
        <v>2107</v>
      </c>
      <c r="P581" s="385" t="s">
        <v>2108</v>
      </c>
      <c r="Q581" s="327">
        <v>1</v>
      </c>
      <c r="R581" s="366"/>
      <c r="S581" s="274">
        <v>146805091</v>
      </c>
      <c r="T581" s="221">
        <f t="shared" si="153"/>
        <v>2446751.5166666666</v>
      </c>
      <c r="U581" s="224">
        <v>60</v>
      </c>
      <c r="V581" s="223">
        <v>59.999999999999986</v>
      </c>
      <c r="W581" s="222">
        <f t="shared" si="154"/>
        <v>0</v>
      </c>
      <c r="X581" s="222">
        <f t="shared" si="155"/>
        <v>59.999999999999986</v>
      </c>
      <c r="Y581" s="225">
        <f t="shared" si="159"/>
        <v>0</v>
      </c>
      <c r="Z581" s="226">
        <v>146805090.99999997</v>
      </c>
      <c r="AA581" s="226">
        <v>2.9802322387695313E-8</v>
      </c>
      <c r="AB581" s="226">
        <f t="shared" si="147"/>
        <v>0</v>
      </c>
      <c r="AC581" s="226"/>
      <c r="AD581" s="226"/>
      <c r="AE581" s="226"/>
      <c r="AF581" s="226"/>
      <c r="AG581" s="226"/>
      <c r="AH581" s="226"/>
      <c r="AI581" s="226"/>
      <c r="AJ581" s="226"/>
      <c r="AK581" s="226"/>
      <c r="AL581" s="226"/>
      <c r="AM581" s="226"/>
      <c r="AN581" s="226"/>
      <c r="AO581" s="226">
        <f t="shared" si="157"/>
        <v>146805090.99999997</v>
      </c>
      <c r="AP581" s="227">
        <f t="shared" si="158"/>
        <v>2.9802322387695313E-8</v>
      </c>
      <c r="AQ581" s="228"/>
      <c r="AR581" s="228"/>
      <c r="AS581" s="302"/>
      <c r="AT581" s="230"/>
      <c r="AU581" s="119" t="s">
        <v>195</v>
      </c>
      <c r="AV581" s="119" t="e">
        <f>VLOOKUP(F581,'[80]Detail Deprec_202512'!$D$230:$I$390,6,FALSE)</f>
        <v>#N/A</v>
      </c>
      <c r="AW581" s="534" t="e">
        <f t="shared" si="160"/>
        <v>#N/A</v>
      </c>
      <c r="BL581" s="384" t="s">
        <v>2104</v>
      </c>
    </row>
    <row r="582" spans="1:64" ht="12.9" hidden="1" customHeight="1" outlineLevel="1">
      <c r="A582" s="210">
        <f t="shared" si="150"/>
        <v>565</v>
      </c>
      <c r="B582" s="293" t="s">
        <v>187</v>
      </c>
      <c r="C582" s="216" t="s">
        <v>188</v>
      </c>
      <c r="D582" s="335">
        <v>155</v>
      </c>
      <c r="E582" s="293" t="s">
        <v>2109</v>
      </c>
      <c r="F582" s="293" t="s">
        <v>2110</v>
      </c>
      <c r="G582" s="336">
        <v>41274</v>
      </c>
      <c r="H582" s="351" t="s">
        <v>17</v>
      </c>
      <c r="I582" s="330">
        <v>99</v>
      </c>
      <c r="J582" s="271" t="s">
        <v>2111</v>
      </c>
      <c r="K582" s="271" t="s">
        <v>2112</v>
      </c>
      <c r="L582" s="330" t="s">
        <v>2113</v>
      </c>
      <c r="M582" s="330">
        <v>2012</v>
      </c>
      <c r="N582" s="330"/>
      <c r="O582" s="271"/>
      <c r="P582" s="386" t="s">
        <v>2114</v>
      </c>
      <c r="Q582" s="327">
        <v>1</v>
      </c>
      <c r="R582" s="387">
        <v>241500</v>
      </c>
      <c r="S582" s="274">
        <v>3308011805</v>
      </c>
      <c r="T582" s="221">
        <f t="shared" si="153"/>
        <v>55133530.083333336</v>
      </c>
      <c r="U582" s="224">
        <v>60</v>
      </c>
      <c r="V582" s="223">
        <v>60</v>
      </c>
      <c r="W582" s="222">
        <f t="shared" si="154"/>
        <v>0</v>
      </c>
      <c r="X582" s="222">
        <f t="shared" si="155"/>
        <v>60</v>
      </c>
      <c r="Y582" s="225">
        <f t="shared" si="159"/>
        <v>0</v>
      </c>
      <c r="Z582" s="226">
        <v>3308011805</v>
      </c>
      <c r="AA582" s="226">
        <v>0</v>
      </c>
      <c r="AB582" s="226">
        <f t="shared" si="147"/>
        <v>0</v>
      </c>
      <c r="AC582" s="226"/>
      <c r="AD582" s="226"/>
      <c r="AE582" s="226"/>
      <c r="AF582" s="226"/>
      <c r="AG582" s="226"/>
      <c r="AH582" s="226"/>
      <c r="AI582" s="226"/>
      <c r="AJ582" s="226"/>
      <c r="AK582" s="226"/>
      <c r="AL582" s="226"/>
      <c r="AM582" s="226"/>
      <c r="AN582" s="226"/>
      <c r="AO582" s="226">
        <f t="shared" si="157"/>
        <v>3308011805</v>
      </c>
      <c r="AP582" s="227">
        <f t="shared" si="158"/>
        <v>0</v>
      </c>
      <c r="AQ582" s="228"/>
      <c r="AR582" s="228"/>
      <c r="AS582" s="302"/>
      <c r="AT582" s="230"/>
      <c r="AU582" s="119" t="s">
        <v>195</v>
      </c>
      <c r="AV582" s="119" t="e">
        <f>VLOOKUP(F582,'[80]Detail Deprec_202512'!$D$230:$I$390,6,FALSE)</f>
        <v>#N/A</v>
      </c>
      <c r="AW582" s="534" t="e">
        <f t="shared" si="160"/>
        <v>#N/A</v>
      </c>
      <c r="BL582" s="293" t="s">
        <v>2109</v>
      </c>
    </row>
    <row r="583" spans="1:64" ht="12.9" hidden="1" customHeight="1" outlineLevel="1">
      <c r="A583" s="210">
        <f t="shared" si="150"/>
        <v>566</v>
      </c>
      <c r="B583" s="293" t="s">
        <v>187</v>
      </c>
      <c r="C583" s="216" t="s">
        <v>188</v>
      </c>
      <c r="D583" s="335">
        <v>155</v>
      </c>
      <c r="E583" s="293" t="s">
        <v>2115</v>
      </c>
      <c r="F583" s="293" t="s">
        <v>2116</v>
      </c>
      <c r="G583" s="336">
        <v>41274</v>
      </c>
      <c r="H583" s="351" t="s">
        <v>17</v>
      </c>
      <c r="I583" s="330">
        <v>99</v>
      </c>
      <c r="J583" s="271" t="s">
        <v>2112</v>
      </c>
      <c r="K583" s="271" t="s">
        <v>2112</v>
      </c>
      <c r="L583" s="330" t="s">
        <v>2113</v>
      </c>
      <c r="M583" s="330">
        <v>2012</v>
      </c>
      <c r="N583" s="330"/>
      <c r="O583" s="271"/>
      <c r="P583" s="386" t="s">
        <v>2117</v>
      </c>
      <c r="Q583" s="327">
        <v>1</v>
      </c>
      <c r="R583" s="387">
        <v>241500</v>
      </c>
      <c r="S583" s="274">
        <v>3308011805</v>
      </c>
      <c r="T583" s="221">
        <f t="shared" si="153"/>
        <v>55133530.083333336</v>
      </c>
      <c r="U583" s="224">
        <v>60</v>
      </c>
      <c r="V583" s="223">
        <v>60</v>
      </c>
      <c r="W583" s="222">
        <f t="shared" si="154"/>
        <v>0</v>
      </c>
      <c r="X583" s="222">
        <f t="shared" si="155"/>
        <v>60</v>
      </c>
      <c r="Y583" s="225">
        <f t="shared" si="159"/>
        <v>0</v>
      </c>
      <c r="Z583" s="226">
        <v>3308011805</v>
      </c>
      <c r="AA583" s="226">
        <v>0</v>
      </c>
      <c r="AB583" s="226">
        <f t="shared" si="147"/>
        <v>0</v>
      </c>
      <c r="AC583" s="226"/>
      <c r="AD583" s="226"/>
      <c r="AE583" s="226"/>
      <c r="AF583" s="226"/>
      <c r="AG583" s="226"/>
      <c r="AH583" s="226"/>
      <c r="AI583" s="226"/>
      <c r="AJ583" s="226"/>
      <c r="AK583" s="226"/>
      <c r="AL583" s="226"/>
      <c r="AM583" s="226"/>
      <c r="AN583" s="226"/>
      <c r="AO583" s="226">
        <f t="shared" si="157"/>
        <v>3308011805</v>
      </c>
      <c r="AP583" s="227">
        <f t="shared" si="158"/>
        <v>0</v>
      </c>
      <c r="AQ583" s="228"/>
      <c r="AR583" s="228"/>
      <c r="AS583" s="302"/>
      <c r="AT583" s="230"/>
      <c r="AU583" s="119" t="s">
        <v>195</v>
      </c>
      <c r="AV583" s="119" t="e">
        <f>VLOOKUP(F583,'[80]Detail Deprec_202512'!$D$230:$I$390,6,FALSE)</f>
        <v>#N/A</v>
      </c>
      <c r="AW583" s="534" t="e">
        <f t="shared" si="160"/>
        <v>#N/A</v>
      </c>
      <c r="BL583" s="293" t="s">
        <v>2115</v>
      </c>
    </row>
    <row r="584" spans="1:64" ht="12.9" hidden="1" customHeight="1" outlineLevel="1">
      <c r="A584" s="210">
        <f t="shared" si="150"/>
        <v>567</v>
      </c>
      <c r="B584" s="293" t="s">
        <v>187</v>
      </c>
      <c r="C584" s="216" t="s">
        <v>188</v>
      </c>
      <c r="D584" s="335">
        <v>155</v>
      </c>
      <c r="E584" s="293" t="s">
        <v>2118</v>
      </c>
      <c r="F584" s="293" t="s">
        <v>2119</v>
      </c>
      <c r="G584" s="336">
        <v>41274</v>
      </c>
      <c r="H584" s="351" t="s">
        <v>17</v>
      </c>
      <c r="I584" s="330">
        <v>99</v>
      </c>
      <c r="J584" s="271" t="s">
        <v>2120</v>
      </c>
      <c r="K584" s="271" t="s">
        <v>2112</v>
      </c>
      <c r="L584" s="330" t="s">
        <v>2121</v>
      </c>
      <c r="M584" s="330">
        <v>2012</v>
      </c>
      <c r="N584" s="330"/>
      <c r="O584" s="271"/>
      <c r="P584" s="307" t="s">
        <v>2122</v>
      </c>
      <c r="Q584" s="327">
        <v>1</v>
      </c>
      <c r="R584" s="387">
        <v>207000</v>
      </c>
      <c r="S584" s="274">
        <v>2835438690</v>
      </c>
      <c r="T584" s="221">
        <f t="shared" si="153"/>
        <v>47257311.5</v>
      </c>
      <c r="U584" s="224">
        <v>60</v>
      </c>
      <c r="V584" s="223">
        <v>60</v>
      </c>
      <c r="W584" s="222">
        <f t="shared" si="154"/>
        <v>0</v>
      </c>
      <c r="X584" s="222">
        <f t="shared" si="155"/>
        <v>60</v>
      </c>
      <c r="Y584" s="225">
        <f t="shared" si="159"/>
        <v>0</v>
      </c>
      <c r="Z584" s="226">
        <v>2835438690</v>
      </c>
      <c r="AA584" s="226">
        <v>0</v>
      </c>
      <c r="AB584" s="226">
        <f t="shared" si="147"/>
        <v>0</v>
      </c>
      <c r="AC584" s="226"/>
      <c r="AD584" s="226"/>
      <c r="AE584" s="226"/>
      <c r="AF584" s="226"/>
      <c r="AG584" s="226"/>
      <c r="AH584" s="226"/>
      <c r="AI584" s="226"/>
      <c r="AJ584" s="226"/>
      <c r="AK584" s="226"/>
      <c r="AL584" s="226"/>
      <c r="AM584" s="226"/>
      <c r="AN584" s="226"/>
      <c r="AO584" s="226">
        <f t="shared" si="157"/>
        <v>2835438690</v>
      </c>
      <c r="AP584" s="227">
        <f t="shared" si="158"/>
        <v>0</v>
      </c>
      <c r="AQ584" s="228"/>
      <c r="AR584" s="228"/>
      <c r="AS584" s="302"/>
      <c r="AT584" s="230"/>
      <c r="AU584" s="119" t="s">
        <v>195</v>
      </c>
      <c r="AV584" s="119" t="e">
        <f>VLOOKUP(F584,'[80]Detail Deprec_202512'!$D$230:$I$390,6,FALSE)</f>
        <v>#N/A</v>
      </c>
      <c r="AW584" s="534" t="e">
        <f t="shared" si="160"/>
        <v>#N/A</v>
      </c>
      <c r="BL584" s="293" t="s">
        <v>2118</v>
      </c>
    </row>
    <row r="585" spans="1:64" ht="12.9" hidden="1" customHeight="1" outlineLevel="1">
      <c r="A585" s="210">
        <f t="shared" si="150"/>
        <v>568</v>
      </c>
      <c r="B585" s="254" t="s">
        <v>206</v>
      </c>
      <c r="C585" s="517" t="s">
        <v>188</v>
      </c>
      <c r="D585" s="335">
        <v>155</v>
      </c>
      <c r="E585" s="388" t="s">
        <v>2123</v>
      </c>
      <c r="F585" s="388" t="s">
        <v>2124</v>
      </c>
      <c r="G585" s="336">
        <v>41333</v>
      </c>
      <c r="H585" s="351" t="s">
        <v>17</v>
      </c>
      <c r="I585" s="330">
        <v>3078</v>
      </c>
      <c r="J585" s="271" t="s">
        <v>1846</v>
      </c>
      <c r="K585" s="271" t="s">
        <v>2125</v>
      </c>
      <c r="L585" s="330" t="s">
        <v>2126</v>
      </c>
      <c r="M585" s="330">
        <v>2013</v>
      </c>
      <c r="N585" s="330"/>
      <c r="O585" s="389" t="s">
        <v>2127</v>
      </c>
      <c r="P585" s="389" t="s">
        <v>2128</v>
      </c>
      <c r="Q585" s="327">
        <v>1</v>
      </c>
      <c r="R585" s="387"/>
      <c r="S585" s="274">
        <v>2000000000</v>
      </c>
      <c r="T585" s="221">
        <f t="shared" si="153"/>
        <v>33333333.333333332</v>
      </c>
      <c r="U585" s="224">
        <v>60</v>
      </c>
      <c r="V585" s="223">
        <v>59.999999999999993</v>
      </c>
      <c r="W585" s="222">
        <f t="shared" si="154"/>
        <v>0</v>
      </c>
      <c r="X585" s="222">
        <f t="shared" si="155"/>
        <v>59.999999999999993</v>
      </c>
      <c r="Y585" s="225">
        <f t="shared" si="159"/>
        <v>0</v>
      </c>
      <c r="Z585" s="226">
        <v>1999999999.9999998</v>
      </c>
      <c r="AA585" s="226">
        <v>2.384185791015625E-7</v>
      </c>
      <c r="AB585" s="226">
        <f t="shared" si="147"/>
        <v>0</v>
      </c>
      <c r="AC585" s="226"/>
      <c r="AD585" s="226"/>
      <c r="AE585" s="226"/>
      <c r="AF585" s="226"/>
      <c r="AG585" s="226"/>
      <c r="AH585" s="226"/>
      <c r="AI585" s="226"/>
      <c r="AJ585" s="226"/>
      <c r="AK585" s="226"/>
      <c r="AL585" s="226"/>
      <c r="AM585" s="226"/>
      <c r="AN585" s="226"/>
      <c r="AO585" s="226">
        <f t="shared" si="157"/>
        <v>1999999999.9999998</v>
      </c>
      <c r="AP585" s="227">
        <f t="shared" si="158"/>
        <v>2.384185791015625E-7</v>
      </c>
      <c r="AQ585" s="228"/>
      <c r="AR585" s="228"/>
      <c r="AS585" s="302"/>
      <c r="AT585" s="230"/>
      <c r="AU585" s="119" t="s">
        <v>195</v>
      </c>
      <c r="AV585" s="119" t="e">
        <f>VLOOKUP(F585,'[80]Detail Deprec_202512'!$D$230:$I$390,6,FALSE)</f>
        <v>#N/A</v>
      </c>
      <c r="AW585" s="534" t="e">
        <f t="shared" si="160"/>
        <v>#N/A</v>
      </c>
      <c r="BL585" s="388" t="s">
        <v>2123</v>
      </c>
    </row>
    <row r="586" spans="1:64" ht="12.9" hidden="1" customHeight="1" outlineLevel="1">
      <c r="A586" s="210">
        <f t="shared" si="150"/>
        <v>569</v>
      </c>
      <c r="B586" s="293" t="s">
        <v>187</v>
      </c>
      <c r="C586" s="216" t="s">
        <v>188</v>
      </c>
      <c r="D586" s="335">
        <v>155</v>
      </c>
      <c r="E586" s="390" t="s">
        <v>2129</v>
      </c>
      <c r="F586" s="390" t="s">
        <v>2130</v>
      </c>
      <c r="G586" s="336">
        <v>41361</v>
      </c>
      <c r="H586" s="351" t="s">
        <v>17</v>
      </c>
      <c r="I586" s="330">
        <v>125</v>
      </c>
      <c r="J586" s="271" t="s">
        <v>1434</v>
      </c>
      <c r="K586" s="271" t="s">
        <v>2131</v>
      </c>
      <c r="L586" s="330" t="s">
        <v>2132</v>
      </c>
      <c r="M586" s="330">
        <v>2013</v>
      </c>
      <c r="N586" s="330" t="s">
        <v>2133</v>
      </c>
      <c r="O586" s="391">
        <v>2010140354</v>
      </c>
      <c r="P586" s="392" t="s">
        <v>2134</v>
      </c>
      <c r="Q586" s="327">
        <v>1</v>
      </c>
      <c r="R586" s="387">
        <v>1410000</v>
      </c>
      <c r="S586" s="274">
        <v>18406843100</v>
      </c>
      <c r="T586" s="221">
        <f t="shared" si="153"/>
        <v>191737948.95833334</v>
      </c>
      <c r="U586" s="224">
        <v>96</v>
      </c>
      <c r="V586" s="223">
        <v>96.000000000425914</v>
      </c>
      <c r="W586" s="222">
        <f t="shared" si="154"/>
        <v>0</v>
      </c>
      <c r="X586" s="222">
        <f t="shared" si="155"/>
        <v>96.000000000425914</v>
      </c>
      <c r="Y586" s="225">
        <f>ROUND(+U586-X586,0)</f>
        <v>0</v>
      </c>
      <c r="Z586" s="226">
        <v>18406843100.081665</v>
      </c>
      <c r="AA586" s="226">
        <v>-8.16650390625E-2</v>
      </c>
      <c r="AB586" s="226">
        <f t="shared" si="147"/>
        <v>0</v>
      </c>
      <c r="AC586" s="226"/>
      <c r="AD586" s="226"/>
      <c r="AE586" s="226"/>
      <c r="AF586" s="226"/>
      <c r="AG586" s="226"/>
      <c r="AH586" s="226"/>
      <c r="AI586" s="226"/>
      <c r="AJ586" s="226"/>
      <c r="AK586" s="226"/>
      <c r="AL586" s="226"/>
      <c r="AM586" s="226"/>
      <c r="AN586" s="226"/>
      <c r="AO586" s="226">
        <f t="shared" si="157"/>
        <v>18406843100.081665</v>
      </c>
      <c r="AP586" s="227">
        <f t="shared" si="158"/>
        <v>-8.16650390625E-2</v>
      </c>
      <c r="AQ586" s="228"/>
      <c r="AR586" s="228"/>
      <c r="AS586" s="302"/>
      <c r="AT586" s="230"/>
      <c r="AU586" s="119" t="s">
        <v>195</v>
      </c>
      <c r="AV586" s="119" t="e">
        <f>VLOOKUP(F586,'[80]Detail Deprec_202512'!$D$230:$I$390,6,FALSE)</f>
        <v>#N/A</v>
      </c>
      <c r="AW586" s="534" t="e">
        <f t="shared" si="160"/>
        <v>#N/A</v>
      </c>
      <c r="BL586" s="390" t="s">
        <v>2129</v>
      </c>
    </row>
    <row r="587" spans="1:64" ht="12.9" hidden="1" customHeight="1" outlineLevel="1">
      <c r="A587" s="210">
        <f t="shared" si="150"/>
        <v>570</v>
      </c>
      <c r="B587" s="254" t="s">
        <v>206</v>
      </c>
      <c r="C587" s="517" t="s">
        <v>188</v>
      </c>
      <c r="D587" s="335">
        <v>155</v>
      </c>
      <c r="E587" s="388" t="s">
        <v>2135</v>
      </c>
      <c r="F587" s="388" t="s">
        <v>2136</v>
      </c>
      <c r="G587" s="336">
        <v>41361</v>
      </c>
      <c r="H587" s="351" t="s">
        <v>17</v>
      </c>
      <c r="I587" s="330">
        <v>3039</v>
      </c>
      <c r="J587" s="271" t="s">
        <v>1846</v>
      </c>
      <c r="K587" s="271" t="s">
        <v>2125</v>
      </c>
      <c r="L587" s="330" t="s">
        <v>1848</v>
      </c>
      <c r="M587" s="330">
        <v>2013</v>
      </c>
      <c r="N587" s="330"/>
      <c r="O587" s="393" t="s">
        <v>2137</v>
      </c>
      <c r="P587" s="393" t="s">
        <v>2138</v>
      </c>
      <c r="Q587" s="327">
        <v>1</v>
      </c>
      <c r="R587" s="387"/>
      <c r="S587" s="274">
        <v>1900000000</v>
      </c>
      <c r="T587" s="221">
        <f t="shared" si="153"/>
        <v>31666666.666666668</v>
      </c>
      <c r="U587" s="224">
        <v>60</v>
      </c>
      <c r="V587" s="223">
        <v>60</v>
      </c>
      <c r="W587" s="222">
        <f t="shared" si="154"/>
        <v>0</v>
      </c>
      <c r="X587" s="222">
        <f t="shared" si="155"/>
        <v>60</v>
      </c>
      <c r="Y587" s="225">
        <f t="shared" ref="Y587:Y602" si="161">+U587-X587</f>
        <v>0</v>
      </c>
      <c r="Z587" s="226">
        <v>1900000000</v>
      </c>
      <c r="AA587" s="226">
        <v>0</v>
      </c>
      <c r="AB587" s="226">
        <f t="shared" ref="AB587:AB650" si="162">SUM(AC587:AH587)</f>
        <v>0</v>
      </c>
      <c r="AC587" s="226"/>
      <c r="AD587" s="226"/>
      <c r="AE587" s="226"/>
      <c r="AF587" s="226"/>
      <c r="AG587" s="226"/>
      <c r="AH587" s="226"/>
      <c r="AI587" s="226"/>
      <c r="AJ587" s="226"/>
      <c r="AK587" s="226"/>
      <c r="AL587" s="226"/>
      <c r="AM587" s="226"/>
      <c r="AN587" s="226"/>
      <c r="AO587" s="226">
        <f t="shared" si="157"/>
        <v>1900000000</v>
      </c>
      <c r="AP587" s="227">
        <f t="shared" si="158"/>
        <v>0</v>
      </c>
      <c r="AQ587" s="228"/>
      <c r="AR587" s="228"/>
      <c r="AS587" s="302"/>
      <c r="AT587" s="230"/>
      <c r="AU587" s="119" t="s">
        <v>195</v>
      </c>
      <c r="AV587" s="119" t="e">
        <f>VLOOKUP(F587,'[80]Detail Deprec_202512'!$D$230:$I$390,6,FALSE)</f>
        <v>#N/A</v>
      </c>
      <c r="AW587" s="534" t="e">
        <f t="shared" si="160"/>
        <v>#N/A</v>
      </c>
      <c r="BL587" s="388" t="s">
        <v>2135</v>
      </c>
    </row>
    <row r="588" spans="1:64" ht="12.9" hidden="1" customHeight="1" outlineLevel="1">
      <c r="A588" s="210">
        <f t="shared" si="150"/>
        <v>571</v>
      </c>
      <c r="B588" s="254" t="s">
        <v>199</v>
      </c>
      <c r="C588" s="271" t="s">
        <v>200</v>
      </c>
      <c r="D588" s="335">
        <v>155</v>
      </c>
      <c r="E588" s="254"/>
      <c r="F588" s="254" t="s">
        <v>2139</v>
      </c>
      <c r="G588" s="336">
        <v>41409</v>
      </c>
      <c r="H588" s="351" t="s">
        <v>17</v>
      </c>
      <c r="I588" s="330">
        <v>15</v>
      </c>
      <c r="J588" s="271" t="s">
        <v>1434</v>
      </c>
      <c r="K588" s="271" t="s">
        <v>2140</v>
      </c>
      <c r="L588" s="330" t="s">
        <v>1848</v>
      </c>
      <c r="M588" s="330">
        <v>2012</v>
      </c>
      <c r="N588" s="330" t="s">
        <v>2141</v>
      </c>
      <c r="O588" s="299" t="s">
        <v>2142</v>
      </c>
      <c r="P588" s="307" t="s">
        <v>2143</v>
      </c>
      <c r="Q588" s="327">
        <v>1</v>
      </c>
      <c r="R588" s="394">
        <v>495000</v>
      </c>
      <c r="S588" s="274">
        <v>4800510000</v>
      </c>
      <c r="T588" s="221">
        <f t="shared" si="153"/>
        <v>80008500</v>
      </c>
      <c r="U588" s="224">
        <v>60</v>
      </c>
      <c r="V588" s="223">
        <v>60</v>
      </c>
      <c r="W588" s="222">
        <f t="shared" si="154"/>
        <v>0</v>
      </c>
      <c r="X588" s="222">
        <f t="shared" si="155"/>
        <v>60</v>
      </c>
      <c r="Y588" s="225">
        <f t="shared" si="161"/>
        <v>0</v>
      </c>
      <c r="Z588" s="226">
        <v>4800510000</v>
      </c>
      <c r="AA588" s="226">
        <v>0</v>
      </c>
      <c r="AB588" s="226">
        <f t="shared" si="162"/>
        <v>0</v>
      </c>
      <c r="AC588" s="226"/>
      <c r="AD588" s="226"/>
      <c r="AE588" s="226"/>
      <c r="AF588" s="226"/>
      <c r="AG588" s="226"/>
      <c r="AH588" s="226"/>
      <c r="AI588" s="226"/>
      <c r="AJ588" s="226"/>
      <c r="AK588" s="226"/>
      <c r="AL588" s="226"/>
      <c r="AM588" s="226"/>
      <c r="AN588" s="226"/>
      <c r="AO588" s="226">
        <f t="shared" si="157"/>
        <v>4800510000</v>
      </c>
      <c r="AP588" s="227">
        <f t="shared" si="158"/>
        <v>0</v>
      </c>
      <c r="AQ588" s="228"/>
      <c r="AR588" s="228"/>
      <c r="AS588" s="302"/>
      <c r="AT588" s="230"/>
      <c r="AU588" s="119" t="s">
        <v>195</v>
      </c>
      <c r="AV588" s="119" t="e">
        <f>VLOOKUP(F588,'[80]Detail Deprec_202512'!$D$230:$I$390,6,FALSE)</f>
        <v>#N/A</v>
      </c>
      <c r="AW588" s="534" t="e">
        <f t="shared" si="160"/>
        <v>#N/A</v>
      </c>
      <c r="BL588" s="254"/>
    </row>
    <row r="589" spans="1:64" ht="12.9" hidden="1" customHeight="1" outlineLevel="1">
      <c r="A589" s="210">
        <f t="shared" ref="A589:A652" si="163">A588+1</f>
        <v>572</v>
      </c>
      <c r="B589" s="254" t="s">
        <v>199</v>
      </c>
      <c r="C589" s="271" t="s">
        <v>200</v>
      </c>
      <c r="D589" s="335">
        <v>155</v>
      </c>
      <c r="E589" s="254"/>
      <c r="F589" s="254" t="s">
        <v>2144</v>
      </c>
      <c r="G589" s="336">
        <v>41512</v>
      </c>
      <c r="H589" s="351" t="s">
        <v>17</v>
      </c>
      <c r="I589" s="330">
        <v>18</v>
      </c>
      <c r="J589" s="271" t="s">
        <v>1929</v>
      </c>
      <c r="K589" s="271" t="s">
        <v>1930</v>
      </c>
      <c r="L589" s="224" t="s">
        <v>2145</v>
      </c>
      <c r="M589" s="330">
        <v>2012</v>
      </c>
      <c r="N589" s="330"/>
      <c r="O589" s="254" t="s">
        <v>2146</v>
      </c>
      <c r="P589" s="254" t="s">
        <v>2147</v>
      </c>
      <c r="Q589" s="327">
        <v>1</v>
      </c>
      <c r="R589" s="366">
        <v>19100000</v>
      </c>
      <c r="S589" s="274">
        <v>2309190000</v>
      </c>
      <c r="T589" s="221">
        <f t="shared" si="153"/>
        <v>38486500</v>
      </c>
      <c r="U589" s="224">
        <v>60</v>
      </c>
      <c r="V589" s="223">
        <v>60</v>
      </c>
      <c r="W589" s="222">
        <f t="shared" si="154"/>
        <v>0</v>
      </c>
      <c r="X589" s="222">
        <f t="shared" si="155"/>
        <v>60</v>
      </c>
      <c r="Y589" s="225">
        <f t="shared" si="161"/>
        <v>0</v>
      </c>
      <c r="Z589" s="226">
        <v>2309190000</v>
      </c>
      <c r="AA589" s="226">
        <v>0</v>
      </c>
      <c r="AB589" s="226">
        <f t="shared" si="162"/>
        <v>0</v>
      </c>
      <c r="AC589" s="226"/>
      <c r="AD589" s="226"/>
      <c r="AE589" s="226"/>
      <c r="AF589" s="226"/>
      <c r="AG589" s="226"/>
      <c r="AH589" s="226"/>
      <c r="AI589" s="226"/>
      <c r="AJ589" s="226"/>
      <c r="AK589" s="226"/>
      <c r="AL589" s="226"/>
      <c r="AM589" s="226"/>
      <c r="AN589" s="226"/>
      <c r="AO589" s="226">
        <f t="shared" si="157"/>
        <v>2309190000</v>
      </c>
      <c r="AP589" s="227">
        <f t="shared" si="158"/>
        <v>0</v>
      </c>
      <c r="AQ589" s="228"/>
      <c r="AR589" s="228"/>
      <c r="AS589" s="302"/>
      <c r="AT589" s="230"/>
      <c r="AU589" s="119" t="s">
        <v>195</v>
      </c>
      <c r="AV589" s="119" t="e">
        <f>VLOOKUP(F589,'[80]Detail Deprec_202512'!$D$230:$I$390,6,FALSE)</f>
        <v>#N/A</v>
      </c>
      <c r="AW589" s="534" t="e">
        <f t="shared" si="160"/>
        <v>#N/A</v>
      </c>
      <c r="BL589" s="254"/>
    </row>
    <row r="590" spans="1:64" ht="12.9" hidden="1" customHeight="1" outlineLevel="1">
      <c r="A590" s="210">
        <f t="shared" si="163"/>
        <v>573</v>
      </c>
      <c r="B590" s="293" t="s">
        <v>187</v>
      </c>
      <c r="C590" s="216" t="s">
        <v>188</v>
      </c>
      <c r="D590" s="335">
        <v>155</v>
      </c>
      <c r="E590" s="293" t="s">
        <v>2148</v>
      </c>
      <c r="F590" s="293" t="s">
        <v>2149</v>
      </c>
      <c r="G590" s="336">
        <v>41556</v>
      </c>
      <c r="H590" s="351" t="s">
        <v>17</v>
      </c>
      <c r="I590" s="330">
        <v>9</v>
      </c>
      <c r="J590" s="271" t="s">
        <v>1434</v>
      </c>
      <c r="K590" s="271" t="s">
        <v>2131</v>
      </c>
      <c r="L590" s="330" t="s">
        <v>2132</v>
      </c>
      <c r="M590" s="330">
        <v>2013</v>
      </c>
      <c r="N590" s="330" t="s">
        <v>2150</v>
      </c>
      <c r="O590" s="271"/>
      <c r="P590" s="395" t="s">
        <v>2151</v>
      </c>
      <c r="Q590" s="327">
        <v>1</v>
      </c>
      <c r="R590" s="387">
        <v>1375000</v>
      </c>
      <c r="S590" s="274">
        <v>18121198250</v>
      </c>
      <c r="T590" s="221">
        <f t="shared" si="153"/>
        <v>188762481.77083334</v>
      </c>
      <c r="U590" s="224">
        <v>96</v>
      </c>
      <c r="V590" s="223">
        <v>96</v>
      </c>
      <c r="W590" s="222">
        <f t="shared" si="154"/>
        <v>0</v>
      </c>
      <c r="X590" s="222">
        <f t="shared" si="155"/>
        <v>96</v>
      </c>
      <c r="Y590" s="225">
        <f t="shared" si="161"/>
        <v>0</v>
      </c>
      <c r="Z590" s="226">
        <v>18121198250</v>
      </c>
      <c r="AA590" s="226">
        <v>0</v>
      </c>
      <c r="AB590" s="226">
        <f t="shared" si="162"/>
        <v>0</v>
      </c>
      <c r="AC590" s="226"/>
      <c r="AD590" s="226"/>
      <c r="AE590" s="226"/>
      <c r="AF590" s="226"/>
      <c r="AG590" s="226"/>
      <c r="AH590" s="226"/>
      <c r="AI590" s="226"/>
      <c r="AJ590" s="226"/>
      <c r="AK590" s="226"/>
      <c r="AL590" s="226"/>
      <c r="AM590" s="226"/>
      <c r="AN590" s="226"/>
      <c r="AO590" s="226">
        <f t="shared" si="157"/>
        <v>18121198250</v>
      </c>
      <c r="AP590" s="227">
        <f t="shared" si="158"/>
        <v>0</v>
      </c>
      <c r="AQ590" s="228"/>
      <c r="AR590" s="228"/>
      <c r="AS590" s="302"/>
      <c r="AT590" s="230"/>
      <c r="AU590" s="119" t="s">
        <v>195</v>
      </c>
      <c r="AV590" s="119" t="e">
        <f>VLOOKUP(F590,'[80]Detail Deprec_202512'!$D$230:$I$390,6,FALSE)</f>
        <v>#N/A</v>
      </c>
      <c r="AW590" s="534" t="e">
        <f t="shared" si="160"/>
        <v>#N/A</v>
      </c>
      <c r="BL590" s="293" t="s">
        <v>2148</v>
      </c>
    </row>
    <row r="591" spans="1:64" ht="12.9" hidden="1" customHeight="1" outlineLevel="1">
      <c r="A591" s="210">
        <f t="shared" si="163"/>
        <v>574</v>
      </c>
      <c r="B591" s="293" t="s">
        <v>187</v>
      </c>
      <c r="C591" s="216" t="s">
        <v>188</v>
      </c>
      <c r="D591" s="335">
        <v>155</v>
      </c>
      <c r="E591" s="293" t="s">
        <v>2152</v>
      </c>
      <c r="F591" s="293" t="s">
        <v>2153</v>
      </c>
      <c r="G591" s="336">
        <v>41578</v>
      </c>
      <c r="H591" s="351" t="s">
        <v>17</v>
      </c>
      <c r="I591" s="330">
        <v>23</v>
      </c>
      <c r="J591" s="271" t="s">
        <v>2067</v>
      </c>
      <c r="K591" s="271" t="s">
        <v>2068</v>
      </c>
      <c r="L591" s="330" t="s">
        <v>2154</v>
      </c>
      <c r="M591" s="330">
        <v>2013</v>
      </c>
      <c r="N591" s="330" t="s">
        <v>2155</v>
      </c>
      <c r="O591" s="271"/>
      <c r="P591" s="271" t="s">
        <v>2156</v>
      </c>
      <c r="Q591" s="327">
        <v>1</v>
      </c>
      <c r="R591" s="394">
        <v>185000</v>
      </c>
      <c r="S591" s="274">
        <v>2020940000</v>
      </c>
      <c r="T591" s="221">
        <f t="shared" si="153"/>
        <v>33682333.333333336</v>
      </c>
      <c r="U591" s="224">
        <v>60</v>
      </c>
      <c r="V591" s="223">
        <v>59.999999999999993</v>
      </c>
      <c r="W591" s="222">
        <f t="shared" si="154"/>
        <v>0</v>
      </c>
      <c r="X591" s="222">
        <f t="shared" si="155"/>
        <v>59.999999999999993</v>
      </c>
      <c r="Y591" s="225">
        <f t="shared" si="161"/>
        <v>0</v>
      </c>
      <c r="Z591" s="226">
        <v>2020940000</v>
      </c>
      <c r="AA591" s="226">
        <v>0</v>
      </c>
      <c r="AB591" s="226">
        <f t="shared" si="162"/>
        <v>0</v>
      </c>
      <c r="AC591" s="226"/>
      <c r="AD591" s="226"/>
      <c r="AE591" s="226"/>
      <c r="AF591" s="226"/>
      <c r="AG591" s="226"/>
      <c r="AH591" s="226"/>
      <c r="AI591" s="226"/>
      <c r="AJ591" s="226"/>
      <c r="AK591" s="226"/>
      <c r="AL591" s="226"/>
      <c r="AM591" s="226"/>
      <c r="AN591" s="226"/>
      <c r="AO591" s="226">
        <f t="shared" si="157"/>
        <v>2020940000</v>
      </c>
      <c r="AP591" s="227">
        <f t="shared" si="158"/>
        <v>0</v>
      </c>
      <c r="AQ591" s="228"/>
      <c r="AR591" s="228"/>
      <c r="AS591" s="302"/>
      <c r="AT591" s="230"/>
      <c r="AU591" s="119" t="s">
        <v>195</v>
      </c>
      <c r="AV591" s="119" t="e">
        <f>VLOOKUP(F591,'[80]Detail Deprec_202512'!$D$230:$I$390,6,FALSE)</f>
        <v>#N/A</v>
      </c>
      <c r="AW591" s="534" t="e">
        <f t="shared" si="160"/>
        <v>#N/A</v>
      </c>
      <c r="BL591" s="293" t="s">
        <v>2152</v>
      </c>
    </row>
    <row r="592" spans="1:64" ht="12.9" hidden="1" customHeight="1" outlineLevel="1">
      <c r="A592" s="210">
        <f t="shared" si="163"/>
        <v>575</v>
      </c>
      <c r="B592" s="254" t="s">
        <v>199</v>
      </c>
      <c r="C592" s="271" t="s">
        <v>200</v>
      </c>
      <c r="D592" s="335">
        <v>155</v>
      </c>
      <c r="E592" s="254" t="s">
        <v>2157</v>
      </c>
      <c r="F592" s="254" t="s">
        <v>2158</v>
      </c>
      <c r="G592" s="336">
        <v>41636</v>
      </c>
      <c r="H592" s="351" t="s">
        <v>17</v>
      </c>
      <c r="I592" s="330">
        <v>5017</v>
      </c>
      <c r="J592" s="271" t="s">
        <v>1871</v>
      </c>
      <c r="K592" s="271" t="s">
        <v>719</v>
      </c>
      <c r="L592" s="330" t="s">
        <v>665</v>
      </c>
      <c r="M592" s="330">
        <v>2013</v>
      </c>
      <c r="N592" s="330" t="s">
        <v>2159</v>
      </c>
      <c r="O592" s="271" t="s">
        <v>2160</v>
      </c>
      <c r="P592" s="271" t="s">
        <v>2161</v>
      </c>
      <c r="Q592" s="327">
        <v>1</v>
      </c>
      <c r="R592" s="396"/>
      <c r="S592" s="274">
        <v>907545455</v>
      </c>
      <c r="T592" s="221">
        <f t="shared" si="153"/>
        <v>15125757.583333334</v>
      </c>
      <c r="U592" s="224">
        <v>60</v>
      </c>
      <c r="V592" s="223">
        <v>60</v>
      </c>
      <c r="W592" s="222">
        <f t="shared" si="154"/>
        <v>0</v>
      </c>
      <c r="X592" s="222">
        <f t="shared" si="155"/>
        <v>60</v>
      </c>
      <c r="Y592" s="225">
        <f t="shared" si="161"/>
        <v>0</v>
      </c>
      <c r="Z592" s="226">
        <v>907545455</v>
      </c>
      <c r="AA592" s="226">
        <v>0</v>
      </c>
      <c r="AB592" s="226">
        <f t="shared" si="162"/>
        <v>0</v>
      </c>
      <c r="AC592" s="226"/>
      <c r="AD592" s="226"/>
      <c r="AE592" s="226"/>
      <c r="AF592" s="226"/>
      <c r="AG592" s="226"/>
      <c r="AH592" s="226"/>
      <c r="AI592" s="226"/>
      <c r="AJ592" s="226"/>
      <c r="AK592" s="226"/>
      <c r="AL592" s="226"/>
      <c r="AM592" s="226"/>
      <c r="AN592" s="226"/>
      <c r="AO592" s="226">
        <f t="shared" si="157"/>
        <v>907545455</v>
      </c>
      <c r="AP592" s="227">
        <f t="shared" si="158"/>
        <v>0</v>
      </c>
      <c r="AQ592" s="228"/>
      <c r="AR592" s="228"/>
      <c r="AS592" s="302"/>
      <c r="AT592" s="230"/>
      <c r="AU592" s="119" t="s">
        <v>195</v>
      </c>
      <c r="AV592" s="119" t="e">
        <f>VLOOKUP(F592,'[80]Detail Deprec_202512'!$D$230:$I$390,6,FALSE)</f>
        <v>#N/A</v>
      </c>
      <c r="AW592" s="534" t="e">
        <f t="shared" si="160"/>
        <v>#N/A</v>
      </c>
      <c r="BL592" s="254" t="s">
        <v>2157</v>
      </c>
    </row>
    <row r="593" spans="1:64" ht="12.9" hidden="1" customHeight="1" outlineLevel="1">
      <c r="A593" s="210">
        <f t="shared" si="163"/>
        <v>576</v>
      </c>
      <c r="B593" s="254" t="s">
        <v>199</v>
      </c>
      <c r="C593" s="271" t="s">
        <v>200</v>
      </c>
      <c r="D593" s="335">
        <v>155</v>
      </c>
      <c r="E593" s="254"/>
      <c r="F593" s="254" t="s">
        <v>2162</v>
      </c>
      <c r="G593" s="336">
        <v>41636</v>
      </c>
      <c r="H593" s="351" t="s">
        <v>17</v>
      </c>
      <c r="I593" s="330">
        <v>22</v>
      </c>
      <c r="J593" s="271" t="s">
        <v>1923</v>
      </c>
      <c r="K593" s="271" t="s">
        <v>1872</v>
      </c>
      <c r="L593" s="330" t="s">
        <v>2163</v>
      </c>
      <c r="M593" s="330">
        <v>2013</v>
      </c>
      <c r="N593" s="330"/>
      <c r="O593" s="271" t="s">
        <v>2164</v>
      </c>
      <c r="P593" s="271" t="s">
        <v>2165</v>
      </c>
      <c r="Q593" s="327">
        <v>1</v>
      </c>
      <c r="R593" s="396"/>
      <c r="S593" s="274">
        <v>230805000</v>
      </c>
      <c r="T593" s="221">
        <f t="shared" si="153"/>
        <v>3846750</v>
      </c>
      <c r="U593" s="224">
        <v>60</v>
      </c>
      <c r="V593" s="223">
        <v>60</v>
      </c>
      <c r="W593" s="222">
        <f t="shared" si="154"/>
        <v>0</v>
      </c>
      <c r="X593" s="222">
        <f t="shared" si="155"/>
        <v>60</v>
      </c>
      <c r="Y593" s="225">
        <f t="shared" si="161"/>
        <v>0</v>
      </c>
      <c r="Z593" s="226">
        <v>230805000</v>
      </c>
      <c r="AA593" s="226">
        <v>0</v>
      </c>
      <c r="AB593" s="226">
        <f t="shared" si="162"/>
        <v>0</v>
      </c>
      <c r="AC593" s="226"/>
      <c r="AD593" s="226"/>
      <c r="AE593" s="226"/>
      <c r="AF593" s="226"/>
      <c r="AG593" s="226"/>
      <c r="AH593" s="226"/>
      <c r="AI593" s="226"/>
      <c r="AJ593" s="226"/>
      <c r="AK593" s="226"/>
      <c r="AL593" s="226"/>
      <c r="AM593" s="226"/>
      <c r="AN593" s="226"/>
      <c r="AO593" s="226">
        <f t="shared" si="157"/>
        <v>230805000</v>
      </c>
      <c r="AP593" s="227">
        <f t="shared" si="158"/>
        <v>0</v>
      </c>
      <c r="AQ593" s="228"/>
      <c r="AR593" s="228"/>
      <c r="AS593" s="302"/>
      <c r="AT593" s="230"/>
      <c r="AU593" s="119" t="s">
        <v>195</v>
      </c>
      <c r="AV593" s="119" t="e">
        <f>VLOOKUP(F593,'[80]Detail Deprec_202512'!$D$230:$I$390,6,FALSE)</f>
        <v>#N/A</v>
      </c>
      <c r="AW593" s="534" t="e">
        <f t="shared" si="160"/>
        <v>#N/A</v>
      </c>
      <c r="BL593" s="254"/>
    </row>
    <row r="594" spans="1:64" ht="12.9" hidden="1" customHeight="1" outlineLevel="1">
      <c r="A594" s="210">
        <f t="shared" si="163"/>
        <v>577</v>
      </c>
      <c r="B594" s="254" t="s">
        <v>199</v>
      </c>
      <c r="C594" s="271" t="s">
        <v>200</v>
      </c>
      <c r="D594" s="335">
        <v>155</v>
      </c>
      <c r="E594" s="254"/>
      <c r="F594" s="254" t="s">
        <v>2166</v>
      </c>
      <c r="G594" s="336">
        <v>41637</v>
      </c>
      <c r="H594" s="351" t="s">
        <v>17</v>
      </c>
      <c r="I594" s="330">
        <v>101</v>
      </c>
      <c r="J594" s="271" t="s">
        <v>1923</v>
      </c>
      <c r="K594" s="271" t="s">
        <v>1872</v>
      </c>
      <c r="L594" s="397" t="s">
        <v>752</v>
      </c>
      <c r="M594" s="330">
        <v>2011</v>
      </c>
      <c r="N594" s="397"/>
      <c r="O594" s="398" t="s">
        <v>2167</v>
      </c>
      <c r="P594" s="307" t="s">
        <v>2168</v>
      </c>
      <c r="Q594" s="327">
        <v>1</v>
      </c>
      <c r="R594" s="396"/>
      <c r="S594" s="274">
        <v>647257500</v>
      </c>
      <c r="T594" s="221">
        <f t="shared" si="153"/>
        <v>10787625</v>
      </c>
      <c r="U594" s="224">
        <v>60</v>
      </c>
      <c r="V594" s="223">
        <v>60</v>
      </c>
      <c r="W594" s="222">
        <f t="shared" si="154"/>
        <v>0</v>
      </c>
      <c r="X594" s="222">
        <f t="shared" si="155"/>
        <v>60</v>
      </c>
      <c r="Y594" s="225">
        <f t="shared" si="161"/>
        <v>0</v>
      </c>
      <c r="Z594" s="226">
        <v>647257500</v>
      </c>
      <c r="AA594" s="226">
        <v>0</v>
      </c>
      <c r="AB594" s="226">
        <f t="shared" si="162"/>
        <v>0</v>
      </c>
      <c r="AC594" s="226"/>
      <c r="AD594" s="226"/>
      <c r="AE594" s="226"/>
      <c r="AF594" s="226"/>
      <c r="AG594" s="226"/>
      <c r="AH594" s="226"/>
      <c r="AI594" s="226"/>
      <c r="AJ594" s="226"/>
      <c r="AK594" s="226"/>
      <c r="AL594" s="226"/>
      <c r="AM594" s="226"/>
      <c r="AN594" s="226"/>
      <c r="AO594" s="226">
        <f t="shared" si="157"/>
        <v>647257500</v>
      </c>
      <c r="AP594" s="227">
        <f t="shared" si="158"/>
        <v>0</v>
      </c>
      <c r="AQ594" s="228"/>
      <c r="AR594" s="228"/>
      <c r="AS594" s="302"/>
      <c r="AT594" s="230"/>
      <c r="AU594" s="119" t="s">
        <v>195</v>
      </c>
      <c r="AV594" s="119" t="e">
        <f>VLOOKUP(F594,'[80]Detail Deprec_202512'!$D$230:$I$390,6,FALSE)</f>
        <v>#N/A</v>
      </c>
      <c r="AW594" s="534" t="e">
        <f t="shared" si="160"/>
        <v>#N/A</v>
      </c>
      <c r="BL594" s="254"/>
    </row>
    <row r="595" spans="1:64" ht="12.9" customHeight="1" outlineLevel="1">
      <c r="A595" s="210">
        <f t="shared" si="163"/>
        <v>578</v>
      </c>
      <c r="B595" s="254" t="s">
        <v>271</v>
      </c>
      <c r="C595" s="216" t="s">
        <v>1891</v>
      </c>
      <c r="D595" s="335">
        <v>155</v>
      </c>
      <c r="E595" s="254" t="s">
        <v>2169</v>
      </c>
      <c r="F595" s="254" t="s">
        <v>2170</v>
      </c>
      <c r="G595" s="336">
        <v>41696</v>
      </c>
      <c r="H595" s="351" t="s">
        <v>17</v>
      </c>
      <c r="I595" s="330">
        <v>6</v>
      </c>
      <c r="J595" s="271" t="s">
        <v>2171</v>
      </c>
      <c r="K595" s="271" t="s">
        <v>719</v>
      </c>
      <c r="L595" s="330" t="s">
        <v>2172</v>
      </c>
      <c r="M595" s="330">
        <v>2014</v>
      </c>
      <c r="N595" s="330" t="s">
        <v>2173</v>
      </c>
      <c r="O595" s="330" t="s">
        <v>2174</v>
      </c>
      <c r="P595" s="330" t="s">
        <v>2175</v>
      </c>
      <c r="Q595" s="327">
        <v>1</v>
      </c>
      <c r="R595" s="394"/>
      <c r="S595" s="274">
        <v>564090910</v>
      </c>
      <c r="T595" s="221">
        <f t="shared" si="153"/>
        <v>9401515.166666666</v>
      </c>
      <c r="U595" s="224">
        <v>60</v>
      </c>
      <c r="V595" s="223">
        <v>60.000000000000007</v>
      </c>
      <c r="W595" s="222">
        <f t="shared" si="154"/>
        <v>0</v>
      </c>
      <c r="X595" s="222">
        <f t="shared" si="155"/>
        <v>60.000000000000007</v>
      </c>
      <c r="Y595" s="225">
        <f t="shared" si="161"/>
        <v>0</v>
      </c>
      <c r="Z595" s="226">
        <v>564090910</v>
      </c>
      <c r="AA595" s="226">
        <v>0</v>
      </c>
      <c r="AB595" s="226">
        <f t="shared" si="162"/>
        <v>0</v>
      </c>
      <c r="AC595" s="226"/>
      <c r="AD595" s="226"/>
      <c r="AE595" s="226"/>
      <c r="AF595" s="226"/>
      <c r="AG595" s="226"/>
      <c r="AH595" s="226"/>
      <c r="AI595" s="226"/>
      <c r="AJ595" s="226"/>
      <c r="AK595" s="226"/>
      <c r="AL595" s="226"/>
      <c r="AM595" s="226"/>
      <c r="AN595" s="226"/>
      <c r="AO595" s="226">
        <f t="shared" si="157"/>
        <v>564090910</v>
      </c>
      <c r="AP595" s="227">
        <f t="shared" si="158"/>
        <v>0</v>
      </c>
      <c r="AQ595" s="228"/>
      <c r="AR595" s="228"/>
      <c r="AS595" s="302"/>
      <c r="AT595" s="230"/>
      <c r="AU595" s="119" t="s">
        <v>195</v>
      </c>
      <c r="AV595" s="119" t="e">
        <f>VLOOKUP(F595,'[80]Detail Deprec_202512'!$D$230:$I$390,6,FALSE)</f>
        <v>#N/A</v>
      </c>
      <c r="AW595" s="534" t="e">
        <f t="shared" si="160"/>
        <v>#N/A</v>
      </c>
      <c r="BL595" s="254" t="s">
        <v>2169</v>
      </c>
    </row>
    <row r="596" spans="1:64" ht="12.9" hidden="1" customHeight="1" outlineLevel="1">
      <c r="A596" s="210">
        <f t="shared" si="163"/>
        <v>579</v>
      </c>
      <c r="B596" s="254" t="s">
        <v>199</v>
      </c>
      <c r="C596" s="271" t="s">
        <v>200</v>
      </c>
      <c r="D596" s="335">
        <v>155</v>
      </c>
      <c r="E596" s="254"/>
      <c r="F596" s="254" t="s">
        <v>2176</v>
      </c>
      <c r="G596" s="336">
        <v>41698</v>
      </c>
      <c r="H596" s="351" t="s">
        <v>17</v>
      </c>
      <c r="I596" s="330">
        <v>25</v>
      </c>
      <c r="J596" s="271" t="s">
        <v>1626</v>
      </c>
      <c r="K596" s="271" t="s">
        <v>2177</v>
      </c>
      <c r="L596" s="330" t="s">
        <v>2178</v>
      </c>
      <c r="M596" s="330">
        <v>2014</v>
      </c>
      <c r="N596" s="330" t="s">
        <v>2179</v>
      </c>
      <c r="O596" s="271"/>
      <c r="P596" s="271"/>
      <c r="Q596" s="327">
        <v>1</v>
      </c>
      <c r="R596" s="410">
        <v>33000</v>
      </c>
      <c r="S596" s="421">
        <v>403458000</v>
      </c>
      <c r="T596" s="412">
        <f t="shared" si="153"/>
        <v>6724300</v>
      </c>
      <c r="U596" s="224">
        <v>60</v>
      </c>
      <c r="V596" s="223">
        <v>60</v>
      </c>
      <c r="W596" s="413">
        <f t="shared" si="154"/>
        <v>0</v>
      </c>
      <c r="X596" s="413">
        <f t="shared" si="155"/>
        <v>60</v>
      </c>
      <c r="Y596" s="225">
        <f t="shared" si="161"/>
        <v>0</v>
      </c>
      <c r="Z596" s="414">
        <v>403458000</v>
      </c>
      <c r="AA596" s="414">
        <v>0</v>
      </c>
      <c r="AB596" s="414">
        <f t="shared" si="162"/>
        <v>0</v>
      </c>
      <c r="AC596" s="414"/>
      <c r="AD596" s="414"/>
      <c r="AE596" s="414"/>
      <c r="AF596" s="414"/>
      <c r="AG596" s="414"/>
      <c r="AH596" s="414"/>
      <c r="AI596" s="414"/>
      <c r="AJ596" s="414"/>
      <c r="AK596" s="414"/>
      <c r="AL596" s="414"/>
      <c r="AM596" s="414"/>
      <c r="AN596" s="414"/>
      <c r="AO596" s="414">
        <f t="shared" si="157"/>
        <v>403458000</v>
      </c>
      <c r="AP596" s="415">
        <f t="shared" si="158"/>
        <v>0</v>
      </c>
      <c r="AQ596" s="416"/>
      <c r="AR596" s="416"/>
      <c r="AS596" s="417"/>
      <c r="AT596" s="745"/>
      <c r="AU596" s="119" t="s">
        <v>195</v>
      </c>
      <c r="AV596" s="119" t="e">
        <f>VLOOKUP(F596,'[80]Detail Deprec_202512'!$D$230:$I$390,6,FALSE)</f>
        <v>#N/A</v>
      </c>
      <c r="AW596" s="534" t="e">
        <f t="shared" si="160"/>
        <v>#N/A</v>
      </c>
      <c r="BL596" s="254"/>
    </row>
    <row r="597" spans="1:64" ht="12.9" customHeight="1" outlineLevel="1">
      <c r="A597" s="210">
        <f t="shared" si="163"/>
        <v>580</v>
      </c>
      <c r="B597" s="254" t="s">
        <v>271</v>
      </c>
      <c r="C597" s="294" t="s">
        <v>1891</v>
      </c>
      <c r="D597" s="335">
        <v>155</v>
      </c>
      <c r="E597" s="254" t="s">
        <v>2169</v>
      </c>
      <c r="F597" s="254" t="s">
        <v>2180</v>
      </c>
      <c r="G597" s="336">
        <v>41708</v>
      </c>
      <c r="H597" s="351" t="s">
        <v>17</v>
      </c>
      <c r="I597" s="330">
        <v>7</v>
      </c>
      <c r="J597" s="271" t="s">
        <v>2181</v>
      </c>
      <c r="K597" s="271" t="s">
        <v>2182</v>
      </c>
      <c r="L597" s="330" t="s">
        <v>1960</v>
      </c>
      <c r="M597" s="330">
        <v>2014</v>
      </c>
      <c r="N597" s="330" t="s">
        <v>2173</v>
      </c>
      <c r="O597" s="330" t="s">
        <v>2174</v>
      </c>
      <c r="P597" s="330" t="s">
        <v>2175</v>
      </c>
      <c r="Q597" s="327">
        <v>1</v>
      </c>
      <c r="R597" s="394"/>
      <c r="S597" s="274">
        <v>180500000</v>
      </c>
      <c r="T597" s="221">
        <f t="shared" si="153"/>
        <v>3008333.3333333335</v>
      </c>
      <c r="U597" s="224">
        <v>60</v>
      </c>
      <c r="V597" s="223">
        <v>59.999999999999986</v>
      </c>
      <c r="W597" s="222">
        <f t="shared" si="154"/>
        <v>0</v>
      </c>
      <c r="X597" s="222">
        <f t="shared" si="155"/>
        <v>59.999999999999986</v>
      </c>
      <c r="Y597" s="225">
        <f t="shared" si="161"/>
        <v>0</v>
      </c>
      <c r="Z597" s="226">
        <v>180499999.99999997</v>
      </c>
      <c r="AA597" s="226">
        <v>2.9802322387695313E-8</v>
      </c>
      <c r="AB597" s="226">
        <f t="shared" si="162"/>
        <v>0</v>
      </c>
      <c r="AC597" s="226"/>
      <c r="AD597" s="226"/>
      <c r="AE597" s="226"/>
      <c r="AF597" s="226"/>
      <c r="AG597" s="226"/>
      <c r="AH597" s="226"/>
      <c r="AI597" s="226"/>
      <c r="AJ597" s="226"/>
      <c r="AK597" s="226"/>
      <c r="AL597" s="226"/>
      <c r="AM597" s="226"/>
      <c r="AN597" s="226"/>
      <c r="AO597" s="226">
        <f t="shared" si="157"/>
        <v>180499999.99999997</v>
      </c>
      <c r="AP597" s="227">
        <f t="shared" si="158"/>
        <v>2.9802322387695313E-8</v>
      </c>
      <c r="AQ597" s="228"/>
      <c r="AR597" s="228"/>
      <c r="AS597" s="302"/>
      <c r="AT597" s="230"/>
      <c r="AU597" s="119" t="s">
        <v>195</v>
      </c>
      <c r="AV597" s="119" t="e">
        <f>VLOOKUP(F597,'[80]Detail Deprec_202512'!$D$230:$I$390,6,FALSE)</f>
        <v>#N/A</v>
      </c>
      <c r="AW597" s="534" t="e">
        <f t="shared" si="160"/>
        <v>#N/A</v>
      </c>
      <c r="BL597" s="254" t="s">
        <v>2169</v>
      </c>
    </row>
    <row r="598" spans="1:64" ht="12.9" customHeight="1" outlineLevel="1">
      <c r="A598" s="829">
        <f t="shared" si="163"/>
        <v>581</v>
      </c>
      <c r="B598" s="830" t="s">
        <v>271</v>
      </c>
      <c r="C598" s="849" t="s">
        <v>272</v>
      </c>
      <c r="D598" s="832">
        <v>155</v>
      </c>
      <c r="E598" s="830" t="s">
        <v>2183</v>
      </c>
      <c r="F598" s="830" t="s">
        <v>2184</v>
      </c>
      <c r="G598" s="833">
        <v>41715</v>
      </c>
      <c r="H598" s="834" t="s">
        <v>17</v>
      </c>
      <c r="I598" s="835">
        <v>26</v>
      </c>
      <c r="J598" s="836" t="s">
        <v>2185</v>
      </c>
      <c r="K598" s="836" t="s">
        <v>1866</v>
      </c>
      <c r="L598" s="841" t="s">
        <v>2186</v>
      </c>
      <c r="M598" s="835">
        <v>2014</v>
      </c>
      <c r="N598" s="835"/>
      <c r="O598" s="835" t="s">
        <v>2187</v>
      </c>
      <c r="P598" s="835" t="s">
        <v>2188</v>
      </c>
      <c r="Q598" s="837">
        <v>1</v>
      </c>
      <c r="R598" s="894">
        <v>2217996</v>
      </c>
      <c r="S598" s="839">
        <v>253184243</v>
      </c>
      <c r="T598" s="840">
        <f t="shared" ref="T598:T642" si="164">+S598/U598</f>
        <v>4219737.3833333338</v>
      </c>
      <c r="U598" s="841">
        <v>60</v>
      </c>
      <c r="V598" s="842">
        <v>59.999999999999993</v>
      </c>
      <c r="W598" s="843">
        <f t="shared" ref="W598:W642" si="165">+AB598/T598</f>
        <v>0</v>
      </c>
      <c r="X598" s="843">
        <f t="shared" ref="X598:X642" si="166">+V598+W598</f>
        <v>59.999999999999993</v>
      </c>
      <c r="Y598" s="844">
        <f t="shared" si="161"/>
        <v>0</v>
      </c>
      <c r="Z598" s="845">
        <v>253184243</v>
      </c>
      <c r="AA598" s="845">
        <v>0</v>
      </c>
      <c r="AB598" s="845">
        <f t="shared" si="162"/>
        <v>0</v>
      </c>
      <c r="AC598" s="845"/>
      <c r="AD598" s="845"/>
      <c r="AE598" s="845"/>
      <c r="AF598" s="845"/>
      <c r="AG598" s="845"/>
      <c r="AH598" s="845"/>
      <c r="AI598" s="845"/>
      <c r="AJ598" s="845"/>
      <c r="AK598" s="845"/>
      <c r="AL598" s="845"/>
      <c r="AM598" s="845"/>
      <c r="AN598" s="845"/>
      <c r="AO598" s="845">
        <f t="shared" ref="AO598:AO642" si="167">+Z598+AB598</f>
        <v>253184243</v>
      </c>
      <c r="AP598" s="846">
        <f t="shared" ref="AP598:AP642" si="168">IF(AR598=$AR$8,((S598-AO598)*0),S598-AO598)</f>
        <v>0</v>
      </c>
      <c r="AQ598" s="847"/>
      <c r="AR598" s="847" t="s">
        <v>86</v>
      </c>
      <c r="AS598" s="848"/>
      <c r="AT598" s="865">
        <v>46112</v>
      </c>
      <c r="AU598" s="119" t="s">
        <v>195</v>
      </c>
      <c r="AV598" s="119" t="e">
        <f>VLOOKUP(F598,'[80]Detail Deprec_202512'!$D$230:$I$390,6,FALSE)</f>
        <v>#N/A</v>
      </c>
      <c r="AW598" s="119" t="e">
        <f t="shared" si="160"/>
        <v>#N/A</v>
      </c>
      <c r="BL598" s="254" t="s">
        <v>2183</v>
      </c>
    </row>
    <row r="599" spans="1:64" ht="12.9" customHeight="1" outlineLevel="1">
      <c r="A599" s="210">
        <f t="shared" si="163"/>
        <v>582</v>
      </c>
      <c r="B599" s="254" t="s">
        <v>271</v>
      </c>
      <c r="C599" s="216" t="s">
        <v>272</v>
      </c>
      <c r="D599" s="335">
        <v>155</v>
      </c>
      <c r="E599" s="254" t="s">
        <v>2189</v>
      </c>
      <c r="F599" s="254" t="s">
        <v>2190</v>
      </c>
      <c r="G599" s="336">
        <v>41715</v>
      </c>
      <c r="H599" s="351" t="s">
        <v>17</v>
      </c>
      <c r="I599" s="330">
        <v>26</v>
      </c>
      <c r="J599" s="271" t="s">
        <v>1818</v>
      </c>
      <c r="K599" s="271" t="s">
        <v>1866</v>
      </c>
      <c r="L599" s="224" t="s">
        <v>2186</v>
      </c>
      <c r="M599" s="330">
        <v>2014</v>
      </c>
      <c r="N599" s="330"/>
      <c r="O599" s="330" t="s">
        <v>2191</v>
      </c>
      <c r="P599" s="330" t="s">
        <v>2192</v>
      </c>
      <c r="Q599" s="327">
        <v>1</v>
      </c>
      <c r="R599" s="366">
        <v>2217996</v>
      </c>
      <c r="S599" s="274">
        <v>253184243</v>
      </c>
      <c r="T599" s="221">
        <f t="shared" si="164"/>
        <v>4219737.3833333338</v>
      </c>
      <c r="U599" s="224">
        <v>60</v>
      </c>
      <c r="V599" s="223">
        <v>59.999999999999993</v>
      </c>
      <c r="W599" s="222">
        <f t="shared" si="165"/>
        <v>0</v>
      </c>
      <c r="X599" s="222">
        <f t="shared" si="166"/>
        <v>59.999999999999993</v>
      </c>
      <c r="Y599" s="225">
        <f t="shared" si="161"/>
        <v>0</v>
      </c>
      <c r="Z599" s="226">
        <v>253184243</v>
      </c>
      <c r="AA599" s="226">
        <v>0</v>
      </c>
      <c r="AB599" s="226">
        <f t="shared" si="162"/>
        <v>0</v>
      </c>
      <c r="AC599" s="226"/>
      <c r="AD599" s="226"/>
      <c r="AE599" s="226"/>
      <c r="AF599" s="226"/>
      <c r="AG599" s="226"/>
      <c r="AH599" s="226"/>
      <c r="AI599" s="226"/>
      <c r="AJ599" s="226"/>
      <c r="AK599" s="226"/>
      <c r="AL599" s="226"/>
      <c r="AM599" s="226"/>
      <c r="AN599" s="226"/>
      <c r="AO599" s="226">
        <f t="shared" si="167"/>
        <v>253184243</v>
      </c>
      <c r="AP599" s="227">
        <f t="shared" si="168"/>
        <v>0</v>
      </c>
      <c r="AQ599" s="228"/>
      <c r="AR599" s="228"/>
      <c r="AS599" s="302"/>
      <c r="AT599" s="230"/>
      <c r="AU599" s="119" t="s">
        <v>195</v>
      </c>
      <c r="AV599" s="119" t="e">
        <f>VLOOKUP(F599,'[80]Detail Deprec_202512'!$D$230:$I$390,6,FALSE)</f>
        <v>#N/A</v>
      </c>
      <c r="AW599" s="119" t="e">
        <f t="shared" si="160"/>
        <v>#N/A</v>
      </c>
      <c r="BL599" s="254" t="s">
        <v>2189</v>
      </c>
    </row>
    <row r="600" spans="1:64" ht="12.9" customHeight="1" outlineLevel="1">
      <c r="A600" s="829">
        <f t="shared" si="163"/>
        <v>583</v>
      </c>
      <c r="B600" s="830" t="s">
        <v>271</v>
      </c>
      <c r="C600" s="849" t="s">
        <v>272</v>
      </c>
      <c r="D600" s="832">
        <v>155</v>
      </c>
      <c r="E600" s="830" t="s">
        <v>2193</v>
      </c>
      <c r="F600" s="830" t="s">
        <v>2194</v>
      </c>
      <c r="G600" s="833">
        <v>41715</v>
      </c>
      <c r="H600" s="834" t="s">
        <v>17</v>
      </c>
      <c r="I600" s="835">
        <v>26</v>
      </c>
      <c r="J600" s="836" t="s">
        <v>2185</v>
      </c>
      <c r="K600" s="836" t="s">
        <v>1866</v>
      </c>
      <c r="L600" s="841" t="s">
        <v>2186</v>
      </c>
      <c r="M600" s="835">
        <v>2014</v>
      </c>
      <c r="N600" s="835"/>
      <c r="O600" s="835" t="s">
        <v>2195</v>
      </c>
      <c r="P600" s="835" t="s">
        <v>2196</v>
      </c>
      <c r="Q600" s="837">
        <v>1</v>
      </c>
      <c r="R600" s="894">
        <v>2217996</v>
      </c>
      <c r="S600" s="839">
        <v>253184243</v>
      </c>
      <c r="T600" s="840">
        <f t="shared" si="164"/>
        <v>4219737.3833333338</v>
      </c>
      <c r="U600" s="841">
        <v>60</v>
      </c>
      <c r="V600" s="842">
        <v>59.999999999999993</v>
      </c>
      <c r="W600" s="843">
        <f t="shared" si="165"/>
        <v>0</v>
      </c>
      <c r="X600" s="843">
        <f t="shared" si="166"/>
        <v>59.999999999999993</v>
      </c>
      <c r="Y600" s="844">
        <f t="shared" si="161"/>
        <v>0</v>
      </c>
      <c r="Z600" s="845">
        <v>253184243</v>
      </c>
      <c r="AA600" s="845">
        <v>0</v>
      </c>
      <c r="AB600" s="845">
        <f t="shared" si="162"/>
        <v>0</v>
      </c>
      <c r="AC600" s="845"/>
      <c r="AD600" s="845"/>
      <c r="AE600" s="845"/>
      <c r="AF600" s="845"/>
      <c r="AG600" s="845"/>
      <c r="AH600" s="845"/>
      <c r="AI600" s="845"/>
      <c r="AJ600" s="845"/>
      <c r="AK600" s="845"/>
      <c r="AL600" s="845"/>
      <c r="AM600" s="845"/>
      <c r="AN600" s="845"/>
      <c r="AO600" s="845">
        <f t="shared" si="167"/>
        <v>253184243</v>
      </c>
      <c r="AP600" s="846">
        <f t="shared" si="168"/>
        <v>0</v>
      </c>
      <c r="AQ600" s="847"/>
      <c r="AR600" s="847" t="s">
        <v>86</v>
      </c>
      <c r="AS600" s="848"/>
      <c r="AT600" s="865">
        <v>46112</v>
      </c>
      <c r="AU600" s="119" t="s">
        <v>195</v>
      </c>
      <c r="AV600" s="119" t="e">
        <f>VLOOKUP(F600,'[80]Detail Deprec_202512'!$D$230:$I$390,6,FALSE)</f>
        <v>#N/A</v>
      </c>
      <c r="AW600" s="119" t="e">
        <f t="shared" si="160"/>
        <v>#N/A</v>
      </c>
      <c r="BL600" s="254" t="s">
        <v>2193</v>
      </c>
    </row>
    <row r="601" spans="1:64" ht="12.9" hidden="1" customHeight="1" outlineLevel="1">
      <c r="A601" s="210">
        <f t="shared" si="163"/>
        <v>584</v>
      </c>
      <c r="B601" s="254" t="s">
        <v>199</v>
      </c>
      <c r="C601" s="271" t="s">
        <v>200</v>
      </c>
      <c r="D601" s="335">
        <v>155</v>
      </c>
      <c r="E601" s="254"/>
      <c r="F601" s="254" t="s">
        <v>2197</v>
      </c>
      <c r="G601" s="336">
        <v>41726</v>
      </c>
      <c r="H601" s="351" t="s">
        <v>17</v>
      </c>
      <c r="I601" s="330">
        <v>19</v>
      </c>
      <c r="J601" s="271" t="s">
        <v>1871</v>
      </c>
      <c r="K601" s="271" t="s">
        <v>719</v>
      </c>
      <c r="L601" s="330" t="s">
        <v>1637</v>
      </c>
      <c r="M601" s="330">
        <v>2014</v>
      </c>
      <c r="N601" s="330" t="s">
        <v>2198</v>
      </c>
      <c r="O601" s="271" t="s">
        <v>2199</v>
      </c>
      <c r="P601" s="271" t="s">
        <v>2200</v>
      </c>
      <c r="Q601" s="327">
        <v>1</v>
      </c>
      <c r="R601" s="394"/>
      <c r="S601" s="274">
        <v>733000000</v>
      </c>
      <c r="T601" s="221">
        <f t="shared" si="164"/>
        <v>12216666.666666666</v>
      </c>
      <c r="U601" s="224">
        <v>60</v>
      </c>
      <c r="V601" s="223">
        <v>60</v>
      </c>
      <c r="W601" s="222">
        <f t="shared" si="165"/>
        <v>0</v>
      </c>
      <c r="X601" s="222">
        <f t="shared" si="166"/>
        <v>60</v>
      </c>
      <c r="Y601" s="225">
        <f t="shared" si="161"/>
        <v>0</v>
      </c>
      <c r="Z601" s="226">
        <v>733000000</v>
      </c>
      <c r="AA601" s="226">
        <v>0</v>
      </c>
      <c r="AB601" s="226">
        <f t="shared" si="162"/>
        <v>0</v>
      </c>
      <c r="AC601" s="226"/>
      <c r="AD601" s="226"/>
      <c r="AE601" s="226"/>
      <c r="AF601" s="226"/>
      <c r="AG601" s="226"/>
      <c r="AH601" s="226"/>
      <c r="AI601" s="226"/>
      <c r="AJ601" s="226"/>
      <c r="AK601" s="226"/>
      <c r="AL601" s="226"/>
      <c r="AM601" s="226"/>
      <c r="AN601" s="226"/>
      <c r="AO601" s="226">
        <f t="shared" si="167"/>
        <v>733000000</v>
      </c>
      <c r="AP601" s="227">
        <f t="shared" si="168"/>
        <v>0</v>
      </c>
      <c r="AQ601" s="228"/>
      <c r="AR601" s="228"/>
      <c r="AS601" s="302"/>
      <c r="AT601" s="230"/>
      <c r="AU601" s="119" t="s">
        <v>195</v>
      </c>
      <c r="AV601" s="119" t="e">
        <f>VLOOKUP(F601,'[80]Detail Deprec_202512'!$D$230:$I$390,6,FALSE)</f>
        <v>#N/A</v>
      </c>
      <c r="AW601" s="534" t="e">
        <f t="shared" si="160"/>
        <v>#N/A</v>
      </c>
      <c r="BL601" s="254"/>
    </row>
    <row r="602" spans="1:64" ht="12.9" hidden="1" customHeight="1" outlineLevel="1">
      <c r="A602" s="210">
        <f t="shared" si="163"/>
        <v>585</v>
      </c>
      <c r="B602" s="254" t="s">
        <v>199</v>
      </c>
      <c r="C602" s="271" t="s">
        <v>200</v>
      </c>
      <c r="D602" s="335">
        <v>155</v>
      </c>
      <c r="E602" s="254"/>
      <c r="F602" s="254" t="s">
        <v>2201</v>
      </c>
      <c r="G602" s="336">
        <v>41745</v>
      </c>
      <c r="H602" s="351" t="s">
        <v>17</v>
      </c>
      <c r="I602" s="330">
        <v>20</v>
      </c>
      <c r="J602" s="271" t="s">
        <v>2202</v>
      </c>
      <c r="K602" s="271" t="s">
        <v>2182</v>
      </c>
      <c r="L602" s="330" t="s">
        <v>2203</v>
      </c>
      <c r="M602" s="330">
        <v>2014</v>
      </c>
      <c r="N602" s="330"/>
      <c r="O602" s="271"/>
      <c r="P602" s="271"/>
      <c r="Q602" s="327">
        <v>1</v>
      </c>
      <c r="R602" s="394"/>
      <c r="S602" s="274">
        <v>95000000</v>
      </c>
      <c r="T602" s="221">
        <f t="shared" si="164"/>
        <v>1583333.3333333333</v>
      </c>
      <c r="U602" s="224">
        <v>60</v>
      </c>
      <c r="V602" s="223">
        <v>60</v>
      </c>
      <c r="W602" s="222">
        <f t="shared" si="165"/>
        <v>0</v>
      </c>
      <c r="X602" s="222">
        <f t="shared" si="166"/>
        <v>60</v>
      </c>
      <c r="Y602" s="225">
        <f t="shared" si="161"/>
        <v>0</v>
      </c>
      <c r="Z602" s="226">
        <v>95000000</v>
      </c>
      <c r="AA602" s="226">
        <v>0</v>
      </c>
      <c r="AB602" s="226">
        <f t="shared" si="162"/>
        <v>0</v>
      </c>
      <c r="AC602" s="226"/>
      <c r="AD602" s="226"/>
      <c r="AE602" s="226"/>
      <c r="AF602" s="226"/>
      <c r="AG602" s="226"/>
      <c r="AH602" s="226"/>
      <c r="AI602" s="226"/>
      <c r="AJ602" s="226"/>
      <c r="AK602" s="226"/>
      <c r="AL602" s="226"/>
      <c r="AM602" s="226"/>
      <c r="AN602" s="226"/>
      <c r="AO602" s="226">
        <f t="shared" si="167"/>
        <v>95000000</v>
      </c>
      <c r="AP602" s="227">
        <f t="shared" si="168"/>
        <v>0</v>
      </c>
      <c r="AQ602" s="228"/>
      <c r="AR602" s="228"/>
      <c r="AS602" s="302"/>
      <c r="AT602" s="230"/>
      <c r="AU602" s="119" t="s">
        <v>195</v>
      </c>
      <c r="AV602" s="119" t="e">
        <f>VLOOKUP(F602,'[80]Detail Deprec_202512'!$D$230:$I$390,6,FALSE)</f>
        <v>#N/A</v>
      </c>
      <c r="AW602" s="534" t="e">
        <f t="shared" si="160"/>
        <v>#N/A</v>
      </c>
      <c r="BL602" s="254"/>
    </row>
    <row r="603" spans="1:64" ht="12.9" hidden="1" customHeight="1" outlineLevel="1">
      <c r="A603" s="210">
        <f t="shared" si="163"/>
        <v>586</v>
      </c>
      <c r="B603" s="254" t="s">
        <v>199</v>
      </c>
      <c r="C603" s="271" t="s">
        <v>200</v>
      </c>
      <c r="D603" s="335">
        <v>155</v>
      </c>
      <c r="E603" s="254"/>
      <c r="F603" s="254" t="s">
        <v>2204</v>
      </c>
      <c r="G603" s="336">
        <v>41745</v>
      </c>
      <c r="H603" s="351" t="s">
        <v>17</v>
      </c>
      <c r="I603" s="330">
        <v>23</v>
      </c>
      <c r="J603" s="271" t="s">
        <v>750</v>
      </c>
      <c r="K603" s="271" t="s">
        <v>2205</v>
      </c>
      <c r="L603" s="330" t="s">
        <v>1994</v>
      </c>
      <c r="M603" s="330">
        <v>2014</v>
      </c>
      <c r="N603" s="330"/>
      <c r="O603" s="271"/>
      <c r="P603" s="271"/>
      <c r="Q603" s="327">
        <v>1</v>
      </c>
      <c r="R603" s="366">
        <v>5650000</v>
      </c>
      <c r="S603" s="274">
        <v>645173500</v>
      </c>
      <c r="T603" s="221">
        <f t="shared" si="164"/>
        <v>10752891.666666666</v>
      </c>
      <c r="U603" s="224">
        <v>60</v>
      </c>
      <c r="V603" s="223">
        <v>60</v>
      </c>
      <c r="W603" s="222">
        <f t="shared" si="165"/>
        <v>0</v>
      </c>
      <c r="X603" s="222">
        <f t="shared" si="166"/>
        <v>60</v>
      </c>
      <c r="Y603" s="225">
        <f t="shared" ref="Y603:Y625" si="169">+U603-X603</f>
        <v>0</v>
      </c>
      <c r="Z603" s="226">
        <v>645173500</v>
      </c>
      <c r="AA603" s="226">
        <v>0</v>
      </c>
      <c r="AB603" s="226">
        <f t="shared" si="162"/>
        <v>0</v>
      </c>
      <c r="AC603" s="226"/>
      <c r="AD603" s="226"/>
      <c r="AE603" s="226"/>
      <c r="AF603" s="226"/>
      <c r="AG603" s="226"/>
      <c r="AH603" s="226"/>
      <c r="AI603" s="226"/>
      <c r="AJ603" s="226"/>
      <c r="AK603" s="226"/>
      <c r="AL603" s="226"/>
      <c r="AM603" s="226"/>
      <c r="AN603" s="226"/>
      <c r="AO603" s="226">
        <f t="shared" si="167"/>
        <v>645173500</v>
      </c>
      <c r="AP603" s="227">
        <f t="shared" si="168"/>
        <v>0</v>
      </c>
      <c r="AQ603" s="228"/>
      <c r="AR603" s="228"/>
      <c r="AS603" s="302"/>
      <c r="AT603" s="230"/>
      <c r="AU603" s="119" t="s">
        <v>195</v>
      </c>
      <c r="AV603" s="119" t="e">
        <f>VLOOKUP(F603,'[80]Detail Deprec_202512'!$D$230:$I$390,6,FALSE)</f>
        <v>#N/A</v>
      </c>
      <c r="AW603" s="534" t="e">
        <f t="shared" si="160"/>
        <v>#N/A</v>
      </c>
      <c r="BL603" s="254"/>
    </row>
    <row r="604" spans="1:64" ht="12.9" hidden="1" customHeight="1" outlineLevel="1">
      <c r="A604" s="210">
        <f t="shared" si="163"/>
        <v>587</v>
      </c>
      <c r="B604" s="254" t="s">
        <v>206</v>
      </c>
      <c r="C604" s="517" t="s">
        <v>188</v>
      </c>
      <c r="D604" s="335">
        <v>155</v>
      </c>
      <c r="E604" s="254" t="s">
        <v>2206</v>
      </c>
      <c r="F604" s="254" t="s">
        <v>2207</v>
      </c>
      <c r="G604" s="336">
        <v>41757</v>
      </c>
      <c r="H604" s="351" t="s">
        <v>17</v>
      </c>
      <c r="I604" s="330">
        <v>14</v>
      </c>
      <c r="J604" s="271" t="s">
        <v>2208</v>
      </c>
      <c r="K604" s="271" t="s">
        <v>1859</v>
      </c>
      <c r="L604" s="330" t="s">
        <v>2209</v>
      </c>
      <c r="M604" s="330">
        <v>2014</v>
      </c>
      <c r="N604" s="330" t="s">
        <v>2210</v>
      </c>
      <c r="O604" s="271" t="s">
        <v>2211</v>
      </c>
      <c r="P604" s="271" t="s">
        <v>2212</v>
      </c>
      <c r="Q604" s="327">
        <v>1</v>
      </c>
      <c r="R604" s="394"/>
      <c r="S604" s="274">
        <v>257188936</v>
      </c>
      <c r="T604" s="221">
        <f t="shared" si="164"/>
        <v>4286482.2666666666</v>
      </c>
      <c r="U604" s="224">
        <v>60</v>
      </c>
      <c r="V604" s="223">
        <v>59.999999999999993</v>
      </c>
      <c r="W604" s="222">
        <f t="shared" si="165"/>
        <v>0</v>
      </c>
      <c r="X604" s="222">
        <f t="shared" si="166"/>
        <v>59.999999999999993</v>
      </c>
      <c r="Y604" s="225">
        <f t="shared" si="169"/>
        <v>0</v>
      </c>
      <c r="Z604" s="226">
        <v>257188935.99999997</v>
      </c>
      <c r="AA604" s="226">
        <v>2.9802322387695313E-8</v>
      </c>
      <c r="AB604" s="226">
        <f t="shared" si="162"/>
        <v>0</v>
      </c>
      <c r="AC604" s="226"/>
      <c r="AD604" s="226"/>
      <c r="AE604" s="226"/>
      <c r="AF604" s="226"/>
      <c r="AG604" s="226"/>
      <c r="AH604" s="226"/>
      <c r="AI604" s="226"/>
      <c r="AJ604" s="226"/>
      <c r="AK604" s="226"/>
      <c r="AL604" s="226"/>
      <c r="AM604" s="226"/>
      <c r="AN604" s="226"/>
      <c r="AO604" s="226">
        <f t="shared" si="167"/>
        <v>257188935.99999997</v>
      </c>
      <c r="AP604" s="227">
        <f t="shared" si="168"/>
        <v>2.9802322387695313E-8</v>
      </c>
      <c r="AQ604" s="228"/>
      <c r="AR604" s="228"/>
      <c r="AS604" s="302"/>
      <c r="AT604" s="230"/>
      <c r="AU604" s="119" t="s">
        <v>195</v>
      </c>
      <c r="AV604" s="119" t="e">
        <f>VLOOKUP(F604,'[80]Detail Deprec_202512'!$D$230:$I$390,6,FALSE)</f>
        <v>#N/A</v>
      </c>
      <c r="AW604" s="534" t="e">
        <f t="shared" si="160"/>
        <v>#N/A</v>
      </c>
      <c r="BL604" s="254" t="s">
        <v>2206</v>
      </c>
    </row>
    <row r="605" spans="1:64" ht="12.9" hidden="1" customHeight="1" outlineLevel="1">
      <c r="A605" s="210">
        <f t="shared" si="163"/>
        <v>588</v>
      </c>
      <c r="B605" s="293" t="s">
        <v>187</v>
      </c>
      <c r="C605" s="216" t="s">
        <v>188</v>
      </c>
      <c r="D605" s="335">
        <v>155</v>
      </c>
      <c r="E605" s="293" t="s">
        <v>2213</v>
      </c>
      <c r="F605" s="293" t="s">
        <v>2214</v>
      </c>
      <c r="G605" s="336">
        <v>41759</v>
      </c>
      <c r="H605" s="351" t="s">
        <v>17</v>
      </c>
      <c r="I605" s="330">
        <v>8</v>
      </c>
      <c r="J605" s="271" t="s">
        <v>2215</v>
      </c>
      <c r="K605" s="271" t="s">
        <v>1859</v>
      </c>
      <c r="L605" s="330"/>
      <c r="M605" s="330">
        <v>2014</v>
      </c>
      <c r="N605" s="330" t="s">
        <v>2216</v>
      </c>
      <c r="O605" s="271" t="s">
        <v>2217</v>
      </c>
      <c r="P605" s="271" t="s">
        <v>2218</v>
      </c>
      <c r="Q605" s="327">
        <v>1</v>
      </c>
      <c r="R605" s="394"/>
      <c r="S605" s="274">
        <v>360500000</v>
      </c>
      <c r="T605" s="221">
        <f t="shared" si="164"/>
        <v>6008333.333333333</v>
      </c>
      <c r="U605" s="224">
        <v>60</v>
      </c>
      <c r="V605" s="223">
        <v>60.000000000000014</v>
      </c>
      <c r="W605" s="222">
        <f t="shared" si="165"/>
        <v>0</v>
      </c>
      <c r="X605" s="222">
        <f t="shared" si="166"/>
        <v>60.000000000000014</v>
      </c>
      <c r="Y605" s="225">
        <f t="shared" si="169"/>
        <v>0</v>
      </c>
      <c r="Z605" s="226">
        <v>360500000.00000006</v>
      </c>
      <c r="AA605" s="226">
        <v>-5.9604644775390625E-8</v>
      </c>
      <c r="AB605" s="226">
        <f t="shared" si="162"/>
        <v>0</v>
      </c>
      <c r="AC605" s="226"/>
      <c r="AD605" s="226"/>
      <c r="AE605" s="226"/>
      <c r="AF605" s="226"/>
      <c r="AG605" s="226"/>
      <c r="AH605" s="226"/>
      <c r="AI605" s="226"/>
      <c r="AJ605" s="226"/>
      <c r="AK605" s="226"/>
      <c r="AL605" s="226"/>
      <c r="AM605" s="226"/>
      <c r="AN605" s="226"/>
      <c r="AO605" s="226">
        <f t="shared" si="167"/>
        <v>360500000.00000006</v>
      </c>
      <c r="AP605" s="227">
        <f t="shared" si="168"/>
        <v>-5.9604644775390625E-8</v>
      </c>
      <c r="AQ605" s="228"/>
      <c r="AR605" s="228"/>
      <c r="AS605" s="302"/>
      <c r="AT605" s="230"/>
      <c r="AU605" s="119" t="s">
        <v>195</v>
      </c>
      <c r="AV605" s="119" t="e">
        <f>VLOOKUP(F605,'[80]Detail Deprec_202512'!$D$230:$I$390,6,FALSE)</f>
        <v>#N/A</v>
      </c>
      <c r="AW605" s="534" t="e">
        <f t="shared" si="160"/>
        <v>#N/A</v>
      </c>
      <c r="BL605" s="293" t="s">
        <v>2213</v>
      </c>
    </row>
    <row r="606" spans="1:64" ht="12.9" customHeight="1" outlineLevel="1">
      <c r="A606" s="829">
        <f t="shared" si="163"/>
        <v>589</v>
      </c>
      <c r="B606" s="830" t="s">
        <v>271</v>
      </c>
      <c r="C606" s="831" t="s">
        <v>1891</v>
      </c>
      <c r="D606" s="832">
        <v>155</v>
      </c>
      <c r="E606" s="830" t="s">
        <v>2219</v>
      </c>
      <c r="F606" s="830" t="s">
        <v>2220</v>
      </c>
      <c r="G606" s="833">
        <v>41768</v>
      </c>
      <c r="H606" s="834" t="s">
        <v>17</v>
      </c>
      <c r="I606" s="835">
        <v>6</v>
      </c>
      <c r="J606" s="836" t="s">
        <v>2089</v>
      </c>
      <c r="K606" s="836" t="s">
        <v>2221</v>
      </c>
      <c r="L606" s="835" t="s">
        <v>2222</v>
      </c>
      <c r="M606" s="835">
        <v>2014</v>
      </c>
      <c r="N606" s="835" t="s">
        <v>2223</v>
      </c>
      <c r="O606" s="836" t="s">
        <v>2224</v>
      </c>
      <c r="P606" s="836" t="s">
        <v>2225</v>
      </c>
      <c r="Q606" s="837">
        <v>1</v>
      </c>
      <c r="R606" s="838"/>
      <c r="S606" s="839">
        <v>110400000</v>
      </c>
      <c r="T606" s="840">
        <f t="shared" si="164"/>
        <v>1840000</v>
      </c>
      <c r="U606" s="841">
        <v>60</v>
      </c>
      <c r="V606" s="842">
        <v>60</v>
      </c>
      <c r="W606" s="843">
        <f t="shared" si="165"/>
        <v>0</v>
      </c>
      <c r="X606" s="843">
        <f t="shared" si="166"/>
        <v>60</v>
      </c>
      <c r="Y606" s="844">
        <f t="shared" si="169"/>
        <v>0</v>
      </c>
      <c r="Z606" s="845">
        <v>110400000</v>
      </c>
      <c r="AA606" s="845">
        <v>0</v>
      </c>
      <c r="AB606" s="845">
        <f t="shared" si="162"/>
        <v>0</v>
      </c>
      <c r="AC606" s="845"/>
      <c r="AD606" s="845"/>
      <c r="AE606" s="845"/>
      <c r="AF606" s="845"/>
      <c r="AG606" s="845"/>
      <c r="AH606" s="845"/>
      <c r="AI606" s="845"/>
      <c r="AJ606" s="845"/>
      <c r="AK606" s="845"/>
      <c r="AL606" s="845"/>
      <c r="AM606" s="845"/>
      <c r="AN606" s="845"/>
      <c r="AO606" s="845">
        <f t="shared" si="167"/>
        <v>110400000</v>
      </c>
      <c r="AP606" s="846">
        <f t="shared" si="168"/>
        <v>0</v>
      </c>
      <c r="AQ606" s="847"/>
      <c r="AR606" s="847" t="s">
        <v>86</v>
      </c>
      <c r="AS606" s="848"/>
      <c r="AT606" s="865">
        <v>46052</v>
      </c>
      <c r="AU606" s="119" t="s">
        <v>195</v>
      </c>
      <c r="AV606" s="119" t="e">
        <f>VLOOKUP(F606,'[80]Detail Deprec_202512'!$D$230:$I$390,6,FALSE)</f>
        <v>#N/A</v>
      </c>
      <c r="AW606" s="534" t="e">
        <f t="shared" si="160"/>
        <v>#N/A</v>
      </c>
      <c r="BL606" s="254" t="s">
        <v>2219</v>
      </c>
    </row>
    <row r="607" spans="1:64" ht="12.9" hidden="1" customHeight="1" outlineLevel="1">
      <c r="A607" s="210">
        <f t="shared" si="163"/>
        <v>590</v>
      </c>
      <c r="B607" s="254" t="s">
        <v>199</v>
      </c>
      <c r="C607" s="271" t="s">
        <v>200</v>
      </c>
      <c r="D607" s="335">
        <v>155</v>
      </c>
      <c r="E607" s="254"/>
      <c r="F607" s="254" t="s">
        <v>2226</v>
      </c>
      <c r="G607" s="336">
        <v>41787</v>
      </c>
      <c r="H607" s="351" t="s">
        <v>17</v>
      </c>
      <c r="I607" s="330">
        <v>21</v>
      </c>
      <c r="J607" s="271" t="s">
        <v>1653</v>
      </c>
      <c r="K607" s="271" t="s">
        <v>2227</v>
      </c>
      <c r="L607" s="330"/>
      <c r="M607" s="330">
        <v>2014</v>
      </c>
      <c r="N607" s="330"/>
      <c r="O607" s="271"/>
      <c r="P607" s="271"/>
      <c r="Q607" s="327">
        <v>1</v>
      </c>
      <c r="R607" s="394">
        <v>16700</v>
      </c>
      <c r="S607" s="274">
        <v>192584400</v>
      </c>
      <c r="T607" s="221">
        <f t="shared" si="164"/>
        <v>3209740</v>
      </c>
      <c r="U607" s="224">
        <v>60</v>
      </c>
      <c r="V607" s="223">
        <v>60</v>
      </c>
      <c r="W607" s="222">
        <f t="shared" si="165"/>
        <v>0</v>
      </c>
      <c r="X607" s="222">
        <f t="shared" si="166"/>
        <v>60</v>
      </c>
      <c r="Y607" s="225">
        <f t="shared" si="169"/>
        <v>0</v>
      </c>
      <c r="Z607" s="226">
        <v>192584400</v>
      </c>
      <c r="AA607" s="226">
        <v>0</v>
      </c>
      <c r="AB607" s="226">
        <f t="shared" si="162"/>
        <v>0</v>
      </c>
      <c r="AC607" s="226"/>
      <c r="AD607" s="226"/>
      <c r="AE607" s="226"/>
      <c r="AF607" s="226"/>
      <c r="AG607" s="226"/>
      <c r="AH607" s="226"/>
      <c r="AI607" s="226"/>
      <c r="AJ607" s="226"/>
      <c r="AK607" s="226"/>
      <c r="AL607" s="226"/>
      <c r="AM607" s="226"/>
      <c r="AN607" s="226"/>
      <c r="AO607" s="226">
        <f t="shared" si="167"/>
        <v>192584400</v>
      </c>
      <c r="AP607" s="227">
        <f t="shared" si="168"/>
        <v>0</v>
      </c>
      <c r="AQ607" s="228"/>
      <c r="AR607" s="228"/>
      <c r="AS607" s="302"/>
      <c r="AT607" s="230"/>
      <c r="AU607" s="119" t="s">
        <v>195</v>
      </c>
      <c r="AV607" s="119" t="e">
        <f>VLOOKUP(F607,'[80]Detail Deprec_202512'!$D$230:$I$390,6,FALSE)</f>
        <v>#N/A</v>
      </c>
      <c r="AW607" s="534" t="e">
        <f t="shared" si="160"/>
        <v>#N/A</v>
      </c>
      <c r="BL607" s="254"/>
    </row>
    <row r="608" spans="1:64" ht="12.9" customHeight="1" outlineLevel="1">
      <c r="A608" s="210">
        <f t="shared" si="163"/>
        <v>591</v>
      </c>
      <c r="B608" s="254" t="s">
        <v>271</v>
      </c>
      <c r="C608" s="216" t="s">
        <v>272</v>
      </c>
      <c r="D608" s="335">
        <v>155</v>
      </c>
      <c r="E608" s="254" t="s">
        <v>2228</v>
      </c>
      <c r="F608" s="254" t="s">
        <v>2229</v>
      </c>
      <c r="G608" s="336">
        <v>41821</v>
      </c>
      <c r="H608" s="351" t="s">
        <v>17</v>
      </c>
      <c r="I608" s="330">
        <v>8</v>
      </c>
      <c r="J608" s="224" t="s">
        <v>2230</v>
      </c>
      <c r="K608" s="224" t="s">
        <v>2231</v>
      </c>
      <c r="L608" s="224" t="s">
        <v>2186</v>
      </c>
      <c r="M608" s="330">
        <v>2014</v>
      </c>
      <c r="N608" s="330"/>
      <c r="O608" s="330">
        <v>38370</v>
      </c>
      <c r="P608" s="330">
        <v>38370</v>
      </c>
      <c r="Q608" s="327">
        <v>1</v>
      </c>
      <c r="R608" s="400">
        <v>61090</v>
      </c>
      <c r="S608" s="401">
        <v>997777472</v>
      </c>
      <c r="T608" s="221">
        <f t="shared" si="164"/>
        <v>16629624.533333333</v>
      </c>
      <c r="U608" s="402">
        <v>60</v>
      </c>
      <c r="V608" s="223">
        <v>60</v>
      </c>
      <c r="W608" s="222">
        <f t="shared" si="165"/>
        <v>0</v>
      </c>
      <c r="X608" s="222">
        <f t="shared" si="166"/>
        <v>60</v>
      </c>
      <c r="Y608" s="225">
        <f t="shared" si="169"/>
        <v>0</v>
      </c>
      <c r="Z608" s="226">
        <v>997777472</v>
      </c>
      <c r="AA608" s="226">
        <v>0</v>
      </c>
      <c r="AB608" s="226">
        <f t="shared" si="162"/>
        <v>0</v>
      </c>
      <c r="AC608" s="226"/>
      <c r="AD608" s="226"/>
      <c r="AE608" s="226"/>
      <c r="AF608" s="226"/>
      <c r="AG608" s="226"/>
      <c r="AH608" s="226"/>
      <c r="AI608" s="226"/>
      <c r="AJ608" s="226"/>
      <c r="AK608" s="226"/>
      <c r="AL608" s="226"/>
      <c r="AM608" s="226"/>
      <c r="AN608" s="226"/>
      <c r="AO608" s="226">
        <f t="shared" si="167"/>
        <v>997777472</v>
      </c>
      <c r="AP608" s="227">
        <f t="shared" si="168"/>
        <v>0</v>
      </c>
      <c r="AQ608" s="228"/>
      <c r="AR608" s="228"/>
      <c r="AS608" s="302"/>
      <c r="AT608" s="230"/>
      <c r="AU608" s="119" t="s">
        <v>1492</v>
      </c>
      <c r="AV608" s="119" t="e">
        <f>VLOOKUP(F608,'[80]Detail Deprec_202512'!$D$230:$I$390,6,FALSE)</f>
        <v>#N/A</v>
      </c>
      <c r="AW608" s="119" t="e">
        <f t="shared" si="160"/>
        <v>#N/A</v>
      </c>
      <c r="BL608" s="254" t="s">
        <v>2228</v>
      </c>
    </row>
    <row r="609" spans="1:64" ht="12.9" customHeight="1" outlineLevel="1">
      <c r="A609" s="210">
        <f t="shared" si="163"/>
        <v>592</v>
      </c>
      <c r="B609" s="254" t="s">
        <v>271</v>
      </c>
      <c r="C609" s="216" t="s">
        <v>272</v>
      </c>
      <c r="D609" s="335">
        <v>155</v>
      </c>
      <c r="E609" s="254" t="s">
        <v>2232</v>
      </c>
      <c r="F609" s="254" t="s">
        <v>2233</v>
      </c>
      <c r="G609" s="336">
        <v>41821</v>
      </c>
      <c r="H609" s="351" t="s">
        <v>17</v>
      </c>
      <c r="I609" s="330">
        <v>8</v>
      </c>
      <c r="J609" s="224" t="s">
        <v>2230</v>
      </c>
      <c r="K609" s="224" t="s">
        <v>2231</v>
      </c>
      <c r="L609" s="224" t="s">
        <v>2186</v>
      </c>
      <c r="M609" s="330">
        <v>2014</v>
      </c>
      <c r="N609" s="330"/>
      <c r="O609" s="330">
        <v>38368</v>
      </c>
      <c r="P609" s="330">
        <v>38368</v>
      </c>
      <c r="Q609" s="327">
        <v>1</v>
      </c>
      <c r="R609" s="400">
        <v>61090</v>
      </c>
      <c r="S609" s="401">
        <v>997777472</v>
      </c>
      <c r="T609" s="221">
        <f t="shared" si="164"/>
        <v>16629624.533333333</v>
      </c>
      <c r="U609" s="402">
        <v>60</v>
      </c>
      <c r="V609" s="223">
        <v>60</v>
      </c>
      <c r="W609" s="222">
        <f t="shared" si="165"/>
        <v>0</v>
      </c>
      <c r="X609" s="222">
        <f t="shared" si="166"/>
        <v>60</v>
      </c>
      <c r="Y609" s="225">
        <f t="shared" si="169"/>
        <v>0</v>
      </c>
      <c r="Z609" s="226">
        <v>997777472</v>
      </c>
      <c r="AA609" s="226">
        <v>0</v>
      </c>
      <c r="AB609" s="226">
        <f t="shared" si="162"/>
        <v>0</v>
      </c>
      <c r="AC609" s="226"/>
      <c r="AD609" s="226"/>
      <c r="AE609" s="226"/>
      <c r="AF609" s="226"/>
      <c r="AG609" s="226"/>
      <c r="AH609" s="226"/>
      <c r="AI609" s="226"/>
      <c r="AJ609" s="226"/>
      <c r="AK609" s="226"/>
      <c r="AL609" s="226"/>
      <c r="AM609" s="226"/>
      <c r="AN609" s="226"/>
      <c r="AO609" s="226">
        <f t="shared" si="167"/>
        <v>997777472</v>
      </c>
      <c r="AP609" s="227">
        <f t="shared" si="168"/>
        <v>0</v>
      </c>
      <c r="AQ609" s="228"/>
      <c r="AR609" s="228"/>
      <c r="AS609" s="302"/>
      <c r="AT609" s="230"/>
      <c r="AU609" s="119" t="s">
        <v>195</v>
      </c>
      <c r="AV609" s="119" t="e">
        <f>VLOOKUP(F609,'[80]Detail Deprec_202512'!$D$230:$I$390,6,FALSE)</f>
        <v>#N/A</v>
      </c>
      <c r="AW609" s="119" t="e">
        <f t="shared" si="160"/>
        <v>#N/A</v>
      </c>
      <c r="BL609" s="254" t="s">
        <v>2232</v>
      </c>
    </row>
    <row r="610" spans="1:64" ht="12.9" hidden="1" customHeight="1" outlineLevel="1">
      <c r="A610" s="210">
        <f t="shared" si="163"/>
        <v>593</v>
      </c>
      <c r="B610" s="254" t="s">
        <v>199</v>
      </c>
      <c r="C610" s="271" t="s">
        <v>200</v>
      </c>
      <c r="D610" s="335">
        <v>155</v>
      </c>
      <c r="E610" s="254"/>
      <c r="F610" s="254" t="s">
        <v>2234</v>
      </c>
      <c r="G610" s="336">
        <v>41835</v>
      </c>
      <c r="H610" s="351" t="s">
        <v>17</v>
      </c>
      <c r="I610" s="330">
        <v>19</v>
      </c>
      <c r="J610" s="224" t="s">
        <v>2235</v>
      </c>
      <c r="K610" s="224" t="s">
        <v>2236</v>
      </c>
      <c r="L610" s="224" t="s">
        <v>1798</v>
      </c>
      <c r="M610" s="330">
        <v>2014</v>
      </c>
      <c r="N610" s="330" t="s">
        <v>2237</v>
      </c>
      <c r="O610" s="349" t="s">
        <v>2238</v>
      </c>
      <c r="P610" s="349" t="s">
        <v>2239</v>
      </c>
      <c r="Q610" s="327">
        <v>1</v>
      </c>
      <c r="R610" s="366">
        <v>6875000</v>
      </c>
      <c r="S610" s="401">
        <v>812281250</v>
      </c>
      <c r="T610" s="221">
        <f t="shared" si="164"/>
        <v>13538020.833333334</v>
      </c>
      <c r="U610" s="402">
        <v>60</v>
      </c>
      <c r="V610" s="223">
        <v>60.000000000000007</v>
      </c>
      <c r="W610" s="222">
        <f t="shared" si="165"/>
        <v>0</v>
      </c>
      <c r="X610" s="222">
        <f t="shared" si="166"/>
        <v>60.000000000000007</v>
      </c>
      <c r="Y610" s="225">
        <f t="shared" si="169"/>
        <v>0</v>
      </c>
      <c r="Z610" s="226">
        <v>812281250.00000012</v>
      </c>
      <c r="AA610" s="226">
        <v>-1.1920928955078125E-7</v>
      </c>
      <c r="AB610" s="226">
        <f t="shared" si="162"/>
        <v>0</v>
      </c>
      <c r="AC610" s="226"/>
      <c r="AD610" s="226"/>
      <c r="AE610" s="226"/>
      <c r="AF610" s="226"/>
      <c r="AG610" s="226"/>
      <c r="AH610" s="226"/>
      <c r="AI610" s="226"/>
      <c r="AJ610" s="226"/>
      <c r="AK610" s="226"/>
      <c r="AL610" s="226"/>
      <c r="AM610" s="226"/>
      <c r="AN610" s="226"/>
      <c r="AO610" s="226">
        <f t="shared" si="167"/>
        <v>812281250.00000012</v>
      </c>
      <c r="AP610" s="227">
        <f t="shared" si="168"/>
        <v>-1.1920928955078125E-7</v>
      </c>
      <c r="AQ610" s="228"/>
      <c r="AR610" s="228"/>
      <c r="AS610" s="302"/>
      <c r="AT610" s="230"/>
      <c r="AU610" s="119" t="s">
        <v>195</v>
      </c>
      <c r="AV610" s="119" t="e">
        <f>VLOOKUP(F610,'[80]Detail Deprec_202512'!$D$230:$I$390,6,FALSE)</f>
        <v>#N/A</v>
      </c>
      <c r="AW610" s="534" t="e">
        <f t="shared" si="160"/>
        <v>#N/A</v>
      </c>
      <c r="BL610" s="254"/>
    </row>
    <row r="611" spans="1:64" ht="12.9" hidden="1" customHeight="1" outlineLevel="1">
      <c r="A611" s="210">
        <f t="shared" si="163"/>
        <v>594</v>
      </c>
      <c r="B611" s="254" t="s">
        <v>199</v>
      </c>
      <c r="C611" s="271" t="s">
        <v>200</v>
      </c>
      <c r="D611" s="335">
        <v>155</v>
      </c>
      <c r="E611" s="254"/>
      <c r="F611" s="254" t="s">
        <v>2240</v>
      </c>
      <c r="G611" s="336">
        <v>41880</v>
      </c>
      <c r="H611" s="351" t="s">
        <v>17</v>
      </c>
      <c r="I611" s="330">
        <v>120</v>
      </c>
      <c r="J611" s="271" t="s">
        <v>1846</v>
      </c>
      <c r="K611" s="271" t="s">
        <v>2140</v>
      </c>
      <c r="L611" s="330" t="s">
        <v>2241</v>
      </c>
      <c r="M611" s="330">
        <v>2014</v>
      </c>
      <c r="N611" s="330"/>
      <c r="O611" s="271" t="s">
        <v>2242</v>
      </c>
      <c r="P611" s="271" t="s">
        <v>2243</v>
      </c>
      <c r="Q611" s="327">
        <v>1</v>
      </c>
      <c r="R611" s="366">
        <v>70400000</v>
      </c>
      <c r="S611" s="274">
        <v>8018560000</v>
      </c>
      <c r="T611" s="221">
        <f t="shared" si="164"/>
        <v>133642666.66666667</v>
      </c>
      <c r="U611" s="402">
        <v>60</v>
      </c>
      <c r="V611" s="223">
        <v>60</v>
      </c>
      <c r="W611" s="222">
        <f t="shared" si="165"/>
        <v>0</v>
      </c>
      <c r="X611" s="222">
        <f t="shared" si="166"/>
        <v>60</v>
      </c>
      <c r="Y611" s="225">
        <f t="shared" si="169"/>
        <v>0</v>
      </c>
      <c r="Z611" s="226">
        <v>8018560000</v>
      </c>
      <c r="AA611" s="226">
        <v>0</v>
      </c>
      <c r="AB611" s="226">
        <f t="shared" si="162"/>
        <v>0</v>
      </c>
      <c r="AC611" s="226"/>
      <c r="AD611" s="226"/>
      <c r="AE611" s="226"/>
      <c r="AF611" s="226"/>
      <c r="AG611" s="226"/>
      <c r="AH611" s="226"/>
      <c r="AI611" s="226"/>
      <c r="AJ611" s="226"/>
      <c r="AK611" s="226"/>
      <c r="AL611" s="226"/>
      <c r="AM611" s="226"/>
      <c r="AN611" s="226"/>
      <c r="AO611" s="226">
        <f t="shared" si="167"/>
        <v>8018560000</v>
      </c>
      <c r="AP611" s="227">
        <f t="shared" si="168"/>
        <v>0</v>
      </c>
      <c r="AQ611" s="228"/>
      <c r="AR611" s="228"/>
      <c r="AS611" s="302"/>
      <c r="AT611" s="230"/>
      <c r="AU611" s="119" t="s">
        <v>195</v>
      </c>
      <c r="AV611" s="119" t="e">
        <f>VLOOKUP(F611,'[80]Detail Deprec_202512'!$D$230:$I$390,6,FALSE)</f>
        <v>#N/A</v>
      </c>
      <c r="AW611" s="534" t="e">
        <f t="shared" si="160"/>
        <v>#N/A</v>
      </c>
      <c r="BL611" s="254"/>
    </row>
    <row r="612" spans="1:64" ht="12.9" customHeight="1" outlineLevel="1">
      <c r="A612" s="210">
        <f t="shared" si="163"/>
        <v>595</v>
      </c>
      <c r="B612" s="254" t="s">
        <v>271</v>
      </c>
      <c r="C612" s="294" t="s">
        <v>1891</v>
      </c>
      <c r="D612" s="335">
        <v>155</v>
      </c>
      <c r="E612" s="254" t="s">
        <v>2244</v>
      </c>
      <c r="F612" s="254" t="s">
        <v>2245</v>
      </c>
      <c r="G612" s="336">
        <v>41911</v>
      </c>
      <c r="H612" s="351" t="s">
        <v>17</v>
      </c>
      <c r="I612" s="330">
        <v>18</v>
      </c>
      <c r="J612" s="271" t="s">
        <v>2246</v>
      </c>
      <c r="K612" s="271" t="s">
        <v>719</v>
      </c>
      <c r="L612" s="330" t="s">
        <v>1960</v>
      </c>
      <c r="M612" s="330">
        <v>2014</v>
      </c>
      <c r="N612" s="330" t="s">
        <v>2247</v>
      </c>
      <c r="O612" s="271" t="s">
        <v>2248</v>
      </c>
      <c r="P612" s="271" t="s">
        <v>2249</v>
      </c>
      <c r="Q612" s="327">
        <v>1</v>
      </c>
      <c r="R612" s="394"/>
      <c r="S612" s="274">
        <v>656000000</v>
      </c>
      <c r="T612" s="221">
        <f t="shared" si="164"/>
        <v>10933333.333333334</v>
      </c>
      <c r="U612" s="402">
        <v>60</v>
      </c>
      <c r="V612" s="223">
        <v>60</v>
      </c>
      <c r="W612" s="222">
        <f t="shared" si="165"/>
        <v>0</v>
      </c>
      <c r="X612" s="222">
        <f t="shared" si="166"/>
        <v>60</v>
      </c>
      <c r="Y612" s="225">
        <f t="shared" si="169"/>
        <v>0</v>
      </c>
      <c r="Z612" s="226">
        <v>656000000</v>
      </c>
      <c r="AA612" s="226">
        <v>0</v>
      </c>
      <c r="AB612" s="226">
        <f t="shared" si="162"/>
        <v>0</v>
      </c>
      <c r="AC612" s="226"/>
      <c r="AD612" s="226"/>
      <c r="AE612" s="226"/>
      <c r="AF612" s="226"/>
      <c r="AG612" s="226"/>
      <c r="AH612" s="226"/>
      <c r="AI612" s="226"/>
      <c r="AJ612" s="226"/>
      <c r="AK612" s="226"/>
      <c r="AL612" s="226"/>
      <c r="AM612" s="226"/>
      <c r="AN612" s="226"/>
      <c r="AO612" s="226">
        <f t="shared" si="167"/>
        <v>656000000</v>
      </c>
      <c r="AP612" s="227">
        <f t="shared" si="168"/>
        <v>0</v>
      </c>
      <c r="AQ612" s="228"/>
      <c r="AR612" s="228"/>
      <c r="AS612" s="302"/>
      <c r="AT612" s="230"/>
      <c r="AU612" s="119" t="s">
        <v>195</v>
      </c>
      <c r="AV612" s="119" t="e">
        <f>VLOOKUP(F612,'[80]Detail Deprec_202512'!$D$230:$I$390,6,FALSE)</f>
        <v>#N/A</v>
      </c>
      <c r="AW612" s="534" t="e">
        <f t="shared" si="160"/>
        <v>#N/A</v>
      </c>
      <c r="BL612" s="254" t="s">
        <v>2244</v>
      </c>
    </row>
    <row r="613" spans="1:64" ht="12.9" customHeight="1" outlineLevel="1">
      <c r="A613" s="210">
        <f t="shared" si="163"/>
        <v>596</v>
      </c>
      <c r="B613" s="254" t="s">
        <v>271</v>
      </c>
      <c r="C613" s="294" t="s">
        <v>1891</v>
      </c>
      <c r="D613" s="335">
        <v>155</v>
      </c>
      <c r="E613" s="254" t="s">
        <v>2244</v>
      </c>
      <c r="F613" s="254" t="s">
        <v>2250</v>
      </c>
      <c r="G613" s="336">
        <v>41928</v>
      </c>
      <c r="H613" s="351" t="s">
        <v>17</v>
      </c>
      <c r="I613" s="330">
        <v>14</v>
      </c>
      <c r="J613" s="271" t="s">
        <v>2251</v>
      </c>
      <c r="K613" s="271"/>
      <c r="L613" s="330" t="s">
        <v>1960</v>
      </c>
      <c r="M613" s="330">
        <v>2014</v>
      </c>
      <c r="N613" s="330" t="s">
        <v>2247</v>
      </c>
      <c r="O613" s="271"/>
      <c r="P613" s="271">
        <v>22479</v>
      </c>
      <c r="Q613" s="327">
        <v>1</v>
      </c>
      <c r="R613" s="394"/>
      <c r="S613" s="274">
        <v>186500000</v>
      </c>
      <c r="T613" s="221">
        <f t="shared" si="164"/>
        <v>3108333.3333333335</v>
      </c>
      <c r="U613" s="224">
        <v>60</v>
      </c>
      <c r="V613" s="223">
        <v>60</v>
      </c>
      <c r="W613" s="222">
        <f t="shared" si="165"/>
        <v>0</v>
      </c>
      <c r="X613" s="222">
        <f t="shared" si="166"/>
        <v>60</v>
      </c>
      <c r="Y613" s="225">
        <f t="shared" si="169"/>
        <v>0</v>
      </c>
      <c r="Z613" s="226">
        <v>186500000</v>
      </c>
      <c r="AA613" s="226">
        <v>0</v>
      </c>
      <c r="AB613" s="226">
        <f t="shared" si="162"/>
        <v>0</v>
      </c>
      <c r="AC613" s="226"/>
      <c r="AD613" s="226"/>
      <c r="AE613" s="226"/>
      <c r="AF613" s="226"/>
      <c r="AG613" s="226"/>
      <c r="AH613" s="226"/>
      <c r="AI613" s="226"/>
      <c r="AJ613" s="226"/>
      <c r="AK613" s="226"/>
      <c r="AL613" s="226"/>
      <c r="AM613" s="226"/>
      <c r="AN613" s="226"/>
      <c r="AO613" s="226">
        <f t="shared" si="167"/>
        <v>186500000</v>
      </c>
      <c r="AP613" s="227">
        <f t="shared" si="168"/>
        <v>0</v>
      </c>
      <c r="AQ613" s="228"/>
      <c r="AR613" s="228"/>
      <c r="AS613" s="302"/>
      <c r="AT613" s="230"/>
      <c r="AU613" s="119" t="s">
        <v>195</v>
      </c>
      <c r="AV613" s="119" t="e">
        <f>VLOOKUP(F613,'[80]Detail Deprec_202512'!$D$230:$I$390,6,FALSE)</f>
        <v>#N/A</v>
      </c>
      <c r="AW613" s="534" t="e">
        <f t="shared" si="160"/>
        <v>#N/A</v>
      </c>
      <c r="BL613" s="254" t="s">
        <v>2244</v>
      </c>
    </row>
    <row r="614" spans="1:64" ht="12.9" hidden="1" customHeight="1" outlineLevel="1">
      <c r="A614" s="210">
        <f t="shared" si="163"/>
        <v>597</v>
      </c>
      <c r="B614" s="293" t="s">
        <v>187</v>
      </c>
      <c r="C614" s="216" t="s">
        <v>188</v>
      </c>
      <c r="D614" s="335">
        <v>155</v>
      </c>
      <c r="E614" s="293" t="s">
        <v>2252</v>
      </c>
      <c r="F614" s="293" t="s">
        <v>2253</v>
      </c>
      <c r="G614" s="336">
        <v>41943</v>
      </c>
      <c r="H614" s="351" t="s">
        <v>17</v>
      </c>
      <c r="I614" s="330">
        <v>9</v>
      </c>
      <c r="J614" s="271" t="s">
        <v>1871</v>
      </c>
      <c r="K614" s="271" t="s">
        <v>719</v>
      </c>
      <c r="L614" s="330" t="s">
        <v>2254</v>
      </c>
      <c r="M614" s="330">
        <v>2014</v>
      </c>
      <c r="N614" s="330" t="s">
        <v>2255</v>
      </c>
      <c r="O614" s="271" t="s">
        <v>2256</v>
      </c>
      <c r="P614" s="271" t="s">
        <v>2257</v>
      </c>
      <c r="Q614" s="327">
        <v>1</v>
      </c>
      <c r="R614" s="399">
        <v>93492.59</v>
      </c>
      <c r="S614" s="274">
        <v>1141731509.0799999</v>
      </c>
      <c r="T614" s="221">
        <f t="shared" si="164"/>
        <v>19028858.484666664</v>
      </c>
      <c r="U614" s="224">
        <v>60</v>
      </c>
      <c r="V614" s="223">
        <v>60.000000000000007</v>
      </c>
      <c r="W614" s="222">
        <f t="shared" si="165"/>
        <v>0</v>
      </c>
      <c r="X614" s="222">
        <f t="shared" si="166"/>
        <v>60.000000000000007</v>
      </c>
      <c r="Y614" s="225">
        <f t="shared" si="169"/>
        <v>0</v>
      </c>
      <c r="Z614" s="226">
        <v>1141731509.0799999</v>
      </c>
      <c r="AA614" s="226">
        <v>0</v>
      </c>
      <c r="AB614" s="226">
        <f t="shared" si="162"/>
        <v>0</v>
      </c>
      <c r="AC614" s="226"/>
      <c r="AD614" s="226"/>
      <c r="AE614" s="226"/>
      <c r="AF614" s="226"/>
      <c r="AG614" s="226"/>
      <c r="AH614" s="226"/>
      <c r="AI614" s="226"/>
      <c r="AJ614" s="226"/>
      <c r="AK614" s="226"/>
      <c r="AL614" s="226"/>
      <c r="AM614" s="226"/>
      <c r="AN614" s="226"/>
      <c r="AO614" s="226">
        <f t="shared" si="167"/>
        <v>1141731509.0799999</v>
      </c>
      <c r="AP614" s="227">
        <f t="shared" si="168"/>
        <v>0</v>
      </c>
      <c r="AQ614" s="228"/>
      <c r="AR614" s="228"/>
      <c r="AS614" s="302"/>
      <c r="AT614" s="230"/>
      <c r="AU614" s="119" t="s">
        <v>195</v>
      </c>
      <c r="AV614" s="119" t="e">
        <f>VLOOKUP(F614,'[80]Detail Deprec_202512'!$D$230:$I$390,6,FALSE)</f>
        <v>#N/A</v>
      </c>
      <c r="AW614" s="534" t="e">
        <f t="shared" si="160"/>
        <v>#N/A</v>
      </c>
      <c r="BL614" s="293" t="s">
        <v>2252</v>
      </c>
    </row>
    <row r="615" spans="1:64" ht="12.9" hidden="1" customHeight="1" outlineLevel="1">
      <c r="A615" s="210">
        <f t="shared" si="163"/>
        <v>598</v>
      </c>
      <c r="B615" s="254" t="s">
        <v>1839</v>
      </c>
      <c r="C615" s="271" t="s">
        <v>1840</v>
      </c>
      <c r="D615" s="335">
        <v>155</v>
      </c>
      <c r="E615" s="254" t="s">
        <v>2258</v>
      </c>
      <c r="F615" s="254" t="s">
        <v>2259</v>
      </c>
      <c r="G615" s="336">
        <v>41960</v>
      </c>
      <c r="H615" s="351" t="s">
        <v>17</v>
      </c>
      <c r="I615" s="330">
        <v>15</v>
      </c>
      <c r="J615" s="271" t="s">
        <v>1923</v>
      </c>
      <c r="K615" s="271" t="s">
        <v>1872</v>
      </c>
      <c r="L615" s="330" t="s">
        <v>1476</v>
      </c>
      <c r="M615" s="330">
        <v>2014</v>
      </c>
      <c r="N615" s="330"/>
      <c r="O615" s="271" t="s">
        <v>2260</v>
      </c>
      <c r="P615" s="271" t="s">
        <v>2261</v>
      </c>
      <c r="Q615" s="327">
        <v>1</v>
      </c>
      <c r="R615" s="394">
        <v>29000</v>
      </c>
      <c r="S615" s="367">
        <v>330716000</v>
      </c>
      <c r="T615" s="221">
        <f t="shared" si="164"/>
        <v>5511933.333333333</v>
      </c>
      <c r="U615" s="224">
        <v>60</v>
      </c>
      <c r="V615" s="223">
        <v>60</v>
      </c>
      <c r="W615" s="222">
        <f t="shared" si="165"/>
        <v>0</v>
      </c>
      <c r="X615" s="222">
        <f t="shared" si="166"/>
        <v>60</v>
      </c>
      <c r="Y615" s="225">
        <f t="shared" si="169"/>
        <v>0</v>
      </c>
      <c r="Z615" s="226">
        <v>330716000</v>
      </c>
      <c r="AA615" s="226">
        <v>0</v>
      </c>
      <c r="AB615" s="226">
        <f t="shared" si="162"/>
        <v>0</v>
      </c>
      <c r="AC615" s="226"/>
      <c r="AD615" s="226"/>
      <c r="AE615" s="226"/>
      <c r="AF615" s="226"/>
      <c r="AG615" s="226"/>
      <c r="AH615" s="226"/>
      <c r="AI615" s="226"/>
      <c r="AJ615" s="226"/>
      <c r="AK615" s="226"/>
      <c r="AL615" s="226"/>
      <c r="AM615" s="226"/>
      <c r="AN615" s="226"/>
      <c r="AO615" s="226">
        <f t="shared" si="167"/>
        <v>330716000</v>
      </c>
      <c r="AP615" s="227">
        <f t="shared" si="168"/>
        <v>0</v>
      </c>
      <c r="AQ615" s="228"/>
      <c r="AR615" s="228"/>
      <c r="AS615" s="302"/>
      <c r="AT615" s="230"/>
      <c r="AU615" s="119" t="s">
        <v>195</v>
      </c>
      <c r="AV615" s="119" t="e">
        <f>VLOOKUP(F615,'[80]Detail Deprec_202512'!$D$230:$I$390,6,FALSE)</f>
        <v>#N/A</v>
      </c>
      <c r="AW615" s="534" t="e">
        <f t="shared" si="160"/>
        <v>#N/A</v>
      </c>
      <c r="BL615" s="254" t="s">
        <v>2258</v>
      </c>
    </row>
    <row r="616" spans="1:64" ht="12.9" hidden="1" customHeight="1" outlineLevel="1">
      <c r="A616" s="210">
        <f t="shared" si="163"/>
        <v>599</v>
      </c>
      <c r="B616" s="254" t="s">
        <v>1839</v>
      </c>
      <c r="C616" s="271" t="s">
        <v>1840</v>
      </c>
      <c r="D616" s="335">
        <v>155</v>
      </c>
      <c r="E616" s="254" t="s">
        <v>2262</v>
      </c>
      <c r="F616" s="254" t="s">
        <v>2263</v>
      </c>
      <c r="G616" s="336">
        <v>41971</v>
      </c>
      <c r="H616" s="351" t="s">
        <v>17</v>
      </c>
      <c r="I616" s="330" t="s">
        <v>2264</v>
      </c>
      <c r="J616" s="271" t="s">
        <v>1923</v>
      </c>
      <c r="K616" s="271" t="s">
        <v>1872</v>
      </c>
      <c r="L616" s="330" t="s">
        <v>1949</v>
      </c>
      <c r="M616" s="330">
        <v>2014</v>
      </c>
      <c r="N616" s="330"/>
      <c r="O616" s="271" t="s">
        <v>2265</v>
      </c>
      <c r="P616" s="271" t="s">
        <v>2266</v>
      </c>
      <c r="Q616" s="327">
        <v>1</v>
      </c>
      <c r="R616" s="394">
        <v>50000</v>
      </c>
      <c r="S616" s="367">
        <v>570200000</v>
      </c>
      <c r="T616" s="221">
        <f t="shared" si="164"/>
        <v>9503333.333333334</v>
      </c>
      <c r="U616" s="224">
        <v>60</v>
      </c>
      <c r="V616" s="223">
        <v>59.999999999999993</v>
      </c>
      <c r="W616" s="222">
        <f t="shared" si="165"/>
        <v>0</v>
      </c>
      <c r="X616" s="222">
        <f t="shared" si="166"/>
        <v>59.999999999999993</v>
      </c>
      <c r="Y616" s="225">
        <f t="shared" si="169"/>
        <v>0</v>
      </c>
      <c r="Z616" s="226">
        <v>570200000</v>
      </c>
      <c r="AA616" s="226">
        <v>0</v>
      </c>
      <c r="AB616" s="226">
        <f t="shared" si="162"/>
        <v>0</v>
      </c>
      <c r="AC616" s="226"/>
      <c r="AD616" s="226"/>
      <c r="AE616" s="226"/>
      <c r="AF616" s="226"/>
      <c r="AG616" s="226"/>
      <c r="AH616" s="226"/>
      <c r="AI616" s="226"/>
      <c r="AJ616" s="226"/>
      <c r="AK616" s="226"/>
      <c r="AL616" s="226"/>
      <c r="AM616" s="226"/>
      <c r="AN616" s="226"/>
      <c r="AO616" s="226">
        <f t="shared" si="167"/>
        <v>570200000</v>
      </c>
      <c r="AP616" s="227">
        <f t="shared" si="168"/>
        <v>0</v>
      </c>
      <c r="AQ616" s="228"/>
      <c r="AR616" s="228"/>
      <c r="AS616" s="302"/>
      <c r="AT616" s="230"/>
      <c r="AU616" s="119" t="s">
        <v>195</v>
      </c>
      <c r="AV616" s="119" t="e">
        <f>VLOOKUP(F616,'[80]Detail Deprec_202512'!$D$230:$I$390,6,FALSE)</f>
        <v>#N/A</v>
      </c>
      <c r="AW616" s="534" t="e">
        <f t="shared" si="160"/>
        <v>#N/A</v>
      </c>
      <c r="BL616" s="254" t="s">
        <v>2262</v>
      </c>
    </row>
    <row r="617" spans="1:64" ht="12.9" hidden="1" customHeight="1" outlineLevel="1">
      <c r="A617" s="210">
        <f t="shared" si="163"/>
        <v>600</v>
      </c>
      <c r="B617" s="254" t="s">
        <v>199</v>
      </c>
      <c r="C617" s="271" t="s">
        <v>200</v>
      </c>
      <c r="D617" s="335">
        <v>155</v>
      </c>
      <c r="E617" s="254"/>
      <c r="F617" s="254" t="s">
        <v>2267</v>
      </c>
      <c r="G617" s="336">
        <v>41971</v>
      </c>
      <c r="H617" s="351" t="s">
        <v>17</v>
      </c>
      <c r="I617" s="330">
        <v>11</v>
      </c>
      <c r="J617" s="271" t="s">
        <v>2268</v>
      </c>
      <c r="K617" s="271" t="s">
        <v>2269</v>
      </c>
      <c r="L617" s="330" t="s">
        <v>2270</v>
      </c>
      <c r="M617" s="330">
        <v>2014</v>
      </c>
      <c r="N617" s="330"/>
      <c r="O617" s="271"/>
      <c r="P617" s="271"/>
      <c r="Q617" s="327">
        <v>1</v>
      </c>
      <c r="R617" s="394">
        <v>25000</v>
      </c>
      <c r="S617" s="274">
        <v>302050000</v>
      </c>
      <c r="T617" s="221">
        <f t="shared" si="164"/>
        <v>5034166.666666667</v>
      </c>
      <c r="U617" s="224">
        <v>60</v>
      </c>
      <c r="V617" s="223">
        <v>59.999999999999993</v>
      </c>
      <c r="W617" s="222">
        <f t="shared" si="165"/>
        <v>0</v>
      </c>
      <c r="X617" s="222">
        <f t="shared" si="166"/>
        <v>59.999999999999993</v>
      </c>
      <c r="Y617" s="225">
        <f t="shared" si="169"/>
        <v>0</v>
      </c>
      <c r="Z617" s="226">
        <v>302050000</v>
      </c>
      <c r="AA617" s="226">
        <v>0</v>
      </c>
      <c r="AB617" s="226">
        <f t="shared" si="162"/>
        <v>0</v>
      </c>
      <c r="AC617" s="226"/>
      <c r="AD617" s="226"/>
      <c r="AE617" s="226"/>
      <c r="AF617" s="226"/>
      <c r="AG617" s="226"/>
      <c r="AH617" s="226"/>
      <c r="AI617" s="226"/>
      <c r="AJ617" s="226"/>
      <c r="AK617" s="226"/>
      <c r="AL617" s="226"/>
      <c r="AM617" s="226"/>
      <c r="AN617" s="226"/>
      <c r="AO617" s="226">
        <f t="shared" si="167"/>
        <v>302050000</v>
      </c>
      <c r="AP617" s="227">
        <f t="shared" si="168"/>
        <v>0</v>
      </c>
      <c r="AQ617" s="228"/>
      <c r="AR617" s="228"/>
      <c r="AS617" s="302"/>
      <c r="AT617" s="230"/>
      <c r="AU617" s="119" t="s">
        <v>195</v>
      </c>
      <c r="AV617" s="119" t="e">
        <f>VLOOKUP(F617,'[80]Detail Deprec_202512'!$D$230:$I$390,6,FALSE)</f>
        <v>#N/A</v>
      </c>
      <c r="AW617" s="534" t="e">
        <f t="shared" si="160"/>
        <v>#N/A</v>
      </c>
      <c r="BL617" s="254"/>
    </row>
    <row r="618" spans="1:64" ht="12.9" hidden="1" customHeight="1" outlineLevel="1">
      <c r="A618" s="829">
        <f t="shared" si="163"/>
        <v>601</v>
      </c>
      <c r="B618" s="830" t="s">
        <v>497</v>
      </c>
      <c r="C618" s="849" t="s">
        <v>498</v>
      </c>
      <c r="D618" s="832">
        <v>155</v>
      </c>
      <c r="E618" s="830" t="s">
        <v>2271</v>
      </c>
      <c r="F618" s="830" t="s">
        <v>2272</v>
      </c>
      <c r="G618" s="833">
        <v>41996</v>
      </c>
      <c r="H618" s="834" t="s">
        <v>17</v>
      </c>
      <c r="I618" s="835">
        <v>7</v>
      </c>
      <c r="J618" s="836" t="s">
        <v>1902</v>
      </c>
      <c r="K618" s="836" t="s">
        <v>1859</v>
      </c>
      <c r="L618" s="835" t="s">
        <v>1860</v>
      </c>
      <c r="M618" s="835">
        <v>2014</v>
      </c>
      <c r="N618" s="835" t="s">
        <v>2273</v>
      </c>
      <c r="O618" s="836" t="s">
        <v>2274</v>
      </c>
      <c r="P618" s="835" t="s">
        <v>2273</v>
      </c>
      <c r="Q618" s="837">
        <v>1</v>
      </c>
      <c r="R618" s="838">
        <v>34200</v>
      </c>
      <c r="S618" s="839">
        <v>400721400</v>
      </c>
      <c r="T618" s="840">
        <f t="shared" si="164"/>
        <v>6678690</v>
      </c>
      <c r="U618" s="841">
        <v>60</v>
      </c>
      <c r="V618" s="842">
        <v>60</v>
      </c>
      <c r="W618" s="843">
        <f t="shared" si="165"/>
        <v>0</v>
      </c>
      <c r="X618" s="843">
        <f t="shared" si="166"/>
        <v>60</v>
      </c>
      <c r="Y618" s="844">
        <f t="shared" si="169"/>
        <v>0</v>
      </c>
      <c r="Z618" s="845">
        <v>400721400</v>
      </c>
      <c r="AA618" s="845">
        <v>0</v>
      </c>
      <c r="AB618" s="845">
        <f t="shared" si="162"/>
        <v>0</v>
      </c>
      <c r="AC618" s="845"/>
      <c r="AD618" s="845"/>
      <c r="AE618" s="845"/>
      <c r="AF618" s="845"/>
      <c r="AG618" s="845"/>
      <c r="AH618" s="845"/>
      <c r="AI618" s="845"/>
      <c r="AJ618" s="845"/>
      <c r="AK618" s="845"/>
      <c r="AL618" s="845"/>
      <c r="AM618" s="845"/>
      <c r="AN618" s="845"/>
      <c r="AO618" s="845">
        <f t="shared" si="167"/>
        <v>400721400</v>
      </c>
      <c r="AP618" s="846">
        <f t="shared" si="168"/>
        <v>0</v>
      </c>
      <c r="AQ618" s="847"/>
      <c r="AR618" s="847" t="s">
        <v>86</v>
      </c>
      <c r="AS618" s="848"/>
      <c r="AT618" s="865">
        <v>46171</v>
      </c>
      <c r="AU618" s="119" t="s">
        <v>195</v>
      </c>
      <c r="AV618" s="119" t="e">
        <f>VLOOKUP(F618,'[80]Detail Deprec_202512'!$D$230:$I$390,6,FALSE)</f>
        <v>#N/A</v>
      </c>
      <c r="AW618" s="534" t="e">
        <f t="shared" si="160"/>
        <v>#N/A</v>
      </c>
      <c r="BL618" s="254" t="s">
        <v>2271</v>
      </c>
    </row>
    <row r="619" spans="1:64" ht="12.9" hidden="1" customHeight="1" outlineLevel="1">
      <c r="A619" s="210">
        <f t="shared" si="163"/>
        <v>602</v>
      </c>
      <c r="B619" s="254" t="s">
        <v>206</v>
      </c>
      <c r="C619" s="517" t="s">
        <v>188</v>
      </c>
      <c r="D619" s="335">
        <v>155</v>
      </c>
      <c r="E619" s="254" t="s">
        <v>2275</v>
      </c>
      <c r="F619" s="254" t="s">
        <v>2276</v>
      </c>
      <c r="G619" s="336">
        <v>41996</v>
      </c>
      <c r="H619" s="351" t="s">
        <v>17</v>
      </c>
      <c r="I619" s="330">
        <v>7</v>
      </c>
      <c r="J619" s="271" t="s">
        <v>1902</v>
      </c>
      <c r="K619" s="271" t="s">
        <v>1859</v>
      </c>
      <c r="L619" s="330" t="s">
        <v>1815</v>
      </c>
      <c r="M619" s="330">
        <v>2014</v>
      </c>
      <c r="N619" s="330" t="s">
        <v>2277</v>
      </c>
      <c r="O619" s="330" t="s">
        <v>2278</v>
      </c>
      <c r="P619" s="271" t="s">
        <v>2279</v>
      </c>
      <c r="Q619" s="327">
        <v>1</v>
      </c>
      <c r="R619" s="394">
        <v>45000</v>
      </c>
      <c r="S619" s="274">
        <v>527265000</v>
      </c>
      <c r="T619" s="221">
        <f t="shared" si="164"/>
        <v>8787750</v>
      </c>
      <c r="U619" s="224">
        <v>60</v>
      </c>
      <c r="V619" s="223">
        <v>60</v>
      </c>
      <c r="W619" s="222">
        <f t="shared" si="165"/>
        <v>0</v>
      </c>
      <c r="X619" s="222">
        <f t="shared" si="166"/>
        <v>60</v>
      </c>
      <c r="Y619" s="225">
        <f t="shared" si="169"/>
        <v>0</v>
      </c>
      <c r="Z619" s="226">
        <v>527265000</v>
      </c>
      <c r="AA619" s="226">
        <v>0</v>
      </c>
      <c r="AB619" s="226">
        <f t="shared" si="162"/>
        <v>0</v>
      </c>
      <c r="AC619" s="226"/>
      <c r="AD619" s="226"/>
      <c r="AE619" s="226"/>
      <c r="AF619" s="226"/>
      <c r="AG619" s="226"/>
      <c r="AH619" s="226"/>
      <c r="AI619" s="226"/>
      <c r="AJ619" s="226"/>
      <c r="AK619" s="226"/>
      <c r="AL619" s="226"/>
      <c r="AM619" s="226"/>
      <c r="AN619" s="226"/>
      <c r="AO619" s="226">
        <f t="shared" si="167"/>
        <v>527265000</v>
      </c>
      <c r="AP619" s="227">
        <f t="shared" si="168"/>
        <v>0</v>
      </c>
      <c r="AQ619" s="228"/>
      <c r="AR619" s="228"/>
      <c r="AS619" s="302"/>
      <c r="AT619" s="230"/>
      <c r="AU619" s="119" t="s">
        <v>195</v>
      </c>
      <c r="AV619" s="119" t="e">
        <f>VLOOKUP(F619,'[80]Detail Deprec_202512'!$D$230:$I$390,6,FALSE)</f>
        <v>#N/A</v>
      </c>
      <c r="AW619" s="534" t="e">
        <f t="shared" si="160"/>
        <v>#N/A</v>
      </c>
      <c r="BL619" s="254" t="s">
        <v>2275</v>
      </c>
    </row>
    <row r="620" spans="1:64" ht="12.9" hidden="1" customHeight="1" outlineLevel="1">
      <c r="A620" s="210">
        <f t="shared" si="163"/>
        <v>603</v>
      </c>
      <c r="B620" s="293" t="s">
        <v>187</v>
      </c>
      <c r="C620" s="216" t="s">
        <v>188</v>
      </c>
      <c r="D620" s="335">
        <v>155</v>
      </c>
      <c r="E620" s="293" t="s">
        <v>2280</v>
      </c>
      <c r="F620" s="293" t="s">
        <v>2281</v>
      </c>
      <c r="G620" s="336">
        <v>42003</v>
      </c>
      <c r="H620" s="351" t="s">
        <v>17</v>
      </c>
      <c r="I620" s="330">
        <v>9</v>
      </c>
      <c r="J620" s="271" t="s">
        <v>2282</v>
      </c>
      <c r="K620" s="271" t="s">
        <v>719</v>
      </c>
      <c r="L620" s="330" t="s">
        <v>2283</v>
      </c>
      <c r="M620" s="330">
        <v>2014</v>
      </c>
      <c r="N620" s="330" t="s">
        <v>2284</v>
      </c>
      <c r="O620" s="271" t="s">
        <v>2285</v>
      </c>
      <c r="P620" s="271" t="s">
        <v>2286</v>
      </c>
      <c r="Q620" s="327">
        <v>1</v>
      </c>
      <c r="R620" s="394"/>
      <c r="S620" s="274">
        <f>1594000000/2</f>
        <v>797000000</v>
      </c>
      <c r="T620" s="221">
        <f t="shared" si="164"/>
        <v>13283333.333333334</v>
      </c>
      <c r="U620" s="224">
        <v>60</v>
      </c>
      <c r="V620" s="223">
        <v>60</v>
      </c>
      <c r="W620" s="222">
        <f t="shared" si="165"/>
        <v>0</v>
      </c>
      <c r="X620" s="222">
        <f t="shared" si="166"/>
        <v>60</v>
      </c>
      <c r="Y620" s="225">
        <f t="shared" si="169"/>
        <v>0</v>
      </c>
      <c r="Z620" s="226">
        <v>797000000</v>
      </c>
      <c r="AA620" s="226">
        <v>0</v>
      </c>
      <c r="AB620" s="226">
        <f t="shared" si="162"/>
        <v>0</v>
      </c>
      <c r="AC620" s="226"/>
      <c r="AD620" s="226"/>
      <c r="AE620" s="226"/>
      <c r="AF620" s="226"/>
      <c r="AG620" s="226"/>
      <c r="AH620" s="226"/>
      <c r="AI620" s="226"/>
      <c r="AJ620" s="226"/>
      <c r="AK620" s="226"/>
      <c r="AL620" s="226"/>
      <c r="AM620" s="226"/>
      <c r="AN620" s="226"/>
      <c r="AO620" s="226">
        <f t="shared" si="167"/>
        <v>797000000</v>
      </c>
      <c r="AP620" s="227">
        <f t="shared" si="168"/>
        <v>0</v>
      </c>
      <c r="AQ620" s="228"/>
      <c r="AR620" s="228"/>
      <c r="AS620" s="302"/>
      <c r="AT620" s="230"/>
      <c r="AU620" s="119" t="s">
        <v>195</v>
      </c>
      <c r="AV620" s="119" t="e">
        <f>VLOOKUP(F620,'[80]Detail Deprec_202512'!$D$230:$I$390,6,FALSE)</f>
        <v>#N/A</v>
      </c>
      <c r="AW620" s="534" t="e">
        <f t="shared" si="160"/>
        <v>#N/A</v>
      </c>
      <c r="BL620" s="293" t="s">
        <v>2280</v>
      </c>
    </row>
    <row r="621" spans="1:64" ht="12.9" hidden="1" customHeight="1" outlineLevel="1">
      <c r="A621" s="210">
        <f t="shared" si="163"/>
        <v>604</v>
      </c>
      <c r="B621" s="293" t="s">
        <v>187</v>
      </c>
      <c r="C621" s="216" t="s">
        <v>188</v>
      </c>
      <c r="D621" s="335">
        <v>155</v>
      </c>
      <c r="E621" s="293" t="s">
        <v>2287</v>
      </c>
      <c r="F621" s="293" t="s">
        <v>2288</v>
      </c>
      <c r="G621" s="336">
        <v>42003</v>
      </c>
      <c r="H621" s="351" t="s">
        <v>17</v>
      </c>
      <c r="I621" s="330">
        <v>9</v>
      </c>
      <c r="J621" s="271" t="s">
        <v>2282</v>
      </c>
      <c r="K621" s="271" t="s">
        <v>719</v>
      </c>
      <c r="L621" s="330" t="s">
        <v>2283</v>
      </c>
      <c r="M621" s="330">
        <v>2014</v>
      </c>
      <c r="N621" s="330" t="s">
        <v>2289</v>
      </c>
      <c r="O621" s="271" t="s">
        <v>2290</v>
      </c>
      <c r="P621" s="271" t="s">
        <v>2291</v>
      </c>
      <c r="Q621" s="327">
        <v>1</v>
      </c>
      <c r="R621" s="394"/>
      <c r="S621" s="274">
        <f>1594000000/2</f>
        <v>797000000</v>
      </c>
      <c r="T621" s="221">
        <f t="shared" si="164"/>
        <v>13283333.333333334</v>
      </c>
      <c r="U621" s="224">
        <v>60</v>
      </c>
      <c r="V621" s="223">
        <v>60</v>
      </c>
      <c r="W621" s="222">
        <f t="shared" si="165"/>
        <v>0</v>
      </c>
      <c r="X621" s="222">
        <f t="shared" si="166"/>
        <v>60</v>
      </c>
      <c r="Y621" s="225">
        <f t="shared" si="169"/>
        <v>0</v>
      </c>
      <c r="Z621" s="226">
        <v>797000000</v>
      </c>
      <c r="AA621" s="226">
        <v>0</v>
      </c>
      <c r="AB621" s="226">
        <f t="shared" si="162"/>
        <v>0</v>
      </c>
      <c r="AC621" s="226"/>
      <c r="AD621" s="226"/>
      <c r="AE621" s="226"/>
      <c r="AF621" s="226"/>
      <c r="AG621" s="226"/>
      <c r="AH621" s="226"/>
      <c r="AI621" s="226"/>
      <c r="AJ621" s="226"/>
      <c r="AK621" s="226"/>
      <c r="AL621" s="226"/>
      <c r="AM621" s="226"/>
      <c r="AN621" s="226"/>
      <c r="AO621" s="226">
        <f t="shared" si="167"/>
        <v>797000000</v>
      </c>
      <c r="AP621" s="227">
        <f t="shared" si="168"/>
        <v>0</v>
      </c>
      <c r="AQ621" s="228"/>
      <c r="AR621" s="228"/>
      <c r="AS621" s="302"/>
      <c r="AT621" s="230"/>
      <c r="AU621" s="119" t="s">
        <v>195</v>
      </c>
      <c r="AV621" s="119" t="e">
        <f>VLOOKUP(F621,'[80]Detail Deprec_202512'!$D$230:$I$390,6,FALSE)</f>
        <v>#N/A</v>
      </c>
      <c r="AW621" s="534" t="e">
        <f t="shared" si="160"/>
        <v>#N/A</v>
      </c>
      <c r="BL621" s="293" t="s">
        <v>2287</v>
      </c>
    </row>
    <row r="622" spans="1:64" ht="12.9" hidden="1" customHeight="1" outlineLevel="1">
      <c r="A622" s="210">
        <f t="shared" si="163"/>
        <v>605</v>
      </c>
      <c r="B622" s="279" t="s">
        <v>187</v>
      </c>
      <c r="C622" s="216" t="s">
        <v>188</v>
      </c>
      <c r="D622" s="335">
        <v>155</v>
      </c>
      <c r="E622" s="293" t="s">
        <v>2292</v>
      </c>
      <c r="F622" s="293" t="s">
        <v>2293</v>
      </c>
      <c r="G622" s="336">
        <v>42026</v>
      </c>
      <c r="H622" s="351" t="s">
        <v>17</v>
      </c>
      <c r="I622" s="403" t="s">
        <v>2294</v>
      </c>
      <c r="J622" s="271" t="s">
        <v>2295</v>
      </c>
      <c r="K622" s="271" t="s">
        <v>2296</v>
      </c>
      <c r="L622" s="330"/>
      <c r="M622" s="330">
        <v>2015</v>
      </c>
      <c r="N622" s="330"/>
      <c r="O622" s="271"/>
      <c r="P622" s="271" t="s">
        <v>2297</v>
      </c>
      <c r="Q622" s="327">
        <v>1</v>
      </c>
      <c r="R622" s="387">
        <v>342000</v>
      </c>
      <c r="S622" s="314">
        <v>5715746640</v>
      </c>
      <c r="T622" s="221">
        <f t="shared" si="164"/>
        <v>95262444</v>
      </c>
      <c r="U622" s="224">
        <v>60</v>
      </c>
      <c r="V622" s="223">
        <v>60</v>
      </c>
      <c r="W622" s="222">
        <f t="shared" si="165"/>
        <v>0</v>
      </c>
      <c r="X622" s="222">
        <f t="shared" si="166"/>
        <v>60</v>
      </c>
      <c r="Y622" s="225">
        <f t="shared" si="169"/>
        <v>0</v>
      </c>
      <c r="Z622" s="226">
        <v>5715746640</v>
      </c>
      <c r="AA622" s="226">
        <v>0</v>
      </c>
      <c r="AB622" s="226">
        <f t="shared" si="162"/>
        <v>0</v>
      </c>
      <c r="AC622" s="226"/>
      <c r="AD622" s="226"/>
      <c r="AE622" s="226"/>
      <c r="AF622" s="226"/>
      <c r="AG622" s="226"/>
      <c r="AH622" s="226"/>
      <c r="AI622" s="226"/>
      <c r="AJ622" s="226"/>
      <c r="AK622" s="226"/>
      <c r="AL622" s="226"/>
      <c r="AM622" s="226"/>
      <c r="AN622" s="226"/>
      <c r="AO622" s="226">
        <f t="shared" si="167"/>
        <v>5715746640</v>
      </c>
      <c r="AP622" s="227">
        <f t="shared" si="168"/>
        <v>0</v>
      </c>
      <c r="AQ622" s="228"/>
      <c r="AR622" s="228"/>
      <c r="AS622" s="302"/>
      <c r="AT622" s="404"/>
      <c r="AU622" s="119" t="s">
        <v>195</v>
      </c>
      <c r="AV622" s="119" t="e">
        <f>VLOOKUP(F622,'[80]Detail Deprec_202512'!$D$230:$I$390,6,FALSE)</f>
        <v>#N/A</v>
      </c>
      <c r="AW622" s="534" t="e">
        <f t="shared" si="160"/>
        <v>#N/A</v>
      </c>
      <c r="BL622" s="293" t="s">
        <v>2292</v>
      </c>
    </row>
    <row r="623" spans="1:64" ht="12.9" hidden="1" customHeight="1" outlineLevel="1">
      <c r="A623" s="210">
        <f t="shared" si="163"/>
        <v>606</v>
      </c>
      <c r="B623" s="279" t="s">
        <v>187</v>
      </c>
      <c r="C623" s="216" t="s">
        <v>188</v>
      </c>
      <c r="D623" s="335">
        <v>155</v>
      </c>
      <c r="E623" s="293" t="s">
        <v>2298</v>
      </c>
      <c r="F623" s="293" t="s">
        <v>2299</v>
      </c>
      <c r="G623" s="336">
        <v>42026</v>
      </c>
      <c r="H623" s="351" t="s">
        <v>17</v>
      </c>
      <c r="I623" s="403" t="s">
        <v>2294</v>
      </c>
      <c r="J623" s="271" t="s">
        <v>2295</v>
      </c>
      <c r="K623" s="271" t="s">
        <v>2296</v>
      </c>
      <c r="L623" s="330"/>
      <c r="M623" s="330">
        <v>2015</v>
      </c>
      <c r="N623" s="330"/>
      <c r="O623" s="271"/>
      <c r="P623" s="271" t="s">
        <v>2300</v>
      </c>
      <c r="Q623" s="327">
        <v>1</v>
      </c>
      <c r="R623" s="387">
        <v>342000</v>
      </c>
      <c r="S623" s="314">
        <v>5715746640</v>
      </c>
      <c r="T623" s="221">
        <f t="shared" si="164"/>
        <v>95262444</v>
      </c>
      <c r="U623" s="224">
        <v>60</v>
      </c>
      <c r="V623" s="223">
        <v>60</v>
      </c>
      <c r="W623" s="222">
        <f t="shared" si="165"/>
        <v>0</v>
      </c>
      <c r="X623" s="222">
        <f t="shared" si="166"/>
        <v>60</v>
      </c>
      <c r="Y623" s="225">
        <f t="shared" si="169"/>
        <v>0</v>
      </c>
      <c r="Z623" s="226">
        <v>5715746640</v>
      </c>
      <c r="AA623" s="226">
        <v>0</v>
      </c>
      <c r="AB623" s="226">
        <f t="shared" si="162"/>
        <v>0</v>
      </c>
      <c r="AC623" s="226"/>
      <c r="AD623" s="226"/>
      <c r="AE623" s="226"/>
      <c r="AF623" s="226"/>
      <c r="AG623" s="226"/>
      <c r="AH623" s="226"/>
      <c r="AI623" s="226"/>
      <c r="AJ623" s="226"/>
      <c r="AK623" s="226"/>
      <c r="AL623" s="226"/>
      <c r="AM623" s="226"/>
      <c r="AN623" s="226"/>
      <c r="AO623" s="226">
        <f t="shared" si="167"/>
        <v>5715746640</v>
      </c>
      <c r="AP623" s="227">
        <f t="shared" si="168"/>
        <v>0</v>
      </c>
      <c r="AQ623" s="228"/>
      <c r="AR623" s="228"/>
      <c r="AS623" s="302"/>
      <c r="AT623" s="404"/>
      <c r="AU623" s="119" t="s">
        <v>195</v>
      </c>
      <c r="AV623" s="119" t="e">
        <f>VLOOKUP(F623,'[80]Detail Deprec_202512'!$D$230:$I$390,6,FALSE)</f>
        <v>#N/A</v>
      </c>
      <c r="AW623" s="534" t="e">
        <f t="shared" si="160"/>
        <v>#N/A</v>
      </c>
      <c r="BL623" s="293" t="s">
        <v>2298</v>
      </c>
    </row>
    <row r="624" spans="1:64" ht="12.9" hidden="1" customHeight="1" outlineLevel="1">
      <c r="A624" s="210">
        <f t="shared" si="163"/>
        <v>607</v>
      </c>
      <c r="B624" s="279" t="s">
        <v>187</v>
      </c>
      <c r="C624" s="216" t="s">
        <v>188</v>
      </c>
      <c r="D624" s="335">
        <v>155</v>
      </c>
      <c r="E624" s="293" t="s">
        <v>2301</v>
      </c>
      <c r="F624" s="293" t="s">
        <v>2302</v>
      </c>
      <c r="G624" s="336">
        <v>42026</v>
      </c>
      <c r="H624" s="351" t="s">
        <v>17</v>
      </c>
      <c r="I624" s="403" t="s">
        <v>2294</v>
      </c>
      <c r="J624" s="271" t="s">
        <v>2303</v>
      </c>
      <c r="K624" s="271" t="s">
        <v>2296</v>
      </c>
      <c r="L624" s="330"/>
      <c r="M624" s="330">
        <v>2015</v>
      </c>
      <c r="N624" s="330"/>
      <c r="O624" s="271"/>
      <c r="P624" s="271" t="s">
        <v>2304</v>
      </c>
      <c r="Q624" s="327">
        <v>1</v>
      </c>
      <c r="R624" s="387">
        <v>227999.99999999997</v>
      </c>
      <c r="S624" s="314">
        <v>3810497760</v>
      </c>
      <c r="T624" s="221">
        <f t="shared" si="164"/>
        <v>63508296</v>
      </c>
      <c r="U624" s="224">
        <v>60</v>
      </c>
      <c r="V624" s="223">
        <v>60</v>
      </c>
      <c r="W624" s="222">
        <f t="shared" si="165"/>
        <v>0</v>
      </c>
      <c r="X624" s="222">
        <f t="shared" si="166"/>
        <v>60</v>
      </c>
      <c r="Y624" s="225">
        <f t="shared" si="169"/>
        <v>0</v>
      </c>
      <c r="Z624" s="226">
        <v>3810497760</v>
      </c>
      <c r="AA624" s="226">
        <v>0</v>
      </c>
      <c r="AB624" s="226">
        <f t="shared" si="162"/>
        <v>0</v>
      </c>
      <c r="AC624" s="226"/>
      <c r="AD624" s="226"/>
      <c r="AE624" s="226"/>
      <c r="AF624" s="226"/>
      <c r="AG624" s="226"/>
      <c r="AH624" s="226"/>
      <c r="AI624" s="226"/>
      <c r="AJ624" s="226"/>
      <c r="AK624" s="226"/>
      <c r="AL624" s="226"/>
      <c r="AM624" s="226"/>
      <c r="AN624" s="226"/>
      <c r="AO624" s="226">
        <f t="shared" si="167"/>
        <v>3810497760</v>
      </c>
      <c r="AP624" s="227">
        <f t="shared" si="168"/>
        <v>0</v>
      </c>
      <c r="AQ624" s="228"/>
      <c r="AR624" s="228"/>
      <c r="AS624" s="302"/>
      <c r="AT624" s="404"/>
      <c r="AU624" s="119" t="s">
        <v>195</v>
      </c>
      <c r="AV624" s="119" t="e">
        <f>VLOOKUP(F624,'[80]Detail Deprec_202512'!$D$230:$I$390,6,FALSE)</f>
        <v>#N/A</v>
      </c>
      <c r="AW624" s="534" t="e">
        <f t="shared" si="160"/>
        <v>#N/A</v>
      </c>
      <c r="BL624" s="293" t="s">
        <v>2301</v>
      </c>
    </row>
    <row r="625" spans="1:64" ht="12.9" hidden="1" customHeight="1" outlineLevel="1">
      <c r="A625" s="210">
        <f t="shared" si="163"/>
        <v>608</v>
      </c>
      <c r="B625" s="279" t="s">
        <v>187</v>
      </c>
      <c r="C625" s="216" t="s">
        <v>188</v>
      </c>
      <c r="D625" s="335">
        <v>155</v>
      </c>
      <c r="E625" s="293" t="s">
        <v>2305</v>
      </c>
      <c r="F625" s="293" t="s">
        <v>2306</v>
      </c>
      <c r="G625" s="336">
        <v>42026</v>
      </c>
      <c r="H625" s="351" t="s">
        <v>17</v>
      </c>
      <c r="I625" s="403" t="s">
        <v>2294</v>
      </c>
      <c r="J625" s="271" t="s">
        <v>2303</v>
      </c>
      <c r="K625" s="271" t="s">
        <v>2296</v>
      </c>
      <c r="L625" s="330"/>
      <c r="M625" s="330">
        <v>2015</v>
      </c>
      <c r="N625" s="330"/>
      <c r="O625" s="271"/>
      <c r="P625" s="271" t="s">
        <v>2307</v>
      </c>
      <c r="Q625" s="327">
        <v>1</v>
      </c>
      <c r="R625" s="387">
        <v>227999.99999999997</v>
      </c>
      <c r="S625" s="314">
        <v>3810497760</v>
      </c>
      <c r="T625" s="221">
        <f t="shared" si="164"/>
        <v>63508296</v>
      </c>
      <c r="U625" s="224">
        <v>60</v>
      </c>
      <c r="V625" s="223">
        <v>60</v>
      </c>
      <c r="W625" s="222">
        <f t="shared" si="165"/>
        <v>0</v>
      </c>
      <c r="X625" s="222">
        <f t="shared" si="166"/>
        <v>60</v>
      </c>
      <c r="Y625" s="225">
        <f t="shared" si="169"/>
        <v>0</v>
      </c>
      <c r="Z625" s="226">
        <v>3810497760</v>
      </c>
      <c r="AA625" s="226">
        <v>0</v>
      </c>
      <c r="AB625" s="226">
        <f t="shared" si="162"/>
        <v>0</v>
      </c>
      <c r="AC625" s="226"/>
      <c r="AD625" s="226"/>
      <c r="AE625" s="226"/>
      <c r="AF625" s="226"/>
      <c r="AG625" s="226"/>
      <c r="AH625" s="226"/>
      <c r="AI625" s="226"/>
      <c r="AJ625" s="226"/>
      <c r="AK625" s="226"/>
      <c r="AL625" s="226"/>
      <c r="AM625" s="226"/>
      <c r="AN625" s="226"/>
      <c r="AO625" s="226">
        <f t="shared" si="167"/>
        <v>3810497760</v>
      </c>
      <c r="AP625" s="227">
        <f t="shared" si="168"/>
        <v>0</v>
      </c>
      <c r="AQ625" s="228"/>
      <c r="AR625" s="228"/>
      <c r="AS625" s="302"/>
      <c r="AT625" s="404"/>
      <c r="AU625" s="119" t="s">
        <v>195</v>
      </c>
      <c r="AV625" s="119" t="e">
        <f>VLOOKUP(F625,'[80]Detail Deprec_202512'!$D$230:$I$390,6,FALSE)</f>
        <v>#N/A</v>
      </c>
      <c r="AW625" s="534" t="e">
        <f t="shared" si="160"/>
        <v>#N/A</v>
      </c>
      <c r="BL625" s="293" t="s">
        <v>2305</v>
      </c>
    </row>
    <row r="626" spans="1:64" ht="12.9" customHeight="1" outlineLevel="1">
      <c r="A626" s="210">
        <f t="shared" si="163"/>
        <v>609</v>
      </c>
      <c r="B626" s="213" t="s">
        <v>271</v>
      </c>
      <c r="C626" s="262" t="s">
        <v>1891</v>
      </c>
      <c r="D626" s="335">
        <v>155</v>
      </c>
      <c r="E626" s="254" t="s">
        <v>2308</v>
      </c>
      <c r="F626" s="254" t="s">
        <v>2309</v>
      </c>
      <c r="G626" s="336">
        <v>42051</v>
      </c>
      <c r="H626" s="351" t="s">
        <v>17</v>
      </c>
      <c r="I626" s="330">
        <v>14</v>
      </c>
      <c r="J626" s="271" t="s">
        <v>2310</v>
      </c>
      <c r="K626" s="271"/>
      <c r="L626" s="330" t="s">
        <v>2311</v>
      </c>
      <c r="M626" s="330">
        <v>2015</v>
      </c>
      <c r="N626" s="330" t="s">
        <v>2312</v>
      </c>
      <c r="O626" s="271"/>
      <c r="P626" s="271" t="s">
        <v>2313</v>
      </c>
      <c r="Q626" s="327">
        <v>1</v>
      </c>
      <c r="R626" s="394"/>
      <c r="S626" s="314">
        <v>156500000</v>
      </c>
      <c r="T626" s="221">
        <f t="shared" si="164"/>
        <v>2608333.3333333335</v>
      </c>
      <c r="U626" s="224">
        <v>60</v>
      </c>
      <c r="V626" s="223">
        <v>59.999999999999993</v>
      </c>
      <c r="W626" s="222">
        <f t="shared" si="165"/>
        <v>0</v>
      </c>
      <c r="X626" s="222">
        <f t="shared" si="166"/>
        <v>59.999999999999993</v>
      </c>
      <c r="Y626" s="225">
        <f t="shared" ref="Y626:Y652" si="170">+U626-X626</f>
        <v>0</v>
      </c>
      <c r="Z626" s="226">
        <v>156500000</v>
      </c>
      <c r="AA626" s="226">
        <v>0</v>
      </c>
      <c r="AB626" s="226">
        <f t="shared" si="162"/>
        <v>0</v>
      </c>
      <c r="AC626" s="226"/>
      <c r="AD626" s="226"/>
      <c r="AE626" s="226"/>
      <c r="AF626" s="226"/>
      <c r="AG626" s="226"/>
      <c r="AH626" s="226"/>
      <c r="AI626" s="226"/>
      <c r="AJ626" s="226"/>
      <c r="AK626" s="226"/>
      <c r="AL626" s="226"/>
      <c r="AM626" s="226"/>
      <c r="AN626" s="226"/>
      <c r="AO626" s="226">
        <f t="shared" si="167"/>
        <v>156500000</v>
      </c>
      <c r="AP626" s="227">
        <f t="shared" si="168"/>
        <v>0</v>
      </c>
      <c r="AQ626" s="228"/>
      <c r="AR626" s="228"/>
      <c r="AS626" s="302"/>
      <c r="AT626" s="404"/>
      <c r="AU626" s="119" t="s">
        <v>195</v>
      </c>
      <c r="AV626" s="119" t="e">
        <f>VLOOKUP(F626,'[80]Detail Deprec_202512'!$D$230:$I$390,6,FALSE)</f>
        <v>#N/A</v>
      </c>
      <c r="AW626" s="534" t="e">
        <f t="shared" si="160"/>
        <v>#N/A</v>
      </c>
      <c r="BL626" s="254" t="s">
        <v>2308</v>
      </c>
    </row>
    <row r="627" spans="1:64" ht="12.9" customHeight="1" outlineLevel="1">
      <c r="A627" s="210">
        <f t="shared" si="163"/>
        <v>610</v>
      </c>
      <c r="B627" s="213" t="s">
        <v>271</v>
      </c>
      <c r="C627" s="262" t="s">
        <v>1891</v>
      </c>
      <c r="D627" s="335">
        <v>155</v>
      </c>
      <c r="E627" s="254" t="s">
        <v>2314</v>
      </c>
      <c r="F627" s="254" t="s">
        <v>2315</v>
      </c>
      <c r="G627" s="336">
        <v>42051</v>
      </c>
      <c r="H627" s="351" t="s">
        <v>17</v>
      </c>
      <c r="I627" s="330">
        <v>14</v>
      </c>
      <c r="J627" s="271" t="s">
        <v>2316</v>
      </c>
      <c r="K627" s="271"/>
      <c r="L627" s="330" t="s">
        <v>2311</v>
      </c>
      <c r="M627" s="330">
        <v>2015</v>
      </c>
      <c r="N627" s="330" t="s">
        <v>2317</v>
      </c>
      <c r="O627" s="271"/>
      <c r="P627" s="271" t="s">
        <v>2318</v>
      </c>
      <c r="Q627" s="327">
        <v>1</v>
      </c>
      <c r="R627" s="394"/>
      <c r="S627" s="314">
        <v>156500000</v>
      </c>
      <c r="T627" s="221">
        <f t="shared" si="164"/>
        <v>2608333.3333333335</v>
      </c>
      <c r="U627" s="224">
        <v>60</v>
      </c>
      <c r="V627" s="223">
        <v>59.999999999999993</v>
      </c>
      <c r="W627" s="222">
        <f t="shared" si="165"/>
        <v>0</v>
      </c>
      <c r="X627" s="222">
        <f t="shared" si="166"/>
        <v>59.999999999999993</v>
      </c>
      <c r="Y627" s="225">
        <f t="shared" si="170"/>
        <v>0</v>
      </c>
      <c r="Z627" s="226">
        <v>156500000</v>
      </c>
      <c r="AA627" s="226">
        <v>0</v>
      </c>
      <c r="AB627" s="226">
        <f t="shared" si="162"/>
        <v>0</v>
      </c>
      <c r="AC627" s="226"/>
      <c r="AD627" s="226"/>
      <c r="AE627" s="226"/>
      <c r="AF627" s="226"/>
      <c r="AG627" s="226"/>
      <c r="AH627" s="226"/>
      <c r="AI627" s="226"/>
      <c r="AJ627" s="226"/>
      <c r="AK627" s="226"/>
      <c r="AL627" s="226"/>
      <c r="AM627" s="226"/>
      <c r="AN627" s="226"/>
      <c r="AO627" s="226">
        <f t="shared" si="167"/>
        <v>156500000</v>
      </c>
      <c r="AP627" s="227">
        <f t="shared" si="168"/>
        <v>0</v>
      </c>
      <c r="AQ627" s="228"/>
      <c r="AR627" s="228"/>
      <c r="AS627" s="302"/>
      <c r="AT627" s="404"/>
      <c r="AU627" s="119" t="s">
        <v>195</v>
      </c>
      <c r="AV627" s="119" t="e">
        <f>VLOOKUP(F627,'[80]Detail Deprec_202512'!$D$230:$I$390,6,FALSE)</f>
        <v>#N/A</v>
      </c>
      <c r="AW627" s="534" t="e">
        <f t="shared" si="160"/>
        <v>#N/A</v>
      </c>
      <c r="BL627" s="254" t="s">
        <v>2314</v>
      </c>
    </row>
    <row r="628" spans="1:64" ht="12.9" customHeight="1" outlineLevel="1">
      <c r="A628" s="210">
        <f t="shared" si="163"/>
        <v>611</v>
      </c>
      <c r="B628" s="213" t="s">
        <v>271</v>
      </c>
      <c r="C628" s="262" t="s">
        <v>1891</v>
      </c>
      <c r="D628" s="335">
        <v>155</v>
      </c>
      <c r="E628" s="254" t="s">
        <v>2308</v>
      </c>
      <c r="F628" s="254" t="s">
        <v>2319</v>
      </c>
      <c r="G628" s="336">
        <v>42051</v>
      </c>
      <c r="H628" s="351" t="s">
        <v>17</v>
      </c>
      <c r="I628" s="330">
        <v>13</v>
      </c>
      <c r="J628" s="271" t="s">
        <v>2320</v>
      </c>
      <c r="K628" s="271" t="s">
        <v>2321</v>
      </c>
      <c r="L628" s="330" t="s">
        <v>2311</v>
      </c>
      <c r="M628" s="330">
        <v>2015</v>
      </c>
      <c r="N628" s="330" t="s">
        <v>2312</v>
      </c>
      <c r="O628" s="271" t="s">
        <v>2322</v>
      </c>
      <c r="P628" s="271" t="s">
        <v>2313</v>
      </c>
      <c r="Q628" s="327">
        <v>1</v>
      </c>
      <c r="R628" s="394"/>
      <c r="S628" s="314">
        <v>433000000</v>
      </c>
      <c r="T628" s="221">
        <f t="shared" si="164"/>
        <v>7216666.666666667</v>
      </c>
      <c r="U628" s="224">
        <v>60</v>
      </c>
      <c r="V628" s="223">
        <v>60</v>
      </c>
      <c r="W628" s="222">
        <f t="shared" si="165"/>
        <v>0</v>
      </c>
      <c r="X628" s="222">
        <f t="shared" si="166"/>
        <v>60</v>
      </c>
      <c r="Y628" s="225">
        <f t="shared" si="170"/>
        <v>0</v>
      </c>
      <c r="Z628" s="226">
        <v>433000000</v>
      </c>
      <c r="AA628" s="226">
        <v>0</v>
      </c>
      <c r="AB628" s="226">
        <f t="shared" si="162"/>
        <v>0</v>
      </c>
      <c r="AC628" s="226"/>
      <c r="AD628" s="226"/>
      <c r="AE628" s="226"/>
      <c r="AF628" s="226"/>
      <c r="AG628" s="226"/>
      <c r="AH628" s="226"/>
      <c r="AI628" s="226"/>
      <c r="AJ628" s="226"/>
      <c r="AK628" s="226"/>
      <c r="AL628" s="226"/>
      <c r="AM628" s="226"/>
      <c r="AN628" s="226"/>
      <c r="AO628" s="226">
        <f t="shared" si="167"/>
        <v>433000000</v>
      </c>
      <c r="AP628" s="227">
        <f t="shared" si="168"/>
        <v>0</v>
      </c>
      <c r="AQ628" s="228"/>
      <c r="AR628" s="228"/>
      <c r="AS628" s="302"/>
      <c r="AT628" s="404"/>
      <c r="AU628" s="119" t="s">
        <v>195</v>
      </c>
      <c r="AV628" s="119" t="e">
        <f>VLOOKUP(F628,'[80]Detail Deprec_202512'!$D$230:$I$390,6,FALSE)</f>
        <v>#N/A</v>
      </c>
      <c r="AW628" s="534" t="e">
        <f t="shared" si="160"/>
        <v>#N/A</v>
      </c>
      <c r="BL628" s="254" t="s">
        <v>2308</v>
      </c>
    </row>
    <row r="629" spans="1:64" ht="12.9" customHeight="1" outlineLevel="1">
      <c r="A629" s="210">
        <f t="shared" si="163"/>
        <v>612</v>
      </c>
      <c r="B629" s="213" t="s">
        <v>271</v>
      </c>
      <c r="C629" s="262" t="s">
        <v>1891</v>
      </c>
      <c r="D629" s="335">
        <v>155</v>
      </c>
      <c r="E629" s="254" t="s">
        <v>2314</v>
      </c>
      <c r="F629" s="254" t="s">
        <v>2323</v>
      </c>
      <c r="G629" s="336">
        <v>42051</v>
      </c>
      <c r="H629" s="351" t="s">
        <v>17</v>
      </c>
      <c r="I629" s="330">
        <v>13</v>
      </c>
      <c r="J629" s="271" t="s">
        <v>2320</v>
      </c>
      <c r="K629" s="271" t="s">
        <v>2321</v>
      </c>
      <c r="L629" s="330" t="s">
        <v>2311</v>
      </c>
      <c r="M629" s="330">
        <v>2015</v>
      </c>
      <c r="N629" s="330" t="s">
        <v>2317</v>
      </c>
      <c r="O629" s="271" t="s">
        <v>2324</v>
      </c>
      <c r="P629" s="271" t="s">
        <v>2318</v>
      </c>
      <c r="Q629" s="327">
        <v>1</v>
      </c>
      <c r="R629" s="394"/>
      <c r="S629" s="314">
        <v>433000000</v>
      </c>
      <c r="T629" s="221">
        <f t="shared" si="164"/>
        <v>7216666.666666667</v>
      </c>
      <c r="U629" s="224">
        <v>60</v>
      </c>
      <c r="V629" s="223">
        <v>60</v>
      </c>
      <c r="W629" s="222">
        <f t="shared" si="165"/>
        <v>0</v>
      </c>
      <c r="X629" s="222">
        <f t="shared" si="166"/>
        <v>60</v>
      </c>
      <c r="Y629" s="225">
        <f t="shared" si="170"/>
        <v>0</v>
      </c>
      <c r="Z629" s="226">
        <v>433000000</v>
      </c>
      <c r="AA629" s="226">
        <v>0</v>
      </c>
      <c r="AB629" s="226">
        <f t="shared" si="162"/>
        <v>0</v>
      </c>
      <c r="AC629" s="226"/>
      <c r="AD629" s="226"/>
      <c r="AE629" s="226"/>
      <c r="AF629" s="226"/>
      <c r="AG629" s="226"/>
      <c r="AH629" s="226"/>
      <c r="AI629" s="226"/>
      <c r="AJ629" s="226"/>
      <c r="AK629" s="226"/>
      <c r="AL629" s="226"/>
      <c r="AM629" s="226"/>
      <c r="AN629" s="226"/>
      <c r="AO629" s="226">
        <f t="shared" si="167"/>
        <v>433000000</v>
      </c>
      <c r="AP629" s="227">
        <f t="shared" si="168"/>
        <v>0</v>
      </c>
      <c r="AQ629" s="228"/>
      <c r="AR629" s="228"/>
      <c r="AS629" s="302"/>
      <c r="AT629" s="404"/>
      <c r="AU629" s="119" t="s">
        <v>195</v>
      </c>
      <c r="AV629" s="119" t="e">
        <f>VLOOKUP(F629,'[80]Detail Deprec_202512'!$D$230:$I$390,6,FALSE)</f>
        <v>#N/A</v>
      </c>
      <c r="AW629" s="534" t="e">
        <f t="shared" si="160"/>
        <v>#N/A</v>
      </c>
      <c r="BL629" s="254" t="s">
        <v>2314</v>
      </c>
    </row>
    <row r="630" spans="1:64" ht="12.9" customHeight="1" outlineLevel="1">
      <c r="A630" s="210">
        <f t="shared" si="163"/>
        <v>613</v>
      </c>
      <c r="B630" s="213" t="s">
        <v>271</v>
      </c>
      <c r="C630" s="262" t="s">
        <v>1891</v>
      </c>
      <c r="D630" s="335">
        <v>155</v>
      </c>
      <c r="E630" s="254" t="s">
        <v>2325</v>
      </c>
      <c r="F630" s="254" t="s">
        <v>2326</v>
      </c>
      <c r="G630" s="336">
        <v>42109</v>
      </c>
      <c r="H630" s="351" t="s">
        <v>17</v>
      </c>
      <c r="I630" s="330">
        <v>12</v>
      </c>
      <c r="J630" s="271" t="s">
        <v>2327</v>
      </c>
      <c r="K630" s="271" t="s">
        <v>2328</v>
      </c>
      <c r="L630" s="330" t="s">
        <v>2311</v>
      </c>
      <c r="M630" s="330">
        <v>2015</v>
      </c>
      <c r="N630" s="330" t="s">
        <v>2329</v>
      </c>
      <c r="O630" s="271" t="s">
        <v>2330</v>
      </c>
      <c r="P630" s="271" t="s">
        <v>2331</v>
      </c>
      <c r="Q630" s="327">
        <v>1</v>
      </c>
      <c r="R630" s="394"/>
      <c r="S630" s="406">
        <v>626000000</v>
      </c>
      <c r="T630" s="221">
        <f t="shared" si="164"/>
        <v>10433333.333333334</v>
      </c>
      <c r="U630" s="224">
        <v>60</v>
      </c>
      <c r="V630" s="223">
        <v>59.999999999999993</v>
      </c>
      <c r="W630" s="222">
        <f t="shared" si="165"/>
        <v>0</v>
      </c>
      <c r="X630" s="222">
        <f t="shared" si="166"/>
        <v>59.999999999999993</v>
      </c>
      <c r="Y630" s="225">
        <f t="shared" si="170"/>
        <v>0</v>
      </c>
      <c r="Z630" s="226">
        <v>626000000</v>
      </c>
      <c r="AA630" s="226">
        <v>0</v>
      </c>
      <c r="AB630" s="226">
        <f t="shared" si="162"/>
        <v>0</v>
      </c>
      <c r="AC630" s="226"/>
      <c r="AD630" s="226"/>
      <c r="AE630" s="226"/>
      <c r="AF630" s="226"/>
      <c r="AG630" s="226"/>
      <c r="AH630" s="226"/>
      <c r="AI630" s="226"/>
      <c r="AJ630" s="226"/>
      <c r="AK630" s="226"/>
      <c r="AL630" s="226"/>
      <c r="AM630" s="226"/>
      <c r="AN630" s="226"/>
      <c r="AO630" s="226">
        <f t="shared" si="167"/>
        <v>626000000</v>
      </c>
      <c r="AP630" s="227">
        <f t="shared" si="168"/>
        <v>0</v>
      </c>
      <c r="AQ630" s="228"/>
      <c r="AR630" s="228"/>
      <c r="AS630" s="302"/>
      <c r="AT630" s="404"/>
      <c r="AU630" s="119" t="s">
        <v>195</v>
      </c>
      <c r="AV630" s="119" t="e">
        <f>VLOOKUP(F630,'[80]Detail Deprec_202512'!$D$230:$I$390,6,FALSE)</f>
        <v>#N/A</v>
      </c>
      <c r="AW630" s="534" t="e">
        <f t="shared" si="160"/>
        <v>#N/A</v>
      </c>
      <c r="BL630" s="254" t="s">
        <v>2325</v>
      </c>
    </row>
    <row r="631" spans="1:64" ht="12.9" hidden="1" customHeight="1" outlineLevel="1">
      <c r="A631" s="210">
        <f t="shared" si="163"/>
        <v>614</v>
      </c>
      <c r="B631" s="213" t="s">
        <v>1270</v>
      </c>
      <c r="C631" s="521" t="s">
        <v>1271</v>
      </c>
      <c r="D631" s="335">
        <v>155</v>
      </c>
      <c r="E631" s="254" t="s">
        <v>2332</v>
      </c>
      <c r="F631" s="254" t="s">
        <v>2333</v>
      </c>
      <c r="G631" s="336">
        <v>42185</v>
      </c>
      <c r="H631" s="351" t="s">
        <v>17</v>
      </c>
      <c r="I631" s="330">
        <v>3153</v>
      </c>
      <c r="J631" s="271" t="s">
        <v>2334</v>
      </c>
      <c r="K631" s="271" t="s">
        <v>719</v>
      </c>
      <c r="L631" s="330" t="s">
        <v>2335</v>
      </c>
      <c r="M631" s="330">
        <v>2015</v>
      </c>
      <c r="N631" s="349" t="s">
        <v>2336</v>
      </c>
      <c r="O631" s="271" t="s">
        <v>2337</v>
      </c>
      <c r="P631" s="271" t="s">
        <v>2338</v>
      </c>
      <c r="Q631" s="327">
        <v>1</v>
      </c>
      <c r="R631" s="407"/>
      <c r="S631" s="406">
        <v>1069090909</v>
      </c>
      <c r="T631" s="221">
        <f t="shared" si="164"/>
        <v>17818181.816666666</v>
      </c>
      <c r="U631" s="224">
        <v>60</v>
      </c>
      <c r="V631" s="223">
        <v>59.999999999999993</v>
      </c>
      <c r="W631" s="222">
        <f t="shared" si="165"/>
        <v>0</v>
      </c>
      <c r="X631" s="222">
        <f t="shared" si="166"/>
        <v>59.999999999999993</v>
      </c>
      <c r="Y631" s="225">
        <f t="shared" si="170"/>
        <v>0</v>
      </c>
      <c r="Z631" s="226">
        <v>1069090908.9999999</v>
      </c>
      <c r="AA631" s="226">
        <v>1.1920928955078125E-7</v>
      </c>
      <c r="AB631" s="226">
        <f t="shared" si="162"/>
        <v>0</v>
      </c>
      <c r="AC631" s="226"/>
      <c r="AD631" s="226"/>
      <c r="AE631" s="226"/>
      <c r="AF631" s="226"/>
      <c r="AG631" s="226"/>
      <c r="AH631" s="226"/>
      <c r="AI631" s="226"/>
      <c r="AJ631" s="226"/>
      <c r="AK631" s="226"/>
      <c r="AL631" s="226"/>
      <c r="AM631" s="226"/>
      <c r="AN631" s="226"/>
      <c r="AO631" s="226">
        <f t="shared" si="167"/>
        <v>1069090908.9999999</v>
      </c>
      <c r="AP631" s="227">
        <f t="shared" si="168"/>
        <v>1.1920928955078125E-7</v>
      </c>
      <c r="AQ631" s="228"/>
      <c r="AR631" s="228"/>
      <c r="AS631" s="302"/>
      <c r="AT631" s="230"/>
      <c r="AU631" s="119" t="s">
        <v>195</v>
      </c>
      <c r="AV631" s="119" t="e">
        <f>VLOOKUP(F631,'[80]Detail Deprec_202512'!$D$230:$I$390,6,FALSE)</f>
        <v>#N/A</v>
      </c>
      <c r="AW631" s="534" t="e">
        <f t="shared" si="160"/>
        <v>#N/A</v>
      </c>
      <c r="BL631" s="254" t="s">
        <v>2332</v>
      </c>
    </row>
    <row r="632" spans="1:64" ht="12.9" customHeight="1" outlineLevel="1">
      <c r="A632" s="210">
        <f t="shared" si="163"/>
        <v>615</v>
      </c>
      <c r="B632" s="213" t="s">
        <v>271</v>
      </c>
      <c r="C632" s="262" t="s">
        <v>1891</v>
      </c>
      <c r="D632" s="335">
        <v>155</v>
      </c>
      <c r="E632" s="254" t="s">
        <v>2339</v>
      </c>
      <c r="F632" s="254" t="s">
        <v>2340</v>
      </c>
      <c r="G632" s="336">
        <v>42195</v>
      </c>
      <c r="H632" s="351" t="s">
        <v>17</v>
      </c>
      <c r="I632" s="349" t="s">
        <v>2341</v>
      </c>
      <c r="J632" s="271" t="s">
        <v>2342</v>
      </c>
      <c r="K632" s="271" t="s">
        <v>719</v>
      </c>
      <c r="L632" s="330" t="s">
        <v>1960</v>
      </c>
      <c r="M632" s="330">
        <v>2015</v>
      </c>
      <c r="N632" s="330" t="s">
        <v>2343</v>
      </c>
      <c r="O632" s="271" t="s">
        <v>2344</v>
      </c>
      <c r="P632" s="271" t="s">
        <v>2345</v>
      </c>
      <c r="Q632" s="327">
        <v>1</v>
      </c>
      <c r="R632" s="407"/>
      <c r="S632" s="406">
        <f>876000000-32000000</f>
        <v>844000000</v>
      </c>
      <c r="T632" s="221">
        <f t="shared" si="164"/>
        <v>14066666.666666666</v>
      </c>
      <c r="U632" s="224">
        <v>60</v>
      </c>
      <c r="V632" s="223">
        <v>59.999999999999993</v>
      </c>
      <c r="W632" s="222">
        <f t="shared" si="165"/>
        <v>0</v>
      </c>
      <c r="X632" s="222">
        <f t="shared" si="166"/>
        <v>59.999999999999993</v>
      </c>
      <c r="Y632" s="225">
        <f t="shared" si="170"/>
        <v>0</v>
      </c>
      <c r="Z632" s="226">
        <v>843999999.99999988</v>
      </c>
      <c r="AA632" s="226">
        <v>1.1920928955078125E-7</v>
      </c>
      <c r="AB632" s="226">
        <f t="shared" si="162"/>
        <v>0</v>
      </c>
      <c r="AC632" s="226"/>
      <c r="AD632" s="226"/>
      <c r="AE632" s="226"/>
      <c r="AF632" s="226"/>
      <c r="AG632" s="226"/>
      <c r="AH632" s="226"/>
      <c r="AI632" s="226"/>
      <c r="AJ632" s="226"/>
      <c r="AK632" s="226"/>
      <c r="AL632" s="226"/>
      <c r="AM632" s="226"/>
      <c r="AN632" s="226"/>
      <c r="AO632" s="226">
        <f t="shared" si="167"/>
        <v>843999999.99999988</v>
      </c>
      <c r="AP632" s="227">
        <f t="shared" si="168"/>
        <v>1.1920928955078125E-7</v>
      </c>
      <c r="AQ632" s="228"/>
      <c r="AR632" s="228"/>
      <c r="AS632" s="302"/>
      <c r="AT632" s="230"/>
      <c r="AU632" s="119" t="s">
        <v>195</v>
      </c>
      <c r="AV632" s="119" t="e">
        <f>VLOOKUP(F632,'[80]Detail Deprec_202512'!$D$230:$I$390,6,FALSE)</f>
        <v>#N/A</v>
      </c>
      <c r="AW632" s="534" t="e">
        <f t="shared" si="160"/>
        <v>#N/A</v>
      </c>
      <c r="BL632" s="254" t="s">
        <v>2339</v>
      </c>
    </row>
    <row r="633" spans="1:64" ht="12.9" customHeight="1" outlineLevel="1">
      <c r="A633" s="210">
        <f t="shared" si="163"/>
        <v>616</v>
      </c>
      <c r="B633" s="213" t="s">
        <v>271</v>
      </c>
      <c r="C633" s="262" t="s">
        <v>1891</v>
      </c>
      <c r="D633" s="335">
        <v>155</v>
      </c>
      <c r="E633" s="254" t="s">
        <v>2346</v>
      </c>
      <c r="F633" s="254" t="s">
        <v>2347</v>
      </c>
      <c r="G633" s="336">
        <v>42195</v>
      </c>
      <c r="H633" s="351" t="s">
        <v>17</v>
      </c>
      <c r="I633" s="349" t="s">
        <v>2341</v>
      </c>
      <c r="J633" s="271" t="s">
        <v>1879</v>
      </c>
      <c r="K633" s="271" t="s">
        <v>719</v>
      </c>
      <c r="L633" s="330" t="s">
        <v>1960</v>
      </c>
      <c r="M633" s="330">
        <v>2015</v>
      </c>
      <c r="N633" s="330" t="s">
        <v>2348</v>
      </c>
      <c r="O633" s="271" t="s">
        <v>2349</v>
      </c>
      <c r="P633" s="271" t="s">
        <v>2350</v>
      </c>
      <c r="Q633" s="327">
        <v>1</v>
      </c>
      <c r="R633" s="407"/>
      <c r="S633" s="406">
        <f>1357000000-48000000</f>
        <v>1309000000</v>
      </c>
      <c r="T633" s="221">
        <f t="shared" si="164"/>
        <v>21816666.666666668</v>
      </c>
      <c r="U633" s="224">
        <v>60</v>
      </c>
      <c r="V633" s="224">
        <v>60</v>
      </c>
      <c r="W633" s="222">
        <f t="shared" si="165"/>
        <v>0</v>
      </c>
      <c r="X633" s="222">
        <f t="shared" si="166"/>
        <v>60</v>
      </c>
      <c r="Y633" s="225">
        <f t="shared" si="170"/>
        <v>0</v>
      </c>
      <c r="Z633" s="226">
        <v>1309000000</v>
      </c>
      <c r="AA633" s="226">
        <v>0</v>
      </c>
      <c r="AB633" s="226">
        <f t="shared" si="162"/>
        <v>0</v>
      </c>
      <c r="AC633" s="226"/>
      <c r="AD633" s="226"/>
      <c r="AE633" s="226"/>
      <c r="AF633" s="226"/>
      <c r="AG633" s="226"/>
      <c r="AH633" s="226"/>
      <c r="AI633" s="226"/>
      <c r="AJ633" s="226"/>
      <c r="AK633" s="226"/>
      <c r="AL633" s="226"/>
      <c r="AM633" s="226"/>
      <c r="AN633" s="226"/>
      <c r="AO633" s="226">
        <f t="shared" si="167"/>
        <v>1309000000</v>
      </c>
      <c r="AP633" s="227">
        <f t="shared" si="168"/>
        <v>0</v>
      </c>
      <c r="AQ633" s="228"/>
      <c r="AR633" s="228"/>
      <c r="AS633" s="302"/>
      <c r="AT633" s="230"/>
      <c r="AU633" s="119" t="s">
        <v>195</v>
      </c>
      <c r="AV633" s="119" t="e">
        <f>VLOOKUP(F633,'[80]Detail Deprec_202512'!$D$230:$I$390,6,FALSE)</f>
        <v>#N/A</v>
      </c>
      <c r="AW633" s="534" t="e">
        <f t="shared" si="160"/>
        <v>#N/A</v>
      </c>
      <c r="BL633" s="254" t="s">
        <v>2346</v>
      </c>
    </row>
    <row r="634" spans="1:64" ht="12.9" customHeight="1" outlineLevel="1">
      <c r="A634" s="210">
        <f t="shared" si="163"/>
        <v>617</v>
      </c>
      <c r="B634" s="213" t="s">
        <v>271</v>
      </c>
      <c r="C634" s="262" t="s">
        <v>272</v>
      </c>
      <c r="D634" s="335">
        <v>155</v>
      </c>
      <c r="E634" s="254" t="s">
        <v>2351</v>
      </c>
      <c r="F634" s="254" t="s">
        <v>2352</v>
      </c>
      <c r="G634" s="336">
        <v>42199</v>
      </c>
      <c r="H634" s="351" t="s">
        <v>17</v>
      </c>
      <c r="I634" s="349" t="s">
        <v>426</v>
      </c>
      <c r="J634" s="271" t="s">
        <v>2353</v>
      </c>
      <c r="K634" s="271" t="s">
        <v>1859</v>
      </c>
      <c r="L634" s="224" t="s">
        <v>2354</v>
      </c>
      <c r="M634" s="330">
        <v>2015</v>
      </c>
      <c r="N634" s="330"/>
      <c r="O634" s="271" t="s">
        <v>2355</v>
      </c>
      <c r="P634" s="299" t="s">
        <v>2356</v>
      </c>
      <c r="Q634" s="327">
        <v>1</v>
      </c>
      <c r="R634" s="407">
        <v>2550000</v>
      </c>
      <c r="S634" s="406">
        <v>277848000</v>
      </c>
      <c r="T634" s="221">
        <f t="shared" si="164"/>
        <v>4630800</v>
      </c>
      <c r="U634" s="224">
        <v>60</v>
      </c>
      <c r="V634" s="223">
        <v>60</v>
      </c>
      <c r="W634" s="222">
        <f t="shared" si="165"/>
        <v>0</v>
      </c>
      <c r="X634" s="222">
        <f t="shared" si="166"/>
        <v>60</v>
      </c>
      <c r="Y634" s="225">
        <f t="shared" si="170"/>
        <v>0</v>
      </c>
      <c r="Z634" s="226">
        <v>277848000</v>
      </c>
      <c r="AA634" s="226">
        <v>0</v>
      </c>
      <c r="AB634" s="226">
        <f t="shared" si="162"/>
        <v>0</v>
      </c>
      <c r="AC634" s="226"/>
      <c r="AD634" s="226"/>
      <c r="AE634" s="226"/>
      <c r="AF634" s="226"/>
      <c r="AG634" s="226"/>
      <c r="AH634" s="226"/>
      <c r="AI634" s="226"/>
      <c r="AJ634" s="226"/>
      <c r="AK634" s="226"/>
      <c r="AL634" s="226"/>
      <c r="AM634" s="226"/>
      <c r="AN634" s="226"/>
      <c r="AO634" s="226">
        <f t="shared" si="167"/>
        <v>277848000</v>
      </c>
      <c r="AP634" s="227">
        <f t="shared" si="168"/>
        <v>0</v>
      </c>
      <c r="AQ634" s="228"/>
      <c r="AR634" s="228"/>
      <c r="AS634" s="302"/>
      <c r="AT634" s="230"/>
      <c r="AU634" s="119" t="s">
        <v>195</v>
      </c>
      <c r="AV634" s="119" t="e">
        <f>VLOOKUP(F634,'[80]Detail Deprec_202512'!$D$230:$I$390,6,FALSE)</f>
        <v>#N/A</v>
      </c>
      <c r="AW634" s="119" t="e">
        <f t="shared" si="160"/>
        <v>#N/A</v>
      </c>
      <c r="BL634" s="254" t="s">
        <v>2351</v>
      </c>
    </row>
    <row r="635" spans="1:64" ht="12.9" customHeight="1" outlineLevel="1">
      <c r="A635" s="210">
        <f t="shared" si="163"/>
        <v>618</v>
      </c>
      <c r="B635" s="213" t="s">
        <v>271</v>
      </c>
      <c r="C635" s="262" t="s">
        <v>272</v>
      </c>
      <c r="D635" s="335">
        <v>155</v>
      </c>
      <c r="E635" s="254" t="s">
        <v>2357</v>
      </c>
      <c r="F635" s="254" t="s">
        <v>2358</v>
      </c>
      <c r="G635" s="336">
        <v>42199</v>
      </c>
      <c r="H635" s="351" t="s">
        <v>17</v>
      </c>
      <c r="I635" s="349" t="s">
        <v>2359</v>
      </c>
      <c r="J635" s="271" t="s">
        <v>2353</v>
      </c>
      <c r="K635" s="271" t="s">
        <v>1859</v>
      </c>
      <c r="L635" s="224" t="s">
        <v>2354</v>
      </c>
      <c r="M635" s="330">
        <v>2015</v>
      </c>
      <c r="N635" s="330"/>
      <c r="O635" s="271" t="s">
        <v>2360</v>
      </c>
      <c r="P635" s="299" t="s">
        <v>2361</v>
      </c>
      <c r="Q635" s="327">
        <v>1</v>
      </c>
      <c r="R635" s="407">
        <v>2800000</v>
      </c>
      <c r="S635" s="406">
        <v>305088000</v>
      </c>
      <c r="T635" s="221">
        <f t="shared" si="164"/>
        <v>5084800</v>
      </c>
      <c r="U635" s="224">
        <v>60</v>
      </c>
      <c r="V635" s="223">
        <v>60</v>
      </c>
      <c r="W635" s="222">
        <f t="shared" si="165"/>
        <v>0</v>
      </c>
      <c r="X635" s="222">
        <f t="shared" si="166"/>
        <v>60</v>
      </c>
      <c r="Y635" s="225">
        <f t="shared" si="170"/>
        <v>0</v>
      </c>
      <c r="Z635" s="226">
        <v>305088000</v>
      </c>
      <c r="AA635" s="226">
        <v>0</v>
      </c>
      <c r="AB635" s="226">
        <f t="shared" si="162"/>
        <v>0</v>
      </c>
      <c r="AC635" s="226"/>
      <c r="AD635" s="226"/>
      <c r="AE635" s="226"/>
      <c r="AF635" s="226"/>
      <c r="AG635" s="226"/>
      <c r="AH635" s="226"/>
      <c r="AI635" s="226"/>
      <c r="AJ635" s="226"/>
      <c r="AK635" s="226"/>
      <c r="AL635" s="226"/>
      <c r="AM635" s="226"/>
      <c r="AN635" s="226"/>
      <c r="AO635" s="226">
        <f t="shared" si="167"/>
        <v>305088000</v>
      </c>
      <c r="AP635" s="227">
        <f t="shared" si="168"/>
        <v>0</v>
      </c>
      <c r="AQ635" s="228"/>
      <c r="AR635" s="228"/>
      <c r="AS635" s="302"/>
      <c r="AT635" s="230"/>
      <c r="AU635" s="119" t="s">
        <v>195</v>
      </c>
      <c r="AV635" s="119" t="e">
        <f>VLOOKUP(F635,'[80]Detail Deprec_202512'!$D$230:$I$390,6,FALSE)</f>
        <v>#N/A</v>
      </c>
      <c r="AW635" s="119" t="e">
        <f t="shared" ref="AW635:AW694" si="171">AV635-AN635</f>
        <v>#N/A</v>
      </c>
      <c r="BL635" s="254" t="s">
        <v>2357</v>
      </c>
    </row>
    <row r="636" spans="1:64" ht="12.9" customHeight="1" outlineLevel="1">
      <c r="A636" s="210">
        <f t="shared" si="163"/>
        <v>619</v>
      </c>
      <c r="B636" s="213" t="s">
        <v>271</v>
      </c>
      <c r="C636" s="262" t="s">
        <v>1891</v>
      </c>
      <c r="D636" s="335">
        <v>155</v>
      </c>
      <c r="E636" s="254" t="s">
        <v>2339</v>
      </c>
      <c r="F636" s="254" t="s">
        <v>2362</v>
      </c>
      <c r="G636" s="336">
        <v>42244</v>
      </c>
      <c r="H636" s="351" t="s">
        <v>17</v>
      </c>
      <c r="I636" s="349" t="s">
        <v>2363</v>
      </c>
      <c r="J636" s="271" t="s">
        <v>2171</v>
      </c>
      <c r="K636" s="271" t="s">
        <v>719</v>
      </c>
      <c r="L636" s="330" t="s">
        <v>1960</v>
      </c>
      <c r="M636" s="330">
        <v>2015</v>
      </c>
      <c r="N636" s="330" t="s">
        <v>2343</v>
      </c>
      <c r="O636" s="408" t="s">
        <v>2364</v>
      </c>
      <c r="P636" s="299" t="s">
        <v>2365</v>
      </c>
      <c r="Q636" s="327">
        <v>1</v>
      </c>
      <c r="R636" s="407"/>
      <c r="S636" s="406">
        <v>189500000</v>
      </c>
      <c r="T636" s="221">
        <f t="shared" si="164"/>
        <v>3158333.3333333335</v>
      </c>
      <c r="U636" s="224">
        <v>60</v>
      </c>
      <c r="V636" s="223">
        <v>60</v>
      </c>
      <c r="W636" s="222">
        <f t="shared" si="165"/>
        <v>0</v>
      </c>
      <c r="X636" s="222">
        <f t="shared" si="166"/>
        <v>60</v>
      </c>
      <c r="Y636" s="225">
        <f t="shared" si="170"/>
        <v>0</v>
      </c>
      <c r="Z636" s="226">
        <v>189500000</v>
      </c>
      <c r="AA636" s="226">
        <v>0</v>
      </c>
      <c r="AB636" s="226">
        <f t="shared" si="162"/>
        <v>0</v>
      </c>
      <c r="AC636" s="226"/>
      <c r="AD636" s="226"/>
      <c r="AE636" s="226"/>
      <c r="AF636" s="226"/>
      <c r="AG636" s="226"/>
      <c r="AH636" s="226"/>
      <c r="AI636" s="226"/>
      <c r="AJ636" s="226"/>
      <c r="AK636" s="226"/>
      <c r="AL636" s="226"/>
      <c r="AM636" s="226"/>
      <c r="AN636" s="226"/>
      <c r="AO636" s="226">
        <f t="shared" si="167"/>
        <v>189500000</v>
      </c>
      <c r="AP636" s="227">
        <f t="shared" si="168"/>
        <v>0</v>
      </c>
      <c r="AQ636" s="228"/>
      <c r="AR636" s="228"/>
      <c r="AS636" s="302"/>
      <c r="AT636" s="230"/>
      <c r="AU636" s="119" t="s">
        <v>195</v>
      </c>
      <c r="AV636" s="119" t="e">
        <f>VLOOKUP(F636,'[80]Detail Deprec_202512'!$D$230:$I$390,6,FALSE)</f>
        <v>#N/A</v>
      </c>
      <c r="AW636" s="534" t="e">
        <f t="shared" si="171"/>
        <v>#N/A</v>
      </c>
      <c r="BL636" s="254" t="s">
        <v>2339</v>
      </c>
    </row>
    <row r="637" spans="1:64" ht="12.9" hidden="1" customHeight="1" outlineLevel="1">
      <c r="A637" s="210">
        <f t="shared" si="163"/>
        <v>620</v>
      </c>
      <c r="B637" s="213" t="s">
        <v>199</v>
      </c>
      <c r="C637" s="271" t="s">
        <v>200</v>
      </c>
      <c r="D637" s="335">
        <v>155</v>
      </c>
      <c r="E637" s="254"/>
      <c r="F637" s="254" t="s">
        <v>2366</v>
      </c>
      <c r="G637" s="336">
        <v>42276</v>
      </c>
      <c r="H637" s="351" t="s">
        <v>17</v>
      </c>
      <c r="I637" s="349" t="s">
        <v>2367</v>
      </c>
      <c r="J637" s="271" t="s">
        <v>1846</v>
      </c>
      <c r="K637" s="271" t="s">
        <v>2368</v>
      </c>
      <c r="L637" s="330" t="s">
        <v>665</v>
      </c>
      <c r="M637" s="330">
        <v>2015</v>
      </c>
      <c r="N637" s="330"/>
      <c r="O637" s="271" t="s">
        <v>2369</v>
      </c>
      <c r="P637" s="271" t="s">
        <v>2370</v>
      </c>
      <c r="Q637" s="327">
        <v>1</v>
      </c>
      <c r="R637" s="407">
        <v>32692000</v>
      </c>
      <c r="S637" s="314">
        <v>3784099000</v>
      </c>
      <c r="T637" s="221">
        <f t="shared" si="164"/>
        <v>63068316.666666664</v>
      </c>
      <c r="U637" s="224">
        <v>60</v>
      </c>
      <c r="V637" s="223">
        <v>59.999999999999993</v>
      </c>
      <c r="W637" s="222">
        <f t="shared" si="165"/>
        <v>0</v>
      </c>
      <c r="X637" s="222">
        <f t="shared" si="166"/>
        <v>59.999999999999993</v>
      </c>
      <c r="Y637" s="225">
        <f t="shared" si="170"/>
        <v>0</v>
      </c>
      <c r="Z637" s="226">
        <v>3784098999.9999995</v>
      </c>
      <c r="AA637" s="226">
        <v>4.76837158203125E-7</v>
      </c>
      <c r="AB637" s="226">
        <f t="shared" si="162"/>
        <v>0</v>
      </c>
      <c r="AC637" s="226"/>
      <c r="AD637" s="226"/>
      <c r="AE637" s="226"/>
      <c r="AF637" s="226"/>
      <c r="AG637" s="226"/>
      <c r="AH637" s="226"/>
      <c r="AI637" s="226"/>
      <c r="AJ637" s="226"/>
      <c r="AK637" s="226"/>
      <c r="AL637" s="226"/>
      <c r="AM637" s="226"/>
      <c r="AN637" s="226"/>
      <c r="AO637" s="226">
        <f t="shared" si="167"/>
        <v>3784098999.9999995</v>
      </c>
      <c r="AP637" s="227">
        <f t="shared" si="168"/>
        <v>4.76837158203125E-7</v>
      </c>
      <c r="AQ637" s="228"/>
      <c r="AR637" s="228"/>
      <c r="AS637" s="302"/>
      <c r="AT637" s="404"/>
      <c r="AU637" s="119" t="s">
        <v>195</v>
      </c>
      <c r="AV637" s="119" t="e">
        <f>VLOOKUP(F637,'[80]Detail Deprec_202512'!$D$230:$I$390,6,FALSE)</f>
        <v>#N/A</v>
      </c>
      <c r="AW637" s="534" t="e">
        <f t="shared" si="171"/>
        <v>#N/A</v>
      </c>
      <c r="BL637" s="254"/>
    </row>
    <row r="638" spans="1:64" ht="12.9" hidden="1" customHeight="1" outlineLevel="1">
      <c r="A638" s="210">
        <f t="shared" si="163"/>
        <v>621</v>
      </c>
      <c r="B638" s="213" t="s">
        <v>199</v>
      </c>
      <c r="C638" s="271" t="s">
        <v>200</v>
      </c>
      <c r="D638" s="335">
        <v>155</v>
      </c>
      <c r="E638" s="254"/>
      <c r="F638" s="254" t="s">
        <v>2371</v>
      </c>
      <c r="G638" s="336">
        <v>42276</v>
      </c>
      <c r="H638" s="351" t="s">
        <v>17</v>
      </c>
      <c r="I638" s="349" t="s">
        <v>2367</v>
      </c>
      <c r="J638" s="271" t="s">
        <v>1846</v>
      </c>
      <c r="K638" s="271" t="s">
        <v>2368</v>
      </c>
      <c r="L638" s="330" t="s">
        <v>2372</v>
      </c>
      <c r="M638" s="330">
        <v>2015</v>
      </c>
      <c r="N638" s="330"/>
      <c r="O638" s="271"/>
      <c r="P638" s="271"/>
      <c r="Q638" s="327">
        <v>1</v>
      </c>
      <c r="R638" s="407">
        <v>3278000</v>
      </c>
      <c r="S638" s="314">
        <v>379428500</v>
      </c>
      <c r="T638" s="221">
        <f t="shared" si="164"/>
        <v>6323808.333333333</v>
      </c>
      <c r="U638" s="224">
        <v>60</v>
      </c>
      <c r="V638" s="223">
        <v>60</v>
      </c>
      <c r="W638" s="222">
        <f t="shared" si="165"/>
        <v>0</v>
      </c>
      <c r="X638" s="222">
        <f t="shared" si="166"/>
        <v>60</v>
      </c>
      <c r="Y638" s="225">
        <f t="shared" si="170"/>
        <v>0</v>
      </c>
      <c r="Z638" s="226">
        <v>379428500</v>
      </c>
      <c r="AA638" s="226">
        <v>0</v>
      </c>
      <c r="AB638" s="226">
        <f t="shared" si="162"/>
        <v>0</v>
      </c>
      <c r="AC638" s="226"/>
      <c r="AD638" s="226"/>
      <c r="AE638" s="226"/>
      <c r="AF638" s="226"/>
      <c r="AG638" s="226"/>
      <c r="AH638" s="226"/>
      <c r="AI638" s="226"/>
      <c r="AJ638" s="226"/>
      <c r="AK638" s="226"/>
      <c r="AL638" s="226"/>
      <c r="AM638" s="226"/>
      <c r="AN638" s="226"/>
      <c r="AO638" s="226">
        <f t="shared" si="167"/>
        <v>379428500</v>
      </c>
      <c r="AP638" s="227">
        <f t="shared" si="168"/>
        <v>0</v>
      </c>
      <c r="AQ638" s="228"/>
      <c r="AR638" s="228"/>
      <c r="AS638" s="302"/>
      <c r="AT638" s="230"/>
      <c r="AU638" s="119" t="s">
        <v>195</v>
      </c>
      <c r="AV638" s="119" t="e">
        <f>VLOOKUP(F638,'[80]Detail Deprec_202512'!$D$230:$I$390,6,FALSE)</f>
        <v>#N/A</v>
      </c>
      <c r="AW638" s="534" t="e">
        <f t="shared" si="171"/>
        <v>#N/A</v>
      </c>
      <c r="BL638" s="254"/>
    </row>
    <row r="639" spans="1:64" ht="12.9" customHeight="1" outlineLevel="1">
      <c r="A639" s="210">
        <f t="shared" si="163"/>
        <v>622</v>
      </c>
      <c r="B639" s="213" t="s">
        <v>271</v>
      </c>
      <c r="C639" s="262" t="s">
        <v>272</v>
      </c>
      <c r="D639" s="335">
        <v>155</v>
      </c>
      <c r="E639" s="254" t="s">
        <v>2373</v>
      </c>
      <c r="F639" s="254" t="s">
        <v>2374</v>
      </c>
      <c r="G639" s="336">
        <v>42276</v>
      </c>
      <c r="H639" s="351" t="s">
        <v>17</v>
      </c>
      <c r="I639" s="349" t="s">
        <v>2375</v>
      </c>
      <c r="J639" s="271" t="s">
        <v>2376</v>
      </c>
      <c r="K639" s="271" t="s">
        <v>1859</v>
      </c>
      <c r="L639" s="224" t="s">
        <v>2377</v>
      </c>
      <c r="M639" s="330">
        <v>2015</v>
      </c>
      <c r="N639" s="330"/>
      <c r="O639" s="271" t="s">
        <v>2378</v>
      </c>
      <c r="P639" s="271" t="s">
        <v>2379</v>
      </c>
      <c r="Q639" s="327">
        <v>1</v>
      </c>
      <c r="R639" s="407">
        <v>5400000</v>
      </c>
      <c r="S639" s="406">
        <v>588384000</v>
      </c>
      <c r="T639" s="221">
        <f t="shared" si="164"/>
        <v>9806400</v>
      </c>
      <c r="U639" s="224">
        <v>60</v>
      </c>
      <c r="V639" s="223">
        <v>60</v>
      </c>
      <c r="W639" s="222">
        <f t="shared" si="165"/>
        <v>0</v>
      </c>
      <c r="X639" s="222">
        <f t="shared" si="166"/>
        <v>60</v>
      </c>
      <c r="Y639" s="225">
        <f t="shared" si="170"/>
        <v>0</v>
      </c>
      <c r="Z639" s="226">
        <v>588384000</v>
      </c>
      <c r="AA639" s="226">
        <v>0</v>
      </c>
      <c r="AB639" s="226">
        <f t="shared" si="162"/>
        <v>0</v>
      </c>
      <c r="AC639" s="226"/>
      <c r="AD639" s="226"/>
      <c r="AE639" s="226"/>
      <c r="AF639" s="226"/>
      <c r="AG639" s="226"/>
      <c r="AH639" s="226"/>
      <c r="AI639" s="226"/>
      <c r="AJ639" s="226"/>
      <c r="AK639" s="226"/>
      <c r="AL639" s="226"/>
      <c r="AM639" s="226"/>
      <c r="AN639" s="226"/>
      <c r="AO639" s="226">
        <f t="shared" si="167"/>
        <v>588384000</v>
      </c>
      <c r="AP639" s="227">
        <f t="shared" si="168"/>
        <v>0</v>
      </c>
      <c r="AQ639" s="228"/>
      <c r="AR639" s="228"/>
      <c r="AS639" s="302"/>
      <c r="AT639" s="230"/>
      <c r="AU639" s="119" t="s">
        <v>195</v>
      </c>
      <c r="AV639" s="119" t="e">
        <f>VLOOKUP(F639,'[80]Detail Deprec_202512'!$D$230:$I$390,6,FALSE)</f>
        <v>#N/A</v>
      </c>
      <c r="AW639" s="119" t="e">
        <f t="shared" si="171"/>
        <v>#N/A</v>
      </c>
      <c r="BL639" s="254" t="s">
        <v>2373</v>
      </c>
    </row>
    <row r="640" spans="1:64" ht="12.9" customHeight="1" outlineLevel="1">
      <c r="A640" s="210">
        <f t="shared" si="163"/>
        <v>623</v>
      </c>
      <c r="B640" s="213" t="s">
        <v>271</v>
      </c>
      <c r="C640" s="262" t="s">
        <v>272</v>
      </c>
      <c r="D640" s="335">
        <v>155</v>
      </c>
      <c r="E640" s="254" t="s">
        <v>2380</v>
      </c>
      <c r="F640" s="254" t="s">
        <v>2381</v>
      </c>
      <c r="G640" s="336">
        <v>42276</v>
      </c>
      <c r="H640" s="351" t="s">
        <v>17</v>
      </c>
      <c r="I640" s="349" t="s">
        <v>2375</v>
      </c>
      <c r="J640" s="271" t="s">
        <v>2382</v>
      </c>
      <c r="K640" s="271" t="s">
        <v>1859</v>
      </c>
      <c r="L640" s="224" t="s">
        <v>2383</v>
      </c>
      <c r="M640" s="330">
        <v>2015</v>
      </c>
      <c r="N640" s="330"/>
      <c r="O640" s="271" t="s">
        <v>2384</v>
      </c>
      <c r="P640" s="271" t="s">
        <v>2385</v>
      </c>
      <c r="Q640" s="327">
        <v>1</v>
      </c>
      <c r="R640" s="407">
        <v>2105000</v>
      </c>
      <c r="S640" s="406">
        <v>229360800</v>
      </c>
      <c r="T640" s="221">
        <f t="shared" si="164"/>
        <v>3822680</v>
      </c>
      <c r="U640" s="224">
        <v>60</v>
      </c>
      <c r="V640" s="223">
        <v>60</v>
      </c>
      <c r="W640" s="222">
        <f t="shared" si="165"/>
        <v>0</v>
      </c>
      <c r="X640" s="222">
        <f t="shared" si="166"/>
        <v>60</v>
      </c>
      <c r="Y640" s="225">
        <f t="shared" si="170"/>
        <v>0</v>
      </c>
      <c r="Z640" s="226">
        <v>229360800</v>
      </c>
      <c r="AA640" s="226">
        <v>0</v>
      </c>
      <c r="AB640" s="226">
        <f t="shared" si="162"/>
        <v>0</v>
      </c>
      <c r="AC640" s="226"/>
      <c r="AD640" s="226"/>
      <c r="AE640" s="226"/>
      <c r="AF640" s="226"/>
      <c r="AG640" s="226"/>
      <c r="AH640" s="226"/>
      <c r="AI640" s="226"/>
      <c r="AJ640" s="226"/>
      <c r="AK640" s="226"/>
      <c r="AL640" s="226"/>
      <c r="AM640" s="226"/>
      <c r="AN640" s="226"/>
      <c r="AO640" s="226">
        <f t="shared" si="167"/>
        <v>229360800</v>
      </c>
      <c r="AP640" s="227">
        <f t="shared" si="168"/>
        <v>0</v>
      </c>
      <c r="AQ640" s="228"/>
      <c r="AR640" s="228"/>
      <c r="AS640" s="302"/>
      <c r="AT640" s="230"/>
      <c r="AU640" s="119" t="s">
        <v>195</v>
      </c>
      <c r="AV640" s="119" t="e">
        <f>VLOOKUP(F640,'[80]Detail Deprec_202512'!$D$230:$I$390,6,FALSE)</f>
        <v>#N/A</v>
      </c>
      <c r="AW640" s="119" t="e">
        <f t="shared" si="171"/>
        <v>#N/A</v>
      </c>
      <c r="BL640" s="254" t="s">
        <v>2380</v>
      </c>
    </row>
    <row r="641" spans="1:64" ht="12.9" customHeight="1" outlineLevel="1">
      <c r="A641" s="210">
        <f t="shared" si="163"/>
        <v>624</v>
      </c>
      <c r="B641" s="213" t="s">
        <v>271</v>
      </c>
      <c r="C641" s="262" t="s">
        <v>272</v>
      </c>
      <c r="D641" s="335">
        <v>155</v>
      </c>
      <c r="E641" s="254" t="s">
        <v>2386</v>
      </c>
      <c r="F641" s="254" t="s">
        <v>2387</v>
      </c>
      <c r="G641" s="336">
        <v>42276</v>
      </c>
      <c r="H641" s="351" t="s">
        <v>17</v>
      </c>
      <c r="I641" s="349" t="s">
        <v>2375</v>
      </c>
      <c r="J641" s="271" t="s">
        <v>2382</v>
      </c>
      <c r="K641" s="271" t="s">
        <v>1859</v>
      </c>
      <c r="L641" s="224" t="s">
        <v>2383</v>
      </c>
      <c r="M641" s="330">
        <v>2015</v>
      </c>
      <c r="N641" s="330" t="s">
        <v>2388</v>
      </c>
      <c r="O641" s="271" t="s">
        <v>2389</v>
      </c>
      <c r="P641" s="271" t="s">
        <v>2390</v>
      </c>
      <c r="Q641" s="327">
        <v>1</v>
      </c>
      <c r="R641" s="407">
        <v>2105000</v>
      </c>
      <c r="S641" s="406">
        <v>229360800</v>
      </c>
      <c r="T641" s="221">
        <f t="shared" si="164"/>
        <v>3822680</v>
      </c>
      <c r="U641" s="224">
        <v>60</v>
      </c>
      <c r="V641" s="223">
        <v>60</v>
      </c>
      <c r="W641" s="222">
        <f t="shared" si="165"/>
        <v>0</v>
      </c>
      <c r="X641" s="222">
        <f t="shared" si="166"/>
        <v>60</v>
      </c>
      <c r="Y641" s="225">
        <f t="shared" si="170"/>
        <v>0</v>
      </c>
      <c r="Z641" s="226">
        <v>229360800</v>
      </c>
      <c r="AA641" s="226">
        <v>0</v>
      </c>
      <c r="AB641" s="226">
        <f t="shared" si="162"/>
        <v>0</v>
      </c>
      <c r="AC641" s="226"/>
      <c r="AD641" s="226"/>
      <c r="AE641" s="226"/>
      <c r="AF641" s="226"/>
      <c r="AG641" s="226"/>
      <c r="AH641" s="226"/>
      <c r="AI641" s="226"/>
      <c r="AJ641" s="226"/>
      <c r="AK641" s="226"/>
      <c r="AL641" s="226"/>
      <c r="AM641" s="226"/>
      <c r="AN641" s="226"/>
      <c r="AO641" s="226">
        <f t="shared" si="167"/>
        <v>229360800</v>
      </c>
      <c r="AP641" s="227">
        <f t="shared" si="168"/>
        <v>0</v>
      </c>
      <c r="AQ641" s="228"/>
      <c r="AR641" s="228"/>
      <c r="AS641" s="302"/>
      <c r="AT641" s="230"/>
      <c r="AU641" s="119" t="s">
        <v>195</v>
      </c>
      <c r="AV641" s="119" t="e">
        <f>VLOOKUP(F641,'[80]Detail Deprec_202512'!$D$230:$I$390,6,FALSE)</f>
        <v>#N/A</v>
      </c>
      <c r="AW641" s="119" t="e">
        <f t="shared" si="171"/>
        <v>#N/A</v>
      </c>
      <c r="BL641" s="254" t="s">
        <v>2386</v>
      </c>
    </row>
    <row r="642" spans="1:64" ht="12.9" customHeight="1" outlineLevel="1">
      <c r="A642" s="210">
        <f t="shared" si="163"/>
        <v>625</v>
      </c>
      <c r="B642" s="213" t="s">
        <v>271</v>
      </c>
      <c r="C642" s="262" t="s">
        <v>272</v>
      </c>
      <c r="D642" s="335">
        <v>155</v>
      </c>
      <c r="E642" s="254" t="s">
        <v>2391</v>
      </c>
      <c r="F642" s="254" t="s">
        <v>2392</v>
      </c>
      <c r="G642" s="336">
        <v>42276</v>
      </c>
      <c r="H642" s="351" t="s">
        <v>17</v>
      </c>
      <c r="I642" s="349" t="s">
        <v>2375</v>
      </c>
      <c r="J642" s="271" t="s">
        <v>2382</v>
      </c>
      <c r="K642" s="271" t="s">
        <v>1859</v>
      </c>
      <c r="L642" s="224" t="s">
        <v>2383</v>
      </c>
      <c r="M642" s="330">
        <v>2015</v>
      </c>
      <c r="N642" s="330"/>
      <c r="O642" s="271" t="s">
        <v>2393</v>
      </c>
      <c r="P642" s="271" t="s">
        <v>2394</v>
      </c>
      <c r="Q642" s="327">
        <v>1</v>
      </c>
      <c r="R642" s="407">
        <v>2105000</v>
      </c>
      <c r="S642" s="406">
        <v>229360800</v>
      </c>
      <c r="T642" s="221">
        <f t="shared" si="164"/>
        <v>3822680</v>
      </c>
      <c r="U642" s="224">
        <v>60</v>
      </c>
      <c r="V642" s="223">
        <v>60</v>
      </c>
      <c r="W642" s="222">
        <f t="shared" si="165"/>
        <v>0</v>
      </c>
      <c r="X642" s="222">
        <f t="shared" si="166"/>
        <v>60</v>
      </c>
      <c r="Y642" s="225">
        <f t="shared" si="170"/>
        <v>0</v>
      </c>
      <c r="Z642" s="226">
        <v>229360800</v>
      </c>
      <c r="AA642" s="226">
        <v>0</v>
      </c>
      <c r="AB642" s="226">
        <f t="shared" si="162"/>
        <v>0</v>
      </c>
      <c r="AC642" s="226"/>
      <c r="AD642" s="226"/>
      <c r="AE642" s="226"/>
      <c r="AF642" s="226"/>
      <c r="AG642" s="226"/>
      <c r="AH642" s="226"/>
      <c r="AI642" s="226"/>
      <c r="AJ642" s="226"/>
      <c r="AK642" s="226"/>
      <c r="AL642" s="226"/>
      <c r="AM642" s="226"/>
      <c r="AN642" s="226"/>
      <c r="AO642" s="226">
        <f t="shared" si="167"/>
        <v>229360800</v>
      </c>
      <c r="AP642" s="227">
        <f t="shared" si="168"/>
        <v>0</v>
      </c>
      <c r="AQ642" s="228"/>
      <c r="AR642" s="228"/>
      <c r="AS642" s="302"/>
      <c r="AT642" s="230"/>
      <c r="AU642" s="119" t="s">
        <v>195</v>
      </c>
      <c r="AV642" s="119" t="e">
        <f>VLOOKUP(F642,'[80]Detail Deprec_202512'!$D$230:$I$390,6,FALSE)</f>
        <v>#N/A</v>
      </c>
      <c r="AW642" s="119" t="e">
        <f t="shared" si="171"/>
        <v>#N/A</v>
      </c>
      <c r="BL642" s="254" t="s">
        <v>2391</v>
      </c>
    </row>
    <row r="643" spans="1:64" ht="12.9" customHeight="1" outlineLevel="1">
      <c r="A643" s="210">
        <f t="shared" si="163"/>
        <v>626</v>
      </c>
      <c r="B643" s="213" t="s">
        <v>271</v>
      </c>
      <c r="C643" s="262" t="s">
        <v>272</v>
      </c>
      <c r="D643" s="335">
        <v>155</v>
      </c>
      <c r="E643" s="254" t="s">
        <v>2395</v>
      </c>
      <c r="F643" s="254" t="s">
        <v>2396</v>
      </c>
      <c r="G643" s="336">
        <v>42276</v>
      </c>
      <c r="H643" s="351" t="s">
        <v>17</v>
      </c>
      <c r="I643" s="349" t="s">
        <v>2375</v>
      </c>
      <c r="J643" s="271" t="s">
        <v>2382</v>
      </c>
      <c r="K643" s="271" t="s">
        <v>1859</v>
      </c>
      <c r="L643" s="224" t="s">
        <v>2383</v>
      </c>
      <c r="M643" s="330">
        <v>2015</v>
      </c>
      <c r="N643" s="330"/>
      <c r="O643" s="271" t="s">
        <v>2397</v>
      </c>
      <c r="P643" s="271" t="s">
        <v>2398</v>
      </c>
      <c r="Q643" s="327">
        <v>1</v>
      </c>
      <c r="R643" s="407">
        <v>2105000</v>
      </c>
      <c r="S643" s="406">
        <v>229360800</v>
      </c>
      <c r="T643" s="221">
        <f t="shared" ref="T643:T691" si="172">+S643/U643</f>
        <v>3822680</v>
      </c>
      <c r="U643" s="224">
        <v>60</v>
      </c>
      <c r="V643" s="223">
        <v>60</v>
      </c>
      <c r="W643" s="222">
        <f t="shared" ref="W643:W691" si="173">+AB643/T643</f>
        <v>0</v>
      </c>
      <c r="X643" s="222">
        <f t="shared" ref="X643:X691" si="174">+V643+W643</f>
        <v>60</v>
      </c>
      <c r="Y643" s="225">
        <f t="shared" si="170"/>
        <v>0</v>
      </c>
      <c r="Z643" s="226">
        <v>229360800</v>
      </c>
      <c r="AA643" s="226">
        <v>0</v>
      </c>
      <c r="AB643" s="226">
        <f t="shared" si="162"/>
        <v>0</v>
      </c>
      <c r="AC643" s="226"/>
      <c r="AD643" s="226"/>
      <c r="AE643" s="226"/>
      <c r="AF643" s="226"/>
      <c r="AG643" s="226"/>
      <c r="AH643" s="226"/>
      <c r="AI643" s="226"/>
      <c r="AJ643" s="226"/>
      <c r="AK643" s="226"/>
      <c r="AL643" s="226"/>
      <c r="AM643" s="226"/>
      <c r="AN643" s="226"/>
      <c r="AO643" s="226">
        <f t="shared" ref="AO643:AO691" si="175">+Z643+AB643</f>
        <v>229360800</v>
      </c>
      <c r="AP643" s="227">
        <f t="shared" ref="AP643:AP691" si="176">IF(AR643=$AR$8,((S643-AO643)*0),S643-AO643)</f>
        <v>0</v>
      </c>
      <c r="AQ643" s="228"/>
      <c r="AR643" s="228"/>
      <c r="AS643" s="302"/>
      <c r="AT643" s="230"/>
      <c r="AU643" s="119" t="s">
        <v>195</v>
      </c>
      <c r="AV643" s="119" t="e">
        <f>VLOOKUP(F643,'[80]Detail Deprec_202512'!$D$230:$I$390,6,FALSE)</f>
        <v>#N/A</v>
      </c>
      <c r="AW643" s="119" t="e">
        <f t="shared" si="171"/>
        <v>#N/A</v>
      </c>
      <c r="BL643" s="254" t="s">
        <v>2395</v>
      </c>
    </row>
    <row r="644" spans="1:64" ht="12.9" customHeight="1" outlineLevel="1">
      <c r="A644" s="210">
        <f t="shared" si="163"/>
        <v>627</v>
      </c>
      <c r="B644" s="213" t="s">
        <v>271</v>
      </c>
      <c r="C644" s="262" t="s">
        <v>272</v>
      </c>
      <c r="D644" s="335">
        <v>155</v>
      </c>
      <c r="E644" s="254" t="s">
        <v>2399</v>
      </c>
      <c r="F644" s="254" t="s">
        <v>2400</v>
      </c>
      <c r="G644" s="336">
        <v>42276</v>
      </c>
      <c r="H644" s="351" t="s">
        <v>17</v>
      </c>
      <c r="I644" s="349" t="s">
        <v>2375</v>
      </c>
      <c r="J644" s="271" t="s">
        <v>2382</v>
      </c>
      <c r="K644" s="271" t="s">
        <v>1859</v>
      </c>
      <c r="L644" s="224" t="s">
        <v>2383</v>
      </c>
      <c r="M644" s="330">
        <v>2015</v>
      </c>
      <c r="N644" s="330"/>
      <c r="O644" s="271" t="s">
        <v>2401</v>
      </c>
      <c r="P644" s="271" t="s">
        <v>2402</v>
      </c>
      <c r="Q644" s="327">
        <v>1</v>
      </c>
      <c r="R644" s="407">
        <v>2105000</v>
      </c>
      <c r="S644" s="406">
        <v>229360800</v>
      </c>
      <c r="T644" s="221">
        <f t="shared" si="172"/>
        <v>3822680</v>
      </c>
      <c r="U644" s="224">
        <v>60</v>
      </c>
      <c r="V644" s="223">
        <v>60</v>
      </c>
      <c r="W644" s="222">
        <f t="shared" si="173"/>
        <v>0</v>
      </c>
      <c r="X644" s="222">
        <f t="shared" si="174"/>
        <v>60</v>
      </c>
      <c r="Y644" s="225">
        <f t="shared" si="170"/>
        <v>0</v>
      </c>
      <c r="Z644" s="226">
        <v>229360800</v>
      </c>
      <c r="AA644" s="226">
        <v>0</v>
      </c>
      <c r="AB644" s="226">
        <f t="shared" si="162"/>
        <v>0</v>
      </c>
      <c r="AC644" s="226"/>
      <c r="AD644" s="226"/>
      <c r="AE644" s="226"/>
      <c r="AF644" s="226"/>
      <c r="AG644" s="226"/>
      <c r="AH644" s="226"/>
      <c r="AI644" s="226"/>
      <c r="AJ644" s="226"/>
      <c r="AK644" s="226"/>
      <c r="AL644" s="226"/>
      <c r="AM644" s="226"/>
      <c r="AN644" s="226"/>
      <c r="AO644" s="226">
        <f t="shared" si="175"/>
        <v>229360800</v>
      </c>
      <c r="AP644" s="227">
        <f t="shared" si="176"/>
        <v>0</v>
      </c>
      <c r="AQ644" s="228"/>
      <c r="AR644" s="228"/>
      <c r="AS644" s="302"/>
      <c r="AT644" s="230"/>
      <c r="AU644" s="119" t="s">
        <v>195</v>
      </c>
      <c r="AV644" s="119" t="e">
        <f>VLOOKUP(F644,'[80]Detail Deprec_202512'!$D$230:$I$390,6,FALSE)</f>
        <v>#N/A</v>
      </c>
      <c r="AW644" s="119" t="e">
        <f t="shared" si="171"/>
        <v>#N/A</v>
      </c>
      <c r="BL644" s="254" t="s">
        <v>2399</v>
      </c>
    </row>
    <row r="645" spans="1:64" ht="12.9" customHeight="1" outlineLevel="1">
      <c r="A645" s="210">
        <f t="shared" si="163"/>
        <v>628</v>
      </c>
      <c r="B645" s="213" t="s">
        <v>271</v>
      </c>
      <c r="C645" s="216" t="s">
        <v>476</v>
      </c>
      <c r="D645" s="335">
        <v>155</v>
      </c>
      <c r="E645" s="254" t="s">
        <v>2403</v>
      </c>
      <c r="F645" s="254" t="s">
        <v>2404</v>
      </c>
      <c r="G645" s="336">
        <v>42276</v>
      </c>
      <c r="H645" s="351" t="s">
        <v>17</v>
      </c>
      <c r="I645" s="349" t="s">
        <v>2375</v>
      </c>
      <c r="J645" s="271" t="s">
        <v>2382</v>
      </c>
      <c r="K645" s="271" t="s">
        <v>1859</v>
      </c>
      <c r="L645" s="224" t="s">
        <v>2383</v>
      </c>
      <c r="M645" s="330">
        <v>2015</v>
      </c>
      <c r="N645" s="330"/>
      <c r="O645" s="271" t="s">
        <v>2405</v>
      </c>
      <c r="P645" s="271" t="s">
        <v>2406</v>
      </c>
      <c r="Q645" s="327">
        <v>1</v>
      </c>
      <c r="R645" s="407">
        <v>2105000</v>
      </c>
      <c r="S645" s="406">
        <v>229360800</v>
      </c>
      <c r="T645" s="221">
        <f t="shared" si="172"/>
        <v>3822680</v>
      </c>
      <c r="U645" s="224">
        <v>60</v>
      </c>
      <c r="V645" s="223">
        <v>60</v>
      </c>
      <c r="W645" s="222">
        <f t="shared" si="173"/>
        <v>0</v>
      </c>
      <c r="X645" s="222">
        <f t="shared" si="174"/>
        <v>60</v>
      </c>
      <c r="Y645" s="225">
        <f t="shared" si="170"/>
        <v>0</v>
      </c>
      <c r="Z645" s="226">
        <v>229360800</v>
      </c>
      <c r="AA645" s="226">
        <v>0</v>
      </c>
      <c r="AB645" s="226">
        <f t="shared" si="162"/>
        <v>0</v>
      </c>
      <c r="AC645" s="226"/>
      <c r="AD645" s="226"/>
      <c r="AE645" s="226"/>
      <c r="AF645" s="226"/>
      <c r="AG645" s="226"/>
      <c r="AH645" s="226"/>
      <c r="AI645" s="226"/>
      <c r="AJ645" s="226"/>
      <c r="AK645" s="226"/>
      <c r="AL645" s="226"/>
      <c r="AM645" s="226"/>
      <c r="AN645" s="226"/>
      <c r="AO645" s="226">
        <f t="shared" si="175"/>
        <v>229360800</v>
      </c>
      <c r="AP645" s="227">
        <f t="shared" si="176"/>
        <v>0</v>
      </c>
      <c r="AQ645" s="228"/>
      <c r="AR645" s="228"/>
      <c r="AS645" s="302"/>
      <c r="AT645" s="230"/>
      <c r="AU645" s="119" t="s">
        <v>195</v>
      </c>
      <c r="AV645" s="119" t="e">
        <f>VLOOKUP(F645,'[80]Detail Deprec_202512'!$D$230:$I$390,6,FALSE)</f>
        <v>#N/A</v>
      </c>
      <c r="AW645" s="534" t="e">
        <f t="shared" si="171"/>
        <v>#N/A</v>
      </c>
      <c r="BL645" s="254" t="s">
        <v>2403</v>
      </c>
    </row>
    <row r="646" spans="1:64" ht="12.9" customHeight="1" outlineLevel="1">
      <c r="A646" s="210">
        <f t="shared" si="163"/>
        <v>629</v>
      </c>
      <c r="B646" s="213" t="s">
        <v>271</v>
      </c>
      <c r="C646" s="262" t="s">
        <v>272</v>
      </c>
      <c r="D646" s="335">
        <v>155</v>
      </c>
      <c r="E646" s="254" t="s">
        <v>2407</v>
      </c>
      <c r="F646" s="254" t="s">
        <v>2408</v>
      </c>
      <c r="G646" s="336">
        <v>42276</v>
      </c>
      <c r="H646" s="351" t="s">
        <v>17</v>
      </c>
      <c r="I646" s="349" t="s">
        <v>2375</v>
      </c>
      <c r="J646" s="271" t="s">
        <v>2382</v>
      </c>
      <c r="K646" s="271" t="s">
        <v>1859</v>
      </c>
      <c r="L646" s="224" t="s">
        <v>2383</v>
      </c>
      <c r="M646" s="330">
        <v>2015</v>
      </c>
      <c r="N646" s="330"/>
      <c r="O646" s="271" t="s">
        <v>2409</v>
      </c>
      <c r="P646" s="271" t="s">
        <v>2410</v>
      </c>
      <c r="Q646" s="327">
        <v>1</v>
      </c>
      <c r="R646" s="407">
        <v>2105000</v>
      </c>
      <c r="S646" s="406">
        <v>229360800</v>
      </c>
      <c r="T646" s="221">
        <f t="shared" si="172"/>
        <v>3822680</v>
      </c>
      <c r="U646" s="224">
        <v>60</v>
      </c>
      <c r="V646" s="223">
        <v>60</v>
      </c>
      <c r="W646" s="222">
        <f t="shared" si="173"/>
        <v>0</v>
      </c>
      <c r="X646" s="222">
        <f t="shared" si="174"/>
        <v>60</v>
      </c>
      <c r="Y646" s="225">
        <f t="shared" si="170"/>
        <v>0</v>
      </c>
      <c r="Z646" s="226">
        <v>229360800</v>
      </c>
      <c r="AA646" s="226">
        <v>0</v>
      </c>
      <c r="AB646" s="226">
        <f t="shared" si="162"/>
        <v>0</v>
      </c>
      <c r="AC646" s="226"/>
      <c r="AD646" s="226"/>
      <c r="AE646" s="226"/>
      <c r="AF646" s="226"/>
      <c r="AG646" s="226"/>
      <c r="AH646" s="226"/>
      <c r="AI646" s="226"/>
      <c r="AJ646" s="226"/>
      <c r="AK646" s="226"/>
      <c r="AL646" s="226"/>
      <c r="AM646" s="226"/>
      <c r="AN646" s="226"/>
      <c r="AO646" s="226">
        <f t="shared" si="175"/>
        <v>229360800</v>
      </c>
      <c r="AP646" s="227">
        <f t="shared" si="176"/>
        <v>0</v>
      </c>
      <c r="AQ646" s="228"/>
      <c r="AR646" s="228"/>
      <c r="AS646" s="302"/>
      <c r="AT646" s="230"/>
      <c r="AU646" s="119" t="s">
        <v>195</v>
      </c>
      <c r="AV646" s="119" t="e">
        <f>VLOOKUP(F646,'[80]Detail Deprec_202512'!$D$230:$I$390,6,FALSE)</f>
        <v>#N/A</v>
      </c>
      <c r="AW646" s="119" t="e">
        <f t="shared" si="171"/>
        <v>#N/A</v>
      </c>
      <c r="BL646" s="254" t="s">
        <v>2407</v>
      </c>
    </row>
    <row r="647" spans="1:64" ht="12.9" customHeight="1" outlineLevel="1">
      <c r="A647" s="829">
        <f t="shared" si="163"/>
        <v>630</v>
      </c>
      <c r="B647" s="853" t="s">
        <v>271</v>
      </c>
      <c r="C647" s="849" t="s">
        <v>272</v>
      </c>
      <c r="D647" s="832">
        <v>155</v>
      </c>
      <c r="E647" s="830" t="s">
        <v>2411</v>
      </c>
      <c r="F647" s="830" t="s">
        <v>2412</v>
      </c>
      <c r="G647" s="833">
        <v>42276</v>
      </c>
      <c r="H647" s="834" t="s">
        <v>17</v>
      </c>
      <c r="I647" s="850" t="s">
        <v>2375</v>
      </c>
      <c r="J647" s="836" t="s">
        <v>2382</v>
      </c>
      <c r="K647" s="836" t="s">
        <v>1859</v>
      </c>
      <c r="L647" s="841" t="s">
        <v>2383</v>
      </c>
      <c r="M647" s="835">
        <v>2015</v>
      </c>
      <c r="N647" s="835"/>
      <c r="O647" s="836" t="s">
        <v>2413</v>
      </c>
      <c r="P647" s="836" t="s">
        <v>2414</v>
      </c>
      <c r="Q647" s="837">
        <v>1</v>
      </c>
      <c r="R647" s="895">
        <v>2105000</v>
      </c>
      <c r="S647" s="889">
        <v>229360800</v>
      </c>
      <c r="T647" s="840">
        <f t="shared" si="172"/>
        <v>3822680</v>
      </c>
      <c r="U647" s="841">
        <v>60</v>
      </c>
      <c r="V647" s="842">
        <v>60</v>
      </c>
      <c r="W647" s="843">
        <f t="shared" si="173"/>
        <v>0</v>
      </c>
      <c r="X647" s="843">
        <f t="shared" si="174"/>
        <v>60</v>
      </c>
      <c r="Y647" s="844">
        <f t="shared" si="170"/>
        <v>0</v>
      </c>
      <c r="Z647" s="845">
        <v>229360800</v>
      </c>
      <c r="AA647" s="845">
        <v>0</v>
      </c>
      <c r="AB647" s="845">
        <f t="shared" si="162"/>
        <v>0</v>
      </c>
      <c r="AC647" s="845"/>
      <c r="AD647" s="845"/>
      <c r="AE647" s="845"/>
      <c r="AF647" s="845"/>
      <c r="AG647" s="845"/>
      <c r="AH647" s="845"/>
      <c r="AI647" s="845"/>
      <c r="AJ647" s="845"/>
      <c r="AK647" s="845"/>
      <c r="AL647" s="845"/>
      <c r="AM647" s="845"/>
      <c r="AN647" s="845"/>
      <c r="AO647" s="845">
        <f t="shared" si="175"/>
        <v>229360800</v>
      </c>
      <c r="AP647" s="846">
        <f t="shared" si="176"/>
        <v>0</v>
      </c>
      <c r="AQ647" s="847"/>
      <c r="AR647" s="847" t="s">
        <v>86</v>
      </c>
      <c r="AS647" s="848"/>
      <c r="AT647" s="865">
        <v>46112</v>
      </c>
      <c r="AU647" s="119" t="s">
        <v>195</v>
      </c>
      <c r="AV647" s="119" t="e">
        <f>VLOOKUP(F647,'[80]Detail Deprec_202512'!$D$230:$I$390,6,FALSE)</f>
        <v>#N/A</v>
      </c>
      <c r="AW647" s="119" t="e">
        <f t="shared" si="171"/>
        <v>#N/A</v>
      </c>
      <c r="BL647" s="254" t="s">
        <v>2411</v>
      </c>
    </row>
    <row r="648" spans="1:64" ht="12.9" customHeight="1" outlineLevel="1">
      <c r="A648" s="210">
        <f t="shared" si="163"/>
        <v>631</v>
      </c>
      <c r="B648" s="213" t="s">
        <v>271</v>
      </c>
      <c r="C648" s="262" t="s">
        <v>272</v>
      </c>
      <c r="D648" s="335">
        <v>155</v>
      </c>
      <c r="E648" s="254" t="s">
        <v>2415</v>
      </c>
      <c r="F648" s="254" t="s">
        <v>2416</v>
      </c>
      <c r="G648" s="336">
        <v>42276</v>
      </c>
      <c r="H648" s="351" t="s">
        <v>17</v>
      </c>
      <c r="I648" s="349" t="s">
        <v>2375</v>
      </c>
      <c r="J648" s="271" t="s">
        <v>2382</v>
      </c>
      <c r="K648" s="271" t="s">
        <v>1859</v>
      </c>
      <c r="L648" s="224" t="s">
        <v>2383</v>
      </c>
      <c r="M648" s="330">
        <v>2015</v>
      </c>
      <c r="N648" s="330"/>
      <c r="O648" s="271" t="s">
        <v>2417</v>
      </c>
      <c r="P648" s="271" t="s">
        <v>2418</v>
      </c>
      <c r="Q648" s="327">
        <v>1</v>
      </c>
      <c r="R648" s="407">
        <v>2105000</v>
      </c>
      <c r="S648" s="406">
        <v>229360800</v>
      </c>
      <c r="T648" s="221">
        <f t="shared" si="172"/>
        <v>3822680</v>
      </c>
      <c r="U648" s="224">
        <v>60</v>
      </c>
      <c r="V648" s="223">
        <v>60</v>
      </c>
      <c r="W648" s="222">
        <f t="shared" si="173"/>
        <v>0</v>
      </c>
      <c r="X648" s="222">
        <f t="shared" si="174"/>
        <v>60</v>
      </c>
      <c r="Y648" s="225">
        <f t="shared" si="170"/>
        <v>0</v>
      </c>
      <c r="Z648" s="226">
        <v>229360800</v>
      </c>
      <c r="AA648" s="226">
        <v>0</v>
      </c>
      <c r="AB648" s="226">
        <f t="shared" si="162"/>
        <v>0</v>
      </c>
      <c r="AC648" s="226"/>
      <c r="AD648" s="226"/>
      <c r="AE648" s="226"/>
      <c r="AF648" s="226"/>
      <c r="AG648" s="226"/>
      <c r="AH648" s="226"/>
      <c r="AI648" s="226"/>
      <c r="AJ648" s="226"/>
      <c r="AK648" s="226"/>
      <c r="AL648" s="226"/>
      <c r="AM648" s="226"/>
      <c r="AN648" s="226"/>
      <c r="AO648" s="226">
        <f t="shared" si="175"/>
        <v>229360800</v>
      </c>
      <c r="AP648" s="227">
        <f t="shared" si="176"/>
        <v>0</v>
      </c>
      <c r="AQ648" s="228"/>
      <c r="AR648" s="228"/>
      <c r="AS648" s="302"/>
      <c r="AT648" s="230"/>
      <c r="AU648" s="119" t="s">
        <v>195</v>
      </c>
      <c r="AV648" s="119" t="e">
        <f>VLOOKUP(F648,'[80]Detail Deprec_202512'!$D$230:$I$390,6,FALSE)</f>
        <v>#N/A</v>
      </c>
      <c r="AW648" s="119" t="e">
        <f t="shared" si="171"/>
        <v>#N/A</v>
      </c>
      <c r="BL648" s="254" t="s">
        <v>2415</v>
      </c>
    </row>
    <row r="649" spans="1:64" ht="12.9" customHeight="1" outlineLevel="1">
      <c r="A649" s="210">
        <f t="shared" si="163"/>
        <v>632</v>
      </c>
      <c r="B649" s="213" t="s">
        <v>271</v>
      </c>
      <c r="C649" s="262" t="s">
        <v>272</v>
      </c>
      <c r="D649" s="335">
        <v>155</v>
      </c>
      <c r="E649" s="254" t="s">
        <v>2419</v>
      </c>
      <c r="F649" s="254" t="s">
        <v>2420</v>
      </c>
      <c r="G649" s="336">
        <v>42276</v>
      </c>
      <c r="H649" s="351" t="s">
        <v>17</v>
      </c>
      <c r="I649" s="349" t="s">
        <v>2375</v>
      </c>
      <c r="J649" s="271" t="s">
        <v>2382</v>
      </c>
      <c r="K649" s="271" t="s">
        <v>1859</v>
      </c>
      <c r="L649" s="224" t="s">
        <v>2383</v>
      </c>
      <c r="M649" s="330">
        <v>2015</v>
      </c>
      <c r="N649" s="330"/>
      <c r="O649" s="271" t="s">
        <v>2421</v>
      </c>
      <c r="P649" s="271" t="s">
        <v>2422</v>
      </c>
      <c r="Q649" s="327">
        <v>1</v>
      </c>
      <c r="R649" s="407">
        <v>2105000</v>
      </c>
      <c r="S649" s="406">
        <v>229360800</v>
      </c>
      <c r="T649" s="221">
        <f t="shared" si="172"/>
        <v>3822680</v>
      </c>
      <c r="U649" s="224">
        <v>60</v>
      </c>
      <c r="V649" s="223">
        <v>60</v>
      </c>
      <c r="W649" s="222">
        <f t="shared" si="173"/>
        <v>0</v>
      </c>
      <c r="X649" s="222">
        <f t="shared" si="174"/>
        <v>60</v>
      </c>
      <c r="Y649" s="225">
        <f t="shared" si="170"/>
        <v>0</v>
      </c>
      <c r="Z649" s="226">
        <v>229360800</v>
      </c>
      <c r="AA649" s="226">
        <v>0</v>
      </c>
      <c r="AB649" s="226">
        <f t="shared" si="162"/>
        <v>0</v>
      </c>
      <c r="AC649" s="226"/>
      <c r="AD649" s="226"/>
      <c r="AE649" s="226"/>
      <c r="AF649" s="226"/>
      <c r="AG649" s="226"/>
      <c r="AH649" s="226"/>
      <c r="AI649" s="226"/>
      <c r="AJ649" s="226"/>
      <c r="AK649" s="226"/>
      <c r="AL649" s="226"/>
      <c r="AM649" s="226"/>
      <c r="AN649" s="226"/>
      <c r="AO649" s="226">
        <f t="shared" si="175"/>
        <v>229360800</v>
      </c>
      <c r="AP649" s="227">
        <f t="shared" si="176"/>
        <v>0</v>
      </c>
      <c r="AQ649" s="228"/>
      <c r="AR649" s="228"/>
      <c r="AS649" s="302"/>
      <c r="AT649" s="230"/>
      <c r="AU649" s="119" t="s">
        <v>195</v>
      </c>
      <c r="AV649" s="119" t="e">
        <f>VLOOKUP(F649,'[80]Detail Deprec_202512'!$D$230:$I$390,6,FALSE)</f>
        <v>#N/A</v>
      </c>
      <c r="AW649" s="119" t="e">
        <f t="shared" si="171"/>
        <v>#N/A</v>
      </c>
      <c r="BL649" s="254" t="s">
        <v>2419</v>
      </c>
    </row>
    <row r="650" spans="1:64" ht="12.9" customHeight="1" outlineLevel="1">
      <c r="A650" s="210">
        <f t="shared" si="163"/>
        <v>633</v>
      </c>
      <c r="B650" s="213" t="s">
        <v>271</v>
      </c>
      <c r="C650" s="262" t="s">
        <v>272</v>
      </c>
      <c r="D650" s="335">
        <v>155</v>
      </c>
      <c r="E650" s="254" t="s">
        <v>2423</v>
      </c>
      <c r="F650" s="254" t="s">
        <v>2424</v>
      </c>
      <c r="G650" s="336">
        <v>42276</v>
      </c>
      <c r="H650" s="351" t="s">
        <v>17</v>
      </c>
      <c r="I650" s="349" t="s">
        <v>2375</v>
      </c>
      <c r="J650" s="271" t="s">
        <v>2425</v>
      </c>
      <c r="K650" s="271" t="s">
        <v>1859</v>
      </c>
      <c r="L650" s="224" t="s">
        <v>1860</v>
      </c>
      <c r="M650" s="330">
        <v>2015</v>
      </c>
      <c r="N650" s="330"/>
      <c r="O650" s="271" t="s">
        <v>2426</v>
      </c>
      <c r="P650" s="271" t="s">
        <v>2427</v>
      </c>
      <c r="Q650" s="327">
        <v>1</v>
      </c>
      <c r="R650" s="407">
        <v>2635000</v>
      </c>
      <c r="S650" s="406">
        <v>287109600</v>
      </c>
      <c r="T650" s="221">
        <f t="shared" si="172"/>
        <v>4785160</v>
      </c>
      <c r="U650" s="224">
        <v>60</v>
      </c>
      <c r="V650" s="223">
        <v>60</v>
      </c>
      <c r="W650" s="222">
        <f t="shared" si="173"/>
        <v>0</v>
      </c>
      <c r="X650" s="222">
        <f t="shared" si="174"/>
        <v>60</v>
      </c>
      <c r="Y650" s="225">
        <f t="shared" si="170"/>
        <v>0</v>
      </c>
      <c r="Z650" s="226">
        <v>287109600</v>
      </c>
      <c r="AA650" s="226">
        <v>0</v>
      </c>
      <c r="AB650" s="226">
        <f t="shared" si="162"/>
        <v>0</v>
      </c>
      <c r="AC650" s="226"/>
      <c r="AD650" s="226"/>
      <c r="AE650" s="226"/>
      <c r="AF650" s="226"/>
      <c r="AG650" s="226"/>
      <c r="AH650" s="226"/>
      <c r="AI650" s="226"/>
      <c r="AJ650" s="226"/>
      <c r="AK650" s="226"/>
      <c r="AL650" s="226"/>
      <c r="AM650" s="226"/>
      <c r="AN650" s="226"/>
      <c r="AO650" s="226">
        <f t="shared" si="175"/>
        <v>287109600</v>
      </c>
      <c r="AP650" s="227">
        <f t="shared" si="176"/>
        <v>0</v>
      </c>
      <c r="AQ650" s="228"/>
      <c r="AR650" s="228"/>
      <c r="AS650" s="302"/>
      <c r="AT650" s="230"/>
      <c r="AU650" s="119" t="s">
        <v>195</v>
      </c>
      <c r="AV650" s="119" t="e">
        <f>VLOOKUP(F650,'[80]Detail Deprec_202512'!$D$230:$I$390,6,FALSE)</f>
        <v>#N/A</v>
      </c>
      <c r="AW650" s="119" t="e">
        <f t="shared" si="171"/>
        <v>#N/A</v>
      </c>
      <c r="BL650" s="254" t="s">
        <v>2423</v>
      </c>
    </row>
    <row r="651" spans="1:64" ht="12.9" customHeight="1" outlineLevel="1">
      <c r="A651" s="210">
        <f t="shared" si="163"/>
        <v>634</v>
      </c>
      <c r="B651" s="213" t="s">
        <v>271</v>
      </c>
      <c r="C651" s="262" t="s">
        <v>272</v>
      </c>
      <c r="D651" s="335">
        <v>155</v>
      </c>
      <c r="E651" s="254" t="s">
        <v>2428</v>
      </c>
      <c r="F651" s="254" t="s">
        <v>2429</v>
      </c>
      <c r="G651" s="336">
        <v>42276</v>
      </c>
      <c r="H651" s="351" t="s">
        <v>17</v>
      </c>
      <c r="I651" s="349" t="s">
        <v>2375</v>
      </c>
      <c r="J651" s="271" t="s">
        <v>2425</v>
      </c>
      <c r="K651" s="271" t="s">
        <v>1859</v>
      </c>
      <c r="L651" s="224" t="s">
        <v>1860</v>
      </c>
      <c r="M651" s="330">
        <v>2015</v>
      </c>
      <c r="N651" s="330"/>
      <c r="O651" s="271" t="s">
        <v>2430</v>
      </c>
      <c r="P651" s="271" t="s">
        <v>2431</v>
      </c>
      <c r="Q651" s="327">
        <v>1</v>
      </c>
      <c r="R651" s="407">
        <v>2635000</v>
      </c>
      <c r="S651" s="406">
        <v>287109600</v>
      </c>
      <c r="T651" s="221">
        <f t="shared" si="172"/>
        <v>4785160</v>
      </c>
      <c r="U651" s="224">
        <v>60</v>
      </c>
      <c r="V651" s="223">
        <v>60</v>
      </c>
      <c r="W651" s="222">
        <f t="shared" si="173"/>
        <v>0</v>
      </c>
      <c r="X651" s="222">
        <f t="shared" si="174"/>
        <v>60</v>
      </c>
      <c r="Y651" s="225">
        <f t="shared" si="170"/>
        <v>0</v>
      </c>
      <c r="Z651" s="226">
        <v>287109600</v>
      </c>
      <c r="AA651" s="226">
        <v>0</v>
      </c>
      <c r="AB651" s="226">
        <f t="shared" ref="AB651:AB714" si="177">SUM(AC651:AH651)</f>
        <v>0</v>
      </c>
      <c r="AC651" s="226"/>
      <c r="AD651" s="226"/>
      <c r="AE651" s="226"/>
      <c r="AF651" s="226"/>
      <c r="AG651" s="226"/>
      <c r="AH651" s="226"/>
      <c r="AI651" s="226"/>
      <c r="AJ651" s="226"/>
      <c r="AK651" s="226"/>
      <c r="AL651" s="226"/>
      <c r="AM651" s="226"/>
      <c r="AN651" s="226"/>
      <c r="AO651" s="226">
        <f t="shared" si="175"/>
        <v>287109600</v>
      </c>
      <c r="AP651" s="227">
        <f t="shared" si="176"/>
        <v>0</v>
      </c>
      <c r="AQ651" s="228"/>
      <c r="AR651" s="228"/>
      <c r="AS651" s="302"/>
      <c r="AT651" s="230"/>
      <c r="AU651" s="119" t="s">
        <v>195</v>
      </c>
      <c r="AV651" s="119" t="e">
        <f>VLOOKUP(F651,'[80]Detail Deprec_202512'!$D$230:$I$390,6,FALSE)</f>
        <v>#N/A</v>
      </c>
      <c r="AW651" s="119" t="e">
        <f t="shared" si="171"/>
        <v>#N/A</v>
      </c>
      <c r="BL651" s="254" t="s">
        <v>2428</v>
      </c>
    </row>
    <row r="652" spans="1:64" ht="12.9" customHeight="1" outlineLevel="1">
      <c r="A652" s="210">
        <f t="shared" si="163"/>
        <v>635</v>
      </c>
      <c r="B652" s="213" t="s">
        <v>271</v>
      </c>
      <c r="C652" s="262" t="s">
        <v>272</v>
      </c>
      <c r="D652" s="335">
        <v>155</v>
      </c>
      <c r="E652" s="254" t="s">
        <v>2432</v>
      </c>
      <c r="F652" s="254" t="s">
        <v>2433</v>
      </c>
      <c r="G652" s="336">
        <v>42276</v>
      </c>
      <c r="H652" s="351" t="s">
        <v>17</v>
      </c>
      <c r="I652" s="349" t="s">
        <v>2375</v>
      </c>
      <c r="J652" s="271" t="s">
        <v>2425</v>
      </c>
      <c r="K652" s="271" t="s">
        <v>1859</v>
      </c>
      <c r="L652" s="224" t="s">
        <v>1860</v>
      </c>
      <c r="M652" s="330">
        <v>2015</v>
      </c>
      <c r="N652" s="330"/>
      <c r="O652" s="271" t="s">
        <v>2434</v>
      </c>
      <c r="P652" s="271" t="s">
        <v>2435</v>
      </c>
      <c r="Q652" s="327">
        <v>1</v>
      </c>
      <c r="R652" s="407">
        <v>2635000</v>
      </c>
      <c r="S652" s="406">
        <v>287109600</v>
      </c>
      <c r="T652" s="221">
        <f t="shared" si="172"/>
        <v>4785160</v>
      </c>
      <c r="U652" s="224">
        <v>60</v>
      </c>
      <c r="V652" s="223">
        <v>60</v>
      </c>
      <c r="W652" s="222">
        <f t="shared" si="173"/>
        <v>0</v>
      </c>
      <c r="X652" s="222">
        <f t="shared" si="174"/>
        <v>60</v>
      </c>
      <c r="Y652" s="225">
        <f t="shared" si="170"/>
        <v>0</v>
      </c>
      <c r="Z652" s="226">
        <v>287109600</v>
      </c>
      <c r="AA652" s="226">
        <v>0</v>
      </c>
      <c r="AB652" s="226">
        <f t="shared" si="177"/>
        <v>0</v>
      </c>
      <c r="AC652" s="226"/>
      <c r="AD652" s="226"/>
      <c r="AE652" s="226"/>
      <c r="AF652" s="226"/>
      <c r="AG652" s="226"/>
      <c r="AH652" s="226"/>
      <c r="AI652" s="226"/>
      <c r="AJ652" s="226"/>
      <c r="AK652" s="226"/>
      <c r="AL652" s="226"/>
      <c r="AM652" s="226"/>
      <c r="AN652" s="226"/>
      <c r="AO652" s="226">
        <f t="shared" si="175"/>
        <v>287109600</v>
      </c>
      <c r="AP652" s="227">
        <f t="shared" si="176"/>
        <v>0</v>
      </c>
      <c r="AQ652" s="228"/>
      <c r="AR652" s="228"/>
      <c r="AS652" s="302"/>
      <c r="AT652" s="230"/>
      <c r="AU652" s="119" t="s">
        <v>195</v>
      </c>
      <c r="AV652" s="119" t="e">
        <f>VLOOKUP(F652,'[80]Detail Deprec_202512'!$D$230:$I$390,6,FALSE)</f>
        <v>#N/A</v>
      </c>
      <c r="AW652" s="119" t="e">
        <f t="shared" si="171"/>
        <v>#N/A</v>
      </c>
      <c r="BL652" s="254" t="s">
        <v>2432</v>
      </c>
    </row>
    <row r="653" spans="1:64" ht="12.9" customHeight="1" outlineLevel="1">
      <c r="A653" s="829">
        <f t="shared" ref="A653:A716" si="178">A652+1</f>
        <v>636</v>
      </c>
      <c r="B653" s="853" t="s">
        <v>271</v>
      </c>
      <c r="C653" s="849" t="s">
        <v>272</v>
      </c>
      <c r="D653" s="832">
        <v>155</v>
      </c>
      <c r="E653" s="830" t="s">
        <v>2436</v>
      </c>
      <c r="F653" s="830" t="s">
        <v>2437</v>
      </c>
      <c r="G653" s="833">
        <v>42276</v>
      </c>
      <c r="H653" s="834" t="s">
        <v>17</v>
      </c>
      <c r="I653" s="850" t="s">
        <v>2375</v>
      </c>
      <c r="J653" s="836" t="s">
        <v>2425</v>
      </c>
      <c r="K653" s="836" t="s">
        <v>1859</v>
      </c>
      <c r="L653" s="841" t="s">
        <v>1860</v>
      </c>
      <c r="M653" s="835">
        <v>2015</v>
      </c>
      <c r="N653" s="835"/>
      <c r="O653" s="836" t="s">
        <v>2438</v>
      </c>
      <c r="P653" s="836" t="s">
        <v>2439</v>
      </c>
      <c r="Q653" s="837">
        <v>1</v>
      </c>
      <c r="R653" s="895">
        <v>2635000</v>
      </c>
      <c r="S653" s="889">
        <v>287109600</v>
      </c>
      <c r="T653" s="840">
        <f t="shared" si="172"/>
        <v>4785160</v>
      </c>
      <c r="U653" s="841">
        <v>60</v>
      </c>
      <c r="V653" s="842">
        <v>60</v>
      </c>
      <c r="W653" s="843">
        <f t="shared" si="173"/>
        <v>0</v>
      </c>
      <c r="X653" s="843">
        <f t="shared" si="174"/>
        <v>60</v>
      </c>
      <c r="Y653" s="844">
        <f t="shared" ref="Y653:Y665" si="179">+U653-X653</f>
        <v>0</v>
      </c>
      <c r="Z653" s="845">
        <v>287109600</v>
      </c>
      <c r="AA653" s="845">
        <v>0</v>
      </c>
      <c r="AB653" s="845">
        <f t="shared" si="177"/>
        <v>0</v>
      </c>
      <c r="AC653" s="845"/>
      <c r="AD653" s="845"/>
      <c r="AE653" s="845"/>
      <c r="AF653" s="845"/>
      <c r="AG653" s="845"/>
      <c r="AH653" s="845"/>
      <c r="AI653" s="845"/>
      <c r="AJ653" s="845"/>
      <c r="AK653" s="845"/>
      <c r="AL653" s="845"/>
      <c r="AM653" s="845"/>
      <c r="AN653" s="845"/>
      <c r="AO653" s="845">
        <f t="shared" si="175"/>
        <v>287109600</v>
      </c>
      <c r="AP653" s="846">
        <f t="shared" si="176"/>
        <v>0</v>
      </c>
      <c r="AQ653" s="847"/>
      <c r="AR653" s="847" t="s">
        <v>86</v>
      </c>
      <c r="AS653" s="848"/>
      <c r="AT653" s="865">
        <v>46112</v>
      </c>
      <c r="AU653" s="119" t="s">
        <v>195</v>
      </c>
      <c r="AV653" s="119" t="e">
        <f>VLOOKUP(F653,'[80]Detail Deprec_202512'!$D$230:$I$390,6,FALSE)</f>
        <v>#N/A</v>
      </c>
      <c r="AW653" s="119" t="e">
        <f t="shared" si="171"/>
        <v>#N/A</v>
      </c>
      <c r="BL653" s="254" t="s">
        <v>2436</v>
      </c>
    </row>
    <row r="654" spans="1:64" ht="12.9" customHeight="1" outlineLevel="1">
      <c r="A654" s="210">
        <f t="shared" si="178"/>
        <v>637</v>
      </c>
      <c r="B654" s="213" t="s">
        <v>271</v>
      </c>
      <c r="C654" s="262" t="s">
        <v>272</v>
      </c>
      <c r="D654" s="335">
        <v>155</v>
      </c>
      <c r="E654" s="254" t="s">
        <v>2440</v>
      </c>
      <c r="F654" s="254" t="s">
        <v>2441</v>
      </c>
      <c r="G654" s="336">
        <v>42276</v>
      </c>
      <c r="H654" s="351" t="s">
        <v>17</v>
      </c>
      <c r="I654" s="349" t="s">
        <v>2375</v>
      </c>
      <c r="J654" s="271" t="s">
        <v>2425</v>
      </c>
      <c r="K654" s="271" t="s">
        <v>1859</v>
      </c>
      <c r="L654" s="224" t="s">
        <v>1860</v>
      </c>
      <c r="M654" s="330">
        <v>2015</v>
      </c>
      <c r="N654" s="330"/>
      <c r="O654" s="271" t="s">
        <v>2442</v>
      </c>
      <c r="P654" s="271" t="s">
        <v>2443</v>
      </c>
      <c r="Q654" s="327">
        <v>1</v>
      </c>
      <c r="R654" s="407">
        <v>2635000</v>
      </c>
      <c r="S654" s="406">
        <v>287109600</v>
      </c>
      <c r="T654" s="221">
        <f t="shared" si="172"/>
        <v>4785160</v>
      </c>
      <c r="U654" s="224">
        <v>60</v>
      </c>
      <c r="V654" s="223">
        <v>60</v>
      </c>
      <c r="W654" s="222">
        <f t="shared" si="173"/>
        <v>0</v>
      </c>
      <c r="X654" s="222">
        <f t="shared" si="174"/>
        <v>60</v>
      </c>
      <c r="Y654" s="225">
        <f t="shared" si="179"/>
        <v>0</v>
      </c>
      <c r="Z654" s="226">
        <v>287109600</v>
      </c>
      <c r="AA654" s="226">
        <v>0</v>
      </c>
      <c r="AB654" s="226">
        <f t="shared" si="177"/>
        <v>0</v>
      </c>
      <c r="AC654" s="226"/>
      <c r="AD654" s="226"/>
      <c r="AE654" s="226"/>
      <c r="AF654" s="226"/>
      <c r="AG654" s="226"/>
      <c r="AH654" s="226"/>
      <c r="AI654" s="226"/>
      <c r="AJ654" s="226"/>
      <c r="AK654" s="226"/>
      <c r="AL654" s="226"/>
      <c r="AM654" s="226"/>
      <c r="AN654" s="226"/>
      <c r="AO654" s="226">
        <f t="shared" si="175"/>
        <v>287109600</v>
      </c>
      <c r="AP654" s="227">
        <f t="shared" si="176"/>
        <v>0</v>
      </c>
      <c r="AQ654" s="228"/>
      <c r="AR654" s="228"/>
      <c r="AS654" s="302"/>
      <c r="AT654" s="230"/>
      <c r="AU654" s="119" t="s">
        <v>195</v>
      </c>
      <c r="AV654" s="119" t="e">
        <f>VLOOKUP(F654,'[80]Detail Deprec_202512'!$D$230:$I$390,6,FALSE)</f>
        <v>#N/A</v>
      </c>
      <c r="AW654" s="119" t="e">
        <f t="shared" si="171"/>
        <v>#N/A</v>
      </c>
      <c r="BL654" s="254" t="s">
        <v>2440</v>
      </c>
    </row>
    <row r="655" spans="1:64" ht="12.9" hidden="1" customHeight="1" outlineLevel="1">
      <c r="A655" s="210">
        <f t="shared" si="178"/>
        <v>638</v>
      </c>
      <c r="B655" s="213" t="s">
        <v>1839</v>
      </c>
      <c r="C655" s="271" t="s">
        <v>1840</v>
      </c>
      <c r="D655" s="335">
        <v>155</v>
      </c>
      <c r="E655" s="254" t="s">
        <v>2444</v>
      </c>
      <c r="F655" s="254" t="s">
        <v>2445</v>
      </c>
      <c r="G655" s="336">
        <v>42292</v>
      </c>
      <c r="H655" s="351" t="s">
        <v>17</v>
      </c>
      <c r="I655" s="349" t="s">
        <v>1147</v>
      </c>
      <c r="J655" s="271" t="s">
        <v>1923</v>
      </c>
      <c r="K655" s="271" t="s">
        <v>1872</v>
      </c>
      <c r="L655" s="330" t="s">
        <v>1815</v>
      </c>
      <c r="M655" s="330">
        <v>2015</v>
      </c>
      <c r="N655" s="330"/>
      <c r="O655" s="271" t="s">
        <v>2446</v>
      </c>
      <c r="P655" s="271" t="s">
        <v>2447</v>
      </c>
      <c r="Q655" s="327">
        <v>1</v>
      </c>
      <c r="R655" s="394">
        <v>45000</v>
      </c>
      <c r="S655" s="367">
        <v>594495000</v>
      </c>
      <c r="T655" s="221">
        <f t="shared" si="172"/>
        <v>9908250</v>
      </c>
      <c r="U655" s="224">
        <v>60</v>
      </c>
      <c r="V655" s="223">
        <v>60</v>
      </c>
      <c r="W655" s="222">
        <f t="shared" si="173"/>
        <v>0</v>
      </c>
      <c r="X655" s="222">
        <f t="shared" si="174"/>
        <v>60</v>
      </c>
      <c r="Y655" s="225">
        <f t="shared" si="179"/>
        <v>0</v>
      </c>
      <c r="Z655" s="226">
        <v>594495000</v>
      </c>
      <c r="AA655" s="226">
        <v>0</v>
      </c>
      <c r="AB655" s="226">
        <f t="shared" si="177"/>
        <v>0</v>
      </c>
      <c r="AC655" s="226"/>
      <c r="AD655" s="226"/>
      <c r="AE655" s="226"/>
      <c r="AF655" s="226"/>
      <c r="AG655" s="226"/>
      <c r="AH655" s="226"/>
      <c r="AI655" s="226"/>
      <c r="AJ655" s="226"/>
      <c r="AK655" s="226"/>
      <c r="AL655" s="226"/>
      <c r="AM655" s="226"/>
      <c r="AN655" s="226"/>
      <c r="AO655" s="226">
        <f t="shared" si="175"/>
        <v>594495000</v>
      </c>
      <c r="AP655" s="227">
        <f t="shared" si="176"/>
        <v>0</v>
      </c>
      <c r="AQ655" s="228"/>
      <c r="AR655" s="228"/>
      <c r="AS655" s="302"/>
      <c r="AT655" s="230"/>
      <c r="AU655" s="119" t="s">
        <v>195</v>
      </c>
      <c r="AV655" s="119" t="e">
        <f>VLOOKUP(F655,'[80]Detail Deprec_202512'!$D$230:$I$390,6,FALSE)</f>
        <v>#N/A</v>
      </c>
      <c r="AW655" s="534" t="e">
        <f t="shared" si="171"/>
        <v>#N/A</v>
      </c>
      <c r="BL655" s="254" t="s">
        <v>2444</v>
      </c>
    </row>
    <row r="656" spans="1:64" ht="12.9" hidden="1" customHeight="1" outlineLevel="1">
      <c r="A656" s="210">
        <f t="shared" si="178"/>
        <v>639</v>
      </c>
      <c r="B656" s="279" t="s">
        <v>187</v>
      </c>
      <c r="C656" s="216" t="s">
        <v>188</v>
      </c>
      <c r="D656" s="335">
        <v>155</v>
      </c>
      <c r="E656" s="293" t="s">
        <v>2448</v>
      </c>
      <c r="F656" s="293" t="s">
        <v>2449</v>
      </c>
      <c r="G656" s="336">
        <v>42307</v>
      </c>
      <c r="H656" s="351" t="s">
        <v>17</v>
      </c>
      <c r="I656" s="349" t="s">
        <v>2450</v>
      </c>
      <c r="J656" s="271" t="s">
        <v>2451</v>
      </c>
      <c r="K656" s="271" t="s">
        <v>2452</v>
      </c>
      <c r="L656" s="330" t="s">
        <v>2453</v>
      </c>
      <c r="M656" s="330">
        <v>2015</v>
      </c>
      <c r="N656" s="409" t="s">
        <v>2454</v>
      </c>
      <c r="O656" s="271" t="s">
        <v>2455</v>
      </c>
      <c r="P656" s="271" t="s">
        <v>2456</v>
      </c>
      <c r="Q656" s="327">
        <v>1</v>
      </c>
      <c r="R656" s="394"/>
      <c r="S656" s="406">
        <v>229245454</v>
      </c>
      <c r="T656" s="221">
        <f t="shared" si="172"/>
        <v>3820757.5666666669</v>
      </c>
      <c r="U656" s="224">
        <v>60</v>
      </c>
      <c r="V656" s="223">
        <v>59.999999993020595</v>
      </c>
      <c r="W656" s="222">
        <f t="shared" si="173"/>
        <v>0</v>
      </c>
      <c r="X656" s="222">
        <f t="shared" si="174"/>
        <v>59.999999993020595</v>
      </c>
      <c r="Y656" s="225">
        <f t="shared" si="179"/>
        <v>6.9794054979865905E-9</v>
      </c>
      <c r="Z656" s="226">
        <v>229245453.97333339</v>
      </c>
      <c r="AA656" s="226">
        <v>2.6666611433029175E-2</v>
      </c>
      <c r="AB656" s="226">
        <f t="shared" si="177"/>
        <v>0</v>
      </c>
      <c r="AC656" s="226"/>
      <c r="AD656" s="226"/>
      <c r="AE656" s="226"/>
      <c r="AF656" s="226"/>
      <c r="AG656" s="226"/>
      <c r="AH656" s="226"/>
      <c r="AI656" s="226"/>
      <c r="AJ656" s="226"/>
      <c r="AK656" s="226"/>
      <c r="AL656" s="226"/>
      <c r="AM656" s="226"/>
      <c r="AN656" s="226"/>
      <c r="AO656" s="226">
        <f t="shared" si="175"/>
        <v>229245453.97333339</v>
      </c>
      <c r="AP656" s="227">
        <f t="shared" si="176"/>
        <v>2.6666611433029175E-2</v>
      </c>
      <c r="AQ656" s="228"/>
      <c r="AR656" s="228"/>
      <c r="AS656" s="302"/>
      <c r="AT656" s="230"/>
      <c r="AU656" s="119" t="s">
        <v>195</v>
      </c>
      <c r="AV656" s="119" t="e">
        <f>VLOOKUP(F656,'[80]Detail Deprec_202512'!$D$230:$I$390,6,FALSE)</f>
        <v>#N/A</v>
      </c>
      <c r="AW656" s="534" t="e">
        <f t="shared" si="171"/>
        <v>#N/A</v>
      </c>
      <c r="BL656" s="293" t="s">
        <v>2448</v>
      </c>
    </row>
    <row r="657" spans="1:64" ht="12.9" hidden="1" customHeight="1" outlineLevel="1">
      <c r="A657" s="210">
        <f t="shared" si="178"/>
        <v>640</v>
      </c>
      <c r="B657" s="213" t="s">
        <v>518</v>
      </c>
      <c r="C657" s="216" t="s">
        <v>1446</v>
      </c>
      <c r="D657" s="335">
        <v>155</v>
      </c>
      <c r="E657" s="254" t="s">
        <v>2457</v>
      </c>
      <c r="F657" s="254" t="s">
        <v>2458</v>
      </c>
      <c r="G657" s="336">
        <v>42307</v>
      </c>
      <c r="H657" s="351" t="s">
        <v>17</v>
      </c>
      <c r="I657" s="349" t="s">
        <v>316</v>
      </c>
      <c r="J657" s="271" t="s">
        <v>1902</v>
      </c>
      <c r="K657" s="271" t="s">
        <v>1859</v>
      </c>
      <c r="L657" s="330" t="s">
        <v>1903</v>
      </c>
      <c r="M657" s="330">
        <v>2015</v>
      </c>
      <c r="N657" s="330" t="s">
        <v>2459</v>
      </c>
      <c r="O657" s="271" t="s">
        <v>2460</v>
      </c>
      <c r="P657" s="271"/>
      <c r="Q657" s="327">
        <v>1</v>
      </c>
      <c r="R657" s="394">
        <v>36505</v>
      </c>
      <c r="S657" s="406">
        <v>535053785</v>
      </c>
      <c r="T657" s="221">
        <f t="shared" si="172"/>
        <v>8917563.083333334</v>
      </c>
      <c r="U657" s="224">
        <v>60</v>
      </c>
      <c r="V657" s="223">
        <v>59.99999999588826</v>
      </c>
      <c r="W657" s="222">
        <f t="shared" si="173"/>
        <v>0</v>
      </c>
      <c r="X657" s="222">
        <f t="shared" si="174"/>
        <v>59.99999999588826</v>
      </c>
      <c r="Y657" s="225">
        <f t="shared" si="179"/>
        <v>4.1117402815871174E-9</v>
      </c>
      <c r="Z657" s="226">
        <v>535053784.96333331</v>
      </c>
      <c r="AA657" s="226">
        <v>3.6666691303253174E-2</v>
      </c>
      <c r="AB657" s="226">
        <f t="shared" si="177"/>
        <v>0</v>
      </c>
      <c r="AC657" s="226"/>
      <c r="AD657" s="226"/>
      <c r="AE657" s="226"/>
      <c r="AF657" s="226"/>
      <c r="AG657" s="226"/>
      <c r="AH657" s="226"/>
      <c r="AI657" s="226"/>
      <c r="AJ657" s="226"/>
      <c r="AK657" s="226"/>
      <c r="AL657" s="226"/>
      <c r="AM657" s="226"/>
      <c r="AN657" s="226"/>
      <c r="AO657" s="226">
        <f t="shared" si="175"/>
        <v>535053784.96333331</v>
      </c>
      <c r="AP657" s="227">
        <f t="shared" si="176"/>
        <v>3.6666691303253174E-2</v>
      </c>
      <c r="AQ657" s="228"/>
      <c r="AR657" s="228"/>
      <c r="AS657" s="302"/>
      <c r="AT657" s="404"/>
      <c r="AU657" s="119" t="s">
        <v>195</v>
      </c>
      <c r="AV657" s="119" t="e">
        <f>VLOOKUP(F657,'[80]Detail Deprec_202512'!$D$230:$I$390,6,FALSE)</f>
        <v>#N/A</v>
      </c>
      <c r="AW657" s="534" t="e">
        <f t="shared" si="171"/>
        <v>#N/A</v>
      </c>
      <c r="BL657" s="254" t="s">
        <v>2457</v>
      </c>
    </row>
    <row r="658" spans="1:64" ht="12.9" hidden="1" customHeight="1" outlineLevel="1">
      <c r="A658" s="210">
        <f t="shared" si="178"/>
        <v>641</v>
      </c>
      <c r="B658" s="213" t="s">
        <v>187</v>
      </c>
      <c r="C658" s="216" t="s">
        <v>188</v>
      </c>
      <c r="D658" s="335">
        <v>155</v>
      </c>
      <c r="E658" s="254" t="s">
        <v>2461</v>
      </c>
      <c r="F658" s="254" t="s">
        <v>2462</v>
      </c>
      <c r="G658" s="336">
        <v>42307</v>
      </c>
      <c r="H658" s="351" t="s">
        <v>17</v>
      </c>
      <c r="I658" s="349" t="s">
        <v>316</v>
      </c>
      <c r="J658" s="271" t="s">
        <v>1902</v>
      </c>
      <c r="K658" s="271" t="s">
        <v>1859</v>
      </c>
      <c r="L658" s="330" t="s">
        <v>2163</v>
      </c>
      <c r="M658" s="330">
        <v>2015</v>
      </c>
      <c r="N658" s="330" t="s">
        <v>2463</v>
      </c>
      <c r="O658" s="271" t="s">
        <v>2464</v>
      </c>
      <c r="P658" s="271"/>
      <c r="Q658" s="327">
        <v>1</v>
      </c>
      <c r="R658" s="394">
        <v>36505</v>
      </c>
      <c r="S658" s="406">
        <v>535053785</v>
      </c>
      <c r="T658" s="221">
        <f t="shared" si="172"/>
        <v>8917563.083333334</v>
      </c>
      <c r="U658" s="224">
        <v>60</v>
      </c>
      <c r="V658" s="223">
        <v>59.99999999588826</v>
      </c>
      <c r="W658" s="222">
        <f t="shared" si="173"/>
        <v>0</v>
      </c>
      <c r="X658" s="222">
        <f t="shared" si="174"/>
        <v>59.99999999588826</v>
      </c>
      <c r="Y658" s="225">
        <f t="shared" si="179"/>
        <v>4.1117402815871174E-9</v>
      </c>
      <c r="Z658" s="226">
        <v>535053784.96333331</v>
      </c>
      <c r="AA658" s="226">
        <v>3.6666691303253174E-2</v>
      </c>
      <c r="AB658" s="226">
        <f t="shared" si="177"/>
        <v>0</v>
      </c>
      <c r="AC658" s="226"/>
      <c r="AD658" s="226"/>
      <c r="AE658" s="226"/>
      <c r="AF658" s="226"/>
      <c r="AG658" s="226"/>
      <c r="AH658" s="226"/>
      <c r="AI658" s="226"/>
      <c r="AJ658" s="226"/>
      <c r="AK658" s="226"/>
      <c r="AL658" s="226"/>
      <c r="AM658" s="226"/>
      <c r="AN658" s="226"/>
      <c r="AO658" s="226">
        <f t="shared" si="175"/>
        <v>535053784.96333331</v>
      </c>
      <c r="AP658" s="227">
        <f t="shared" si="176"/>
        <v>3.6666691303253174E-2</v>
      </c>
      <c r="AQ658" s="228"/>
      <c r="AR658" s="228"/>
      <c r="AS658" s="302"/>
      <c r="AT658" s="404"/>
      <c r="AU658" s="119" t="s">
        <v>195</v>
      </c>
      <c r="AV658" s="119" t="e">
        <f>VLOOKUP(F658,'[80]Detail Deprec_202512'!$D$230:$I$390,6,FALSE)</f>
        <v>#N/A</v>
      </c>
      <c r="AW658" s="534" t="e">
        <f t="shared" si="171"/>
        <v>#N/A</v>
      </c>
      <c r="BL658" s="254" t="s">
        <v>2461</v>
      </c>
    </row>
    <row r="659" spans="1:64" ht="12.9" hidden="1" customHeight="1" outlineLevel="1">
      <c r="A659" s="210">
        <f t="shared" si="178"/>
        <v>642</v>
      </c>
      <c r="B659" s="279" t="s">
        <v>206</v>
      </c>
      <c r="C659" s="517" t="s">
        <v>188</v>
      </c>
      <c r="D659" s="335">
        <v>155</v>
      </c>
      <c r="E659" s="293" t="s">
        <v>2465</v>
      </c>
      <c r="F659" s="293" t="s">
        <v>2466</v>
      </c>
      <c r="G659" s="336">
        <v>42312</v>
      </c>
      <c r="H659" s="351" t="s">
        <v>17</v>
      </c>
      <c r="I659" s="349" t="s">
        <v>2467</v>
      </c>
      <c r="J659" s="271" t="s">
        <v>1865</v>
      </c>
      <c r="K659" s="271" t="s">
        <v>2468</v>
      </c>
      <c r="L659" s="330" t="s">
        <v>2132</v>
      </c>
      <c r="M659" s="330">
        <v>2015</v>
      </c>
      <c r="N659" s="330">
        <v>8294</v>
      </c>
      <c r="O659" s="271" t="s">
        <v>2469</v>
      </c>
      <c r="P659" s="271" t="s">
        <v>2470</v>
      </c>
      <c r="Q659" s="327">
        <v>1</v>
      </c>
      <c r="R659" s="410">
        <v>850000</v>
      </c>
      <c r="S659" s="411">
        <v>12517270000</v>
      </c>
      <c r="T659" s="412">
        <f t="shared" si="172"/>
        <v>208621166.66666666</v>
      </c>
      <c r="U659" s="224">
        <v>60</v>
      </c>
      <c r="V659" s="223">
        <v>59.999999999872195</v>
      </c>
      <c r="W659" s="413">
        <f t="shared" si="173"/>
        <v>0</v>
      </c>
      <c r="X659" s="413">
        <f t="shared" si="174"/>
        <v>59.999999999872195</v>
      </c>
      <c r="Y659" s="225">
        <f t="shared" si="179"/>
        <v>1.2780532188116922E-10</v>
      </c>
      <c r="Z659" s="414">
        <v>12517269999.973337</v>
      </c>
      <c r="AA659" s="414">
        <v>2.6662826538085938E-2</v>
      </c>
      <c r="AB659" s="226">
        <f t="shared" si="177"/>
        <v>0</v>
      </c>
      <c r="AC659" s="414"/>
      <c r="AD659" s="414"/>
      <c r="AE659" s="414"/>
      <c r="AF659" s="414"/>
      <c r="AG659" s="414"/>
      <c r="AH659" s="414"/>
      <c r="AI659" s="414"/>
      <c r="AJ659" s="414"/>
      <c r="AK659" s="414"/>
      <c r="AL659" s="414"/>
      <c r="AM659" s="414"/>
      <c r="AN659" s="414"/>
      <c r="AO659" s="226">
        <f t="shared" si="175"/>
        <v>12517269999.973337</v>
      </c>
      <c r="AP659" s="415">
        <f t="shared" si="176"/>
        <v>2.6662826538085938E-2</v>
      </c>
      <c r="AQ659" s="416"/>
      <c r="AR659" s="416"/>
      <c r="AS659" s="417"/>
      <c r="AT659" s="404"/>
      <c r="AU659" s="119" t="s">
        <v>195</v>
      </c>
      <c r="AV659" s="119" t="e">
        <f>VLOOKUP(F659,'[80]Detail Deprec_202512'!$D$230:$I$390,6,FALSE)</f>
        <v>#N/A</v>
      </c>
      <c r="AW659" s="534" t="e">
        <f t="shared" si="171"/>
        <v>#N/A</v>
      </c>
      <c r="BL659" s="293" t="s">
        <v>2465</v>
      </c>
    </row>
    <row r="660" spans="1:64" ht="12.9" customHeight="1" outlineLevel="1">
      <c r="A660" s="210">
        <f t="shared" si="178"/>
        <v>643</v>
      </c>
      <c r="B660" s="213" t="s">
        <v>271</v>
      </c>
      <c r="C660" s="262" t="s">
        <v>1891</v>
      </c>
      <c r="D660" s="335">
        <v>155</v>
      </c>
      <c r="E660" s="254" t="s">
        <v>2471</v>
      </c>
      <c r="F660" s="254" t="s">
        <v>2472</v>
      </c>
      <c r="G660" s="336">
        <v>42321</v>
      </c>
      <c r="H660" s="351" t="s">
        <v>17</v>
      </c>
      <c r="I660" s="349" t="s">
        <v>2341</v>
      </c>
      <c r="J660" s="271" t="s">
        <v>1887</v>
      </c>
      <c r="K660" s="271" t="s">
        <v>2473</v>
      </c>
      <c r="L660" s="330" t="s">
        <v>660</v>
      </c>
      <c r="M660" s="330">
        <v>2015</v>
      </c>
      <c r="N660" s="330"/>
      <c r="O660" s="271"/>
      <c r="P660" s="271"/>
      <c r="Q660" s="327">
        <v>1</v>
      </c>
      <c r="R660" s="394"/>
      <c r="S660" s="406">
        <v>235000000</v>
      </c>
      <c r="T660" s="221">
        <f t="shared" si="172"/>
        <v>3916666.6666666665</v>
      </c>
      <c r="U660" s="224">
        <v>60</v>
      </c>
      <c r="V660" s="223">
        <v>59.999999999999993</v>
      </c>
      <c r="W660" s="222">
        <f t="shared" si="173"/>
        <v>0</v>
      </c>
      <c r="X660" s="222">
        <f t="shared" si="174"/>
        <v>59.999999999999993</v>
      </c>
      <c r="Y660" s="225">
        <f t="shared" si="179"/>
        <v>0</v>
      </c>
      <c r="Z660" s="226">
        <v>234999999.99999997</v>
      </c>
      <c r="AA660" s="226">
        <v>2.9802322387695313E-8</v>
      </c>
      <c r="AB660" s="226">
        <f t="shared" si="177"/>
        <v>0</v>
      </c>
      <c r="AC660" s="226"/>
      <c r="AD660" s="226"/>
      <c r="AE660" s="226"/>
      <c r="AF660" s="226"/>
      <c r="AG660" s="226"/>
      <c r="AH660" s="226"/>
      <c r="AI660" s="226"/>
      <c r="AJ660" s="226"/>
      <c r="AK660" s="226"/>
      <c r="AL660" s="226"/>
      <c r="AM660" s="226"/>
      <c r="AN660" s="226"/>
      <c r="AO660" s="226">
        <f t="shared" si="175"/>
        <v>234999999.99999997</v>
      </c>
      <c r="AP660" s="227">
        <f t="shared" si="176"/>
        <v>2.9802322387695313E-8</v>
      </c>
      <c r="AQ660" s="228"/>
      <c r="AR660" s="228"/>
      <c r="AS660" s="302"/>
      <c r="AT660" s="230"/>
      <c r="AU660" s="119" t="s">
        <v>195</v>
      </c>
      <c r="AV660" s="119" t="e">
        <f>VLOOKUP(F660,'[80]Detail Deprec_202512'!$D$230:$I$390,6,FALSE)</f>
        <v>#N/A</v>
      </c>
      <c r="AW660" s="534" t="e">
        <f t="shared" si="171"/>
        <v>#N/A</v>
      </c>
      <c r="BL660" s="254" t="s">
        <v>2471</v>
      </c>
    </row>
    <row r="661" spans="1:64" ht="12.9" customHeight="1" outlineLevel="1">
      <c r="A661" s="829">
        <f t="shared" si="178"/>
        <v>644</v>
      </c>
      <c r="B661" s="853" t="s">
        <v>271</v>
      </c>
      <c r="C661" s="849" t="s">
        <v>1891</v>
      </c>
      <c r="D661" s="832">
        <v>155</v>
      </c>
      <c r="E661" s="830" t="s">
        <v>2474</v>
      </c>
      <c r="F661" s="830" t="s">
        <v>2475</v>
      </c>
      <c r="G661" s="833">
        <v>42321</v>
      </c>
      <c r="H661" s="834" t="s">
        <v>17</v>
      </c>
      <c r="I661" s="850" t="s">
        <v>2467</v>
      </c>
      <c r="J661" s="836" t="s">
        <v>1887</v>
      </c>
      <c r="K661" s="836" t="s">
        <v>2473</v>
      </c>
      <c r="L661" s="835" t="s">
        <v>660</v>
      </c>
      <c r="M661" s="835">
        <v>2015</v>
      </c>
      <c r="N661" s="835"/>
      <c r="O661" s="836"/>
      <c r="P661" s="836"/>
      <c r="Q661" s="837">
        <v>1</v>
      </c>
      <c r="R661" s="838"/>
      <c r="S661" s="889">
        <v>235000000</v>
      </c>
      <c r="T661" s="840">
        <f t="shared" si="172"/>
        <v>3916666.6666666665</v>
      </c>
      <c r="U661" s="841">
        <v>60</v>
      </c>
      <c r="V661" s="842">
        <v>59.999999999999993</v>
      </c>
      <c r="W661" s="843">
        <f t="shared" si="173"/>
        <v>0</v>
      </c>
      <c r="X661" s="843">
        <f t="shared" si="174"/>
        <v>59.999999999999993</v>
      </c>
      <c r="Y661" s="844">
        <f t="shared" si="179"/>
        <v>0</v>
      </c>
      <c r="Z661" s="845">
        <v>234999999.99999997</v>
      </c>
      <c r="AA661" s="845">
        <v>2.9802322387695313E-8</v>
      </c>
      <c r="AB661" s="845">
        <f t="shared" si="177"/>
        <v>0</v>
      </c>
      <c r="AC661" s="845"/>
      <c r="AD661" s="845"/>
      <c r="AE661" s="845"/>
      <c r="AF661" s="845"/>
      <c r="AG661" s="845"/>
      <c r="AH661" s="845"/>
      <c r="AI661" s="845"/>
      <c r="AJ661" s="845"/>
      <c r="AK661" s="845"/>
      <c r="AL661" s="845"/>
      <c r="AM661" s="845"/>
      <c r="AN661" s="845"/>
      <c r="AO661" s="845">
        <f t="shared" si="175"/>
        <v>234999999.99999997</v>
      </c>
      <c r="AP661" s="846">
        <f t="shared" si="176"/>
        <v>0</v>
      </c>
      <c r="AQ661" s="847"/>
      <c r="AR661" s="847" t="s">
        <v>86</v>
      </c>
      <c r="AS661" s="848"/>
      <c r="AT661" s="865">
        <v>46112</v>
      </c>
      <c r="AU661" s="119" t="s">
        <v>195</v>
      </c>
      <c r="AV661" s="119" t="e">
        <f>VLOOKUP(F661,'[80]Detail Deprec_202512'!$D$230:$I$390,6,FALSE)</f>
        <v>#N/A</v>
      </c>
      <c r="AW661" s="534" t="e">
        <f t="shared" si="171"/>
        <v>#N/A</v>
      </c>
      <c r="BL661" s="254" t="s">
        <v>2474</v>
      </c>
    </row>
    <row r="662" spans="1:64" ht="12.9" customHeight="1" outlineLevel="1">
      <c r="A662" s="829">
        <f t="shared" si="178"/>
        <v>645</v>
      </c>
      <c r="B662" s="853" t="s">
        <v>271</v>
      </c>
      <c r="C662" s="849" t="s">
        <v>1891</v>
      </c>
      <c r="D662" s="832">
        <v>155</v>
      </c>
      <c r="E662" s="830" t="s">
        <v>2476</v>
      </c>
      <c r="F662" s="830" t="s">
        <v>2477</v>
      </c>
      <c r="G662" s="833">
        <v>42321</v>
      </c>
      <c r="H662" s="834" t="s">
        <v>17</v>
      </c>
      <c r="I662" s="850" t="s">
        <v>2467</v>
      </c>
      <c r="J662" s="836" t="s">
        <v>1887</v>
      </c>
      <c r="K662" s="836" t="s">
        <v>2473</v>
      </c>
      <c r="L662" s="835" t="s">
        <v>660</v>
      </c>
      <c r="M662" s="835">
        <v>2015</v>
      </c>
      <c r="N662" s="835"/>
      <c r="O662" s="836"/>
      <c r="P662" s="836"/>
      <c r="Q662" s="837">
        <v>1</v>
      </c>
      <c r="R662" s="838"/>
      <c r="S662" s="889">
        <v>235000000</v>
      </c>
      <c r="T662" s="840">
        <f t="shared" si="172"/>
        <v>3916666.6666666665</v>
      </c>
      <c r="U662" s="841">
        <v>60</v>
      </c>
      <c r="V662" s="842">
        <v>59.999999999999993</v>
      </c>
      <c r="W662" s="843">
        <f t="shared" si="173"/>
        <v>0</v>
      </c>
      <c r="X662" s="843">
        <f t="shared" si="174"/>
        <v>59.999999999999993</v>
      </c>
      <c r="Y662" s="844">
        <f t="shared" si="179"/>
        <v>0</v>
      </c>
      <c r="Z662" s="845">
        <v>234999999.99999997</v>
      </c>
      <c r="AA662" s="845">
        <v>2.9802322387695313E-8</v>
      </c>
      <c r="AB662" s="845">
        <f t="shared" si="177"/>
        <v>0</v>
      </c>
      <c r="AC662" s="845"/>
      <c r="AD662" s="845"/>
      <c r="AE662" s="845"/>
      <c r="AF662" s="845"/>
      <c r="AG662" s="845"/>
      <c r="AH662" s="845"/>
      <c r="AI662" s="845"/>
      <c r="AJ662" s="845"/>
      <c r="AK662" s="845"/>
      <c r="AL662" s="845"/>
      <c r="AM662" s="845"/>
      <c r="AN662" s="845"/>
      <c r="AO662" s="845">
        <f t="shared" si="175"/>
        <v>234999999.99999997</v>
      </c>
      <c r="AP662" s="846">
        <f t="shared" si="176"/>
        <v>0</v>
      </c>
      <c r="AQ662" s="847"/>
      <c r="AR662" s="847" t="s">
        <v>86</v>
      </c>
      <c r="AS662" s="848"/>
      <c r="AT662" s="865">
        <v>46112</v>
      </c>
      <c r="AU662" s="119" t="s">
        <v>195</v>
      </c>
      <c r="AV662" s="119" t="e">
        <f>VLOOKUP(F662,'[80]Detail Deprec_202512'!$D$230:$I$390,6,FALSE)</f>
        <v>#N/A</v>
      </c>
      <c r="AW662" s="534" t="e">
        <f t="shared" si="171"/>
        <v>#N/A</v>
      </c>
      <c r="BL662" s="254" t="s">
        <v>2476</v>
      </c>
    </row>
    <row r="663" spans="1:64" ht="12.9" hidden="1" customHeight="1" outlineLevel="1">
      <c r="A663" s="210">
        <f t="shared" si="178"/>
        <v>646</v>
      </c>
      <c r="B663" s="213" t="s">
        <v>1839</v>
      </c>
      <c r="C663" s="271" t="s">
        <v>1926</v>
      </c>
      <c r="D663" s="335">
        <v>155</v>
      </c>
      <c r="E663" s="254" t="s">
        <v>2478</v>
      </c>
      <c r="F663" s="254" t="s">
        <v>2479</v>
      </c>
      <c r="G663" s="336">
        <v>42335</v>
      </c>
      <c r="H663" s="351" t="s">
        <v>17</v>
      </c>
      <c r="I663" s="349" t="s">
        <v>2363</v>
      </c>
      <c r="J663" s="271" t="s">
        <v>1923</v>
      </c>
      <c r="K663" s="271" t="s">
        <v>1872</v>
      </c>
      <c r="L663" s="330" t="s">
        <v>2480</v>
      </c>
      <c r="M663" s="330">
        <v>2015</v>
      </c>
      <c r="N663" s="330"/>
      <c r="O663" s="271" t="s">
        <v>2481</v>
      </c>
      <c r="P663" s="271" t="s">
        <v>2482</v>
      </c>
      <c r="Q663" s="327">
        <v>1</v>
      </c>
      <c r="R663" s="394">
        <v>30000</v>
      </c>
      <c r="S663" s="406">
        <v>396330000</v>
      </c>
      <c r="T663" s="221">
        <f t="shared" si="172"/>
        <v>6605500</v>
      </c>
      <c r="U663" s="224">
        <v>60</v>
      </c>
      <c r="V663" s="223">
        <v>60</v>
      </c>
      <c r="W663" s="222">
        <f t="shared" si="173"/>
        <v>0</v>
      </c>
      <c r="X663" s="222">
        <f t="shared" si="174"/>
        <v>60</v>
      </c>
      <c r="Y663" s="225">
        <f t="shared" si="179"/>
        <v>0</v>
      </c>
      <c r="Z663" s="226">
        <v>396330000</v>
      </c>
      <c r="AA663" s="226">
        <v>0</v>
      </c>
      <c r="AB663" s="226">
        <f t="shared" si="177"/>
        <v>0</v>
      </c>
      <c r="AC663" s="226"/>
      <c r="AD663" s="226"/>
      <c r="AE663" s="226"/>
      <c r="AF663" s="226"/>
      <c r="AG663" s="226"/>
      <c r="AH663" s="226"/>
      <c r="AI663" s="226"/>
      <c r="AJ663" s="226"/>
      <c r="AK663" s="226"/>
      <c r="AL663" s="226"/>
      <c r="AM663" s="226"/>
      <c r="AN663" s="226"/>
      <c r="AO663" s="226">
        <f t="shared" si="175"/>
        <v>396330000</v>
      </c>
      <c r="AP663" s="227">
        <f t="shared" si="176"/>
        <v>0</v>
      </c>
      <c r="AQ663" s="228"/>
      <c r="AR663" s="228"/>
      <c r="AS663" s="302"/>
      <c r="AT663" s="230"/>
      <c r="AU663" s="119" t="s">
        <v>195</v>
      </c>
      <c r="AV663" s="119" t="e">
        <f>VLOOKUP(F663,'[80]Detail Deprec_202512'!$D$230:$I$390,6,FALSE)</f>
        <v>#N/A</v>
      </c>
      <c r="AW663" s="534" t="e">
        <f t="shared" si="171"/>
        <v>#N/A</v>
      </c>
      <c r="BL663" s="254" t="s">
        <v>2478</v>
      </c>
    </row>
    <row r="664" spans="1:64" ht="12.9" customHeight="1" outlineLevel="1">
      <c r="A664" s="829">
        <f t="shared" si="178"/>
        <v>647</v>
      </c>
      <c r="B664" s="853" t="s">
        <v>271</v>
      </c>
      <c r="C664" s="849" t="s">
        <v>1891</v>
      </c>
      <c r="D664" s="832">
        <v>155</v>
      </c>
      <c r="E664" s="830" t="s">
        <v>2483</v>
      </c>
      <c r="F664" s="830" t="s">
        <v>2484</v>
      </c>
      <c r="G664" s="833">
        <v>42366</v>
      </c>
      <c r="H664" s="834" t="s">
        <v>17</v>
      </c>
      <c r="I664" s="850" t="s">
        <v>2359</v>
      </c>
      <c r="J664" s="836" t="s">
        <v>2246</v>
      </c>
      <c r="K664" s="836" t="s">
        <v>2485</v>
      </c>
      <c r="L664" s="835" t="s">
        <v>2486</v>
      </c>
      <c r="M664" s="835">
        <v>2015</v>
      </c>
      <c r="N664" s="835" t="s">
        <v>2487</v>
      </c>
      <c r="O664" s="836" t="s">
        <v>2488</v>
      </c>
      <c r="P664" s="836" t="s">
        <v>2489</v>
      </c>
      <c r="Q664" s="837">
        <v>1</v>
      </c>
      <c r="R664" s="851"/>
      <c r="S664" s="889">
        <v>905181818</v>
      </c>
      <c r="T664" s="840">
        <f t="shared" si="172"/>
        <v>15086363.633333333</v>
      </c>
      <c r="U664" s="841">
        <v>60</v>
      </c>
      <c r="V664" s="842">
        <v>59.999999999999979</v>
      </c>
      <c r="W664" s="843">
        <f t="shared" si="173"/>
        <v>0</v>
      </c>
      <c r="X664" s="843">
        <f t="shared" si="174"/>
        <v>59.999999999999979</v>
      </c>
      <c r="Y664" s="844">
        <f t="shared" si="179"/>
        <v>0</v>
      </c>
      <c r="Z664" s="845">
        <v>905181817.99999964</v>
      </c>
      <c r="AA664" s="845">
        <v>3.5762786865234375E-7</v>
      </c>
      <c r="AB664" s="845">
        <f t="shared" si="177"/>
        <v>0</v>
      </c>
      <c r="AC664" s="845"/>
      <c r="AD664" s="845"/>
      <c r="AE664" s="845"/>
      <c r="AF664" s="845"/>
      <c r="AG664" s="845"/>
      <c r="AH664" s="845"/>
      <c r="AI664" s="845"/>
      <c r="AJ664" s="845"/>
      <c r="AK664" s="845"/>
      <c r="AL664" s="845"/>
      <c r="AM664" s="845"/>
      <c r="AN664" s="845"/>
      <c r="AO664" s="845">
        <f t="shared" si="175"/>
        <v>905181817.99999964</v>
      </c>
      <c r="AP664" s="846">
        <f t="shared" si="176"/>
        <v>0</v>
      </c>
      <c r="AQ664" s="847"/>
      <c r="AR664" s="847" t="s">
        <v>86</v>
      </c>
      <c r="AS664" s="848"/>
      <c r="AT664" s="865">
        <v>46112</v>
      </c>
      <c r="AU664" s="119" t="s">
        <v>195</v>
      </c>
      <c r="AV664" s="119" t="e">
        <f>VLOOKUP(F664,'[80]Detail Deprec_202512'!$D$230:$I$390,6,FALSE)</f>
        <v>#N/A</v>
      </c>
      <c r="AW664" s="534" t="e">
        <f t="shared" si="171"/>
        <v>#N/A</v>
      </c>
      <c r="BL664" s="254" t="s">
        <v>2483</v>
      </c>
    </row>
    <row r="665" spans="1:64" ht="12.9" hidden="1" customHeight="1" outlineLevel="1">
      <c r="A665" s="210">
        <f t="shared" si="178"/>
        <v>648</v>
      </c>
      <c r="B665" s="213" t="s">
        <v>187</v>
      </c>
      <c r="C665" s="216" t="s">
        <v>188</v>
      </c>
      <c r="D665" s="335">
        <v>155</v>
      </c>
      <c r="E665" s="254" t="s">
        <v>2490</v>
      </c>
      <c r="F665" s="254" t="s">
        <v>2491</v>
      </c>
      <c r="G665" s="336">
        <v>42360</v>
      </c>
      <c r="H665" s="351" t="s">
        <v>17</v>
      </c>
      <c r="I665" s="349" t="s">
        <v>421</v>
      </c>
      <c r="J665" s="271" t="s">
        <v>1902</v>
      </c>
      <c r="K665" s="271" t="s">
        <v>1859</v>
      </c>
      <c r="L665" s="330" t="s">
        <v>1860</v>
      </c>
      <c r="M665" s="330">
        <v>2015</v>
      </c>
      <c r="N665" s="330" t="s">
        <v>2492</v>
      </c>
      <c r="O665" s="271" t="s">
        <v>2493</v>
      </c>
      <c r="P665" s="271" t="s">
        <v>2494</v>
      </c>
      <c r="Q665" s="327">
        <v>1</v>
      </c>
      <c r="R665" s="399"/>
      <c r="S665" s="406">
        <v>411147750</v>
      </c>
      <c r="T665" s="221">
        <f t="shared" si="172"/>
        <v>8565578.125</v>
      </c>
      <c r="U665" s="224">
        <v>48</v>
      </c>
      <c r="V665" s="223">
        <v>48</v>
      </c>
      <c r="W665" s="222">
        <f t="shared" si="173"/>
        <v>0</v>
      </c>
      <c r="X665" s="222">
        <f t="shared" si="174"/>
        <v>48</v>
      </c>
      <c r="Y665" s="225">
        <f t="shared" si="179"/>
        <v>0</v>
      </c>
      <c r="Z665" s="226">
        <v>411147750</v>
      </c>
      <c r="AA665" s="226">
        <v>0</v>
      </c>
      <c r="AB665" s="226">
        <f t="shared" si="177"/>
        <v>0</v>
      </c>
      <c r="AC665" s="226"/>
      <c r="AD665" s="226"/>
      <c r="AE665" s="226"/>
      <c r="AF665" s="226"/>
      <c r="AG665" s="226"/>
      <c r="AH665" s="226"/>
      <c r="AI665" s="226"/>
      <c r="AJ665" s="226"/>
      <c r="AK665" s="226"/>
      <c r="AL665" s="226"/>
      <c r="AM665" s="226"/>
      <c r="AN665" s="226"/>
      <c r="AO665" s="226">
        <f t="shared" si="175"/>
        <v>411147750</v>
      </c>
      <c r="AP665" s="227">
        <f t="shared" si="176"/>
        <v>0</v>
      </c>
      <c r="AQ665" s="228"/>
      <c r="AR665" s="228"/>
      <c r="AS665" s="302"/>
      <c r="AT665" s="230"/>
      <c r="AU665" s="119" t="s">
        <v>195</v>
      </c>
      <c r="AV665" s="119" t="e">
        <f>VLOOKUP(F665,'[80]Detail Deprec_202512'!$D$230:$I$390,6,FALSE)</f>
        <v>#N/A</v>
      </c>
      <c r="AW665" s="534" t="e">
        <f t="shared" si="171"/>
        <v>#N/A</v>
      </c>
      <c r="BL665" s="254" t="s">
        <v>2490</v>
      </c>
    </row>
    <row r="666" spans="1:64" ht="12.9" hidden="1" customHeight="1" outlineLevel="1">
      <c r="A666" s="210">
        <f t="shared" si="178"/>
        <v>649</v>
      </c>
      <c r="B666" s="213" t="s">
        <v>518</v>
      </c>
      <c r="C666" s="216" t="s">
        <v>512</v>
      </c>
      <c r="D666" s="335">
        <v>155</v>
      </c>
      <c r="E666" s="254" t="s">
        <v>2495</v>
      </c>
      <c r="F666" s="254" t="s">
        <v>2496</v>
      </c>
      <c r="G666" s="336">
        <v>42360</v>
      </c>
      <c r="H666" s="351" t="s">
        <v>17</v>
      </c>
      <c r="I666" s="349" t="s">
        <v>421</v>
      </c>
      <c r="J666" s="271" t="s">
        <v>1902</v>
      </c>
      <c r="K666" s="271" t="s">
        <v>1859</v>
      </c>
      <c r="L666" s="330" t="s">
        <v>1860</v>
      </c>
      <c r="M666" s="330">
        <v>2015</v>
      </c>
      <c r="N666" s="330" t="s">
        <v>2497</v>
      </c>
      <c r="O666" s="271" t="s">
        <v>2498</v>
      </c>
      <c r="P666" s="271" t="s">
        <v>2499</v>
      </c>
      <c r="Q666" s="327">
        <v>1</v>
      </c>
      <c r="R666" s="399"/>
      <c r="S666" s="406">
        <v>470488095</v>
      </c>
      <c r="T666" s="221">
        <f t="shared" si="172"/>
        <v>7841468.25</v>
      </c>
      <c r="U666" s="224">
        <v>60</v>
      </c>
      <c r="V666" s="223">
        <v>60.000000003825811</v>
      </c>
      <c r="W666" s="222">
        <f t="shared" si="173"/>
        <v>0</v>
      </c>
      <c r="X666" s="222">
        <f t="shared" si="174"/>
        <v>60.000000003825811</v>
      </c>
      <c r="Y666" s="225">
        <f>ROUND((+U666-X666),0)</f>
        <v>0</v>
      </c>
      <c r="Z666" s="226">
        <v>470488095.02999997</v>
      </c>
      <c r="AA666" s="226">
        <v>-2.9999971389770508E-2</v>
      </c>
      <c r="AB666" s="226">
        <f t="shared" si="177"/>
        <v>0</v>
      </c>
      <c r="AC666" s="226"/>
      <c r="AD666" s="226"/>
      <c r="AE666" s="226"/>
      <c r="AF666" s="226"/>
      <c r="AG666" s="226"/>
      <c r="AH666" s="226"/>
      <c r="AI666" s="226"/>
      <c r="AJ666" s="226"/>
      <c r="AK666" s="226"/>
      <c r="AL666" s="226"/>
      <c r="AM666" s="226"/>
      <c r="AN666" s="226"/>
      <c r="AO666" s="226">
        <f t="shared" si="175"/>
        <v>470488095.02999997</v>
      </c>
      <c r="AP666" s="227">
        <f t="shared" si="176"/>
        <v>-2.9999971389770508E-2</v>
      </c>
      <c r="AQ666" s="228"/>
      <c r="AR666" s="228"/>
      <c r="AS666" s="302"/>
      <c r="AT666" s="230"/>
      <c r="AU666" s="119" t="s">
        <v>195</v>
      </c>
      <c r="AV666" s="119" t="e">
        <f>VLOOKUP(F666,'[80]Detail Deprec_202512'!$D$230:$I$390,6,FALSE)</f>
        <v>#N/A</v>
      </c>
      <c r="AW666" s="534" t="e">
        <f t="shared" si="171"/>
        <v>#N/A</v>
      </c>
      <c r="BL666" s="254" t="s">
        <v>2495</v>
      </c>
    </row>
    <row r="667" spans="1:64" ht="12.9" hidden="1" customHeight="1" outlineLevel="1">
      <c r="A667" s="210">
        <f t="shared" si="178"/>
        <v>650</v>
      </c>
      <c r="B667" s="213" t="s">
        <v>518</v>
      </c>
      <c r="C667" s="216" t="s">
        <v>512</v>
      </c>
      <c r="D667" s="335">
        <v>155</v>
      </c>
      <c r="E667" s="254" t="s">
        <v>2500</v>
      </c>
      <c r="F667" s="254" t="s">
        <v>2501</v>
      </c>
      <c r="G667" s="336">
        <v>42360</v>
      </c>
      <c r="H667" s="351" t="s">
        <v>17</v>
      </c>
      <c r="I667" s="349" t="s">
        <v>421</v>
      </c>
      <c r="J667" s="271" t="s">
        <v>1902</v>
      </c>
      <c r="K667" s="271" t="s">
        <v>1859</v>
      </c>
      <c r="L667" s="330" t="s">
        <v>1860</v>
      </c>
      <c r="M667" s="330">
        <v>2015</v>
      </c>
      <c r="N667" s="330" t="s">
        <v>2502</v>
      </c>
      <c r="O667" s="271" t="s">
        <v>2503</v>
      </c>
      <c r="P667" s="271" t="s">
        <v>2504</v>
      </c>
      <c r="Q667" s="327">
        <v>1</v>
      </c>
      <c r="R667" s="399"/>
      <c r="S667" s="406">
        <v>470488095</v>
      </c>
      <c r="T667" s="221">
        <f t="shared" si="172"/>
        <v>7841468.25</v>
      </c>
      <c r="U667" s="224">
        <v>60</v>
      </c>
      <c r="V667" s="223">
        <v>60.000000003825811</v>
      </c>
      <c r="W667" s="222">
        <f t="shared" si="173"/>
        <v>0</v>
      </c>
      <c r="X667" s="222">
        <f t="shared" si="174"/>
        <v>60.000000003825811</v>
      </c>
      <c r="Y667" s="225">
        <f>ROUND((+U667-X667),0)</f>
        <v>0</v>
      </c>
      <c r="Z667" s="226">
        <v>470488095.02999997</v>
      </c>
      <c r="AA667" s="226">
        <v>-2.9999971389770508E-2</v>
      </c>
      <c r="AB667" s="226">
        <f t="shared" si="177"/>
        <v>0</v>
      </c>
      <c r="AC667" s="226"/>
      <c r="AD667" s="226"/>
      <c r="AE667" s="226"/>
      <c r="AF667" s="226"/>
      <c r="AG667" s="226"/>
      <c r="AH667" s="226"/>
      <c r="AI667" s="226"/>
      <c r="AJ667" s="226"/>
      <c r="AK667" s="226"/>
      <c r="AL667" s="226"/>
      <c r="AM667" s="226"/>
      <c r="AN667" s="226"/>
      <c r="AO667" s="226">
        <f t="shared" si="175"/>
        <v>470488095.02999997</v>
      </c>
      <c r="AP667" s="227">
        <f t="shared" si="176"/>
        <v>-2.9999971389770508E-2</v>
      </c>
      <c r="AQ667" s="228"/>
      <c r="AR667" s="228"/>
      <c r="AS667" s="302"/>
      <c r="AT667" s="230"/>
      <c r="AU667" s="119" t="s">
        <v>195</v>
      </c>
      <c r="AV667" s="119" t="e">
        <f>VLOOKUP(F667,'[80]Detail Deprec_202512'!$D$230:$I$390,6,FALSE)</f>
        <v>#N/A</v>
      </c>
      <c r="AW667" s="534" t="e">
        <f t="shared" si="171"/>
        <v>#N/A</v>
      </c>
      <c r="BL667" s="254" t="s">
        <v>2500</v>
      </c>
    </row>
    <row r="668" spans="1:64" ht="12.9" hidden="1" customHeight="1" outlineLevel="1">
      <c r="A668" s="210">
        <f t="shared" si="178"/>
        <v>651</v>
      </c>
      <c r="B668" s="213" t="s">
        <v>206</v>
      </c>
      <c r="C668" s="517" t="s">
        <v>188</v>
      </c>
      <c r="D668" s="335">
        <v>155</v>
      </c>
      <c r="E668" s="254" t="s">
        <v>2505</v>
      </c>
      <c r="F668" s="254" t="s">
        <v>2506</v>
      </c>
      <c r="G668" s="336">
        <v>42360</v>
      </c>
      <c r="H668" s="351" t="s">
        <v>17</v>
      </c>
      <c r="I668" s="349" t="s">
        <v>421</v>
      </c>
      <c r="J668" s="271" t="s">
        <v>1902</v>
      </c>
      <c r="K668" s="271" t="s">
        <v>1859</v>
      </c>
      <c r="L668" s="330" t="s">
        <v>1903</v>
      </c>
      <c r="M668" s="330">
        <v>2015</v>
      </c>
      <c r="N668" s="330" t="s">
        <v>2507</v>
      </c>
      <c r="O668" s="271" t="s">
        <v>2508</v>
      </c>
      <c r="P668" s="271" t="s">
        <v>2509</v>
      </c>
      <c r="Q668" s="327">
        <v>1</v>
      </c>
      <c r="R668" s="399"/>
      <c r="S668" s="406">
        <v>495887475</v>
      </c>
      <c r="T668" s="221">
        <f t="shared" si="172"/>
        <v>8264791.25</v>
      </c>
      <c r="U668" s="224">
        <v>60</v>
      </c>
      <c r="V668" s="223">
        <v>60.000000008469662</v>
      </c>
      <c r="W668" s="222">
        <f t="shared" si="173"/>
        <v>0</v>
      </c>
      <c r="X668" s="222">
        <f t="shared" si="174"/>
        <v>60.000000008469662</v>
      </c>
      <c r="Y668" s="225">
        <f>ROUND((+U668-X668),0)</f>
        <v>0</v>
      </c>
      <c r="Z668" s="226">
        <v>495887475.06999999</v>
      </c>
      <c r="AA668" s="226">
        <v>-6.9999992847442627E-2</v>
      </c>
      <c r="AB668" s="226">
        <f t="shared" si="177"/>
        <v>0</v>
      </c>
      <c r="AC668" s="226"/>
      <c r="AD668" s="226"/>
      <c r="AE668" s="226"/>
      <c r="AF668" s="226"/>
      <c r="AG668" s="226"/>
      <c r="AH668" s="226"/>
      <c r="AI668" s="226"/>
      <c r="AJ668" s="226"/>
      <c r="AK668" s="226"/>
      <c r="AL668" s="226"/>
      <c r="AM668" s="226"/>
      <c r="AN668" s="226"/>
      <c r="AO668" s="226">
        <f t="shared" si="175"/>
        <v>495887475.06999999</v>
      </c>
      <c r="AP668" s="227">
        <f t="shared" si="176"/>
        <v>-6.9999992847442627E-2</v>
      </c>
      <c r="AQ668" s="228"/>
      <c r="AR668" s="228"/>
      <c r="AS668" s="302"/>
      <c r="AT668" s="230"/>
      <c r="AU668" s="119" t="s">
        <v>195</v>
      </c>
      <c r="AV668" s="119" t="e">
        <f>VLOOKUP(F668,'[80]Detail Deprec_202512'!$D$230:$I$390,6,FALSE)</f>
        <v>#N/A</v>
      </c>
      <c r="AW668" s="534" t="e">
        <f t="shared" si="171"/>
        <v>#N/A</v>
      </c>
      <c r="BL668" s="254" t="s">
        <v>2505</v>
      </c>
    </row>
    <row r="669" spans="1:64" ht="12.9" hidden="1" customHeight="1" outlineLevel="1">
      <c r="A669" s="210">
        <f t="shared" si="178"/>
        <v>652</v>
      </c>
      <c r="B669" s="213" t="s">
        <v>206</v>
      </c>
      <c r="C669" s="517" t="s">
        <v>188</v>
      </c>
      <c r="D669" s="335">
        <v>155</v>
      </c>
      <c r="E669" s="254" t="s">
        <v>2510</v>
      </c>
      <c r="F669" s="254" t="s">
        <v>2511</v>
      </c>
      <c r="G669" s="336">
        <v>42360</v>
      </c>
      <c r="H669" s="351" t="s">
        <v>17</v>
      </c>
      <c r="I669" s="349" t="s">
        <v>421</v>
      </c>
      <c r="J669" s="271" t="s">
        <v>1902</v>
      </c>
      <c r="K669" s="271" t="s">
        <v>1859</v>
      </c>
      <c r="L669" s="330" t="s">
        <v>1903</v>
      </c>
      <c r="M669" s="330">
        <v>2015</v>
      </c>
      <c r="N669" s="330" t="s">
        <v>2512</v>
      </c>
      <c r="O669" s="271" t="s">
        <v>2513</v>
      </c>
      <c r="P669" s="271" t="s">
        <v>2514</v>
      </c>
      <c r="Q669" s="327">
        <v>1</v>
      </c>
      <c r="R669" s="399"/>
      <c r="S669" s="406">
        <v>495887475</v>
      </c>
      <c r="T669" s="221">
        <f t="shared" si="172"/>
        <v>8264791.25</v>
      </c>
      <c r="U669" s="224">
        <v>60</v>
      </c>
      <c r="V669" s="223">
        <v>60.000000008469662</v>
      </c>
      <c r="W669" s="222">
        <f t="shared" si="173"/>
        <v>0</v>
      </c>
      <c r="X669" s="222">
        <f t="shared" si="174"/>
        <v>60.000000008469662</v>
      </c>
      <c r="Y669" s="225">
        <f>ROUND((+U669-X669),0)</f>
        <v>0</v>
      </c>
      <c r="Z669" s="226">
        <v>495887475.06999999</v>
      </c>
      <c r="AA669" s="226">
        <v>-6.9999992847442627E-2</v>
      </c>
      <c r="AB669" s="226">
        <f t="shared" si="177"/>
        <v>0</v>
      </c>
      <c r="AC669" s="226"/>
      <c r="AD669" s="226"/>
      <c r="AE669" s="226"/>
      <c r="AF669" s="226"/>
      <c r="AG669" s="226"/>
      <c r="AH669" s="226"/>
      <c r="AI669" s="226"/>
      <c r="AJ669" s="226"/>
      <c r="AK669" s="226"/>
      <c r="AL669" s="226"/>
      <c r="AM669" s="226"/>
      <c r="AN669" s="226"/>
      <c r="AO669" s="226">
        <f t="shared" si="175"/>
        <v>495887475.06999999</v>
      </c>
      <c r="AP669" s="227">
        <f t="shared" si="176"/>
        <v>-6.9999992847442627E-2</v>
      </c>
      <c r="AQ669" s="228"/>
      <c r="AR669" s="228"/>
      <c r="AS669" s="302"/>
      <c r="AT669" s="230"/>
      <c r="AU669" s="119" t="s">
        <v>195</v>
      </c>
      <c r="AV669" s="119" t="e">
        <f>VLOOKUP(F669,'[80]Detail Deprec_202512'!$D$230:$I$390,6,FALSE)</f>
        <v>#N/A</v>
      </c>
      <c r="AW669" s="534" t="e">
        <f t="shared" si="171"/>
        <v>#N/A</v>
      </c>
      <c r="BL669" s="254" t="s">
        <v>2510</v>
      </c>
    </row>
    <row r="670" spans="1:64" ht="12.9" hidden="1" customHeight="1" outlineLevel="1">
      <c r="A670" s="210">
        <f t="shared" si="178"/>
        <v>653</v>
      </c>
      <c r="B670" s="213" t="s">
        <v>199</v>
      </c>
      <c r="C670" s="271" t="s">
        <v>200</v>
      </c>
      <c r="D670" s="335">
        <v>155</v>
      </c>
      <c r="E670" s="254"/>
      <c r="F670" s="254" t="s">
        <v>2515</v>
      </c>
      <c r="G670" s="353">
        <v>42397</v>
      </c>
      <c r="H670" s="351" t="s">
        <v>17</v>
      </c>
      <c r="I670" s="349" t="s">
        <v>2359</v>
      </c>
      <c r="J670" s="271" t="s">
        <v>2089</v>
      </c>
      <c r="K670" s="271" t="s">
        <v>1872</v>
      </c>
      <c r="L670" s="330" t="s">
        <v>2516</v>
      </c>
      <c r="M670" s="330">
        <v>2016</v>
      </c>
      <c r="N670" s="349" t="s">
        <v>2517</v>
      </c>
      <c r="O670" s="271" t="s">
        <v>2518</v>
      </c>
      <c r="P670" s="271" t="s">
        <v>2519</v>
      </c>
      <c r="Q670" s="327">
        <v>1</v>
      </c>
      <c r="R670" s="399"/>
      <c r="S670" s="418">
        <v>101000000</v>
      </c>
      <c r="T670" s="221">
        <f t="shared" si="172"/>
        <v>1683333.3333333333</v>
      </c>
      <c r="U670" s="224">
        <v>60</v>
      </c>
      <c r="V670" s="223">
        <v>60</v>
      </c>
      <c r="W670" s="222">
        <f t="shared" si="173"/>
        <v>0</v>
      </c>
      <c r="X670" s="222">
        <f t="shared" si="174"/>
        <v>60</v>
      </c>
      <c r="Y670" s="225">
        <f>+U670-X670</f>
        <v>0</v>
      </c>
      <c r="Z670" s="226">
        <v>101000000</v>
      </c>
      <c r="AA670" s="226">
        <v>0</v>
      </c>
      <c r="AB670" s="226">
        <f t="shared" si="177"/>
        <v>0</v>
      </c>
      <c r="AC670" s="226"/>
      <c r="AD670" s="226"/>
      <c r="AE670" s="226"/>
      <c r="AF670" s="226"/>
      <c r="AG670" s="226"/>
      <c r="AH670" s="226"/>
      <c r="AI670" s="226"/>
      <c r="AJ670" s="226"/>
      <c r="AK670" s="226"/>
      <c r="AL670" s="226"/>
      <c r="AM670" s="226"/>
      <c r="AN670" s="226"/>
      <c r="AO670" s="226">
        <f t="shared" si="175"/>
        <v>101000000</v>
      </c>
      <c r="AP670" s="227">
        <f t="shared" si="176"/>
        <v>0</v>
      </c>
      <c r="AQ670" s="228"/>
      <c r="AR670" s="228"/>
      <c r="AS670" s="302"/>
      <c r="AT670" s="230"/>
      <c r="AU670" s="119" t="s">
        <v>195</v>
      </c>
      <c r="AV670" s="119" t="e">
        <f>VLOOKUP(F670,'[80]Detail Deprec_202512'!$D$230:$I$390,6,FALSE)</f>
        <v>#N/A</v>
      </c>
      <c r="AW670" s="534" t="e">
        <f t="shared" si="171"/>
        <v>#N/A</v>
      </c>
      <c r="BL670" s="254"/>
    </row>
    <row r="671" spans="1:64" ht="12.9" hidden="1" customHeight="1" outlineLevel="1">
      <c r="A671" s="210">
        <f t="shared" si="178"/>
        <v>654</v>
      </c>
      <c r="B671" s="279" t="s">
        <v>187</v>
      </c>
      <c r="C671" s="216" t="s">
        <v>188</v>
      </c>
      <c r="D671" s="335">
        <v>155</v>
      </c>
      <c r="E671" s="293" t="s">
        <v>2520</v>
      </c>
      <c r="F671" s="293" t="s">
        <v>2521</v>
      </c>
      <c r="G671" s="353">
        <v>42460</v>
      </c>
      <c r="H671" s="351" t="s">
        <v>17</v>
      </c>
      <c r="I671" s="349" t="s">
        <v>2522</v>
      </c>
      <c r="J671" s="271" t="s">
        <v>2067</v>
      </c>
      <c r="K671" s="271" t="s">
        <v>2523</v>
      </c>
      <c r="L671" s="330" t="s">
        <v>2524</v>
      </c>
      <c r="M671" s="330">
        <v>2016</v>
      </c>
      <c r="N671" s="349" t="s">
        <v>2525</v>
      </c>
      <c r="O671" s="271">
        <v>51542711224268</v>
      </c>
      <c r="P671" s="271" t="s">
        <v>2526</v>
      </c>
      <c r="Q671" s="327">
        <v>1</v>
      </c>
      <c r="R671" s="399"/>
      <c r="S671" s="418">
        <v>2360450000</v>
      </c>
      <c r="T671" s="221">
        <f t="shared" si="172"/>
        <v>39340833.333333336</v>
      </c>
      <c r="U671" s="224">
        <v>60</v>
      </c>
      <c r="V671" s="223">
        <v>59.999999999999986</v>
      </c>
      <c r="W671" s="222">
        <f t="shared" si="173"/>
        <v>0</v>
      </c>
      <c r="X671" s="222">
        <f t="shared" si="174"/>
        <v>59.999999999999986</v>
      </c>
      <c r="Y671" s="225">
        <f>+U671-X671</f>
        <v>0</v>
      </c>
      <c r="Z671" s="226">
        <v>2360449999.9999995</v>
      </c>
      <c r="AA671" s="226">
        <v>4.76837158203125E-7</v>
      </c>
      <c r="AB671" s="226">
        <f t="shared" si="177"/>
        <v>0</v>
      </c>
      <c r="AC671" s="226"/>
      <c r="AD671" s="226"/>
      <c r="AE671" s="226"/>
      <c r="AF671" s="226"/>
      <c r="AG671" s="226"/>
      <c r="AH671" s="226"/>
      <c r="AI671" s="226"/>
      <c r="AJ671" s="226"/>
      <c r="AK671" s="226"/>
      <c r="AL671" s="226"/>
      <c r="AM671" s="226"/>
      <c r="AN671" s="226"/>
      <c r="AO671" s="226">
        <f t="shared" si="175"/>
        <v>2360449999.9999995</v>
      </c>
      <c r="AP671" s="227">
        <f t="shared" si="176"/>
        <v>4.76837158203125E-7</v>
      </c>
      <c r="AQ671" s="228"/>
      <c r="AR671" s="228"/>
      <c r="AS671" s="302"/>
      <c r="AT671" s="230"/>
      <c r="AU671" s="119" t="s">
        <v>195</v>
      </c>
      <c r="AV671" s="119" t="e">
        <f>VLOOKUP(F671,'[80]Detail Deprec_202512'!$D$230:$I$390,6,FALSE)</f>
        <v>#N/A</v>
      </c>
      <c r="AW671" s="534" t="e">
        <f t="shared" si="171"/>
        <v>#N/A</v>
      </c>
      <c r="BL671" s="293" t="s">
        <v>2520</v>
      </c>
    </row>
    <row r="672" spans="1:64" ht="12.9" hidden="1" customHeight="1" outlineLevel="1">
      <c r="A672" s="210">
        <f t="shared" si="178"/>
        <v>655</v>
      </c>
      <c r="B672" s="213" t="s">
        <v>206</v>
      </c>
      <c r="C672" s="517" t="s">
        <v>188</v>
      </c>
      <c r="D672" s="335">
        <v>155</v>
      </c>
      <c r="E672" s="254" t="s">
        <v>2527</v>
      </c>
      <c r="F672" s="254" t="s">
        <v>2528</v>
      </c>
      <c r="G672" s="353">
        <v>42493</v>
      </c>
      <c r="H672" s="351" t="s">
        <v>17</v>
      </c>
      <c r="I672" s="349" t="s">
        <v>2529</v>
      </c>
      <c r="J672" s="271" t="s">
        <v>750</v>
      </c>
      <c r="K672" s="271" t="s">
        <v>1872</v>
      </c>
      <c r="L672" s="330" t="s">
        <v>2530</v>
      </c>
      <c r="M672" s="330">
        <v>2016</v>
      </c>
      <c r="N672" s="349" t="s">
        <v>2531</v>
      </c>
      <c r="O672" s="271" t="s">
        <v>2532</v>
      </c>
      <c r="P672" s="271" t="s">
        <v>2533</v>
      </c>
      <c r="Q672" s="327">
        <v>1</v>
      </c>
      <c r="R672" s="399"/>
      <c r="S672" s="418">
        <v>1000000000</v>
      </c>
      <c r="T672" s="221">
        <f t="shared" si="172"/>
        <v>16666666.666666666</v>
      </c>
      <c r="U672" s="224">
        <v>60</v>
      </c>
      <c r="V672" s="223">
        <v>60.0000000016</v>
      </c>
      <c r="W672" s="222">
        <f t="shared" si="173"/>
        <v>0</v>
      </c>
      <c r="X672" s="222">
        <f t="shared" si="174"/>
        <v>60.0000000016</v>
      </c>
      <c r="Y672" s="225">
        <f>ROUND(+U672-X672,0)</f>
        <v>0</v>
      </c>
      <c r="Z672" s="226">
        <v>1000000000.0266666</v>
      </c>
      <c r="AA672" s="226">
        <v>-2.6666641235351563E-2</v>
      </c>
      <c r="AB672" s="226">
        <f t="shared" si="177"/>
        <v>0</v>
      </c>
      <c r="AC672" s="226"/>
      <c r="AD672" s="226"/>
      <c r="AE672" s="226"/>
      <c r="AF672" s="226"/>
      <c r="AG672" s="226"/>
      <c r="AH672" s="226"/>
      <c r="AI672" s="226"/>
      <c r="AJ672" s="226"/>
      <c r="AK672" s="226"/>
      <c r="AL672" s="226"/>
      <c r="AM672" s="226"/>
      <c r="AN672" s="226"/>
      <c r="AO672" s="226">
        <f t="shared" si="175"/>
        <v>1000000000.0266666</v>
      </c>
      <c r="AP672" s="227">
        <f t="shared" si="176"/>
        <v>-2.6666641235351563E-2</v>
      </c>
      <c r="AQ672" s="228"/>
      <c r="AR672" s="228"/>
      <c r="AS672" s="302"/>
      <c r="AT672" s="230"/>
      <c r="AU672" s="119" t="s">
        <v>195</v>
      </c>
      <c r="AV672" s="119" t="e">
        <f>VLOOKUP(F672,'[80]Detail Deprec_202512'!$D$230:$I$390,6,FALSE)</f>
        <v>#N/A</v>
      </c>
      <c r="AW672" s="534" t="e">
        <f t="shared" si="171"/>
        <v>#N/A</v>
      </c>
      <c r="BL672" s="254" t="s">
        <v>2527</v>
      </c>
    </row>
    <row r="673" spans="1:64" ht="12.9" hidden="1" customHeight="1" outlineLevel="1">
      <c r="A673" s="210">
        <f t="shared" si="178"/>
        <v>656</v>
      </c>
      <c r="B673" s="213" t="s">
        <v>206</v>
      </c>
      <c r="C673" s="517" t="s">
        <v>188</v>
      </c>
      <c r="D673" s="335">
        <v>155</v>
      </c>
      <c r="E673" s="254" t="s">
        <v>2534</v>
      </c>
      <c r="F673" s="254" t="s">
        <v>2535</v>
      </c>
      <c r="G673" s="353">
        <v>42493</v>
      </c>
      <c r="H673" s="351" t="s">
        <v>17</v>
      </c>
      <c r="I673" s="349" t="s">
        <v>2529</v>
      </c>
      <c r="J673" s="271" t="s">
        <v>750</v>
      </c>
      <c r="K673" s="271" t="s">
        <v>1872</v>
      </c>
      <c r="L673" s="330" t="s">
        <v>1798</v>
      </c>
      <c r="M673" s="330">
        <v>2016</v>
      </c>
      <c r="N673" s="349" t="s">
        <v>2536</v>
      </c>
      <c r="O673" s="271" t="s">
        <v>2537</v>
      </c>
      <c r="P673" s="271" t="s">
        <v>2538</v>
      </c>
      <c r="Q673" s="327">
        <v>1</v>
      </c>
      <c r="R673" s="399"/>
      <c r="S673" s="418">
        <v>800000000</v>
      </c>
      <c r="T673" s="221">
        <f t="shared" si="172"/>
        <v>13333333.333333334</v>
      </c>
      <c r="U673" s="224">
        <v>60</v>
      </c>
      <c r="V673" s="223">
        <v>60.000000006999997</v>
      </c>
      <c r="W673" s="222">
        <f t="shared" si="173"/>
        <v>0</v>
      </c>
      <c r="X673" s="222">
        <f t="shared" si="174"/>
        <v>60.000000006999997</v>
      </c>
      <c r="Y673" s="225">
        <f>ROUND(+U673-X673,0)</f>
        <v>0</v>
      </c>
      <c r="Z673" s="226">
        <v>800000000.09333336</v>
      </c>
      <c r="AA673" s="226">
        <v>-9.333336353302002E-2</v>
      </c>
      <c r="AB673" s="226">
        <f t="shared" si="177"/>
        <v>0</v>
      </c>
      <c r="AC673" s="226"/>
      <c r="AD673" s="226"/>
      <c r="AE673" s="226"/>
      <c r="AF673" s="226"/>
      <c r="AG673" s="226"/>
      <c r="AH673" s="226"/>
      <c r="AI673" s="226"/>
      <c r="AJ673" s="226"/>
      <c r="AK673" s="226"/>
      <c r="AL673" s="226"/>
      <c r="AM673" s="226"/>
      <c r="AN673" s="226"/>
      <c r="AO673" s="226">
        <f t="shared" si="175"/>
        <v>800000000.09333336</v>
      </c>
      <c r="AP673" s="227">
        <f t="shared" si="176"/>
        <v>-9.333336353302002E-2</v>
      </c>
      <c r="AQ673" s="228"/>
      <c r="AR673" s="228"/>
      <c r="AS673" s="302"/>
      <c r="AT673" s="230"/>
      <c r="AU673" s="119" t="s">
        <v>195</v>
      </c>
      <c r="AV673" s="119" t="e">
        <f>VLOOKUP(F673,'[80]Detail Deprec_202512'!$D$230:$I$390,6,FALSE)</f>
        <v>#N/A</v>
      </c>
      <c r="AW673" s="534" t="e">
        <f t="shared" si="171"/>
        <v>#N/A</v>
      </c>
      <c r="BL673" s="254" t="s">
        <v>2534</v>
      </c>
    </row>
    <row r="674" spans="1:64" ht="12.9" hidden="1" customHeight="1" outlineLevel="1">
      <c r="A674" s="210">
        <f t="shared" si="178"/>
        <v>657</v>
      </c>
      <c r="B674" s="279" t="s">
        <v>187</v>
      </c>
      <c r="C674" s="216" t="s">
        <v>188</v>
      </c>
      <c r="D674" s="335">
        <v>155</v>
      </c>
      <c r="E674" s="293" t="s">
        <v>2539</v>
      </c>
      <c r="F674" s="293" t="s">
        <v>2540</v>
      </c>
      <c r="G674" s="353">
        <v>42503</v>
      </c>
      <c r="H674" s="351" t="s">
        <v>17</v>
      </c>
      <c r="I674" s="349" t="s">
        <v>2541</v>
      </c>
      <c r="J674" s="271" t="s">
        <v>2542</v>
      </c>
      <c r="K674" s="271" t="s">
        <v>2543</v>
      </c>
      <c r="L674" s="330" t="s">
        <v>2241</v>
      </c>
      <c r="M674" s="330">
        <v>2016</v>
      </c>
      <c r="N674" s="349"/>
      <c r="O674" s="271" t="s">
        <v>2544</v>
      </c>
      <c r="P674" s="271"/>
      <c r="Q674" s="327">
        <v>1</v>
      </c>
      <c r="R674" s="399"/>
      <c r="S674" s="418">
        <v>1080000000</v>
      </c>
      <c r="T674" s="221">
        <f t="shared" si="172"/>
        <v>18000000</v>
      </c>
      <c r="U674" s="224">
        <v>60</v>
      </c>
      <c r="V674" s="223">
        <v>60</v>
      </c>
      <c r="W674" s="222">
        <f t="shared" si="173"/>
        <v>0</v>
      </c>
      <c r="X674" s="222">
        <f t="shared" si="174"/>
        <v>60</v>
      </c>
      <c r="Y674" s="225">
        <f>ROUND(+U674-X674,0)</f>
        <v>0</v>
      </c>
      <c r="Z674" s="226">
        <v>1080000000</v>
      </c>
      <c r="AA674" s="226">
        <v>0</v>
      </c>
      <c r="AB674" s="226">
        <f t="shared" si="177"/>
        <v>0</v>
      </c>
      <c r="AC674" s="226"/>
      <c r="AD674" s="226"/>
      <c r="AE674" s="226"/>
      <c r="AF674" s="226"/>
      <c r="AG674" s="226"/>
      <c r="AH674" s="226"/>
      <c r="AI674" s="226"/>
      <c r="AJ674" s="226"/>
      <c r="AK674" s="226"/>
      <c r="AL674" s="226"/>
      <c r="AM674" s="226"/>
      <c r="AN674" s="226"/>
      <c r="AO674" s="226">
        <f t="shared" si="175"/>
        <v>1080000000</v>
      </c>
      <c r="AP674" s="227">
        <f t="shared" si="176"/>
        <v>0</v>
      </c>
      <c r="AQ674" s="228"/>
      <c r="AR674" s="228"/>
      <c r="AS674" s="302"/>
      <c r="AT674" s="230"/>
      <c r="AU674" s="119" t="s">
        <v>195</v>
      </c>
      <c r="AV674" s="119" t="e">
        <f>VLOOKUP(F674,'[80]Detail Deprec_202512'!$D$230:$I$390,6,FALSE)</f>
        <v>#N/A</v>
      </c>
      <c r="AW674" s="534" t="e">
        <f t="shared" si="171"/>
        <v>#N/A</v>
      </c>
      <c r="BL674" s="293" t="s">
        <v>2539</v>
      </c>
    </row>
    <row r="675" spans="1:64" ht="12.9" hidden="1" customHeight="1" outlineLevel="1">
      <c r="A675" s="210">
        <f t="shared" si="178"/>
        <v>658</v>
      </c>
      <c r="B675" s="213" t="s">
        <v>206</v>
      </c>
      <c r="C675" s="517" t="s">
        <v>188</v>
      </c>
      <c r="D675" s="335">
        <v>155</v>
      </c>
      <c r="E675" s="254" t="s">
        <v>2545</v>
      </c>
      <c r="F675" s="254" t="s">
        <v>2546</v>
      </c>
      <c r="G675" s="353">
        <v>42520</v>
      </c>
      <c r="H675" s="351" t="s">
        <v>17</v>
      </c>
      <c r="I675" s="349" t="s">
        <v>2367</v>
      </c>
      <c r="J675" s="271" t="s">
        <v>2547</v>
      </c>
      <c r="K675" s="271" t="s">
        <v>719</v>
      </c>
      <c r="L675" s="330" t="s">
        <v>1998</v>
      </c>
      <c r="M675" s="330">
        <v>2016</v>
      </c>
      <c r="N675" s="349" t="s">
        <v>2548</v>
      </c>
      <c r="O675" s="271" t="s">
        <v>2549</v>
      </c>
      <c r="P675" s="271" t="s">
        <v>2550</v>
      </c>
      <c r="Q675" s="327">
        <v>1</v>
      </c>
      <c r="R675" s="399"/>
      <c r="S675" s="418">
        <v>750000000</v>
      </c>
      <c r="T675" s="221">
        <f t="shared" si="172"/>
        <v>12500000</v>
      </c>
      <c r="U675" s="224">
        <v>60</v>
      </c>
      <c r="V675" s="223">
        <v>60</v>
      </c>
      <c r="W675" s="222">
        <f t="shared" si="173"/>
        <v>0</v>
      </c>
      <c r="X675" s="222">
        <f t="shared" si="174"/>
        <v>60</v>
      </c>
      <c r="Y675" s="225">
        <f t="shared" ref="Y675:Y710" si="180">+U675-X675</f>
        <v>0</v>
      </c>
      <c r="Z675" s="226">
        <v>750000000</v>
      </c>
      <c r="AA675" s="226">
        <v>0</v>
      </c>
      <c r="AB675" s="226">
        <f t="shared" si="177"/>
        <v>0</v>
      </c>
      <c r="AC675" s="226"/>
      <c r="AD675" s="226"/>
      <c r="AE675" s="226"/>
      <c r="AF675" s="226"/>
      <c r="AG675" s="226"/>
      <c r="AH675" s="226"/>
      <c r="AI675" s="226"/>
      <c r="AJ675" s="226"/>
      <c r="AK675" s="226"/>
      <c r="AL675" s="226"/>
      <c r="AM675" s="226"/>
      <c r="AN675" s="226"/>
      <c r="AO675" s="226">
        <f t="shared" si="175"/>
        <v>750000000</v>
      </c>
      <c r="AP675" s="227">
        <f t="shared" si="176"/>
        <v>0</v>
      </c>
      <c r="AQ675" s="228"/>
      <c r="AR675" s="228"/>
      <c r="AS675" s="302"/>
      <c r="AT675" s="230"/>
      <c r="AU675" s="119" t="s">
        <v>195</v>
      </c>
      <c r="AV675" s="119" t="e">
        <f>VLOOKUP(F675,'[80]Detail Deprec_202512'!$D$230:$I$390,6,FALSE)</f>
        <v>#N/A</v>
      </c>
      <c r="AW675" s="534" t="e">
        <f t="shared" si="171"/>
        <v>#N/A</v>
      </c>
      <c r="BL675" s="254" t="s">
        <v>2545</v>
      </c>
    </row>
    <row r="676" spans="1:64" ht="12.9" hidden="1" customHeight="1" outlineLevel="1">
      <c r="A676" s="210">
        <f t="shared" si="178"/>
        <v>659</v>
      </c>
      <c r="B676" s="213" t="s">
        <v>206</v>
      </c>
      <c r="C676" s="517" t="s">
        <v>188</v>
      </c>
      <c r="D676" s="335">
        <v>155</v>
      </c>
      <c r="E676" s="254" t="s">
        <v>2551</v>
      </c>
      <c r="F676" s="254" t="s">
        <v>2552</v>
      </c>
      <c r="G676" s="353">
        <v>42520</v>
      </c>
      <c r="H676" s="351" t="s">
        <v>17</v>
      </c>
      <c r="I676" s="349" t="s">
        <v>2367</v>
      </c>
      <c r="J676" s="271" t="s">
        <v>1887</v>
      </c>
      <c r="K676" s="271" t="s">
        <v>719</v>
      </c>
      <c r="L676" s="330" t="s">
        <v>2553</v>
      </c>
      <c r="M676" s="330">
        <v>2016</v>
      </c>
      <c r="N676" s="349"/>
      <c r="O676" s="271" t="s">
        <v>2554</v>
      </c>
      <c r="P676" s="271" t="s">
        <v>2555</v>
      </c>
      <c r="Q676" s="327">
        <v>1</v>
      </c>
      <c r="R676" s="399"/>
      <c r="S676" s="418">
        <v>250000000</v>
      </c>
      <c r="T676" s="221">
        <f t="shared" si="172"/>
        <v>4166666.6666666665</v>
      </c>
      <c r="U676" s="224">
        <v>60</v>
      </c>
      <c r="V676" s="223">
        <v>59.999999999999993</v>
      </c>
      <c r="W676" s="222">
        <f t="shared" si="173"/>
        <v>0</v>
      </c>
      <c r="X676" s="222">
        <f t="shared" si="174"/>
        <v>59.999999999999993</v>
      </c>
      <c r="Y676" s="225">
        <f t="shared" si="180"/>
        <v>0</v>
      </c>
      <c r="Z676" s="226">
        <v>249999999.99999997</v>
      </c>
      <c r="AA676" s="226">
        <v>2.9802322387695313E-8</v>
      </c>
      <c r="AB676" s="226">
        <f t="shared" si="177"/>
        <v>0</v>
      </c>
      <c r="AC676" s="226"/>
      <c r="AD676" s="226"/>
      <c r="AE676" s="226"/>
      <c r="AF676" s="226"/>
      <c r="AG676" s="226"/>
      <c r="AH676" s="226"/>
      <c r="AI676" s="226"/>
      <c r="AJ676" s="226"/>
      <c r="AK676" s="226"/>
      <c r="AL676" s="226"/>
      <c r="AM676" s="226"/>
      <c r="AN676" s="226"/>
      <c r="AO676" s="226">
        <f t="shared" si="175"/>
        <v>249999999.99999997</v>
      </c>
      <c r="AP676" s="227">
        <f t="shared" si="176"/>
        <v>2.9802322387695313E-8</v>
      </c>
      <c r="AQ676" s="228"/>
      <c r="AR676" s="228"/>
      <c r="AS676" s="302"/>
      <c r="AT676" s="230"/>
      <c r="AU676" s="119" t="s">
        <v>195</v>
      </c>
      <c r="AV676" s="119" t="e">
        <f>VLOOKUP(F676,'[80]Detail Deprec_202512'!$D$230:$I$390,6,FALSE)</f>
        <v>#N/A</v>
      </c>
      <c r="AW676" s="534" t="e">
        <f t="shared" si="171"/>
        <v>#N/A</v>
      </c>
      <c r="BL676" s="254" t="s">
        <v>2551</v>
      </c>
    </row>
    <row r="677" spans="1:64" ht="12.9" hidden="1" customHeight="1" outlineLevel="1">
      <c r="A677" s="210">
        <f t="shared" si="178"/>
        <v>660</v>
      </c>
      <c r="B677" s="213" t="s">
        <v>518</v>
      </c>
      <c r="C677" s="216" t="s">
        <v>1133</v>
      </c>
      <c r="D677" s="335">
        <v>155</v>
      </c>
      <c r="E677" s="254" t="s">
        <v>2556</v>
      </c>
      <c r="F677" s="254" t="s">
        <v>2557</v>
      </c>
      <c r="G677" s="353">
        <v>42578</v>
      </c>
      <c r="H677" s="351" t="s">
        <v>17</v>
      </c>
      <c r="I677" s="349" t="s">
        <v>2558</v>
      </c>
      <c r="J677" s="330" t="s">
        <v>2559</v>
      </c>
      <c r="K677" s="271" t="s">
        <v>2560</v>
      </c>
      <c r="L677" s="330" t="s">
        <v>2561</v>
      </c>
      <c r="M677" s="330">
        <v>2016</v>
      </c>
      <c r="N677" s="349" t="s">
        <v>2562</v>
      </c>
      <c r="O677" s="271" t="s">
        <v>2563</v>
      </c>
      <c r="P677" s="271" t="s">
        <v>2564</v>
      </c>
      <c r="Q677" s="327">
        <v>1</v>
      </c>
      <c r="R677" s="399"/>
      <c r="S677" s="418">
        <v>105498364</v>
      </c>
      <c r="T677" s="221">
        <f t="shared" si="172"/>
        <v>1758306.0666666667</v>
      </c>
      <c r="U677" s="224">
        <v>60</v>
      </c>
      <c r="V677" s="223">
        <v>60</v>
      </c>
      <c r="W677" s="222">
        <f t="shared" si="173"/>
        <v>0</v>
      </c>
      <c r="X677" s="222">
        <f t="shared" si="174"/>
        <v>60</v>
      </c>
      <c r="Y677" s="225">
        <f t="shared" si="180"/>
        <v>0</v>
      </c>
      <c r="Z677" s="226">
        <v>105498364</v>
      </c>
      <c r="AA677" s="226">
        <v>0</v>
      </c>
      <c r="AB677" s="226">
        <f t="shared" si="177"/>
        <v>0</v>
      </c>
      <c r="AC677" s="226"/>
      <c r="AD677" s="226"/>
      <c r="AE677" s="226"/>
      <c r="AF677" s="226"/>
      <c r="AG677" s="226"/>
      <c r="AH677" s="226"/>
      <c r="AI677" s="226"/>
      <c r="AJ677" s="226"/>
      <c r="AK677" s="226"/>
      <c r="AL677" s="226"/>
      <c r="AM677" s="226"/>
      <c r="AN677" s="226"/>
      <c r="AO677" s="226">
        <f t="shared" si="175"/>
        <v>105498364</v>
      </c>
      <c r="AP677" s="227">
        <f t="shared" si="176"/>
        <v>0</v>
      </c>
      <c r="AQ677" s="228"/>
      <c r="AR677" s="228"/>
      <c r="AS677" s="302"/>
      <c r="AT677" s="230"/>
      <c r="AU677" s="119" t="s">
        <v>195</v>
      </c>
      <c r="AV677" s="119" t="e">
        <f>VLOOKUP(F677,'[80]Detail Deprec_202512'!$D$230:$I$390,6,FALSE)</f>
        <v>#N/A</v>
      </c>
      <c r="AW677" s="534" t="e">
        <f t="shared" si="171"/>
        <v>#N/A</v>
      </c>
      <c r="BL677" s="254" t="s">
        <v>2556</v>
      </c>
    </row>
    <row r="678" spans="1:64" ht="12.9" hidden="1" customHeight="1" outlineLevel="1">
      <c r="A678" s="210">
        <f t="shared" si="178"/>
        <v>661</v>
      </c>
      <c r="B678" s="279" t="s">
        <v>187</v>
      </c>
      <c r="C678" s="216" t="s">
        <v>188</v>
      </c>
      <c r="D678" s="335">
        <v>155</v>
      </c>
      <c r="E678" s="293" t="s">
        <v>2565</v>
      </c>
      <c r="F678" s="293" t="s">
        <v>2566</v>
      </c>
      <c r="G678" s="353">
        <v>42628</v>
      </c>
      <c r="H678" s="351" t="s">
        <v>17</v>
      </c>
      <c r="I678" s="349" t="s">
        <v>2529</v>
      </c>
      <c r="J678" s="330" t="s">
        <v>1434</v>
      </c>
      <c r="K678" s="271" t="s">
        <v>2567</v>
      </c>
      <c r="L678" s="330" t="s">
        <v>2081</v>
      </c>
      <c r="M678" s="330">
        <v>2016</v>
      </c>
      <c r="N678" s="349" t="s">
        <v>2568</v>
      </c>
      <c r="O678" s="271">
        <v>990422</v>
      </c>
      <c r="P678" s="271" t="s">
        <v>2569</v>
      </c>
      <c r="Q678" s="327">
        <v>1</v>
      </c>
      <c r="R678" s="399"/>
      <c r="S678" s="418">
        <v>13078187540</v>
      </c>
      <c r="T678" s="221">
        <f t="shared" si="172"/>
        <v>136231120.20833334</v>
      </c>
      <c r="U678" s="224">
        <v>96</v>
      </c>
      <c r="V678" s="223">
        <v>95.999999999669669</v>
      </c>
      <c r="W678" s="222">
        <f t="shared" si="173"/>
        <v>0</v>
      </c>
      <c r="X678" s="222">
        <f t="shared" si="174"/>
        <v>95.999999999669669</v>
      </c>
      <c r="Y678" s="225">
        <f t="shared" si="180"/>
        <v>3.3033131785487058E-10</v>
      </c>
      <c r="Z678" s="226">
        <v>13078187539.955</v>
      </c>
      <c r="AA678" s="226">
        <v>4.5000076293945313E-2</v>
      </c>
      <c r="AB678" s="226">
        <f t="shared" si="177"/>
        <v>0</v>
      </c>
      <c r="AC678" s="226"/>
      <c r="AD678" s="419"/>
      <c r="AE678" s="226"/>
      <c r="AF678" s="226"/>
      <c r="AG678" s="226"/>
      <c r="AH678" s="226"/>
      <c r="AI678" s="226"/>
      <c r="AJ678" s="226"/>
      <c r="AK678" s="226"/>
      <c r="AL678" s="226"/>
      <c r="AM678" s="226"/>
      <c r="AN678" s="226"/>
      <c r="AO678" s="226">
        <f t="shared" si="175"/>
        <v>13078187539.955</v>
      </c>
      <c r="AP678" s="227">
        <f t="shared" si="176"/>
        <v>4.5000076293945313E-2</v>
      </c>
      <c r="AQ678" s="228"/>
      <c r="AR678" s="228"/>
      <c r="AS678" s="302"/>
      <c r="AT678" s="404"/>
      <c r="AU678" s="119" t="s">
        <v>195</v>
      </c>
      <c r="AV678" s="119" t="e">
        <f>VLOOKUP(F678,'[80]Detail Deprec_202512'!$D$230:$I$390,6,FALSE)</f>
        <v>#N/A</v>
      </c>
      <c r="AW678" s="534" t="e">
        <f t="shared" si="171"/>
        <v>#N/A</v>
      </c>
      <c r="BL678" s="293" t="s">
        <v>2565</v>
      </c>
    </row>
    <row r="679" spans="1:64" s="538" customFormat="1" ht="12.9" hidden="1" customHeight="1" outlineLevel="1">
      <c r="A679" s="829">
        <f t="shared" si="178"/>
        <v>662</v>
      </c>
      <c r="B679" s="853" t="s">
        <v>2570</v>
      </c>
      <c r="C679" s="836" t="s">
        <v>2571</v>
      </c>
      <c r="D679" s="832">
        <v>155</v>
      </c>
      <c r="E679" s="830" t="s">
        <v>2572</v>
      </c>
      <c r="F679" s="830" t="s">
        <v>2573</v>
      </c>
      <c r="G679" s="936">
        <v>42654</v>
      </c>
      <c r="H679" s="834" t="s">
        <v>17</v>
      </c>
      <c r="I679" s="850" t="s">
        <v>1147</v>
      </c>
      <c r="J679" s="835" t="s">
        <v>2574</v>
      </c>
      <c r="K679" s="836" t="s">
        <v>1935</v>
      </c>
      <c r="L679" s="835" t="s">
        <v>2575</v>
      </c>
      <c r="M679" s="835">
        <v>2016</v>
      </c>
      <c r="N679" s="850" t="s">
        <v>2576</v>
      </c>
      <c r="O679" s="836" t="s">
        <v>2577</v>
      </c>
      <c r="P679" s="836" t="s">
        <v>2578</v>
      </c>
      <c r="Q679" s="837">
        <v>1</v>
      </c>
      <c r="R679" s="851"/>
      <c r="S679" s="937">
        <v>945000000</v>
      </c>
      <c r="T679" s="840">
        <f t="shared" si="172"/>
        <v>15750000</v>
      </c>
      <c r="U679" s="841">
        <v>60</v>
      </c>
      <c r="V679" s="842">
        <v>60</v>
      </c>
      <c r="W679" s="843">
        <f t="shared" si="173"/>
        <v>0</v>
      </c>
      <c r="X679" s="843">
        <f t="shared" si="174"/>
        <v>60</v>
      </c>
      <c r="Y679" s="844">
        <f t="shared" si="180"/>
        <v>0</v>
      </c>
      <c r="Z679" s="845">
        <v>945000000</v>
      </c>
      <c r="AA679" s="845">
        <v>0</v>
      </c>
      <c r="AB679" s="845">
        <f t="shared" si="177"/>
        <v>0</v>
      </c>
      <c r="AC679" s="845"/>
      <c r="AD679" s="845"/>
      <c r="AE679" s="845"/>
      <c r="AF679" s="845"/>
      <c r="AG679" s="845"/>
      <c r="AH679" s="845"/>
      <c r="AI679" s="845"/>
      <c r="AJ679" s="845"/>
      <c r="AK679" s="845"/>
      <c r="AL679" s="845"/>
      <c r="AM679" s="845"/>
      <c r="AN679" s="845"/>
      <c r="AO679" s="845">
        <f t="shared" si="175"/>
        <v>945000000</v>
      </c>
      <c r="AP679" s="846">
        <f t="shared" si="176"/>
        <v>0</v>
      </c>
      <c r="AQ679" s="847"/>
      <c r="AR679" s="847" t="s">
        <v>86</v>
      </c>
      <c r="AS679" s="848"/>
      <c r="AT679" s="865">
        <v>46171</v>
      </c>
      <c r="AU679" s="933" t="s">
        <v>195</v>
      </c>
      <c r="AV679" s="933" t="e">
        <f>VLOOKUP(F679,'[80]Detail Deprec_202512'!$D$230:$I$390,6,FALSE)</f>
        <v>#N/A</v>
      </c>
      <c r="AW679" s="934" t="e">
        <f t="shared" si="171"/>
        <v>#N/A</v>
      </c>
      <c r="BL679" s="830" t="s">
        <v>2572</v>
      </c>
    </row>
    <row r="680" spans="1:64" ht="12.9" hidden="1" customHeight="1" outlineLevel="1">
      <c r="A680" s="210">
        <f t="shared" si="178"/>
        <v>663</v>
      </c>
      <c r="B680" s="213" t="s">
        <v>2570</v>
      </c>
      <c r="C680" s="271" t="s">
        <v>2571</v>
      </c>
      <c r="D680" s="335">
        <v>155</v>
      </c>
      <c r="E680" s="254" t="s">
        <v>2579</v>
      </c>
      <c r="F680" s="254" t="s">
        <v>2580</v>
      </c>
      <c r="G680" s="353">
        <v>42669</v>
      </c>
      <c r="H680" s="351" t="s">
        <v>17</v>
      </c>
      <c r="I680" s="349" t="s">
        <v>2581</v>
      </c>
      <c r="J680" s="330" t="s">
        <v>2582</v>
      </c>
      <c r="K680" s="271" t="s">
        <v>2583</v>
      </c>
      <c r="L680" s="330"/>
      <c r="M680" s="330">
        <v>2016</v>
      </c>
      <c r="N680" s="349"/>
      <c r="O680" s="271" t="s">
        <v>2584</v>
      </c>
      <c r="P680" s="271" t="s">
        <v>2585</v>
      </c>
      <c r="Q680" s="327">
        <v>1</v>
      </c>
      <c r="R680" s="399"/>
      <c r="S680" s="418">
        <v>1570000000</v>
      </c>
      <c r="T680" s="221">
        <f t="shared" si="172"/>
        <v>26166666.666666668</v>
      </c>
      <c r="U680" s="224">
        <v>60</v>
      </c>
      <c r="V680" s="223">
        <v>60</v>
      </c>
      <c r="W680" s="222">
        <f t="shared" si="173"/>
        <v>0</v>
      </c>
      <c r="X680" s="222">
        <f t="shared" si="174"/>
        <v>60</v>
      </c>
      <c r="Y680" s="225">
        <f t="shared" si="180"/>
        <v>0</v>
      </c>
      <c r="Z680" s="226">
        <v>1570000000</v>
      </c>
      <c r="AA680" s="226">
        <v>0</v>
      </c>
      <c r="AB680" s="226">
        <f t="shared" si="177"/>
        <v>0</v>
      </c>
      <c r="AC680" s="226"/>
      <c r="AD680" s="226"/>
      <c r="AE680" s="226"/>
      <c r="AF680" s="226"/>
      <c r="AG680" s="226"/>
      <c r="AH680" s="226"/>
      <c r="AI680" s="226"/>
      <c r="AJ680" s="226"/>
      <c r="AK680" s="226"/>
      <c r="AL680" s="226"/>
      <c r="AM680" s="226"/>
      <c r="AN680" s="226"/>
      <c r="AO680" s="226">
        <f t="shared" si="175"/>
        <v>1570000000</v>
      </c>
      <c r="AP680" s="227">
        <f t="shared" si="176"/>
        <v>0</v>
      </c>
      <c r="AQ680" s="228"/>
      <c r="AR680" s="228"/>
      <c r="AS680" s="302"/>
      <c r="AT680" s="230"/>
      <c r="AU680" s="119" t="s">
        <v>195</v>
      </c>
      <c r="AV680" s="119" t="e">
        <f>VLOOKUP(F680,'[80]Detail Deprec_202512'!$D$230:$I$390,6,FALSE)</f>
        <v>#N/A</v>
      </c>
      <c r="AW680" s="534" t="e">
        <f t="shared" si="171"/>
        <v>#N/A</v>
      </c>
      <c r="BL680" s="254" t="s">
        <v>2579</v>
      </c>
    </row>
    <row r="681" spans="1:64" s="538" customFormat="1" ht="12.9" hidden="1" customHeight="1" outlineLevel="1">
      <c r="A681" s="829">
        <f t="shared" si="178"/>
        <v>664</v>
      </c>
      <c r="B681" s="853" t="s">
        <v>2570</v>
      </c>
      <c r="C681" s="836" t="s">
        <v>2571</v>
      </c>
      <c r="D681" s="832">
        <v>155</v>
      </c>
      <c r="E681" s="830" t="s">
        <v>2586</v>
      </c>
      <c r="F681" s="830" t="s">
        <v>2587</v>
      </c>
      <c r="G681" s="936">
        <v>42682</v>
      </c>
      <c r="H681" s="834" t="s">
        <v>17</v>
      </c>
      <c r="I681" s="850" t="s">
        <v>2341</v>
      </c>
      <c r="J681" s="835" t="s">
        <v>2588</v>
      </c>
      <c r="K681" s="836" t="s">
        <v>1872</v>
      </c>
      <c r="L681" s="835" t="s">
        <v>1637</v>
      </c>
      <c r="M681" s="835">
        <v>2016</v>
      </c>
      <c r="N681" s="850" t="s">
        <v>2589</v>
      </c>
      <c r="O681" s="836" t="s">
        <v>2590</v>
      </c>
      <c r="P681" s="836" t="s">
        <v>2591</v>
      </c>
      <c r="Q681" s="837">
        <v>1</v>
      </c>
      <c r="R681" s="851"/>
      <c r="S681" s="937">
        <v>545815545</v>
      </c>
      <c r="T681" s="840">
        <f t="shared" si="172"/>
        <v>9096925.75</v>
      </c>
      <c r="U681" s="841">
        <v>60</v>
      </c>
      <c r="V681" s="842">
        <v>60</v>
      </c>
      <c r="W681" s="843">
        <f t="shared" si="173"/>
        <v>0</v>
      </c>
      <c r="X681" s="843">
        <f t="shared" si="174"/>
        <v>60</v>
      </c>
      <c r="Y681" s="844">
        <f t="shared" si="180"/>
        <v>0</v>
      </c>
      <c r="Z681" s="845">
        <v>545815545</v>
      </c>
      <c r="AA681" s="845">
        <v>0</v>
      </c>
      <c r="AB681" s="845">
        <f t="shared" si="177"/>
        <v>0</v>
      </c>
      <c r="AC681" s="845"/>
      <c r="AD681" s="845"/>
      <c r="AE681" s="845"/>
      <c r="AF681" s="845"/>
      <c r="AG681" s="845"/>
      <c r="AH681" s="845"/>
      <c r="AI681" s="845"/>
      <c r="AJ681" s="845"/>
      <c r="AK681" s="845"/>
      <c r="AL681" s="845"/>
      <c r="AM681" s="845"/>
      <c r="AN681" s="845"/>
      <c r="AO681" s="845">
        <f t="shared" si="175"/>
        <v>545815545</v>
      </c>
      <c r="AP681" s="846">
        <f t="shared" si="176"/>
        <v>0</v>
      </c>
      <c r="AQ681" s="847"/>
      <c r="AR681" s="847" t="s">
        <v>86</v>
      </c>
      <c r="AS681" s="848"/>
      <c r="AT681" s="865">
        <v>46171</v>
      </c>
      <c r="AU681" s="933" t="s">
        <v>195</v>
      </c>
      <c r="AV681" s="933" t="e">
        <f>VLOOKUP(F681,'[80]Detail Deprec_202512'!$D$230:$I$390,6,FALSE)</f>
        <v>#N/A</v>
      </c>
      <c r="AW681" s="934" t="e">
        <f t="shared" si="171"/>
        <v>#N/A</v>
      </c>
      <c r="BL681" s="830" t="s">
        <v>2586</v>
      </c>
    </row>
    <row r="682" spans="1:64" s="538" customFormat="1" ht="12.9" hidden="1" customHeight="1" outlineLevel="1">
      <c r="A682" s="829">
        <f t="shared" si="178"/>
        <v>665</v>
      </c>
      <c r="B682" s="830" t="s">
        <v>2570</v>
      </c>
      <c r="C682" s="836" t="s">
        <v>2571</v>
      </c>
      <c r="D682" s="832">
        <v>155</v>
      </c>
      <c r="E682" s="830" t="s">
        <v>2592</v>
      </c>
      <c r="F682" s="830" t="s">
        <v>2593</v>
      </c>
      <c r="G682" s="833">
        <v>42705</v>
      </c>
      <c r="H682" s="834" t="s">
        <v>17</v>
      </c>
      <c r="I682" s="835">
        <v>3009</v>
      </c>
      <c r="J682" s="836" t="s">
        <v>1887</v>
      </c>
      <c r="K682" s="836" t="s">
        <v>2473</v>
      </c>
      <c r="L682" s="835" t="s">
        <v>1889</v>
      </c>
      <c r="M682" s="835">
        <v>2016</v>
      </c>
      <c r="N682" s="835" t="s">
        <v>2576</v>
      </c>
      <c r="O682" s="836"/>
      <c r="P682" s="836" t="s">
        <v>2594</v>
      </c>
      <c r="Q682" s="837">
        <v>1</v>
      </c>
      <c r="R682" s="851"/>
      <c r="S682" s="839">
        <v>327000000</v>
      </c>
      <c r="T682" s="840">
        <f t="shared" si="172"/>
        <v>5450000</v>
      </c>
      <c r="U682" s="841">
        <v>60</v>
      </c>
      <c r="V682" s="842">
        <v>60</v>
      </c>
      <c r="W682" s="843">
        <f t="shared" si="173"/>
        <v>0</v>
      </c>
      <c r="X682" s="843">
        <f t="shared" si="174"/>
        <v>60</v>
      </c>
      <c r="Y682" s="844">
        <f t="shared" si="180"/>
        <v>0</v>
      </c>
      <c r="Z682" s="845">
        <v>327000000</v>
      </c>
      <c r="AA682" s="845">
        <v>0</v>
      </c>
      <c r="AB682" s="845">
        <f t="shared" si="177"/>
        <v>0</v>
      </c>
      <c r="AC682" s="845"/>
      <c r="AD682" s="845"/>
      <c r="AE682" s="845"/>
      <c r="AF682" s="845"/>
      <c r="AG682" s="845"/>
      <c r="AH682" s="845"/>
      <c r="AI682" s="845"/>
      <c r="AJ682" s="845"/>
      <c r="AK682" s="845"/>
      <c r="AL682" s="845"/>
      <c r="AM682" s="845"/>
      <c r="AN682" s="845"/>
      <c r="AO682" s="845">
        <f t="shared" si="175"/>
        <v>327000000</v>
      </c>
      <c r="AP682" s="846">
        <f t="shared" si="176"/>
        <v>0</v>
      </c>
      <c r="AQ682" s="847"/>
      <c r="AR682" s="847" t="s">
        <v>86</v>
      </c>
      <c r="AS682" s="848"/>
      <c r="AT682" s="865">
        <v>46171</v>
      </c>
      <c r="AU682" s="933" t="s">
        <v>195</v>
      </c>
      <c r="AV682" s="933" t="e">
        <f>VLOOKUP(F682,'[80]Detail Deprec_202512'!$D$230:$I$390,6,FALSE)</f>
        <v>#N/A</v>
      </c>
      <c r="AW682" s="934" t="e">
        <f t="shared" si="171"/>
        <v>#N/A</v>
      </c>
      <c r="BL682" s="830" t="s">
        <v>2592</v>
      </c>
    </row>
    <row r="683" spans="1:64" ht="12.9" customHeight="1" outlineLevel="1">
      <c r="A683" s="210">
        <f t="shared" si="178"/>
        <v>666</v>
      </c>
      <c r="B683" s="254" t="s">
        <v>271</v>
      </c>
      <c r="C683" s="262" t="s">
        <v>1891</v>
      </c>
      <c r="D683" s="335">
        <v>155</v>
      </c>
      <c r="E683" s="254" t="s">
        <v>2595</v>
      </c>
      <c r="F683" s="254" t="s">
        <v>2596</v>
      </c>
      <c r="G683" s="336">
        <v>42727</v>
      </c>
      <c r="H683" s="351" t="s">
        <v>17</v>
      </c>
      <c r="I683" s="349" t="s">
        <v>316</v>
      </c>
      <c r="J683" s="271" t="s">
        <v>2171</v>
      </c>
      <c r="K683" s="271" t="s">
        <v>2597</v>
      </c>
      <c r="L683" s="330" t="s">
        <v>1960</v>
      </c>
      <c r="M683" s="330">
        <v>2016</v>
      </c>
      <c r="N683" s="405" t="s">
        <v>2598</v>
      </c>
      <c r="O683" s="271"/>
      <c r="P683" s="271"/>
      <c r="Q683" s="327">
        <v>1</v>
      </c>
      <c r="R683" s="399">
        <v>46399.199999999997</v>
      </c>
      <c r="S683" s="274">
        <v>629312349.5999999</v>
      </c>
      <c r="T683" s="221">
        <f t="shared" si="172"/>
        <v>10488539.159999998</v>
      </c>
      <c r="U683" s="224">
        <v>60</v>
      </c>
      <c r="V683" s="223">
        <v>59.999999999999993</v>
      </c>
      <c r="W683" s="222">
        <f t="shared" si="173"/>
        <v>0</v>
      </c>
      <c r="X683" s="222">
        <f t="shared" si="174"/>
        <v>59.999999999999993</v>
      </c>
      <c r="Y683" s="225">
        <f t="shared" si="180"/>
        <v>0</v>
      </c>
      <c r="Z683" s="226">
        <v>629312349.59999979</v>
      </c>
      <c r="AA683" s="226">
        <v>1.1920928955078125E-7</v>
      </c>
      <c r="AB683" s="226">
        <f t="shared" si="177"/>
        <v>0</v>
      </c>
      <c r="AC683" s="226"/>
      <c r="AD683" s="226"/>
      <c r="AE683" s="226"/>
      <c r="AF683" s="226"/>
      <c r="AG683" s="226"/>
      <c r="AH683" s="226"/>
      <c r="AI683" s="226"/>
      <c r="AJ683" s="226"/>
      <c r="AK683" s="226"/>
      <c r="AL683" s="226"/>
      <c r="AM683" s="226"/>
      <c r="AN683" s="226"/>
      <c r="AO683" s="226">
        <f t="shared" si="175"/>
        <v>629312349.59999979</v>
      </c>
      <c r="AP683" s="227">
        <f t="shared" si="176"/>
        <v>1.1920928955078125E-7</v>
      </c>
      <c r="AQ683" s="228"/>
      <c r="AR683" s="228"/>
      <c r="AS683" s="302"/>
      <c r="AT683" s="230"/>
      <c r="AU683" s="119" t="s">
        <v>195</v>
      </c>
      <c r="AV683" s="119" t="e">
        <f>VLOOKUP(F683,'[80]Detail Deprec_202512'!$D$230:$I$390,6,FALSE)</f>
        <v>#N/A</v>
      </c>
      <c r="AW683" s="534" t="e">
        <f t="shared" si="171"/>
        <v>#N/A</v>
      </c>
      <c r="BL683" s="254" t="s">
        <v>2595</v>
      </c>
    </row>
    <row r="684" spans="1:64" ht="12.9" customHeight="1" outlineLevel="1">
      <c r="A684" s="210">
        <f t="shared" si="178"/>
        <v>667</v>
      </c>
      <c r="B684" s="254" t="s">
        <v>271</v>
      </c>
      <c r="C684" s="262" t="s">
        <v>1891</v>
      </c>
      <c r="D684" s="335">
        <v>155</v>
      </c>
      <c r="E684" s="254" t="s">
        <v>2599</v>
      </c>
      <c r="F684" s="254" t="s">
        <v>2600</v>
      </c>
      <c r="G684" s="336">
        <v>42727</v>
      </c>
      <c r="H684" s="351" t="s">
        <v>17</v>
      </c>
      <c r="I684" s="349" t="s">
        <v>316</v>
      </c>
      <c r="J684" s="271" t="s">
        <v>2171</v>
      </c>
      <c r="K684" s="271" t="s">
        <v>2597</v>
      </c>
      <c r="L684" s="330" t="s">
        <v>1960</v>
      </c>
      <c r="M684" s="330">
        <v>2016</v>
      </c>
      <c r="N684" s="405" t="s">
        <v>2601</v>
      </c>
      <c r="O684" s="271"/>
      <c r="P684" s="271"/>
      <c r="Q684" s="327">
        <v>1</v>
      </c>
      <c r="R684" s="399">
        <v>46399.199999999997</v>
      </c>
      <c r="S684" s="274">
        <v>629312349.5999999</v>
      </c>
      <c r="T684" s="221">
        <f t="shared" si="172"/>
        <v>10488539.159999998</v>
      </c>
      <c r="U684" s="224">
        <v>60</v>
      </c>
      <c r="V684" s="223">
        <v>59.999999999999993</v>
      </c>
      <c r="W684" s="222">
        <f t="shared" si="173"/>
        <v>0</v>
      </c>
      <c r="X684" s="222">
        <f t="shared" si="174"/>
        <v>59.999999999999993</v>
      </c>
      <c r="Y684" s="225">
        <f t="shared" si="180"/>
        <v>0</v>
      </c>
      <c r="Z684" s="226">
        <v>629312349.59999979</v>
      </c>
      <c r="AA684" s="226">
        <v>1.1920928955078125E-7</v>
      </c>
      <c r="AB684" s="226">
        <f t="shared" si="177"/>
        <v>0</v>
      </c>
      <c r="AC684" s="226"/>
      <c r="AD684" s="226"/>
      <c r="AE684" s="226"/>
      <c r="AF684" s="226"/>
      <c r="AG684" s="226"/>
      <c r="AH684" s="226"/>
      <c r="AI684" s="226"/>
      <c r="AJ684" s="226"/>
      <c r="AK684" s="226"/>
      <c r="AL684" s="226"/>
      <c r="AM684" s="226"/>
      <c r="AN684" s="226"/>
      <c r="AO684" s="226">
        <f t="shared" si="175"/>
        <v>629312349.59999979</v>
      </c>
      <c r="AP684" s="227">
        <f t="shared" si="176"/>
        <v>1.1920928955078125E-7</v>
      </c>
      <c r="AQ684" s="228"/>
      <c r="AR684" s="228"/>
      <c r="AS684" s="302"/>
      <c r="AT684" s="230"/>
      <c r="AU684" s="119" t="s">
        <v>195</v>
      </c>
      <c r="AV684" s="119" t="e">
        <f>VLOOKUP(F684,'[80]Detail Deprec_202512'!$D$230:$I$390,6,FALSE)</f>
        <v>#N/A</v>
      </c>
      <c r="AW684" s="534" t="e">
        <f t="shared" si="171"/>
        <v>#N/A</v>
      </c>
      <c r="BL684" s="254" t="s">
        <v>2599</v>
      </c>
    </row>
    <row r="685" spans="1:64" ht="12.9" customHeight="1" outlineLevel="1">
      <c r="A685" s="210">
        <f t="shared" si="178"/>
        <v>668</v>
      </c>
      <c r="B685" s="254" t="s">
        <v>271</v>
      </c>
      <c r="C685" s="262" t="s">
        <v>1891</v>
      </c>
      <c r="D685" s="335">
        <v>155</v>
      </c>
      <c r="E685" s="254" t="s">
        <v>2602</v>
      </c>
      <c r="F685" s="254" t="s">
        <v>2603</v>
      </c>
      <c r="G685" s="336">
        <v>42727</v>
      </c>
      <c r="H685" s="351" t="s">
        <v>17</v>
      </c>
      <c r="I685" s="349" t="s">
        <v>316</v>
      </c>
      <c r="J685" s="271" t="s">
        <v>2171</v>
      </c>
      <c r="K685" s="271" t="s">
        <v>2597</v>
      </c>
      <c r="L685" s="330" t="s">
        <v>1960</v>
      </c>
      <c r="M685" s="330">
        <v>2016</v>
      </c>
      <c r="N685" s="405" t="s">
        <v>2604</v>
      </c>
      <c r="O685" s="271"/>
      <c r="P685" s="271"/>
      <c r="Q685" s="327">
        <v>1</v>
      </c>
      <c r="R685" s="399">
        <v>46399.199999999997</v>
      </c>
      <c r="S685" s="274">
        <v>629312349.5999999</v>
      </c>
      <c r="T685" s="221">
        <f t="shared" si="172"/>
        <v>10488539.159999998</v>
      </c>
      <c r="U685" s="224">
        <v>60</v>
      </c>
      <c r="V685" s="223">
        <v>59.999999999999993</v>
      </c>
      <c r="W685" s="222">
        <f t="shared" si="173"/>
        <v>0</v>
      </c>
      <c r="X685" s="222">
        <f t="shared" si="174"/>
        <v>59.999999999999993</v>
      </c>
      <c r="Y685" s="225">
        <f t="shared" si="180"/>
        <v>0</v>
      </c>
      <c r="Z685" s="226">
        <v>629312349.59999979</v>
      </c>
      <c r="AA685" s="226">
        <v>1.1920928955078125E-7</v>
      </c>
      <c r="AB685" s="226">
        <f t="shared" si="177"/>
        <v>0</v>
      </c>
      <c r="AC685" s="226"/>
      <c r="AD685" s="226"/>
      <c r="AE685" s="226"/>
      <c r="AF685" s="226"/>
      <c r="AG685" s="226"/>
      <c r="AH685" s="226"/>
      <c r="AI685" s="226"/>
      <c r="AJ685" s="226"/>
      <c r="AK685" s="226"/>
      <c r="AL685" s="226"/>
      <c r="AM685" s="226"/>
      <c r="AN685" s="226"/>
      <c r="AO685" s="226">
        <f t="shared" si="175"/>
        <v>629312349.59999979</v>
      </c>
      <c r="AP685" s="227">
        <f t="shared" si="176"/>
        <v>1.1920928955078125E-7</v>
      </c>
      <c r="AQ685" s="228"/>
      <c r="AR685" s="228"/>
      <c r="AS685" s="302"/>
      <c r="AT685" s="230"/>
      <c r="AU685" s="119" t="s">
        <v>195</v>
      </c>
      <c r="AV685" s="119" t="e">
        <f>VLOOKUP(F685,'[80]Detail Deprec_202512'!$D$230:$I$390,6,FALSE)</f>
        <v>#N/A</v>
      </c>
      <c r="AW685" s="534" t="e">
        <f t="shared" si="171"/>
        <v>#N/A</v>
      </c>
      <c r="BL685" s="254" t="s">
        <v>2602</v>
      </c>
    </row>
    <row r="686" spans="1:64" ht="12.9" customHeight="1" outlineLevel="1">
      <c r="A686" s="210">
        <f t="shared" si="178"/>
        <v>669</v>
      </c>
      <c r="B686" s="254" t="s">
        <v>271</v>
      </c>
      <c r="C686" s="262" t="s">
        <v>1891</v>
      </c>
      <c r="D686" s="335">
        <v>155</v>
      </c>
      <c r="E686" s="254" t="s">
        <v>2605</v>
      </c>
      <c r="F686" s="254" t="s">
        <v>2606</v>
      </c>
      <c r="G686" s="336">
        <v>42727</v>
      </c>
      <c r="H686" s="351" t="s">
        <v>17</v>
      </c>
      <c r="I686" s="349" t="s">
        <v>316</v>
      </c>
      <c r="J686" s="271" t="s">
        <v>2171</v>
      </c>
      <c r="K686" s="271" t="s">
        <v>2597</v>
      </c>
      <c r="L686" s="330" t="s">
        <v>1960</v>
      </c>
      <c r="M686" s="330">
        <v>2016</v>
      </c>
      <c r="N686" s="405" t="s">
        <v>2607</v>
      </c>
      <c r="O686" s="271"/>
      <c r="P686" s="271"/>
      <c r="Q686" s="327">
        <v>1</v>
      </c>
      <c r="R686" s="399">
        <v>46399.199999999997</v>
      </c>
      <c r="S686" s="274">
        <v>629312349.5999999</v>
      </c>
      <c r="T686" s="221">
        <f t="shared" si="172"/>
        <v>10488539.159999998</v>
      </c>
      <c r="U686" s="224">
        <v>60</v>
      </c>
      <c r="V686" s="223">
        <v>59.999999999999993</v>
      </c>
      <c r="W686" s="222">
        <f t="shared" si="173"/>
        <v>0</v>
      </c>
      <c r="X686" s="222">
        <f t="shared" si="174"/>
        <v>59.999999999999993</v>
      </c>
      <c r="Y686" s="225">
        <f t="shared" si="180"/>
        <v>0</v>
      </c>
      <c r="Z686" s="226">
        <v>629312349.59999979</v>
      </c>
      <c r="AA686" s="226">
        <v>1.1920928955078125E-7</v>
      </c>
      <c r="AB686" s="226">
        <f t="shared" si="177"/>
        <v>0</v>
      </c>
      <c r="AC686" s="226"/>
      <c r="AD686" s="226"/>
      <c r="AE686" s="226"/>
      <c r="AF686" s="226"/>
      <c r="AG686" s="226"/>
      <c r="AH686" s="226"/>
      <c r="AI686" s="226"/>
      <c r="AJ686" s="226"/>
      <c r="AK686" s="226"/>
      <c r="AL686" s="226"/>
      <c r="AM686" s="226"/>
      <c r="AN686" s="226"/>
      <c r="AO686" s="226">
        <f t="shared" si="175"/>
        <v>629312349.59999979</v>
      </c>
      <c r="AP686" s="227">
        <f t="shared" si="176"/>
        <v>1.1920928955078125E-7</v>
      </c>
      <c r="AQ686" s="228"/>
      <c r="AR686" s="228"/>
      <c r="AS686" s="302"/>
      <c r="AT686" s="230"/>
      <c r="AU686" s="119" t="s">
        <v>195</v>
      </c>
      <c r="AV686" s="119" t="e">
        <f>VLOOKUP(F686,'[80]Detail Deprec_202512'!$D$230:$I$390,6,FALSE)</f>
        <v>#N/A</v>
      </c>
      <c r="AW686" s="534" t="e">
        <f t="shared" si="171"/>
        <v>#N/A</v>
      </c>
      <c r="BL686" s="254" t="s">
        <v>2605</v>
      </c>
    </row>
    <row r="687" spans="1:64" ht="12.9" customHeight="1" outlineLevel="1">
      <c r="A687" s="829">
        <f t="shared" si="178"/>
        <v>670</v>
      </c>
      <c r="B687" s="830" t="s">
        <v>271</v>
      </c>
      <c r="C687" s="849" t="s">
        <v>1891</v>
      </c>
      <c r="D687" s="832">
        <v>155</v>
      </c>
      <c r="E687" s="830" t="s">
        <v>2608</v>
      </c>
      <c r="F687" s="830" t="s">
        <v>2609</v>
      </c>
      <c r="G687" s="833">
        <v>42727</v>
      </c>
      <c r="H687" s="834" t="s">
        <v>17</v>
      </c>
      <c r="I687" s="850" t="s">
        <v>316</v>
      </c>
      <c r="J687" s="836" t="s">
        <v>1879</v>
      </c>
      <c r="K687" s="836" t="s">
        <v>2597</v>
      </c>
      <c r="L687" s="835" t="s">
        <v>1960</v>
      </c>
      <c r="M687" s="835">
        <v>2016</v>
      </c>
      <c r="N687" s="835" t="s">
        <v>2610</v>
      </c>
      <c r="O687" s="836"/>
      <c r="P687" s="836"/>
      <c r="Q687" s="837">
        <v>1</v>
      </c>
      <c r="R687" s="851">
        <v>46399.199999999997</v>
      </c>
      <c r="S687" s="839">
        <v>629312349.5999999</v>
      </c>
      <c r="T687" s="840">
        <f t="shared" si="172"/>
        <v>10488539.159999998</v>
      </c>
      <c r="U687" s="841">
        <v>60</v>
      </c>
      <c r="V687" s="842">
        <v>59.999999999999993</v>
      </c>
      <c r="W687" s="843">
        <f t="shared" si="173"/>
        <v>0</v>
      </c>
      <c r="X687" s="843">
        <f t="shared" si="174"/>
        <v>59.999999999999993</v>
      </c>
      <c r="Y687" s="844">
        <f t="shared" si="180"/>
        <v>0</v>
      </c>
      <c r="Z687" s="845">
        <v>629312349.59999979</v>
      </c>
      <c r="AA687" s="845">
        <v>1.1920928955078125E-7</v>
      </c>
      <c r="AB687" s="845">
        <f t="shared" si="177"/>
        <v>0</v>
      </c>
      <c r="AC687" s="845"/>
      <c r="AD687" s="845"/>
      <c r="AE687" s="845"/>
      <c r="AF687" s="845"/>
      <c r="AG687" s="845"/>
      <c r="AH687" s="845"/>
      <c r="AI687" s="845"/>
      <c r="AJ687" s="845"/>
      <c r="AK687" s="845"/>
      <c r="AL687" s="845"/>
      <c r="AM687" s="845"/>
      <c r="AN687" s="845"/>
      <c r="AO687" s="845">
        <f t="shared" si="175"/>
        <v>629312349.59999979</v>
      </c>
      <c r="AP687" s="846">
        <f t="shared" si="176"/>
        <v>0</v>
      </c>
      <c r="AQ687" s="847"/>
      <c r="AR687" s="847" t="s">
        <v>86</v>
      </c>
      <c r="AS687" s="848"/>
      <c r="AT687" s="865">
        <v>46112</v>
      </c>
      <c r="AU687" s="119" t="s">
        <v>195</v>
      </c>
      <c r="AV687" s="119" t="e">
        <f>VLOOKUP(F687,'[80]Detail Deprec_202512'!$D$230:$I$390,6,FALSE)</f>
        <v>#N/A</v>
      </c>
      <c r="AW687" s="534" t="e">
        <f t="shared" si="171"/>
        <v>#N/A</v>
      </c>
      <c r="BL687" s="254" t="s">
        <v>2608</v>
      </c>
    </row>
    <row r="688" spans="1:64" ht="12.9" customHeight="1" outlineLevel="1">
      <c r="A688" s="210">
        <f t="shared" si="178"/>
        <v>671</v>
      </c>
      <c r="B688" s="254" t="s">
        <v>271</v>
      </c>
      <c r="C688" s="262" t="s">
        <v>1891</v>
      </c>
      <c r="D688" s="335">
        <v>155</v>
      </c>
      <c r="E688" s="254" t="s">
        <v>2611</v>
      </c>
      <c r="F688" s="254" t="s">
        <v>2612</v>
      </c>
      <c r="G688" s="336">
        <v>42727</v>
      </c>
      <c r="H688" s="351" t="s">
        <v>17</v>
      </c>
      <c r="I688" s="349" t="s">
        <v>316</v>
      </c>
      <c r="J688" s="271" t="s">
        <v>1879</v>
      </c>
      <c r="K688" s="271" t="s">
        <v>2597</v>
      </c>
      <c r="L688" s="330" t="s">
        <v>1960</v>
      </c>
      <c r="M688" s="330">
        <v>2016</v>
      </c>
      <c r="N688" s="405" t="s">
        <v>2613</v>
      </c>
      <c r="O688" s="271"/>
      <c r="P688" s="271"/>
      <c r="Q688" s="327">
        <v>1</v>
      </c>
      <c r="R688" s="399">
        <v>46399.199999999997</v>
      </c>
      <c r="S688" s="274">
        <v>629312349.5999999</v>
      </c>
      <c r="T688" s="221">
        <f t="shared" si="172"/>
        <v>10488539.159999998</v>
      </c>
      <c r="U688" s="224">
        <v>60</v>
      </c>
      <c r="V688" s="223">
        <v>59.999999999999993</v>
      </c>
      <c r="W688" s="222">
        <f t="shared" si="173"/>
        <v>0</v>
      </c>
      <c r="X688" s="222">
        <f t="shared" si="174"/>
        <v>59.999999999999993</v>
      </c>
      <c r="Y688" s="225">
        <f t="shared" si="180"/>
        <v>0</v>
      </c>
      <c r="Z688" s="226">
        <v>629312349.59999979</v>
      </c>
      <c r="AA688" s="226">
        <v>1.1920928955078125E-7</v>
      </c>
      <c r="AB688" s="226">
        <f t="shared" si="177"/>
        <v>0</v>
      </c>
      <c r="AC688" s="226"/>
      <c r="AD688" s="226"/>
      <c r="AE688" s="226"/>
      <c r="AF688" s="226"/>
      <c r="AG688" s="226"/>
      <c r="AH688" s="226"/>
      <c r="AI688" s="226"/>
      <c r="AJ688" s="226"/>
      <c r="AK688" s="226"/>
      <c r="AL688" s="226"/>
      <c r="AM688" s="226"/>
      <c r="AN688" s="226"/>
      <c r="AO688" s="226">
        <f t="shared" si="175"/>
        <v>629312349.59999979</v>
      </c>
      <c r="AP688" s="227">
        <f t="shared" si="176"/>
        <v>1.1920928955078125E-7</v>
      </c>
      <c r="AQ688" s="228"/>
      <c r="AR688" s="228"/>
      <c r="AS688" s="302"/>
      <c r="AT688" s="230"/>
      <c r="AU688" s="119" t="s">
        <v>195</v>
      </c>
      <c r="AV688" s="119" t="e">
        <f>VLOOKUP(F688,'[80]Detail Deprec_202512'!$D$230:$I$390,6,FALSE)</f>
        <v>#N/A</v>
      </c>
      <c r="AW688" s="534" t="e">
        <f t="shared" si="171"/>
        <v>#N/A</v>
      </c>
      <c r="BL688" s="254" t="s">
        <v>2611</v>
      </c>
    </row>
    <row r="689" spans="1:64" ht="12.9" customHeight="1" outlineLevel="1">
      <c r="A689" s="210">
        <f t="shared" si="178"/>
        <v>672</v>
      </c>
      <c r="B689" s="254" t="s">
        <v>271</v>
      </c>
      <c r="C689" s="262" t="s">
        <v>1891</v>
      </c>
      <c r="D689" s="335">
        <v>155</v>
      </c>
      <c r="E689" s="254" t="s">
        <v>2614</v>
      </c>
      <c r="F689" s="254" t="s">
        <v>2615</v>
      </c>
      <c r="G689" s="336">
        <v>42727</v>
      </c>
      <c r="H689" s="351" t="s">
        <v>17</v>
      </c>
      <c r="I689" s="349" t="s">
        <v>316</v>
      </c>
      <c r="J689" s="271" t="s">
        <v>1879</v>
      </c>
      <c r="K689" s="271" t="s">
        <v>2597</v>
      </c>
      <c r="L689" s="330" t="s">
        <v>1960</v>
      </c>
      <c r="M689" s="330">
        <v>2016</v>
      </c>
      <c r="N689" s="405" t="s">
        <v>2616</v>
      </c>
      <c r="O689" s="271"/>
      <c r="P689" s="271"/>
      <c r="Q689" s="327">
        <v>1</v>
      </c>
      <c r="R689" s="399">
        <v>46399.199999999997</v>
      </c>
      <c r="S689" s="274">
        <v>629312349.5999999</v>
      </c>
      <c r="T689" s="221">
        <f t="shared" si="172"/>
        <v>10488539.159999998</v>
      </c>
      <c r="U689" s="224">
        <v>60</v>
      </c>
      <c r="V689" s="223">
        <v>59.999999999999993</v>
      </c>
      <c r="W689" s="222">
        <f t="shared" si="173"/>
        <v>0</v>
      </c>
      <c r="X689" s="222">
        <f t="shared" si="174"/>
        <v>59.999999999999993</v>
      </c>
      <c r="Y689" s="225">
        <f t="shared" si="180"/>
        <v>0</v>
      </c>
      <c r="Z689" s="226">
        <v>629312349.59999979</v>
      </c>
      <c r="AA689" s="226">
        <v>1.1920928955078125E-7</v>
      </c>
      <c r="AB689" s="226">
        <f t="shared" si="177"/>
        <v>0</v>
      </c>
      <c r="AC689" s="226"/>
      <c r="AD689" s="226"/>
      <c r="AE689" s="226"/>
      <c r="AF689" s="226"/>
      <c r="AG689" s="226"/>
      <c r="AH689" s="226"/>
      <c r="AI689" s="226"/>
      <c r="AJ689" s="226"/>
      <c r="AK689" s="226"/>
      <c r="AL689" s="226"/>
      <c r="AM689" s="226"/>
      <c r="AN689" s="226"/>
      <c r="AO689" s="226">
        <f t="shared" si="175"/>
        <v>629312349.59999979</v>
      </c>
      <c r="AP689" s="227">
        <f t="shared" si="176"/>
        <v>1.1920928955078125E-7</v>
      </c>
      <c r="AQ689" s="228"/>
      <c r="AR689" s="228"/>
      <c r="AS689" s="302"/>
      <c r="AT689" s="230"/>
      <c r="AU689" s="119" t="s">
        <v>195</v>
      </c>
      <c r="AV689" s="119" t="e">
        <f>VLOOKUP(F689,'[80]Detail Deprec_202512'!$D$230:$I$390,6,FALSE)</f>
        <v>#N/A</v>
      </c>
      <c r="AW689" s="534" t="e">
        <f t="shared" si="171"/>
        <v>#N/A</v>
      </c>
      <c r="BL689" s="254" t="s">
        <v>2614</v>
      </c>
    </row>
    <row r="690" spans="1:64" ht="12.9" customHeight="1" outlineLevel="1">
      <c r="A690" s="829">
        <f t="shared" si="178"/>
        <v>673</v>
      </c>
      <c r="B690" s="830" t="s">
        <v>271</v>
      </c>
      <c r="C690" s="849" t="s">
        <v>1891</v>
      </c>
      <c r="D690" s="832">
        <v>155</v>
      </c>
      <c r="E690" s="830" t="s">
        <v>2617</v>
      </c>
      <c r="F690" s="830" t="s">
        <v>2618</v>
      </c>
      <c r="G690" s="833">
        <v>42727</v>
      </c>
      <c r="H690" s="834" t="s">
        <v>17</v>
      </c>
      <c r="I690" s="850" t="s">
        <v>316</v>
      </c>
      <c r="J690" s="836" t="s">
        <v>1879</v>
      </c>
      <c r="K690" s="836" t="s">
        <v>2597</v>
      </c>
      <c r="L690" s="835" t="s">
        <v>1960</v>
      </c>
      <c r="M690" s="835">
        <v>2016</v>
      </c>
      <c r="N690" s="835" t="s">
        <v>2619</v>
      </c>
      <c r="O690" s="836"/>
      <c r="P690" s="836"/>
      <c r="Q690" s="837">
        <v>1</v>
      </c>
      <c r="R690" s="851">
        <v>46399.199999999997</v>
      </c>
      <c r="S690" s="839">
        <v>629312349.5999999</v>
      </c>
      <c r="T690" s="840">
        <f t="shared" si="172"/>
        <v>10488539.159999998</v>
      </c>
      <c r="U690" s="841">
        <v>60</v>
      </c>
      <c r="V690" s="842">
        <v>59.999999999999993</v>
      </c>
      <c r="W690" s="843">
        <f t="shared" si="173"/>
        <v>0</v>
      </c>
      <c r="X690" s="843">
        <f t="shared" si="174"/>
        <v>59.999999999999993</v>
      </c>
      <c r="Y690" s="844">
        <f t="shared" si="180"/>
        <v>0</v>
      </c>
      <c r="Z690" s="845">
        <v>629312349.59999979</v>
      </c>
      <c r="AA690" s="845">
        <v>1.1920928955078125E-7</v>
      </c>
      <c r="AB690" s="845">
        <f t="shared" si="177"/>
        <v>0</v>
      </c>
      <c r="AC690" s="845"/>
      <c r="AD690" s="845"/>
      <c r="AE690" s="845"/>
      <c r="AF690" s="845"/>
      <c r="AG690" s="845"/>
      <c r="AH690" s="845"/>
      <c r="AI690" s="845"/>
      <c r="AJ690" s="845"/>
      <c r="AK690" s="845"/>
      <c r="AL690" s="845"/>
      <c r="AM690" s="845"/>
      <c r="AN690" s="845"/>
      <c r="AO690" s="845">
        <f t="shared" si="175"/>
        <v>629312349.59999979</v>
      </c>
      <c r="AP690" s="846">
        <f t="shared" si="176"/>
        <v>0</v>
      </c>
      <c r="AQ690" s="847"/>
      <c r="AR690" s="847" t="s">
        <v>86</v>
      </c>
      <c r="AS690" s="848"/>
      <c r="AT690" s="865">
        <v>46052</v>
      </c>
      <c r="AU690" s="119" t="s">
        <v>195</v>
      </c>
      <c r="AV690" s="119" t="e">
        <f>VLOOKUP(F690,'[80]Detail Deprec_202512'!$D$230:$I$390,6,FALSE)</f>
        <v>#N/A</v>
      </c>
      <c r="AW690" s="534" t="e">
        <f t="shared" si="171"/>
        <v>#N/A</v>
      </c>
      <c r="BL690" s="254" t="s">
        <v>2617</v>
      </c>
    </row>
    <row r="691" spans="1:64" ht="12.9" customHeight="1" outlineLevel="1">
      <c r="A691" s="210">
        <f t="shared" si="178"/>
        <v>674</v>
      </c>
      <c r="B691" s="254" t="s">
        <v>271</v>
      </c>
      <c r="C691" s="262" t="s">
        <v>1891</v>
      </c>
      <c r="D691" s="335">
        <v>155</v>
      </c>
      <c r="E691" s="254" t="s">
        <v>2620</v>
      </c>
      <c r="F691" s="254" t="s">
        <v>2621</v>
      </c>
      <c r="G691" s="336">
        <v>42727</v>
      </c>
      <c r="H691" s="351" t="s">
        <v>17</v>
      </c>
      <c r="I691" s="349" t="s">
        <v>316</v>
      </c>
      <c r="J691" s="271" t="s">
        <v>1879</v>
      </c>
      <c r="K691" s="271" t="s">
        <v>2597</v>
      </c>
      <c r="L691" s="330" t="s">
        <v>1960</v>
      </c>
      <c r="M691" s="330">
        <v>2016</v>
      </c>
      <c r="N691" s="405" t="s">
        <v>2622</v>
      </c>
      <c r="O691" s="271"/>
      <c r="P691" s="271"/>
      <c r="Q691" s="327">
        <v>1</v>
      </c>
      <c r="R691" s="399">
        <v>46399.199999999997</v>
      </c>
      <c r="S691" s="274">
        <v>629312349.5999999</v>
      </c>
      <c r="T691" s="221">
        <f t="shared" si="172"/>
        <v>10488539.159999998</v>
      </c>
      <c r="U691" s="224">
        <v>60</v>
      </c>
      <c r="V691" s="223">
        <v>59.999999999999993</v>
      </c>
      <c r="W691" s="222">
        <f t="shared" si="173"/>
        <v>0</v>
      </c>
      <c r="X691" s="222">
        <f t="shared" si="174"/>
        <v>59.999999999999993</v>
      </c>
      <c r="Y691" s="225">
        <f t="shared" si="180"/>
        <v>0</v>
      </c>
      <c r="Z691" s="226">
        <v>629312349.59999979</v>
      </c>
      <c r="AA691" s="226">
        <v>1.1920928955078125E-7</v>
      </c>
      <c r="AB691" s="226">
        <f t="shared" si="177"/>
        <v>0</v>
      </c>
      <c r="AC691" s="226"/>
      <c r="AD691" s="226"/>
      <c r="AE691" s="226"/>
      <c r="AF691" s="226"/>
      <c r="AG691" s="226"/>
      <c r="AH691" s="226"/>
      <c r="AI691" s="226"/>
      <c r="AJ691" s="226"/>
      <c r="AK691" s="226"/>
      <c r="AL691" s="226"/>
      <c r="AM691" s="226"/>
      <c r="AN691" s="226"/>
      <c r="AO691" s="226">
        <f t="shared" si="175"/>
        <v>629312349.59999979</v>
      </c>
      <c r="AP691" s="227">
        <f t="shared" si="176"/>
        <v>1.1920928955078125E-7</v>
      </c>
      <c r="AQ691" s="228"/>
      <c r="AR691" s="228"/>
      <c r="AS691" s="302"/>
      <c r="AT691" s="230"/>
      <c r="AU691" s="119" t="s">
        <v>195</v>
      </c>
      <c r="AV691" s="119" t="e">
        <f>VLOOKUP(F691,'[80]Detail Deprec_202512'!$D$230:$I$390,6,FALSE)</f>
        <v>#N/A</v>
      </c>
      <c r="AW691" s="534" t="e">
        <f t="shared" si="171"/>
        <v>#N/A</v>
      </c>
      <c r="BL691" s="254" t="s">
        <v>2620</v>
      </c>
    </row>
    <row r="692" spans="1:64" ht="12.9" customHeight="1" outlineLevel="1">
      <c r="A692" s="210">
        <f t="shared" si="178"/>
        <v>675</v>
      </c>
      <c r="B692" s="254" t="s">
        <v>271</v>
      </c>
      <c r="C692" s="262" t="s">
        <v>1891</v>
      </c>
      <c r="D692" s="335">
        <v>155</v>
      </c>
      <c r="E692" s="254" t="s">
        <v>2623</v>
      </c>
      <c r="F692" s="254" t="s">
        <v>2624</v>
      </c>
      <c r="G692" s="336">
        <v>42788</v>
      </c>
      <c r="H692" s="351" t="s">
        <v>17</v>
      </c>
      <c r="I692" s="349" t="s">
        <v>2467</v>
      </c>
      <c r="J692" s="271" t="s">
        <v>1887</v>
      </c>
      <c r="K692" s="271" t="s">
        <v>2625</v>
      </c>
      <c r="L692" s="330" t="s">
        <v>654</v>
      </c>
      <c r="M692" s="330">
        <v>2017</v>
      </c>
      <c r="N692" s="330" t="s">
        <v>2626</v>
      </c>
      <c r="O692" s="271"/>
      <c r="P692" s="271"/>
      <c r="Q692" s="327">
        <v>1</v>
      </c>
      <c r="R692" s="420"/>
      <c r="S692" s="421">
        <v>205000000</v>
      </c>
      <c r="T692" s="412">
        <f t="shared" ref="T692:T733" si="181">+S692/U692</f>
        <v>3416666.6666666665</v>
      </c>
      <c r="U692" s="224">
        <v>60</v>
      </c>
      <c r="V692" s="223">
        <v>60.000000000000014</v>
      </c>
      <c r="W692" s="413">
        <f t="shared" ref="W692:W733" si="182">+AB692/T692</f>
        <v>0</v>
      </c>
      <c r="X692" s="413">
        <f t="shared" ref="X692:X733" si="183">+V692+W692</f>
        <v>60.000000000000014</v>
      </c>
      <c r="Y692" s="225">
        <f t="shared" si="180"/>
        <v>0</v>
      </c>
      <c r="Z692" s="414">
        <v>205000000.00000003</v>
      </c>
      <c r="AA692" s="414">
        <v>-2.9802322387695313E-8</v>
      </c>
      <c r="AB692" s="226">
        <f t="shared" si="177"/>
        <v>0</v>
      </c>
      <c r="AC692" s="414"/>
      <c r="AD692" s="414"/>
      <c r="AE692" s="414"/>
      <c r="AF692" s="414"/>
      <c r="AG692" s="414"/>
      <c r="AH692" s="414"/>
      <c r="AI692" s="414"/>
      <c r="AJ692" s="414"/>
      <c r="AK692" s="414"/>
      <c r="AL692" s="414"/>
      <c r="AM692" s="414"/>
      <c r="AN692" s="414"/>
      <c r="AO692" s="226">
        <f t="shared" ref="AO692:AO733" si="184">+Z692+AB692</f>
        <v>205000000.00000003</v>
      </c>
      <c r="AP692" s="415">
        <f t="shared" ref="AP692:AP733" si="185">IF(AR692=$AR$8,((S692-AO692)*0),S692-AO692)</f>
        <v>-2.9802322387695313E-8</v>
      </c>
      <c r="AQ692" s="416"/>
      <c r="AR692" s="416"/>
      <c r="AS692" s="417"/>
      <c r="AT692" s="404"/>
      <c r="AU692" s="119" t="s">
        <v>195</v>
      </c>
      <c r="AV692" s="119" t="e">
        <f>VLOOKUP(F692,'[80]Detail Deprec_202512'!$D$230:$I$390,6,FALSE)</f>
        <v>#N/A</v>
      </c>
      <c r="AW692" s="534" t="e">
        <f t="shared" si="171"/>
        <v>#N/A</v>
      </c>
      <c r="BL692" s="254" t="s">
        <v>2623</v>
      </c>
    </row>
    <row r="693" spans="1:64" ht="12.9" customHeight="1" outlineLevel="1">
      <c r="A693" s="210">
        <f t="shared" si="178"/>
        <v>676</v>
      </c>
      <c r="B693" s="254" t="s">
        <v>271</v>
      </c>
      <c r="C693" s="262" t="s">
        <v>1891</v>
      </c>
      <c r="D693" s="335">
        <v>155</v>
      </c>
      <c r="E693" s="254" t="s">
        <v>2627</v>
      </c>
      <c r="F693" s="254" t="s">
        <v>2628</v>
      </c>
      <c r="G693" s="336">
        <v>42788</v>
      </c>
      <c r="H693" s="351" t="s">
        <v>17</v>
      </c>
      <c r="I693" s="349" t="s">
        <v>2467</v>
      </c>
      <c r="J693" s="271" t="s">
        <v>1887</v>
      </c>
      <c r="K693" s="271" t="s">
        <v>2625</v>
      </c>
      <c r="L693" s="330" t="s">
        <v>654</v>
      </c>
      <c r="M693" s="330">
        <v>2017</v>
      </c>
      <c r="N693" s="330" t="s">
        <v>2626</v>
      </c>
      <c r="O693" s="271"/>
      <c r="P693" s="271"/>
      <c r="Q693" s="327">
        <v>1</v>
      </c>
      <c r="R693" s="420"/>
      <c r="S693" s="421">
        <v>205000000</v>
      </c>
      <c r="T693" s="412">
        <f t="shared" si="181"/>
        <v>3416666.6666666665</v>
      </c>
      <c r="U693" s="224">
        <v>60</v>
      </c>
      <c r="V693" s="223">
        <v>60.000000000000014</v>
      </c>
      <c r="W693" s="413">
        <f t="shared" si="182"/>
        <v>0</v>
      </c>
      <c r="X693" s="413">
        <f t="shared" si="183"/>
        <v>60.000000000000014</v>
      </c>
      <c r="Y693" s="225">
        <f t="shared" si="180"/>
        <v>0</v>
      </c>
      <c r="Z693" s="414">
        <v>205000000.00000003</v>
      </c>
      <c r="AA693" s="414">
        <v>-2.9802322387695313E-8</v>
      </c>
      <c r="AB693" s="226">
        <f t="shared" si="177"/>
        <v>0</v>
      </c>
      <c r="AC693" s="414"/>
      <c r="AD693" s="414"/>
      <c r="AE693" s="414"/>
      <c r="AF693" s="414"/>
      <c r="AG693" s="414"/>
      <c r="AH693" s="414"/>
      <c r="AI693" s="414"/>
      <c r="AJ693" s="414"/>
      <c r="AK693" s="414"/>
      <c r="AL693" s="414"/>
      <c r="AM693" s="414"/>
      <c r="AN693" s="414"/>
      <c r="AO693" s="226">
        <f t="shared" si="184"/>
        <v>205000000.00000003</v>
      </c>
      <c r="AP693" s="415">
        <f t="shared" si="185"/>
        <v>-2.9802322387695313E-8</v>
      </c>
      <c r="AQ693" s="416"/>
      <c r="AR693" s="416"/>
      <c r="AS693" s="417"/>
      <c r="AT693" s="404"/>
      <c r="AU693" s="119" t="s">
        <v>195</v>
      </c>
      <c r="AV693" s="119" t="e">
        <f>VLOOKUP(F693,'[80]Detail Deprec_202512'!$D$230:$I$390,6,FALSE)</f>
        <v>#N/A</v>
      </c>
      <c r="AW693" s="534" t="e">
        <f t="shared" si="171"/>
        <v>#N/A</v>
      </c>
      <c r="BL693" s="254" t="s">
        <v>2627</v>
      </c>
    </row>
    <row r="694" spans="1:64" ht="12.9" hidden="1" customHeight="1" outlineLevel="1">
      <c r="A694" s="210">
        <f t="shared" si="178"/>
        <v>677</v>
      </c>
      <c r="B694" s="254" t="s">
        <v>187</v>
      </c>
      <c r="C694" s="216" t="s">
        <v>188</v>
      </c>
      <c r="D694" s="335">
        <v>155</v>
      </c>
      <c r="E694" s="254" t="s">
        <v>2629</v>
      </c>
      <c r="F694" s="254" t="s">
        <v>2630</v>
      </c>
      <c r="G694" s="336">
        <v>42794</v>
      </c>
      <c r="H694" s="351" t="s">
        <v>17</v>
      </c>
      <c r="I694" s="349">
        <v>3199</v>
      </c>
      <c r="J694" s="271" t="s">
        <v>2631</v>
      </c>
      <c r="K694" s="271" t="s">
        <v>1859</v>
      </c>
      <c r="L694" s="330" t="s">
        <v>2632</v>
      </c>
      <c r="M694" s="330">
        <v>2017</v>
      </c>
      <c r="N694" s="330" t="s">
        <v>2633</v>
      </c>
      <c r="O694" s="271" t="s">
        <v>2634</v>
      </c>
      <c r="P694" s="271" t="s">
        <v>2635</v>
      </c>
      <c r="Q694" s="327">
        <v>1</v>
      </c>
      <c r="R694" s="420"/>
      <c r="S694" s="422">
        <f>43168000+318301818</f>
        <v>361469818</v>
      </c>
      <c r="T694" s="412">
        <f t="shared" si="181"/>
        <v>6024496.9666666668</v>
      </c>
      <c r="U694" s="224">
        <v>60</v>
      </c>
      <c r="V694" s="223">
        <v>60.000000000000007</v>
      </c>
      <c r="W694" s="413">
        <f t="shared" si="182"/>
        <v>0</v>
      </c>
      <c r="X694" s="413">
        <f t="shared" si="183"/>
        <v>60.000000000000007</v>
      </c>
      <c r="Y694" s="225">
        <f t="shared" si="180"/>
        <v>0</v>
      </c>
      <c r="Z694" s="414">
        <v>361469818.00000006</v>
      </c>
      <c r="AA694" s="414">
        <v>-5.9604644775390625E-8</v>
      </c>
      <c r="AB694" s="226">
        <f t="shared" si="177"/>
        <v>0</v>
      </c>
      <c r="AC694" s="414"/>
      <c r="AD694" s="414"/>
      <c r="AE694" s="414"/>
      <c r="AF694" s="414"/>
      <c r="AG694" s="414"/>
      <c r="AH694" s="414"/>
      <c r="AI694" s="414"/>
      <c r="AJ694" s="414"/>
      <c r="AK694" s="414"/>
      <c r="AL694" s="414"/>
      <c r="AM694" s="414"/>
      <c r="AN694" s="414"/>
      <c r="AO694" s="226">
        <f t="shared" si="184"/>
        <v>361469818.00000006</v>
      </c>
      <c r="AP694" s="415">
        <f t="shared" si="185"/>
        <v>-5.9604644775390625E-8</v>
      </c>
      <c r="AQ694" s="416"/>
      <c r="AR694" s="416"/>
      <c r="AS694" s="417"/>
      <c r="AT694" s="404"/>
      <c r="AU694" s="119" t="s">
        <v>195</v>
      </c>
      <c r="AV694" s="119" t="e">
        <f>VLOOKUP(F694,'[80]Detail Deprec_202512'!$D$230:$I$390,6,FALSE)</f>
        <v>#N/A</v>
      </c>
      <c r="AW694" s="534" t="e">
        <f t="shared" si="171"/>
        <v>#N/A</v>
      </c>
      <c r="BL694" s="254" t="s">
        <v>2629</v>
      </c>
    </row>
    <row r="695" spans="1:64" ht="12.9" customHeight="1" outlineLevel="1">
      <c r="A695" s="210">
        <f t="shared" si="178"/>
        <v>678</v>
      </c>
      <c r="B695" s="254" t="s">
        <v>271</v>
      </c>
      <c r="C695" s="262" t="s">
        <v>1891</v>
      </c>
      <c r="D695" s="335">
        <v>155</v>
      </c>
      <c r="E695" s="254" t="s">
        <v>2636</v>
      </c>
      <c r="F695" s="254" t="s">
        <v>2637</v>
      </c>
      <c r="G695" s="336">
        <v>42809</v>
      </c>
      <c r="H695" s="351" t="s">
        <v>17</v>
      </c>
      <c r="I695" s="349" t="s">
        <v>444</v>
      </c>
      <c r="J695" s="271" t="s">
        <v>2246</v>
      </c>
      <c r="K695" s="271" t="s">
        <v>2625</v>
      </c>
      <c r="L695" s="330" t="s">
        <v>1960</v>
      </c>
      <c r="M695" s="330">
        <v>2017</v>
      </c>
      <c r="N695" s="330" t="s">
        <v>2638</v>
      </c>
      <c r="O695" s="271" t="s">
        <v>2639</v>
      </c>
      <c r="P695" s="271"/>
      <c r="Q695" s="327">
        <v>1</v>
      </c>
      <c r="R695" s="410"/>
      <c r="S695" s="421">
        <v>95000000</v>
      </c>
      <c r="T695" s="412">
        <f t="shared" si="181"/>
        <v>1583333.3333333333</v>
      </c>
      <c r="U695" s="224">
        <v>60</v>
      </c>
      <c r="V695" s="223">
        <v>60.000000000000014</v>
      </c>
      <c r="W695" s="413">
        <f t="shared" si="182"/>
        <v>0</v>
      </c>
      <c r="X695" s="413">
        <f t="shared" si="183"/>
        <v>60.000000000000014</v>
      </c>
      <c r="Y695" s="225">
        <f t="shared" si="180"/>
        <v>0</v>
      </c>
      <c r="Z695" s="414">
        <v>95000000.000000015</v>
      </c>
      <c r="AA695" s="414">
        <v>-1.4901161193847656E-8</v>
      </c>
      <c r="AB695" s="226">
        <f t="shared" si="177"/>
        <v>0</v>
      </c>
      <c r="AC695" s="414"/>
      <c r="AD695" s="414"/>
      <c r="AE695" s="414"/>
      <c r="AF695" s="414"/>
      <c r="AG695" s="414"/>
      <c r="AH695" s="414"/>
      <c r="AI695" s="414"/>
      <c r="AJ695" s="414"/>
      <c r="AK695" s="414"/>
      <c r="AL695" s="414"/>
      <c r="AM695" s="414"/>
      <c r="AN695" s="414"/>
      <c r="AO695" s="226">
        <f t="shared" si="184"/>
        <v>95000000.000000015</v>
      </c>
      <c r="AP695" s="415">
        <f t="shared" si="185"/>
        <v>-1.4901161193847656E-8</v>
      </c>
      <c r="AQ695" s="416"/>
      <c r="AR695" s="416"/>
      <c r="AS695" s="417"/>
      <c r="AT695" s="404"/>
      <c r="AU695" s="119" t="s">
        <v>195</v>
      </c>
      <c r="AV695" s="119" t="e">
        <f>VLOOKUP(F695,'[80]Detail Deprec_202512'!$D$230:$I$390,6,FALSE)</f>
        <v>#N/A</v>
      </c>
      <c r="AW695" s="534" t="e">
        <f t="shared" ref="AW695:AW747" si="186">AV695-AN695</f>
        <v>#N/A</v>
      </c>
      <c r="BL695" s="254" t="s">
        <v>2636</v>
      </c>
    </row>
    <row r="696" spans="1:64" ht="12.9" hidden="1" customHeight="1" outlineLevel="1">
      <c r="A696" s="829">
        <f t="shared" si="178"/>
        <v>679</v>
      </c>
      <c r="B696" s="853" t="s">
        <v>266</v>
      </c>
      <c r="C696" s="849" t="s">
        <v>260</v>
      </c>
      <c r="D696" s="832">
        <v>155</v>
      </c>
      <c r="E696" s="830" t="s">
        <v>2640</v>
      </c>
      <c r="F696" s="830" t="s">
        <v>2640</v>
      </c>
      <c r="G696" s="833">
        <v>42817</v>
      </c>
      <c r="H696" s="834" t="s">
        <v>17</v>
      </c>
      <c r="I696" s="850" t="s">
        <v>2641</v>
      </c>
      <c r="J696" s="836" t="s">
        <v>2642</v>
      </c>
      <c r="K696" s="836" t="s">
        <v>1859</v>
      </c>
      <c r="L696" s="835" t="s">
        <v>2643</v>
      </c>
      <c r="M696" s="835">
        <v>2017</v>
      </c>
      <c r="N696" s="835" t="s">
        <v>2644</v>
      </c>
      <c r="O696" s="836" t="s">
        <v>2645</v>
      </c>
      <c r="P696" s="836" t="s">
        <v>2646</v>
      </c>
      <c r="Q696" s="837">
        <v>1</v>
      </c>
      <c r="R696" s="838"/>
      <c r="S696" s="839">
        <v>935705545</v>
      </c>
      <c r="T696" s="840">
        <f t="shared" si="181"/>
        <v>15595092.416666666</v>
      </c>
      <c r="U696" s="841">
        <v>60</v>
      </c>
      <c r="V696" s="842">
        <v>60</v>
      </c>
      <c r="W696" s="843">
        <f t="shared" si="182"/>
        <v>0</v>
      </c>
      <c r="X696" s="843">
        <f t="shared" si="183"/>
        <v>60</v>
      </c>
      <c r="Y696" s="844">
        <f t="shared" si="180"/>
        <v>0</v>
      </c>
      <c r="Z696" s="845">
        <v>935705545</v>
      </c>
      <c r="AA696" s="845">
        <v>0</v>
      </c>
      <c r="AB696" s="845">
        <f t="shared" si="177"/>
        <v>0</v>
      </c>
      <c r="AC696" s="845"/>
      <c r="AD696" s="845"/>
      <c r="AE696" s="845"/>
      <c r="AF696" s="845"/>
      <c r="AG696" s="845"/>
      <c r="AH696" s="845"/>
      <c r="AI696" s="845"/>
      <c r="AJ696" s="845"/>
      <c r="AK696" s="845"/>
      <c r="AL696" s="845"/>
      <c r="AM696" s="845"/>
      <c r="AN696" s="845"/>
      <c r="AO696" s="845">
        <f t="shared" si="184"/>
        <v>935705545</v>
      </c>
      <c r="AP696" s="846">
        <f t="shared" si="185"/>
        <v>0</v>
      </c>
      <c r="AQ696" s="847"/>
      <c r="AR696" s="847" t="s">
        <v>86</v>
      </c>
      <c r="AS696" s="848"/>
      <c r="AT696" s="865">
        <v>46171</v>
      </c>
      <c r="AU696" s="119" t="s">
        <v>195</v>
      </c>
      <c r="AV696" s="119" t="e">
        <f>VLOOKUP(F696,'[80]Detail Deprec_202512'!$D$230:$I$390,6,FALSE)</f>
        <v>#N/A</v>
      </c>
      <c r="AW696" s="534" t="e">
        <f t="shared" si="186"/>
        <v>#N/A</v>
      </c>
      <c r="BL696" s="254" t="s">
        <v>2640</v>
      </c>
    </row>
    <row r="697" spans="1:64" ht="12.9" hidden="1" customHeight="1" outlineLevel="1">
      <c r="A697" s="210">
        <f t="shared" si="178"/>
        <v>680</v>
      </c>
      <c r="B697" s="254" t="s">
        <v>1270</v>
      </c>
      <c r="C697" s="428" t="s">
        <v>1271</v>
      </c>
      <c r="D697" s="335">
        <v>155</v>
      </c>
      <c r="E697" s="254" t="s">
        <v>2647</v>
      </c>
      <c r="F697" s="254" t="s">
        <v>2648</v>
      </c>
      <c r="G697" s="336">
        <v>42857</v>
      </c>
      <c r="H697" s="351" t="s">
        <v>17</v>
      </c>
      <c r="I697" s="330">
        <v>3008</v>
      </c>
      <c r="J697" s="271" t="s">
        <v>2246</v>
      </c>
      <c r="K697" s="271" t="s">
        <v>2597</v>
      </c>
      <c r="L697" s="330" t="s">
        <v>2241</v>
      </c>
      <c r="M697" s="330">
        <v>2017</v>
      </c>
      <c r="N697" s="512" t="s">
        <v>2649</v>
      </c>
      <c r="O697" s="271" t="s">
        <v>2650</v>
      </c>
      <c r="P697" s="271" t="s">
        <v>2651</v>
      </c>
      <c r="Q697" s="327">
        <v>1</v>
      </c>
      <c r="R697" s="394"/>
      <c r="S697" s="274">
        <v>968181818</v>
      </c>
      <c r="T697" s="221">
        <f t="shared" si="181"/>
        <v>16136363.633333333</v>
      </c>
      <c r="U697" s="224">
        <v>60</v>
      </c>
      <c r="V697" s="223">
        <v>59.999999999999979</v>
      </c>
      <c r="W697" s="222">
        <f t="shared" si="182"/>
        <v>0</v>
      </c>
      <c r="X697" s="222">
        <f t="shared" si="183"/>
        <v>59.999999999999979</v>
      </c>
      <c r="Y697" s="225">
        <f t="shared" si="180"/>
        <v>0</v>
      </c>
      <c r="Z697" s="226">
        <v>968181817.99999964</v>
      </c>
      <c r="AA697" s="226">
        <v>3.5762786865234375E-7</v>
      </c>
      <c r="AB697" s="226">
        <f t="shared" si="177"/>
        <v>0</v>
      </c>
      <c r="AC697" s="226"/>
      <c r="AD697" s="226"/>
      <c r="AE697" s="226"/>
      <c r="AF697" s="226"/>
      <c r="AG697" s="226"/>
      <c r="AH697" s="226"/>
      <c r="AI697" s="226"/>
      <c r="AJ697" s="226"/>
      <c r="AK697" s="226"/>
      <c r="AL697" s="226"/>
      <c r="AM697" s="226"/>
      <c r="AN697" s="226"/>
      <c r="AO697" s="226">
        <f t="shared" si="184"/>
        <v>968181817.99999964</v>
      </c>
      <c r="AP697" s="227">
        <f t="shared" si="185"/>
        <v>3.5762786865234375E-7</v>
      </c>
      <c r="AQ697" s="228"/>
      <c r="AR697" s="228"/>
      <c r="AS697" s="302"/>
      <c r="AT697" s="230"/>
      <c r="AU697" s="119" t="s">
        <v>195</v>
      </c>
      <c r="AV697" s="119" t="e">
        <f>VLOOKUP(F697,'[80]Detail Deprec_202512'!$D$230:$I$390,6,FALSE)</f>
        <v>#N/A</v>
      </c>
      <c r="AW697" s="534" t="e">
        <f t="shared" si="186"/>
        <v>#N/A</v>
      </c>
      <c r="BL697" s="254" t="s">
        <v>2647</v>
      </c>
    </row>
    <row r="698" spans="1:64" ht="12.9" hidden="1" customHeight="1" outlineLevel="1">
      <c r="A698" s="210">
        <f t="shared" si="178"/>
        <v>681</v>
      </c>
      <c r="B698" s="254" t="s">
        <v>1270</v>
      </c>
      <c r="C698" s="428" t="s">
        <v>1271</v>
      </c>
      <c r="D698" s="335">
        <v>155</v>
      </c>
      <c r="E698" s="254" t="s">
        <v>2647</v>
      </c>
      <c r="F698" s="254" t="s">
        <v>2652</v>
      </c>
      <c r="G698" s="336">
        <v>42863</v>
      </c>
      <c r="H698" s="351" t="s">
        <v>17</v>
      </c>
      <c r="I698" s="330">
        <v>3036</v>
      </c>
      <c r="J698" s="271" t="s">
        <v>1887</v>
      </c>
      <c r="K698" s="271" t="s">
        <v>2473</v>
      </c>
      <c r="L698" s="330" t="s">
        <v>2653</v>
      </c>
      <c r="M698" s="330">
        <v>2017</v>
      </c>
      <c r="N698" s="512" t="s">
        <v>2649</v>
      </c>
      <c r="O698" s="271"/>
      <c r="P698" s="271"/>
      <c r="Q698" s="327">
        <v>1</v>
      </c>
      <c r="R698" s="394"/>
      <c r="S698" s="274">
        <v>405000000</v>
      </c>
      <c r="T698" s="221">
        <f t="shared" si="181"/>
        <v>6750000</v>
      </c>
      <c r="U698" s="224">
        <v>60</v>
      </c>
      <c r="V698" s="223">
        <v>60</v>
      </c>
      <c r="W698" s="222">
        <f t="shared" si="182"/>
        <v>0</v>
      </c>
      <c r="X698" s="222">
        <f t="shared" si="183"/>
        <v>60</v>
      </c>
      <c r="Y698" s="225">
        <f t="shared" si="180"/>
        <v>0</v>
      </c>
      <c r="Z698" s="226">
        <v>405000000</v>
      </c>
      <c r="AA698" s="226">
        <v>0</v>
      </c>
      <c r="AB698" s="226">
        <f t="shared" si="177"/>
        <v>0</v>
      </c>
      <c r="AC698" s="226"/>
      <c r="AD698" s="226"/>
      <c r="AE698" s="226"/>
      <c r="AF698" s="226"/>
      <c r="AG698" s="226"/>
      <c r="AH698" s="226"/>
      <c r="AI698" s="226"/>
      <c r="AJ698" s="226"/>
      <c r="AK698" s="226"/>
      <c r="AL698" s="226"/>
      <c r="AM698" s="226"/>
      <c r="AN698" s="226"/>
      <c r="AO698" s="226">
        <f t="shared" si="184"/>
        <v>405000000</v>
      </c>
      <c r="AP698" s="227">
        <f t="shared" si="185"/>
        <v>0</v>
      </c>
      <c r="AQ698" s="228"/>
      <c r="AR698" s="228"/>
      <c r="AS698" s="302"/>
      <c r="AT698" s="230"/>
      <c r="AU698" s="119" t="s">
        <v>195</v>
      </c>
      <c r="AV698" s="119" t="e">
        <f>VLOOKUP(F698,'[80]Detail Deprec_202512'!$D$230:$I$390,6,FALSE)</f>
        <v>#N/A</v>
      </c>
      <c r="AW698" s="534" t="e">
        <f t="shared" si="186"/>
        <v>#N/A</v>
      </c>
      <c r="BL698" s="254" t="s">
        <v>2647</v>
      </c>
    </row>
    <row r="699" spans="1:64" ht="12.9" hidden="1" customHeight="1" outlineLevel="1">
      <c r="A699" s="210">
        <f t="shared" si="178"/>
        <v>682</v>
      </c>
      <c r="B699" s="254" t="s">
        <v>1270</v>
      </c>
      <c r="C699" s="428" t="s">
        <v>1271</v>
      </c>
      <c r="D699" s="335">
        <v>155</v>
      </c>
      <c r="E699" s="254" t="s">
        <v>2654</v>
      </c>
      <c r="F699" s="254" t="s">
        <v>2655</v>
      </c>
      <c r="G699" s="336">
        <v>42916</v>
      </c>
      <c r="H699" s="351" t="s">
        <v>17</v>
      </c>
      <c r="I699" s="330">
        <v>3107</v>
      </c>
      <c r="J699" s="271" t="s">
        <v>2334</v>
      </c>
      <c r="K699" s="271" t="s">
        <v>2597</v>
      </c>
      <c r="L699" s="330" t="s">
        <v>2283</v>
      </c>
      <c r="M699" s="330">
        <v>2017</v>
      </c>
      <c r="N699" s="330" t="s">
        <v>2656</v>
      </c>
      <c r="O699" s="271" t="s">
        <v>2657</v>
      </c>
      <c r="P699" s="271" t="s">
        <v>2658</v>
      </c>
      <c r="Q699" s="327">
        <v>1</v>
      </c>
      <c r="R699" s="394"/>
      <c r="S699" s="274">
        <v>1800000000</v>
      </c>
      <c r="T699" s="221">
        <f t="shared" si="181"/>
        <v>30000000</v>
      </c>
      <c r="U699" s="224">
        <v>60</v>
      </c>
      <c r="V699" s="223">
        <v>60</v>
      </c>
      <c r="W699" s="222">
        <f t="shared" si="182"/>
        <v>0</v>
      </c>
      <c r="X699" s="222">
        <f t="shared" si="183"/>
        <v>60</v>
      </c>
      <c r="Y699" s="225">
        <f t="shared" si="180"/>
        <v>0</v>
      </c>
      <c r="Z699" s="226">
        <v>1800000000</v>
      </c>
      <c r="AA699" s="226">
        <v>0</v>
      </c>
      <c r="AB699" s="226">
        <f t="shared" si="177"/>
        <v>0</v>
      </c>
      <c r="AC699" s="226"/>
      <c r="AD699" s="226"/>
      <c r="AE699" s="226"/>
      <c r="AF699" s="226"/>
      <c r="AG699" s="226"/>
      <c r="AH699" s="226"/>
      <c r="AI699" s="226"/>
      <c r="AJ699" s="226"/>
      <c r="AK699" s="226"/>
      <c r="AL699" s="226"/>
      <c r="AM699" s="226"/>
      <c r="AN699" s="226"/>
      <c r="AO699" s="226">
        <f t="shared" si="184"/>
        <v>1800000000</v>
      </c>
      <c r="AP699" s="227">
        <f t="shared" si="185"/>
        <v>0</v>
      </c>
      <c r="AQ699" s="228"/>
      <c r="AR699" s="228"/>
      <c r="AS699" s="302"/>
      <c r="AT699" s="230"/>
      <c r="AU699" s="119" t="s">
        <v>195</v>
      </c>
      <c r="AV699" s="119" t="e">
        <f>VLOOKUP(F699,'[80]Detail Deprec_202512'!$D$230:$I$390,6,FALSE)</f>
        <v>#N/A</v>
      </c>
      <c r="AW699" s="534" t="e">
        <f t="shared" si="186"/>
        <v>#N/A</v>
      </c>
      <c r="BL699" s="254" t="s">
        <v>2654</v>
      </c>
    </row>
    <row r="700" spans="1:64" ht="12.9" hidden="1" customHeight="1" outlineLevel="1">
      <c r="A700" s="210">
        <f t="shared" si="178"/>
        <v>683</v>
      </c>
      <c r="B700" s="254" t="s">
        <v>1270</v>
      </c>
      <c r="C700" s="428" t="s">
        <v>1271</v>
      </c>
      <c r="D700" s="335">
        <v>155</v>
      </c>
      <c r="E700" s="254" t="s">
        <v>2659</v>
      </c>
      <c r="F700" s="254" t="s">
        <v>2660</v>
      </c>
      <c r="G700" s="336">
        <v>42916</v>
      </c>
      <c r="H700" s="351" t="s">
        <v>17</v>
      </c>
      <c r="I700" s="330">
        <v>3108</v>
      </c>
      <c r="J700" s="271" t="s">
        <v>2661</v>
      </c>
      <c r="K700" s="271" t="s">
        <v>1859</v>
      </c>
      <c r="L700" s="330"/>
      <c r="M700" s="330">
        <v>2017</v>
      </c>
      <c r="N700" s="330" t="s">
        <v>2662</v>
      </c>
      <c r="O700" s="271" t="s">
        <v>2663</v>
      </c>
      <c r="P700" s="271" t="s">
        <v>2664</v>
      </c>
      <c r="Q700" s="327">
        <v>1</v>
      </c>
      <c r="R700" s="394"/>
      <c r="S700" s="274">
        <v>187505727</v>
      </c>
      <c r="T700" s="221">
        <f t="shared" si="181"/>
        <v>3125095.45</v>
      </c>
      <c r="U700" s="224">
        <v>60</v>
      </c>
      <c r="V700" s="223">
        <v>59.999999999999993</v>
      </c>
      <c r="W700" s="222">
        <f t="shared" si="182"/>
        <v>0</v>
      </c>
      <c r="X700" s="222">
        <f t="shared" si="183"/>
        <v>59.999999999999993</v>
      </c>
      <c r="Y700" s="225">
        <f t="shared" si="180"/>
        <v>0</v>
      </c>
      <c r="Z700" s="226">
        <v>187505727</v>
      </c>
      <c r="AA700" s="226">
        <v>0</v>
      </c>
      <c r="AB700" s="226">
        <f t="shared" si="177"/>
        <v>0</v>
      </c>
      <c r="AC700" s="226"/>
      <c r="AD700" s="226"/>
      <c r="AE700" s="226"/>
      <c r="AF700" s="226"/>
      <c r="AG700" s="226"/>
      <c r="AH700" s="226"/>
      <c r="AI700" s="226"/>
      <c r="AJ700" s="226"/>
      <c r="AK700" s="226"/>
      <c r="AL700" s="226"/>
      <c r="AM700" s="226"/>
      <c r="AN700" s="226"/>
      <c r="AO700" s="226">
        <f t="shared" si="184"/>
        <v>187505727</v>
      </c>
      <c r="AP700" s="227">
        <f t="shared" si="185"/>
        <v>0</v>
      </c>
      <c r="AQ700" s="228"/>
      <c r="AR700" s="228"/>
      <c r="AS700" s="302"/>
      <c r="AT700" s="230"/>
      <c r="AU700" s="119" t="s">
        <v>195</v>
      </c>
      <c r="AV700" s="119" t="e">
        <f>VLOOKUP(F700,'[80]Detail Deprec_202512'!$D$230:$I$390,6,FALSE)</f>
        <v>#N/A</v>
      </c>
      <c r="AW700" s="534" t="e">
        <f t="shared" si="186"/>
        <v>#N/A</v>
      </c>
      <c r="BL700" s="254" t="s">
        <v>2659</v>
      </c>
    </row>
    <row r="701" spans="1:64" ht="12.9" hidden="1" customHeight="1" outlineLevel="1">
      <c r="A701" s="210">
        <f t="shared" si="178"/>
        <v>684</v>
      </c>
      <c r="B701" s="254" t="s">
        <v>518</v>
      </c>
      <c r="C701" s="216" t="s">
        <v>1133</v>
      </c>
      <c r="D701" s="335">
        <v>155</v>
      </c>
      <c r="E701" s="254" t="s">
        <v>2665</v>
      </c>
      <c r="F701" s="254" t="s">
        <v>2666</v>
      </c>
      <c r="G701" s="336">
        <v>42970</v>
      </c>
      <c r="H701" s="351" t="s">
        <v>17</v>
      </c>
      <c r="I701" s="330">
        <v>3125</v>
      </c>
      <c r="J701" s="271" t="s">
        <v>2661</v>
      </c>
      <c r="K701" s="271" t="s">
        <v>1859</v>
      </c>
      <c r="L701" s="330"/>
      <c r="M701" s="330">
        <v>2017</v>
      </c>
      <c r="N701" s="330" t="s">
        <v>2667</v>
      </c>
      <c r="O701" s="271" t="s">
        <v>2668</v>
      </c>
      <c r="P701" s="271" t="s">
        <v>2669</v>
      </c>
      <c r="Q701" s="327">
        <v>1</v>
      </c>
      <c r="R701" s="394"/>
      <c r="S701" s="274">
        <v>192414818</v>
      </c>
      <c r="T701" s="221">
        <f t="shared" si="181"/>
        <v>3206913.6333333333</v>
      </c>
      <c r="U701" s="224">
        <v>60</v>
      </c>
      <c r="V701" s="223">
        <v>60</v>
      </c>
      <c r="W701" s="222">
        <f t="shared" si="182"/>
        <v>0</v>
      </c>
      <c r="X701" s="222">
        <f t="shared" si="183"/>
        <v>60</v>
      </c>
      <c r="Y701" s="225">
        <f t="shared" si="180"/>
        <v>0</v>
      </c>
      <c r="Z701" s="226">
        <v>192414818</v>
      </c>
      <c r="AA701" s="226">
        <v>0</v>
      </c>
      <c r="AB701" s="226">
        <f t="shared" si="177"/>
        <v>0</v>
      </c>
      <c r="AC701" s="226"/>
      <c r="AD701" s="226"/>
      <c r="AE701" s="226"/>
      <c r="AF701" s="226"/>
      <c r="AG701" s="226"/>
      <c r="AH701" s="226"/>
      <c r="AI701" s="226"/>
      <c r="AJ701" s="226"/>
      <c r="AK701" s="226"/>
      <c r="AL701" s="226"/>
      <c r="AM701" s="226"/>
      <c r="AN701" s="226"/>
      <c r="AO701" s="226">
        <f t="shared" si="184"/>
        <v>192414818</v>
      </c>
      <c r="AP701" s="227">
        <f t="shared" si="185"/>
        <v>0</v>
      </c>
      <c r="AQ701" s="228"/>
      <c r="AR701" s="228"/>
      <c r="AS701" s="302"/>
      <c r="AT701" s="230"/>
      <c r="AU701" s="119" t="s">
        <v>195</v>
      </c>
      <c r="AV701" s="119" t="e">
        <f>VLOOKUP(F701,'[80]Detail Deprec_202512'!$D$230:$I$390,6,FALSE)</f>
        <v>#N/A</v>
      </c>
      <c r="AW701" s="534" t="e">
        <f t="shared" si="186"/>
        <v>#N/A</v>
      </c>
      <c r="BL701" s="254" t="s">
        <v>2665</v>
      </c>
    </row>
    <row r="702" spans="1:64" ht="12.9" customHeight="1" outlineLevel="1">
      <c r="A702" s="210">
        <f t="shared" si="178"/>
        <v>685</v>
      </c>
      <c r="B702" s="254" t="s">
        <v>271</v>
      </c>
      <c r="C702" s="262" t="s">
        <v>1891</v>
      </c>
      <c r="D702" s="335">
        <v>155</v>
      </c>
      <c r="E702" s="254" t="s">
        <v>2670</v>
      </c>
      <c r="F702" s="254" t="s">
        <v>2671</v>
      </c>
      <c r="G702" s="336">
        <v>43038</v>
      </c>
      <c r="H702" s="351" t="s">
        <v>17</v>
      </c>
      <c r="I702" s="330">
        <v>24</v>
      </c>
      <c r="J702" s="271" t="s">
        <v>2672</v>
      </c>
      <c r="K702" s="271" t="s">
        <v>2485</v>
      </c>
      <c r="L702" s="330" t="s">
        <v>1960</v>
      </c>
      <c r="M702" s="330">
        <v>2017</v>
      </c>
      <c r="N702" s="330" t="s">
        <v>2673</v>
      </c>
      <c r="O702" s="271"/>
      <c r="P702" s="271" t="s">
        <v>2674</v>
      </c>
      <c r="Q702" s="327">
        <v>1</v>
      </c>
      <c r="R702" s="394"/>
      <c r="S702" s="274">
        <v>675000000</v>
      </c>
      <c r="T702" s="221">
        <f t="shared" si="181"/>
        <v>11250000</v>
      </c>
      <c r="U702" s="224">
        <v>60</v>
      </c>
      <c r="V702" s="223">
        <v>60</v>
      </c>
      <c r="W702" s="222">
        <f t="shared" si="182"/>
        <v>0</v>
      </c>
      <c r="X702" s="222">
        <f t="shared" si="183"/>
        <v>60</v>
      </c>
      <c r="Y702" s="225">
        <f t="shared" si="180"/>
        <v>0</v>
      </c>
      <c r="Z702" s="226">
        <v>675000000</v>
      </c>
      <c r="AA702" s="226">
        <v>0</v>
      </c>
      <c r="AB702" s="226">
        <f t="shared" si="177"/>
        <v>0</v>
      </c>
      <c r="AC702" s="226"/>
      <c r="AD702" s="226"/>
      <c r="AE702" s="226"/>
      <c r="AF702" s="226"/>
      <c r="AG702" s="226"/>
      <c r="AH702" s="226"/>
      <c r="AI702" s="226"/>
      <c r="AJ702" s="226"/>
      <c r="AK702" s="226"/>
      <c r="AL702" s="226"/>
      <c r="AM702" s="226"/>
      <c r="AN702" s="226"/>
      <c r="AO702" s="226">
        <f t="shared" si="184"/>
        <v>675000000</v>
      </c>
      <c r="AP702" s="227">
        <f t="shared" si="185"/>
        <v>0</v>
      </c>
      <c r="AQ702" s="228"/>
      <c r="AR702" s="228"/>
      <c r="AS702" s="302"/>
      <c r="AT702" s="230"/>
      <c r="AU702" s="119" t="s">
        <v>195</v>
      </c>
      <c r="AV702" s="119" t="e">
        <f>VLOOKUP(F702,'[80]Detail Deprec_202512'!$D$230:$I$390,6,FALSE)</f>
        <v>#N/A</v>
      </c>
      <c r="AW702" s="534" t="e">
        <f t="shared" si="186"/>
        <v>#N/A</v>
      </c>
      <c r="BL702" s="254" t="s">
        <v>2670</v>
      </c>
    </row>
    <row r="703" spans="1:64" ht="12.9" customHeight="1" outlineLevel="1">
      <c r="A703" s="210">
        <f t="shared" si="178"/>
        <v>686</v>
      </c>
      <c r="B703" s="254" t="s">
        <v>271</v>
      </c>
      <c r="C703" s="262" t="s">
        <v>1891</v>
      </c>
      <c r="D703" s="335">
        <v>155</v>
      </c>
      <c r="E703" s="254" t="s">
        <v>1957</v>
      </c>
      <c r="F703" s="254" t="s">
        <v>2675</v>
      </c>
      <c r="G703" s="336">
        <v>43038</v>
      </c>
      <c r="H703" s="351" t="s">
        <v>17</v>
      </c>
      <c r="I703" s="330">
        <v>25</v>
      </c>
      <c r="J703" s="271" t="s">
        <v>2676</v>
      </c>
      <c r="K703" s="271" t="s">
        <v>2677</v>
      </c>
      <c r="L703" s="330" t="s">
        <v>1960</v>
      </c>
      <c r="M703" s="330">
        <v>2017</v>
      </c>
      <c r="N703" s="330" t="s">
        <v>1961</v>
      </c>
      <c r="O703" s="271"/>
      <c r="P703" s="271" t="s">
        <v>2678</v>
      </c>
      <c r="Q703" s="327">
        <v>1</v>
      </c>
      <c r="R703" s="394"/>
      <c r="S703" s="274">
        <v>189500000</v>
      </c>
      <c r="T703" s="221">
        <f t="shared" si="181"/>
        <v>3158333.3333333335</v>
      </c>
      <c r="U703" s="224">
        <v>60</v>
      </c>
      <c r="V703" s="223">
        <v>60</v>
      </c>
      <c r="W703" s="222">
        <f t="shared" si="182"/>
        <v>0</v>
      </c>
      <c r="X703" s="222">
        <f t="shared" si="183"/>
        <v>60</v>
      </c>
      <c r="Y703" s="225">
        <f t="shared" si="180"/>
        <v>0</v>
      </c>
      <c r="Z703" s="226">
        <v>189500000</v>
      </c>
      <c r="AA703" s="226">
        <v>0</v>
      </c>
      <c r="AB703" s="226">
        <f t="shared" si="177"/>
        <v>0</v>
      </c>
      <c r="AC703" s="226"/>
      <c r="AD703" s="226"/>
      <c r="AE703" s="226"/>
      <c r="AF703" s="226"/>
      <c r="AG703" s="226"/>
      <c r="AH703" s="226"/>
      <c r="AI703" s="226"/>
      <c r="AJ703" s="226"/>
      <c r="AK703" s="226"/>
      <c r="AL703" s="226"/>
      <c r="AM703" s="226"/>
      <c r="AN703" s="226"/>
      <c r="AO703" s="226">
        <f t="shared" si="184"/>
        <v>189500000</v>
      </c>
      <c r="AP703" s="227">
        <f t="shared" si="185"/>
        <v>0</v>
      </c>
      <c r="AQ703" s="228"/>
      <c r="AR703" s="228"/>
      <c r="AS703" s="302"/>
      <c r="AT703" s="230"/>
      <c r="AU703" s="119" t="s">
        <v>195</v>
      </c>
      <c r="AV703" s="119" t="e">
        <f>VLOOKUP(F703,'[80]Detail Deprec_202512'!$D$230:$I$390,6,FALSE)</f>
        <v>#N/A</v>
      </c>
      <c r="AW703" s="534" t="e">
        <f t="shared" si="186"/>
        <v>#N/A</v>
      </c>
      <c r="BL703" s="254" t="s">
        <v>1957</v>
      </c>
    </row>
    <row r="704" spans="1:64" s="538" customFormat="1" ht="12.9" hidden="1" customHeight="1" outlineLevel="1">
      <c r="A704" s="829">
        <f t="shared" si="178"/>
        <v>687</v>
      </c>
      <c r="B704" s="830" t="s">
        <v>2570</v>
      </c>
      <c r="C704" s="836" t="s">
        <v>2571</v>
      </c>
      <c r="D704" s="832">
        <v>155</v>
      </c>
      <c r="E704" s="830" t="s">
        <v>2679</v>
      </c>
      <c r="F704" s="830" t="s">
        <v>2680</v>
      </c>
      <c r="G704" s="833">
        <v>43039</v>
      </c>
      <c r="H704" s="834" t="s">
        <v>17</v>
      </c>
      <c r="I704" s="835">
        <v>3162</v>
      </c>
      <c r="J704" s="836" t="s">
        <v>2588</v>
      </c>
      <c r="K704" s="836" t="s">
        <v>2681</v>
      </c>
      <c r="L704" s="835"/>
      <c r="M704" s="835">
        <v>2017</v>
      </c>
      <c r="N704" s="835" t="s">
        <v>2682</v>
      </c>
      <c r="O704" s="935" t="s">
        <v>2683</v>
      </c>
      <c r="P704" s="836" t="s">
        <v>2684</v>
      </c>
      <c r="Q704" s="837">
        <v>1</v>
      </c>
      <c r="R704" s="838"/>
      <c r="S704" s="839">
        <v>567113655</v>
      </c>
      <c r="T704" s="840">
        <f t="shared" si="181"/>
        <v>9451894.25</v>
      </c>
      <c r="U704" s="841">
        <v>60</v>
      </c>
      <c r="V704" s="842">
        <v>60</v>
      </c>
      <c r="W704" s="843">
        <f t="shared" si="182"/>
        <v>0</v>
      </c>
      <c r="X704" s="843">
        <f t="shared" si="183"/>
        <v>60</v>
      </c>
      <c r="Y704" s="844">
        <f t="shared" si="180"/>
        <v>0</v>
      </c>
      <c r="Z704" s="845">
        <v>567113655</v>
      </c>
      <c r="AA704" s="845">
        <v>0</v>
      </c>
      <c r="AB704" s="845">
        <f t="shared" si="177"/>
        <v>0</v>
      </c>
      <c r="AC704" s="845"/>
      <c r="AD704" s="845"/>
      <c r="AE704" s="845"/>
      <c r="AF704" s="845"/>
      <c r="AG704" s="845"/>
      <c r="AH704" s="845"/>
      <c r="AI704" s="845"/>
      <c r="AJ704" s="845"/>
      <c r="AK704" s="845"/>
      <c r="AL704" s="845"/>
      <c r="AM704" s="845"/>
      <c r="AN704" s="845"/>
      <c r="AO704" s="845">
        <f t="shared" si="184"/>
        <v>567113655</v>
      </c>
      <c r="AP704" s="846">
        <f t="shared" si="185"/>
        <v>0</v>
      </c>
      <c r="AQ704" s="847"/>
      <c r="AR704" s="847" t="s">
        <v>86</v>
      </c>
      <c r="AS704" s="848"/>
      <c r="AT704" s="865">
        <v>46171</v>
      </c>
      <c r="AU704" s="933" t="s">
        <v>195</v>
      </c>
      <c r="AV704" s="933" t="e">
        <f>VLOOKUP(F704,'[80]Detail Deprec_202512'!$D$230:$I$390,6,FALSE)</f>
        <v>#N/A</v>
      </c>
      <c r="AW704" s="934" t="e">
        <f t="shared" si="186"/>
        <v>#N/A</v>
      </c>
      <c r="BL704" s="830" t="s">
        <v>2679</v>
      </c>
    </row>
    <row r="705" spans="1:64" ht="12.9" customHeight="1" outlineLevel="1">
      <c r="A705" s="210">
        <f t="shared" si="178"/>
        <v>688</v>
      </c>
      <c r="B705" s="254" t="s">
        <v>271</v>
      </c>
      <c r="C705" s="262" t="s">
        <v>1891</v>
      </c>
      <c r="D705" s="335">
        <v>155</v>
      </c>
      <c r="E705" s="254" t="s">
        <v>2685</v>
      </c>
      <c r="F705" s="254" t="s">
        <v>2686</v>
      </c>
      <c r="G705" s="336">
        <v>43069</v>
      </c>
      <c r="H705" s="351" t="s">
        <v>17</v>
      </c>
      <c r="I705" s="349" t="s">
        <v>2341</v>
      </c>
      <c r="J705" s="271" t="s">
        <v>2687</v>
      </c>
      <c r="K705" s="271" t="s">
        <v>2485</v>
      </c>
      <c r="L705" s="330" t="s">
        <v>1960</v>
      </c>
      <c r="M705" s="330">
        <v>2017</v>
      </c>
      <c r="N705" s="330" t="s">
        <v>2688</v>
      </c>
      <c r="O705" s="271"/>
      <c r="P705" s="271"/>
      <c r="Q705" s="327">
        <v>1</v>
      </c>
      <c r="R705" s="394"/>
      <c r="S705" s="274">
        <v>675000000</v>
      </c>
      <c r="T705" s="221">
        <f t="shared" si="181"/>
        <v>11250000</v>
      </c>
      <c r="U705" s="224">
        <v>60</v>
      </c>
      <c r="V705" s="223">
        <v>60</v>
      </c>
      <c r="W705" s="222">
        <f t="shared" si="182"/>
        <v>0</v>
      </c>
      <c r="X705" s="222">
        <f t="shared" si="183"/>
        <v>60</v>
      </c>
      <c r="Y705" s="225">
        <f t="shared" si="180"/>
        <v>0</v>
      </c>
      <c r="Z705" s="226">
        <v>675000000</v>
      </c>
      <c r="AA705" s="226">
        <v>0</v>
      </c>
      <c r="AB705" s="226">
        <f t="shared" si="177"/>
        <v>0</v>
      </c>
      <c r="AC705" s="226"/>
      <c r="AD705" s="226"/>
      <c r="AE705" s="226"/>
      <c r="AF705" s="226"/>
      <c r="AG705" s="226"/>
      <c r="AH705" s="226"/>
      <c r="AI705" s="226"/>
      <c r="AJ705" s="226"/>
      <c r="AK705" s="226"/>
      <c r="AL705" s="226"/>
      <c r="AM705" s="226"/>
      <c r="AN705" s="226"/>
      <c r="AO705" s="226">
        <f t="shared" si="184"/>
        <v>675000000</v>
      </c>
      <c r="AP705" s="227">
        <f t="shared" si="185"/>
        <v>0</v>
      </c>
      <c r="AQ705" s="228"/>
      <c r="AR705" s="228"/>
      <c r="AS705" s="302"/>
      <c r="AT705" s="230"/>
      <c r="AU705" s="119" t="s">
        <v>195</v>
      </c>
      <c r="AV705" s="119" t="e">
        <f>VLOOKUP(F705,'[80]Detail Deprec_202512'!$D$230:$I$390,6,FALSE)</f>
        <v>#N/A</v>
      </c>
      <c r="AW705" s="534" t="e">
        <f t="shared" si="186"/>
        <v>#N/A</v>
      </c>
      <c r="BL705" s="254" t="s">
        <v>2685</v>
      </c>
    </row>
    <row r="706" spans="1:64" ht="12.9" customHeight="1" outlineLevel="1">
      <c r="A706" s="210">
        <f t="shared" si="178"/>
        <v>689</v>
      </c>
      <c r="B706" s="254" t="s">
        <v>271</v>
      </c>
      <c r="C706" s="262" t="s">
        <v>1891</v>
      </c>
      <c r="D706" s="335">
        <v>155</v>
      </c>
      <c r="E706" s="254" t="s">
        <v>2689</v>
      </c>
      <c r="F706" s="254" t="s">
        <v>2690</v>
      </c>
      <c r="G706" s="336">
        <v>43069</v>
      </c>
      <c r="H706" s="351" t="s">
        <v>17</v>
      </c>
      <c r="I706" s="349" t="s">
        <v>2341</v>
      </c>
      <c r="J706" s="271" t="s">
        <v>2687</v>
      </c>
      <c r="K706" s="271" t="s">
        <v>2485</v>
      </c>
      <c r="L706" s="330" t="s">
        <v>1960</v>
      </c>
      <c r="M706" s="330">
        <v>2017</v>
      </c>
      <c r="N706" s="330" t="s">
        <v>2691</v>
      </c>
      <c r="O706" s="271"/>
      <c r="P706" s="271"/>
      <c r="Q706" s="327">
        <v>1</v>
      </c>
      <c r="R706" s="394"/>
      <c r="S706" s="274">
        <v>675000000</v>
      </c>
      <c r="T706" s="221">
        <f t="shared" si="181"/>
        <v>11250000</v>
      </c>
      <c r="U706" s="224">
        <v>60</v>
      </c>
      <c r="V706" s="223">
        <v>60</v>
      </c>
      <c r="W706" s="222">
        <f t="shared" si="182"/>
        <v>0</v>
      </c>
      <c r="X706" s="222">
        <f t="shared" si="183"/>
        <v>60</v>
      </c>
      <c r="Y706" s="225">
        <f t="shared" si="180"/>
        <v>0</v>
      </c>
      <c r="Z706" s="226">
        <v>675000000</v>
      </c>
      <c r="AA706" s="226">
        <v>0</v>
      </c>
      <c r="AB706" s="226">
        <f t="shared" si="177"/>
        <v>0</v>
      </c>
      <c r="AC706" s="226"/>
      <c r="AD706" s="226"/>
      <c r="AE706" s="226"/>
      <c r="AF706" s="226"/>
      <c r="AG706" s="226"/>
      <c r="AH706" s="226"/>
      <c r="AI706" s="226"/>
      <c r="AJ706" s="226"/>
      <c r="AK706" s="226"/>
      <c r="AL706" s="226"/>
      <c r="AM706" s="226"/>
      <c r="AN706" s="226"/>
      <c r="AO706" s="226">
        <f t="shared" si="184"/>
        <v>675000000</v>
      </c>
      <c r="AP706" s="227">
        <f t="shared" si="185"/>
        <v>0</v>
      </c>
      <c r="AQ706" s="228"/>
      <c r="AR706" s="228"/>
      <c r="AS706" s="302"/>
      <c r="AT706" s="230"/>
      <c r="AU706" s="119" t="s">
        <v>195</v>
      </c>
      <c r="AV706" s="119" t="e">
        <f>VLOOKUP(F706,'[80]Detail Deprec_202512'!$D$230:$I$390,6,FALSE)</f>
        <v>#N/A</v>
      </c>
      <c r="AW706" s="534" t="e">
        <f t="shared" si="186"/>
        <v>#N/A</v>
      </c>
      <c r="BL706" s="254" t="s">
        <v>2689</v>
      </c>
    </row>
    <row r="707" spans="1:64" ht="12.9" customHeight="1" outlineLevel="1">
      <c r="A707" s="210">
        <f t="shared" si="178"/>
        <v>690</v>
      </c>
      <c r="B707" s="254" t="s">
        <v>271</v>
      </c>
      <c r="C707" s="262" t="s">
        <v>1891</v>
      </c>
      <c r="D707" s="335">
        <v>155</v>
      </c>
      <c r="E707" s="254" t="s">
        <v>2670</v>
      </c>
      <c r="F707" s="254" t="s">
        <v>2692</v>
      </c>
      <c r="G707" s="336">
        <v>43098</v>
      </c>
      <c r="H707" s="351" t="s">
        <v>17</v>
      </c>
      <c r="I707" s="330">
        <v>24</v>
      </c>
      <c r="J707" s="271" t="s">
        <v>2693</v>
      </c>
      <c r="K707" s="271" t="s">
        <v>2677</v>
      </c>
      <c r="L707" s="330" t="s">
        <v>1960</v>
      </c>
      <c r="M707" s="330">
        <v>2017</v>
      </c>
      <c r="N707" s="330" t="s">
        <v>2694</v>
      </c>
      <c r="O707" s="271"/>
      <c r="P707" s="271"/>
      <c r="Q707" s="327">
        <v>1</v>
      </c>
      <c r="R707" s="410"/>
      <c r="S707" s="421">
        <v>189500000</v>
      </c>
      <c r="T707" s="412">
        <f t="shared" si="181"/>
        <v>3158333.3333333335</v>
      </c>
      <c r="U707" s="224">
        <v>60</v>
      </c>
      <c r="V707" s="223">
        <v>60</v>
      </c>
      <c r="W707" s="413">
        <f t="shared" si="182"/>
        <v>0</v>
      </c>
      <c r="X707" s="413">
        <f t="shared" si="183"/>
        <v>60</v>
      </c>
      <c r="Y707" s="225">
        <f t="shared" si="180"/>
        <v>0</v>
      </c>
      <c r="Z707" s="226">
        <v>189500000</v>
      </c>
      <c r="AA707" s="226">
        <v>0</v>
      </c>
      <c r="AB707" s="226">
        <f t="shared" si="177"/>
        <v>0</v>
      </c>
      <c r="AC707" s="226"/>
      <c r="AD707" s="226"/>
      <c r="AE707" s="226"/>
      <c r="AF707" s="226"/>
      <c r="AG707" s="226"/>
      <c r="AH707" s="226"/>
      <c r="AI707" s="226"/>
      <c r="AJ707" s="226"/>
      <c r="AK707" s="226"/>
      <c r="AL707" s="226"/>
      <c r="AM707" s="226"/>
      <c r="AN707" s="226"/>
      <c r="AO707" s="226">
        <f t="shared" si="184"/>
        <v>189500000</v>
      </c>
      <c r="AP707" s="227">
        <f t="shared" si="185"/>
        <v>0</v>
      </c>
      <c r="AQ707" s="228"/>
      <c r="AR707" s="228"/>
      <c r="AS707" s="302"/>
      <c r="AT707" s="230"/>
      <c r="AU707" s="119" t="s">
        <v>195</v>
      </c>
      <c r="AV707" s="119" t="e">
        <f>VLOOKUP(F707,'[80]Detail Deprec_202512'!$D$230:$I$390,6,FALSE)</f>
        <v>#N/A</v>
      </c>
      <c r="AW707" s="534" t="e">
        <f t="shared" si="186"/>
        <v>#N/A</v>
      </c>
      <c r="BL707" s="254" t="s">
        <v>2670</v>
      </c>
    </row>
    <row r="708" spans="1:64" ht="12.9" customHeight="1" outlineLevel="1">
      <c r="A708" s="210">
        <f t="shared" si="178"/>
        <v>691</v>
      </c>
      <c r="B708" s="254" t="s">
        <v>271</v>
      </c>
      <c r="C708" s="262" t="s">
        <v>1891</v>
      </c>
      <c r="D708" s="335">
        <v>155</v>
      </c>
      <c r="E708" s="254" t="s">
        <v>2685</v>
      </c>
      <c r="F708" s="254" t="s">
        <v>2695</v>
      </c>
      <c r="G708" s="336">
        <v>43098</v>
      </c>
      <c r="H708" s="351" t="s">
        <v>17</v>
      </c>
      <c r="I708" s="330">
        <v>24</v>
      </c>
      <c r="J708" s="271" t="s">
        <v>2693</v>
      </c>
      <c r="K708" s="271" t="s">
        <v>2677</v>
      </c>
      <c r="L708" s="330" t="s">
        <v>1960</v>
      </c>
      <c r="M708" s="330">
        <v>2017</v>
      </c>
      <c r="N708" s="330" t="s">
        <v>2696</v>
      </c>
      <c r="O708" s="271"/>
      <c r="P708" s="271"/>
      <c r="Q708" s="327">
        <v>1</v>
      </c>
      <c r="R708" s="410"/>
      <c r="S708" s="421">
        <v>189500000</v>
      </c>
      <c r="T708" s="412">
        <f t="shared" si="181"/>
        <v>3158333.3333333335</v>
      </c>
      <c r="U708" s="224">
        <v>60</v>
      </c>
      <c r="V708" s="223">
        <v>60</v>
      </c>
      <c r="W708" s="413">
        <f t="shared" si="182"/>
        <v>0</v>
      </c>
      <c r="X708" s="413">
        <f t="shared" si="183"/>
        <v>60</v>
      </c>
      <c r="Y708" s="225">
        <f t="shared" si="180"/>
        <v>0</v>
      </c>
      <c r="Z708" s="226">
        <v>189500000</v>
      </c>
      <c r="AA708" s="226">
        <v>0</v>
      </c>
      <c r="AB708" s="226">
        <f t="shared" si="177"/>
        <v>0</v>
      </c>
      <c r="AC708" s="226"/>
      <c r="AD708" s="226"/>
      <c r="AE708" s="226"/>
      <c r="AF708" s="226"/>
      <c r="AG708" s="226"/>
      <c r="AH708" s="226"/>
      <c r="AI708" s="226"/>
      <c r="AJ708" s="226"/>
      <c r="AK708" s="226"/>
      <c r="AL708" s="226"/>
      <c r="AM708" s="226"/>
      <c r="AN708" s="226"/>
      <c r="AO708" s="226">
        <f t="shared" si="184"/>
        <v>189500000</v>
      </c>
      <c r="AP708" s="227">
        <f t="shared" si="185"/>
        <v>0</v>
      </c>
      <c r="AQ708" s="228"/>
      <c r="AR708" s="228"/>
      <c r="AS708" s="302"/>
      <c r="AT708" s="230"/>
      <c r="AU708" s="119" t="s">
        <v>195</v>
      </c>
      <c r="AV708" s="119" t="e">
        <f>VLOOKUP(F708,'[80]Detail Deprec_202512'!$D$230:$I$390,6,FALSE)</f>
        <v>#N/A</v>
      </c>
      <c r="AW708" s="534" t="e">
        <f t="shared" si="186"/>
        <v>#N/A</v>
      </c>
      <c r="BL708" s="254" t="s">
        <v>2685</v>
      </c>
    </row>
    <row r="709" spans="1:64" ht="12.9" hidden="1" customHeight="1" outlineLevel="1">
      <c r="A709" s="210">
        <f t="shared" si="178"/>
        <v>692</v>
      </c>
      <c r="B709" s="213" t="s">
        <v>187</v>
      </c>
      <c r="C709" s="216" t="s">
        <v>188</v>
      </c>
      <c r="D709" s="335">
        <v>155</v>
      </c>
      <c r="E709" s="254" t="s">
        <v>2697</v>
      </c>
      <c r="F709" s="254" t="s">
        <v>2698</v>
      </c>
      <c r="G709" s="336">
        <v>43131</v>
      </c>
      <c r="H709" s="351" t="s">
        <v>17</v>
      </c>
      <c r="I709" s="330" t="s">
        <v>2699</v>
      </c>
      <c r="J709" s="271" t="s">
        <v>2700</v>
      </c>
      <c r="K709" s="271" t="s">
        <v>2701</v>
      </c>
      <c r="L709" s="330"/>
      <c r="M709" s="330">
        <v>2017</v>
      </c>
      <c r="N709" s="330"/>
      <c r="O709" s="271"/>
      <c r="P709" s="271"/>
      <c r="Q709" s="327">
        <v>1</v>
      </c>
      <c r="R709" s="410"/>
      <c r="S709" s="421">
        <v>200000000</v>
      </c>
      <c r="T709" s="412">
        <f t="shared" si="181"/>
        <v>3333333.3333333335</v>
      </c>
      <c r="U709" s="224">
        <v>60</v>
      </c>
      <c r="V709" s="223">
        <v>60</v>
      </c>
      <c r="W709" s="413">
        <f t="shared" si="182"/>
        <v>0</v>
      </c>
      <c r="X709" s="413">
        <f t="shared" si="183"/>
        <v>60</v>
      </c>
      <c r="Y709" s="225">
        <f t="shared" si="180"/>
        <v>0</v>
      </c>
      <c r="Z709" s="226">
        <v>200000000</v>
      </c>
      <c r="AA709" s="226">
        <v>0</v>
      </c>
      <c r="AB709" s="226">
        <f t="shared" si="177"/>
        <v>0</v>
      </c>
      <c r="AC709" s="226"/>
      <c r="AD709" s="226"/>
      <c r="AE709" s="226"/>
      <c r="AF709" s="226"/>
      <c r="AG709" s="226"/>
      <c r="AH709" s="226"/>
      <c r="AI709" s="226"/>
      <c r="AJ709" s="226"/>
      <c r="AK709" s="226"/>
      <c r="AL709" s="226"/>
      <c r="AM709" s="226"/>
      <c r="AN709" s="226"/>
      <c r="AO709" s="226">
        <f t="shared" si="184"/>
        <v>200000000</v>
      </c>
      <c r="AP709" s="227">
        <f t="shared" si="185"/>
        <v>0</v>
      </c>
      <c r="AQ709" s="228"/>
      <c r="AR709" s="228"/>
      <c r="AS709" s="302"/>
      <c r="AT709" s="230"/>
      <c r="AU709" s="119" t="s">
        <v>195</v>
      </c>
      <c r="AV709" s="119" t="e">
        <f>VLOOKUP(F709,'[80]Detail Deprec_202512'!$D$230:$I$390,6,FALSE)</f>
        <v>#N/A</v>
      </c>
      <c r="AW709" s="534" t="e">
        <f t="shared" si="186"/>
        <v>#N/A</v>
      </c>
      <c r="BL709" s="254" t="s">
        <v>2697</v>
      </c>
    </row>
    <row r="710" spans="1:64" ht="12.9" hidden="1" customHeight="1" outlineLevel="1">
      <c r="A710" s="210">
        <f t="shared" si="178"/>
        <v>693</v>
      </c>
      <c r="B710" s="254" t="s">
        <v>2702</v>
      </c>
      <c r="C710" s="428" t="s">
        <v>2703</v>
      </c>
      <c r="D710" s="335">
        <v>155</v>
      </c>
      <c r="E710" s="254" t="s">
        <v>2704</v>
      </c>
      <c r="F710" s="254" t="s">
        <v>2705</v>
      </c>
      <c r="G710" s="336">
        <v>43124</v>
      </c>
      <c r="H710" s="351" t="s">
        <v>17</v>
      </c>
      <c r="I710" s="330" t="s">
        <v>2706</v>
      </c>
      <c r="J710" s="271" t="s">
        <v>1871</v>
      </c>
      <c r="K710" s="271" t="s">
        <v>2597</v>
      </c>
      <c r="L710" s="330" t="s">
        <v>2707</v>
      </c>
      <c r="M710" s="330">
        <v>2017</v>
      </c>
      <c r="N710" s="330" t="s">
        <v>2708</v>
      </c>
      <c r="O710" s="271"/>
      <c r="P710" s="271"/>
      <c r="Q710" s="327">
        <v>1</v>
      </c>
      <c r="R710" s="410"/>
      <c r="S710" s="421">
        <v>890000000</v>
      </c>
      <c r="T710" s="412">
        <f t="shared" si="181"/>
        <v>14833333.333333334</v>
      </c>
      <c r="U710" s="224">
        <v>60</v>
      </c>
      <c r="V710" s="223">
        <v>60</v>
      </c>
      <c r="W710" s="413">
        <f t="shared" si="182"/>
        <v>0</v>
      </c>
      <c r="X710" s="413">
        <f t="shared" si="183"/>
        <v>60</v>
      </c>
      <c r="Y710" s="225">
        <f t="shared" si="180"/>
        <v>0</v>
      </c>
      <c r="Z710" s="226">
        <v>890000000</v>
      </c>
      <c r="AA710" s="226">
        <v>0</v>
      </c>
      <c r="AB710" s="226">
        <f t="shared" si="177"/>
        <v>0</v>
      </c>
      <c r="AC710" s="226"/>
      <c r="AD710" s="226"/>
      <c r="AE710" s="226"/>
      <c r="AF710" s="226"/>
      <c r="AG710" s="226"/>
      <c r="AH710" s="226"/>
      <c r="AI710" s="226"/>
      <c r="AJ710" s="226"/>
      <c r="AK710" s="226"/>
      <c r="AL710" s="226"/>
      <c r="AM710" s="226"/>
      <c r="AN710" s="226"/>
      <c r="AO710" s="226">
        <f t="shared" si="184"/>
        <v>890000000</v>
      </c>
      <c r="AP710" s="227">
        <f t="shared" si="185"/>
        <v>0</v>
      </c>
      <c r="AQ710" s="228"/>
      <c r="AR710" s="228"/>
      <c r="AS710" s="302"/>
      <c r="AT710" s="230"/>
      <c r="AU710" s="119" t="s">
        <v>195</v>
      </c>
      <c r="AV710" s="119" t="e">
        <f>VLOOKUP(F710,'[80]Detail Deprec_202512'!$D$230:$I$390,6,FALSE)</f>
        <v>#N/A</v>
      </c>
      <c r="AW710" s="534" t="e">
        <f t="shared" si="186"/>
        <v>#N/A</v>
      </c>
      <c r="BL710" s="254" t="s">
        <v>2704</v>
      </c>
    </row>
    <row r="711" spans="1:64" ht="12.9" customHeight="1" outlineLevel="1">
      <c r="A711" s="210">
        <f t="shared" si="178"/>
        <v>694</v>
      </c>
      <c r="B711" s="254" t="s">
        <v>271</v>
      </c>
      <c r="C711" s="262" t="s">
        <v>1891</v>
      </c>
      <c r="D711" s="335">
        <v>155</v>
      </c>
      <c r="E711" s="254" t="s">
        <v>2689</v>
      </c>
      <c r="F711" s="254" t="s">
        <v>2709</v>
      </c>
      <c r="G711" s="336">
        <v>43158</v>
      </c>
      <c r="H711" s="351" t="s">
        <v>17</v>
      </c>
      <c r="I711" s="330" t="s">
        <v>2710</v>
      </c>
      <c r="J711" s="271" t="s">
        <v>2693</v>
      </c>
      <c r="K711" s="271" t="s">
        <v>2677</v>
      </c>
      <c r="L711" s="330" t="s">
        <v>1960</v>
      </c>
      <c r="M711" s="330">
        <v>2018</v>
      </c>
      <c r="N711" s="330" t="s">
        <v>2711</v>
      </c>
      <c r="O711" s="271"/>
      <c r="P711" s="271"/>
      <c r="Q711" s="327">
        <v>1</v>
      </c>
      <c r="R711" s="410"/>
      <c r="S711" s="421">
        <v>189500000</v>
      </c>
      <c r="T711" s="412">
        <f t="shared" si="181"/>
        <v>3158333.3333333335</v>
      </c>
      <c r="U711" s="224">
        <v>60</v>
      </c>
      <c r="V711" s="223">
        <v>60</v>
      </c>
      <c r="W711" s="413">
        <f t="shared" si="182"/>
        <v>0</v>
      </c>
      <c r="X711" s="413">
        <f t="shared" si="183"/>
        <v>60</v>
      </c>
      <c r="Y711" s="225">
        <f t="shared" ref="Y711:Y754" si="187">+U711-X711</f>
        <v>0</v>
      </c>
      <c r="Z711" s="226">
        <v>189500000</v>
      </c>
      <c r="AA711" s="226">
        <v>0</v>
      </c>
      <c r="AB711" s="226">
        <f t="shared" si="177"/>
        <v>0</v>
      </c>
      <c r="AC711" s="226"/>
      <c r="AD711" s="226"/>
      <c r="AE711" s="226"/>
      <c r="AF711" s="226"/>
      <c r="AG711" s="226"/>
      <c r="AH711" s="226"/>
      <c r="AI711" s="226"/>
      <c r="AJ711" s="226"/>
      <c r="AK711" s="226"/>
      <c r="AL711" s="226"/>
      <c r="AM711" s="226"/>
      <c r="AN711" s="226"/>
      <c r="AO711" s="226">
        <f t="shared" si="184"/>
        <v>189500000</v>
      </c>
      <c r="AP711" s="227">
        <f t="shared" si="185"/>
        <v>0</v>
      </c>
      <c r="AQ711" s="228"/>
      <c r="AR711" s="228"/>
      <c r="AS711" s="302"/>
      <c r="AT711" s="252" t="s">
        <v>1179</v>
      </c>
      <c r="AU711" s="119" t="s">
        <v>195</v>
      </c>
      <c r="AV711" s="119" t="e">
        <f>VLOOKUP(F711,'[80]Detail Deprec_202512'!$D$230:$I$390,6,FALSE)</f>
        <v>#N/A</v>
      </c>
      <c r="AW711" s="534" t="e">
        <f t="shared" si="186"/>
        <v>#N/A</v>
      </c>
      <c r="BL711" s="254" t="s">
        <v>2689</v>
      </c>
    </row>
    <row r="712" spans="1:64" ht="12.9" customHeight="1" outlineLevel="1">
      <c r="A712" s="210">
        <f t="shared" si="178"/>
        <v>695</v>
      </c>
      <c r="B712" s="254" t="s">
        <v>271</v>
      </c>
      <c r="C712" s="262" t="s">
        <v>1891</v>
      </c>
      <c r="D712" s="335">
        <v>155</v>
      </c>
      <c r="E712" s="254" t="s">
        <v>2712</v>
      </c>
      <c r="F712" s="254" t="s">
        <v>2713</v>
      </c>
      <c r="G712" s="336">
        <v>43158</v>
      </c>
      <c r="H712" s="351" t="s">
        <v>17</v>
      </c>
      <c r="I712" s="330" t="s">
        <v>2710</v>
      </c>
      <c r="J712" s="271" t="s">
        <v>2693</v>
      </c>
      <c r="K712" s="271" t="s">
        <v>2677</v>
      </c>
      <c r="L712" s="330" t="s">
        <v>2714</v>
      </c>
      <c r="M712" s="330">
        <v>2018</v>
      </c>
      <c r="N712" s="330" t="s">
        <v>2715</v>
      </c>
      <c r="O712" s="271"/>
      <c r="P712" s="271"/>
      <c r="Q712" s="327">
        <v>1</v>
      </c>
      <c r="R712" s="410"/>
      <c r="S712" s="421">
        <v>189500000</v>
      </c>
      <c r="T712" s="412">
        <f t="shared" si="181"/>
        <v>3158333.3333333335</v>
      </c>
      <c r="U712" s="224">
        <v>60</v>
      </c>
      <c r="V712" s="223">
        <v>60</v>
      </c>
      <c r="W712" s="413">
        <f t="shared" si="182"/>
        <v>0</v>
      </c>
      <c r="X712" s="413">
        <f t="shared" si="183"/>
        <v>60</v>
      </c>
      <c r="Y712" s="225">
        <f t="shared" si="187"/>
        <v>0</v>
      </c>
      <c r="Z712" s="226">
        <v>189500000</v>
      </c>
      <c r="AA712" s="226">
        <v>0</v>
      </c>
      <c r="AB712" s="226">
        <f t="shared" si="177"/>
        <v>0</v>
      </c>
      <c r="AC712" s="226"/>
      <c r="AD712" s="226"/>
      <c r="AE712" s="226"/>
      <c r="AF712" s="226"/>
      <c r="AG712" s="226"/>
      <c r="AH712" s="226"/>
      <c r="AI712" s="226"/>
      <c r="AJ712" s="226"/>
      <c r="AK712" s="226"/>
      <c r="AL712" s="226"/>
      <c r="AM712" s="226"/>
      <c r="AN712" s="226"/>
      <c r="AO712" s="226">
        <f t="shared" si="184"/>
        <v>189500000</v>
      </c>
      <c r="AP712" s="227">
        <f t="shared" si="185"/>
        <v>0</v>
      </c>
      <c r="AQ712" s="228"/>
      <c r="AR712" s="228"/>
      <c r="AS712" s="302"/>
      <c r="AT712" s="252" t="s">
        <v>1179</v>
      </c>
      <c r="AU712" s="119" t="s">
        <v>195</v>
      </c>
      <c r="AV712" s="119" t="e">
        <f>VLOOKUP(F712,'[80]Detail Deprec_202512'!$D$230:$I$390,6,FALSE)</f>
        <v>#N/A</v>
      </c>
      <c r="AW712" s="534" t="e">
        <f t="shared" si="186"/>
        <v>#N/A</v>
      </c>
      <c r="BL712" s="254" t="s">
        <v>2712</v>
      </c>
    </row>
    <row r="713" spans="1:64" ht="12.9" customHeight="1" outlineLevel="1">
      <c r="A713" s="210">
        <f t="shared" si="178"/>
        <v>696</v>
      </c>
      <c r="B713" s="254" t="s">
        <v>271</v>
      </c>
      <c r="C713" s="262" t="s">
        <v>1891</v>
      </c>
      <c r="D713" s="335">
        <v>155</v>
      </c>
      <c r="E713" s="254" t="s">
        <v>2716</v>
      </c>
      <c r="F713" s="254" t="s">
        <v>2717</v>
      </c>
      <c r="G713" s="336">
        <v>43158</v>
      </c>
      <c r="H713" s="351" t="s">
        <v>17</v>
      </c>
      <c r="I713" s="330" t="s">
        <v>2710</v>
      </c>
      <c r="J713" s="271" t="s">
        <v>2693</v>
      </c>
      <c r="K713" s="271" t="s">
        <v>2677</v>
      </c>
      <c r="L713" s="330" t="s">
        <v>2714</v>
      </c>
      <c r="M713" s="330">
        <v>2018</v>
      </c>
      <c r="N713" s="330" t="s">
        <v>2718</v>
      </c>
      <c r="O713" s="271"/>
      <c r="P713" s="271"/>
      <c r="Q713" s="327">
        <v>1</v>
      </c>
      <c r="R713" s="410"/>
      <c r="S713" s="421">
        <v>189500000</v>
      </c>
      <c r="T713" s="412">
        <f t="shared" si="181"/>
        <v>3158333.3333333335</v>
      </c>
      <c r="U713" s="224">
        <v>60</v>
      </c>
      <c r="V713" s="223">
        <v>60</v>
      </c>
      <c r="W713" s="413">
        <f t="shared" si="182"/>
        <v>0</v>
      </c>
      <c r="X713" s="413">
        <f t="shared" si="183"/>
        <v>60</v>
      </c>
      <c r="Y713" s="225">
        <f t="shared" si="187"/>
        <v>0</v>
      </c>
      <c r="Z713" s="226">
        <v>189500000</v>
      </c>
      <c r="AA713" s="226">
        <v>0</v>
      </c>
      <c r="AB713" s="226">
        <f t="shared" si="177"/>
        <v>0</v>
      </c>
      <c r="AC713" s="226"/>
      <c r="AD713" s="226"/>
      <c r="AE713" s="226"/>
      <c r="AF713" s="226"/>
      <c r="AG713" s="226"/>
      <c r="AH713" s="226"/>
      <c r="AI713" s="226"/>
      <c r="AJ713" s="226"/>
      <c r="AK713" s="226"/>
      <c r="AL713" s="226"/>
      <c r="AM713" s="226"/>
      <c r="AN713" s="226"/>
      <c r="AO713" s="226">
        <f t="shared" si="184"/>
        <v>189500000</v>
      </c>
      <c r="AP713" s="227">
        <f t="shared" si="185"/>
        <v>0</v>
      </c>
      <c r="AQ713" s="228"/>
      <c r="AR713" s="228"/>
      <c r="AS713" s="302"/>
      <c r="AT713" s="252" t="s">
        <v>1179</v>
      </c>
      <c r="AU713" s="119" t="s">
        <v>195</v>
      </c>
      <c r="AV713" s="119" t="e">
        <f>VLOOKUP(F713,'[80]Detail Deprec_202512'!$D$230:$I$390,6,FALSE)</f>
        <v>#N/A</v>
      </c>
      <c r="AW713" s="534" t="e">
        <f t="shared" si="186"/>
        <v>#N/A</v>
      </c>
      <c r="BL713" s="254" t="s">
        <v>2716</v>
      </c>
    </row>
    <row r="714" spans="1:64" ht="12.9" customHeight="1" outlineLevel="1">
      <c r="A714" s="210">
        <f t="shared" si="178"/>
        <v>697</v>
      </c>
      <c r="B714" s="254" t="s">
        <v>271</v>
      </c>
      <c r="C714" s="262" t="s">
        <v>1891</v>
      </c>
      <c r="D714" s="335">
        <v>155</v>
      </c>
      <c r="E714" s="254" t="s">
        <v>2712</v>
      </c>
      <c r="F714" s="254" t="s">
        <v>2719</v>
      </c>
      <c r="G714" s="336">
        <v>43158</v>
      </c>
      <c r="H714" s="351" t="s">
        <v>17</v>
      </c>
      <c r="I714" s="330" t="s">
        <v>2720</v>
      </c>
      <c r="J714" s="271" t="s">
        <v>2721</v>
      </c>
      <c r="K714" s="271" t="s">
        <v>2722</v>
      </c>
      <c r="L714" s="330" t="s">
        <v>2714</v>
      </c>
      <c r="M714" s="330">
        <v>2018</v>
      </c>
      <c r="N714" s="330" t="s">
        <v>2715</v>
      </c>
      <c r="O714" s="271"/>
      <c r="P714" s="271"/>
      <c r="Q714" s="327">
        <v>1</v>
      </c>
      <c r="R714" s="410"/>
      <c r="S714" s="421">
        <v>676000000</v>
      </c>
      <c r="T714" s="412">
        <f t="shared" si="181"/>
        <v>11266666.666666666</v>
      </c>
      <c r="U714" s="224">
        <v>60</v>
      </c>
      <c r="V714" s="223">
        <v>60</v>
      </c>
      <c r="W714" s="413">
        <f t="shared" si="182"/>
        <v>0</v>
      </c>
      <c r="X714" s="413">
        <f t="shared" si="183"/>
        <v>60</v>
      </c>
      <c r="Y714" s="225">
        <f t="shared" si="187"/>
        <v>0</v>
      </c>
      <c r="Z714" s="226">
        <v>676000000</v>
      </c>
      <c r="AA714" s="226">
        <v>0</v>
      </c>
      <c r="AB714" s="226">
        <f t="shared" si="177"/>
        <v>0</v>
      </c>
      <c r="AC714" s="226"/>
      <c r="AD714" s="226"/>
      <c r="AE714" s="226"/>
      <c r="AF714" s="226"/>
      <c r="AG714" s="226"/>
      <c r="AH714" s="226"/>
      <c r="AI714" s="226"/>
      <c r="AJ714" s="226"/>
      <c r="AK714" s="226"/>
      <c r="AL714" s="226"/>
      <c r="AM714" s="226"/>
      <c r="AN714" s="226"/>
      <c r="AO714" s="226">
        <f t="shared" si="184"/>
        <v>676000000</v>
      </c>
      <c r="AP714" s="227">
        <f t="shared" si="185"/>
        <v>0</v>
      </c>
      <c r="AQ714" s="228"/>
      <c r="AR714" s="228"/>
      <c r="AS714" s="302"/>
      <c r="AT714" s="252" t="s">
        <v>1179</v>
      </c>
      <c r="AU714" s="119" t="s">
        <v>195</v>
      </c>
      <c r="AV714" s="119" t="e">
        <f>VLOOKUP(F714,'[80]Detail Deprec_202512'!$D$230:$I$390,6,FALSE)</f>
        <v>#N/A</v>
      </c>
      <c r="AW714" s="534" t="e">
        <f t="shared" si="186"/>
        <v>#N/A</v>
      </c>
      <c r="BL714" s="254" t="s">
        <v>2712</v>
      </c>
    </row>
    <row r="715" spans="1:64" ht="12.9" customHeight="1" outlineLevel="1">
      <c r="A715" s="210">
        <f t="shared" si="178"/>
        <v>698</v>
      </c>
      <c r="B715" s="254" t="s">
        <v>271</v>
      </c>
      <c r="C715" s="262" t="s">
        <v>1891</v>
      </c>
      <c r="D715" s="335">
        <v>155</v>
      </c>
      <c r="E715" s="254" t="s">
        <v>2716</v>
      </c>
      <c r="F715" s="254" t="s">
        <v>2723</v>
      </c>
      <c r="G715" s="336">
        <v>43158</v>
      </c>
      <c r="H715" s="351" t="s">
        <v>17</v>
      </c>
      <c r="I715" s="330" t="s">
        <v>2720</v>
      </c>
      <c r="J715" s="271" t="s">
        <v>2721</v>
      </c>
      <c r="K715" s="271" t="s">
        <v>2722</v>
      </c>
      <c r="L715" s="330" t="s">
        <v>2714</v>
      </c>
      <c r="M715" s="330">
        <v>2018</v>
      </c>
      <c r="N715" s="330" t="s">
        <v>2718</v>
      </c>
      <c r="O715" s="271"/>
      <c r="P715" s="271"/>
      <c r="Q715" s="327">
        <v>1</v>
      </c>
      <c r="R715" s="410"/>
      <c r="S715" s="421">
        <v>676000000</v>
      </c>
      <c r="T715" s="412">
        <f t="shared" si="181"/>
        <v>11266666.666666666</v>
      </c>
      <c r="U715" s="224">
        <v>60</v>
      </c>
      <c r="V715" s="223">
        <v>60</v>
      </c>
      <c r="W715" s="413">
        <f t="shared" si="182"/>
        <v>0</v>
      </c>
      <c r="X715" s="413">
        <f t="shared" si="183"/>
        <v>60</v>
      </c>
      <c r="Y715" s="225">
        <f t="shared" si="187"/>
        <v>0</v>
      </c>
      <c r="Z715" s="226">
        <v>676000000</v>
      </c>
      <c r="AA715" s="226">
        <v>0</v>
      </c>
      <c r="AB715" s="226">
        <f t="shared" ref="AB715:AB778" si="188">SUM(AC715:AH715)</f>
        <v>0</v>
      </c>
      <c r="AC715" s="226"/>
      <c r="AD715" s="226"/>
      <c r="AE715" s="226"/>
      <c r="AF715" s="226"/>
      <c r="AG715" s="226"/>
      <c r="AH715" s="226"/>
      <c r="AI715" s="226"/>
      <c r="AJ715" s="226"/>
      <c r="AK715" s="226"/>
      <c r="AL715" s="226"/>
      <c r="AM715" s="226"/>
      <c r="AN715" s="226"/>
      <c r="AO715" s="226">
        <f t="shared" si="184"/>
        <v>676000000</v>
      </c>
      <c r="AP715" s="227">
        <f t="shared" si="185"/>
        <v>0</v>
      </c>
      <c r="AQ715" s="228"/>
      <c r="AR715" s="228"/>
      <c r="AS715" s="302"/>
      <c r="AT715" s="252" t="s">
        <v>1179</v>
      </c>
      <c r="AU715" s="119" t="s">
        <v>195</v>
      </c>
      <c r="AV715" s="119" t="e">
        <f>VLOOKUP(F715,'[80]Detail Deprec_202512'!$D$230:$I$390,6,FALSE)</f>
        <v>#N/A</v>
      </c>
      <c r="AW715" s="534" t="e">
        <f t="shared" si="186"/>
        <v>#N/A</v>
      </c>
      <c r="BL715" s="254" t="s">
        <v>2716</v>
      </c>
    </row>
    <row r="716" spans="1:64" ht="12.9" hidden="1" customHeight="1" outlineLevel="1">
      <c r="A716" s="210">
        <f t="shared" si="178"/>
        <v>699</v>
      </c>
      <c r="B716" s="254" t="s">
        <v>199</v>
      </c>
      <c r="C716" s="271" t="s">
        <v>200</v>
      </c>
      <c r="D716" s="335">
        <v>155</v>
      </c>
      <c r="E716" s="254" t="s">
        <v>2724</v>
      </c>
      <c r="F716" s="254" t="s">
        <v>2725</v>
      </c>
      <c r="G716" s="336">
        <v>43206</v>
      </c>
      <c r="H716" s="351" t="s">
        <v>17</v>
      </c>
      <c r="I716" s="330"/>
      <c r="J716" s="271" t="s">
        <v>2726</v>
      </c>
      <c r="K716" s="271" t="s">
        <v>2727</v>
      </c>
      <c r="L716" s="330"/>
      <c r="M716" s="330">
        <v>2018</v>
      </c>
      <c r="N716" s="330"/>
      <c r="O716" s="271"/>
      <c r="P716" s="271" t="s">
        <v>2728</v>
      </c>
      <c r="Q716" s="327">
        <v>1</v>
      </c>
      <c r="R716" s="410"/>
      <c r="S716" s="421">
        <v>180000000</v>
      </c>
      <c r="T716" s="412">
        <f t="shared" si="181"/>
        <v>3000000</v>
      </c>
      <c r="U716" s="224">
        <v>60</v>
      </c>
      <c r="V716" s="223">
        <v>60</v>
      </c>
      <c r="W716" s="413">
        <f t="shared" si="182"/>
        <v>0</v>
      </c>
      <c r="X716" s="413">
        <f t="shared" si="183"/>
        <v>60</v>
      </c>
      <c r="Y716" s="225">
        <f t="shared" si="187"/>
        <v>0</v>
      </c>
      <c r="Z716" s="226">
        <v>180000000</v>
      </c>
      <c r="AA716" s="226">
        <v>0</v>
      </c>
      <c r="AB716" s="226">
        <f t="shared" si="188"/>
        <v>0</v>
      </c>
      <c r="AC716" s="226"/>
      <c r="AD716" s="226"/>
      <c r="AE716" s="226"/>
      <c r="AF716" s="226"/>
      <c r="AG716" s="226"/>
      <c r="AH716" s="226"/>
      <c r="AI716" s="226"/>
      <c r="AJ716" s="226"/>
      <c r="AK716" s="226"/>
      <c r="AL716" s="226"/>
      <c r="AM716" s="226"/>
      <c r="AN716" s="226"/>
      <c r="AO716" s="226">
        <f t="shared" si="184"/>
        <v>180000000</v>
      </c>
      <c r="AP716" s="227">
        <f t="shared" si="185"/>
        <v>0</v>
      </c>
      <c r="AQ716" s="228"/>
      <c r="AR716" s="332"/>
      <c r="AS716" s="276"/>
      <c r="AT716" s="333"/>
      <c r="AU716" s="119" t="s">
        <v>195</v>
      </c>
      <c r="AV716" s="119" t="e">
        <f>VLOOKUP(F716,'[80]Detail Deprec_202512'!$D$230:$I$390,6,FALSE)</f>
        <v>#N/A</v>
      </c>
      <c r="AW716" s="534" t="e">
        <f t="shared" si="186"/>
        <v>#N/A</v>
      </c>
      <c r="BL716" s="254" t="s">
        <v>2724</v>
      </c>
    </row>
    <row r="717" spans="1:64" ht="12.9" hidden="1" customHeight="1" outlineLevel="1">
      <c r="A717" s="210">
        <f t="shared" ref="A717:A780" si="189">A716+1</f>
        <v>700</v>
      </c>
      <c r="B717" s="254" t="s">
        <v>199</v>
      </c>
      <c r="C717" s="271" t="s">
        <v>200</v>
      </c>
      <c r="D717" s="335">
        <v>155</v>
      </c>
      <c r="E717" s="254" t="s">
        <v>2729</v>
      </c>
      <c r="F717" s="254" t="s">
        <v>2730</v>
      </c>
      <c r="G717" s="336">
        <v>43206</v>
      </c>
      <c r="H717" s="351" t="s">
        <v>17</v>
      </c>
      <c r="I717" s="330"/>
      <c r="J717" s="271" t="s">
        <v>2726</v>
      </c>
      <c r="K717" s="271" t="s">
        <v>2727</v>
      </c>
      <c r="L717" s="330"/>
      <c r="M717" s="330">
        <v>2018</v>
      </c>
      <c r="N717" s="330"/>
      <c r="O717" s="271"/>
      <c r="P717" s="271" t="s">
        <v>2731</v>
      </c>
      <c r="Q717" s="327">
        <v>1</v>
      </c>
      <c r="R717" s="410"/>
      <c r="S717" s="421">
        <v>180000000</v>
      </c>
      <c r="T717" s="412">
        <f t="shared" si="181"/>
        <v>3000000</v>
      </c>
      <c r="U717" s="224">
        <v>60</v>
      </c>
      <c r="V717" s="223">
        <v>60</v>
      </c>
      <c r="W717" s="413">
        <f t="shared" si="182"/>
        <v>0</v>
      </c>
      <c r="X717" s="413">
        <f t="shared" si="183"/>
        <v>60</v>
      </c>
      <c r="Y717" s="225">
        <f t="shared" si="187"/>
        <v>0</v>
      </c>
      <c r="Z717" s="226">
        <v>180000000</v>
      </c>
      <c r="AA717" s="226">
        <v>0</v>
      </c>
      <c r="AB717" s="226">
        <f t="shared" si="188"/>
        <v>0</v>
      </c>
      <c r="AC717" s="226"/>
      <c r="AD717" s="226"/>
      <c r="AE717" s="226"/>
      <c r="AF717" s="226"/>
      <c r="AG717" s="226"/>
      <c r="AH717" s="226"/>
      <c r="AI717" s="226"/>
      <c r="AJ717" s="226"/>
      <c r="AK717" s="226"/>
      <c r="AL717" s="226"/>
      <c r="AM717" s="226"/>
      <c r="AN717" s="226"/>
      <c r="AO717" s="226">
        <f t="shared" si="184"/>
        <v>180000000</v>
      </c>
      <c r="AP717" s="227">
        <f t="shared" si="185"/>
        <v>0</v>
      </c>
      <c r="AQ717" s="228"/>
      <c r="AR717" s="332"/>
      <c r="AS717" s="276"/>
      <c r="AT717" s="333"/>
      <c r="AU717" s="119" t="s">
        <v>195</v>
      </c>
      <c r="AV717" s="119" t="e">
        <f>VLOOKUP(F717,'[80]Detail Deprec_202512'!$D$230:$I$390,6,FALSE)</f>
        <v>#N/A</v>
      </c>
      <c r="AW717" s="534" t="e">
        <f t="shared" si="186"/>
        <v>#N/A</v>
      </c>
      <c r="BL717" s="254" t="s">
        <v>2729</v>
      </c>
    </row>
    <row r="718" spans="1:64" s="538" customFormat="1" ht="12.9" hidden="1" customHeight="1" outlineLevel="1">
      <c r="A718" s="829">
        <f t="shared" si="189"/>
        <v>701</v>
      </c>
      <c r="B718" s="853" t="s">
        <v>187</v>
      </c>
      <c r="C718" s="849" t="s">
        <v>188</v>
      </c>
      <c r="D718" s="832">
        <v>155</v>
      </c>
      <c r="E718" s="830" t="s">
        <v>2732</v>
      </c>
      <c r="F718" s="830" t="s">
        <v>2733</v>
      </c>
      <c r="G718" s="833">
        <v>43192</v>
      </c>
      <c r="H718" s="834" t="s">
        <v>17</v>
      </c>
      <c r="I718" s="835"/>
      <c r="J718" s="836" t="s">
        <v>2734</v>
      </c>
      <c r="K718" s="836" t="s">
        <v>2735</v>
      </c>
      <c r="L718" s="835"/>
      <c r="M718" s="835">
        <v>2018</v>
      </c>
      <c r="N718" s="835" t="s">
        <v>2736</v>
      </c>
      <c r="O718" s="836" t="s">
        <v>2737</v>
      </c>
      <c r="P718" s="836" t="s">
        <v>2738</v>
      </c>
      <c r="Q718" s="837">
        <v>1</v>
      </c>
      <c r="R718" s="838"/>
      <c r="S718" s="839">
        <v>179874182</v>
      </c>
      <c r="T718" s="840">
        <f t="shared" si="181"/>
        <v>2997903.0333333332</v>
      </c>
      <c r="U718" s="841">
        <v>60</v>
      </c>
      <c r="V718" s="842">
        <v>59.999999999999993</v>
      </c>
      <c r="W718" s="843">
        <f t="shared" si="182"/>
        <v>0</v>
      </c>
      <c r="X718" s="843">
        <f t="shared" si="183"/>
        <v>59.999999999999993</v>
      </c>
      <c r="Y718" s="844">
        <f t="shared" si="187"/>
        <v>0</v>
      </c>
      <c r="Z718" s="845">
        <v>179874181.99999997</v>
      </c>
      <c r="AA718" s="845">
        <v>2.9802322387695313E-8</v>
      </c>
      <c r="AB718" s="845">
        <f t="shared" si="188"/>
        <v>0</v>
      </c>
      <c r="AC718" s="845"/>
      <c r="AD718" s="845"/>
      <c r="AE718" s="845"/>
      <c r="AF718" s="845"/>
      <c r="AG718" s="845"/>
      <c r="AH718" s="845"/>
      <c r="AI718" s="845"/>
      <c r="AJ718" s="845"/>
      <c r="AK718" s="845"/>
      <c r="AL718" s="845"/>
      <c r="AM718" s="845"/>
      <c r="AN718" s="845"/>
      <c r="AO718" s="845">
        <f t="shared" si="184"/>
        <v>179874181.99999997</v>
      </c>
      <c r="AP718" s="846">
        <f t="shared" si="185"/>
        <v>0</v>
      </c>
      <c r="AQ718" s="847"/>
      <c r="AR718" s="847" t="s">
        <v>86</v>
      </c>
      <c r="AS718" s="848"/>
      <c r="AT718" s="865">
        <v>46171</v>
      </c>
      <c r="AU718" s="933" t="s">
        <v>195</v>
      </c>
      <c r="AV718" s="933" t="e">
        <f>VLOOKUP(F718,'[80]Detail Deprec_202512'!$D$230:$I$390,6,FALSE)</f>
        <v>#N/A</v>
      </c>
      <c r="AW718" s="934" t="e">
        <f t="shared" si="186"/>
        <v>#N/A</v>
      </c>
      <c r="BL718" s="830" t="s">
        <v>2732</v>
      </c>
    </row>
    <row r="719" spans="1:64" ht="12.9" hidden="1" customHeight="1" outlineLevel="1">
      <c r="A719" s="210">
        <f t="shared" si="189"/>
        <v>702</v>
      </c>
      <c r="B719" s="254" t="s">
        <v>187</v>
      </c>
      <c r="C719" s="216" t="s">
        <v>188</v>
      </c>
      <c r="D719" s="335">
        <v>155</v>
      </c>
      <c r="E719" s="254" t="s">
        <v>2739</v>
      </c>
      <c r="F719" s="254" t="s">
        <v>2740</v>
      </c>
      <c r="G719" s="336">
        <v>43192</v>
      </c>
      <c r="H719" s="351" t="s">
        <v>17</v>
      </c>
      <c r="I719" s="330"/>
      <c r="J719" s="271" t="s">
        <v>2734</v>
      </c>
      <c r="K719" s="271" t="s">
        <v>2735</v>
      </c>
      <c r="L719" s="330"/>
      <c r="M719" s="330">
        <v>2018</v>
      </c>
      <c r="N719" s="330" t="s">
        <v>2741</v>
      </c>
      <c r="O719" s="271" t="s">
        <v>2742</v>
      </c>
      <c r="P719" s="271" t="s">
        <v>2743</v>
      </c>
      <c r="Q719" s="327">
        <v>1</v>
      </c>
      <c r="R719" s="410"/>
      <c r="S719" s="421">
        <v>179874182</v>
      </c>
      <c r="T719" s="412">
        <f t="shared" si="181"/>
        <v>2997903.0333333332</v>
      </c>
      <c r="U719" s="224">
        <v>60</v>
      </c>
      <c r="V719" s="223">
        <v>59.999999999999993</v>
      </c>
      <c r="W719" s="413">
        <f t="shared" si="182"/>
        <v>0</v>
      </c>
      <c r="X719" s="413">
        <f t="shared" si="183"/>
        <v>59.999999999999993</v>
      </c>
      <c r="Y719" s="225">
        <f t="shared" si="187"/>
        <v>0</v>
      </c>
      <c r="Z719" s="226">
        <v>179874181.99999997</v>
      </c>
      <c r="AA719" s="226">
        <v>2.9802322387695313E-8</v>
      </c>
      <c r="AB719" s="226">
        <f t="shared" si="188"/>
        <v>0</v>
      </c>
      <c r="AC719" s="226"/>
      <c r="AD719" s="226"/>
      <c r="AE719" s="226"/>
      <c r="AF719" s="226"/>
      <c r="AG719" s="226"/>
      <c r="AH719" s="226"/>
      <c r="AI719" s="226"/>
      <c r="AJ719" s="226"/>
      <c r="AK719" s="226"/>
      <c r="AL719" s="226"/>
      <c r="AM719" s="226"/>
      <c r="AN719" s="226"/>
      <c r="AO719" s="226">
        <f t="shared" si="184"/>
        <v>179874181.99999997</v>
      </c>
      <c r="AP719" s="227">
        <f t="shared" si="185"/>
        <v>2.9802322387695313E-8</v>
      </c>
      <c r="AQ719" s="228"/>
      <c r="AR719" s="332"/>
      <c r="AS719" s="276"/>
      <c r="AT719" s="333"/>
      <c r="AU719" s="119" t="s">
        <v>195</v>
      </c>
      <c r="AV719" s="119" t="e">
        <f>VLOOKUP(F719,'[80]Detail Deprec_202512'!$D$230:$I$390,6,FALSE)</f>
        <v>#N/A</v>
      </c>
      <c r="AW719" s="534" t="e">
        <f t="shared" si="186"/>
        <v>#N/A</v>
      </c>
      <c r="BL719" s="254" t="s">
        <v>2739</v>
      </c>
    </row>
    <row r="720" spans="1:64" ht="12.9" hidden="1" customHeight="1" outlineLevel="1">
      <c r="A720" s="210">
        <f t="shared" si="189"/>
        <v>703</v>
      </c>
      <c r="B720" s="254" t="s">
        <v>187</v>
      </c>
      <c r="C720" s="216" t="s">
        <v>188</v>
      </c>
      <c r="D720" s="335">
        <v>155</v>
      </c>
      <c r="E720" s="254" t="s">
        <v>2744</v>
      </c>
      <c r="F720" s="254" t="s">
        <v>2745</v>
      </c>
      <c r="G720" s="336">
        <v>43192</v>
      </c>
      <c r="H720" s="351" t="s">
        <v>17</v>
      </c>
      <c r="I720" s="330"/>
      <c r="J720" s="271" t="s">
        <v>2734</v>
      </c>
      <c r="K720" s="271" t="s">
        <v>2735</v>
      </c>
      <c r="L720" s="330"/>
      <c r="M720" s="330">
        <v>2018</v>
      </c>
      <c r="N720" s="330" t="s">
        <v>2746</v>
      </c>
      <c r="O720" s="271" t="s">
        <v>2747</v>
      </c>
      <c r="P720" s="271" t="s">
        <v>2748</v>
      </c>
      <c r="Q720" s="327">
        <v>1</v>
      </c>
      <c r="R720" s="410"/>
      <c r="S720" s="421">
        <v>179874182</v>
      </c>
      <c r="T720" s="412">
        <f t="shared" si="181"/>
        <v>2997903.0333333332</v>
      </c>
      <c r="U720" s="224">
        <v>60</v>
      </c>
      <c r="V720" s="223">
        <v>59.999999999999993</v>
      </c>
      <c r="W720" s="413">
        <f t="shared" si="182"/>
        <v>0</v>
      </c>
      <c r="X720" s="413">
        <f t="shared" si="183"/>
        <v>59.999999999999993</v>
      </c>
      <c r="Y720" s="225">
        <f t="shared" si="187"/>
        <v>0</v>
      </c>
      <c r="Z720" s="226">
        <v>179874181.99999997</v>
      </c>
      <c r="AA720" s="226">
        <v>2.9802322387695313E-8</v>
      </c>
      <c r="AB720" s="226">
        <f t="shared" si="188"/>
        <v>0</v>
      </c>
      <c r="AC720" s="226"/>
      <c r="AD720" s="226"/>
      <c r="AE720" s="226"/>
      <c r="AF720" s="226"/>
      <c r="AG720" s="226"/>
      <c r="AH720" s="226"/>
      <c r="AI720" s="226"/>
      <c r="AJ720" s="226"/>
      <c r="AK720" s="226"/>
      <c r="AL720" s="226"/>
      <c r="AM720" s="226"/>
      <c r="AN720" s="226"/>
      <c r="AO720" s="226">
        <f t="shared" si="184"/>
        <v>179874181.99999997</v>
      </c>
      <c r="AP720" s="227">
        <f t="shared" si="185"/>
        <v>2.9802322387695313E-8</v>
      </c>
      <c r="AQ720" s="228"/>
      <c r="AR720" s="332"/>
      <c r="AS720" s="276"/>
      <c r="AT720" s="333"/>
      <c r="AU720" s="119" t="s">
        <v>195</v>
      </c>
      <c r="AV720" s="119" t="e">
        <f>VLOOKUP(F720,'[80]Detail Deprec_202512'!$D$230:$I$390,6,FALSE)</f>
        <v>#N/A</v>
      </c>
      <c r="AW720" s="534" t="e">
        <f t="shared" si="186"/>
        <v>#N/A</v>
      </c>
      <c r="BL720" s="254" t="s">
        <v>2744</v>
      </c>
    </row>
    <row r="721" spans="1:64" ht="12.9" hidden="1" customHeight="1" outlineLevel="1">
      <c r="A721" s="210">
        <f t="shared" si="189"/>
        <v>704</v>
      </c>
      <c r="B721" s="254" t="s">
        <v>518</v>
      </c>
      <c r="C721" s="216" t="s">
        <v>1446</v>
      </c>
      <c r="D721" s="335">
        <v>155</v>
      </c>
      <c r="E721" s="254" t="s">
        <v>2749</v>
      </c>
      <c r="F721" s="254" t="s">
        <v>2750</v>
      </c>
      <c r="G721" s="336">
        <v>43231</v>
      </c>
      <c r="H721" s="351" t="s">
        <v>17</v>
      </c>
      <c r="I721" s="330"/>
      <c r="J721" s="271" t="s">
        <v>2751</v>
      </c>
      <c r="K721" s="271" t="s">
        <v>2752</v>
      </c>
      <c r="L721" s="330"/>
      <c r="M721" s="330">
        <v>2018</v>
      </c>
      <c r="N721" s="330"/>
      <c r="O721" s="271">
        <v>25147</v>
      </c>
      <c r="P721" s="271">
        <v>10152</v>
      </c>
      <c r="Q721" s="327">
        <v>1</v>
      </c>
      <c r="R721" s="410"/>
      <c r="S721" s="421">
        <v>4021500000</v>
      </c>
      <c r="T721" s="412">
        <f t="shared" si="181"/>
        <v>67025000</v>
      </c>
      <c r="U721" s="224">
        <v>60</v>
      </c>
      <c r="V721" s="223">
        <v>60</v>
      </c>
      <c r="W721" s="413">
        <f t="shared" si="182"/>
        <v>0</v>
      </c>
      <c r="X721" s="413">
        <f t="shared" si="183"/>
        <v>60</v>
      </c>
      <c r="Y721" s="225">
        <f t="shared" si="187"/>
        <v>0</v>
      </c>
      <c r="Z721" s="226">
        <v>4021500000</v>
      </c>
      <c r="AA721" s="226">
        <v>0</v>
      </c>
      <c r="AB721" s="226">
        <f t="shared" si="188"/>
        <v>0</v>
      </c>
      <c r="AC721" s="226"/>
      <c r="AD721" s="226"/>
      <c r="AE721" s="226"/>
      <c r="AF721" s="226"/>
      <c r="AG721" s="226"/>
      <c r="AH721" s="226"/>
      <c r="AI721" s="226"/>
      <c r="AJ721" s="226"/>
      <c r="AK721" s="226"/>
      <c r="AL721" s="226"/>
      <c r="AM721" s="226"/>
      <c r="AN721" s="226"/>
      <c r="AO721" s="226">
        <f t="shared" si="184"/>
        <v>4021500000</v>
      </c>
      <c r="AP721" s="227">
        <f t="shared" si="185"/>
        <v>0</v>
      </c>
      <c r="AQ721" s="228"/>
      <c r="AR721" s="332"/>
      <c r="AS721" s="276"/>
      <c r="AT721" s="333"/>
      <c r="AU721" s="119" t="s">
        <v>195</v>
      </c>
      <c r="AV721" s="119" t="e">
        <f>VLOOKUP(F721,'[80]Detail Deprec_202512'!$D$230:$I$390,6,FALSE)</f>
        <v>#N/A</v>
      </c>
      <c r="AW721" s="534" t="e">
        <f t="shared" si="186"/>
        <v>#N/A</v>
      </c>
      <c r="BL721" s="254" t="s">
        <v>2749</v>
      </c>
    </row>
    <row r="722" spans="1:64" ht="12.9" hidden="1" customHeight="1" outlineLevel="1">
      <c r="A722" s="210">
        <f t="shared" si="189"/>
        <v>705</v>
      </c>
      <c r="B722" s="254" t="s">
        <v>187</v>
      </c>
      <c r="C722" s="216" t="s">
        <v>188</v>
      </c>
      <c r="D722" s="335">
        <v>155</v>
      </c>
      <c r="E722" s="254" t="s">
        <v>2753</v>
      </c>
      <c r="F722" s="254" t="s">
        <v>2754</v>
      </c>
      <c r="G722" s="336">
        <v>43235</v>
      </c>
      <c r="H722" s="351" t="s">
        <v>17</v>
      </c>
      <c r="I722" s="330"/>
      <c r="J722" s="271" t="s">
        <v>2755</v>
      </c>
      <c r="K722" s="271" t="s">
        <v>2735</v>
      </c>
      <c r="L722" s="330"/>
      <c r="M722" s="330">
        <v>2018</v>
      </c>
      <c r="N722" s="330" t="s">
        <v>2756</v>
      </c>
      <c r="O722" s="271"/>
      <c r="P722" s="271"/>
      <c r="Q722" s="327">
        <v>1</v>
      </c>
      <c r="R722" s="410"/>
      <c r="S722" s="421">
        <v>200045273</v>
      </c>
      <c r="T722" s="412">
        <f t="shared" si="181"/>
        <v>3334087.8833333333</v>
      </c>
      <c r="U722" s="224">
        <v>60</v>
      </c>
      <c r="V722" s="223">
        <v>60</v>
      </c>
      <c r="W722" s="413">
        <f t="shared" si="182"/>
        <v>0</v>
      </c>
      <c r="X722" s="413">
        <f t="shared" si="183"/>
        <v>60</v>
      </c>
      <c r="Y722" s="225">
        <f t="shared" si="187"/>
        <v>0</v>
      </c>
      <c r="Z722" s="226">
        <v>200045273</v>
      </c>
      <c r="AA722" s="226">
        <v>0</v>
      </c>
      <c r="AB722" s="226">
        <f t="shared" si="188"/>
        <v>0</v>
      </c>
      <c r="AC722" s="226"/>
      <c r="AD722" s="226"/>
      <c r="AE722" s="226"/>
      <c r="AF722" s="226"/>
      <c r="AG722" s="226"/>
      <c r="AH722" s="226"/>
      <c r="AI722" s="226"/>
      <c r="AJ722" s="226"/>
      <c r="AK722" s="226"/>
      <c r="AL722" s="226"/>
      <c r="AM722" s="226"/>
      <c r="AN722" s="226"/>
      <c r="AO722" s="226">
        <f t="shared" si="184"/>
        <v>200045273</v>
      </c>
      <c r="AP722" s="227">
        <f t="shared" si="185"/>
        <v>0</v>
      </c>
      <c r="AQ722" s="228"/>
      <c r="AR722" s="332"/>
      <c r="AS722" s="276"/>
      <c r="AT722" s="333"/>
      <c r="AU722" s="119" t="s">
        <v>195</v>
      </c>
      <c r="AV722" s="119" t="e">
        <f>VLOOKUP(F722,'[80]Detail Deprec_202512'!$D$230:$I$390,6,FALSE)</f>
        <v>#N/A</v>
      </c>
      <c r="AW722" s="534" t="e">
        <f t="shared" si="186"/>
        <v>#N/A</v>
      </c>
      <c r="BL722" s="254" t="s">
        <v>2753</v>
      </c>
    </row>
    <row r="723" spans="1:64" ht="12.9" hidden="1" customHeight="1" outlineLevel="1">
      <c r="A723" s="210">
        <f t="shared" si="189"/>
        <v>706</v>
      </c>
      <c r="B723" s="254" t="s">
        <v>2702</v>
      </c>
      <c r="C723" s="428" t="s">
        <v>2703</v>
      </c>
      <c r="D723" s="335">
        <v>155</v>
      </c>
      <c r="E723" s="254" t="s">
        <v>2757</v>
      </c>
      <c r="F723" s="254" t="s">
        <v>2758</v>
      </c>
      <c r="G723" s="336">
        <v>43250</v>
      </c>
      <c r="H723" s="351" t="s">
        <v>17</v>
      </c>
      <c r="I723" s="330"/>
      <c r="J723" s="271" t="s">
        <v>1923</v>
      </c>
      <c r="K723" s="271" t="s">
        <v>2727</v>
      </c>
      <c r="L723" s="330" t="s">
        <v>2163</v>
      </c>
      <c r="M723" s="330">
        <v>2018</v>
      </c>
      <c r="N723" s="330" t="s">
        <v>2759</v>
      </c>
      <c r="O723" s="271" t="s">
        <v>2760</v>
      </c>
      <c r="P723" s="271" t="s">
        <v>2761</v>
      </c>
      <c r="Q723" s="327">
        <v>1</v>
      </c>
      <c r="R723" s="410"/>
      <c r="S723" s="421">
        <v>371000000</v>
      </c>
      <c r="T723" s="412">
        <f t="shared" si="181"/>
        <v>6183333.333333333</v>
      </c>
      <c r="U723" s="224">
        <v>60</v>
      </c>
      <c r="V723" s="223">
        <v>60</v>
      </c>
      <c r="W723" s="413">
        <f t="shared" si="182"/>
        <v>0</v>
      </c>
      <c r="X723" s="413">
        <f t="shared" si="183"/>
        <v>60</v>
      </c>
      <c r="Y723" s="225">
        <f t="shared" si="187"/>
        <v>0</v>
      </c>
      <c r="Z723" s="226">
        <v>371000000</v>
      </c>
      <c r="AA723" s="226">
        <v>0</v>
      </c>
      <c r="AB723" s="226">
        <f t="shared" si="188"/>
        <v>0</v>
      </c>
      <c r="AC723" s="226"/>
      <c r="AD723" s="226"/>
      <c r="AE723" s="226"/>
      <c r="AF723" s="226"/>
      <c r="AG723" s="226"/>
      <c r="AH723" s="226"/>
      <c r="AI723" s="226"/>
      <c r="AJ723" s="226"/>
      <c r="AK723" s="226"/>
      <c r="AL723" s="226"/>
      <c r="AM723" s="226"/>
      <c r="AN723" s="226"/>
      <c r="AO723" s="226">
        <f t="shared" si="184"/>
        <v>371000000</v>
      </c>
      <c r="AP723" s="227">
        <f t="shared" si="185"/>
        <v>0</v>
      </c>
      <c r="AQ723" s="228"/>
      <c r="AR723" s="332"/>
      <c r="AS723" s="276"/>
      <c r="AT723" s="333"/>
      <c r="AU723" s="119" t="s">
        <v>195</v>
      </c>
      <c r="AV723" s="119" t="e">
        <f>VLOOKUP(F723,'[80]Detail Deprec_202512'!$D$230:$I$390,6,FALSE)</f>
        <v>#N/A</v>
      </c>
      <c r="AW723" s="534" t="e">
        <f t="shared" si="186"/>
        <v>#N/A</v>
      </c>
      <c r="BL723" s="254" t="s">
        <v>2757</v>
      </c>
    </row>
    <row r="724" spans="1:64" ht="12.9" hidden="1" customHeight="1" outlineLevel="1">
      <c r="A724" s="210">
        <f t="shared" si="189"/>
        <v>707</v>
      </c>
      <c r="B724" s="254" t="s">
        <v>2702</v>
      </c>
      <c r="C724" s="428" t="s">
        <v>2703</v>
      </c>
      <c r="D724" s="335">
        <v>155</v>
      </c>
      <c r="E724" s="254" t="s">
        <v>2762</v>
      </c>
      <c r="F724" s="254" t="s">
        <v>2763</v>
      </c>
      <c r="G724" s="336">
        <v>43250</v>
      </c>
      <c r="H724" s="351" t="s">
        <v>17</v>
      </c>
      <c r="I724" s="330"/>
      <c r="J724" s="271" t="s">
        <v>1923</v>
      </c>
      <c r="K724" s="271" t="s">
        <v>2727</v>
      </c>
      <c r="L724" s="330" t="s">
        <v>2163</v>
      </c>
      <c r="M724" s="330">
        <v>2018</v>
      </c>
      <c r="N724" s="330" t="s">
        <v>2764</v>
      </c>
      <c r="O724" s="271" t="s">
        <v>2765</v>
      </c>
      <c r="P724" s="271" t="s">
        <v>2766</v>
      </c>
      <c r="Q724" s="327">
        <v>1</v>
      </c>
      <c r="R724" s="410"/>
      <c r="S724" s="421">
        <v>360000000</v>
      </c>
      <c r="T724" s="412">
        <f t="shared" si="181"/>
        <v>6000000</v>
      </c>
      <c r="U724" s="224">
        <v>60</v>
      </c>
      <c r="V724" s="223">
        <v>60</v>
      </c>
      <c r="W724" s="413">
        <f t="shared" si="182"/>
        <v>0</v>
      </c>
      <c r="X724" s="413">
        <f t="shared" si="183"/>
        <v>60</v>
      </c>
      <c r="Y724" s="225">
        <f t="shared" si="187"/>
        <v>0</v>
      </c>
      <c r="Z724" s="226">
        <v>360000000</v>
      </c>
      <c r="AA724" s="226">
        <v>0</v>
      </c>
      <c r="AB724" s="226">
        <f t="shared" si="188"/>
        <v>0</v>
      </c>
      <c r="AC724" s="226"/>
      <c r="AD724" s="226"/>
      <c r="AE724" s="226"/>
      <c r="AF724" s="226"/>
      <c r="AG724" s="226"/>
      <c r="AH724" s="226"/>
      <c r="AI724" s="226"/>
      <c r="AJ724" s="226"/>
      <c r="AK724" s="226"/>
      <c r="AL724" s="226"/>
      <c r="AM724" s="226"/>
      <c r="AN724" s="226"/>
      <c r="AO724" s="226">
        <f t="shared" si="184"/>
        <v>360000000</v>
      </c>
      <c r="AP724" s="227">
        <f t="shared" si="185"/>
        <v>0</v>
      </c>
      <c r="AQ724" s="228"/>
      <c r="AR724" s="332"/>
      <c r="AS724" s="276"/>
      <c r="AT724" s="333"/>
      <c r="AU724" s="119" t="s">
        <v>195</v>
      </c>
      <c r="AV724" s="119" t="e">
        <f>VLOOKUP(F724,'[80]Detail Deprec_202512'!$D$230:$I$390,6,FALSE)</f>
        <v>#N/A</v>
      </c>
      <c r="AW724" s="534" t="e">
        <f t="shared" si="186"/>
        <v>#N/A</v>
      </c>
      <c r="BL724" s="254" t="s">
        <v>2762</v>
      </c>
    </row>
    <row r="725" spans="1:64" ht="12.9" hidden="1" customHeight="1" outlineLevel="1">
      <c r="A725" s="210">
        <f t="shared" si="189"/>
        <v>708</v>
      </c>
      <c r="B725" s="254" t="s">
        <v>2702</v>
      </c>
      <c r="C725" s="428" t="s">
        <v>2703</v>
      </c>
      <c r="D725" s="335">
        <v>155</v>
      </c>
      <c r="E725" s="254" t="s">
        <v>2767</v>
      </c>
      <c r="F725" s="254" t="s">
        <v>2768</v>
      </c>
      <c r="G725" s="336">
        <v>43250</v>
      </c>
      <c r="H725" s="351" t="s">
        <v>17</v>
      </c>
      <c r="I725" s="330"/>
      <c r="J725" s="271" t="s">
        <v>1923</v>
      </c>
      <c r="K725" s="271" t="s">
        <v>2727</v>
      </c>
      <c r="L725" s="330" t="s">
        <v>1860</v>
      </c>
      <c r="M725" s="330">
        <v>2018</v>
      </c>
      <c r="N725" s="330" t="s">
        <v>2769</v>
      </c>
      <c r="O725" s="271" t="s">
        <v>2770</v>
      </c>
      <c r="P725" s="271" t="s">
        <v>2771</v>
      </c>
      <c r="Q725" s="327">
        <v>1</v>
      </c>
      <c r="R725" s="410"/>
      <c r="S725" s="421">
        <v>360000000</v>
      </c>
      <c r="T725" s="412">
        <f t="shared" si="181"/>
        <v>6000000</v>
      </c>
      <c r="U725" s="224">
        <v>60</v>
      </c>
      <c r="V725" s="223">
        <v>60</v>
      </c>
      <c r="W725" s="413">
        <f t="shared" si="182"/>
        <v>0</v>
      </c>
      <c r="X725" s="413">
        <f t="shared" si="183"/>
        <v>60</v>
      </c>
      <c r="Y725" s="225">
        <f t="shared" si="187"/>
        <v>0</v>
      </c>
      <c r="Z725" s="226">
        <v>360000000</v>
      </c>
      <c r="AA725" s="226">
        <v>0</v>
      </c>
      <c r="AB725" s="226">
        <f t="shared" si="188"/>
        <v>0</v>
      </c>
      <c r="AC725" s="226"/>
      <c r="AD725" s="226"/>
      <c r="AE725" s="226"/>
      <c r="AF725" s="226"/>
      <c r="AG725" s="226"/>
      <c r="AH725" s="226"/>
      <c r="AI725" s="226"/>
      <c r="AJ725" s="226"/>
      <c r="AK725" s="226"/>
      <c r="AL725" s="226"/>
      <c r="AM725" s="226"/>
      <c r="AN725" s="226"/>
      <c r="AO725" s="226">
        <f t="shared" si="184"/>
        <v>360000000</v>
      </c>
      <c r="AP725" s="227">
        <f t="shared" si="185"/>
        <v>0</v>
      </c>
      <c r="AQ725" s="228"/>
      <c r="AR725" s="332"/>
      <c r="AS725" s="276"/>
      <c r="AT725" s="333"/>
      <c r="AU725" s="119" t="s">
        <v>195</v>
      </c>
      <c r="AV725" s="119" t="e">
        <f>VLOOKUP(F725,'[80]Detail Deprec_202512'!$D$230:$I$390,6,FALSE)</f>
        <v>#N/A</v>
      </c>
      <c r="AW725" s="534" t="e">
        <f t="shared" si="186"/>
        <v>#N/A</v>
      </c>
      <c r="BL725" s="254" t="s">
        <v>2767</v>
      </c>
    </row>
    <row r="726" spans="1:64" ht="12.9" hidden="1" customHeight="1" outlineLevel="1">
      <c r="A726" s="210">
        <f t="shared" si="189"/>
        <v>709</v>
      </c>
      <c r="B726" s="254" t="s">
        <v>1839</v>
      </c>
      <c r="C726" s="271" t="s">
        <v>1840</v>
      </c>
      <c r="D726" s="335">
        <v>155</v>
      </c>
      <c r="E726" s="254" t="s">
        <v>2772</v>
      </c>
      <c r="F726" s="254" t="s">
        <v>2773</v>
      </c>
      <c r="G726" s="336">
        <v>43283</v>
      </c>
      <c r="H726" s="351" t="s">
        <v>17</v>
      </c>
      <c r="I726" s="330"/>
      <c r="J726" s="271" t="s">
        <v>2774</v>
      </c>
      <c r="K726" s="271" t="s">
        <v>2727</v>
      </c>
      <c r="L726" s="330" t="s">
        <v>1860</v>
      </c>
      <c r="M726" s="330">
        <v>2018</v>
      </c>
      <c r="N726" s="330"/>
      <c r="O726" s="271" t="s">
        <v>2775</v>
      </c>
      <c r="P726" s="271" t="s">
        <v>2776</v>
      </c>
      <c r="Q726" s="327">
        <v>1</v>
      </c>
      <c r="R726" s="410"/>
      <c r="S726" s="421">
        <v>425000000</v>
      </c>
      <c r="T726" s="412">
        <f t="shared" si="181"/>
        <v>7083333.333333333</v>
      </c>
      <c r="U726" s="224">
        <v>60</v>
      </c>
      <c r="V726" s="223">
        <v>60</v>
      </c>
      <c r="W726" s="413">
        <f t="shared" si="182"/>
        <v>0</v>
      </c>
      <c r="X726" s="413">
        <f t="shared" si="183"/>
        <v>60</v>
      </c>
      <c r="Y726" s="225">
        <f t="shared" si="187"/>
        <v>0</v>
      </c>
      <c r="Z726" s="226">
        <v>425000000</v>
      </c>
      <c r="AA726" s="226">
        <v>0</v>
      </c>
      <c r="AB726" s="226">
        <f t="shared" si="188"/>
        <v>0</v>
      </c>
      <c r="AC726" s="226"/>
      <c r="AD726" s="226"/>
      <c r="AE726" s="226"/>
      <c r="AF726" s="226"/>
      <c r="AG726" s="226"/>
      <c r="AH726" s="226"/>
      <c r="AI726" s="226"/>
      <c r="AJ726" s="226"/>
      <c r="AK726" s="226"/>
      <c r="AL726" s="226"/>
      <c r="AM726" s="226"/>
      <c r="AN726" s="226"/>
      <c r="AO726" s="226">
        <f t="shared" si="184"/>
        <v>425000000</v>
      </c>
      <c r="AP726" s="227">
        <f t="shared" si="185"/>
        <v>0</v>
      </c>
      <c r="AQ726" s="228"/>
      <c r="AR726" s="332"/>
      <c r="AS726" s="276"/>
      <c r="AT726" s="333"/>
      <c r="AU726" s="119" t="s">
        <v>195</v>
      </c>
      <c r="AV726" s="119" t="e">
        <f>VLOOKUP(F726,'[80]Detail Deprec_202512'!$D$230:$I$390,6,FALSE)</f>
        <v>#N/A</v>
      </c>
      <c r="AW726" s="534" t="e">
        <f t="shared" si="186"/>
        <v>#N/A</v>
      </c>
      <c r="BL726" s="254" t="s">
        <v>2772</v>
      </c>
    </row>
    <row r="727" spans="1:64" ht="12.9" hidden="1" customHeight="1" outlineLevel="1">
      <c r="A727" s="210">
        <f t="shared" si="189"/>
        <v>710</v>
      </c>
      <c r="B727" s="254" t="s">
        <v>1839</v>
      </c>
      <c r="C727" s="271" t="s">
        <v>1840</v>
      </c>
      <c r="D727" s="335">
        <v>155</v>
      </c>
      <c r="E727" s="254" t="s">
        <v>2777</v>
      </c>
      <c r="F727" s="254" t="s">
        <v>2778</v>
      </c>
      <c r="G727" s="336">
        <v>43283</v>
      </c>
      <c r="H727" s="351" t="s">
        <v>17</v>
      </c>
      <c r="I727" s="330"/>
      <c r="J727" s="271" t="s">
        <v>2774</v>
      </c>
      <c r="K727" s="271" t="s">
        <v>2727</v>
      </c>
      <c r="L727" s="330" t="s">
        <v>1860</v>
      </c>
      <c r="M727" s="330">
        <v>2018</v>
      </c>
      <c r="N727" s="330"/>
      <c r="O727" s="271" t="s">
        <v>2775</v>
      </c>
      <c r="P727" s="271" t="s">
        <v>2779</v>
      </c>
      <c r="Q727" s="327">
        <v>1</v>
      </c>
      <c r="R727" s="410"/>
      <c r="S727" s="421">
        <v>425000000</v>
      </c>
      <c r="T727" s="412">
        <f t="shared" si="181"/>
        <v>7083333.333333333</v>
      </c>
      <c r="U727" s="224">
        <v>60</v>
      </c>
      <c r="V727" s="223">
        <v>60</v>
      </c>
      <c r="W727" s="413">
        <f t="shared" si="182"/>
        <v>0</v>
      </c>
      <c r="X727" s="413">
        <f t="shared" si="183"/>
        <v>60</v>
      </c>
      <c r="Y727" s="225">
        <f t="shared" si="187"/>
        <v>0</v>
      </c>
      <c r="Z727" s="226">
        <v>425000000</v>
      </c>
      <c r="AA727" s="226">
        <v>0</v>
      </c>
      <c r="AB727" s="226">
        <f t="shared" si="188"/>
        <v>0</v>
      </c>
      <c r="AC727" s="226"/>
      <c r="AD727" s="226"/>
      <c r="AE727" s="226"/>
      <c r="AF727" s="226"/>
      <c r="AG727" s="226"/>
      <c r="AH727" s="226"/>
      <c r="AI727" s="226"/>
      <c r="AJ727" s="226"/>
      <c r="AK727" s="226"/>
      <c r="AL727" s="226"/>
      <c r="AM727" s="226"/>
      <c r="AN727" s="226"/>
      <c r="AO727" s="226">
        <f t="shared" si="184"/>
        <v>425000000</v>
      </c>
      <c r="AP727" s="227">
        <f t="shared" si="185"/>
        <v>0</v>
      </c>
      <c r="AQ727" s="228"/>
      <c r="AR727" s="332"/>
      <c r="AS727" s="276"/>
      <c r="AT727" s="333"/>
      <c r="AU727" s="119" t="s">
        <v>195</v>
      </c>
      <c r="AV727" s="119" t="e">
        <f>VLOOKUP(F727,'[80]Detail Deprec_202512'!$D$230:$I$390,6,FALSE)</f>
        <v>#N/A</v>
      </c>
      <c r="AW727" s="534" t="e">
        <f t="shared" si="186"/>
        <v>#N/A</v>
      </c>
      <c r="BL727" s="254" t="s">
        <v>2777</v>
      </c>
    </row>
    <row r="728" spans="1:64" ht="12.9" hidden="1" customHeight="1" outlineLevel="1">
      <c r="A728" s="210">
        <f t="shared" si="189"/>
        <v>711</v>
      </c>
      <c r="B728" s="254" t="s">
        <v>518</v>
      </c>
      <c r="C728" s="216" t="s">
        <v>1446</v>
      </c>
      <c r="D728" s="335">
        <v>155</v>
      </c>
      <c r="E728" s="254" t="s">
        <v>2780</v>
      </c>
      <c r="F728" s="254" t="s">
        <v>2781</v>
      </c>
      <c r="G728" s="336">
        <v>43311</v>
      </c>
      <c r="H728" s="351" t="s">
        <v>17</v>
      </c>
      <c r="I728" s="330"/>
      <c r="J728" s="271" t="s">
        <v>2782</v>
      </c>
      <c r="K728" s="271"/>
      <c r="L728" s="330" t="s">
        <v>2783</v>
      </c>
      <c r="M728" s="330">
        <v>2018</v>
      </c>
      <c r="N728" s="330"/>
      <c r="O728" s="299" t="s">
        <v>2784</v>
      </c>
      <c r="P728" s="271">
        <v>67703</v>
      </c>
      <c r="Q728" s="327">
        <v>1</v>
      </c>
      <c r="R728" s="410"/>
      <c r="S728" s="421">
        <v>2850000000</v>
      </c>
      <c r="T728" s="412">
        <f t="shared" si="181"/>
        <v>47500000</v>
      </c>
      <c r="U728" s="224">
        <v>60</v>
      </c>
      <c r="V728" s="223">
        <v>60</v>
      </c>
      <c r="W728" s="413">
        <f t="shared" si="182"/>
        <v>0</v>
      </c>
      <c r="X728" s="413">
        <f t="shared" si="183"/>
        <v>60</v>
      </c>
      <c r="Y728" s="225">
        <f t="shared" si="187"/>
        <v>0</v>
      </c>
      <c r="Z728" s="226">
        <v>2850000000</v>
      </c>
      <c r="AA728" s="226">
        <v>0</v>
      </c>
      <c r="AB728" s="226">
        <f t="shared" si="188"/>
        <v>0</v>
      </c>
      <c r="AC728" s="226"/>
      <c r="AD728" s="226"/>
      <c r="AE728" s="226"/>
      <c r="AF728" s="226"/>
      <c r="AG728" s="226"/>
      <c r="AH728" s="226"/>
      <c r="AI728" s="226"/>
      <c r="AJ728" s="226"/>
      <c r="AK728" s="226"/>
      <c r="AL728" s="226"/>
      <c r="AM728" s="226"/>
      <c r="AN728" s="226"/>
      <c r="AO728" s="226">
        <f t="shared" si="184"/>
        <v>2850000000</v>
      </c>
      <c r="AP728" s="227">
        <f t="shared" si="185"/>
        <v>0</v>
      </c>
      <c r="AQ728" s="228"/>
      <c r="AR728" s="332"/>
      <c r="AS728" s="276"/>
      <c r="AT728" s="333"/>
      <c r="AU728" s="119" t="s">
        <v>195</v>
      </c>
      <c r="AV728" s="119" t="e">
        <f>VLOOKUP(F728,'[80]Detail Deprec_202512'!$D$230:$I$390,6,FALSE)</f>
        <v>#N/A</v>
      </c>
      <c r="AW728" s="534" t="e">
        <f t="shared" si="186"/>
        <v>#N/A</v>
      </c>
      <c r="BG728">
        <v>1</v>
      </c>
      <c r="BL728" s="254" t="s">
        <v>2780</v>
      </c>
    </row>
    <row r="729" spans="1:64" ht="12.9" customHeight="1" outlineLevel="1">
      <c r="A729" s="210">
        <f t="shared" si="189"/>
        <v>712</v>
      </c>
      <c r="B729" s="259" t="s">
        <v>271</v>
      </c>
      <c r="C729" s="262" t="s">
        <v>1891</v>
      </c>
      <c r="D729" s="335">
        <v>155</v>
      </c>
      <c r="E729" s="254" t="s">
        <v>2785</v>
      </c>
      <c r="F729" s="254" t="s">
        <v>2786</v>
      </c>
      <c r="G729" s="423">
        <v>43364</v>
      </c>
      <c r="H729" s="351" t="s">
        <v>17</v>
      </c>
      <c r="I729" s="364"/>
      <c r="J729" s="217" t="s">
        <v>2787</v>
      </c>
      <c r="K729" s="424" t="s">
        <v>2788</v>
      </c>
      <c r="L729" s="330" t="s">
        <v>1960</v>
      </c>
      <c r="M729" s="217">
        <v>2018</v>
      </c>
      <c r="N729" s="330" t="s">
        <v>2789</v>
      </c>
      <c r="O729" s="217"/>
      <c r="P729" s="217"/>
      <c r="Q729" s="212">
        <v>1</v>
      </c>
      <c r="R729" s="425"/>
      <c r="S729" s="426">
        <v>675000000</v>
      </c>
      <c r="T729" s="412">
        <f t="shared" si="181"/>
        <v>11250000</v>
      </c>
      <c r="U729" s="224">
        <v>60</v>
      </c>
      <c r="V729" s="223">
        <v>60</v>
      </c>
      <c r="W729" s="413">
        <f t="shared" si="182"/>
        <v>0</v>
      </c>
      <c r="X729" s="413">
        <f t="shared" si="183"/>
        <v>60</v>
      </c>
      <c r="Y729" s="225">
        <f t="shared" si="187"/>
        <v>0</v>
      </c>
      <c r="Z729" s="226">
        <v>675000000</v>
      </c>
      <c r="AA729" s="226">
        <v>0</v>
      </c>
      <c r="AB729" s="226">
        <f t="shared" si="188"/>
        <v>0</v>
      </c>
      <c r="AC729" s="226"/>
      <c r="AD729" s="226"/>
      <c r="AE729" s="226"/>
      <c r="AF729" s="226"/>
      <c r="AG729" s="226"/>
      <c r="AH729" s="226"/>
      <c r="AI729" s="226"/>
      <c r="AJ729" s="226"/>
      <c r="AK729" s="226"/>
      <c r="AL729" s="226"/>
      <c r="AM729" s="226"/>
      <c r="AN729" s="226"/>
      <c r="AO729" s="226">
        <f t="shared" si="184"/>
        <v>675000000</v>
      </c>
      <c r="AP729" s="227">
        <f t="shared" si="185"/>
        <v>0</v>
      </c>
      <c r="AQ729" s="332"/>
      <c r="AR729" s="332"/>
      <c r="AS729" s="427"/>
      <c r="AT729" s="333"/>
      <c r="AU729" s="119" t="s">
        <v>195</v>
      </c>
      <c r="AV729" s="119" t="e">
        <f>VLOOKUP(F729,'[80]Detail Deprec_202512'!$D$230:$I$390,6,FALSE)</f>
        <v>#N/A</v>
      </c>
      <c r="AW729" s="534" t="e">
        <f t="shared" si="186"/>
        <v>#N/A</v>
      </c>
      <c r="BL729" s="254" t="s">
        <v>2785</v>
      </c>
    </row>
    <row r="730" spans="1:64" ht="12.9" customHeight="1" outlineLevel="1">
      <c r="A730" s="210">
        <f t="shared" si="189"/>
        <v>713</v>
      </c>
      <c r="B730" s="259" t="s">
        <v>271</v>
      </c>
      <c r="C730" s="262" t="s">
        <v>1891</v>
      </c>
      <c r="D730" s="335">
        <v>155</v>
      </c>
      <c r="E730" s="254" t="s">
        <v>2790</v>
      </c>
      <c r="F730" s="254" t="s">
        <v>2791</v>
      </c>
      <c r="G730" s="423">
        <v>43364</v>
      </c>
      <c r="H730" s="351" t="s">
        <v>17</v>
      </c>
      <c r="I730" s="364"/>
      <c r="J730" s="217" t="s">
        <v>2787</v>
      </c>
      <c r="K730" s="424" t="s">
        <v>2788</v>
      </c>
      <c r="L730" s="330" t="s">
        <v>1960</v>
      </c>
      <c r="M730" s="217">
        <v>2018</v>
      </c>
      <c r="N730" s="330" t="s">
        <v>2792</v>
      </c>
      <c r="O730" s="217"/>
      <c r="P730" s="217"/>
      <c r="Q730" s="212">
        <v>1</v>
      </c>
      <c r="R730" s="425"/>
      <c r="S730" s="426">
        <v>675000000</v>
      </c>
      <c r="T730" s="412">
        <f t="shared" si="181"/>
        <v>11250000</v>
      </c>
      <c r="U730" s="224">
        <v>60</v>
      </c>
      <c r="V730" s="223">
        <v>60</v>
      </c>
      <c r="W730" s="413">
        <f t="shared" si="182"/>
        <v>0</v>
      </c>
      <c r="X730" s="413">
        <f t="shared" si="183"/>
        <v>60</v>
      </c>
      <c r="Y730" s="225">
        <f t="shared" si="187"/>
        <v>0</v>
      </c>
      <c r="Z730" s="226">
        <v>675000000</v>
      </c>
      <c r="AA730" s="226">
        <v>0</v>
      </c>
      <c r="AB730" s="226">
        <f t="shared" si="188"/>
        <v>0</v>
      </c>
      <c r="AC730" s="226"/>
      <c r="AD730" s="226"/>
      <c r="AE730" s="226"/>
      <c r="AF730" s="226"/>
      <c r="AG730" s="226"/>
      <c r="AH730" s="226"/>
      <c r="AI730" s="226"/>
      <c r="AJ730" s="226"/>
      <c r="AK730" s="226"/>
      <c r="AL730" s="226"/>
      <c r="AM730" s="226"/>
      <c r="AN730" s="226"/>
      <c r="AO730" s="226">
        <f t="shared" si="184"/>
        <v>675000000</v>
      </c>
      <c r="AP730" s="227">
        <f t="shared" si="185"/>
        <v>0</v>
      </c>
      <c r="AQ730" s="332"/>
      <c r="AR730" s="332"/>
      <c r="AS730" s="427"/>
      <c r="AT730" s="333"/>
      <c r="AU730" s="119" t="s">
        <v>195</v>
      </c>
      <c r="AV730" s="119" t="e">
        <f>VLOOKUP(F730,'[80]Detail Deprec_202512'!$D$230:$I$390,6,FALSE)</f>
        <v>#N/A</v>
      </c>
      <c r="AW730" s="534" t="e">
        <f t="shared" si="186"/>
        <v>#N/A</v>
      </c>
      <c r="BL730" s="254" t="s">
        <v>2790</v>
      </c>
    </row>
    <row r="731" spans="1:64" ht="12.9" customHeight="1" outlineLevel="1">
      <c r="A731" s="210">
        <f t="shared" si="189"/>
        <v>714</v>
      </c>
      <c r="B731" s="259" t="s">
        <v>271</v>
      </c>
      <c r="C731" s="262" t="s">
        <v>1891</v>
      </c>
      <c r="D731" s="335">
        <v>155</v>
      </c>
      <c r="E731" s="254" t="s">
        <v>2793</v>
      </c>
      <c r="F731" s="254" t="s">
        <v>2794</v>
      </c>
      <c r="G731" s="336">
        <v>43383</v>
      </c>
      <c r="H731" s="351" t="s">
        <v>17</v>
      </c>
      <c r="I731" s="330" t="s">
        <v>2795</v>
      </c>
      <c r="J731" s="271" t="s">
        <v>2796</v>
      </c>
      <c r="K731" s="271" t="s">
        <v>2797</v>
      </c>
      <c r="L731" s="330" t="s">
        <v>2311</v>
      </c>
      <c r="M731" s="217">
        <v>2018</v>
      </c>
      <c r="N731" s="330" t="s">
        <v>2798</v>
      </c>
      <c r="O731" s="271" t="s">
        <v>2799</v>
      </c>
      <c r="P731" s="271" t="s">
        <v>2800</v>
      </c>
      <c r="Q731" s="212">
        <v>1</v>
      </c>
      <c r="R731" s="410"/>
      <c r="S731" s="421">
        <v>165000000</v>
      </c>
      <c r="T731" s="412">
        <f t="shared" si="181"/>
        <v>2750000</v>
      </c>
      <c r="U731" s="224">
        <v>60</v>
      </c>
      <c r="V731" s="223">
        <v>60</v>
      </c>
      <c r="W731" s="413">
        <f t="shared" si="182"/>
        <v>0</v>
      </c>
      <c r="X731" s="413">
        <f t="shared" si="183"/>
        <v>60</v>
      </c>
      <c r="Y731" s="225">
        <f t="shared" si="187"/>
        <v>0</v>
      </c>
      <c r="Z731" s="226">
        <v>165000000</v>
      </c>
      <c r="AA731" s="226">
        <v>0</v>
      </c>
      <c r="AB731" s="226">
        <f t="shared" si="188"/>
        <v>0</v>
      </c>
      <c r="AC731" s="226"/>
      <c r="AD731" s="226"/>
      <c r="AE731" s="226"/>
      <c r="AF731" s="226"/>
      <c r="AG731" s="226"/>
      <c r="AH731" s="226"/>
      <c r="AI731" s="226"/>
      <c r="AJ731" s="226"/>
      <c r="AK731" s="226"/>
      <c r="AL731" s="226"/>
      <c r="AM731" s="226"/>
      <c r="AN731" s="226"/>
      <c r="AO731" s="226">
        <f t="shared" si="184"/>
        <v>165000000</v>
      </c>
      <c r="AP731" s="227">
        <f t="shared" si="185"/>
        <v>0</v>
      </c>
      <c r="AQ731" s="332"/>
      <c r="AR731" s="332"/>
      <c r="AS731" s="276"/>
      <c r="AT731" s="333"/>
      <c r="AU731" s="119" t="s">
        <v>195</v>
      </c>
      <c r="AV731" s="119" t="e">
        <f>VLOOKUP(F731,'[80]Detail Deprec_202512'!$D$230:$I$390,6,FALSE)</f>
        <v>#N/A</v>
      </c>
      <c r="AW731" s="534" t="e">
        <f t="shared" si="186"/>
        <v>#N/A</v>
      </c>
      <c r="BL731" s="254" t="s">
        <v>2793</v>
      </c>
    </row>
    <row r="732" spans="1:64" ht="12.9" customHeight="1" outlineLevel="1">
      <c r="A732" s="210">
        <f t="shared" si="189"/>
        <v>715</v>
      </c>
      <c r="B732" s="259" t="s">
        <v>271</v>
      </c>
      <c r="C732" s="262" t="s">
        <v>1891</v>
      </c>
      <c r="D732" s="335">
        <v>155</v>
      </c>
      <c r="E732" s="254" t="s">
        <v>2793</v>
      </c>
      <c r="F732" s="254" t="s">
        <v>2801</v>
      </c>
      <c r="G732" s="336">
        <v>43385</v>
      </c>
      <c r="H732" s="351" t="s">
        <v>17</v>
      </c>
      <c r="I732" s="330" t="s">
        <v>2802</v>
      </c>
      <c r="J732" s="271" t="s">
        <v>2803</v>
      </c>
      <c r="K732" s="271" t="s">
        <v>2788</v>
      </c>
      <c r="L732" s="330" t="s">
        <v>2311</v>
      </c>
      <c r="M732" s="217">
        <v>2018</v>
      </c>
      <c r="N732" s="330" t="s">
        <v>2798</v>
      </c>
      <c r="O732" s="271" t="s">
        <v>2804</v>
      </c>
      <c r="P732" s="271" t="s">
        <v>2805</v>
      </c>
      <c r="Q732" s="212">
        <v>1</v>
      </c>
      <c r="R732" s="410"/>
      <c r="S732" s="421">
        <v>590000000</v>
      </c>
      <c r="T732" s="412">
        <f t="shared" si="181"/>
        <v>9833333.333333334</v>
      </c>
      <c r="U732" s="224">
        <v>60</v>
      </c>
      <c r="V732" s="223">
        <v>59.999999999999993</v>
      </c>
      <c r="W732" s="413">
        <f t="shared" si="182"/>
        <v>0</v>
      </c>
      <c r="X732" s="413">
        <f t="shared" si="183"/>
        <v>59.999999999999993</v>
      </c>
      <c r="Y732" s="225">
        <f t="shared" si="187"/>
        <v>0</v>
      </c>
      <c r="Z732" s="226">
        <v>590000000</v>
      </c>
      <c r="AA732" s="226">
        <v>0</v>
      </c>
      <c r="AB732" s="226">
        <f t="shared" si="188"/>
        <v>0</v>
      </c>
      <c r="AC732" s="226"/>
      <c r="AD732" s="226"/>
      <c r="AE732" s="226"/>
      <c r="AF732" s="226"/>
      <c r="AG732" s="226"/>
      <c r="AH732" s="226"/>
      <c r="AI732" s="226"/>
      <c r="AJ732" s="226"/>
      <c r="AK732" s="226"/>
      <c r="AL732" s="226"/>
      <c r="AM732" s="226"/>
      <c r="AN732" s="226"/>
      <c r="AO732" s="226">
        <f t="shared" si="184"/>
        <v>590000000</v>
      </c>
      <c r="AP732" s="227">
        <f t="shared" si="185"/>
        <v>0</v>
      </c>
      <c r="AQ732" s="332"/>
      <c r="AR732" s="332"/>
      <c r="AS732" s="276"/>
      <c r="AT732" s="333"/>
      <c r="AU732" s="119" t="s">
        <v>195</v>
      </c>
      <c r="AV732" s="119" t="e">
        <f>VLOOKUP(F732,'[80]Detail Deprec_202512'!$D$230:$I$390,6,FALSE)</f>
        <v>#N/A</v>
      </c>
      <c r="AW732" s="534" t="e">
        <f t="shared" si="186"/>
        <v>#N/A</v>
      </c>
      <c r="BL732" s="254" t="s">
        <v>2793</v>
      </c>
    </row>
    <row r="733" spans="1:64" ht="12.9" customHeight="1" outlineLevel="1">
      <c r="A733" s="210">
        <f t="shared" si="189"/>
        <v>716</v>
      </c>
      <c r="B733" s="259" t="s">
        <v>271</v>
      </c>
      <c r="C733" s="262" t="s">
        <v>1891</v>
      </c>
      <c r="D733" s="335">
        <v>155</v>
      </c>
      <c r="E733" s="254" t="s">
        <v>2785</v>
      </c>
      <c r="F733" s="254" t="s">
        <v>2806</v>
      </c>
      <c r="G733" s="336">
        <v>43395</v>
      </c>
      <c r="H733" s="351" t="s">
        <v>17</v>
      </c>
      <c r="I733" s="330" t="s">
        <v>2807</v>
      </c>
      <c r="J733" s="271" t="s">
        <v>2808</v>
      </c>
      <c r="K733" s="271" t="s">
        <v>2809</v>
      </c>
      <c r="L733" s="330" t="s">
        <v>1960</v>
      </c>
      <c r="M733" s="217">
        <v>2018</v>
      </c>
      <c r="N733" s="330" t="s">
        <v>2789</v>
      </c>
      <c r="O733" s="271" t="s">
        <v>2810</v>
      </c>
      <c r="P733" s="271" t="s">
        <v>2811</v>
      </c>
      <c r="Q733" s="212">
        <v>1</v>
      </c>
      <c r="R733" s="410"/>
      <c r="S733" s="421">
        <v>192000000</v>
      </c>
      <c r="T733" s="412">
        <f t="shared" si="181"/>
        <v>3200000</v>
      </c>
      <c r="U733" s="224">
        <v>60</v>
      </c>
      <c r="V733" s="223">
        <v>60</v>
      </c>
      <c r="W733" s="413">
        <f t="shared" si="182"/>
        <v>0</v>
      </c>
      <c r="X733" s="413">
        <f t="shared" si="183"/>
        <v>60</v>
      </c>
      <c r="Y733" s="225">
        <f t="shared" si="187"/>
        <v>0</v>
      </c>
      <c r="Z733" s="226">
        <v>192000000</v>
      </c>
      <c r="AA733" s="226">
        <v>0</v>
      </c>
      <c r="AB733" s="226">
        <f t="shared" si="188"/>
        <v>0</v>
      </c>
      <c r="AC733" s="226"/>
      <c r="AD733" s="226"/>
      <c r="AE733" s="226"/>
      <c r="AF733" s="226"/>
      <c r="AG733" s="226"/>
      <c r="AH733" s="226"/>
      <c r="AI733" s="226"/>
      <c r="AJ733" s="226"/>
      <c r="AK733" s="226"/>
      <c r="AL733" s="226"/>
      <c r="AM733" s="226"/>
      <c r="AN733" s="226"/>
      <c r="AO733" s="226">
        <f t="shared" si="184"/>
        <v>192000000</v>
      </c>
      <c r="AP733" s="227">
        <f t="shared" si="185"/>
        <v>0</v>
      </c>
      <c r="AQ733" s="332"/>
      <c r="AR733" s="332"/>
      <c r="AS733" s="276"/>
      <c r="AT733" s="333"/>
      <c r="AU733" s="119" t="s">
        <v>195</v>
      </c>
      <c r="AV733" s="119" t="e">
        <f>VLOOKUP(F733,'[80]Detail Deprec_202512'!$D$230:$I$390,6,FALSE)</f>
        <v>#N/A</v>
      </c>
      <c r="AW733" s="534" t="e">
        <f t="shared" si="186"/>
        <v>#N/A</v>
      </c>
      <c r="BL733" s="254" t="s">
        <v>2785</v>
      </c>
    </row>
    <row r="734" spans="1:64" ht="12.9" customHeight="1" outlineLevel="1">
      <c r="A734" s="210">
        <f t="shared" si="189"/>
        <v>717</v>
      </c>
      <c r="B734" s="259" t="s">
        <v>271</v>
      </c>
      <c r="C734" s="262" t="s">
        <v>1891</v>
      </c>
      <c r="D734" s="335">
        <v>155</v>
      </c>
      <c r="E734" s="254" t="s">
        <v>2790</v>
      </c>
      <c r="F734" s="254" t="s">
        <v>2812</v>
      </c>
      <c r="G734" s="336">
        <v>43395</v>
      </c>
      <c r="H734" s="351" t="s">
        <v>17</v>
      </c>
      <c r="I734" s="330" t="s">
        <v>2807</v>
      </c>
      <c r="J734" s="271" t="s">
        <v>2808</v>
      </c>
      <c r="K734" s="271" t="s">
        <v>2809</v>
      </c>
      <c r="L734" s="330" t="s">
        <v>1960</v>
      </c>
      <c r="M734" s="217">
        <v>2018</v>
      </c>
      <c r="N734" s="330" t="s">
        <v>2792</v>
      </c>
      <c r="O734" s="271" t="s">
        <v>2810</v>
      </c>
      <c r="P734" s="271" t="s">
        <v>2811</v>
      </c>
      <c r="Q734" s="212">
        <v>1</v>
      </c>
      <c r="R734" s="410"/>
      <c r="S734" s="421">
        <v>192000000</v>
      </c>
      <c r="T734" s="412">
        <f t="shared" ref="T734:T770" si="190">+S734/U734</f>
        <v>3200000</v>
      </c>
      <c r="U734" s="224">
        <v>60</v>
      </c>
      <c r="V734" s="223">
        <v>60</v>
      </c>
      <c r="W734" s="413">
        <f t="shared" ref="W734:W770" si="191">+AB734/T734</f>
        <v>0</v>
      </c>
      <c r="X734" s="413">
        <f t="shared" ref="X734:X770" si="192">+V734+W734</f>
        <v>60</v>
      </c>
      <c r="Y734" s="225">
        <f t="shared" si="187"/>
        <v>0</v>
      </c>
      <c r="Z734" s="226">
        <v>192000000</v>
      </c>
      <c r="AA734" s="226">
        <v>0</v>
      </c>
      <c r="AB734" s="226">
        <f t="shared" si="188"/>
        <v>0</v>
      </c>
      <c r="AC734" s="226"/>
      <c r="AD734" s="226"/>
      <c r="AE734" s="226"/>
      <c r="AF734" s="226"/>
      <c r="AG734" s="226"/>
      <c r="AH734" s="226"/>
      <c r="AI734" s="226"/>
      <c r="AJ734" s="226"/>
      <c r="AK734" s="226"/>
      <c r="AL734" s="226"/>
      <c r="AM734" s="226"/>
      <c r="AN734" s="226"/>
      <c r="AO734" s="226">
        <f t="shared" ref="AO734:AO770" si="193">+Z734+AB734</f>
        <v>192000000</v>
      </c>
      <c r="AP734" s="227">
        <f t="shared" ref="AP734:AP770" si="194">IF(AR734=$AR$8,((S734-AO734)*0),S734-AO734)</f>
        <v>0</v>
      </c>
      <c r="AQ734" s="332"/>
      <c r="AR734" s="332"/>
      <c r="AS734" s="276"/>
      <c r="AT734" s="333"/>
      <c r="AU734" s="119" t="s">
        <v>1492</v>
      </c>
      <c r="AV734" s="119" t="e">
        <f>VLOOKUP(F734,'[80]Detail Deprec_202512'!$D$230:$I$390,6,FALSE)</f>
        <v>#N/A</v>
      </c>
      <c r="AW734" s="534" t="e">
        <f t="shared" si="186"/>
        <v>#N/A</v>
      </c>
      <c r="BL734" s="254" t="s">
        <v>2790</v>
      </c>
    </row>
    <row r="735" spans="1:64" ht="12.9" hidden="1" customHeight="1" outlineLevel="1">
      <c r="A735" s="210">
        <f t="shared" si="189"/>
        <v>718</v>
      </c>
      <c r="B735" s="213" t="s">
        <v>266</v>
      </c>
      <c r="C735" s="216" t="s">
        <v>260</v>
      </c>
      <c r="D735" s="335">
        <v>155</v>
      </c>
      <c r="E735" s="254" t="s">
        <v>2813</v>
      </c>
      <c r="F735" s="254" t="s">
        <v>2813</v>
      </c>
      <c r="G735" s="336">
        <v>43404</v>
      </c>
      <c r="H735" s="351" t="s">
        <v>17</v>
      </c>
      <c r="I735" s="330" t="s">
        <v>2814</v>
      </c>
      <c r="J735" s="271" t="s">
        <v>2815</v>
      </c>
      <c r="K735" s="271" t="s">
        <v>2788</v>
      </c>
      <c r="L735" s="330" t="s">
        <v>2816</v>
      </c>
      <c r="M735" s="217">
        <v>2018</v>
      </c>
      <c r="N735" s="330" t="s">
        <v>2817</v>
      </c>
      <c r="O735" s="271" t="s">
        <v>2818</v>
      </c>
      <c r="P735" s="271" t="s">
        <v>2819</v>
      </c>
      <c r="Q735" s="212">
        <v>1</v>
      </c>
      <c r="R735" s="410"/>
      <c r="S735" s="421">
        <v>413440909</v>
      </c>
      <c r="T735" s="412">
        <f t="shared" si="190"/>
        <v>6890681.8166666664</v>
      </c>
      <c r="U735" s="224">
        <v>60</v>
      </c>
      <c r="V735" s="223">
        <v>59.999999999999979</v>
      </c>
      <c r="W735" s="413">
        <f t="shared" si="191"/>
        <v>0</v>
      </c>
      <c r="X735" s="413">
        <f t="shared" si="192"/>
        <v>59.999999999999979</v>
      </c>
      <c r="Y735" s="225">
        <f t="shared" si="187"/>
        <v>0</v>
      </c>
      <c r="Z735" s="226">
        <v>413440908.99999982</v>
      </c>
      <c r="AA735" s="226">
        <v>1.7881393432617188E-7</v>
      </c>
      <c r="AB735" s="226">
        <f t="shared" si="188"/>
        <v>0</v>
      </c>
      <c r="AC735" s="226"/>
      <c r="AD735" s="226"/>
      <c r="AE735" s="226"/>
      <c r="AF735" s="226"/>
      <c r="AG735" s="226"/>
      <c r="AH735" s="226"/>
      <c r="AI735" s="226"/>
      <c r="AJ735" s="226"/>
      <c r="AK735" s="226"/>
      <c r="AL735" s="226"/>
      <c r="AM735" s="226"/>
      <c r="AN735" s="226"/>
      <c r="AO735" s="226">
        <f t="shared" si="193"/>
        <v>413440908.99999982</v>
      </c>
      <c r="AP735" s="227">
        <f t="shared" si="194"/>
        <v>1.7881393432617188E-7</v>
      </c>
      <c r="AQ735" s="332"/>
      <c r="AR735" s="332"/>
      <c r="AS735" s="276"/>
      <c r="AT735" s="333"/>
      <c r="AU735" s="119" t="s">
        <v>195</v>
      </c>
      <c r="AV735" s="119" t="e">
        <f>VLOOKUP(F735,'[80]Detail Deprec_202512'!$D$230:$I$390,6,FALSE)</f>
        <v>#N/A</v>
      </c>
      <c r="AW735" s="534" t="e">
        <f t="shared" si="186"/>
        <v>#N/A</v>
      </c>
      <c r="BL735" s="254" t="s">
        <v>2813</v>
      </c>
    </row>
    <row r="736" spans="1:64" ht="12.9" hidden="1" customHeight="1" outlineLevel="1">
      <c r="A736" s="210">
        <f t="shared" si="189"/>
        <v>719</v>
      </c>
      <c r="B736" s="254" t="s">
        <v>518</v>
      </c>
      <c r="C736" s="216" t="s">
        <v>1446</v>
      </c>
      <c r="D736" s="335">
        <v>155</v>
      </c>
      <c r="E736" s="254" t="s">
        <v>2820</v>
      </c>
      <c r="F736" s="254" t="s">
        <v>2821</v>
      </c>
      <c r="G736" s="336">
        <v>43419</v>
      </c>
      <c r="H736" s="351" t="s">
        <v>17</v>
      </c>
      <c r="I736" s="330" t="s">
        <v>2822</v>
      </c>
      <c r="J736" s="271" t="s">
        <v>2823</v>
      </c>
      <c r="K736" s="271" t="s">
        <v>2824</v>
      </c>
      <c r="L736" s="330" t="s">
        <v>2825</v>
      </c>
      <c r="M736" s="330">
        <v>2018</v>
      </c>
      <c r="N736" s="330"/>
      <c r="O736" s="271" t="s">
        <v>2826</v>
      </c>
      <c r="P736" s="271" t="s">
        <v>2827</v>
      </c>
      <c r="Q736" s="327">
        <v>1</v>
      </c>
      <c r="R736" s="410"/>
      <c r="S736" s="421">
        <v>1920971250</v>
      </c>
      <c r="T736" s="412">
        <f t="shared" si="190"/>
        <v>32016187.5</v>
      </c>
      <c r="U736" s="224">
        <v>60</v>
      </c>
      <c r="V736" s="223">
        <v>60</v>
      </c>
      <c r="W736" s="413">
        <f t="shared" si="191"/>
        <v>0</v>
      </c>
      <c r="X736" s="413">
        <f t="shared" si="192"/>
        <v>60</v>
      </c>
      <c r="Y736" s="225">
        <f t="shared" si="187"/>
        <v>0</v>
      </c>
      <c r="Z736" s="226">
        <v>1920971250</v>
      </c>
      <c r="AA736" s="226">
        <v>0</v>
      </c>
      <c r="AB736" s="226">
        <f t="shared" si="188"/>
        <v>0</v>
      </c>
      <c r="AC736" s="226"/>
      <c r="AD736" s="226"/>
      <c r="AE736" s="226"/>
      <c r="AF736" s="226"/>
      <c r="AG736" s="226"/>
      <c r="AH736" s="226"/>
      <c r="AI736" s="226"/>
      <c r="AJ736" s="226"/>
      <c r="AK736" s="226"/>
      <c r="AL736" s="226"/>
      <c r="AM736" s="226"/>
      <c r="AN736" s="226"/>
      <c r="AO736" s="226">
        <f t="shared" si="193"/>
        <v>1920971250</v>
      </c>
      <c r="AP736" s="227">
        <f t="shared" si="194"/>
        <v>0</v>
      </c>
      <c r="AQ736" s="332"/>
      <c r="AR736" s="332"/>
      <c r="AS736" s="276"/>
      <c r="AT736" s="333"/>
      <c r="AU736" s="119" t="s">
        <v>195</v>
      </c>
      <c r="AV736" s="119" t="e">
        <f>VLOOKUP(F736,'[80]Detail Deprec_202512'!$D$230:$I$390,6,FALSE)</f>
        <v>#N/A</v>
      </c>
      <c r="AW736" s="534" t="e">
        <f t="shared" si="186"/>
        <v>#N/A</v>
      </c>
      <c r="BL736" s="254" t="s">
        <v>2820</v>
      </c>
    </row>
    <row r="737" spans="1:64" ht="12.9" customHeight="1" outlineLevel="1">
      <c r="A737" s="210">
        <f t="shared" si="189"/>
        <v>720</v>
      </c>
      <c r="B737" s="254" t="s">
        <v>271</v>
      </c>
      <c r="C737" s="521" t="s">
        <v>272</v>
      </c>
      <c r="D737" s="335">
        <v>155</v>
      </c>
      <c r="E737" s="254" t="s">
        <v>2828</v>
      </c>
      <c r="F737" s="254" t="s">
        <v>2829</v>
      </c>
      <c r="G737" s="336">
        <v>43416</v>
      </c>
      <c r="H737" s="351" t="s">
        <v>17</v>
      </c>
      <c r="I737" s="330" t="s">
        <v>2830</v>
      </c>
      <c r="J737" s="271" t="s">
        <v>2831</v>
      </c>
      <c r="K737" s="271" t="s">
        <v>2788</v>
      </c>
      <c r="L737" s="330" t="s">
        <v>2832</v>
      </c>
      <c r="M737" s="330">
        <v>2018</v>
      </c>
      <c r="N737" s="330" t="s">
        <v>2833</v>
      </c>
      <c r="O737" s="271" t="s">
        <v>2834</v>
      </c>
      <c r="P737" s="271" t="s">
        <v>2835</v>
      </c>
      <c r="Q737" s="327">
        <v>1</v>
      </c>
      <c r="R737" s="410"/>
      <c r="S737" s="421">
        <v>178781818</v>
      </c>
      <c r="T737" s="412">
        <f t="shared" si="190"/>
        <v>2979696.9666666668</v>
      </c>
      <c r="U737" s="224">
        <v>60</v>
      </c>
      <c r="V737" s="223">
        <v>60.000000000000014</v>
      </c>
      <c r="W737" s="413">
        <f t="shared" si="191"/>
        <v>0</v>
      </c>
      <c r="X737" s="413">
        <f t="shared" si="192"/>
        <v>60.000000000000014</v>
      </c>
      <c r="Y737" s="225">
        <f t="shared" si="187"/>
        <v>0</v>
      </c>
      <c r="Z737" s="226">
        <v>178781818.00000006</v>
      </c>
      <c r="AA737" s="226">
        <v>-5.9604644775390625E-8</v>
      </c>
      <c r="AB737" s="226">
        <f t="shared" si="188"/>
        <v>0</v>
      </c>
      <c r="AC737" s="226"/>
      <c r="AD737" s="226"/>
      <c r="AE737" s="226"/>
      <c r="AF737" s="226"/>
      <c r="AG737" s="226"/>
      <c r="AH737" s="226"/>
      <c r="AI737" s="226"/>
      <c r="AJ737" s="226"/>
      <c r="AK737" s="226"/>
      <c r="AL737" s="226"/>
      <c r="AM737" s="226"/>
      <c r="AN737" s="226"/>
      <c r="AO737" s="226">
        <f t="shared" si="193"/>
        <v>178781818.00000006</v>
      </c>
      <c r="AP737" s="227">
        <f t="shared" si="194"/>
        <v>-5.9604644775390625E-8</v>
      </c>
      <c r="AQ737" s="332"/>
      <c r="AR737" s="332"/>
      <c r="AS737" s="276"/>
      <c r="AT737" s="333"/>
      <c r="AU737" s="119" t="s">
        <v>195</v>
      </c>
      <c r="AV737" s="119" t="e">
        <f>VLOOKUP(F737,'[80]Detail Deprec_202512'!$D$230:$I$390,6,FALSE)</f>
        <v>#N/A</v>
      </c>
      <c r="AW737" s="119" t="e">
        <f t="shared" si="186"/>
        <v>#N/A</v>
      </c>
      <c r="BL737" s="254" t="s">
        <v>2828</v>
      </c>
    </row>
    <row r="738" spans="1:64" ht="12.9" hidden="1" customHeight="1" outlineLevel="1">
      <c r="A738" s="210">
        <f t="shared" si="189"/>
        <v>721</v>
      </c>
      <c r="B738" s="254" t="s">
        <v>206</v>
      </c>
      <c r="C738" s="517" t="s">
        <v>188</v>
      </c>
      <c r="D738" s="335">
        <v>155</v>
      </c>
      <c r="E738" s="254" t="s">
        <v>2836</v>
      </c>
      <c r="F738" s="254" t="s">
        <v>2837</v>
      </c>
      <c r="G738" s="336">
        <v>43451</v>
      </c>
      <c r="H738" s="351" t="s">
        <v>17</v>
      </c>
      <c r="I738" s="330" t="s">
        <v>2838</v>
      </c>
      <c r="J738" s="271" t="s">
        <v>2839</v>
      </c>
      <c r="K738" s="271" t="s">
        <v>1930</v>
      </c>
      <c r="L738" s="330" t="s">
        <v>1637</v>
      </c>
      <c r="M738" s="330">
        <v>2018</v>
      </c>
      <c r="N738" s="330"/>
      <c r="O738" s="271" t="s">
        <v>2840</v>
      </c>
      <c r="P738" s="271" t="s">
        <v>2841</v>
      </c>
      <c r="Q738" s="327">
        <v>1</v>
      </c>
      <c r="R738" s="410"/>
      <c r="S738" s="421">
        <v>500000000</v>
      </c>
      <c r="T738" s="412">
        <f t="shared" si="190"/>
        <v>8333333.333333333</v>
      </c>
      <c r="U738" s="224">
        <v>60</v>
      </c>
      <c r="V738" s="223">
        <v>60</v>
      </c>
      <c r="W738" s="413">
        <f t="shared" si="191"/>
        <v>0</v>
      </c>
      <c r="X738" s="413">
        <f t="shared" si="192"/>
        <v>60</v>
      </c>
      <c r="Y738" s="225">
        <f t="shared" si="187"/>
        <v>0</v>
      </c>
      <c r="Z738" s="226">
        <v>500000000</v>
      </c>
      <c r="AA738" s="226">
        <v>0</v>
      </c>
      <c r="AB738" s="226">
        <f t="shared" si="188"/>
        <v>0</v>
      </c>
      <c r="AC738" s="226"/>
      <c r="AD738" s="226"/>
      <c r="AE738" s="226"/>
      <c r="AF738" s="226"/>
      <c r="AG738" s="226"/>
      <c r="AH738" s="226"/>
      <c r="AI738" s="226"/>
      <c r="AJ738" s="226"/>
      <c r="AK738" s="226"/>
      <c r="AL738" s="226"/>
      <c r="AM738" s="226"/>
      <c r="AN738" s="226"/>
      <c r="AO738" s="226">
        <f t="shared" si="193"/>
        <v>500000000</v>
      </c>
      <c r="AP738" s="227">
        <f t="shared" si="194"/>
        <v>0</v>
      </c>
      <c r="AQ738" s="332"/>
      <c r="AR738" s="332"/>
      <c r="AS738" s="276"/>
      <c r="AT738" s="333"/>
      <c r="AU738" s="119" t="s">
        <v>195</v>
      </c>
      <c r="AV738" s="119" t="e">
        <f>VLOOKUP(F738,'[80]Detail Deprec_202512'!$D$230:$I$390,6,FALSE)</f>
        <v>#N/A</v>
      </c>
      <c r="AW738" s="534" t="e">
        <f t="shared" si="186"/>
        <v>#N/A</v>
      </c>
      <c r="BL738" s="254" t="s">
        <v>2836</v>
      </c>
    </row>
    <row r="739" spans="1:64" ht="12.9" hidden="1" customHeight="1" outlineLevel="1">
      <c r="A739" s="210">
        <f t="shared" si="189"/>
        <v>722</v>
      </c>
      <c r="B739" s="254" t="s">
        <v>206</v>
      </c>
      <c r="C739" s="517" t="s">
        <v>188</v>
      </c>
      <c r="D739" s="335">
        <v>155</v>
      </c>
      <c r="E739" s="254" t="s">
        <v>2842</v>
      </c>
      <c r="F739" s="254" t="s">
        <v>2843</v>
      </c>
      <c r="G739" s="336">
        <v>43451</v>
      </c>
      <c r="H739" s="351" t="s">
        <v>17</v>
      </c>
      <c r="I739" s="330" t="s">
        <v>2838</v>
      </c>
      <c r="J739" s="271" t="s">
        <v>2844</v>
      </c>
      <c r="K739" s="271" t="s">
        <v>1930</v>
      </c>
      <c r="L739" s="330" t="s">
        <v>2311</v>
      </c>
      <c r="M739" s="330">
        <v>2018</v>
      </c>
      <c r="N739" s="330"/>
      <c r="O739" s="271" t="s">
        <v>2845</v>
      </c>
      <c r="P739" s="271" t="s">
        <v>2846</v>
      </c>
      <c r="Q739" s="327">
        <v>1</v>
      </c>
      <c r="R739" s="410"/>
      <c r="S739" s="421">
        <v>1200000000</v>
      </c>
      <c r="T739" s="412">
        <f t="shared" si="190"/>
        <v>20000000</v>
      </c>
      <c r="U739" s="224">
        <v>60</v>
      </c>
      <c r="V739" s="223">
        <v>60</v>
      </c>
      <c r="W739" s="413">
        <f t="shared" si="191"/>
        <v>0</v>
      </c>
      <c r="X739" s="413">
        <f t="shared" si="192"/>
        <v>60</v>
      </c>
      <c r="Y739" s="225">
        <f t="shared" si="187"/>
        <v>0</v>
      </c>
      <c r="Z739" s="226">
        <v>1200000000</v>
      </c>
      <c r="AA739" s="226">
        <v>0</v>
      </c>
      <c r="AB739" s="226">
        <f t="shared" si="188"/>
        <v>0</v>
      </c>
      <c r="AC739" s="226"/>
      <c r="AD739" s="226"/>
      <c r="AE739" s="226"/>
      <c r="AF739" s="226"/>
      <c r="AG739" s="226"/>
      <c r="AH739" s="226"/>
      <c r="AI739" s="226"/>
      <c r="AJ739" s="226"/>
      <c r="AK739" s="226"/>
      <c r="AL739" s="226"/>
      <c r="AM739" s="226"/>
      <c r="AN739" s="226"/>
      <c r="AO739" s="226">
        <f t="shared" si="193"/>
        <v>1200000000</v>
      </c>
      <c r="AP739" s="227">
        <f t="shared" si="194"/>
        <v>0</v>
      </c>
      <c r="AQ739" s="332"/>
      <c r="AR739" s="332"/>
      <c r="AS739" s="276"/>
      <c r="AT739" s="333"/>
      <c r="AU739" s="119" t="s">
        <v>195</v>
      </c>
      <c r="AV739" s="119" t="e">
        <f>VLOOKUP(F739,'[80]Detail Deprec_202512'!$D$230:$I$390,6,FALSE)</f>
        <v>#N/A</v>
      </c>
      <c r="AW739" s="534" t="e">
        <f t="shared" si="186"/>
        <v>#N/A</v>
      </c>
      <c r="BL739" s="254" t="s">
        <v>2842</v>
      </c>
    </row>
    <row r="740" spans="1:64" ht="12.9" customHeight="1" outlineLevel="1">
      <c r="A740" s="210">
        <f t="shared" si="189"/>
        <v>723</v>
      </c>
      <c r="B740" s="254" t="s">
        <v>271</v>
      </c>
      <c r="C740" s="521" t="s">
        <v>272</v>
      </c>
      <c r="D740" s="335">
        <v>155</v>
      </c>
      <c r="E740" s="254" t="s">
        <v>2847</v>
      </c>
      <c r="F740" s="254" t="s">
        <v>2848</v>
      </c>
      <c r="G740" s="336">
        <v>43469</v>
      </c>
      <c r="H740" s="351" t="s">
        <v>17</v>
      </c>
      <c r="I740" s="330" t="s">
        <v>2849</v>
      </c>
      <c r="J740" s="428" t="s">
        <v>2850</v>
      </c>
      <c r="K740" s="271" t="s">
        <v>2788</v>
      </c>
      <c r="L740" s="429" t="s">
        <v>2851</v>
      </c>
      <c r="M740" s="330">
        <v>2018</v>
      </c>
      <c r="N740" s="431" t="s">
        <v>2852</v>
      </c>
      <c r="O740" s="428" t="s">
        <v>2853</v>
      </c>
      <c r="P740" s="428" t="s">
        <v>2854</v>
      </c>
      <c r="Q740" s="327">
        <v>1</v>
      </c>
      <c r="R740" s="430"/>
      <c r="S740" s="324">
        <v>197359091</v>
      </c>
      <c r="T740" s="221">
        <f t="shared" si="190"/>
        <v>3289318.1833333331</v>
      </c>
      <c r="U740" s="224">
        <v>60</v>
      </c>
      <c r="V740" s="223">
        <v>59.999999999999993</v>
      </c>
      <c r="W740" s="222">
        <f t="shared" si="191"/>
        <v>0</v>
      </c>
      <c r="X740" s="224">
        <f t="shared" si="192"/>
        <v>59.999999999999993</v>
      </c>
      <c r="Y740" s="225">
        <f t="shared" si="187"/>
        <v>0</v>
      </c>
      <c r="Z740" s="226">
        <v>197359090.99999997</v>
      </c>
      <c r="AA740" s="226">
        <v>2.9802322387695313E-8</v>
      </c>
      <c r="AB740" s="226">
        <f t="shared" si="188"/>
        <v>0</v>
      </c>
      <c r="AC740" s="226"/>
      <c r="AD740" s="226"/>
      <c r="AE740" s="226"/>
      <c r="AF740" s="226"/>
      <c r="AG740" s="226"/>
      <c r="AH740" s="226"/>
      <c r="AI740" s="226"/>
      <c r="AJ740" s="226"/>
      <c r="AK740" s="226"/>
      <c r="AL740" s="226"/>
      <c r="AM740" s="226"/>
      <c r="AN740" s="226"/>
      <c r="AO740" s="226">
        <f t="shared" si="193"/>
        <v>197359090.99999997</v>
      </c>
      <c r="AP740" s="227">
        <f t="shared" si="194"/>
        <v>2.9802322387695313E-8</v>
      </c>
      <c r="AQ740" s="332"/>
      <c r="AR740" s="332"/>
      <c r="AS740" s="276"/>
      <c r="AT740" s="333"/>
      <c r="AU740" s="119" t="s">
        <v>195</v>
      </c>
      <c r="AV740" s="119" t="e">
        <f>VLOOKUP(F740,'[80]Detail Deprec_202512'!$D$230:$I$390,6,FALSE)</f>
        <v>#N/A</v>
      </c>
      <c r="AW740" s="119" t="e">
        <f t="shared" si="186"/>
        <v>#N/A</v>
      </c>
      <c r="BL740" s="254" t="s">
        <v>2847</v>
      </c>
    </row>
    <row r="741" spans="1:64" ht="12.9" hidden="1" customHeight="1" outlineLevel="1">
      <c r="A741" s="210">
        <f t="shared" si="189"/>
        <v>724</v>
      </c>
      <c r="B741" s="254" t="s">
        <v>206</v>
      </c>
      <c r="C741" s="517" t="s">
        <v>188</v>
      </c>
      <c r="D741" s="335">
        <v>155</v>
      </c>
      <c r="E741" s="254" t="s">
        <v>2855</v>
      </c>
      <c r="F741" s="254" t="s">
        <v>2856</v>
      </c>
      <c r="G741" s="336">
        <v>43553</v>
      </c>
      <c r="H741" s="351" t="s">
        <v>17</v>
      </c>
      <c r="I741" s="330" t="s">
        <v>2857</v>
      </c>
      <c r="J741" s="271" t="s">
        <v>2858</v>
      </c>
      <c r="K741" s="271" t="s">
        <v>2859</v>
      </c>
      <c r="L741" s="330" t="s">
        <v>2860</v>
      </c>
      <c r="M741" s="330">
        <v>2019</v>
      </c>
      <c r="N741" s="330" t="s">
        <v>2861</v>
      </c>
      <c r="O741" s="271" t="s">
        <v>2862</v>
      </c>
      <c r="P741" s="271" t="s">
        <v>2863</v>
      </c>
      <c r="Q741" s="327">
        <v>1</v>
      </c>
      <c r="R741" s="410"/>
      <c r="S741" s="421">
        <v>15203637</v>
      </c>
      <c r="T741" s="412">
        <f t="shared" si="190"/>
        <v>253393.95</v>
      </c>
      <c r="U741" s="224">
        <v>60</v>
      </c>
      <c r="V741" s="223">
        <v>60</v>
      </c>
      <c r="W741" s="222">
        <f t="shared" si="191"/>
        <v>0</v>
      </c>
      <c r="X741" s="224">
        <f t="shared" si="192"/>
        <v>60</v>
      </c>
      <c r="Y741" s="225">
        <f t="shared" si="187"/>
        <v>0</v>
      </c>
      <c r="Z741" s="414">
        <v>15203637.000000002</v>
      </c>
      <c r="AA741" s="414">
        <v>-1.862645149230957E-9</v>
      </c>
      <c r="AB741" s="226">
        <f t="shared" si="188"/>
        <v>0</v>
      </c>
      <c r="AC741" s="226"/>
      <c r="AD741" s="226"/>
      <c r="AE741" s="226"/>
      <c r="AF741" s="226"/>
      <c r="AG741" s="226"/>
      <c r="AH741" s="226"/>
      <c r="AI741" s="226"/>
      <c r="AJ741" s="226"/>
      <c r="AK741" s="226"/>
      <c r="AL741" s="226"/>
      <c r="AM741" s="226"/>
      <c r="AN741" s="226"/>
      <c r="AO741" s="226">
        <f t="shared" si="193"/>
        <v>15203637.000000002</v>
      </c>
      <c r="AP741" s="415">
        <f t="shared" si="194"/>
        <v>-1.862645149230957E-9</v>
      </c>
      <c r="AQ741" s="416"/>
      <c r="AR741" s="416"/>
      <c r="AS741" s="417"/>
      <c r="AT741" s="404"/>
      <c r="AU741" s="119" t="s">
        <v>195</v>
      </c>
      <c r="AV741" s="119" t="e">
        <f>VLOOKUP(F741,'[80]Detail Deprec_202512'!$D$230:$I$390,6,FALSE)</f>
        <v>#N/A</v>
      </c>
      <c r="AW741" s="534" t="e">
        <f t="shared" si="186"/>
        <v>#N/A</v>
      </c>
      <c r="BL741" s="254" t="s">
        <v>2855</v>
      </c>
    </row>
    <row r="742" spans="1:64" ht="12.9" hidden="1" customHeight="1" outlineLevel="1">
      <c r="A742" s="210">
        <f t="shared" si="189"/>
        <v>725</v>
      </c>
      <c r="B742" s="254" t="s">
        <v>518</v>
      </c>
      <c r="C742" s="216" t="s">
        <v>512</v>
      </c>
      <c r="D742" s="335">
        <v>155</v>
      </c>
      <c r="E742" s="254" t="s">
        <v>2864</v>
      </c>
      <c r="F742" s="254" t="s">
        <v>2865</v>
      </c>
      <c r="G742" s="336">
        <v>43570</v>
      </c>
      <c r="H742" s="351" t="s">
        <v>17</v>
      </c>
      <c r="I742" s="330" t="s">
        <v>2866</v>
      </c>
      <c r="J742" s="428" t="s">
        <v>2867</v>
      </c>
      <c r="K742" s="271" t="s">
        <v>2868</v>
      </c>
      <c r="L742" s="429" t="s">
        <v>1860</v>
      </c>
      <c r="M742" s="330">
        <v>2019</v>
      </c>
      <c r="N742" s="429" t="s">
        <v>2869</v>
      </c>
      <c r="O742" s="428" t="s">
        <v>2870</v>
      </c>
      <c r="P742" s="428" t="s">
        <v>2871</v>
      </c>
      <c r="Q742" s="327">
        <v>1</v>
      </c>
      <c r="R742" s="430"/>
      <c r="S742" s="324">
        <v>450000000</v>
      </c>
      <c r="T742" s="221">
        <f t="shared" si="190"/>
        <v>7500000</v>
      </c>
      <c r="U742" s="224">
        <v>60</v>
      </c>
      <c r="V742" s="223">
        <v>60</v>
      </c>
      <c r="W742" s="222">
        <f t="shared" si="191"/>
        <v>0</v>
      </c>
      <c r="X742" s="224">
        <f t="shared" si="192"/>
        <v>60</v>
      </c>
      <c r="Y742" s="225">
        <f t="shared" si="187"/>
        <v>0</v>
      </c>
      <c r="Z742" s="226">
        <v>450000000</v>
      </c>
      <c r="AA742" s="226">
        <v>0</v>
      </c>
      <c r="AB742" s="226">
        <f t="shared" si="188"/>
        <v>0</v>
      </c>
      <c r="AC742" s="226"/>
      <c r="AD742" s="226"/>
      <c r="AE742" s="226"/>
      <c r="AF742" s="226"/>
      <c r="AG742" s="226"/>
      <c r="AH742" s="226"/>
      <c r="AI742" s="226"/>
      <c r="AJ742" s="226"/>
      <c r="AK742" s="226"/>
      <c r="AL742" s="226"/>
      <c r="AM742" s="226"/>
      <c r="AN742" s="226"/>
      <c r="AO742" s="226">
        <f t="shared" si="193"/>
        <v>450000000</v>
      </c>
      <c r="AP742" s="227">
        <f t="shared" si="194"/>
        <v>0</v>
      </c>
      <c r="AQ742" s="332"/>
      <c r="AR742" s="332"/>
      <c r="AS742" s="276"/>
      <c r="AT742" s="333"/>
      <c r="AU742" s="119" t="s">
        <v>195</v>
      </c>
      <c r="AV742" s="119" t="e">
        <f>VLOOKUP(F742,'[80]Detail Deprec_202512'!$D$230:$I$390,6,FALSE)</f>
        <v>#N/A</v>
      </c>
      <c r="AW742" s="534" t="e">
        <f t="shared" si="186"/>
        <v>#N/A</v>
      </c>
      <c r="BL742" s="254" t="s">
        <v>2864</v>
      </c>
    </row>
    <row r="743" spans="1:64" ht="12.9" hidden="1" customHeight="1" outlineLevel="1">
      <c r="A743" s="210">
        <f t="shared" si="189"/>
        <v>726</v>
      </c>
      <c r="B743" s="254" t="s">
        <v>518</v>
      </c>
      <c r="C743" s="216" t="s">
        <v>512</v>
      </c>
      <c r="D743" s="335">
        <v>155</v>
      </c>
      <c r="E743" s="254" t="s">
        <v>2872</v>
      </c>
      <c r="F743" s="254" t="s">
        <v>2873</v>
      </c>
      <c r="G743" s="336">
        <v>43570</v>
      </c>
      <c r="H743" s="351" t="s">
        <v>17</v>
      </c>
      <c r="I743" s="330" t="s">
        <v>2866</v>
      </c>
      <c r="J743" s="428" t="s">
        <v>2874</v>
      </c>
      <c r="K743" s="271" t="s">
        <v>2868</v>
      </c>
      <c r="L743" s="330" t="s">
        <v>1860</v>
      </c>
      <c r="M743" s="330">
        <v>2019</v>
      </c>
      <c r="N743" s="429" t="s">
        <v>2869</v>
      </c>
      <c r="O743" s="271" t="s">
        <v>2875</v>
      </c>
      <c r="P743" s="271" t="s">
        <v>2876</v>
      </c>
      <c r="Q743" s="327">
        <v>1</v>
      </c>
      <c r="R743" s="410"/>
      <c r="S743" s="421">
        <v>403000000</v>
      </c>
      <c r="T743" s="412">
        <f t="shared" si="190"/>
        <v>6716666.666666667</v>
      </c>
      <c r="U743" s="224">
        <v>60</v>
      </c>
      <c r="V743" s="223">
        <v>60</v>
      </c>
      <c r="W743" s="222">
        <f t="shared" si="191"/>
        <v>0</v>
      </c>
      <c r="X743" s="224">
        <f t="shared" si="192"/>
        <v>60</v>
      </c>
      <c r="Y743" s="225">
        <f t="shared" si="187"/>
        <v>0</v>
      </c>
      <c r="Z743" s="414">
        <v>403000000</v>
      </c>
      <c r="AA743" s="414">
        <v>0</v>
      </c>
      <c r="AB743" s="226">
        <f t="shared" si="188"/>
        <v>0</v>
      </c>
      <c r="AC743" s="226"/>
      <c r="AD743" s="226"/>
      <c r="AE743" s="226"/>
      <c r="AF743" s="226"/>
      <c r="AG743" s="226"/>
      <c r="AH743" s="226"/>
      <c r="AI743" s="226"/>
      <c r="AJ743" s="226"/>
      <c r="AK743" s="226"/>
      <c r="AL743" s="226"/>
      <c r="AM743" s="226"/>
      <c r="AN743" s="226"/>
      <c r="AO743" s="226">
        <f t="shared" si="193"/>
        <v>403000000</v>
      </c>
      <c r="AP743" s="415">
        <f t="shared" si="194"/>
        <v>0</v>
      </c>
      <c r="AQ743" s="416"/>
      <c r="AR743" s="416"/>
      <c r="AS743" s="417"/>
      <c r="AT743" s="404"/>
      <c r="AU743" s="119" t="s">
        <v>195</v>
      </c>
      <c r="AV743" s="119" t="e">
        <f>VLOOKUP(F743,'[80]Detail Deprec_202512'!$D$230:$I$390,6,FALSE)</f>
        <v>#N/A</v>
      </c>
      <c r="AW743" s="534" t="e">
        <f t="shared" si="186"/>
        <v>#N/A</v>
      </c>
      <c r="BL743" s="254" t="s">
        <v>2872</v>
      </c>
    </row>
    <row r="744" spans="1:64" ht="12.9" hidden="1" customHeight="1" outlineLevel="1">
      <c r="A744" s="210">
        <f t="shared" si="189"/>
        <v>727</v>
      </c>
      <c r="B744" s="254" t="s">
        <v>206</v>
      </c>
      <c r="C744" s="517" t="s">
        <v>188</v>
      </c>
      <c r="D744" s="335">
        <v>155</v>
      </c>
      <c r="E744" s="254" t="s">
        <v>2877</v>
      </c>
      <c r="F744" s="254" t="s">
        <v>2878</v>
      </c>
      <c r="G744" s="336">
        <v>43565</v>
      </c>
      <c r="H744" s="351" t="s">
        <v>17</v>
      </c>
      <c r="I744" s="330" t="s">
        <v>2879</v>
      </c>
      <c r="J744" s="271" t="s">
        <v>2880</v>
      </c>
      <c r="K744" s="271" t="s">
        <v>2881</v>
      </c>
      <c r="L744" s="330" t="s">
        <v>2882</v>
      </c>
      <c r="M744" s="330">
        <v>2019</v>
      </c>
      <c r="N744" s="598" t="s">
        <v>2883</v>
      </c>
      <c r="O744" s="299" t="s">
        <v>2884</v>
      </c>
      <c r="P744" s="299" t="s">
        <v>2885</v>
      </c>
      <c r="Q744" s="327">
        <v>1</v>
      </c>
      <c r="R744" s="410"/>
      <c r="S744" s="421">
        <v>227113682</v>
      </c>
      <c r="T744" s="412">
        <f t="shared" si="190"/>
        <v>3785228.0333333332</v>
      </c>
      <c r="U744" s="224">
        <v>60</v>
      </c>
      <c r="V744" s="223">
        <v>59.999999999999979</v>
      </c>
      <c r="W744" s="222">
        <f t="shared" si="191"/>
        <v>0</v>
      </c>
      <c r="X744" s="224">
        <f t="shared" si="192"/>
        <v>59.999999999999979</v>
      </c>
      <c r="Y744" s="225">
        <f t="shared" si="187"/>
        <v>0</v>
      </c>
      <c r="Z744" s="414">
        <v>227113681.99999991</v>
      </c>
      <c r="AA744" s="414">
        <v>8.9406967163085938E-8</v>
      </c>
      <c r="AB744" s="226">
        <f t="shared" si="188"/>
        <v>0</v>
      </c>
      <c r="AC744" s="226"/>
      <c r="AD744" s="226"/>
      <c r="AE744" s="226"/>
      <c r="AF744" s="226"/>
      <c r="AG744" s="226"/>
      <c r="AH744" s="226"/>
      <c r="AI744" s="226"/>
      <c r="AJ744" s="226"/>
      <c r="AK744" s="226"/>
      <c r="AL744" s="226"/>
      <c r="AM744" s="226"/>
      <c r="AN744" s="226"/>
      <c r="AO744" s="226">
        <f t="shared" si="193"/>
        <v>227113681.99999991</v>
      </c>
      <c r="AP744" s="415">
        <f t="shared" si="194"/>
        <v>8.9406967163085938E-8</v>
      </c>
      <c r="AQ744" s="416"/>
      <c r="AR744" s="416"/>
      <c r="AS744" s="417"/>
      <c r="AT744" s="404"/>
      <c r="AU744" s="119" t="s">
        <v>195</v>
      </c>
      <c r="AV744" s="119" t="e">
        <f>VLOOKUP(F744,'[80]Detail Deprec_202512'!$D$230:$I$390,6,FALSE)</f>
        <v>#N/A</v>
      </c>
      <c r="AW744" s="534" t="e">
        <f t="shared" si="186"/>
        <v>#N/A</v>
      </c>
      <c r="BL744" s="254" t="s">
        <v>2877</v>
      </c>
    </row>
    <row r="745" spans="1:64" ht="12.9" hidden="1" customHeight="1" outlineLevel="1">
      <c r="A745" s="210">
        <f t="shared" si="189"/>
        <v>728</v>
      </c>
      <c r="B745" s="254" t="s">
        <v>241</v>
      </c>
      <c r="C745" s="216" t="s">
        <v>242</v>
      </c>
      <c r="D745" s="335">
        <v>155</v>
      </c>
      <c r="E745" s="254" t="s">
        <v>2886</v>
      </c>
      <c r="F745" s="254" t="s">
        <v>2887</v>
      </c>
      <c r="G745" s="336">
        <v>43595</v>
      </c>
      <c r="H745" s="351" t="s">
        <v>17</v>
      </c>
      <c r="I745" s="330" t="s">
        <v>2888</v>
      </c>
      <c r="J745" s="271" t="s">
        <v>2889</v>
      </c>
      <c r="K745" s="271" t="s">
        <v>2735</v>
      </c>
      <c r="L745" s="330" t="s">
        <v>2890</v>
      </c>
      <c r="M745" s="330">
        <v>2019</v>
      </c>
      <c r="N745" s="330" t="s">
        <v>2891</v>
      </c>
      <c r="O745" s="299" t="s">
        <v>2892</v>
      </c>
      <c r="P745" s="299" t="s">
        <v>2893</v>
      </c>
      <c r="Q745" s="327">
        <v>1</v>
      </c>
      <c r="R745" s="410"/>
      <c r="S745" s="421">
        <v>210725114</v>
      </c>
      <c r="T745" s="412">
        <f t="shared" si="190"/>
        <v>3512085.2333333334</v>
      </c>
      <c r="U745" s="224">
        <v>60</v>
      </c>
      <c r="V745" s="223">
        <v>60.000000000000007</v>
      </c>
      <c r="W745" s="222">
        <f t="shared" si="191"/>
        <v>0</v>
      </c>
      <c r="X745" s="224">
        <f t="shared" si="192"/>
        <v>60.000000000000007</v>
      </c>
      <c r="Y745" s="225">
        <f t="shared" si="187"/>
        <v>0</v>
      </c>
      <c r="Z745" s="414">
        <v>210725114.00000003</v>
      </c>
      <c r="AA745" s="414">
        <v>-2.9802322387695313E-8</v>
      </c>
      <c r="AB745" s="226">
        <f t="shared" si="188"/>
        <v>0</v>
      </c>
      <c r="AC745" s="226"/>
      <c r="AD745" s="226"/>
      <c r="AE745" s="226"/>
      <c r="AF745" s="226"/>
      <c r="AG745" s="226"/>
      <c r="AH745" s="226"/>
      <c r="AI745" s="226"/>
      <c r="AJ745" s="226"/>
      <c r="AK745" s="226"/>
      <c r="AL745" s="226"/>
      <c r="AM745" s="226"/>
      <c r="AN745" s="226"/>
      <c r="AO745" s="226">
        <f t="shared" si="193"/>
        <v>210725114.00000003</v>
      </c>
      <c r="AP745" s="415">
        <f t="shared" si="194"/>
        <v>-2.9802322387695313E-8</v>
      </c>
      <c r="AQ745" s="416"/>
      <c r="AR745" s="416"/>
      <c r="AS745" s="417"/>
      <c r="AT745" s="404"/>
      <c r="AU745" s="119" t="s">
        <v>195</v>
      </c>
      <c r="AV745" s="119" t="e">
        <f>VLOOKUP(F745,'[80]Detail Deprec_202512'!$D$230:$I$390,6,FALSE)</f>
        <v>#N/A</v>
      </c>
      <c r="AW745" s="534" t="e">
        <f t="shared" si="186"/>
        <v>#N/A</v>
      </c>
      <c r="BL745" s="254" t="s">
        <v>2886</v>
      </c>
    </row>
    <row r="746" spans="1:64" ht="12.9" hidden="1" customHeight="1" outlineLevel="1">
      <c r="A746" s="210">
        <f t="shared" si="189"/>
        <v>729</v>
      </c>
      <c r="B746" s="213" t="s">
        <v>241</v>
      </c>
      <c r="C746" s="216" t="s">
        <v>260</v>
      </c>
      <c r="D746" s="335">
        <v>155</v>
      </c>
      <c r="E746" s="254" t="s">
        <v>2894</v>
      </c>
      <c r="F746" s="254" t="s">
        <v>2895</v>
      </c>
      <c r="G746" s="336">
        <v>43595</v>
      </c>
      <c r="H746" s="351" t="s">
        <v>17</v>
      </c>
      <c r="I746" s="330" t="s">
        <v>2888</v>
      </c>
      <c r="J746" s="271" t="s">
        <v>2889</v>
      </c>
      <c r="K746" s="271" t="s">
        <v>2735</v>
      </c>
      <c r="L746" s="330" t="s">
        <v>2896</v>
      </c>
      <c r="M746" s="330">
        <v>2019</v>
      </c>
      <c r="N746" s="330" t="s">
        <v>2897</v>
      </c>
      <c r="O746" s="299" t="s">
        <v>2898</v>
      </c>
      <c r="P746" s="299" t="s">
        <v>2899</v>
      </c>
      <c r="Q746" s="327">
        <v>1</v>
      </c>
      <c r="R746" s="410"/>
      <c r="S746" s="421">
        <v>210725114</v>
      </c>
      <c r="T746" s="412">
        <f t="shared" si="190"/>
        <v>3512085.2333333334</v>
      </c>
      <c r="U746" s="224">
        <v>60</v>
      </c>
      <c r="V746" s="223">
        <v>60.000000000000007</v>
      </c>
      <c r="W746" s="222">
        <f t="shared" si="191"/>
        <v>0</v>
      </c>
      <c r="X746" s="224">
        <f t="shared" si="192"/>
        <v>60.000000000000007</v>
      </c>
      <c r="Y746" s="225">
        <f t="shared" si="187"/>
        <v>0</v>
      </c>
      <c r="Z746" s="414">
        <v>210725114.00000003</v>
      </c>
      <c r="AA746" s="414">
        <v>-2.9802322387695313E-8</v>
      </c>
      <c r="AB746" s="226">
        <f t="shared" si="188"/>
        <v>0</v>
      </c>
      <c r="AC746" s="226"/>
      <c r="AD746" s="226"/>
      <c r="AE746" s="226"/>
      <c r="AF746" s="226"/>
      <c r="AG746" s="226"/>
      <c r="AH746" s="226"/>
      <c r="AI746" s="226"/>
      <c r="AJ746" s="226"/>
      <c r="AK746" s="226"/>
      <c r="AL746" s="226"/>
      <c r="AM746" s="226"/>
      <c r="AN746" s="226"/>
      <c r="AO746" s="226">
        <f t="shared" si="193"/>
        <v>210725114.00000003</v>
      </c>
      <c r="AP746" s="415">
        <f t="shared" si="194"/>
        <v>-2.9802322387695313E-8</v>
      </c>
      <c r="AQ746" s="416"/>
      <c r="AR746" s="416"/>
      <c r="AS746" s="417"/>
      <c r="AT746" s="404"/>
      <c r="AU746" s="119" t="s">
        <v>195</v>
      </c>
      <c r="AV746" s="119" t="e">
        <f>VLOOKUP(F746,'[80]Detail Deprec_202512'!$D$230:$I$390,6,FALSE)</f>
        <v>#N/A</v>
      </c>
      <c r="AW746" s="534" t="e">
        <f t="shared" si="186"/>
        <v>#N/A</v>
      </c>
      <c r="BL746" s="254" t="s">
        <v>2894</v>
      </c>
    </row>
    <row r="747" spans="1:64" ht="12.9" hidden="1" customHeight="1" outlineLevel="1">
      <c r="A747" s="829">
        <f t="shared" si="189"/>
        <v>730</v>
      </c>
      <c r="B747" s="830" t="s">
        <v>241</v>
      </c>
      <c r="C747" s="849" t="s">
        <v>242</v>
      </c>
      <c r="D747" s="832">
        <v>155</v>
      </c>
      <c r="E747" s="830" t="s">
        <v>2900</v>
      </c>
      <c r="F747" s="830" t="s">
        <v>2901</v>
      </c>
      <c r="G747" s="833">
        <v>43614</v>
      </c>
      <c r="H747" s="834" t="s">
        <v>17</v>
      </c>
      <c r="I747" s="835" t="s">
        <v>2902</v>
      </c>
      <c r="J747" s="836" t="s">
        <v>2889</v>
      </c>
      <c r="K747" s="836" t="s">
        <v>2735</v>
      </c>
      <c r="L747" s="835" t="s">
        <v>2903</v>
      </c>
      <c r="M747" s="835">
        <v>2019</v>
      </c>
      <c r="N747" s="835" t="s">
        <v>2904</v>
      </c>
      <c r="O747" s="877" t="s">
        <v>2905</v>
      </c>
      <c r="P747" s="877" t="s">
        <v>2906</v>
      </c>
      <c r="Q747" s="837">
        <v>1</v>
      </c>
      <c r="R747" s="838"/>
      <c r="S747" s="839">
        <v>210725114</v>
      </c>
      <c r="T747" s="840">
        <f t="shared" si="190"/>
        <v>3512085.2333333334</v>
      </c>
      <c r="U747" s="841">
        <v>60</v>
      </c>
      <c r="V747" s="842">
        <v>60.000000000000007</v>
      </c>
      <c r="W747" s="843">
        <f t="shared" si="191"/>
        <v>0</v>
      </c>
      <c r="X747" s="841">
        <f t="shared" si="192"/>
        <v>60.000000000000007</v>
      </c>
      <c r="Y747" s="844">
        <f t="shared" si="187"/>
        <v>0</v>
      </c>
      <c r="Z747" s="845">
        <v>210725114.00000003</v>
      </c>
      <c r="AA747" s="845">
        <v>-2.9802322387695313E-8</v>
      </c>
      <c r="AB747" s="845">
        <f t="shared" si="188"/>
        <v>0</v>
      </c>
      <c r="AC747" s="845"/>
      <c r="AD747" s="845"/>
      <c r="AE747" s="845"/>
      <c r="AF747" s="845"/>
      <c r="AG747" s="845"/>
      <c r="AH747" s="845"/>
      <c r="AI747" s="845"/>
      <c r="AJ747" s="845"/>
      <c r="AK747" s="845"/>
      <c r="AL747" s="845"/>
      <c r="AM747" s="845"/>
      <c r="AN747" s="845"/>
      <c r="AO747" s="845">
        <f t="shared" si="193"/>
        <v>210725114.00000003</v>
      </c>
      <c r="AP747" s="846">
        <f t="shared" si="194"/>
        <v>0</v>
      </c>
      <c r="AQ747" s="847"/>
      <c r="AR747" s="847" t="s">
        <v>86</v>
      </c>
      <c r="AS747" s="848"/>
      <c r="AT747" s="865">
        <v>46142</v>
      </c>
      <c r="AU747" s="119" t="s">
        <v>195</v>
      </c>
      <c r="AV747" s="119" t="e">
        <f>VLOOKUP(F747,'[80]Detail Deprec_202512'!$D$230:$I$390,6,FALSE)</f>
        <v>#N/A</v>
      </c>
      <c r="AW747" s="534" t="e">
        <f t="shared" si="186"/>
        <v>#N/A</v>
      </c>
      <c r="BL747" s="254" t="s">
        <v>2900</v>
      </c>
    </row>
    <row r="748" spans="1:64" ht="12.9" hidden="1" customHeight="1" outlineLevel="1">
      <c r="A748" s="210">
        <f t="shared" si="189"/>
        <v>731</v>
      </c>
      <c r="B748" s="254" t="s">
        <v>206</v>
      </c>
      <c r="C748" s="517" t="s">
        <v>188</v>
      </c>
      <c r="D748" s="335">
        <v>155</v>
      </c>
      <c r="E748" s="254" t="s">
        <v>2907</v>
      </c>
      <c r="F748" s="254" t="s">
        <v>2908</v>
      </c>
      <c r="G748" s="336">
        <v>43616</v>
      </c>
      <c r="H748" s="351" t="s">
        <v>17</v>
      </c>
      <c r="I748" s="330" t="s">
        <v>2909</v>
      </c>
      <c r="J748" s="271" t="s">
        <v>2910</v>
      </c>
      <c r="K748" s="271" t="s">
        <v>2911</v>
      </c>
      <c r="L748" s="330" t="s">
        <v>2912</v>
      </c>
      <c r="M748" s="330">
        <v>2019</v>
      </c>
      <c r="N748" s="330" t="s">
        <v>2913</v>
      </c>
      <c r="O748" s="299" t="s">
        <v>2914</v>
      </c>
      <c r="P748" s="299" t="s">
        <v>2915</v>
      </c>
      <c r="Q748" s="327">
        <v>1</v>
      </c>
      <c r="R748" s="410"/>
      <c r="S748" s="421">
        <v>284545455</v>
      </c>
      <c r="T748" s="412">
        <f t="shared" si="190"/>
        <v>4742424.25</v>
      </c>
      <c r="U748" s="224">
        <v>60</v>
      </c>
      <c r="V748" s="223">
        <v>60</v>
      </c>
      <c r="W748" s="222">
        <f t="shared" si="191"/>
        <v>0</v>
      </c>
      <c r="X748" s="224">
        <f t="shared" si="192"/>
        <v>60</v>
      </c>
      <c r="Y748" s="225">
        <f t="shared" si="187"/>
        <v>0</v>
      </c>
      <c r="Z748" s="414">
        <v>284545455</v>
      </c>
      <c r="AA748" s="414">
        <v>0</v>
      </c>
      <c r="AB748" s="226">
        <f t="shared" si="188"/>
        <v>0</v>
      </c>
      <c r="AC748" s="226"/>
      <c r="AD748" s="226"/>
      <c r="AE748" s="226"/>
      <c r="AF748" s="226"/>
      <c r="AG748" s="226"/>
      <c r="AH748" s="226"/>
      <c r="AI748" s="226"/>
      <c r="AJ748" s="226"/>
      <c r="AK748" s="226"/>
      <c r="AL748" s="226"/>
      <c r="AM748" s="226"/>
      <c r="AN748" s="226"/>
      <c r="AO748" s="226">
        <f t="shared" si="193"/>
        <v>284545455</v>
      </c>
      <c r="AP748" s="415">
        <f t="shared" si="194"/>
        <v>0</v>
      </c>
      <c r="AQ748" s="416"/>
      <c r="AR748" s="416"/>
      <c r="AS748" s="417"/>
      <c r="AT748" s="404"/>
      <c r="AU748" s="119" t="s">
        <v>195</v>
      </c>
      <c r="AV748" s="119" t="e">
        <f>VLOOKUP(F748,'[80]Detail Deprec_202512'!$D$230:$I$390,6,FALSE)</f>
        <v>#N/A</v>
      </c>
      <c r="AW748" s="534" t="e">
        <f t="shared" ref="AW748:AW798" si="195">AV748-AN748</f>
        <v>#N/A</v>
      </c>
      <c r="BL748" s="254" t="s">
        <v>2907</v>
      </c>
    </row>
    <row r="749" spans="1:64" ht="12.9" customHeight="1" outlineLevel="1">
      <c r="A749" s="210">
        <f t="shared" si="189"/>
        <v>732</v>
      </c>
      <c r="B749" s="254" t="s">
        <v>271</v>
      </c>
      <c r="C749" s="521" t="s">
        <v>272</v>
      </c>
      <c r="D749" s="335">
        <v>155</v>
      </c>
      <c r="E749" s="254" t="s">
        <v>2916</v>
      </c>
      <c r="F749" s="254" t="s">
        <v>2917</v>
      </c>
      <c r="G749" s="336">
        <v>43676</v>
      </c>
      <c r="H749" s="351" t="s">
        <v>17</v>
      </c>
      <c r="I749" s="330" t="s">
        <v>2918</v>
      </c>
      <c r="J749" s="271" t="s">
        <v>1818</v>
      </c>
      <c r="K749" s="271" t="s">
        <v>2919</v>
      </c>
      <c r="L749" s="224" t="s">
        <v>2354</v>
      </c>
      <c r="M749" s="330">
        <v>2019</v>
      </c>
      <c r="N749" s="330"/>
      <c r="O749" s="299" t="s">
        <v>2920</v>
      </c>
      <c r="P749" s="299" t="s">
        <v>2921</v>
      </c>
      <c r="Q749" s="327">
        <v>1</v>
      </c>
      <c r="R749" s="410"/>
      <c r="S749" s="421">
        <v>322000000</v>
      </c>
      <c r="T749" s="412">
        <f t="shared" si="190"/>
        <v>5366666.666666667</v>
      </c>
      <c r="U749" s="224">
        <v>60</v>
      </c>
      <c r="V749" s="223">
        <v>60</v>
      </c>
      <c r="W749" s="222">
        <f t="shared" si="191"/>
        <v>0</v>
      </c>
      <c r="X749" s="224">
        <f t="shared" si="192"/>
        <v>60</v>
      </c>
      <c r="Y749" s="225">
        <f t="shared" si="187"/>
        <v>0</v>
      </c>
      <c r="Z749" s="414">
        <v>322000000</v>
      </c>
      <c r="AA749" s="414">
        <v>0</v>
      </c>
      <c r="AB749" s="226">
        <f t="shared" si="188"/>
        <v>0</v>
      </c>
      <c r="AC749" s="226"/>
      <c r="AD749" s="226"/>
      <c r="AE749" s="226"/>
      <c r="AF749" s="226"/>
      <c r="AG749" s="226"/>
      <c r="AH749" s="226"/>
      <c r="AI749" s="226"/>
      <c r="AJ749" s="226"/>
      <c r="AK749" s="226"/>
      <c r="AL749" s="226"/>
      <c r="AM749" s="226"/>
      <c r="AN749" s="226"/>
      <c r="AO749" s="226">
        <f t="shared" si="193"/>
        <v>322000000</v>
      </c>
      <c r="AP749" s="415">
        <f t="shared" si="194"/>
        <v>0</v>
      </c>
      <c r="AQ749" s="416"/>
      <c r="AR749" s="416"/>
      <c r="AS749" s="417"/>
      <c r="AT749" s="404"/>
      <c r="AU749" s="119" t="s">
        <v>195</v>
      </c>
      <c r="AV749" s="119" t="e">
        <f>VLOOKUP(F749,'[80]Detail Deprec_202512'!$D$230:$I$390,6,FALSE)</f>
        <v>#N/A</v>
      </c>
      <c r="AW749" s="119" t="e">
        <f t="shared" si="195"/>
        <v>#N/A</v>
      </c>
      <c r="BL749" s="254" t="s">
        <v>2916</v>
      </c>
    </row>
    <row r="750" spans="1:64" ht="12.9" hidden="1" customHeight="1" outlineLevel="1">
      <c r="A750" s="210">
        <f t="shared" si="189"/>
        <v>733</v>
      </c>
      <c r="B750" s="254" t="s">
        <v>2702</v>
      </c>
      <c r="C750" s="428" t="s">
        <v>2703</v>
      </c>
      <c r="D750" s="335">
        <v>155</v>
      </c>
      <c r="E750" s="254" t="s">
        <v>2922</v>
      </c>
      <c r="F750" s="254" t="s">
        <v>2923</v>
      </c>
      <c r="G750" s="336">
        <v>43676</v>
      </c>
      <c r="H750" s="351" t="s">
        <v>17</v>
      </c>
      <c r="I750" s="330" t="s">
        <v>2918</v>
      </c>
      <c r="J750" s="271" t="s">
        <v>1818</v>
      </c>
      <c r="K750" s="271" t="s">
        <v>2919</v>
      </c>
      <c r="L750" s="330" t="s">
        <v>2354</v>
      </c>
      <c r="M750" s="330">
        <v>2019</v>
      </c>
      <c r="N750" s="330"/>
      <c r="O750" s="299" t="s">
        <v>2924</v>
      </c>
      <c r="P750" s="299" t="s">
        <v>2925</v>
      </c>
      <c r="Q750" s="327">
        <v>1</v>
      </c>
      <c r="R750" s="410"/>
      <c r="S750" s="421">
        <v>322000000</v>
      </c>
      <c r="T750" s="412">
        <f t="shared" si="190"/>
        <v>5366666.666666667</v>
      </c>
      <c r="U750" s="224">
        <v>60</v>
      </c>
      <c r="V750" s="223">
        <v>60</v>
      </c>
      <c r="W750" s="222">
        <f t="shared" si="191"/>
        <v>0</v>
      </c>
      <c r="X750" s="224">
        <f t="shared" si="192"/>
        <v>60</v>
      </c>
      <c r="Y750" s="225">
        <f t="shared" si="187"/>
        <v>0</v>
      </c>
      <c r="Z750" s="414">
        <v>322000000</v>
      </c>
      <c r="AA750" s="414">
        <v>0</v>
      </c>
      <c r="AB750" s="226">
        <f t="shared" si="188"/>
        <v>0</v>
      </c>
      <c r="AC750" s="226"/>
      <c r="AD750" s="226"/>
      <c r="AE750" s="226"/>
      <c r="AF750" s="226"/>
      <c r="AG750" s="226"/>
      <c r="AH750" s="226"/>
      <c r="AI750" s="226"/>
      <c r="AJ750" s="226"/>
      <c r="AK750" s="226"/>
      <c r="AL750" s="226"/>
      <c r="AM750" s="226"/>
      <c r="AN750" s="226"/>
      <c r="AO750" s="226">
        <f t="shared" si="193"/>
        <v>322000000</v>
      </c>
      <c r="AP750" s="415">
        <f t="shared" si="194"/>
        <v>0</v>
      </c>
      <c r="AQ750" s="416"/>
      <c r="AR750" s="416"/>
      <c r="AS750" s="417"/>
      <c r="AT750" s="404"/>
      <c r="AU750" s="119" t="s">
        <v>195</v>
      </c>
      <c r="AV750" s="119" t="e">
        <f>VLOOKUP(F750,'[80]Detail Deprec_202512'!$D$230:$I$390,6,FALSE)</f>
        <v>#N/A</v>
      </c>
      <c r="AW750" s="534" t="e">
        <f t="shared" si="195"/>
        <v>#N/A</v>
      </c>
      <c r="BL750" s="254" t="s">
        <v>2922</v>
      </c>
    </row>
    <row r="751" spans="1:64" ht="12.9" hidden="1" customHeight="1" outlineLevel="1">
      <c r="A751" s="210">
        <f t="shared" si="189"/>
        <v>734</v>
      </c>
      <c r="B751" s="254" t="s">
        <v>518</v>
      </c>
      <c r="C751" s="428" t="s">
        <v>1446</v>
      </c>
      <c r="D751" s="335">
        <v>155</v>
      </c>
      <c r="E751" s="254" t="s">
        <v>2926</v>
      </c>
      <c r="F751" s="254" t="s">
        <v>2927</v>
      </c>
      <c r="G751" s="336">
        <v>43676</v>
      </c>
      <c r="H751" s="351" t="s">
        <v>17</v>
      </c>
      <c r="I751" s="330" t="s">
        <v>2918</v>
      </c>
      <c r="J751" s="271" t="s">
        <v>1818</v>
      </c>
      <c r="K751" s="271" t="s">
        <v>2919</v>
      </c>
      <c r="L751" s="330" t="s">
        <v>2354</v>
      </c>
      <c r="M751" s="330">
        <v>2019</v>
      </c>
      <c r="N751" s="330"/>
      <c r="O751" s="299" t="s">
        <v>2928</v>
      </c>
      <c r="P751" s="299" t="s">
        <v>2929</v>
      </c>
      <c r="Q751" s="327">
        <v>1</v>
      </c>
      <c r="R751" s="410"/>
      <c r="S751" s="421">
        <v>322000000</v>
      </c>
      <c r="T751" s="412">
        <f t="shared" si="190"/>
        <v>5366666.666666667</v>
      </c>
      <c r="U751" s="224">
        <v>60</v>
      </c>
      <c r="V751" s="223">
        <v>60</v>
      </c>
      <c r="W751" s="222">
        <f t="shared" si="191"/>
        <v>0</v>
      </c>
      <c r="X751" s="224">
        <f t="shared" si="192"/>
        <v>60</v>
      </c>
      <c r="Y751" s="225">
        <f t="shared" si="187"/>
        <v>0</v>
      </c>
      <c r="Z751" s="414">
        <v>322000000</v>
      </c>
      <c r="AA751" s="414">
        <v>0</v>
      </c>
      <c r="AB751" s="226">
        <f t="shared" si="188"/>
        <v>0</v>
      </c>
      <c r="AC751" s="226"/>
      <c r="AD751" s="226"/>
      <c r="AE751" s="226"/>
      <c r="AF751" s="226"/>
      <c r="AG751" s="226"/>
      <c r="AH751" s="226"/>
      <c r="AI751" s="226"/>
      <c r="AJ751" s="226"/>
      <c r="AK751" s="226"/>
      <c r="AL751" s="226"/>
      <c r="AM751" s="226"/>
      <c r="AN751" s="226"/>
      <c r="AO751" s="226">
        <f t="shared" si="193"/>
        <v>322000000</v>
      </c>
      <c r="AP751" s="415">
        <f t="shared" si="194"/>
        <v>0</v>
      </c>
      <c r="AQ751" s="416"/>
      <c r="AR751" s="416"/>
      <c r="AS751" s="417"/>
      <c r="AT751" s="404"/>
      <c r="AU751" s="119" t="s">
        <v>195</v>
      </c>
      <c r="AV751" s="119" t="e">
        <f>VLOOKUP(F751,'[80]Detail Deprec_202512'!$D$230:$I$390,6,FALSE)</f>
        <v>#N/A</v>
      </c>
      <c r="AW751" s="534" t="e">
        <f t="shared" si="195"/>
        <v>#N/A</v>
      </c>
      <c r="BL751" s="254" t="s">
        <v>2926</v>
      </c>
    </row>
    <row r="752" spans="1:64" ht="12.9" hidden="1" customHeight="1" outlineLevel="1">
      <c r="A752" s="210">
        <f t="shared" si="189"/>
        <v>735</v>
      </c>
      <c r="B752" s="254" t="s">
        <v>2570</v>
      </c>
      <c r="C752" s="216" t="s">
        <v>2930</v>
      </c>
      <c r="D752" s="335">
        <v>155</v>
      </c>
      <c r="E752" s="254" t="s">
        <v>2931</v>
      </c>
      <c r="F752" s="254" t="s">
        <v>2932</v>
      </c>
      <c r="G752" s="336">
        <v>43724</v>
      </c>
      <c r="H752" s="351" t="s">
        <v>17</v>
      </c>
      <c r="I752" s="330" t="s">
        <v>2933</v>
      </c>
      <c r="J752" s="271" t="s">
        <v>2934</v>
      </c>
      <c r="K752" s="271" t="s">
        <v>2935</v>
      </c>
      <c r="L752" s="330"/>
      <c r="M752" s="330">
        <v>2019</v>
      </c>
      <c r="N752" s="330" t="s">
        <v>2936</v>
      </c>
      <c r="O752" s="299" t="s">
        <v>2937</v>
      </c>
      <c r="P752" s="299" t="s">
        <v>2938</v>
      </c>
      <c r="Q752" s="327">
        <v>1</v>
      </c>
      <c r="R752" s="410"/>
      <c r="S752" s="421">
        <v>237555855</v>
      </c>
      <c r="T752" s="412">
        <f t="shared" si="190"/>
        <v>3959264.25</v>
      </c>
      <c r="U752" s="224">
        <v>60</v>
      </c>
      <c r="V752" s="223">
        <v>60</v>
      </c>
      <c r="W752" s="222">
        <f t="shared" si="191"/>
        <v>0</v>
      </c>
      <c r="X752" s="224">
        <f t="shared" si="192"/>
        <v>60</v>
      </c>
      <c r="Y752" s="225">
        <f t="shared" si="187"/>
        <v>0</v>
      </c>
      <c r="Z752" s="414">
        <v>237555855</v>
      </c>
      <c r="AA752" s="414">
        <v>0</v>
      </c>
      <c r="AB752" s="226">
        <f t="shared" si="188"/>
        <v>0</v>
      </c>
      <c r="AC752" s="226"/>
      <c r="AD752" s="226"/>
      <c r="AE752" s="226"/>
      <c r="AF752" s="226"/>
      <c r="AG752" s="226"/>
      <c r="AH752" s="226"/>
      <c r="AI752" s="226"/>
      <c r="AJ752" s="226"/>
      <c r="AK752" s="226"/>
      <c r="AL752" s="226"/>
      <c r="AM752" s="226"/>
      <c r="AN752" s="226"/>
      <c r="AO752" s="226">
        <f t="shared" si="193"/>
        <v>237555855</v>
      </c>
      <c r="AP752" s="415">
        <f t="shared" si="194"/>
        <v>0</v>
      </c>
      <c r="AQ752" s="416"/>
      <c r="AR752" s="416"/>
      <c r="AS752" s="417"/>
      <c r="AT752" s="404"/>
      <c r="AU752" s="119" t="s">
        <v>195</v>
      </c>
      <c r="AV752" s="119" t="e">
        <f>VLOOKUP(F752,'[80]Detail Deprec_202512'!$D$230:$I$390,6,FALSE)</f>
        <v>#N/A</v>
      </c>
      <c r="AW752" s="534" t="e">
        <f t="shared" si="195"/>
        <v>#N/A</v>
      </c>
      <c r="BG752">
        <v>1</v>
      </c>
      <c r="BL752" s="254" t="s">
        <v>2931</v>
      </c>
    </row>
    <row r="753" spans="1:64" ht="12.9" hidden="1" customHeight="1" outlineLevel="1">
      <c r="A753" s="210">
        <f t="shared" si="189"/>
        <v>736</v>
      </c>
      <c r="B753" s="254" t="s">
        <v>518</v>
      </c>
      <c r="C753" s="216" t="s">
        <v>512</v>
      </c>
      <c r="D753" s="335">
        <v>155</v>
      </c>
      <c r="E753" s="254" t="s">
        <v>2939</v>
      </c>
      <c r="F753" s="254" t="s">
        <v>2940</v>
      </c>
      <c r="G753" s="336">
        <v>43798</v>
      </c>
      <c r="H753" s="351" t="s">
        <v>17</v>
      </c>
      <c r="I753" s="330" t="s">
        <v>2941</v>
      </c>
      <c r="J753" s="271" t="s">
        <v>2942</v>
      </c>
      <c r="K753" s="271" t="s">
        <v>2943</v>
      </c>
      <c r="L753" s="330" t="s">
        <v>2944</v>
      </c>
      <c r="M753" s="330">
        <v>2019</v>
      </c>
      <c r="N753" s="330" t="s">
        <v>2945</v>
      </c>
      <c r="O753" s="299"/>
      <c r="P753" s="299">
        <v>217014125</v>
      </c>
      <c r="Q753" s="327">
        <v>1</v>
      </c>
      <c r="R753" s="410"/>
      <c r="S753" s="421">
        <v>238680000</v>
      </c>
      <c r="T753" s="412">
        <f t="shared" si="190"/>
        <v>3978000</v>
      </c>
      <c r="U753" s="224">
        <v>60</v>
      </c>
      <c r="V753" s="223">
        <v>60</v>
      </c>
      <c r="W753" s="222">
        <f t="shared" si="191"/>
        <v>0</v>
      </c>
      <c r="X753" s="224">
        <f t="shared" si="192"/>
        <v>60</v>
      </c>
      <c r="Y753" s="225">
        <f t="shared" si="187"/>
        <v>0</v>
      </c>
      <c r="Z753" s="414">
        <v>238680000</v>
      </c>
      <c r="AA753" s="414">
        <v>0</v>
      </c>
      <c r="AB753" s="226">
        <f t="shared" si="188"/>
        <v>0</v>
      </c>
      <c r="AC753" s="226"/>
      <c r="AD753" s="226"/>
      <c r="AE753" s="226"/>
      <c r="AF753" s="226"/>
      <c r="AG753" s="226"/>
      <c r="AH753" s="226"/>
      <c r="AI753" s="226"/>
      <c r="AJ753" s="226"/>
      <c r="AK753" s="226"/>
      <c r="AL753" s="226"/>
      <c r="AM753" s="226"/>
      <c r="AN753" s="226"/>
      <c r="AO753" s="226">
        <f t="shared" si="193"/>
        <v>238680000</v>
      </c>
      <c r="AP753" s="415">
        <f t="shared" si="194"/>
        <v>0</v>
      </c>
      <c r="AQ753" s="416"/>
      <c r="AR753" s="416"/>
      <c r="AS753" s="417"/>
      <c r="AT753" s="404"/>
      <c r="AU753" s="119" t="s">
        <v>195</v>
      </c>
      <c r="AV753" s="119" t="e">
        <f>VLOOKUP(F753,'[80]Detail Deprec_202512'!$D$230:$I$390,6,FALSE)</f>
        <v>#N/A</v>
      </c>
      <c r="AW753" s="534" t="e">
        <f t="shared" si="195"/>
        <v>#N/A</v>
      </c>
      <c r="BG753">
        <v>1</v>
      </c>
      <c r="BL753" s="254" t="s">
        <v>2939</v>
      </c>
    </row>
    <row r="754" spans="1:64" ht="12.9" hidden="1" customHeight="1" outlineLevel="1">
      <c r="A754" s="210">
        <f t="shared" si="189"/>
        <v>737</v>
      </c>
      <c r="B754" s="254" t="s">
        <v>206</v>
      </c>
      <c r="C754" s="517" t="s">
        <v>188</v>
      </c>
      <c r="D754" s="335">
        <v>155</v>
      </c>
      <c r="E754" s="254" t="s">
        <v>2946</v>
      </c>
      <c r="F754" s="254" t="s">
        <v>2947</v>
      </c>
      <c r="G754" s="336">
        <v>43845</v>
      </c>
      <c r="H754" s="351" t="s">
        <v>17</v>
      </c>
      <c r="I754" s="330" t="s">
        <v>2948</v>
      </c>
      <c r="J754" s="271" t="s">
        <v>2949</v>
      </c>
      <c r="K754" s="271" t="s">
        <v>2935</v>
      </c>
      <c r="L754" s="330" t="s">
        <v>2882</v>
      </c>
      <c r="M754" s="330">
        <v>2019</v>
      </c>
      <c r="N754" s="330" t="s">
        <v>2950</v>
      </c>
      <c r="O754" s="299" t="s">
        <v>2951</v>
      </c>
      <c r="P754" s="299" t="s">
        <v>2952</v>
      </c>
      <c r="Q754" s="327">
        <v>1</v>
      </c>
      <c r="R754" s="410"/>
      <c r="S754" s="421">
        <v>219321245</v>
      </c>
      <c r="T754" s="412">
        <f t="shared" si="190"/>
        <v>3655354.0833333335</v>
      </c>
      <c r="U754" s="224">
        <v>60</v>
      </c>
      <c r="V754" s="223">
        <v>60</v>
      </c>
      <c r="W754" s="222">
        <f t="shared" si="191"/>
        <v>0</v>
      </c>
      <c r="X754" s="224">
        <f t="shared" si="192"/>
        <v>60</v>
      </c>
      <c r="Y754" s="225">
        <f t="shared" si="187"/>
        <v>0</v>
      </c>
      <c r="Z754" s="414">
        <v>219321245</v>
      </c>
      <c r="AA754" s="414">
        <v>0</v>
      </c>
      <c r="AB754" s="226">
        <f t="shared" si="188"/>
        <v>0</v>
      </c>
      <c r="AC754" s="226"/>
      <c r="AD754" s="226"/>
      <c r="AE754" s="226"/>
      <c r="AF754" s="226"/>
      <c r="AG754" s="226"/>
      <c r="AH754" s="226"/>
      <c r="AI754" s="226"/>
      <c r="AJ754" s="226"/>
      <c r="AK754" s="226"/>
      <c r="AL754" s="226"/>
      <c r="AM754" s="226"/>
      <c r="AN754" s="226"/>
      <c r="AO754" s="226">
        <f t="shared" si="193"/>
        <v>219321245</v>
      </c>
      <c r="AP754" s="415">
        <f t="shared" si="194"/>
        <v>0</v>
      </c>
      <c r="AQ754" s="416"/>
      <c r="AR754" s="416"/>
      <c r="AS754" s="417"/>
      <c r="AT754" s="404"/>
      <c r="AU754" s="119" t="s">
        <v>195</v>
      </c>
      <c r="AV754" s="119" t="e">
        <f>VLOOKUP(F754,'[80]Detail Deprec_202512'!$D$230:$I$390,6,FALSE)</f>
        <v>#N/A</v>
      </c>
      <c r="AW754" s="534" t="e">
        <f t="shared" si="195"/>
        <v>#N/A</v>
      </c>
      <c r="BG754">
        <v>1</v>
      </c>
      <c r="BL754" s="254" t="s">
        <v>2946</v>
      </c>
    </row>
    <row r="755" spans="1:64" ht="12.9" hidden="1" customHeight="1" outlineLevel="1">
      <c r="A755" s="210">
        <f t="shared" si="189"/>
        <v>738</v>
      </c>
      <c r="B755" s="259" t="s">
        <v>199</v>
      </c>
      <c r="C755" s="271" t="s">
        <v>200</v>
      </c>
      <c r="D755" s="327">
        <v>155</v>
      </c>
      <c r="E755" s="259"/>
      <c r="F755" s="259" t="s">
        <v>2953</v>
      </c>
      <c r="G755" s="432">
        <v>43872</v>
      </c>
      <c r="H755" s="351" t="s">
        <v>17</v>
      </c>
      <c r="I755" s="330" t="s">
        <v>2954</v>
      </c>
      <c r="J755" s="217" t="s">
        <v>2955</v>
      </c>
      <c r="K755" s="424" t="s">
        <v>2956</v>
      </c>
      <c r="L755" s="217"/>
      <c r="M755" s="217">
        <v>2019</v>
      </c>
      <c r="N755" s="217" t="s">
        <v>2957</v>
      </c>
      <c r="O755" s="217" t="s">
        <v>2958</v>
      </c>
      <c r="P755" s="217" t="s">
        <v>2959</v>
      </c>
      <c r="Q755" s="212">
        <v>1</v>
      </c>
      <c r="R755" s="434"/>
      <c r="S755" s="435">
        <v>279545454</v>
      </c>
      <c r="T755" s="412">
        <f t="shared" si="190"/>
        <v>4659090.9000000004</v>
      </c>
      <c r="U755" s="224">
        <v>60</v>
      </c>
      <c r="V755" s="223">
        <v>59.999999999999986</v>
      </c>
      <c r="W755" s="222">
        <f t="shared" si="191"/>
        <v>0</v>
      </c>
      <c r="X755" s="225">
        <f t="shared" si="192"/>
        <v>59.999999999999986</v>
      </c>
      <c r="Y755" s="225">
        <f t="shared" ref="Y755:Y770" si="196">+U755-X755</f>
        <v>0</v>
      </c>
      <c r="Z755" s="414">
        <v>279545453.99999994</v>
      </c>
      <c r="AA755" s="414">
        <v>5.9604644775390625E-8</v>
      </c>
      <c r="AB755" s="226">
        <f t="shared" si="188"/>
        <v>0</v>
      </c>
      <c r="AC755" s="226"/>
      <c r="AD755" s="226"/>
      <c r="AE755" s="226"/>
      <c r="AF755" s="226"/>
      <c r="AG755" s="226"/>
      <c r="AH755" s="226"/>
      <c r="AI755" s="226"/>
      <c r="AJ755" s="226"/>
      <c r="AK755" s="226"/>
      <c r="AL755" s="226"/>
      <c r="AM755" s="226"/>
      <c r="AN755" s="226"/>
      <c r="AO755" s="226">
        <f t="shared" si="193"/>
        <v>279545453.99999994</v>
      </c>
      <c r="AP755" s="227">
        <f t="shared" si="194"/>
        <v>5.9604644775390625E-8</v>
      </c>
      <c r="AQ755" s="332"/>
      <c r="AR755" s="332"/>
      <c r="AS755" s="427"/>
      <c r="AT755" s="333"/>
      <c r="AU755" s="119" t="s">
        <v>195</v>
      </c>
      <c r="AV755" s="119" t="e">
        <f>VLOOKUP(F755,'[80]Detail Deprec_202512'!$D$230:$I$390,6,FALSE)</f>
        <v>#N/A</v>
      </c>
      <c r="AW755" s="534" t="e">
        <f t="shared" si="195"/>
        <v>#N/A</v>
      </c>
      <c r="BL755" s="259"/>
    </row>
    <row r="756" spans="1:64" ht="12.9" hidden="1" customHeight="1" outlineLevel="1">
      <c r="A756" s="210">
        <f t="shared" si="189"/>
        <v>739</v>
      </c>
      <c r="B756" s="259" t="s">
        <v>518</v>
      </c>
      <c r="C756" s="216" t="s">
        <v>1446</v>
      </c>
      <c r="D756" s="327">
        <v>155</v>
      </c>
      <c r="E756" s="259" t="s">
        <v>2960</v>
      </c>
      <c r="F756" s="259" t="s">
        <v>2961</v>
      </c>
      <c r="G756" s="432">
        <v>43872</v>
      </c>
      <c r="H756" s="351" t="s">
        <v>17</v>
      </c>
      <c r="I756" s="330"/>
      <c r="J756" s="218" t="s">
        <v>2962</v>
      </c>
      <c r="K756" s="433" t="s">
        <v>2919</v>
      </c>
      <c r="L756" s="217" t="s">
        <v>1860</v>
      </c>
      <c r="M756" s="217">
        <v>2019</v>
      </c>
      <c r="N756" s="217"/>
      <c r="O756" s="218" t="s">
        <v>2963</v>
      </c>
      <c r="P756" s="218" t="s">
        <v>2964</v>
      </c>
      <c r="Q756" s="212">
        <v>1</v>
      </c>
      <c r="R756" s="434"/>
      <c r="S756" s="435">
        <v>405500000</v>
      </c>
      <c r="T756" s="412">
        <f t="shared" si="190"/>
        <v>6758333.333333333</v>
      </c>
      <c r="U756" s="224">
        <v>60</v>
      </c>
      <c r="V756" s="223">
        <v>60</v>
      </c>
      <c r="W756" s="222">
        <f t="shared" si="191"/>
        <v>0</v>
      </c>
      <c r="X756" s="225">
        <f t="shared" si="192"/>
        <v>60</v>
      </c>
      <c r="Y756" s="225">
        <f t="shared" si="196"/>
        <v>0</v>
      </c>
      <c r="Z756" s="414">
        <v>405500000</v>
      </c>
      <c r="AA756" s="414">
        <v>0</v>
      </c>
      <c r="AB756" s="226">
        <f t="shared" si="188"/>
        <v>0</v>
      </c>
      <c r="AC756" s="226"/>
      <c r="AD756" s="226"/>
      <c r="AE756" s="226"/>
      <c r="AF756" s="226"/>
      <c r="AG756" s="226"/>
      <c r="AH756" s="226"/>
      <c r="AI756" s="226"/>
      <c r="AJ756" s="226"/>
      <c r="AK756" s="226"/>
      <c r="AL756" s="226"/>
      <c r="AM756" s="226"/>
      <c r="AN756" s="226"/>
      <c r="AO756" s="226">
        <f t="shared" si="193"/>
        <v>405500000</v>
      </c>
      <c r="AP756" s="227">
        <f t="shared" si="194"/>
        <v>0</v>
      </c>
      <c r="AQ756" s="332"/>
      <c r="AR756" s="332"/>
      <c r="AS756" s="427"/>
      <c r="AT756" s="333"/>
      <c r="AU756" s="119" t="s">
        <v>195</v>
      </c>
      <c r="AV756" s="119" t="e">
        <f>VLOOKUP(F756,'[80]Detail Deprec_202512'!$D$230:$I$390,6,FALSE)</f>
        <v>#N/A</v>
      </c>
      <c r="AW756" s="534" t="e">
        <f t="shared" si="195"/>
        <v>#N/A</v>
      </c>
      <c r="BL756" s="259" t="s">
        <v>2960</v>
      </c>
    </row>
    <row r="757" spans="1:64" ht="12.9" hidden="1" customHeight="1" outlineLevel="1">
      <c r="A757" s="210">
        <f t="shared" si="189"/>
        <v>740</v>
      </c>
      <c r="B757" s="259" t="s">
        <v>1839</v>
      </c>
      <c r="C757" s="271" t="s">
        <v>1840</v>
      </c>
      <c r="D757" s="327">
        <v>155</v>
      </c>
      <c r="E757" s="259" t="s">
        <v>2965</v>
      </c>
      <c r="F757" s="259" t="s">
        <v>2966</v>
      </c>
      <c r="G757" s="432">
        <v>44180</v>
      </c>
      <c r="H757" s="351" t="s">
        <v>17</v>
      </c>
      <c r="I757" s="436" t="s">
        <v>2967</v>
      </c>
      <c r="J757" s="218" t="s">
        <v>1818</v>
      </c>
      <c r="K757" s="433" t="s">
        <v>2727</v>
      </c>
      <c r="L757" s="217" t="s">
        <v>1860</v>
      </c>
      <c r="M757" s="217">
        <v>2020</v>
      </c>
      <c r="N757" s="218" t="s">
        <v>2968</v>
      </c>
      <c r="O757" s="218" t="s">
        <v>2969</v>
      </c>
      <c r="P757" s="218" t="s">
        <v>2969</v>
      </c>
      <c r="Q757" s="212">
        <v>1</v>
      </c>
      <c r="R757" s="434"/>
      <c r="S757" s="435">
        <v>545000000</v>
      </c>
      <c r="T757" s="412">
        <f t="shared" si="190"/>
        <v>9083333.333333334</v>
      </c>
      <c r="U757" s="224">
        <v>60</v>
      </c>
      <c r="V757" s="223">
        <v>59.999999999999993</v>
      </c>
      <c r="W757" s="222">
        <f t="shared" si="191"/>
        <v>0</v>
      </c>
      <c r="X757" s="225">
        <f t="shared" si="192"/>
        <v>59.999999999999993</v>
      </c>
      <c r="Y757" s="225">
        <f t="shared" si="196"/>
        <v>0</v>
      </c>
      <c r="Z757" s="414">
        <v>545000000</v>
      </c>
      <c r="AA757" s="414">
        <v>0</v>
      </c>
      <c r="AB757" s="226">
        <f t="shared" si="188"/>
        <v>0</v>
      </c>
      <c r="AC757" s="226"/>
      <c r="AD757" s="226"/>
      <c r="AE757" s="226"/>
      <c r="AF757" s="226"/>
      <c r="AG757" s="226"/>
      <c r="AH757" s="226"/>
      <c r="AI757" s="226"/>
      <c r="AJ757" s="226"/>
      <c r="AK757" s="226"/>
      <c r="AL757" s="226"/>
      <c r="AM757" s="226"/>
      <c r="AN757" s="226"/>
      <c r="AO757" s="226">
        <f t="shared" si="193"/>
        <v>545000000</v>
      </c>
      <c r="AP757" s="227">
        <f t="shared" si="194"/>
        <v>0</v>
      </c>
      <c r="AQ757" s="332"/>
      <c r="AR757" s="332"/>
      <c r="AS757" s="427"/>
      <c r="AT757" s="333"/>
      <c r="AU757" s="119" t="s">
        <v>195</v>
      </c>
      <c r="AV757" s="119" t="e">
        <f>VLOOKUP(F757,'[80]Detail Deprec_202512'!$D$230:$I$390,6,FALSE)</f>
        <v>#N/A</v>
      </c>
      <c r="AW757" s="534" t="e">
        <f t="shared" si="195"/>
        <v>#N/A</v>
      </c>
      <c r="BL757" s="259" t="s">
        <v>2965</v>
      </c>
    </row>
    <row r="758" spans="1:64" ht="12.9" hidden="1" customHeight="1" outlineLevel="1">
      <c r="A758" s="210">
        <f t="shared" si="189"/>
        <v>741</v>
      </c>
      <c r="B758" s="259" t="s">
        <v>1839</v>
      </c>
      <c r="C758" s="271" t="s">
        <v>1926</v>
      </c>
      <c r="D758" s="327">
        <v>155</v>
      </c>
      <c r="E758" s="259" t="s">
        <v>2970</v>
      </c>
      <c r="F758" s="259" t="s">
        <v>2971</v>
      </c>
      <c r="G758" s="432">
        <v>44180</v>
      </c>
      <c r="H758" s="351" t="s">
        <v>17</v>
      </c>
      <c r="I758" s="436" t="s">
        <v>2967</v>
      </c>
      <c r="J758" s="218" t="s">
        <v>1818</v>
      </c>
      <c r="K758" s="433" t="s">
        <v>2727</v>
      </c>
      <c r="L758" s="217" t="s">
        <v>1815</v>
      </c>
      <c r="M758" s="217">
        <v>2020</v>
      </c>
      <c r="N758" s="218" t="s">
        <v>2972</v>
      </c>
      <c r="O758" s="218" t="s">
        <v>2973</v>
      </c>
      <c r="P758" s="218" t="s">
        <v>2974</v>
      </c>
      <c r="Q758" s="212">
        <v>1</v>
      </c>
      <c r="R758" s="434"/>
      <c r="S758" s="435">
        <v>525000000</v>
      </c>
      <c r="T758" s="412">
        <f t="shared" si="190"/>
        <v>8750000</v>
      </c>
      <c r="U758" s="224">
        <v>60</v>
      </c>
      <c r="V758" s="223">
        <v>60</v>
      </c>
      <c r="W758" s="222">
        <f t="shared" si="191"/>
        <v>0</v>
      </c>
      <c r="X758" s="225">
        <f t="shared" si="192"/>
        <v>60</v>
      </c>
      <c r="Y758" s="225">
        <f t="shared" si="196"/>
        <v>0</v>
      </c>
      <c r="Z758" s="414">
        <v>525000000</v>
      </c>
      <c r="AA758" s="414">
        <v>0</v>
      </c>
      <c r="AB758" s="226">
        <f t="shared" si="188"/>
        <v>0</v>
      </c>
      <c r="AC758" s="226"/>
      <c r="AD758" s="226"/>
      <c r="AE758" s="226"/>
      <c r="AF758" s="226"/>
      <c r="AG758" s="226"/>
      <c r="AH758" s="226"/>
      <c r="AI758" s="226"/>
      <c r="AJ758" s="226"/>
      <c r="AK758" s="226"/>
      <c r="AL758" s="226"/>
      <c r="AM758" s="226"/>
      <c r="AN758" s="226"/>
      <c r="AO758" s="226">
        <f t="shared" si="193"/>
        <v>525000000</v>
      </c>
      <c r="AP758" s="227">
        <f t="shared" si="194"/>
        <v>0</v>
      </c>
      <c r="AQ758" s="332"/>
      <c r="AR758" s="332"/>
      <c r="AS758" s="427"/>
      <c r="AT758" s="333"/>
      <c r="AU758" s="119" t="s">
        <v>195</v>
      </c>
      <c r="AV758" s="119" t="e">
        <f>VLOOKUP(F758,'[80]Detail Deprec_202512'!$D$230:$I$390,6,FALSE)</f>
        <v>#N/A</v>
      </c>
      <c r="AW758" s="534" t="e">
        <f t="shared" si="195"/>
        <v>#N/A</v>
      </c>
      <c r="BL758" s="259" t="s">
        <v>2970</v>
      </c>
    </row>
    <row r="759" spans="1:64" ht="12.9" hidden="1" customHeight="1" outlineLevel="1">
      <c r="A759" s="210">
        <f t="shared" si="189"/>
        <v>742</v>
      </c>
      <c r="B759" s="259" t="s">
        <v>518</v>
      </c>
      <c r="C759" s="216" t="s">
        <v>1446</v>
      </c>
      <c r="D759" s="327">
        <v>155</v>
      </c>
      <c r="E759" s="259" t="s">
        <v>2975</v>
      </c>
      <c r="F759" s="259" t="s">
        <v>2976</v>
      </c>
      <c r="G759" s="432">
        <v>44180</v>
      </c>
      <c r="H759" s="351" t="s">
        <v>17</v>
      </c>
      <c r="I759" s="436" t="s">
        <v>2977</v>
      </c>
      <c r="J759" s="218" t="s">
        <v>1818</v>
      </c>
      <c r="K759" s="433" t="s">
        <v>2919</v>
      </c>
      <c r="L759" s="217" t="s">
        <v>2163</v>
      </c>
      <c r="M759" s="217">
        <v>2020</v>
      </c>
      <c r="N759" s="218" t="s">
        <v>2978</v>
      </c>
      <c r="O759" s="218" t="s">
        <v>2979</v>
      </c>
      <c r="P759" s="218" t="s">
        <v>2980</v>
      </c>
      <c r="Q759" s="212">
        <v>1</v>
      </c>
      <c r="R759" s="434"/>
      <c r="S759" s="435">
        <v>365000000</v>
      </c>
      <c r="T759" s="412">
        <f t="shared" si="190"/>
        <v>6083333.333333333</v>
      </c>
      <c r="U759" s="224">
        <v>60</v>
      </c>
      <c r="V759" s="223">
        <v>60.000000000000014</v>
      </c>
      <c r="W759" s="222">
        <f t="shared" si="191"/>
        <v>0</v>
      </c>
      <c r="X759" s="225">
        <f t="shared" si="192"/>
        <v>60.000000000000014</v>
      </c>
      <c r="Y759" s="225">
        <f t="shared" si="196"/>
        <v>0</v>
      </c>
      <c r="Z759" s="414">
        <v>365000000.00000006</v>
      </c>
      <c r="AA759" s="414">
        <v>-5.9604644775390625E-8</v>
      </c>
      <c r="AB759" s="226">
        <f t="shared" si="188"/>
        <v>0</v>
      </c>
      <c r="AC759" s="226"/>
      <c r="AD759" s="226"/>
      <c r="AE759" s="226"/>
      <c r="AF759" s="226"/>
      <c r="AG759" s="226"/>
      <c r="AH759" s="226"/>
      <c r="AI759" s="226"/>
      <c r="AJ759" s="226"/>
      <c r="AK759" s="226"/>
      <c r="AL759" s="226"/>
      <c r="AM759" s="226"/>
      <c r="AN759" s="226"/>
      <c r="AO759" s="226">
        <f t="shared" si="193"/>
        <v>365000000.00000006</v>
      </c>
      <c r="AP759" s="227">
        <f t="shared" si="194"/>
        <v>-5.9604644775390625E-8</v>
      </c>
      <c r="AQ759" s="332"/>
      <c r="AR759" s="332"/>
      <c r="AS759" s="427"/>
      <c r="AT759" s="333"/>
      <c r="AU759" s="119" t="s">
        <v>195</v>
      </c>
      <c r="AV759" s="119">
        <f>VLOOKUP(F759,'[80]Detail Deprec_202512'!$D$230:$I$390,6,FALSE)</f>
        <v>0.69</v>
      </c>
      <c r="AW759" s="534">
        <f t="shared" si="195"/>
        <v>0.69</v>
      </c>
      <c r="BL759" s="259" t="s">
        <v>2975</v>
      </c>
    </row>
    <row r="760" spans="1:64" ht="12.9" hidden="1" customHeight="1" outlineLevel="1">
      <c r="A760" s="829">
        <f t="shared" si="189"/>
        <v>743</v>
      </c>
      <c r="B760" s="853" t="s">
        <v>518</v>
      </c>
      <c r="C760" s="849" t="s">
        <v>512</v>
      </c>
      <c r="D760" s="837">
        <v>155</v>
      </c>
      <c r="E760" s="853" t="s">
        <v>2981</v>
      </c>
      <c r="F760" s="853" t="s">
        <v>2982</v>
      </c>
      <c r="G760" s="854">
        <v>44242</v>
      </c>
      <c r="H760" s="834" t="s">
        <v>17</v>
      </c>
      <c r="I760" s="941" t="s">
        <v>2983</v>
      </c>
      <c r="J760" s="858" t="s">
        <v>2984</v>
      </c>
      <c r="K760" s="857" t="s">
        <v>2919</v>
      </c>
      <c r="L760" s="858" t="s">
        <v>1860</v>
      </c>
      <c r="M760" s="858">
        <v>2021</v>
      </c>
      <c r="N760" s="858" t="s">
        <v>2985</v>
      </c>
      <c r="O760" s="858" t="s">
        <v>2986</v>
      </c>
      <c r="P760" s="858" t="s">
        <v>2987</v>
      </c>
      <c r="Q760" s="859">
        <v>1</v>
      </c>
      <c r="R760" s="860"/>
      <c r="S760" s="861">
        <v>465000000</v>
      </c>
      <c r="T760" s="840">
        <f t="shared" si="190"/>
        <v>7750000</v>
      </c>
      <c r="U760" s="841">
        <v>60</v>
      </c>
      <c r="V760" s="842">
        <v>59</v>
      </c>
      <c r="W760" s="843">
        <f t="shared" si="191"/>
        <v>1</v>
      </c>
      <c r="X760" s="844">
        <f t="shared" si="192"/>
        <v>60</v>
      </c>
      <c r="Y760" s="844">
        <f t="shared" si="196"/>
        <v>0</v>
      </c>
      <c r="Z760" s="845">
        <v>457250000</v>
      </c>
      <c r="AA760" s="845">
        <v>7750000</v>
      </c>
      <c r="AB760" s="845">
        <f t="shared" si="188"/>
        <v>7750000</v>
      </c>
      <c r="AC760" s="845">
        <v>7750000</v>
      </c>
      <c r="AD760" s="845"/>
      <c r="AE760" s="845"/>
      <c r="AF760" s="845"/>
      <c r="AG760" s="845"/>
      <c r="AH760" s="845"/>
      <c r="AI760" s="845"/>
      <c r="AJ760" s="845"/>
      <c r="AK760" s="845"/>
      <c r="AL760" s="845"/>
      <c r="AM760" s="845"/>
      <c r="AN760" s="845"/>
      <c r="AO760" s="845">
        <f t="shared" si="193"/>
        <v>465000000</v>
      </c>
      <c r="AP760" s="846">
        <f t="shared" si="194"/>
        <v>0</v>
      </c>
      <c r="AQ760" s="847"/>
      <c r="AR760" s="847" t="s">
        <v>86</v>
      </c>
      <c r="AS760" s="864"/>
      <c r="AT760" s="865">
        <v>46171</v>
      </c>
      <c r="AU760" s="119" t="s">
        <v>195</v>
      </c>
      <c r="AV760" s="119">
        <f>VLOOKUP(F760,'[80]Detail Deprec_202512'!$D$230:$I$390,6,FALSE)</f>
        <v>7750000</v>
      </c>
      <c r="AW760" s="534">
        <f t="shared" si="195"/>
        <v>7750000</v>
      </c>
      <c r="BL760" s="259" t="s">
        <v>2981</v>
      </c>
    </row>
    <row r="761" spans="1:64" ht="12.9" hidden="1" customHeight="1" outlineLevel="1">
      <c r="A761" s="829">
        <f t="shared" si="189"/>
        <v>744</v>
      </c>
      <c r="B761" s="853" t="s">
        <v>518</v>
      </c>
      <c r="C761" s="849" t="s">
        <v>512</v>
      </c>
      <c r="D761" s="837">
        <v>155</v>
      </c>
      <c r="E761" s="853" t="s">
        <v>2988</v>
      </c>
      <c r="F761" s="853" t="s">
        <v>2989</v>
      </c>
      <c r="G761" s="854">
        <v>44242</v>
      </c>
      <c r="H761" s="834" t="s">
        <v>17</v>
      </c>
      <c r="I761" s="941" t="s">
        <v>2983</v>
      </c>
      <c r="J761" s="858" t="s">
        <v>2990</v>
      </c>
      <c r="K761" s="857" t="s">
        <v>2919</v>
      </c>
      <c r="L761" s="858" t="s">
        <v>2163</v>
      </c>
      <c r="M761" s="858">
        <v>2021</v>
      </c>
      <c r="N761" s="858" t="s">
        <v>2991</v>
      </c>
      <c r="O761" s="858" t="s">
        <v>2992</v>
      </c>
      <c r="P761" s="858" t="s">
        <v>2993</v>
      </c>
      <c r="Q761" s="859">
        <v>1</v>
      </c>
      <c r="R761" s="860"/>
      <c r="S761" s="861">
        <v>565000000</v>
      </c>
      <c r="T761" s="840">
        <f t="shared" si="190"/>
        <v>9416666.666666666</v>
      </c>
      <c r="U761" s="841">
        <v>60</v>
      </c>
      <c r="V761" s="842">
        <v>59.000000000000007</v>
      </c>
      <c r="W761" s="843">
        <f t="shared" si="191"/>
        <v>1</v>
      </c>
      <c r="X761" s="844">
        <f t="shared" si="192"/>
        <v>60.000000000000007</v>
      </c>
      <c r="Y761" s="844">
        <f t="shared" si="196"/>
        <v>0</v>
      </c>
      <c r="Z761" s="845">
        <v>555583333.33333337</v>
      </c>
      <c r="AA761" s="845">
        <v>9416666.6666666269</v>
      </c>
      <c r="AB761" s="845">
        <f t="shared" si="188"/>
        <v>9416666.666666666</v>
      </c>
      <c r="AC761" s="845">
        <v>9416666.666666666</v>
      </c>
      <c r="AD761" s="845"/>
      <c r="AE761" s="845"/>
      <c r="AF761" s="845"/>
      <c r="AG761" s="845"/>
      <c r="AH761" s="845"/>
      <c r="AI761" s="845"/>
      <c r="AJ761" s="845"/>
      <c r="AK761" s="845"/>
      <c r="AL761" s="845"/>
      <c r="AM761" s="845"/>
      <c r="AN761" s="845"/>
      <c r="AO761" s="845">
        <f t="shared" si="193"/>
        <v>565000000</v>
      </c>
      <c r="AP761" s="846">
        <f t="shared" si="194"/>
        <v>0</v>
      </c>
      <c r="AQ761" s="847"/>
      <c r="AR761" s="847" t="s">
        <v>86</v>
      </c>
      <c r="AS761" s="864"/>
      <c r="AT761" s="865">
        <v>46171</v>
      </c>
      <c r="AU761" s="119" t="s">
        <v>195</v>
      </c>
      <c r="AV761" s="119">
        <f>VLOOKUP(F761,'[80]Detail Deprec_202512'!$D$230:$I$390,6,FALSE)</f>
        <v>9416666.6699999999</v>
      </c>
      <c r="AW761" s="534">
        <f t="shared" si="195"/>
        <v>9416666.6699999999</v>
      </c>
      <c r="BL761" s="259" t="s">
        <v>2988</v>
      </c>
    </row>
    <row r="762" spans="1:64" ht="12.9" hidden="1" customHeight="1" outlineLevel="1">
      <c r="A762" s="829">
        <f t="shared" si="189"/>
        <v>745</v>
      </c>
      <c r="B762" s="853" t="s">
        <v>518</v>
      </c>
      <c r="C762" s="849" t="s">
        <v>512</v>
      </c>
      <c r="D762" s="837">
        <v>155</v>
      </c>
      <c r="E762" s="853" t="s">
        <v>2994</v>
      </c>
      <c r="F762" s="853" t="s">
        <v>2995</v>
      </c>
      <c r="G762" s="854">
        <v>44242</v>
      </c>
      <c r="H762" s="834" t="s">
        <v>17</v>
      </c>
      <c r="I762" s="941" t="s">
        <v>2983</v>
      </c>
      <c r="J762" s="858" t="s">
        <v>2996</v>
      </c>
      <c r="K762" s="857" t="s">
        <v>2919</v>
      </c>
      <c r="L762" s="858" t="s">
        <v>2163</v>
      </c>
      <c r="M762" s="858">
        <v>2021</v>
      </c>
      <c r="N762" s="858" t="s">
        <v>2997</v>
      </c>
      <c r="O762" s="858" t="s">
        <v>2998</v>
      </c>
      <c r="P762" s="858" t="s">
        <v>2999</v>
      </c>
      <c r="Q762" s="859">
        <v>1</v>
      </c>
      <c r="R762" s="860"/>
      <c r="S762" s="861">
        <v>565000000</v>
      </c>
      <c r="T762" s="840">
        <f t="shared" si="190"/>
        <v>9416666.666666666</v>
      </c>
      <c r="U762" s="841">
        <v>60</v>
      </c>
      <c r="V762" s="842">
        <v>59.000000000000007</v>
      </c>
      <c r="W762" s="843">
        <f t="shared" si="191"/>
        <v>1</v>
      </c>
      <c r="X762" s="844">
        <f t="shared" si="192"/>
        <v>60.000000000000007</v>
      </c>
      <c r="Y762" s="844">
        <f t="shared" si="196"/>
        <v>0</v>
      </c>
      <c r="Z762" s="845">
        <v>555583333.33333337</v>
      </c>
      <c r="AA762" s="845">
        <v>9416666.6666666269</v>
      </c>
      <c r="AB762" s="845">
        <f t="shared" si="188"/>
        <v>9416666.666666666</v>
      </c>
      <c r="AC762" s="845">
        <v>9416666.666666666</v>
      </c>
      <c r="AD762" s="845"/>
      <c r="AE762" s="845"/>
      <c r="AF762" s="845"/>
      <c r="AG762" s="845"/>
      <c r="AH762" s="845"/>
      <c r="AI762" s="845"/>
      <c r="AJ762" s="845"/>
      <c r="AK762" s="845"/>
      <c r="AL762" s="845"/>
      <c r="AM762" s="845"/>
      <c r="AN762" s="845"/>
      <c r="AO762" s="845">
        <f t="shared" si="193"/>
        <v>565000000</v>
      </c>
      <c r="AP762" s="846">
        <f t="shared" si="194"/>
        <v>0</v>
      </c>
      <c r="AQ762" s="847"/>
      <c r="AR762" s="847" t="s">
        <v>86</v>
      </c>
      <c r="AS762" s="864"/>
      <c r="AT762" s="865">
        <v>46171</v>
      </c>
      <c r="AU762" s="119" t="s">
        <v>195</v>
      </c>
      <c r="AV762" s="119">
        <f>VLOOKUP(F762,'[80]Detail Deprec_202512'!$D$230:$I$390,6,FALSE)</f>
        <v>9416666.6699999999</v>
      </c>
      <c r="AW762" s="534">
        <f t="shared" si="195"/>
        <v>9416666.6699999999</v>
      </c>
      <c r="BL762" s="259" t="s">
        <v>2994</v>
      </c>
    </row>
    <row r="763" spans="1:64" ht="12.9" hidden="1" customHeight="1" outlineLevel="1">
      <c r="A763" s="829">
        <f t="shared" si="189"/>
        <v>746</v>
      </c>
      <c r="B763" s="853" t="s">
        <v>518</v>
      </c>
      <c r="C763" s="849" t="s">
        <v>512</v>
      </c>
      <c r="D763" s="837">
        <v>155</v>
      </c>
      <c r="E763" s="853" t="s">
        <v>3000</v>
      </c>
      <c r="F763" s="853" t="s">
        <v>3001</v>
      </c>
      <c r="G763" s="854">
        <v>44242</v>
      </c>
      <c r="H763" s="834" t="s">
        <v>17</v>
      </c>
      <c r="I763" s="941" t="s">
        <v>2983</v>
      </c>
      <c r="J763" s="858" t="s">
        <v>3002</v>
      </c>
      <c r="K763" s="857" t="s">
        <v>2919</v>
      </c>
      <c r="L763" s="858" t="s">
        <v>1860</v>
      </c>
      <c r="M763" s="858">
        <v>2021</v>
      </c>
      <c r="N763" s="858" t="s">
        <v>2985</v>
      </c>
      <c r="O763" s="858" t="s">
        <v>3003</v>
      </c>
      <c r="P763" s="858" t="s">
        <v>3004</v>
      </c>
      <c r="Q763" s="859">
        <v>1</v>
      </c>
      <c r="R763" s="860"/>
      <c r="S763" s="861">
        <v>465000000</v>
      </c>
      <c r="T763" s="840">
        <f t="shared" si="190"/>
        <v>7750000</v>
      </c>
      <c r="U763" s="841">
        <v>60</v>
      </c>
      <c r="V763" s="842">
        <v>59</v>
      </c>
      <c r="W763" s="843">
        <f t="shared" si="191"/>
        <v>1</v>
      </c>
      <c r="X763" s="844">
        <f t="shared" si="192"/>
        <v>60</v>
      </c>
      <c r="Y763" s="844">
        <f t="shared" si="196"/>
        <v>0</v>
      </c>
      <c r="Z763" s="845">
        <v>457250000</v>
      </c>
      <c r="AA763" s="845">
        <v>7750000</v>
      </c>
      <c r="AB763" s="845">
        <f t="shared" si="188"/>
        <v>7750000</v>
      </c>
      <c r="AC763" s="845">
        <v>7750000</v>
      </c>
      <c r="AD763" s="845"/>
      <c r="AE763" s="845"/>
      <c r="AF763" s="845"/>
      <c r="AG763" s="845"/>
      <c r="AH763" s="845"/>
      <c r="AI763" s="845"/>
      <c r="AJ763" s="845"/>
      <c r="AK763" s="845"/>
      <c r="AL763" s="845"/>
      <c r="AM763" s="845"/>
      <c r="AN763" s="845"/>
      <c r="AO763" s="845">
        <f t="shared" si="193"/>
        <v>465000000</v>
      </c>
      <c r="AP763" s="846">
        <f t="shared" si="194"/>
        <v>0</v>
      </c>
      <c r="AQ763" s="847"/>
      <c r="AR763" s="847" t="s">
        <v>86</v>
      </c>
      <c r="AS763" s="864"/>
      <c r="AT763" s="865">
        <v>46171</v>
      </c>
      <c r="AU763" s="119" t="s">
        <v>195</v>
      </c>
      <c r="AV763" s="119">
        <f>VLOOKUP(F763,'[80]Detail Deprec_202512'!$D$230:$I$390,6,FALSE)</f>
        <v>7750000</v>
      </c>
      <c r="AW763" s="534">
        <f t="shared" si="195"/>
        <v>7750000</v>
      </c>
      <c r="BL763" s="259" t="s">
        <v>3000</v>
      </c>
    </row>
    <row r="764" spans="1:64" ht="12.9" hidden="1" customHeight="1" outlineLevel="1">
      <c r="A764" s="210">
        <f t="shared" si="189"/>
        <v>747</v>
      </c>
      <c r="B764" s="259" t="s">
        <v>518</v>
      </c>
      <c r="C764" s="216" t="s">
        <v>512</v>
      </c>
      <c r="D764" s="327">
        <v>155</v>
      </c>
      <c r="E764" s="259" t="s">
        <v>3005</v>
      </c>
      <c r="F764" s="259" t="s">
        <v>3006</v>
      </c>
      <c r="G764" s="432">
        <v>44285</v>
      </c>
      <c r="H764" s="351" t="s">
        <v>17</v>
      </c>
      <c r="I764" s="436"/>
      <c r="J764" s="218" t="s">
        <v>3007</v>
      </c>
      <c r="K764" s="433" t="s">
        <v>2727</v>
      </c>
      <c r="L764" s="217" t="s">
        <v>1860</v>
      </c>
      <c r="M764" s="217">
        <v>2021</v>
      </c>
      <c r="N764" s="218" t="s">
        <v>3008</v>
      </c>
      <c r="O764" s="218" t="s">
        <v>3009</v>
      </c>
      <c r="P764" s="218" t="s">
        <v>3010</v>
      </c>
      <c r="Q764" s="212">
        <v>1</v>
      </c>
      <c r="R764" s="434"/>
      <c r="S764" s="435">
        <v>435000000</v>
      </c>
      <c r="T764" s="412">
        <f t="shared" si="190"/>
        <v>7250000</v>
      </c>
      <c r="U764" s="224">
        <v>60</v>
      </c>
      <c r="V764" s="223">
        <v>58</v>
      </c>
      <c r="W764" s="222">
        <f t="shared" si="191"/>
        <v>2</v>
      </c>
      <c r="X764" s="225">
        <f t="shared" si="192"/>
        <v>60</v>
      </c>
      <c r="Y764" s="225">
        <f t="shared" si="196"/>
        <v>0</v>
      </c>
      <c r="Z764" s="414">
        <v>420500000</v>
      </c>
      <c r="AA764" s="414">
        <v>14500000</v>
      </c>
      <c r="AB764" s="226">
        <f t="shared" si="188"/>
        <v>14500000</v>
      </c>
      <c r="AC764" s="226">
        <v>7250000</v>
      </c>
      <c r="AD764" s="226">
        <v>7250000</v>
      </c>
      <c r="AE764" s="226"/>
      <c r="AF764" s="226"/>
      <c r="AG764" s="226"/>
      <c r="AH764" s="226"/>
      <c r="AI764" s="226"/>
      <c r="AJ764" s="226"/>
      <c r="AK764" s="226"/>
      <c r="AL764" s="226"/>
      <c r="AM764" s="226"/>
      <c r="AN764" s="226"/>
      <c r="AO764" s="226">
        <f t="shared" si="193"/>
        <v>435000000</v>
      </c>
      <c r="AP764" s="227">
        <f t="shared" si="194"/>
        <v>0</v>
      </c>
      <c r="AQ764" s="332"/>
      <c r="AR764" s="332"/>
      <c r="AS764" s="427"/>
      <c r="AT764" s="437">
        <v>44286</v>
      </c>
      <c r="AU764" s="119" t="s">
        <v>195</v>
      </c>
      <c r="AV764" s="119">
        <f>VLOOKUP(F764,'[80]Detail Deprec_202512'!$D$230:$I$390,6,FALSE)</f>
        <v>7250000</v>
      </c>
      <c r="AW764" s="534">
        <f t="shared" si="195"/>
        <v>7250000</v>
      </c>
      <c r="BL764" s="259" t="s">
        <v>3005</v>
      </c>
    </row>
    <row r="765" spans="1:64" ht="12.9" hidden="1" customHeight="1" outlineLevel="1">
      <c r="A765" s="210">
        <f t="shared" si="189"/>
        <v>748</v>
      </c>
      <c r="B765" s="259" t="s">
        <v>518</v>
      </c>
      <c r="C765" s="216" t="s">
        <v>512</v>
      </c>
      <c r="D765" s="327">
        <v>155</v>
      </c>
      <c r="E765" s="259" t="s">
        <v>3011</v>
      </c>
      <c r="F765" s="259" t="s">
        <v>3012</v>
      </c>
      <c r="G765" s="432">
        <v>44286</v>
      </c>
      <c r="H765" s="351" t="s">
        <v>17</v>
      </c>
      <c r="I765" s="436" t="s">
        <v>3013</v>
      </c>
      <c r="J765" s="218" t="s">
        <v>3014</v>
      </c>
      <c r="K765" s="433" t="s">
        <v>3015</v>
      </c>
      <c r="L765" s="217" t="s">
        <v>1476</v>
      </c>
      <c r="M765" s="217">
        <v>2021</v>
      </c>
      <c r="N765" s="218" t="s">
        <v>3016</v>
      </c>
      <c r="O765" s="218" t="s">
        <v>3017</v>
      </c>
      <c r="P765" s="218" t="s">
        <v>3017</v>
      </c>
      <c r="Q765" s="212">
        <v>1</v>
      </c>
      <c r="R765" s="434"/>
      <c r="S765" s="435">
        <v>160360000</v>
      </c>
      <c r="T765" s="412">
        <f t="shared" si="190"/>
        <v>3340833.3333333335</v>
      </c>
      <c r="U765" s="224">
        <v>48</v>
      </c>
      <c r="V765" s="223">
        <v>48</v>
      </c>
      <c r="W765" s="222">
        <f t="shared" si="191"/>
        <v>0</v>
      </c>
      <c r="X765" s="225">
        <f t="shared" si="192"/>
        <v>48</v>
      </c>
      <c r="Y765" s="225">
        <f t="shared" si="196"/>
        <v>0</v>
      </c>
      <c r="Z765" s="414">
        <v>160359999.99999997</v>
      </c>
      <c r="AA765" s="414">
        <v>2.9802322387695313E-8</v>
      </c>
      <c r="AB765" s="226">
        <f t="shared" si="188"/>
        <v>0</v>
      </c>
      <c r="AC765" s="226"/>
      <c r="AD765" s="226"/>
      <c r="AE765" s="226"/>
      <c r="AF765" s="226"/>
      <c r="AG765" s="226"/>
      <c r="AH765" s="226"/>
      <c r="AI765" s="226"/>
      <c r="AJ765" s="226"/>
      <c r="AK765" s="226"/>
      <c r="AL765" s="226"/>
      <c r="AM765" s="226"/>
      <c r="AN765" s="226"/>
      <c r="AO765" s="226">
        <f t="shared" si="193"/>
        <v>160359999.99999997</v>
      </c>
      <c r="AP765" s="227">
        <f t="shared" si="194"/>
        <v>2.9802322387695313E-8</v>
      </c>
      <c r="AQ765" s="332"/>
      <c r="AR765" s="332"/>
      <c r="AS765" s="427"/>
      <c r="AT765" s="437">
        <v>44286</v>
      </c>
      <c r="AU765" s="119" t="s">
        <v>195</v>
      </c>
      <c r="AV765" s="119" t="e">
        <f>VLOOKUP(F765,'[80]Detail Deprec_202512'!$D$230:$I$390,6,FALSE)</f>
        <v>#N/A</v>
      </c>
      <c r="AW765" s="534" t="e">
        <f t="shared" si="195"/>
        <v>#N/A</v>
      </c>
      <c r="BL765" s="259" t="s">
        <v>3011</v>
      </c>
    </row>
    <row r="766" spans="1:64" ht="12.9" hidden="1" customHeight="1" outlineLevel="1">
      <c r="A766" s="210">
        <f t="shared" si="189"/>
        <v>749</v>
      </c>
      <c r="B766" s="259" t="s">
        <v>206</v>
      </c>
      <c r="C766" s="517" t="s">
        <v>188</v>
      </c>
      <c r="D766" s="327">
        <v>155</v>
      </c>
      <c r="E766" s="259" t="s">
        <v>3018</v>
      </c>
      <c r="F766" s="259" t="s">
        <v>3019</v>
      </c>
      <c r="G766" s="432">
        <v>44308</v>
      </c>
      <c r="H766" s="351" t="s">
        <v>17</v>
      </c>
      <c r="I766" s="436" t="s">
        <v>3020</v>
      </c>
      <c r="J766" s="218" t="s">
        <v>3021</v>
      </c>
      <c r="K766" s="433" t="s">
        <v>2735</v>
      </c>
      <c r="L766" s="217" t="s">
        <v>3022</v>
      </c>
      <c r="M766" s="217">
        <v>2021</v>
      </c>
      <c r="N766" s="218" t="s">
        <v>3023</v>
      </c>
      <c r="O766" s="218" t="s">
        <v>3024</v>
      </c>
      <c r="P766" s="218" t="s">
        <v>3025</v>
      </c>
      <c r="Q766" s="212">
        <v>1</v>
      </c>
      <c r="R766" s="434"/>
      <c r="S766" s="435">
        <v>188114886</v>
      </c>
      <c r="T766" s="412">
        <f t="shared" si="190"/>
        <v>3135248.1</v>
      </c>
      <c r="U766" s="224">
        <v>60</v>
      </c>
      <c r="V766" s="223">
        <v>57.000000000000014</v>
      </c>
      <c r="W766" s="222">
        <f t="shared" si="191"/>
        <v>3</v>
      </c>
      <c r="X766" s="225">
        <f t="shared" si="192"/>
        <v>60.000000000000014</v>
      </c>
      <c r="Y766" s="225">
        <f t="shared" si="196"/>
        <v>0</v>
      </c>
      <c r="Z766" s="414">
        <v>178709141.70000005</v>
      </c>
      <c r="AA766" s="414">
        <v>9405744.2999999523</v>
      </c>
      <c r="AB766" s="226">
        <f t="shared" si="188"/>
        <v>9405744.3000000007</v>
      </c>
      <c r="AC766" s="226">
        <v>3135248.1</v>
      </c>
      <c r="AD766" s="226">
        <v>3135248.1</v>
      </c>
      <c r="AE766" s="226">
        <v>3135248.1</v>
      </c>
      <c r="AF766" s="226"/>
      <c r="AG766" s="226"/>
      <c r="AH766" s="226"/>
      <c r="AI766" s="226"/>
      <c r="AJ766" s="226"/>
      <c r="AK766" s="226"/>
      <c r="AL766" s="226"/>
      <c r="AM766" s="226"/>
      <c r="AN766" s="226"/>
      <c r="AO766" s="226">
        <f t="shared" si="193"/>
        <v>188114886.00000006</v>
      </c>
      <c r="AP766" s="227">
        <f t="shared" si="194"/>
        <v>-5.9604644775390625E-8</v>
      </c>
      <c r="AQ766" s="332"/>
      <c r="AR766" s="332"/>
      <c r="AS766" s="427"/>
      <c r="AT766" s="437"/>
      <c r="AU766" s="119" t="s">
        <v>195</v>
      </c>
      <c r="AV766" s="119">
        <f>VLOOKUP(F766,'[80]Detail Deprec_202512'!$D$230:$I$390,6,FALSE)</f>
        <v>3135248.1</v>
      </c>
      <c r="AW766" s="534">
        <f t="shared" si="195"/>
        <v>3135248.1</v>
      </c>
      <c r="BL766" s="259" t="s">
        <v>3018</v>
      </c>
    </row>
    <row r="767" spans="1:64" ht="12.9" hidden="1" customHeight="1" outlineLevel="1">
      <c r="A767" s="210">
        <f t="shared" si="189"/>
        <v>750</v>
      </c>
      <c r="B767" s="259" t="s">
        <v>206</v>
      </c>
      <c r="C767" s="517" t="s">
        <v>188</v>
      </c>
      <c r="D767" s="327">
        <v>155</v>
      </c>
      <c r="E767" s="259" t="s">
        <v>3026</v>
      </c>
      <c r="F767" s="259" t="s">
        <v>3027</v>
      </c>
      <c r="G767" s="432">
        <v>44308</v>
      </c>
      <c r="H767" s="351" t="s">
        <v>17</v>
      </c>
      <c r="I767" s="436" t="s">
        <v>3020</v>
      </c>
      <c r="J767" s="218" t="s">
        <v>3021</v>
      </c>
      <c r="K767" s="433" t="s">
        <v>2735</v>
      </c>
      <c r="L767" s="217" t="s">
        <v>3022</v>
      </c>
      <c r="M767" s="217">
        <v>2021</v>
      </c>
      <c r="N767" s="218" t="s">
        <v>3028</v>
      </c>
      <c r="O767" s="218" t="s">
        <v>3029</v>
      </c>
      <c r="P767" s="218" t="s">
        <v>3030</v>
      </c>
      <c r="Q767" s="212">
        <v>1</v>
      </c>
      <c r="R767" s="434"/>
      <c r="S767" s="435">
        <v>188114886</v>
      </c>
      <c r="T767" s="412">
        <f t="shared" si="190"/>
        <v>3135248.1</v>
      </c>
      <c r="U767" s="224">
        <v>60</v>
      </c>
      <c r="V767" s="223">
        <v>57.000000000000014</v>
      </c>
      <c r="W767" s="222">
        <f t="shared" si="191"/>
        <v>3</v>
      </c>
      <c r="X767" s="225">
        <f t="shared" si="192"/>
        <v>60.000000000000014</v>
      </c>
      <c r="Y767" s="225">
        <f t="shared" si="196"/>
        <v>0</v>
      </c>
      <c r="Z767" s="414">
        <v>178709141.70000005</v>
      </c>
      <c r="AA767" s="414">
        <v>9405744.2999999523</v>
      </c>
      <c r="AB767" s="226">
        <f t="shared" si="188"/>
        <v>9405744.3000000007</v>
      </c>
      <c r="AC767" s="226">
        <v>3135248.1</v>
      </c>
      <c r="AD767" s="226">
        <v>3135248.1</v>
      </c>
      <c r="AE767" s="226">
        <v>3135248.1</v>
      </c>
      <c r="AF767" s="226"/>
      <c r="AG767" s="226"/>
      <c r="AH767" s="226"/>
      <c r="AI767" s="226"/>
      <c r="AJ767" s="226"/>
      <c r="AK767" s="226"/>
      <c r="AL767" s="226"/>
      <c r="AM767" s="226"/>
      <c r="AN767" s="226"/>
      <c r="AO767" s="226">
        <f t="shared" si="193"/>
        <v>188114886.00000006</v>
      </c>
      <c r="AP767" s="227">
        <f t="shared" si="194"/>
        <v>-5.9604644775390625E-8</v>
      </c>
      <c r="AQ767" s="332"/>
      <c r="AR767" s="332"/>
      <c r="AS767" s="427"/>
      <c r="AT767" s="437"/>
      <c r="AU767" s="119" t="s">
        <v>195</v>
      </c>
      <c r="AV767" s="119">
        <f>VLOOKUP(F767,'[80]Detail Deprec_202512'!$D$230:$I$390,6,FALSE)</f>
        <v>3135248.1</v>
      </c>
      <c r="AW767" s="534">
        <f t="shared" si="195"/>
        <v>3135248.1</v>
      </c>
      <c r="BL767" s="259" t="s">
        <v>3026</v>
      </c>
    </row>
    <row r="768" spans="1:64" ht="12.9" hidden="1" customHeight="1" outlineLevel="1">
      <c r="A768" s="210">
        <f t="shared" si="189"/>
        <v>751</v>
      </c>
      <c r="B768" s="259" t="s">
        <v>206</v>
      </c>
      <c r="C768" s="517" t="s">
        <v>188</v>
      </c>
      <c r="D768" s="327">
        <v>155</v>
      </c>
      <c r="E768" s="259" t="s">
        <v>3031</v>
      </c>
      <c r="F768" s="259" t="s">
        <v>3032</v>
      </c>
      <c r="G768" s="432">
        <v>44308</v>
      </c>
      <c r="H768" s="351" t="s">
        <v>17</v>
      </c>
      <c r="I768" s="436" t="s">
        <v>3020</v>
      </c>
      <c r="J768" s="218" t="s">
        <v>3021</v>
      </c>
      <c r="K768" s="433" t="s">
        <v>2735</v>
      </c>
      <c r="L768" s="217" t="s">
        <v>3022</v>
      </c>
      <c r="M768" s="217">
        <v>2021</v>
      </c>
      <c r="N768" s="218" t="s">
        <v>3033</v>
      </c>
      <c r="O768" s="218" t="s">
        <v>3034</v>
      </c>
      <c r="P768" s="218" t="s">
        <v>3035</v>
      </c>
      <c r="Q768" s="212">
        <v>1</v>
      </c>
      <c r="R768" s="434"/>
      <c r="S768" s="435">
        <v>188114886</v>
      </c>
      <c r="T768" s="412">
        <f t="shared" si="190"/>
        <v>3135248.1</v>
      </c>
      <c r="U768" s="224">
        <v>60</v>
      </c>
      <c r="V768" s="223">
        <v>57.000000000000014</v>
      </c>
      <c r="W768" s="222">
        <f t="shared" si="191"/>
        <v>3</v>
      </c>
      <c r="X768" s="225">
        <f t="shared" si="192"/>
        <v>60.000000000000014</v>
      </c>
      <c r="Y768" s="225">
        <f t="shared" si="196"/>
        <v>0</v>
      </c>
      <c r="Z768" s="414">
        <v>178709141.70000005</v>
      </c>
      <c r="AA768" s="414">
        <v>9405744.2999999523</v>
      </c>
      <c r="AB768" s="226">
        <f t="shared" si="188"/>
        <v>9405744.3000000007</v>
      </c>
      <c r="AC768" s="226">
        <v>3135248.1</v>
      </c>
      <c r="AD768" s="226">
        <v>3135248.1</v>
      </c>
      <c r="AE768" s="226">
        <v>3135248.1</v>
      </c>
      <c r="AF768" s="226"/>
      <c r="AG768" s="226"/>
      <c r="AH768" s="226"/>
      <c r="AI768" s="226"/>
      <c r="AJ768" s="226"/>
      <c r="AK768" s="226"/>
      <c r="AL768" s="226"/>
      <c r="AM768" s="226"/>
      <c r="AN768" s="226"/>
      <c r="AO768" s="226">
        <f t="shared" si="193"/>
        <v>188114886.00000006</v>
      </c>
      <c r="AP768" s="227">
        <f t="shared" si="194"/>
        <v>-5.9604644775390625E-8</v>
      </c>
      <c r="AQ768" s="332"/>
      <c r="AR768" s="332"/>
      <c r="AS768" s="427"/>
      <c r="AT768" s="437"/>
      <c r="AU768" s="119" t="s">
        <v>195</v>
      </c>
      <c r="AV768" s="119">
        <f>VLOOKUP(F768,'[80]Detail Deprec_202512'!$D$230:$I$390,6,FALSE)</f>
        <v>3135248.1</v>
      </c>
      <c r="AW768" s="534">
        <f t="shared" si="195"/>
        <v>3135248.1</v>
      </c>
      <c r="BL768" s="259" t="s">
        <v>3031</v>
      </c>
    </row>
    <row r="769" spans="1:64" ht="12.9" hidden="1" customHeight="1" outlineLevel="1">
      <c r="A769" s="210">
        <f t="shared" si="189"/>
        <v>752</v>
      </c>
      <c r="B769" s="259" t="s">
        <v>206</v>
      </c>
      <c r="C769" s="517" t="s">
        <v>188</v>
      </c>
      <c r="D769" s="327">
        <v>155</v>
      </c>
      <c r="E769" s="259" t="s">
        <v>3036</v>
      </c>
      <c r="F769" s="259" t="s">
        <v>3037</v>
      </c>
      <c r="G769" s="432">
        <v>44308</v>
      </c>
      <c r="H769" s="351" t="s">
        <v>17</v>
      </c>
      <c r="I769" s="436" t="s">
        <v>3020</v>
      </c>
      <c r="J769" s="218" t="s">
        <v>3021</v>
      </c>
      <c r="K769" s="433" t="s">
        <v>2735</v>
      </c>
      <c r="L769" s="217" t="s">
        <v>3022</v>
      </c>
      <c r="M769" s="217">
        <v>2021</v>
      </c>
      <c r="N769" s="218" t="s">
        <v>3038</v>
      </c>
      <c r="O769" s="218" t="s">
        <v>3039</v>
      </c>
      <c r="P769" s="218" t="s">
        <v>3040</v>
      </c>
      <c r="Q769" s="212">
        <v>1</v>
      </c>
      <c r="R769" s="434"/>
      <c r="S769" s="435">
        <v>188114886</v>
      </c>
      <c r="T769" s="412">
        <f t="shared" si="190"/>
        <v>3135248.1</v>
      </c>
      <c r="U769" s="224">
        <v>60</v>
      </c>
      <c r="V769" s="223">
        <v>57.000000000000014</v>
      </c>
      <c r="W769" s="222">
        <f t="shared" si="191"/>
        <v>3</v>
      </c>
      <c r="X769" s="225">
        <f t="shared" si="192"/>
        <v>60.000000000000014</v>
      </c>
      <c r="Y769" s="225">
        <f t="shared" si="196"/>
        <v>0</v>
      </c>
      <c r="Z769" s="414">
        <v>178709141.70000005</v>
      </c>
      <c r="AA769" s="414">
        <v>9405744.2999999523</v>
      </c>
      <c r="AB769" s="226">
        <f t="shared" si="188"/>
        <v>9405744.3000000007</v>
      </c>
      <c r="AC769" s="226">
        <v>3135248.1</v>
      </c>
      <c r="AD769" s="226">
        <v>3135248.1</v>
      </c>
      <c r="AE769" s="226">
        <v>3135248.1</v>
      </c>
      <c r="AF769" s="226"/>
      <c r="AG769" s="226"/>
      <c r="AH769" s="226"/>
      <c r="AI769" s="226"/>
      <c r="AJ769" s="226"/>
      <c r="AK769" s="226"/>
      <c r="AL769" s="226"/>
      <c r="AM769" s="226"/>
      <c r="AN769" s="226"/>
      <c r="AO769" s="226">
        <f t="shared" si="193"/>
        <v>188114886.00000006</v>
      </c>
      <c r="AP769" s="227">
        <f t="shared" si="194"/>
        <v>-5.9604644775390625E-8</v>
      </c>
      <c r="AQ769" s="332"/>
      <c r="AR769" s="332"/>
      <c r="AS769" s="427"/>
      <c r="AT769" s="437"/>
      <c r="AU769" s="119" t="s">
        <v>195</v>
      </c>
      <c r="AV769" s="119">
        <f>VLOOKUP(F769,'[80]Detail Deprec_202512'!$D$230:$I$390,6,FALSE)</f>
        <v>3135248.1</v>
      </c>
      <c r="AW769" s="534">
        <f t="shared" si="195"/>
        <v>3135248.1</v>
      </c>
      <c r="BL769" s="259" t="s">
        <v>3036</v>
      </c>
    </row>
    <row r="770" spans="1:64" ht="12.9" hidden="1" customHeight="1" outlineLevel="1">
      <c r="A770" s="210">
        <f t="shared" si="189"/>
        <v>753</v>
      </c>
      <c r="B770" s="259" t="s">
        <v>518</v>
      </c>
      <c r="C770" s="216" t="s">
        <v>1133</v>
      </c>
      <c r="D770" s="327">
        <v>155</v>
      </c>
      <c r="E770" s="259" t="s">
        <v>3041</v>
      </c>
      <c r="F770" s="259" t="s">
        <v>3042</v>
      </c>
      <c r="G770" s="432">
        <v>44316</v>
      </c>
      <c r="H770" s="351" t="s">
        <v>17</v>
      </c>
      <c r="I770" s="436" t="s">
        <v>3043</v>
      </c>
      <c r="J770" s="218" t="s">
        <v>3044</v>
      </c>
      <c r="K770" s="433" t="s">
        <v>2735</v>
      </c>
      <c r="L770" s="217"/>
      <c r="M770" s="217">
        <v>2021</v>
      </c>
      <c r="N770" s="218" t="s">
        <v>3045</v>
      </c>
      <c r="O770" s="218" t="s">
        <v>3046</v>
      </c>
      <c r="P770" s="218" t="s">
        <v>3047</v>
      </c>
      <c r="Q770" s="212">
        <v>1</v>
      </c>
      <c r="R770" s="434"/>
      <c r="S770" s="435">
        <v>188114886</v>
      </c>
      <c r="T770" s="412">
        <f t="shared" si="190"/>
        <v>3135248.1</v>
      </c>
      <c r="U770" s="224">
        <v>60</v>
      </c>
      <c r="V770" s="223">
        <v>57.000000000000014</v>
      </c>
      <c r="W770" s="222">
        <f t="shared" si="191"/>
        <v>3</v>
      </c>
      <c r="X770" s="225">
        <f t="shared" si="192"/>
        <v>60.000000000000014</v>
      </c>
      <c r="Y770" s="225">
        <f t="shared" si="196"/>
        <v>0</v>
      </c>
      <c r="Z770" s="414">
        <v>178709141.70000005</v>
      </c>
      <c r="AA770" s="414">
        <v>9405744.2999999523</v>
      </c>
      <c r="AB770" s="226">
        <f t="shared" si="188"/>
        <v>9405744.3000000007</v>
      </c>
      <c r="AC770" s="226">
        <v>3135248.1</v>
      </c>
      <c r="AD770" s="226">
        <v>3135248.1</v>
      </c>
      <c r="AE770" s="226">
        <v>3135248.1</v>
      </c>
      <c r="AF770" s="226"/>
      <c r="AG770" s="226"/>
      <c r="AH770" s="226"/>
      <c r="AI770" s="226"/>
      <c r="AJ770" s="226"/>
      <c r="AK770" s="226"/>
      <c r="AL770" s="226"/>
      <c r="AM770" s="226"/>
      <c r="AN770" s="226"/>
      <c r="AO770" s="226">
        <f t="shared" si="193"/>
        <v>188114886.00000006</v>
      </c>
      <c r="AP770" s="227">
        <f t="shared" si="194"/>
        <v>-5.9604644775390625E-8</v>
      </c>
      <c r="AQ770" s="332"/>
      <c r="AR770" s="332"/>
      <c r="AS770" s="427"/>
      <c r="AT770" s="437"/>
      <c r="AU770" s="119" t="s">
        <v>195</v>
      </c>
      <c r="AV770" s="119">
        <f>VLOOKUP(F770,'[80]Detail Deprec_202512'!$D$230:$I$390,6,FALSE)</f>
        <v>3135248.1</v>
      </c>
      <c r="AW770" s="534">
        <f t="shared" si="195"/>
        <v>3135248.1</v>
      </c>
      <c r="BL770" s="259" t="s">
        <v>3041</v>
      </c>
    </row>
    <row r="771" spans="1:64" ht="12.9" hidden="1" customHeight="1" outlineLevel="1">
      <c r="A771" s="210">
        <f t="shared" si="189"/>
        <v>754</v>
      </c>
      <c r="B771" s="259" t="s">
        <v>187</v>
      </c>
      <c r="C771" s="216" t="s">
        <v>188</v>
      </c>
      <c r="D771" s="327">
        <v>155</v>
      </c>
      <c r="E771" s="259" t="s">
        <v>3048</v>
      </c>
      <c r="F771" s="259" t="s">
        <v>3049</v>
      </c>
      <c r="G771" s="432">
        <v>44286</v>
      </c>
      <c r="H771" s="351" t="s">
        <v>17</v>
      </c>
      <c r="I771" s="436" t="s">
        <v>3050</v>
      </c>
      <c r="J771" s="218" t="s">
        <v>750</v>
      </c>
      <c r="K771" s="433" t="s">
        <v>3051</v>
      </c>
      <c r="L771" s="217" t="s">
        <v>1994</v>
      </c>
      <c r="M771" s="217">
        <v>2021</v>
      </c>
      <c r="N771" s="218" t="s">
        <v>3052</v>
      </c>
      <c r="O771" s="218" t="s">
        <v>3053</v>
      </c>
      <c r="P771" s="218" t="s">
        <v>3054</v>
      </c>
      <c r="Q771" s="212">
        <v>1</v>
      </c>
      <c r="R771" s="434"/>
      <c r="S771" s="435">
        <v>750000000</v>
      </c>
      <c r="T771" s="412">
        <f t="shared" ref="T771:T831" si="197">+S771/U771</f>
        <v>7812500</v>
      </c>
      <c r="U771" s="224">
        <v>96</v>
      </c>
      <c r="V771" s="223">
        <v>58</v>
      </c>
      <c r="W771" s="222">
        <f t="shared" ref="W771:W831" si="198">+AB771/T771</f>
        <v>6</v>
      </c>
      <c r="X771" s="225">
        <f t="shared" ref="X771:X831" si="199">+V771+W771</f>
        <v>64</v>
      </c>
      <c r="Y771" s="225">
        <f t="shared" ref="Y771:Y804" si="200">+U771-X771</f>
        <v>32</v>
      </c>
      <c r="Z771" s="414">
        <v>453125000</v>
      </c>
      <c r="AA771" s="414">
        <v>296875000</v>
      </c>
      <c r="AB771" s="226">
        <f t="shared" si="188"/>
        <v>46875000</v>
      </c>
      <c r="AC771" s="226">
        <v>7812500</v>
      </c>
      <c r="AD771" s="226">
        <v>7812500</v>
      </c>
      <c r="AE771" s="226">
        <v>7812500</v>
      </c>
      <c r="AF771" s="226">
        <v>7812500</v>
      </c>
      <c r="AG771" s="226">
        <v>7812500</v>
      </c>
      <c r="AH771" s="226">
        <v>7812500</v>
      </c>
      <c r="AI771" s="226">
        <v>7812500</v>
      </c>
      <c r="AJ771" s="226">
        <v>7812500</v>
      </c>
      <c r="AK771" s="226">
        <v>7812500</v>
      </c>
      <c r="AL771" s="226">
        <v>7812500</v>
      </c>
      <c r="AM771" s="226">
        <v>7812500</v>
      </c>
      <c r="AN771" s="226">
        <v>7812500</v>
      </c>
      <c r="AO771" s="226">
        <f t="shared" ref="AO771:AO831" si="201">+Z771+AB771</f>
        <v>500000000</v>
      </c>
      <c r="AP771" s="227">
        <f t="shared" ref="AP771:AP831" si="202">IF(AR771=$AR$8,((S771-AO771)*0),S771-AO771)</f>
        <v>250000000</v>
      </c>
      <c r="AQ771" s="332"/>
      <c r="AR771" s="332"/>
      <c r="AS771" s="427"/>
      <c r="AT771" s="437"/>
      <c r="AU771" s="119" t="s">
        <v>195</v>
      </c>
      <c r="AV771" s="119">
        <f>VLOOKUP(F771,'[80]Detail Deprec_202512'!$D$230:$I$390,6,FALSE)</f>
        <v>7812500</v>
      </c>
      <c r="AW771" s="534">
        <f t="shared" si="195"/>
        <v>0</v>
      </c>
      <c r="BL771" s="259" t="s">
        <v>3048</v>
      </c>
    </row>
    <row r="772" spans="1:64" ht="12.9" hidden="1" customHeight="1" outlineLevel="1">
      <c r="A772" s="210">
        <f t="shared" si="189"/>
        <v>755</v>
      </c>
      <c r="B772" s="259" t="s">
        <v>206</v>
      </c>
      <c r="C772" s="517" t="s">
        <v>188</v>
      </c>
      <c r="D772" s="327">
        <v>155</v>
      </c>
      <c r="E772" s="259" t="s">
        <v>3055</v>
      </c>
      <c r="F772" s="259" t="s">
        <v>3056</v>
      </c>
      <c r="G772" s="432">
        <v>44347</v>
      </c>
      <c r="H772" s="351" t="s">
        <v>17</v>
      </c>
      <c r="I772" s="436"/>
      <c r="J772" s="218" t="s">
        <v>2574</v>
      </c>
      <c r="K772" s="433" t="s">
        <v>3057</v>
      </c>
      <c r="L772" s="217" t="s">
        <v>1998</v>
      </c>
      <c r="M772" s="217">
        <v>2021</v>
      </c>
      <c r="N772" s="218" t="s">
        <v>3058</v>
      </c>
      <c r="O772" s="218" t="s">
        <v>3059</v>
      </c>
      <c r="P772" s="218" t="s">
        <v>3060</v>
      </c>
      <c r="Q772" s="212">
        <v>1</v>
      </c>
      <c r="R772" s="434"/>
      <c r="S772" s="435">
        <v>600000000</v>
      </c>
      <c r="T772" s="412">
        <f t="shared" si="197"/>
        <v>10000000</v>
      </c>
      <c r="U772" s="224">
        <v>60</v>
      </c>
      <c r="V772" s="223">
        <v>56</v>
      </c>
      <c r="W772" s="222">
        <f t="shared" si="198"/>
        <v>4</v>
      </c>
      <c r="X772" s="225">
        <f t="shared" si="199"/>
        <v>60</v>
      </c>
      <c r="Y772" s="225">
        <f t="shared" ref="Y772:Y778" si="203">+U772-X772</f>
        <v>0</v>
      </c>
      <c r="Z772" s="414">
        <v>560000000</v>
      </c>
      <c r="AA772" s="414">
        <v>40000000</v>
      </c>
      <c r="AB772" s="226">
        <f t="shared" si="188"/>
        <v>40000000</v>
      </c>
      <c r="AC772" s="226">
        <v>10000000</v>
      </c>
      <c r="AD772" s="226">
        <v>10000000</v>
      </c>
      <c r="AE772" s="226">
        <v>10000000</v>
      </c>
      <c r="AF772" s="226">
        <v>10000000</v>
      </c>
      <c r="AG772" s="226"/>
      <c r="AH772" s="226"/>
      <c r="AI772" s="226"/>
      <c r="AJ772" s="226"/>
      <c r="AK772" s="226"/>
      <c r="AL772" s="226"/>
      <c r="AM772" s="226"/>
      <c r="AN772" s="226"/>
      <c r="AO772" s="226">
        <f t="shared" si="201"/>
        <v>600000000</v>
      </c>
      <c r="AP772" s="227">
        <f t="shared" si="202"/>
        <v>0</v>
      </c>
      <c r="AQ772" s="332"/>
      <c r="AR772" s="332"/>
      <c r="AS772" s="427"/>
      <c r="AT772" s="437"/>
      <c r="AU772" s="119" t="s">
        <v>195</v>
      </c>
      <c r="AV772" s="119">
        <f>VLOOKUP(F772,'[80]Detail Deprec_202512'!$D$230:$I$390,6,FALSE)</f>
        <v>10000000</v>
      </c>
      <c r="AW772" s="534">
        <f t="shared" si="195"/>
        <v>10000000</v>
      </c>
      <c r="BL772" s="259" t="s">
        <v>3055</v>
      </c>
    </row>
    <row r="773" spans="1:64" ht="12.9" hidden="1" customHeight="1" outlineLevel="1">
      <c r="A773" s="210">
        <f t="shared" si="189"/>
        <v>756</v>
      </c>
      <c r="B773" s="259" t="s">
        <v>206</v>
      </c>
      <c r="C773" s="517" t="s">
        <v>188</v>
      </c>
      <c r="D773" s="327">
        <v>155</v>
      </c>
      <c r="E773" s="259" t="s">
        <v>3061</v>
      </c>
      <c r="F773" s="259" t="s">
        <v>3062</v>
      </c>
      <c r="G773" s="432">
        <v>44347</v>
      </c>
      <c r="H773" s="351" t="s">
        <v>17</v>
      </c>
      <c r="I773" s="436"/>
      <c r="J773" s="218" t="s">
        <v>1887</v>
      </c>
      <c r="K773" s="433" t="s">
        <v>3057</v>
      </c>
      <c r="L773" s="217" t="s">
        <v>2034</v>
      </c>
      <c r="M773" s="217">
        <v>2021</v>
      </c>
      <c r="N773" s="218" t="s">
        <v>3063</v>
      </c>
      <c r="O773" s="218" t="s">
        <v>3064</v>
      </c>
      <c r="P773" s="218" t="s">
        <v>3064</v>
      </c>
      <c r="Q773" s="212">
        <v>1</v>
      </c>
      <c r="R773" s="434"/>
      <c r="S773" s="435">
        <v>147000000</v>
      </c>
      <c r="T773" s="412">
        <f t="shared" si="197"/>
        <v>2450000</v>
      </c>
      <c r="U773" s="224">
        <v>60</v>
      </c>
      <c r="V773" s="223">
        <v>56</v>
      </c>
      <c r="W773" s="222">
        <f t="shared" si="198"/>
        <v>4</v>
      </c>
      <c r="X773" s="225">
        <f t="shared" si="199"/>
        <v>60</v>
      </c>
      <c r="Y773" s="225">
        <f t="shared" si="203"/>
        <v>0</v>
      </c>
      <c r="Z773" s="414">
        <v>137200000</v>
      </c>
      <c r="AA773" s="414">
        <v>9800000</v>
      </c>
      <c r="AB773" s="226">
        <f t="shared" si="188"/>
        <v>9800000</v>
      </c>
      <c r="AC773" s="226">
        <v>2450000</v>
      </c>
      <c r="AD773" s="226">
        <v>2450000</v>
      </c>
      <c r="AE773" s="226">
        <v>2450000</v>
      </c>
      <c r="AF773" s="226">
        <v>2450000</v>
      </c>
      <c r="AG773" s="226"/>
      <c r="AH773" s="226"/>
      <c r="AI773" s="226"/>
      <c r="AJ773" s="226"/>
      <c r="AK773" s="226"/>
      <c r="AL773" s="226"/>
      <c r="AM773" s="226"/>
      <c r="AN773" s="226"/>
      <c r="AO773" s="226">
        <f t="shared" si="201"/>
        <v>147000000</v>
      </c>
      <c r="AP773" s="227">
        <f t="shared" si="202"/>
        <v>0</v>
      </c>
      <c r="AQ773" s="332"/>
      <c r="AR773" s="332"/>
      <c r="AS773" s="427"/>
      <c r="AT773" s="437"/>
      <c r="AU773" s="119" t="s">
        <v>195</v>
      </c>
      <c r="AV773" s="119">
        <f>VLOOKUP(F773,'[80]Detail Deprec_202512'!$D$230:$I$390,6,FALSE)</f>
        <v>2450000</v>
      </c>
      <c r="AW773" s="534">
        <f t="shared" si="195"/>
        <v>2450000</v>
      </c>
      <c r="BL773" s="259" t="s">
        <v>3061</v>
      </c>
    </row>
    <row r="774" spans="1:64" ht="12.9" hidden="1" customHeight="1" outlineLevel="1">
      <c r="A774" s="210">
        <f t="shared" si="189"/>
        <v>757</v>
      </c>
      <c r="B774" s="259" t="s">
        <v>206</v>
      </c>
      <c r="C774" s="517" t="s">
        <v>188</v>
      </c>
      <c r="D774" s="327">
        <v>155</v>
      </c>
      <c r="E774" s="259" t="s">
        <v>3065</v>
      </c>
      <c r="F774" s="259" t="s">
        <v>3066</v>
      </c>
      <c r="G774" s="432">
        <v>44347</v>
      </c>
      <c r="H774" s="351" t="s">
        <v>17</v>
      </c>
      <c r="I774" s="436"/>
      <c r="J774" s="218" t="s">
        <v>2574</v>
      </c>
      <c r="K774" s="433" t="s">
        <v>3057</v>
      </c>
      <c r="L774" s="217" t="s">
        <v>1998</v>
      </c>
      <c r="M774" s="217">
        <v>2021</v>
      </c>
      <c r="N774" s="218" t="s">
        <v>3067</v>
      </c>
      <c r="O774" s="218" t="s">
        <v>3068</v>
      </c>
      <c r="P774" s="218" t="s">
        <v>3069</v>
      </c>
      <c r="Q774" s="212">
        <v>1</v>
      </c>
      <c r="R774" s="434"/>
      <c r="S774" s="435">
        <v>600000000</v>
      </c>
      <c r="T774" s="412">
        <f t="shared" si="197"/>
        <v>10000000</v>
      </c>
      <c r="U774" s="224">
        <v>60</v>
      </c>
      <c r="V774" s="223">
        <v>56</v>
      </c>
      <c r="W774" s="222">
        <f t="shared" si="198"/>
        <v>4</v>
      </c>
      <c r="X774" s="225">
        <f t="shared" si="199"/>
        <v>60</v>
      </c>
      <c r="Y774" s="225">
        <f t="shared" si="203"/>
        <v>0</v>
      </c>
      <c r="Z774" s="414">
        <v>560000000</v>
      </c>
      <c r="AA774" s="414">
        <v>40000000</v>
      </c>
      <c r="AB774" s="226">
        <f t="shared" si="188"/>
        <v>40000000</v>
      </c>
      <c r="AC774" s="226">
        <v>10000000</v>
      </c>
      <c r="AD774" s="226">
        <v>10000000</v>
      </c>
      <c r="AE774" s="226">
        <v>10000000</v>
      </c>
      <c r="AF774" s="226">
        <v>10000000</v>
      </c>
      <c r="AG774" s="226"/>
      <c r="AH774" s="226"/>
      <c r="AI774" s="226"/>
      <c r="AJ774" s="226"/>
      <c r="AK774" s="226"/>
      <c r="AL774" s="226"/>
      <c r="AM774" s="226"/>
      <c r="AN774" s="226"/>
      <c r="AO774" s="226">
        <f t="shared" si="201"/>
        <v>600000000</v>
      </c>
      <c r="AP774" s="227">
        <f t="shared" si="202"/>
        <v>0</v>
      </c>
      <c r="AQ774" s="332"/>
      <c r="AR774" s="332"/>
      <c r="AS774" s="427"/>
      <c r="AT774" s="437"/>
      <c r="AU774" s="119" t="s">
        <v>195</v>
      </c>
      <c r="AV774" s="119">
        <f>VLOOKUP(F774,'[80]Detail Deprec_202512'!$D$230:$I$390,6,FALSE)</f>
        <v>10000000</v>
      </c>
      <c r="AW774" s="534">
        <f t="shared" si="195"/>
        <v>10000000</v>
      </c>
      <c r="BL774" s="259" t="s">
        <v>3065</v>
      </c>
    </row>
    <row r="775" spans="1:64" ht="12.9" hidden="1" customHeight="1" outlineLevel="1">
      <c r="A775" s="210">
        <f t="shared" si="189"/>
        <v>758</v>
      </c>
      <c r="B775" s="259" t="s">
        <v>206</v>
      </c>
      <c r="C775" s="517" t="s">
        <v>188</v>
      </c>
      <c r="D775" s="327">
        <v>155</v>
      </c>
      <c r="E775" s="259" t="s">
        <v>3070</v>
      </c>
      <c r="F775" s="259" t="s">
        <v>3071</v>
      </c>
      <c r="G775" s="432">
        <v>44347</v>
      </c>
      <c r="H775" s="351" t="s">
        <v>17</v>
      </c>
      <c r="I775" s="436"/>
      <c r="J775" s="218" t="s">
        <v>1887</v>
      </c>
      <c r="K775" s="433" t="s">
        <v>3057</v>
      </c>
      <c r="L775" s="217" t="s">
        <v>2034</v>
      </c>
      <c r="M775" s="217">
        <v>2021</v>
      </c>
      <c r="N775" s="218" t="s">
        <v>3072</v>
      </c>
      <c r="O775" s="218" t="s">
        <v>3073</v>
      </c>
      <c r="P775" s="218" t="s">
        <v>3073</v>
      </c>
      <c r="Q775" s="212">
        <v>1</v>
      </c>
      <c r="R775" s="434"/>
      <c r="S775" s="435">
        <v>147000000</v>
      </c>
      <c r="T775" s="412">
        <f t="shared" si="197"/>
        <v>2450000</v>
      </c>
      <c r="U775" s="224">
        <v>60</v>
      </c>
      <c r="V775" s="223">
        <v>56</v>
      </c>
      <c r="W775" s="222">
        <f t="shared" si="198"/>
        <v>4</v>
      </c>
      <c r="X775" s="225">
        <f t="shared" si="199"/>
        <v>60</v>
      </c>
      <c r="Y775" s="225">
        <f t="shared" si="203"/>
        <v>0</v>
      </c>
      <c r="Z775" s="414">
        <v>137200000</v>
      </c>
      <c r="AA775" s="414">
        <v>9800000</v>
      </c>
      <c r="AB775" s="226">
        <f t="shared" si="188"/>
        <v>9800000</v>
      </c>
      <c r="AC775" s="226">
        <v>2450000</v>
      </c>
      <c r="AD775" s="226">
        <v>2450000</v>
      </c>
      <c r="AE775" s="226">
        <v>2450000</v>
      </c>
      <c r="AF775" s="226">
        <v>2450000</v>
      </c>
      <c r="AG775" s="226"/>
      <c r="AH775" s="226"/>
      <c r="AI775" s="226"/>
      <c r="AJ775" s="226"/>
      <c r="AK775" s="226"/>
      <c r="AL775" s="226"/>
      <c r="AM775" s="226"/>
      <c r="AN775" s="226"/>
      <c r="AO775" s="226">
        <f t="shared" si="201"/>
        <v>147000000</v>
      </c>
      <c r="AP775" s="227">
        <f t="shared" si="202"/>
        <v>0</v>
      </c>
      <c r="AQ775" s="332"/>
      <c r="AR775" s="332"/>
      <c r="AS775" s="427"/>
      <c r="AT775" s="437"/>
      <c r="AU775" s="119" t="s">
        <v>195</v>
      </c>
      <c r="AV775" s="119">
        <f>VLOOKUP(F775,'[80]Detail Deprec_202512'!$D$230:$I$390,6,FALSE)</f>
        <v>2450000</v>
      </c>
      <c r="AW775" s="534">
        <f t="shared" si="195"/>
        <v>2450000</v>
      </c>
      <c r="BL775" s="259" t="s">
        <v>3070</v>
      </c>
    </row>
    <row r="776" spans="1:64" ht="12.9" hidden="1" customHeight="1" outlineLevel="1">
      <c r="A776" s="210">
        <f t="shared" si="189"/>
        <v>759</v>
      </c>
      <c r="B776" s="259" t="s">
        <v>206</v>
      </c>
      <c r="C776" s="517" t="s">
        <v>188</v>
      </c>
      <c r="D776" s="327">
        <v>155</v>
      </c>
      <c r="E776" s="259" t="s">
        <v>3074</v>
      </c>
      <c r="F776" s="259" t="s">
        <v>3075</v>
      </c>
      <c r="G776" s="432">
        <v>44347</v>
      </c>
      <c r="H776" s="351" t="s">
        <v>17</v>
      </c>
      <c r="I776" s="436"/>
      <c r="J776" s="218" t="s">
        <v>2574</v>
      </c>
      <c r="K776" s="433" t="s">
        <v>3057</v>
      </c>
      <c r="L776" s="217" t="s">
        <v>1998</v>
      </c>
      <c r="M776" s="217">
        <v>2021</v>
      </c>
      <c r="N776" s="218" t="s">
        <v>3076</v>
      </c>
      <c r="O776" s="218" t="s">
        <v>3077</v>
      </c>
      <c r="P776" s="218" t="s">
        <v>3078</v>
      </c>
      <c r="Q776" s="212">
        <v>1</v>
      </c>
      <c r="R776" s="434"/>
      <c r="S776" s="435">
        <v>600000000</v>
      </c>
      <c r="T776" s="412">
        <f t="shared" si="197"/>
        <v>10000000</v>
      </c>
      <c r="U776" s="224">
        <v>60</v>
      </c>
      <c r="V776" s="223">
        <v>56</v>
      </c>
      <c r="W776" s="222">
        <f t="shared" si="198"/>
        <v>4</v>
      </c>
      <c r="X776" s="225">
        <f t="shared" si="199"/>
        <v>60</v>
      </c>
      <c r="Y776" s="225">
        <f t="shared" si="203"/>
        <v>0</v>
      </c>
      <c r="Z776" s="414">
        <v>560000000</v>
      </c>
      <c r="AA776" s="414">
        <v>40000000</v>
      </c>
      <c r="AB776" s="226">
        <f t="shared" si="188"/>
        <v>40000000</v>
      </c>
      <c r="AC776" s="226">
        <v>10000000</v>
      </c>
      <c r="AD776" s="226">
        <v>10000000</v>
      </c>
      <c r="AE776" s="226">
        <v>10000000</v>
      </c>
      <c r="AF776" s="226">
        <v>10000000</v>
      </c>
      <c r="AG776" s="226"/>
      <c r="AH776" s="226"/>
      <c r="AI776" s="226"/>
      <c r="AJ776" s="226"/>
      <c r="AK776" s="226"/>
      <c r="AL776" s="226"/>
      <c r="AM776" s="226"/>
      <c r="AN776" s="226"/>
      <c r="AO776" s="226">
        <f t="shared" si="201"/>
        <v>600000000</v>
      </c>
      <c r="AP776" s="227">
        <f t="shared" si="202"/>
        <v>0</v>
      </c>
      <c r="AQ776" s="332"/>
      <c r="AR776" s="332"/>
      <c r="AS776" s="427"/>
      <c r="AT776" s="437"/>
      <c r="AU776" s="119" t="s">
        <v>195</v>
      </c>
      <c r="AV776" s="119">
        <f>VLOOKUP(F776,'[80]Detail Deprec_202512'!$D$230:$I$390,6,FALSE)</f>
        <v>10000000</v>
      </c>
      <c r="AW776" s="534">
        <f t="shared" si="195"/>
        <v>10000000</v>
      </c>
      <c r="BL776" s="259" t="s">
        <v>3074</v>
      </c>
    </row>
    <row r="777" spans="1:64" ht="12.9" hidden="1" customHeight="1" outlineLevel="1">
      <c r="A777" s="210">
        <f t="shared" si="189"/>
        <v>760</v>
      </c>
      <c r="B777" s="259" t="s">
        <v>206</v>
      </c>
      <c r="C777" s="517" t="s">
        <v>188</v>
      </c>
      <c r="D777" s="327">
        <v>155</v>
      </c>
      <c r="E777" s="259" t="s">
        <v>3079</v>
      </c>
      <c r="F777" s="259" t="s">
        <v>3080</v>
      </c>
      <c r="G777" s="432">
        <v>44347</v>
      </c>
      <c r="H777" s="351" t="s">
        <v>17</v>
      </c>
      <c r="I777" s="436"/>
      <c r="J777" s="218" t="s">
        <v>1887</v>
      </c>
      <c r="K777" s="433" t="s">
        <v>3057</v>
      </c>
      <c r="L777" s="217" t="s">
        <v>2034</v>
      </c>
      <c r="M777" s="217">
        <v>2021</v>
      </c>
      <c r="N777" s="218" t="s">
        <v>3081</v>
      </c>
      <c r="O777" s="218" t="s">
        <v>3082</v>
      </c>
      <c r="P777" s="218" t="s">
        <v>3082</v>
      </c>
      <c r="Q777" s="212">
        <v>1</v>
      </c>
      <c r="R777" s="434"/>
      <c r="S777" s="435">
        <v>147000000</v>
      </c>
      <c r="T777" s="412">
        <f t="shared" si="197"/>
        <v>2450000</v>
      </c>
      <c r="U777" s="224">
        <v>60</v>
      </c>
      <c r="V777" s="223">
        <v>56</v>
      </c>
      <c r="W777" s="222">
        <f t="shared" si="198"/>
        <v>4</v>
      </c>
      <c r="X777" s="225">
        <f t="shared" si="199"/>
        <v>60</v>
      </c>
      <c r="Y777" s="225">
        <f t="shared" si="203"/>
        <v>0</v>
      </c>
      <c r="Z777" s="414">
        <v>137200000</v>
      </c>
      <c r="AA777" s="414">
        <v>9800000</v>
      </c>
      <c r="AB777" s="226">
        <f t="shared" si="188"/>
        <v>9800000</v>
      </c>
      <c r="AC777" s="226">
        <v>2450000</v>
      </c>
      <c r="AD777" s="226">
        <v>2450000</v>
      </c>
      <c r="AE777" s="226">
        <v>2450000</v>
      </c>
      <c r="AF777" s="226">
        <v>2450000</v>
      </c>
      <c r="AG777" s="226"/>
      <c r="AH777" s="226"/>
      <c r="AI777" s="226"/>
      <c r="AJ777" s="226"/>
      <c r="AK777" s="226"/>
      <c r="AL777" s="226"/>
      <c r="AM777" s="226"/>
      <c r="AN777" s="226"/>
      <c r="AO777" s="226">
        <f t="shared" si="201"/>
        <v>147000000</v>
      </c>
      <c r="AP777" s="227">
        <f t="shared" si="202"/>
        <v>0</v>
      </c>
      <c r="AQ777" s="332"/>
      <c r="AR777" s="332"/>
      <c r="AS777" s="427"/>
      <c r="AT777" s="437"/>
      <c r="AU777" s="119" t="s">
        <v>195</v>
      </c>
      <c r="AV777" s="119">
        <f>VLOOKUP(F777,'[80]Detail Deprec_202512'!$D$230:$I$390,6,FALSE)</f>
        <v>2450000</v>
      </c>
      <c r="AW777" s="534">
        <f t="shared" si="195"/>
        <v>2450000</v>
      </c>
      <c r="BL777" s="259" t="s">
        <v>3079</v>
      </c>
    </row>
    <row r="778" spans="1:64" ht="12.9" hidden="1" customHeight="1" outlineLevel="1">
      <c r="A778" s="210">
        <f t="shared" si="189"/>
        <v>761</v>
      </c>
      <c r="B778" s="259" t="s">
        <v>206</v>
      </c>
      <c r="C778" s="517" t="s">
        <v>188</v>
      </c>
      <c r="D778" s="327">
        <v>155</v>
      </c>
      <c r="E778" s="259" t="s">
        <v>3083</v>
      </c>
      <c r="F778" s="259" t="s">
        <v>3084</v>
      </c>
      <c r="G778" s="432">
        <v>44347</v>
      </c>
      <c r="H778" s="351" t="s">
        <v>17</v>
      </c>
      <c r="I778" s="436" t="s">
        <v>3085</v>
      </c>
      <c r="J778" s="218" t="s">
        <v>1846</v>
      </c>
      <c r="K778" s="433" t="s">
        <v>3057</v>
      </c>
      <c r="L778" s="217" t="s">
        <v>1943</v>
      </c>
      <c r="M778" s="217">
        <v>2021</v>
      </c>
      <c r="N778" s="218" t="s">
        <v>3086</v>
      </c>
      <c r="O778" s="218" t="s">
        <v>3087</v>
      </c>
      <c r="P778" s="218" t="s">
        <v>3088</v>
      </c>
      <c r="Q778" s="212">
        <v>1</v>
      </c>
      <c r="R778" s="434"/>
      <c r="S778" s="435">
        <v>1850000000</v>
      </c>
      <c r="T778" s="412">
        <f t="shared" si="197"/>
        <v>30833333.333333332</v>
      </c>
      <c r="U778" s="224">
        <v>60</v>
      </c>
      <c r="V778" s="223">
        <v>55.999999999999993</v>
      </c>
      <c r="W778" s="222">
        <f t="shared" si="198"/>
        <v>4</v>
      </c>
      <c r="X778" s="225">
        <f t="shared" si="199"/>
        <v>59.999999999999993</v>
      </c>
      <c r="Y778" s="225">
        <f t="shared" si="203"/>
        <v>0</v>
      </c>
      <c r="Z778" s="414">
        <v>1726666666.6666665</v>
      </c>
      <c r="AA778" s="414">
        <v>123333333.33333349</v>
      </c>
      <c r="AB778" s="226">
        <f t="shared" si="188"/>
        <v>123333333.33333333</v>
      </c>
      <c r="AC778" s="226">
        <v>30833333.333333332</v>
      </c>
      <c r="AD778" s="226">
        <v>30833333.333333332</v>
      </c>
      <c r="AE778" s="226">
        <v>30833333.333333332</v>
      </c>
      <c r="AF778" s="226">
        <v>30833333.333333332</v>
      </c>
      <c r="AG778" s="226"/>
      <c r="AH778" s="226"/>
      <c r="AI778" s="226"/>
      <c r="AJ778" s="226"/>
      <c r="AK778" s="226"/>
      <c r="AL778" s="226"/>
      <c r="AM778" s="226"/>
      <c r="AN778" s="226"/>
      <c r="AO778" s="226">
        <f t="shared" si="201"/>
        <v>1849999999.9999998</v>
      </c>
      <c r="AP778" s="227">
        <f t="shared" si="202"/>
        <v>2.384185791015625E-7</v>
      </c>
      <c r="AQ778" s="332"/>
      <c r="AR778" s="332"/>
      <c r="AS778" s="427"/>
      <c r="AT778" s="437"/>
      <c r="AU778" s="119" t="s">
        <v>195</v>
      </c>
      <c r="AV778" s="119">
        <f>VLOOKUP(F778,'[80]Detail Deprec_202512'!$D$230:$I$390,6,FALSE)</f>
        <v>30833333.329999998</v>
      </c>
      <c r="AW778" s="534">
        <f t="shared" si="195"/>
        <v>30833333.329999998</v>
      </c>
      <c r="BL778" s="259" t="s">
        <v>3083</v>
      </c>
    </row>
    <row r="779" spans="1:64" ht="12.9" hidden="1" customHeight="1" outlineLevel="1">
      <c r="A779" s="210">
        <f t="shared" si="189"/>
        <v>762</v>
      </c>
      <c r="B779" s="259" t="s">
        <v>518</v>
      </c>
      <c r="C779" s="216" t="s">
        <v>1446</v>
      </c>
      <c r="D779" s="327">
        <v>155</v>
      </c>
      <c r="E779" s="259" t="s">
        <v>3089</v>
      </c>
      <c r="F779" s="259" t="s">
        <v>3090</v>
      </c>
      <c r="G779" s="432">
        <v>44452</v>
      </c>
      <c r="H779" s="351" t="s">
        <v>17</v>
      </c>
      <c r="I779" s="436" t="s">
        <v>3091</v>
      </c>
      <c r="J779" s="218" t="s">
        <v>3092</v>
      </c>
      <c r="K779" s="433" t="s">
        <v>3093</v>
      </c>
      <c r="L779" s="217" t="s">
        <v>3094</v>
      </c>
      <c r="M779" s="217">
        <v>2021</v>
      </c>
      <c r="N779" s="218" t="s">
        <v>3095</v>
      </c>
      <c r="O779" s="218" t="s">
        <v>3096</v>
      </c>
      <c r="P779" s="218">
        <v>26743311</v>
      </c>
      <c r="Q779" s="212">
        <v>1</v>
      </c>
      <c r="R779" s="434"/>
      <c r="S779" s="435">
        <v>1400000000</v>
      </c>
      <c r="T779" s="412">
        <f t="shared" si="197"/>
        <v>38888888.888888888</v>
      </c>
      <c r="U779" s="224">
        <v>36</v>
      </c>
      <c r="V779" s="223">
        <v>36</v>
      </c>
      <c r="W779" s="222">
        <f t="shared" si="198"/>
        <v>0</v>
      </c>
      <c r="X779" s="225">
        <f t="shared" si="199"/>
        <v>36</v>
      </c>
      <c r="Y779" s="225">
        <f t="shared" si="200"/>
        <v>0</v>
      </c>
      <c r="Z779" s="414">
        <v>1400000000</v>
      </c>
      <c r="AA779" s="414">
        <v>0</v>
      </c>
      <c r="AB779" s="226">
        <f t="shared" ref="AB779:AB842" si="204">SUM(AC779:AH779)</f>
        <v>0</v>
      </c>
      <c r="AC779" s="226"/>
      <c r="AD779" s="226"/>
      <c r="AE779" s="226"/>
      <c r="AF779" s="226"/>
      <c r="AG779" s="226"/>
      <c r="AH779" s="226"/>
      <c r="AI779" s="226"/>
      <c r="AJ779" s="226"/>
      <c r="AK779" s="226"/>
      <c r="AL779" s="226"/>
      <c r="AM779" s="226"/>
      <c r="AN779" s="226"/>
      <c r="AO779" s="226">
        <f t="shared" si="201"/>
        <v>1400000000</v>
      </c>
      <c r="AP779" s="227">
        <f t="shared" si="202"/>
        <v>0</v>
      </c>
      <c r="AQ779" s="332"/>
      <c r="AR779" s="332"/>
      <c r="AS779" s="427"/>
      <c r="AT779" s="437"/>
      <c r="AU779" s="119" t="s">
        <v>195</v>
      </c>
      <c r="AV779" s="119" t="e">
        <f>VLOOKUP(F779,'[80]Detail Deprec_202512'!$D$230:$I$390,6,FALSE)</f>
        <v>#N/A</v>
      </c>
      <c r="AW779" s="534" t="e">
        <f t="shared" si="195"/>
        <v>#N/A</v>
      </c>
      <c r="BL779" s="259" t="s">
        <v>3089</v>
      </c>
    </row>
    <row r="780" spans="1:64" ht="12.9" hidden="1" customHeight="1" outlineLevel="1">
      <c r="A780" s="210">
        <f t="shared" si="189"/>
        <v>763</v>
      </c>
      <c r="B780" s="259" t="s">
        <v>518</v>
      </c>
      <c r="C780" s="216" t="s">
        <v>512</v>
      </c>
      <c r="D780" s="327">
        <v>155</v>
      </c>
      <c r="E780" s="259" t="s">
        <v>3097</v>
      </c>
      <c r="F780" s="259" t="s">
        <v>3098</v>
      </c>
      <c r="G780" s="432">
        <v>44578</v>
      </c>
      <c r="H780" s="351" t="s">
        <v>17</v>
      </c>
      <c r="I780" s="436" t="s">
        <v>3099</v>
      </c>
      <c r="J780" s="218" t="s">
        <v>3014</v>
      </c>
      <c r="K780" s="433" t="s">
        <v>3015</v>
      </c>
      <c r="L780" s="217" t="s">
        <v>3100</v>
      </c>
      <c r="M780" s="217">
        <v>2022</v>
      </c>
      <c r="N780" s="218" t="s">
        <v>3101</v>
      </c>
      <c r="O780" s="218" t="s">
        <v>3102</v>
      </c>
      <c r="P780" s="218" t="s">
        <v>3102</v>
      </c>
      <c r="Q780" s="212">
        <v>1</v>
      </c>
      <c r="R780" s="434"/>
      <c r="S780" s="412">
        <v>161500000</v>
      </c>
      <c r="T780" s="412">
        <f t="shared" si="197"/>
        <v>3364583.3333333335</v>
      </c>
      <c r="U780" s="224">
        <v>48</v>
      </c>
      <c r="V780" s="223">
        <v>48</v>
      </c>
      <c r="W780" s="222">
        <f t="shared" si="198"/>
        <v>0</v>
      </c>
      <c r="X780" s="225">
        <f t="shared" si="199"/>
        <v>48</v>
      </c>
      <c r="Y780" s="225">
        <f t="shared" ref="Y780:Y785" si="205">+U780-X780</f>
        <v>0</v>
      </c>
      <c r="Z780" s="414">
        <v>161500000</v>
      </c>
      <c r="AA780" s="414">
        <v>0</v>
      </c>
      <c r="AB780" s="226">
        <f t="shared" si="204"/>
        <v>0</v>
      </c>
      <c r="AC780" s="226"/>
      <c r="AD780" s="226"/>
      <c r="AE780" s="226"/>
      <c r="AF780" s="226"/>
      <c r="AG780" s="226"/>
      <c r="AH780" s="226"/>
      <c r="AI780" s="226"/>
      <c r="AJ780" s="226"/>
      <c r="AK780" s="226"/>
      <c r="AL780" s="226"/>
      <c r="AM780" s="226"/>
      <c r="AN780" s="226"/>
      <c r="AO780" s="226">
        <f t="shared" si="201"/>
        <v>161500000</v>
      </c>
      <c r="AP780" s="227">
        <f t="shared" si="202"/>
        <v>0</v>
      </c>
      <c r="AQ780" s="332"/>
      <c r="AR780" s="332"/>
      <c r="AS780" s="427"/>
      <c r="AT780" s="437"/>
      <c r="AU780" s="119" t="s">
        <v>195</v>
      </c>
      <c r="AV780" s="119">
        <f>VLOOKUP(F780,'[80]Detail Deprec_202512'!$D$230:$I$390,6,FALSE)</f>
        <v>3364583.33</v>
      </c>
      <c r="AW780" s="534">
        <f t="shared" si="195"/>
        <v>3364583.33</v>
      </c>
      <c r="BL780" s="259" t="s">
        <v>3097</v>
      </c>
    </row>
    <row r="781" spans="1:64" ht="12.9" hidden="1" customHeight="1" outlineLevel="1">
      <c r="A781" s="210">
        <f t="shared" ref="A781:A844" si="206">A780+1</f>
        <v>764</v>
      </c>
      <c r="B781" s="259" t="s">
        <v>518</v>
      </c>
      <c r="C781" s="216" t="s">
        <v>512</v>
      </c>
      <c r="D781" s="327">
        <v>155</v>
      </c>
      <c r="E781" s="259" t="s">
        <v>3103</v>
      </c>
      <c r="F781" s="259" t="s">
        <v>3104</v>
      </c>
      <c r="G781" s="432">
        <v>44578</v>
      </c>
      <c r="H781" s="351" t="s">
        <v>17</v>
      </c>
      <c r="I781" s="436" t="s">
        <v>3099</v>
      </c>
      <c r="J781" s="218" t="s">
        <v>3014</v>
      </c>
      <c r="K781" s="433" t="s">
        <v>3015</v>
      </c>
      <c r="L781" s="217" t="s">
        <v>3100</v>
      </c>
      <c r="M781" s="217">
        <v>2022</v>
      </c>
      <c r="N781" s="218" t="s">
        <v>3101</v>
      </c>
      <c r="O781" s="218" t="s">
        <v>3105</v>
      </c>
      <c r="P781" s="218" t="s">
        <v>3105</v>
      </c>
      <c r="Q781" s="212">
        <v>1</v>
      </c>
      <c r="R781" s="434"/>
      <c r="S781" s="412">
        <v>161500000</v>
      </c>
      <c r="T781" s="412">
        <f t="shared" si="197"/>
        <v>3364583.3333333335</v>
      </c>
      <c r="U781" s="224">
        <v>48</v>
      </c>
      <c r="V781" s="223">
        <v>48</v>
      </c>
      <c r="W781" s="222">
        <f t="shared" si="198"/>
        <v>0</v>
      </c>
      <c r="X781" s="225">
        <f t="shared" si="199"/>
        <v>48</v>
      </c>
      <c r="Y781" s="225">
        <f t="shared" si="205"/>
        <v>0</v>
      </c>
      <c r="Z781" s="414">
        <v>161500000</v>
      </c>
      <c r="AA781" s="414">
        <v>0</v>
      </c>
      <c r="AB781" s="226">
        <f t="shared" si="204"/>
        <v>0</v>
      </c>
      <c r="AC781" s="226"/>
      <c r="AD781" s="226"/>
      <c r="AE781" s="226"/>
      <c r="AF781" s="226"/>
      <c r="AG781" s="226"/>
      <c r="AH781" s="226"/>
      <c r="AI781" s="226"/>
      <c r="AJ781" s="226"/>
      <c r="AK781" s="226"/>
      <c r="AL781" s="226"/>
      <c r="AM781" s="226"/>
      <c r="AN781" s="226"/>
      <c r="AO781" s="226">
        <f t="shared" si="201"/>
        <v>161500000</v>
      </c>
      <c r="AP781" s="227">
        <f t="shared" si="202"/>
        <v>0</v>
      </c>
      <c r="AQ781" s="332"/>
      <c r="AR781" s="332"/>
      <c r="AS781" s="427"/>
      <c r="AT781" s="437"/>
      <c r="AU781" s="119" t="s">
        <v>195</v>
      </c>
      <c r="AV781" s="119">
        <f>VLOOKUP(F781,'[80]Detail Deprec_202512'!$D$230:$I$390,6,FALSE)</f>
        <v>3364583.33</v>
      </c>
      <c r="AW781" s="534">
        <f t="shared" si="195"/>
        <v>3364583.33</v>
      </c>
      <c r="BL781" s="259" t="s">
        <v>3103</v>
      </c>
    </row>
    <row r="782" spans="1:64" ht="12.9" hidden="1" customHeight="1" outlineLevel="1">
      <c r="A782" s="210">
        <f t="shared" si="206"/>
        <v>765</v>
      </c>
      <c r="B782" s="259" t="s">
        <v>518</v>
      </c>
      <c r="C782" s="216" t="s">
        <v>512</v>
      </c>
      <c r="D782" s="327">
        <v>155</v>
      </c>
      <c r="E782" s="259" t="s">
        <v>3106</v>
      </c>
      <c r="F782" s="259" t="s">
        <v>3107</v>
      </c>
      <c r="G782" s="432">
        <v>44578</v>
      </c>
      <c r="H782" s="351" t="s">
        <v>17</v>
      </c>
      <c r="I782" s="436" t="s">
        <v>3099</v>
      </c>
      <c r="J782" s="218" t="s">
        <v>3014</v>
      </c>
      <c r="K782" s="433" t="s">
        <v>3015</v>
      </c>
      <c r="L782" s="217" t="s">
        <v>3100</v>
      </c>
      <c r="M782" s="217">
        <v>2022</v>
      </c>
      <c r="N782" s="218" t="s">
        <v>3101</v>
      </c>
      <c r="O782" s="218" t="s">
        <v>3108</v>
      </c>
      <c r="P782" s="218" t="s">
        <v>3108</v>
      </c>
      <c r="Q782" s="212">
        <v>1</v>
      </c>
      <c r="R782" s="434"/>
      <c r="S782" s="412">
        <v>161500000</v>
      </c>
      <c r="T782" s="412">
        <f t="shared" si="197"/>
        <v>3364583.3333333335</v>
      </c>
      <c r="U782" s="224">
        <v>48</v>
      </c>
      <c r="V782" s="223">
        <v>48</v>
      </c>
      <c r="W782" s="222">
        <f t="shared" si="198"/>
        <v>0</v>
      </c>
      <c r="X782" s="225">
        <f t="shared" si="199"/>
        <v>48</v>
      </c>
      <c r="Y782" s="225">
        <f t="shared" si="205"/>
        <v>0</v>
      </c>
      <c r="Z782" s="414">
        <v>161500000</v>
      </c>
      <c r="AA782" s="414">
        <v>0</v>
      </c>
      <c r="AB782" s="226">
        <f t="shared" si="204"/>
        <v>0</v>
      </c>
      <c r="AC782" s="226"/>
      <c r="AD782" s="226"/>
      <c r="AE782" s="226"/>
      <c r="AF782" s="226"/>
      <c r="AG782" s="226"/>
      <c r="AH782" s="226"/>
      <c r="AI782" s="226"/>
      <c r="AJ782" s="226"/>
      <c r="AK782" s="226"/>
      <c r="AL782" s="226"/>
      <c r="AM782" s="226"/>
      <c r="AN782" s="226"/>
      <c r="AO782" s="226">
        <f t="shared" si="201"/>
        <v>161500000</v>
      </c>
      <c r="AP782" s="227">
        <f t="shared" si="202"/>
        <v>0</v>
      </c>
      <c r="AQ782" s="332"/>
      <c r="AR782" s="332"/>
      <c r="AS782" s="427"/>
      <c r="AT782" s="437"/>
      <c r="AU782" s="119" t="s">
        <v>195</v>
      </c>
      <c r="AV782" s="119">
        <f>VLOOKUP(F782,'[80]Detail Deprec_202512'!$D$230:$I$390,6,FALSE)</f>
        <v>3364583.33</v>
      </c>
      <c r="AW782" s="534">
        <f t="shared" si="195"/>
        <v>3364583.33</v>
      </c>
      <c r="BL782" s="259" t="s">
        <v>3106</v>
      </c>
    </row>
    <row r="783" spans="1:64" ht="12.9" hidden="1" customHeight="1" outlineLevel="1">
      <c r="A783" s="210">
        <f t="shared" si="206"/>
        <v>766</v>
      </c>
      <c r="B783" s="259" t="s">
        <v>518</v>
      </c>
      <c r="C783" s="216" t="s">
        <v>512</v>
      </c>
      <c r="D783" s="327">
        <v>155</v>
      </c>
      <c r="E783" s="259" t="s">
        <v>3109</v>
      </c>
      <c r="F783" s="259" t="s">
        <v>3110</v>
      </c>
      <c r="G783" s="432">
        <v>44578</v>
      </c>
      <c r="H783" s="351" t="s">
        <v>17</v>
      </c>
      <c r="I783" s="436" t="s">
        <v>3099</v>
      </c>
      <c r="J783" s="218" t="s">
        <v>3014</v>
      </c>
      <c r="K783" s="433" t="s">
        <v>3015</v>
      </c>
      <c r="L783" s="217" t="s">
        <v>3100</v>
      </c>
      <c r="M783" s="217">
        <v>2022</v>
      </c>
      <c r="N783" s="218" t="s">
        <v>3101</v>
      </c>
      <c r="O783" s="218" t="s">
        <v>3111</v>
      </c>
      <c r="P783" s="218" t="s">
        <v>3111</v>
      </c>
      <c r="Q783" s="212">
        <v>1</v>
      </c>
      <c r="R783" s="434"/>
      <c r="S783" s="412">
        <v>161500000</v>
      </c>
      <c r="T783" s="412">
        <f t="shared" si="197"/>
        <v>3364583.3333333335</v>
      </c>
      <c r="U783" s="224">
        <v>48</v>
      </c>
      <c r="V783" s="223">
        <v>48</v>
      </c>
      <c r="W783" s="222">
        <f t="shared" si="198"/>
        <v>0</v>
      </c>
      <c r="X783" s="225">
        <f t="shared" si="199"/>
        <v>48</v>
      </c>
      <c r="Y783" s="225">
        <f t="shared" si="205"/>
        <v>0</v>
      </c>
      <c r="Z783" s="414">
        <v>161500000</v>
      </c>
      <c r="AA783" s="414">
        <v>0</v>
      </c>
      <c r="AB783" s="226">
        <f t="shared" si="204"/>
        <v>0</v>
      </c>
      <c r="AC783" s="226"/>
      <c r="AD783" s="226"/>
      <c r="AE783" s="226"/>
      <c r="AF783" s="226"/>
      <c r="AG783" s="226"/>
      <c r="AH783" s="226"/>
      <c r="AI783" s="226"/>
      <c r="AJ783" s="226"/>
      <c r="AK783" s="226"/>
      <c r="AL783" s="226"/>
      <c r="AM783" s="226"/>
      <c r="AN783" s="226"/>
      <c r="AO783" s="226">
        <f t="shared" si="201"/>
        <v>161500000</v>
      </c>
      <c r="AP783" s="227">
        <f t="shared" si="202"/>
        <v>0</v>
      </c>
      <c r="AQ783" s="332"/>
      <c r="AR783" s="332"/>
      <c r="AS783" s="427"/>
      <c r="AT783" s="437"/>
      <c r="AU783" s="119" t="s">
        <v>195</v>
      </c>
      <c r="AV783" s="119">
        <f>VLOOKUP(F783,'[80]Detail Deprec_202512'!$D$230:$I$390,6,FALSE)</f>
        <v>3364583.33</v>
      </c>
      <c r="AW783" s="534">
        <f t="shared" si="195"/>
        <v>3364583.33</v>
      </c>
      <c r="BL783" s="259" t="s">
        <v>3109</v>
      </c>
    </row>
    <row r="784" spans="1:64" ht="12.9" hidden="1" customHeight="1" outlineLevel="1">
      <c r="A784" s="210">
        <f t="shared" si="206"/>
        <v>767</v>
      </c>
      <c r="B784" s="259" t="s">
        <v>518</v>
      </c>
      <c r="C784" s="216" t="s">
        <v>512</v>
      </c>
      <c r="D784" s="327">
        <v>155</v>
      </c>
      <c r="E784" s="259" t="s">
        <v>3112</v>
      </c>
      <c r="F784" s="259" t="s">
        <v>3113</v>
      </c>
      <c r="G784" s="432">
        <v>44578</v>
      </c>
      <c r="H784" s="351" t="s">
        <v>17</v>
      </c>
      <c r="I784" s="436" t="s">
        <v>3099</v>
      </c>
      <c r="J784" s="218" t="s">
        <v>3014</v>
      </c>
      <c r="K784" s="433" t="s">
        <v>3015</v>
      </c>
      <c r="L784" s="217" t="s">
        <v>3100</v>
      </c>
      <c r="M784" s="217">
        <v>2022</v>
      </c>
      <c r="N784" s="218" t="s">
        <v>3101</v>
      </c>
      <c r="O784" s="218" t="s">
        <v>3114</v>
      </c>
      <c r="P784" s="218" t="s">
        <v>3114</v>
      </c>
      <c r="Q784" s="212">
        <v>1</v>
      </c>
      <c r="R784" s="434"/>
      <c r="S784" s="412">
        <v>161500000</v>
      </c>
      <c r="T784" s="412">
        <f t="shared" si="197"/>
        <v>3364583.3333333335</v>
      </c>
      <c r="U784" s="224">
        <v>48</v>
      </c>
      <c r="V784" s="223">
        <v>48</v>
      </c>
      <c r="W784" s="222">
        <f t="shared" si="198"/>
        <v>0</v>
      </c>
      <c r="X784" s="225">
        <f t="shared" si="199"/>
        <v>48</v>
      </c>
      <c r="Y784" s="225">
        <f t="shared" si="205"/>
        <v>0</v>
      </c>
      <c r="Z784" s="414">
        <v>161500000</v>
      </c>
      <c r="AA784" s="414">
        <v>0</v>
      </c>
      <c r="AB784" s="226">
        <f t="shared" si="204"/>
        <v>0</v>
      </c>
      <c r="AC784" s="226"/>
      <c r="AD784" s="226"/>
      <c r="AE784" s="226"/>
      <c r="AF784" s="226"/>
      <c r="AG784" s="226"/>
      <c r="AH784" s="226"/>
      <c r="AI784" s="226"/>
      <c r="AJ784" s="226"/>
      <c r="AK784" s="226"/>
      <c r="AL784" s="226"/>
      <c r="AM784" s="226"/>
      <c r="AN784" s="226"/>
      <c r="AO784" s="226">
        <f t="shared" si="201"/>
        <v>161500000</v>
      </c>
      <c r="AP784" s="227">
        <f t="shared" si="202"/>
        <v>0</v>
      </c>
      <c r="AQ784" s="332"/>
      <c r="AR784" s="332"/>
      <c r="AS784" s="427"/>
      <c r="AT784" s="437"/>
      <c r="AU784" s="119" t="s">
        <v>195</v>
      </c>
      <c r="AV784" s="119">
        <f>VLOOKUP(F784,'[80]Detail Deprec_202512'!$D$230:$I$390,6,FALSE)</f>
        <v>3364583.33</v>
      </c>
      <c r="AW784" s="534">
        <f t="shared" si="195"/>
        <v>3364583.33</v>
      </c>
      <c r="BL784" s="259" t="s">
        <v>3112</v>
      </c>
    </row>
    <row r="785" spans="1:64" ht="12.9" hidden="1" customHeight="1" outlineLevel="1">
      <c r="A785" s="210">
        <f t="shared" si="206"/>
        <v>768</v>
      </c>
      <c r="B785" s="259" t="s">
        <v>518</v>
      </c>
      <c r="C785" s="216" t="s">
        <v>512</v>
      </c>
      <c r="D785" s="327">
        <v>155</v>
      </c>
      <c r="E785" s="259" t="s">
        <v>3115</v>
      </c>
      <c r="F785" s="259" t="s">
        <v>3116</v>
      </c>
      <c r="G785" s="432">
        <v>44578</v>
      </c>
      <c r="H785" s="351" t="s">
        <v>17</v>
      </c>
      <c r="I785" s="436" t="s">
        <v>3099</v>
      </c>
      <c r="J785" s="218" t="s">
        <v>3014</v>
      </c>
      <c r="K785" s="433" t="s">
        <v>3015</v>
      </c>
      <c r="L785" s="217" t="s">
        <v>3100</v>
      </c>
      <c r="M785" s="217">
        <v>2022</v>
      </c>
      <c r="N785" s="218" t="s">
        <v>3101</v>
      </c>
      <c r="O785" s="218" t="s">
        <v>3117</v>
      </c>
      <c r="P785" s="218" t="s">
        <v>3117</v>
      </c>
      <c r="Q785" s="212">
        <v>1</v>
      </c>
      <c r="R785" s="434"/>
      <c r="S785" s="412">
        <v>161500000</v>
      </c>
      <c r="T785" s="412">
        <f t="shared" si="197"/>
        <v>3364583.3333333335</v>
      </c>
      <c r="U785" s="224">
        <v>48</v>
      </c>
      <c r="V785" s="223">
        <v>48</v>
      </c>
      <c r="W785" s="222">
        <f t="shared" si="198"/>
        <v>0</v>
      </c>
      <c r="X785" s="225">
        <f t="shared" si="199"/>
        <v>48</v>
      </c>
      <c r="Y785" s="225">
        <f t="shared" si="205"/>
        <v>0</v>
      </c>
      <c r="Z785" s="414">
        <v>161500000</v>
      </c>
      <c r="AA785" s="414">
        <v>0</v>
      </c>
      <c r="AB785" s="226">
        <f t="shared" si="204"/>
        <v>0</v>
      </c>
      <c r="AC785" s="226"/>
      <c r="AD785" s="226"/>
      <c r="AE785" s="226"/>
      <c r="AF785" s="226"/>
      <c r="AG785" s="226"/>
      <c r="AH785" s="226"/>
      <c r="AI785" s="226"/>
      <c r="AJ785" s="226"/>
      <c r="AK785" s="226"/>
      <c r="AL785" s="226"/>
      <c r="AM785" s="226"/>
      <c r="AN785" s="226"/>
      <c r="AO785" s="226">
        <f t="shared" si="201"/>
        <v>161500000</v>
      </c>
      <c r="AP785" s="227">
        <f t="shared" si="202"/>
        <v>0</v>
      </c>
      <c r="AQ785" s="332"/>
      <c r="AR785" s="332"/>
      <c r="AS785" s="427"/>
      <c r="AT785" s="437"/>
      <c r="AU785" s="119" t="s">
        <v>195</v>
      </c>
      <c r="AV785" s="119">
        <f>VLOOKUP(F785,'[80]Detail Deprec_202512'!$D$230:$I$390,6,FALSE)</f>
        <v>3364583.33</v>
      </c>
      <c r="AW785" s="534">
        <f t="shared" si="195"/>
        <v>3364583.33</v>
      </c>
      <c r="BL785" s="259" t="s">
        <v>3115</v>
      </c>
    </row>
    <row r="786" spans="1:64" ht="12.9" hidden="1" customHeight="1" outlineLevel="1">
      <c r="A786" s="210">
        <f t="shared" si="206"/>
        <v>769</v>
      </c>
      <c r="B786" s="259" t="s">
        <v>518</v>
      </c>
      <c r="C786" s="216" t="s">
        <v>512</v>
      </c>
      <c r="D786" s="327">
        <v>155</v>
      </c>
      <c r="E786" s="259" t="s">
        <v>3118</v>
      </c>
      <c r="F786" s="259" t="s">
        <v>3119</v>
      </c>
      <c r="G786" s="432">
        <v>44592</v>
      </c>
      <c r="H786" s="351" t="s">
        <v>17</v>
      </c>
      <c r="I786" s="436" t="s">
        <v>3120</v>
      </c>
      <c r="J786" s="218" t="s">
        <v>1818</v>
      </c>
      <c r="K786" s="433" t="s">
        <v>2919</v>
      </c>
      <c r="L786" s="217" t="s">
        <v>1860</v>
      </c>
      <c r="M786" s="217">
        <v>2022</v>
      </c>
      <c r="N786" s="218" t="s">
        <v>3121</v>
      </c>
      <c r="O786" s="218" t="s">
        <v>3122</v>
      </c>
      <c r="P786" s="218" t="s">
        <v>3123</v>
      </c>
      <c r="Q786" s="212">
        <v>1</v>
      </c>
      <c r="R786" s="434"/>
      <c r="S786" s="412">
        <v>400000000</v>
      </c>
      <c r="T786" s="412">
        <f t="shared" si="197"/>
        <v>6666666.666666667</v>
      </c>
      <c r="U786" s="224">
        <v>60</v>
      </c>
      <c r="V786" s="223">
        <v>48</v>
      </c>
      <c r="W786" s="222">
        <f t="shared" si="198"/>
        <v>6</v>
      </c>
      <c r="X786" s="225">
        <f t="shared" si="199"/>
        <v>54</v>
      </c>
      <c r="Y786" s="225">
        <f t="shared" si="200"/>
        <v>6</v>
      </c>
      <c r="Z786" s="414">
        <v>320000000</v>
      </c>
      <c r="AA786" s="414">
        <v>80000000</v>
      </c>
      <c r="AB786" s="226">
        <f t="shared" si="204"/>
        <v>40000000</v>
      </c>
      <c r="AC786" s="226">
        <v>6666666.666666667</v>
      </c>
      <c r="AD786" s="226">
        <v>6666666.666666667</v>
      </c>
      <c r="AE786" s="226">
        <v>6666666.666666667</v>
      </c>
      <c r="AF786" s="226">
        <v>6666666.666666667</v>
      </c>
      <c r="AG786" s="226">
        <v>6666666.666666667</v>
      </c>
      <c r="AH786" s="226">
        <v>6666666.666666667</v>
      </c>
      <c r="AI786" s="226">
        <v>6666666.666666667</v>
      </c>
      <c r="AJ786" s="226">
        <v>6666666.666666667</v>
      </c>
      <c r="AK786" s="226">
        <v>6666666.666666667</v>
      </c>
      <c r="AL786" s="226">
        <v>6666666.666666667</v>
      </c>
      <c r="AM786" s="226">
        <v>6666666.666666667</v>
      </c>
      <c r="AN786" s="226">
        <v>6666666.666666667</v>
      </c>
      <c r="AO786" s="226">
        <f t="shared" si="201"/>
        <v>360000000</v>
      </c>
      <c r="AP786" s="227">
        <f t="shared" si="202"/>
        <v>40000000</v>
      </c>
      <c r="AQ786" s="332"/>
      <c r="AR786" s="332"/>
      <c r="AS786" s="427"/>
      <c r="AT786" s="437"/>
      <c r="AU786" s="119" t="s">
        <v>195</v>
      </c>
      <c r="AV786" s="119">
        <f>VLOOKUP(F786,'[80]Detail Deprec_202512'!$D$230:$I$390,6,FALSE)</f>
        <v>6666666.6699999999</v>
      </c>
      <c r="AW786" s="534">
        <f t="shared" si="195"/>
        <v>3.3333329483866692E-3</v>
      </c>
      <c r="BL786" s="259" t="s">
        <v>3118</v>
      </c>
    </row>
    <row r="787" spans="1:64" ht="12.9" hidden="1" customHeight="1" outlineLevel="1">
      <c r="A787" s="210">
        <f t="shared" si="206"/>
        <v>770</v>
      </c>
      <c r="B787" s="259" t="s">
        <v>518</v>
      </c>
      <c r="C787" s="216" t="s">
        <v>1446</v>
      </c>
      <c r="D787" s="327">
        <v>155</v>
      </c>
      <c r="E787" s="259" t="s">
        <v>3124</v>
      </c>
      <c r="F787" s="259" t="s">
        <v>3125</v>
      </c>
      <c r="G787" s="432">
        <v>44617</v>
      </c>
      <c r="H787" s="351" t="s">
        <v>17</v>
      </c>
      <c r="I787" s="436" t="s">
        <v>3126</v>
      </c>
      <c r="J787" s="218" t="s">
        <v>1818</v>
      </c>
      <c r="K787" s="433" t="s">
        <v>2919</v>
      </c>
      <c r="L787" s="217" t="s">
        <v>1798</v>
      </c>
      <c r="M787" s="217">
        <v>2022</v>
      </c>
      <c r="N787" s="218" t="s">
        <v>3127</v>
      </c>
      <c r="O787" s="218" t="s">
        <v>3128</v>
      </c>
      <c r="P787" s="218" t="s">
        <v>3129</v>
      </c>
      <c r="Q787" s="212">
        <v>1</v>
      </c>
      <c r="R787" s="434"/>
      <c r="S787" s="412">
        <v>618000000</v>
      </c>
      <c r="T787" s="412">
        <f t="shared" si="197"/>
        <v>10300000</v>
      </c>
      <c r="U787" s="224">
        <v>60</v>
      </c>
      <c r="V787" s="223">
        <v>47</v>
      </c>
      <c r="W787" s="222">
        <f t="shared" si="198"/>
        <v>6</v>
      </c>
      <c r="X787" s="225">
        <f t="shared" si="199"/>
        <v>53</v>
      </c>
      <c r="Y787" s="225">
        <f t="shared" si="200"/>
        <v>7</v>
      </c>
      <c r="Z787" s="414">
        <v>484100000</v>
      </c>
      <c r="AA787" s="414">
        <v>133900000</v>
      </c>
      <c r="AB787" s="226">
        <f t="shared" si="204"/>
        <v>61800000</v>
      </c>
      <c r="AC787" s="226">
        <v>10300000</v>
      </c>
      <c r="AD787" s="226">
        <v>10300000</v>
      </c>
      <c r="AE787" s="226">
        <v>10300000</v>
      </c>
      <c r="AF787" s="226">
        <v>10300000</v>
      </c>
      <c r="AG787" s="226">
        <v>10300000</v>
      </c>
      <c r="AH787" s="226">
        <v>10300000</v>
      </c>
      <c r="AI787" s="226">
        <v>10300000</v>
      </c>
      <c r="AJ787" s="226">
        <v>10300000</v>
      </c>
      <c r="AK787" s="226">
        <v>10300000</v>
      </c>
      <c r="AL787" s="226">
        <v>10300000</v>
      </c>
      <c r="AM787" s="226">
        <v>10300000</v>
      </c>
      <c r="AN787" s="226">
        <v>10300000</v>
      </c>
      <c r="AO787" s="226">
        <f t="shared" si="201"/>
        <v>545900000</v>
      </c>
      <c r="AP787" s="227">
        <f t="shared" si="202"/>
        <v>72100000</v>
      </c>
      <c r="AQ787" s="332"/>
      <c r="AR787" s="332"/>
      <c r="AS787" s="427"/>
      <c r="AT787" s="437"/>
      <c r="AU787" s="119" t="s">
        <v>195</v>
      </c>
      <c r="AV787" s="119">
        <f>VLOOKUP(F787,'[80]Detail Deprec_202512'!$D$230:$I$390,6,FALSE)</f>
        <v>10300000</v>
      </c>
      <c r="AW787" s="534">
        <f t="shared" si="195"/>
        <v>0</v>
      </c>
      <c r="BL787" s="259" t="s">
        <v>3124</v>
      </c>
    </row>
    <row r="788" spans="1:64" ht="12.9" hidden="1" customHeight="1" outlineLevel="1">
      <c r="A788" s="210">
        <f t="shared" si="206"/>
        <v>771</v>
      </c>
      <c r="B788" s="259" t="s">
        <v>518</v>
      </c>
      <c r="C788" s="216" t="s">
        <v>1446</v>
      </c>
      <c r="D788" s="327">
        <v>155</v>
      </c>
      <c r="E788" s="259" t="s">
        <v>3130</v>
      </c>
      <c r="F788" s="259" t="s">
        <v>3131</v>
      </c>
      <c r="G788" s="432">
        <v>44651</v>
      </c>
      <c r="H788" s="351" t="s">
        <v>17</v>
      </c>
      <c r="I788" s="436" t="s">
        <v>3132</v>
      </c>
      <c r="J788" s="218" t="s">
        <v>3133</v>
      </c>
      <c r="K788" s="433" t="s">
        <v>3134</v>
      </c>
      <c r="L788" s="217"/>
      <c r="M788" s="217">
        <v>2022</v>
      </c>
      <c r="N788" s="218" t="s">
        <v>3135</v>
      </c>
      <c r="O788" s="218" t="s">
        <v>3135</v>
      </c>
      <c r="P788" s="218" t="s">
        <v>3135</v>
      </c>
      <c r="Q788" s="212">
        <v>1</v>
      </c>
      <c r="R788" s="434"/>
      <c r="S788" s="412">
        <v>146288477</v>
      </c>
      <c r="T788" s="412">
        <f t="shared" si="197"/>
        <v>3047676.6041666665</v>
      </c>
      <c r="U788" s="224">
        <v>48</v>
      </c>
      <c r="V788" s="223">
        <v>46.000000000000014</v>
      </c>
      <c r="W788" s="222">
        <f t="shared" si="198"/>
        <v>2</v>
      </c>
      <c r="X788" s="225">
        <f t="shared" si="199"/>
        <v>48.000000000000014</v>
      </c>
      <c r="Y788" s="225">
        <f>+U788-X788</f>
        <v>0</v>
      </c>
      <c r="Z788" s="414">
        <v>140193123.79166669</v>
      </c>
      <c r="AA788" s="414">
        <v>6095353.2083333135</v>
      </c>
      <c r="AB788" s="226">
        <f t="shared" si="204"/>
        <v>6095353.208333333</v>
      </c>
      <c r="AC788" s="226">
        <v>3047676.6041666665</v>
      </c>
      <c r="AD788" s="226">
        <v>3047676.6041666665</v>
      </c>
      <c r="AE788" s="226"/>
      <c r="AF788" s="226"/>
      <c r="AG788" s="226"/>
      <c r="AH788" s="226"/>
      <c r="AI788" s="226"/>
      <c r="AJ788" s="226"/>
      <c r="AK788" s="226"/>
      <c r="AL788" s="226"/>
      <c r="AM788" s="226"/>
      <c r="AN788" s="226"/>
      <c r="AO788" s="226">
        <f t="shared" si="201"/>
        <v>146288477.00000003</v>
      </c>
      <c r="AP788" s="227">
        <f t="shared" si="202"/>
        <v>-2.9802322387695313E-8</v>
      </c>
      <c r="AQ788" s="332"/>
      <c r="AR788" s="332"/>
      <c r="AS788" s="427"/>
      <c r="AT788" s="437"/>
      <c r="AU788" s="119" t="s">
        <v>195</v>
      </c>
      <c r="AV788" s="119">
        <f>VLOOKUP(F788,'[80]Detail Deprec_202512'!$D$230:$I$390,6,FALSE)</f>
        <v>3047676.6</v>
      </c>
      <c r="AW788" s="534">
        <f t="shared" si="195"/>
        <v>3047676.6</v>
      </c>
      <c r="BL788" s="259" t="s">
        <v>3130</v>
      </c>
    </row>
    <row r="789" spans="1:64" ht="12.9" hidden="1" customHeight="1" outlineLevel="1">
      <c r="A789" s="210">
        <f t="shared" si="206"/>
        <v>772</v>
      </c>
      <c r="B789" s="259" t="s">
        <v>518</v>
      </c>
      <c r="C789" s="216" t="s">
        <v>1446</v>
      </c>
      <c r="D789" s="327">
        <v>155</v>
      </c>
      <c r="E789" s="259" t="s">
        <v>3136</v>
      </c>
      <c r="F789" s="259" t="s">
        <v>3137</v>
      </c>
      <c r="G789" s="432">
        <v>44651</v>
      </c>
      <c r="H789" s="351" t="s">
        <v>17</v>
      </c>
      <c r="I789" s="436" t="s">
        <v>3132</v>
      </c>
      <c r="J789" s="218" t="s">
        <v>3133</v>
      </c>
      <c r="K789" s="433" t="s">
        <v>3134</v>
      </c>
      <c r="L789" s="217"/>
      <c r="M789" s="217">
        <v>2022</v>
      </c>
      <c r="N789" s="218" t="s">
        <v>3135</v>
      </c>
      <c r="O789" s="218" t="s">
        <v>3135</v>
      </c>
      <c r="P789" s="218" t="s">
        <v>3135</v>
      </c>
      <c r="Q789" s="212">
        <v>1</v>
      </c>
      <c r="R789" s="434"/>
      <c r="S789" s="412">
        <v>146288477</v>
      </c>
      <c r="T789" s="412">
        <f t="shared" si="197"/>
        <v>3047676.6041666665</v>
      </c>
      <c r="U789" s="224">
        <v>48</v>
      </c>
      <c r="V789" s="223">
        <v>46.000000000000014</v>
      </c>
      <c r="W789" s="222">
        <f t="shared" si="198"/>
        <v>2</v>
      </c>
      <c r="X789" s="225">
        <f t="shared" si="199"/>
        <v>48.000000000000014</v>
      </c>
      <c r="Y789" s="225">
        <f>+U789-X789</f>
        <v>0</v>
      </c>
      <c r="Z789" s="414">
        <v>140193123.79166669</v>
      </c>
      <c r="AA789" s="414">
        <v>6095353.2083333135</v>
      </c>
      <c r="AB789" s="226">
        <f t="shared" si="204"/>
        <v>6095353.208333333</v>
      </c>
      <c r="AC789" s="226">
        <v>3047676.6041666665</v>
      </c>
      <c r="AD789" s="226">
        <v>3047676.6041666665</v>
      </c>
      <c r="AE789" s="226"/>
      <c r="AF789" s="226"/>
      <c r="AG789" s="226"/>
      <c r="AH789" s="226"/>
      <c r="AI789" s="226"/>
      <c r="AJ789" s="226"/>
      <c r="AK789" s="226"/>
      <c r="AL789" s="226"/>
      <c r="AM789" s="226"/>
      <c r="AN789" s="226"/>
      <c r="AO789" s="226">
        <f t="shared" si="201"/>
        <v>146288477.00000003</v>
      </c>
      <c r="AP789" s="227">
        <f t="shared" si="202"/>
        <v>-2.9802322387695313E-8</v>
      </c>
      <c r="AQ789" s="332"/>
      <c r="AR789" s="332"/>
      <c r="AS789" s="427"/>
      <c r="AT789" s="437"/>
      <c r="AU789" s="119" t="s">
        <v>195</v>
      </c>
      <c r="AV789" s="119">
        <f>VLOOKUP(F789,'[80]Detail Deprec_202512'!$D$230:$I$390,6,FALSE)</f>
        <v>3047676.6</v>
      </c>
      <c r="AW789" s="534">
        <f t="shared" si="195"/>
        <v>3047676.6</v>
      </c>
      <c r="BL789" s="259" t="s">
        <v>3136</v>
      </c>
    </row>
    <row r="790" spans="1:64" ht="12.9" hidden="1" customHeight="1" outlineLevel="1">
      <c r="A790" s="210">
        <f t="shared" si="206"/>
        <v>773</v>
      </c>
      <c r="B790" s="259" t="s">
        <v>241</v>
      </c>
      <c r="C790" s="216" t="s">
        <v>242</v>
      </c>
      <c r="D790" s="327">
        <v>155</v>
      </c>
      <c r="E790" s="259" t="s">
        <v>3138</v>
      </c>
      <c r="F790" s="259" t="s">
        <v>3139</v>
      </c>
      <c r="G790" s="432">
        <v>44642</v>
      </c>
      <c r="H790" s="351" t="s">
        <v>17</v>
      </c>
      <c r="I790" s="436" t="s">
        <v>3140</v>
      </c>
      <c r="J790" s="218" t="s">
        <v>3141</v>
      </c>
      <c r="K790" s="433" t="s">
        <v>2735</v>
      </c>
      <c r="L790" s="217"/>
      <c r="M790" s="217">
        <v>2022</v>
      </c>
      <c r="N790" s="218" t="s">
        <v>3142</v>
      </c>
      <c r="O790" s="218" t="s">
        <v>3143</v>
      </c>
      <c r="P790" s="218" t="s">
        <v>3144</v>
      </c>
      <c r="Q790" s="212">
        <v>1</v>
      </c>
      <c r="R790" s="434"/>
      <c r="S790" s="412">
        <v>540419432</v>
      </c>
      <c r="T790" s="412">
        <f t="shared" si="197"/>
        <v>9006990.5333333332</v>
      </c>
      <c r="U790" s="224">
        <v>60</v>
      </c>
      <c r="V790" s="223">
        <v>46</v>
      </c>
      <c r="W790" s="222">
        <f t="shared" si="198"/>
        <v>6</v>
      </c>
      <c r="X790" s="225">
        <f t="shared" si="199"/>
        <v>52</v>
      </c>
      <c r="Y790" s="225">
        <f t="shared" si="200"/>
        <v>8</v>
      </c>
      <c r="Z790" s="414">
        <v>414321564.5333333</v>
      </c>
      <c r="AA790" s="414">
        <v>126097867.4666667</v>
      </c>
      <c r="AB790" s="226">
        <f t="shared" si="204"/>
        <v>54041943.199999996</v>
      </c>
      <c r="AC790" s="226">
        <v>9006990.5333333332</v>
      </c>
      <c r="AD790" s="226">
        <v>9006990.5333333332</v>
      </c>
      <c r="AE790" s="226">
        <v>9006990.5333333332</v>
      </c>
      <c r="AF790" s="226">
        <v>9006990.5333333332</v>
      </c>
      <c r="AG790" s="226">
        <v>9006990.5333333332</v>
      </c>
      <c r="AH790" s="226">
        <v>9006990.5333333332</v>
      </c>
      <c r="AI790" s="226">
        <v>9006990.5333333332</v>
      </c>
      <c r="AJ790" s="226">
        <v>9006990.5333333332</v>
      </c>
      <c r="AK790" s="226">
        <v>9006990.5333333332</v>
      </c>
      <c r="AL790" s="226">
        <v>9006990.5333333332</v>
      </c>
      <c r="AM790" s="226">
        <v>9006990.5333333332</v>
      </c>
      <c r="AN790" s="226">
        <v>9006990.5333333332</v>
      </c>
      <c r="AO790" s="226">
        <f t="shared" si="201"/>
        <v>468363507.73333329</v>
      </c>
      <c r="AP790" s="227">
        <f t="shared" si="202"/>
        <v>72055924.26666671</v>
      </c>
      <c r="AQ790" s="332"/>
      <c r="AR790" s="332"/>
      <c r="AS790" s="427"/>
      <c r="AT790" s="437"/>
      <c r="AU790" s="119" t="s">
        <v>195</v>
      </c>
      <c r="AV790" s="119">
        <f>VLOOKUP(F790,'[80]Detail Deprec_202512'!$D$230:$I$390,6,FALSE)</f>
        <v>9006990.5299999993</v>
      </c>
      <c r="AW790" s="534">
        <f t="shared" si="195"/>
        <v>-3.3333338797092438E-3</v>
      </c>
      <c r="BL790" s="259" t="s">
        <v>3138</v>
      </c>
    </row>
    <row r="791" spans="1:64" ht="12.9" hidden="1" customHeight="1" outlineLevel="1">
      <c r="A791" s="210">
        <f t="shared" si="206"/>
        <v>774</v>
      </c>
      <c r="B791" s="259" t="s">
        <v>206</v>
      </c>
      <c r="C791" s="517" t="s">
        <v>188</v>
      </c>
      <c r="D791" s="327">
        <v>155</v>
      </c>
      <c r="E791" s="259" t="s">
        <v>3145</v>
      </c>
      <c r="F791" s="259" t="s">
        <v>3146</v>
      </c>
      <c r="G791" s="432">
        <v>44642</v>
      </c>
      <c r="H791" s="351" t="s">
        <v>17</v>
      </c>
      <c r="I791" s="436" t="s">
        <v>3140</v>
      </c>
      <c r="J791" s="218" t="s">
        <v>3141</v>
      </c>
      <c r="K791" s="433" t="s">
        <v>2735</v>
      </c>
      <c r="L791" s="217" t="s">
        <v>3147</v>
      </c>
      <c r="M791" s="217">
        <v>2022</v>
      </c>
      <c r="N791" s="218" t="s">
        <v>3148</v>
      </c>
      <c r="O791" s="218" t="s">
        <v>3149</v>
      </c>
      <c r="P791" s="218" t="s">
        <v>3150</v>
      </c>
      <c r="Q791" s="212">
        <v>1</v>
      </c>
      <c r="R791" s="434"/>
      <c r="S791" s="412">
        <v>540419432</v>
      </c>
      <c r="T791" s="412">
        <f t="shared" si="197"/>
        <v>9006990.5333333332</v>
      </c>
      <c r="U791" s="224">
        <v>60</v>
      </c>
      <c r="V791" s="223">
        <v>46</v>
      </c>
      <c r="W791" s="222">
        <f t="shared" si="198"/>
        <v>6</v>
      </c>
      <c r="X791" s="225">
        <f t="shared" si="199"/>
        <v>52</v>
      </c>
      <c r="Y791" s="225">
        <f t="shared" si="200"/>
        <v>8</v>
      </c>
      <c r="Z791" s="414">
        <v>414321564.5333333</v>
      </c>
      <c r="AA791" s="414">
        <v>126097867.4666667</v>
      </c>
      <c r="AB791" s="226">
        <f t="shared" si="204"/>
        <v>54041943.199999996</v>
      </c>
      <c r="AC791" s="226">
        <v>9006990.5333333332</v>
      </c>
      <c r="AD791" s="226">
        <v>9006990.5333333332</v>
      </c>
      <c r="AE791" s="226">
        <v>9006990.5333333332</v>
      </c>
      <c r="AF791" s="226">
        <v>9006990.5333333332</v>
      </c>
      <c r="AG791" s="226">
        <v>9006990.5333333332</v>
      </c>
      <c r="AH791" s="226">
        <v>9006990.5333333332</v>
      </c>
      <c r="AI791" s="226">
        <v>9006990.5333333332</v>
      </c>
      <c r="AJ791" s="226">
        <v>9006990.5333333332</v>
      </c>
      <c r="AK791" s="226">
        <v>9006990.5333333332</v>
      </c>
      <c r="AL791" s="226">
        <v>9006990.5333333332</v>
      </c>
      <c r="AM791" s="226">
        <v>9006990.5333333332</v>
      </c>
      <c r="AN791" s="226">
        <v>9006990.5333333332</v>
      </c>
      <c r="AO791" s="226">
        <f t="shared" si="201"/>
        <v>468363507.73333329</v>
      </c>
      <c r="AP791" s="227">
        <f t="shared" si="202"/>
        <v>72055924.26666671</v>
      </c>
      <c r="AQ791" s="332"/>
      <c r="AR791" s="332"/>
      <c r="AS791" s="427"/>
      <c r="AT791" s="437"/>
      <c r="AU791" s="119" t="s">
        <v>195</v>
      </c>
      <c r="AV791" s="119">
        <f>VLOOKUP(F791,'[80]Detail Deprec_202512'!$D$230:$I$390,6,FALSE)</f>
        <v>9006990.5299999993</v>
      </c>
      <c r="AW791" s="534">
        <f t="shared" si="195"/>
        <v>-3.3333338797092438E-3</v>
      </c>
      <c r="BL791" s="259" t="s">
        <v>3145</v>
      </c>
    </row>
    <row r="792" spans="1:64" ht="12.9" hidden="1" customHeight="1" outlineLevel="1">
      <c r="A792" s="210">
        <f t="shared" si="206"/>
        <v>775</v>
      </c>
      <c r="B792" s="259" t="s">
        <v>518</v>
      </c>
      <c r="C792" s="216" t="s">
        <v>512</v>
      </c>
      <c r="D792" s="327">
        <v>155</v>
      </c>
      <c r="E792" s="259" t="s">
        <v>3151</v>
      </c>
      <c r="F792" s="259" t="s">
        <v>3152</v>
      </c>
      <c r="G792" s="432">
        <v>44650</v>
      </c>
      <c r="H792" s="351" t="s">
        <v>17</v>
      </c>
      <c r="I792" s="436" t="s">
        <v>3153</v>
      </c>
      <c r="J792" s="218" t="s">
        <v>3154</v>
      </c>
      <c r="K792" s="433" t="s">
        <v>2919</v>
      </c>
      <c r="L792" s="217" t="s">
        <v>1860</v>
      </c>
      <c r="M792" s="217">
        <v>2022</v>
      </c>
      <c r="N792" s="218" t="s">
        <v>3127</v>
      </c>
      <c r="O792" s="218" t="s">
        <v>3155</v>
      </c>
      <c r="P792" s="218" t="s">
        <v>3156</v>
      </c>
      <c r="Q792" s="212">
        <v>1</v>
      </c>
      <c r="R792" s="434"/>
      <c r="S792" s="412">
        <v>456000000</v>
      </c>
      <c r="T792" s="412">
        <f t="shared" si="197"/>
        <v>7600000</v>
      </c>
      <c r="U792" s="224">
        <v>60</v>
      </c>
      <c r="V792" s="223">
        <v>46</v>
      </c>
      <c r="W792" s="222">
        <f t="shared" si="198"/>
        <v>6</v>
      </c>
      <c r="X792" s="225">
        <f t="shared" si="199"/>
        <v>52</v>
      </c>
      <c r="Y792" s="225">
        <f t="shared" si="200"/>
        <v>8</v>
      </c>
      <c r="Z792" s="414">
        <v>349600000</v>
      </c>
      <c r="AA792" s="414">
        <v>106400000</v>
      </c>
      <c r="AB792" s="226">
        <f t="shared" si="204"/>
        <v>45600000</v>
      </c>
      <c r="AC792" s="226">
        <v>7600000</v>
      </c>
      <c r="AD792" s="226">
        <v>7600000</v>
      </c>
      <c r="AE792" s="226">
        <v>7600000</v>
      </c>
      <c r="AF792" s="226">
        <v>7600000</v>
      </c>
      <c r="AG792" s="226">
        <v>7600000</v>
      </c>
      <c r="AH792" s="226">
        <v>7600000</v>
      </c>
      <c r="AI792" s="226">
        <v>7600000</v>
      </c>
      <c r="AJ792" s="226">
        <v>7600000</v>
      </c>
      <c r="AK792" s="226">
        <v>7600000</v>
      </c>
      <c r="AL792" s="226">
        <v>7600000</v>
      </c>
      <c r="AM792" s="226">
        <v>7600000</v>
      </c>
      <c r="AN792" s="226">
        <v>7600000</v>
      </c>
      <c r="AO792" s="226">
        <f t="shared" si="201"/>
        <v>395200000</v>
      </c>
      <c r="AP792" s="227">
        <f t="shared" si="202"/>
        <v>60800000</v>
      </c>
      <c r="AQ792" s="332"/>
      <c r="AR792" s="332"/>
      <c r="AS792" s="427"/>
      <c r="AT792" s="437"/>
      <c r="AU792" s="119" t="s">
        <v>195</v>
      </c>
      <c r="AV792" s="119">
        <f>VLOOKUP(F792,'[80]Detail Deprec_202512'!$D$230:$I$390,6,FALSE)</f>
        <v>7600000</v>
      </c>
      <c r="AW792" s="534">
        <f t="shared" si="195"/>
        <v>0</v>
      </c>
      <c r="BL792" s="259" t="s">
        <v>3151</v>
      </c>
    </row>
    <row r="793" spans="1:64" ht="12.9" hidden="1" customHeight="1" outlineLevel="1">
      <c r="A793" s="210">
        <f t="shared" si="206"/>
        <v>776</v>
      </c>
      <c r="B793" s="259" t="s">
        <v>518</v>
      </c>
      <c r="C793" s="216" t="s">
        <v>512</v>
      </c>
      <c r="D793" s="327">
        <v>155</v>
      </c>
      <c r="E793" s="259" t="s">
        <v>3157</v>
      </c>
      <c r="F793" s="259" t="s">
        <v>3158</v>
      </c>
      <c r="G793" s="432">
        <v>44665</v>
      </c>
      <c r="H793" s="351" t="s">
        <v>17</v>
      </c>
      <c r="I793" s="436" t="s">
        <v>3159</v>
      </c>
      <c r="J793" s="218" t="s">
        <v>3160</v>
      </c>
      <c r="K793" s="433" t="s">
        <v>2919</v>
      </c>
      <c r="L793" s="217" t="s">
        <v>1860</v>
      </c>
      <c r="M793" s="217">
        <v>2022</v>
      </c>
      <c r="N793" s="218" t="s">
        <v>2985</v>
      </c>
      <c r="O793" s="218" t="s">
        <v>3161</v>
      </c>
      <c r="P793" s="218" t="s">
        <v>3162</v>
      </c>
      <c r="Q793" s="212">
        <v>1</v>
      </c>
      <c r="R793" s="434"/>
      <c r="S793" s="412">
        <v>456000000</v>
      </c>
      <c r="T793" s="412">
        <f t="shared" si="197"/>
        <v>7600000</v>
      </c>
      <c r="U793" s="224">
        <v>60</v>
      </c>
      <c r="V793" s="223">
        <v>45</v>
      </c>
      <c r="W793" s="222">
        <f t="shared" si="198"/>
        <v>6</v>
      </c>
      <c r="X793" s="225">
        <f t="shared" si="199"/>
        <v>51</v>
      </c>
      <c r="Y793" s="225">
        <f t="shared" si="200"/>
        <v>9</v>
      </c>
      <c r="Z793" s="414">
        <v>342000000</v>
      </c>
      <c r="AA793" s="414">
        <v>114000000</v>
      </c>
      <c r="AB793" s="226">
        <f t="shared" si="204"/>
        <v>45600000</v>
      </c>
      <c r="AC793" s="226">
        <v>7600000</v>
      </c>
      <c r="AD793" s="226">
        <v>7600000</v>
      </c>
      <c r="AE793" s="226">
        <v>7600000</v>
      </c>
      <c r="AF793" s="226">
        <v>7600000</v>
      </c>
      <c r="AG793" s="226">
        <v>7600000</v>
      </c>
      <c r="AH793" s="226">
        <v>7600000</v>
      </c>
      <c r="AI793" s="226">
        <v>7600000</v>
      </c>
      <c r="AJ793" s="226">
        <v>7600000</v>
      </c>
      <c r="AK793" s="226">
        <v>7600000</v>
      </c>
      <c r="AL793" s="226">
        <v>7600000</v>
      </c>
      <c r="AM793" s="226">
        <v>7600000</v>
      </c>
      <c r="AN793" s="226">
        <v>7600000</v>
      </c>
      <c r="AO793" s="226">
        <f t="shared" si="201"/>
        <v>387600000</v>
      </c>
      <c r="AP793" s="227">
        <f t="shared" si="202"/>
        <v>68400000</v>
      </c>
      <c r="AQ793" s="332"/>
      <c r="AR793" s="332"/>
      <c r="AS793" s="427"/>
      <c r="AT793" s="437"/>
      <c r="AU793" s="119" t="s">
        <v>195</v>
      </c>
      <c r="AV793" s="119">
        <f>VLOOKUP(F793,'[80]Detail Deprec_202512'!$D$230:$I$390,6,FALSE)</f>
        <v>7600000</v>
      </c>
      <c r="AW793" s="534">
        <f t="shared" si="195"/>
        <v>0</v>
      </c>
      <c r="BL793" s="259" t="s">
        <v>3157</v>
      </c>
    </row>
    <row r="794" spans="1:64" ht="12.9" hidden="1" customHeight="1" outlineLevel="1">
      <c r="A794" s="210">
        <f t="shared" si="206"/>
        <v>777</v>
      </c>
      <c r="B794" s="259" t="s">
        <v>518</v>
      </c>
      <c r="C794" s="216" t="s">
        <v>512</v>
      </c>
      <c r="D794" s="327">
        <v>155</v>
      </c>
      <c r="E794" s="259" t="s">
        <v>3163</v>
      </c>
      <c r="F794" s="259" t="s">
        <v>3164</v>
      </c>
      <c r="G794" s="432">
        <v>44665</v>
      </c>
      <c r="H794" s="351" t="s">
        <v>17</v>
      </c>
      <c r="I794" s="436" t="s">
        <v>3159</v>
      </c>
      <c r="J794" s="218" t="s">
        <v>3165</v>
      </c>
      <c r="K794" s="433" t="s">
        <v>2919</v>
      </c>
      <c r="L794" s="217" t="s">
        <v>1860</v>
      </c>
      <c r="M794" s="217">
        <v>2022</v>
      </c>
      <c r="N794" s="218" t="s">
        <v>2985</v>
      </c>
      <c r="O794" s="218" t="s">
        <v>3166</v>
      </c>
      <c r="P794" s="218" t="s">
        <v>3167</v>
      </c>
      <c r="Q794" s="212">
        <v>1</v>
      </c>
      <c r="R794" s="434"/>
      <c r="S794" s="412">
        <v>456000000</v>
      </c>
      <c r="T794" s="412">
        <f t="shared" si="197"/>
        <v>7600000</v>
      </c>
      <c r="U794" s="224">
        <v>60</v>
      </c>
      <c r="V794" s="223">
        <v>45</v>
      </c>
      <c r="W794" s="222">
        <f t="shared" si="198"/>
        <v>6</v>
      </c>
      <c r="X794" s="225">
        <f t="shared" si="199"/>
        <v>51</v>
      </c>
      <c r="Y794" s="225">
        <f t="shared" si="200"/>
        <v>9</v>
      </c>
      <c r="Z794" s="414">
        <v>342000000</v>
      </c>
      <c r="AA794" s="414">
        <v>114000000</v>
      </c>
      <c r="AB794" s="226">
        <f t="shared" si="204"/>
        <v>45600000</v>
      </c>
      <c r="AC794" s="226">
        <v>7600000</v>
      </c>
      <c r="AD794" s="226">
        <v>7600000</v>
      </c>
      <c r="AE794" s="226">
        <v>7600000</v>
      </c>
      <c r="AF794" s="226">
        <v>7600000</v>
      </c>
      <c r="AG794" s="226">
        <v>7600000</v>
      </c>
      <c r="AH794" s="226">
        <v>7600000</v>
      </c>
      <c r="AI794" s="226">
        <v>7600000</v>
      </c>
      <c r="AJ794" s="226">
        <v>7600000</v>
      </c>
      <c r="AK794" s="226">
        <v>7600000</v>
      </c>
      <c r="AL794" s="226">
        <v>7600000</v>
      </c>
      <c r="AM794" s="226">
        <v>7600000</v>
      </c>
      <c r="AN794" s="226">
        <v>7600000</v>
      </c>
      <c r="AO794" s="226">
        <f t="shared" si="201"/>
        <v>387600000</v>
      </c>
      <c r="AP794" s="227">
        <f t="shared" si="202"/>
        <v>68400000</v>
      </c>
      <c r="AQ794" s="332"/>
      <c r="AR794" s="332"/>
      <c r="AS794" s="427"/>
      <c r="AT794" s="437"/>
      <c r="AU794" s="119" t="s">
        <v>195</v>
      </c>
      <c r="AV794" s="119">
        <f>VLOOKUP(F794,'[80]Detail Deprec_202512'!$D$230:$I$390,6,FALSE)</f>
        <v>7600000</v>
      </c>
      <c r="AW794" s="534">
        <f t="shared" si="195"/>
        <v>0</v>
      </c>
      <c r="BL794" s="259" t="s">
        <v>3163</v>
      </c>
    </row>
    <row r="795" spans="1:64" ht="12.9" hidden="1" customHeight="1" outlineLevel="1">
      <c r="A795" s="210">
        <f t="shared" si="206"/>
        <v>778</v>
      </c>
      <c r="B795" s="259" t="s">
        <v>518</v>
      </c>
      <c r="C795" s="216" t="s">
        <v>512</v>
      </c>
      <c r="D795" s="327">
        <v>155</v>
      </c>
      <c r="E795" s="259" t="s">
        <v>3168</v>
      </c>
      <c r="F795" s="259" t="s">
        <v>3169</v>
      </c>
      <c r="G795" s="432">
        <v>44665</v>
      </c>
      <c r="H795" s="351" t="s">
        <v>17</v>
      </c>
      <c r="I795" s="436" t="s">
        <v>3159</v>
      </c>
      <c r="J795" s="218" t="s">
        <v>3170</v>
      </c>
      <c r="K795" s="433" t="s">
        <v>2919</v>
      </c>
      <c r="L795" s="217" t="s">
        <v>1860</v>
      </c>
      <c r="M795" s="217">
        <v>2022</v>
      </c>
      <c r="N795" s="218" t="s">
        <v>2985</v>
      </c>
      <c r="O795" s="218" t="s">
        <v>3171</v>
      </c>
      <c r="P795" s="218" t="s">
        <v>3172</v>
      </c>
      <c r="Q795" s="212">
        <v>1</v>
      </c>
      <c r="R795" s="434"/>
      <c r="S795" s="412">
        <v>456000000</v>
      </c>
      <c r="T795" s="412">
        <f t="shared" si="197"/>
        <v>7600000</v>
      </c>
      <c r="U795" s="224">
        <v>60</v>
      </c>
      <c r="V795" s="223">
        <v>45</v>
      </c>
      <c r="W795" s="222">
        <f t="shared" si="198"/>
        <v>6</v>
      </c>
      <c r="X795" s="225">
        <f t="shared" si="199"/>
        <v>51</v>
      </c>
      <c r="Y795" s="225">
        <f t="shared" si="200"/>
        <v>9</v>
      </c>
      <c r="Z795" s="414">
        <v>342000000</v>
      </c>
      <c r="AA795" s="414">
        <v>114000000</v>
      </c>
      <c r="AB795" s="226">
        <f t="shared" si="204"/>
        <v>45600000</v>
      </c>
      <c r="AC795" s="226">
        <v>7600000</v>
      </c>
      <c r="AD795" s="226">
        <v>7600000</v>
      </c>
      <c r="AE795" s="226">
        <v>7600000</v>
      </c>
      <c r="AF795" s="226">
        <v>7600000</v>
      </c>
      <c r="AG795" s="226">
        <v>7600000</v>
      </c>
      <c r="AH795" s="226">
        <v>7600000</v>
      </c>
      <c r="AI795" s="226">
        <v>7600000</v>
      </c>
      <c r="AJ795" s="226">
        <v>7600000</v>
      </c>
      <c r="AK795" s="226">
        <v>7600000</v>
      </c>
      <c r="AL795" s="226">
        <v>7600000</v>
      </c>
      <c r="AM795" s="226">
        <v>7600000</v>
      </c>
      <c r="AN795" s="226">
        <v>7600000</v>
      </c>
      <c r="AO795" s="226">
        <f t="shared" si="201"/>
        <v>387600000</v>
      </c>
      <c r="AP795" s="227">
        <f t="shared" si="202"/>
        <v>68400000</v>
      </c>
      <c r="AQ795" s="332"/>
      <c r="AR795" s="332"/>
      <c r="AS795" s="427"/>
      <c r="AT795" s="437"/>
      <c r="AU795" s="119" t="s">
        <v>195</v>
      </c>
      <c r="AV795" s="119">
        <f>VLOOKUP(F795,'[80]Detail Deprec_202512'!$D$230:$I$390,6,FALSE)</f>
        <v>7600000</v>
      </c>
      <c r="AW795" s="534">
        <f t="shared" si="195"/>
        <v>0</v>
      </c>
      <c r="BL795" s="259" t="s">
        <v>3168</v>
      </c>
    </row>
    <row r="796" spans="1:64" ht="12.9" hidden="1" customHeight="1" outlineLevel="1">
      <c r="A796" s="210">
        <f t="shared" si="206"/>
        <v>779</v>
      </c>
      <c r="B796" s="213" t="s">
        <v>266</v>
      </c>
      <c r="C796" s="216" t="s">
        <v>260</v>
      </c>
      <c r="D796" s="327">
        <v>155</v>
      </c>
      <c r="E796" s="259" t="s">
        <v>3173</v>
      </c>
      <c r="F796" s="259" t="s">
        <v>3173</v>
      </c>
      <c r="G796" s="432">
        <v>44711</v>
      </c>
      <c r="H796" s="351" t="s">
        <v>17</v>
      </c>
      <c r="I796" s="436" t="s">
        <v>3174</v>
      </c>
      <c r="J796" s="218" t="s">
        <v>3175</v>
      </c>
      <c r="K796" s="433" t="s">
        <v>1859</v>
      </c>
      <c r="L796" s="217" t="s">
        <v>3176</v>
      </c>
      <c r="M796" s="217">
        <v>2022</v>
      </c>
      <c r="N796" s="218" t="s">
        <v>3177</v>
      </c>
      <c r="O796" s="218" t="s">
        <v>3178</v>
      </c>
      <c r="P796" s="218" t="s">
        <v>3179</v>
      </c>
      <c r="Q796" s="212">
        <v>1</v>
      </c>
      <c r="R796" s="434"/>
      <c r="S796" s="412">
        <v>192151181</v>
      </c>
      <c r="T796" s="412">
        <f t="shared" si="197"/>
        <v>3202519.6833333331</v>
      </c>
      <c r="U796" s="224">
        <v>60</v>
      </c>
      <c r="V796" s="223">
        <v>44</v>
      </c>
      <c r="W796" s="222">
        <f t="shared" si="198"/>
        <v>6</v>
      </c>
      <c r="X796" s="225">
        <f t="shared" si="199"/>
        <v>50</v>
      </c>
      <c r="Y796" s="225">
        <f t="shared" si="200"/>
        <v>10</v>
      </c>
      <c r="Z796" s="414">
        <v>140910866.06666663</v>
      </c>
      <c r="AA796" s="414">
        <v>51240314.933333367</v>
      </c>
      <c r="AB796" s="226">
        <f t="shared" si="204"/>
        <v>19215118.099999998</v>
      </c>
      <c r="AC796" s="226">
        <v>3202519.6833333331</v>
      </c>
      <c r="AD796" s="226">
        <v>3202519.6833333331</v>
      </c>
      <c r="AE796" s="226">
        <v>3202519.6833333331</v>
      </c>
      <c r="AF796" s="226">
        <v>3202519.6833333331</v>
      </c>
      <c r="AG796" s="226">
        <v>3202519.6833333331</v>
      </c>
      <c r="AH796" s="226">
        <v>3202519.6833333331</v>
      </c>
      <c r="AI796" s="226">
        <v>3202519.6833333331</v>
      </c>
      <c r="AJ796" s="226">
        <v>3202519.6833333331</v>
      </c>
      <c r="AK796" s="226">
        <v>3202519.6833333331</v>
      </c>
      <c r="AL796" s="226">
        <v>3202519.6833333331</v>
      </c>
      <c r="AM796" s="226">
        <v>3202519.6833333331</v>
      </c>
      <c r="AN796" s="226">
        <v>3202519.6833333331</v>
      </c>
      <c r="AO796" s="226">
        <f t="shared" si="201"/>
        <v>160125984.16666663</v>
      </c>
      <c r="AP796" s="227">
        <f t="shared" si="202"/>
        <v>32025196.833333373</v>
      </c>
      <c r="AQ796" s="332"/>
      <c r="AR796" s="332"/>
      <c r="AS796" s="427"/>
      <c r="AT796" s="437"/>
      <c r="AU796" s="119" t="s">
        <v>195</v>
      </c>
      <c r="AV796" s="119">
        <f>VLOOKUP(F796,'[80]Detail Deprec_202512'!$D$230:$I$390,6,FALSE)</f>
        <v>3202519.68</v>
      </c>
      <c r="AW796" s="534">
        <f t="shared" si="195"/>
        <v>-3.3333329483866692E-3</v>
      </c>
      <c r="BL796" s="259" t="s">
        <v>3173</v>
      </c>
    </row>
    <row r="797" spans="1:64" ht="12.9" hidden="1" customHeight="1" outlineLevel="1">
      <c r="A797" s="210">
        <f t="shared" si="206"/>
        <v>780</v>
      </c>
      <c r="B797" s="259" t="s">
        <v>518</v>
      </c>
      <c r="C797" s="216" t="s">
        <v>512</v>
      </c>
      <c r="D797" s="327">
        <v>155</v>
      </c>
      <c r="E797" s="259" t="s">
        <v>3180</v>
      </c>
      <c r="F797" s="259" t="s">
        <v>3181</v>
      </c>
      <c r="G797" s="432">
        <v>44712</v>
      </c>
      <c r="H797" s="351" t="s">
        <v>17</v>
      </c>
      <c r="I797" s="436" t="s">
        <v>3182</v>
      </c>
      <c r="J797" s="218" t="s">
        <v>3183</v>
      </c>
      <c r="K797" s="433" t="s">
        <v>2919</v>
      </c>
      <c r="L797" s="217" t="s">
        <v>2163</v>
      </c>
      <c r="M797" s="217">
        <v>2022</v>
      </c>
      <c r="N797" s="218" t="s">
        <v>2991</v>
      </c>
      <c r="O797" s="218" t="s">
        <v>3184</v>
      </c>
      <c r="P797" s="218" t="s">
        <v>3185</v>
      </c>
      <c r="Q797" s="212">
        <v>1</v>
      </c>
      <c r="R797" s="434"/>
      <c r="S797" s="412">
        <v>548000000</v>
      </c>
      <c r="T797" s="412">
        <f t="shared" si="197"/>
        <v>11416666.666666666</v>
      </c>
      <c r="U797" s="224">
        <v>48</v>
      </c>
      <c r="V797" s="223">
        <v>44.000000000000014</v>
      </c>
      <c r="W797" s="222">
        <f t="shared" si="198"/>
        <v>4</v>
      </c>
      <c r="X797" s="225">
        <f t="shared" si="199"/>
        <v>48.000000000000014</v>
      </c>
      <c r="Y797" s="225">
        <f>+U797-X797</f>
        <v>0</v>
      </c>
      <c r="Z797" s="414">
        <v>502333333.33333337</v>
      </c>
      <c r="AA797" s="414">
        <v>45666666.666666627</v>
      </c>
      <c r="AB797" s="226">
        <f t="shared" si="204"/>
        <v>45666666.666666664</v>
      </c>
      <c r="AC797" s="226">
        <v>11416666.666666666</v>
      </c>
      <c r="AD797" s="226">
        <v>11416666.666666666</v>
      </c>
      <c r="AE797" s="226">
        <v>11416666.666666666</v>
      </c>
      <c r="AF797" s="226">
        <v>11416666.666666666</v>
      </c>
      <c r="AG797" s="226"/>
      <c r="AH797" s="226"/>
      <c r="AI797" s="226"/>
      <c r="AJ797" s="226"/>
      <c r="AK797" s="226"/>
      <c r="AL797" s="226"/>
      <c r="AM797" s="226"/>
      <c r="AN797" s="226"/>
      <c r="AO797" s="226">
        <f t="shared" si="201"/>
        <v>548000000</v>
      </c>
      <c r="AP797" s="227">
        <f t="shared" si="202"/>
        <v>0</v>
      </c>
      <c r="AQ797" s="332"/>
      <c r="AR797" s="332"/>
      <c r="AS797" s="427"/>
      <c r="AT797" s="437"/>
      <c r="AU797" s="119" t="s">
        <v>195</v>
      </c>
      <c r="AV797" s="119">
        <f>VLOOKUP(F797,'[80]Detail Deprec_202512'!$D$230:$I$390,6,FALSE)</f>
        <v>11416666.67</v>
      </c>
      <c r="AW797" s="534">
        <f t="shared" si="195"/>
        <v>11416666.67</v>
      </c>
      <c r="BL797" s="259" t="s">
        <v>3180</v>
      </c>
    </row>
    <row r="798" spans="1:64" ht="12.9" hidden="1" customHeight="1" outlineLevel="1">
      <c r="A798" s="210">
        <f t="shared" si="206"/>
        <v>781</v>
      </c>
      <c r="B798" s="259" t="s">
        <v>518</v>
      </c>
      <c r="C798" s="216" t="s">
        <v>629</v>
      </c>
      <c r="D798" s="327">
        <v>155</v>
      </c>
      <c r="E798" s="259" t="s">
        <v>3186</v>
      </c>
      <c r="F798" s="259" t="s">
        <v>3187</v>
      </c>
      <c r="G798" s="432">
        <v>44712</v>
      </c>
      <c r="H798" s="351" t="s">
        <v>17</v>
      </c>
      <c r="I798" s="436" t="s">
        <v>3182</v>
      </c>
      <c r="J798" s="218" t="s">
        <v>3188</v>
      </c>
      <c r="K798" s="433" t="s">
        <v>2919</v>
      </c>
      <c r="L798" s="217" t="s">
        <v>2163</v>
      </c>
      <c r="M798" s="217">
        <v>2022</v>
      </c>
      <c r="N798" s="218" t="s">
        <v>2991</v>
      </c>
      <c r="O798" s="218" t="s">
        <v>3189</v>
      </c>
      <c r="P798" s="218" t="s">
        <v>3190</v>
      </c>
      <c r="Q798" s="212">
        <v>1</v>
      </c>
      <c r="R798" s="434"/>
      <c r="S798" s="412">
        <v>548000000</v>
      </c>
      <c r="T798" s="412">
        <f t="shared" si="197"/>
        <v>9133333.333333334</v>
      </c>
      <c r="U798" s="224">
        <v>60</v>
      </c>
      <c r="V798" s="223">
        <v>43.999999999999993</v>
      </c>
      <c r="W798" s="222">
        <f t="shared" si="198"/>
        <v>6</v>
      </c>
      <c r="X798" s="225">
        <f t="shared" si="199"/>
        <v>49.999999999999993</v>
      </c>
      <c r="Y798" s="225">
        <f t="shared" si="200"/>
        <v>10.000000000000007</v>
      </c>
      <c r="Z798" s="414">
        <v>401866666.66666663</v>
      </c>
      <c r="AA798" s="414">
        <v>146133333.33333337</v>
      </c>
      <c r="AB798" s="226">
        <f t="shared" si="204"/>
        <v>54800000.000000007</v>
      </c>
      <c r="AC798" s="226">
        <v>9133333.333333334</v>
      </c>
      <c r="AD798" s="226">
        <v>9133333.333333334</v>
      </c>
      <c r="AE798" s="226">
        <v>9133333.333333334</v>
      </c>
      <c r="AF798" s="226">
        <v>9133333.333333334</v>
      </c>
      <c r="AG798" s="226">
        <v>9133333.333333334</v>
      </c>
      <c r="AH798" s="226">
        <v>9133333.333333334</v>
      </c>
      <c r="AI798" s="226">
        <v>9133333.333333334</v>
      </c>
      <c r="AJ798" s="226">
        <v>9133333.333333334</v>
      </c>
      <c r="AK798" s="226">
        <v>9133333.333333334</v>
      </c>
      <c r="AL798" s="226">
        <v>9133333.333333334</v>
      </c>
      <c r="AM798" s="226">
        <v>9133333.333333334</v>
      </c>
      <c r="AN798" s="226">
        <v>9133333.333333334</v>
      </c>
      <c r="AO798" s="226">
        <f t="shared" si="201"/>
        <v>456666666.66666663</v>
      </c>
      <c r="AP798" s="227">
        <f t="shared" si="202"/>
        <v>91333333.333333373</v>
      </c>
      <c r="AQ798" s="332"/>
      <c r="AR798" s="332"/>
      <c r="AS798" s="427"/>
      <c r="AT798" s="437"/>
      <c r="AU798" s="119" t="s">
        <v>195</v>
      </c>
      <c r="AV798" s="119">
        <f>VLOOKUP(F798,'[80]Detail Deprec_202512'!$D$230:$I$390,6,FALSE)</f>
        <v>9133333.3300000001</v>
      </c>
      <c r="AW798" s="534">
        <f t="shared" si="195"/>
        <v>-3.3333338797092438E-3</v>
      </c>
      <c r="BL798" s="259" t="s">
        <v>3186</v>
      </c>
    </row>
    <row r="799" spans="1:64" ht="12.9" hidden="1" customHeight="1" outlineLevel="1">
      <c r="A799" s="210">
        <f t="shared" si="206"/>
        <v>782</v>
      </c>
      <c r="B799" s="259" t="s">
        <v>518</v>
      </c>
      <c r="C799" s="216" t="s">
        <v>629</v>
      </c>
      <c r="D799" s="327">
        <v>155</v>
      </c>
      <c r="E799" s="259" t="s">
        <v>3191</v>
      </c>
      <c r="F799" s="259" t="s">
        <v>3192</v>
      </c>
      <c r="G799" s="432">
        <v>44712</v>
      </c>
      <c r="H799" s="351" t="s">
        <v>17</v>
      </c>
      <c r="I799" s="436" t="s">
        <v>3182</v>
      </c>
      <c r="J799" s="218" t="s">
        <v>3193</v>
      </c>
      <c r="K799" s="433" t="s">
        <v>2919</v>
      </c>
      <c r="L799" s="217" t="s">
        <v>2163</v>
      </c>
      <c r="M799" s="217">
        <v>2022</v>
      </c>
      <c r="N799" s="218" t="s">
        <v>2991</v>
      </c>
      <c r="O799" s="218" t="s">
        <v>3194</v>
      </c>
      <c r="P799" s="218" t="s">
        <v>3195</v>
      </c>
      <c r="Q799" s="212">
        <v>1</v>
      </c>
      <c r="R799" s="434"/>
      <c r="S799" s="412">
        <v>548000000</v>
      </c>
      <c r="T799" s="412">
        <f t="shared" si="197"/>
        <v>11416666.666666666</v>
      </c>
      <c r="U799" s="224">
        <v>48</v>
      </c>
      <c r="V799" s="223">
        <v>44.000000000000014</v>
      </c>
      <c r="W799" s="222">
        <f t="shared" si="198"/>
        <v>4</v>
      </c>
      <c r="X799" s="225">
        <f t="shared" si="199"/>
        <v>48.000000000000014</v>
      </c>
      <c r="Y799" s="225">
        <f>+U799-X799</f>
        <v>0</v>
      </c>
      <c r="Z799" s="414">
        <v>502333333.33333337</v>
      </c>
      <c r="AA799" s="414">
        <v>45666666.666666627</v>
      </c>
      <c r="AB799" s="226">
        <f t="shared" si="204"/>
        <v>45666666.666666664</v>
      </c>
      <c r="AC799" s="226">
        <v>11416666.666666666</v>
      </c>
      <c r="AD799" s="226">
        <v>11416666.666666666</v>
      </c>
      <c r="AE799" s="226">
        <v>11416666.666666666</v>
      </c>
      <c r="AF799" s="226">
        <v>11416666.666666666</v>
      </c>
      <c r="AG799" s="226"/>
      <c r="AH799" s="226"/>
      <c r="AI799" s="226"/>
      <c r="AJ799" s="226"/>
      <c r="AK799" s="226"/>
      <c r="AL799" s="226"/>
      <c r="AM799" s="226"/>
      <c r="AN799" s="226"/>
      <c r="AO799" s="226">
        <f t="shared" si="201"/>
        <v>548000000</v>
      </c>
      <c r="AP799" s="227">
        <f t="shared" si="202"/>
        <v>0</v>
      </c>
      <c r="AQ799" s="332"/>
      <c r="AR799" s="332"/>
      <c r="AS799" s="427"/>
      <c r="AT799" s="437"/>
      <c r="AU799" s="119" t="s">
        <v>195</v>
      </c>
      <c r="AV799" s="119">
        <f>VLOOKUP(F799,'[80]Detail Deprec_202512'!$D$230:$I$390,6,FALSE)</f>
        <v>11416666.67</v>
      </c>
      <c r="AW799" s="534">
        <f t="shared" ref="AW799:AW859" si="207">AV799-AN799</f>
        <v>11416666.67</v>
      </c>
      <c r="BL799" s="259" t="s">
        <v>3191</v>
      </c>
    </row>
    <row r="800" spans="1:64" ht="12.9" hidden="1" customHeight="1" outlineLevel="1">
      <c r="A800" s="210">
        <f t="shared" si="206"/>
        <v>783</v>
      </c>
      <c r="B800" s="213" t="s">
        <v>518</v>
      </c>
      <c r="C800" s="216" t="s">
        <v>629</v>
      </c>
      <c r="D800" s="327">
        <v>155</v>
      </c>
      <c r="E800" s="213" t="s">
        <v>3196</v>
      </c>
      <c r="F800" s="213" t="s">
        <v>3197</v>
      </c>
      <c r="G800" s="423">
        <v>44712</v>
      </c>
      <c r="H800" s="351" t="s">
        <v>17</v>
      </c>
      <c r="I800" s="436" t="s">
        <v>3182</v>
      </c>
      <c r="J800" s="217" t="s">
        <v>3198</v>
      </c>
      <c r="K800" s="424" t="s">
        <v>2919</v>
      </c>
      <c r="L800" s="217" t="s">
        <v>2163</v>
      </c>
      <c r="M800" s="217">
        <v>2022</v>
      </c>
      <c r="N800" s="217" t="s">
        <v>2991</v>
      </c>
      <c r="O800" s="217" t="s">
        <v>3199</v>
      </c>
      <c r="P800" s="217" t="s">
        <v>3200</v>
      </c>
      <c r="Q800" s="212">
        <v>1</v>
      </c>
      <c r="R800" s="741"/>
      <c r="S800" s="412">
        <v>548000000</v>
      </c>
      <c r="T800" s="412">
        <f t="shared" si="197"/>
        <v>9133333.333333334</v>
      </c>
      <c r="U800" s="224">
        <v>60</v>
      </c>
      <c r="V800" s="223">
        <v>43.999999999999993</v>
      </c>
      <c r="W800" s="413">
        <f t="shared" si="198"/>
        <v>6</v>
      </c>
      <c r="X800" s="225">
        <f t="shared" si="199"/>
        <v>49.999999999999993</v>
      </c>
      <c r="Y800" s="225">
        <f t="shared" si="200"/>
        <v>10.000000000000007</v>
      </c>
      <c r="Z800" s="414">
        <v>401866666.66666663</v>
      </c>
      <c r="AA800" s="414">
        <v>146133333.33333337</v>
      </c>
      <c r="AB800" s="414">
        <f t="shared" si="204"/>
        <v>54800000.000000007</v>
      </c>
      <c r="AC800" s="414">
        <v>9133333.333333334</v>
      </c>
      <c r="AD800" s="414">
        <v>9133333.333333334</v>
      </c>
      <c r="AE800" s="414">
        <v>9133333.333333334</v>
      </c>
      <c r="AF800" s="414">
        <v>9133333.333333334</v>
      </c>
      <c r="AG800" s="414">
        <v>9133333.333333334</v>
      </c>
      <c r="AH800" s="414">
        <v>9133333.333333334</v>
      </c>
      <c r="AI800" s="414">
        <v>9133333.333333334</v>
      </c>
      <c r="AJ800" s="414">
        <v>9133333.333333334</v>
      </c>
      <c r="AK800" s="414">
        <v>9133333.333333334</v>
      </c>
      <c r="AL800" s="414">
        <v>9133333.333333334</v>
      </c>
      <c r="AM800" s="414">
        <v>9133333.333333334</v>
      </c>
      <c r="AN800" s="414">
        <v>9133333.333333334</v>
      </c>
      <c r="AO800" s="414">
        <f t="shared" si="201"/>
        <v>456666666.66666663</v>
      </c>
      <c r="AP800" s="415">
        <f t="shared" si="202"/>
        <v>91333333.333333373</v>
      </c>
      <c r="AQ800" s="416"/>
      <c r="AR800" s="416"/>
      <c r="AS800" s="744"/>
      <c r="AT800" s="745"/>
      <c r="AU800" s="804" t="s">
        <v>195</v>
      </c>
      <c r="AV800" s="804">
        <f>VLOOKUP(F800,'[80]Detail Deprec_202512'!$D$230:$I$390,6,FALSE)</f>
        <v>9133333.3300000001</v>
      </c>
      <c r="AW800" s="534">
        <f t="shared" si="207"/>
        <v>-3.3333338797092438E-3</v>
      </c>
      <c r="BL800" s="213" t="s">
        <v>3196</v>
      </c>
    </row>
    <row r="801" spans="1:64" ht="12.9" hidden="1" customHeight="1" outlineLevel="1">
      <c r="A801" s="210">
        <f t="shared" si="206"/>
        <v>784</v>
      </c>
      <c r="B801" s="259" t="s">
        <v>518</v>
      </c>
      <c r="C801" s="216" t="s">
        <v>512</v>
      </c>
      <c r="D801" s="327">
        <v>155</v>
      </c>
      <c r="E801" s="259" t="s">
        <v>3201</v>
      </c>
      <c r="F801" s="259" t="s">
        <v>3202</v>
      </c>
      <c r="G801" s="432">
        <v>44362</v>
      </c>
      <c r="H801" s="351" t="s">
        <v>17</v>
      </c>
      <c r="I801" s="436" t="s">
        <v>3203</v>
      </c>
      <c r="J801" s="218" t="s">
        <v>3198</v>
      </c>
      <c r="K801" s="433" t="s">
        <v>2919</v>
      </c>
      <c r="L801" s="217" t="s">
        <v>2163</v>
      </c>
      <c r="M801" s="217">
        <v>2022</v>
      </c>
      <c r="N801" s="218" t="s">
        <v>2991</v>
      </c>
      <c r="O801" s="218" t="s">
        <v>3204</v>
      </c>
      <c r="P801" s="218" t="s">
        <v>3205</v>
      </c>
      <c r="Q801" s="212">
        <v>1</v>
      </c>
      <c r="R801" s="434"/>
      <c r="S801" s="412">
        <v>570000000</v>
      </c>
      <c r="T801" s="412">
        <f t="shared" si="197"/>
        <v>9500000</v>
      </c>
      <c r="U801" s="224">
        <v>60</v>
      </c>
      <c r="V801" s="223">
        <v>43</v>
      </c>
      <c r="W801" s="222">
        <f t="shared" si="198"/>
        <v>6</v>
      </c>
      <c r="X801" s="225">
        <f t="shared" si="199"/>
        <v>49</v>
      </c>
      <c r="Y801" s="225">
        <f t="shared" si="200"/>
        <v>11</v>
      </c>
      <c r="Z801" s="414">
        <v>408500000</v>
      </c>
      <c r="AA801" s="414">
        <v>161500000</v>
      </c>
      <c r="AB801" s="226">
        <f t="shared" si="204"/>
        <v>57000000</v>
      </c>
      <c r="AC801" s="226">
        <v>9500000</v>
      </c>
      <c r="AD801" s="226">
        <v>9500000</v>
      </c>
      <c r="AE801" s="226">
        <v>9500000</v>
      </c>
      <c r="AF801" s="226">
        <v>9500000</v>
      </c>
      <c r="AG801" s="226">
        <v>9500000</v>
      </c>
      <c r="AH801" s="226">
        <v>9500000</v>
      </c>
      <c r="AI801" s="226">
        <v>9500000</v>
      </c>
      <c r="AJ801" s="226">
        <v>9500000</v>
      </c>
      <c r="AK801" s="226">
        <v>9500000</v>
      </c>
      <c r="AL801" s="226">
        <v>9500000</v>
      </c>
      <c r="AM801" s="226">
        <v>9500000</v>
      </c>
      <c r="AN801" s="226">
        <v>9500000</v>
      </c>
      <c r="AO801" s="226">
        <f t="shared" si="201"/>
        <v>465500000</v>
      </c>
      <c r="AP801" s="227">
        <f t="shared" si="202"/>
        <v>104500000</v>
      </c>
      <c r="AQ801" s="332"/>
      <c r="AR801" s="332"/>
      <c r="AS801" s="427"/>
      <c r="AT801" s="437"/>
      <c r="AU801" s="119" t="s">
        <v>195</v>
      </c>
      <c r="AV801" s="119">
        <f>VLOOKUP(F801,'[80]Detail Deprec_202512'!$D$230:$I$390,6,FALSE)</f>
        <v>9500000</v>
      </c>
      <c r="AW801" s="534">
        <f t="shared" si="207"/>
        <v>0</v>
      </c>
      <c r="BL801" s="259" t="s">
        <v>3201</v>
      </c>
    </row>
    <row r="802" spans="1:64" ht="12.9" hidden="1" customHeight="1" outlineLevel="1">
      <c r="A802" s="210">
        <f t="shared" si="206"/>
        <v>785</v>
      </c>
      <c r="B802" s="259" t="s">
        <v>518</v>
      </c>
      <c r="C802" s="216" t="s">
        <v>512</v>
      </c>
      <c r="D802" s="327">
        <v>155</v>
      </c>
      <c r="E802" s="259" t="s">
        <v>3206</v>
      </c>
      <c r="F802" s="259" t="s">
        <v>3207</v>
      </c>
      <c r="G802" s="432">
        <v>44362</v>
      </c>
      <c r="H802" s="351" t="s">
        <v>17</v>
      </c>
      <c r="I802" s="436" t="s">
        <v>3203</v>
      </c>
      <c r="J802" s="218" t="s">
        <v>3188</v>
      </c>
      <c r="K802" s="433" t="s">
        <v>2919</v>
      </c>
      <c r="L802" s="217" t="s">
        <v>2163</v>
      </c>
      <c r="M802" s="217">
        <v>2022</v>
      </c>
      <c r="N802" s="218" t="s">
        <v>2991</v>
      </c>
      <c r="O802" s="218" t="s">
        <v>3208</v>
      </c>
      <c r="P802" s="218" t="s">
        <v>3209</v>
      </c>
      <c r="Q802" s="212">
        <v>1</v>
      </c>
      <c r="R802" s="434"/>
      <c r="S802" s="412">
        <v>570000000</v>
      </c>
      <c r="T802" s="412">
        <f t="shared" si="197"/>
        <v>9500000</v>
      </c>
      <c r="U802" s="224">
        <v>60</v>
      </c>
      <c r="V802" s="223">
        <v>43</v>
      </c>
      <c r="W802" s="222">
        <f t="shared" si="198"/>
        <v>6</v>
      </c>
      <c r="X802" s="225">
        <f t="shared" si="199"/>
        <v>49</v>
      </c>
      <c r="Y802" s="225">
        <f t="shared" si="200"/>
        <v>11</v>
      </c>
      <c r="Z802" s="414">
        <v>408500000</v>
      </c>
      <c r="AA802" s="414">
        <v>161500000</v>
      </c>
      <c r="AB802" s="226">
        <f t="shared" si="204"/>
        <v>57000000</v>
      </c>
      <c r="AC802" s="226">
        <v>9500000</v>
      </c>
      <c r="AD802" s="226">
        <v>9500000</v>
      </c>
      <c r="AE802" s="226">
        <v>9500000</v>
      </c>
      <c r="AF802" s="226">
        <v>9500000</v>
      </c>
      <c r="AG802" s="226">
        <v>9500000</v>
      </c>
      <c r="AH802" s="226">
        <v>9500000</v>
      </c>
      <c r="AI802" s="226">
        <v>9500000</v>
      </c>
      <c r="AJ802" s="226">
        <v>9500000</v>
      </c>
      <c r="AK802" s="226">
        <v>9500000</v>
      </c>
      <c r="AL802" s="226">
        <v>9500000</v>
      </c>
      <c r="AM802" s="226">
        <v>9500000</v>
      </c>
      <c r="AN802" s="226">
        <v>9500000</v>
      </c>
      <c r="AO802" s="226">
        <f t="shared" si="201"/>
        <v>465500000</v>
      </c>
      <c r="AP802" s="227">
        <f t="shared" si="202"/>
        <v>104500000</v>
      </c>
      <c r="AQ802" s="332"/>
      <c r="AR802" s="332"/>
      <c r="AS802" s="427"/>
      <c r="AT802" s="437"/>
      <c r="AU802" s="119" t="s">
        <v>195</v>
      </c>
      <c r="AV802" s="119">
        <f>VLOOKUP(F802,'[80]Detail Deprec_202512'!$D$230:$I$390,6,FALSE)</f>
        <v>9500000</v>
      </c>
      <c r="AW802" s="534">
        <f t="shared" si="207"/>
        <v>0</v>
      </c>
      <c r="BL802" s="259" t="s">
        <v>3206</v>
      </c>
    </row>
    <row r="803" spans="1:64" ht="12.9" hidden="1" customHeight="1" outlineLevel="1">
      <c r="A803" s="210">
        <f t="shared" si="206"/>
        <v>786</v>
      </c>
      <c r="B803" s="259" t="s">
        <v>518</v>
      </c>
      <c r="C803" s="216" t="s">
        <v>512</v>
      </c>
      <c r="D803" s="327">
        <v>155</v>
      </c>
      <c r="E803" s="259" t="s">
        <v>3210</v>
      </c>
      <c r="F803" s="259" t="s">
        <v>3211</v>
      </c>
      <c r="G803" s="432">
        <v>44362</v>
      </c>
      <c r="H803" s="351" t="s">
        <v>17</v>
      </c>
      <c r="I803" s="436" t="s">
        <v>3203</v>
      </c>
      <c r="J803" s="218" t="s">
        <v>3193</v>
      </c>
      <c r="K803" s="433" t="s">
        <v>2919</v>
      </c>
      <c r="L803" s="217" t="s">
        <v>2163</v>
      </c>
      <c r="M803" s="217">
        <v>2022</v>
      </c>
      <c r="N803" s="218" t="s">
        <v>2991</v>
      </c>
      <c r="O803" s="218" t="s">
        <v>3212</v>
      </c>
      <c r="P803" s="218" t="s">
        <v>3213</v>
      </c>
      <c r="Q803" s="212">
        <v>1</v>
      </c>
      <c r="R803" s="434"/>
      <c r="S803" s="412">
        <v>548000000</v>
      </c>
      <c r="T803" s="412">
        <f t="shared" si="197"/>
        <v>11416666.666666666</v>
      </c>
      <c r="U803" s="224">
        <v>48</v>
      </c>
      <c r="V803" s="223">
        <v>43.000000000000014</v>
      </c>
      <c r="W803" s="222">
        <f t="shared" si="198"/>
        <v>5</v>
      </c>
      <c r="X803" s="225">
        <f t="shared" si="199"/>
        <v>48.000000000000014</v>
      </c>
      <c r="Y803" s="225">
        <f>+U803-X803</f>
        <v>0</v>
      </c>
      <c r="Z803" s="414">
        <v>490916666.66666675</v>
      </c>
      <c r="AA803" s="414">
        <v>57083333.333333254</v>
      </c>
      <c r="AB803" s="226">
        <f t="shared" si="204"/>
        <v>57083333.333333328</v>
      </c>
      <c r="AC803" s="226">
        <v>11416666.666666666</v>
      </c>
      <c r="AD803" s="226">
        <v>11416666.666666666</v>
      </c>
      <c r="AE803" s="226">
        <v>11416666.666666666</v>
      </c>
      <c r="AF803" s="226">
        <v>11416666.666666666</v>
      </c>
      <c r="AG803" s="226">
        <v>11416666.666666666</v>
      </c>
      <c r="AH803" s="226"/>
      <c r="AI803" s="226"/>
      <c r="AJ803" s="226"/>
      <c r="AK803" s="226"/>
      <c r="AL803" s="226"/>
      <c r="AM803" s="226"/>
      <c r="AN803" s="226"/>
      <c r="AO803" s="226">
        <f t="shared" si="201"/>
        <v>548000000.00000012</v>
      </c>
      <c r="AP803" s="227">
        <f t="shared" si="202"/>
        <v>-1.1920928955078125E-7</v>
      </c>
      <c r="AQ803" s="332"/>
      <c r="AR803" s="332"/>
      <c r="AS803" s="427"/>
      <c r="AT803" s="437"/>
      <c r="AU803" s="119" t="s">
        <v>195</v>
      </c>
      <c r="AV803" s="119">
        <f>VLOOKUP(F803,'[80]Detail Deprec_202512'!$D$230:$I$390,6,FALSE)</f>
        <v>11416666.67</v>
      </c>
      <c r="AW803" s="534">
        <f t="shared" si="207"/>
        <v>11416666.67</v>
      </c>
      <c r="BL803" s="259" t="s">
        <v>3210</v>
      </c>
    </row>
    <row r="804" spans="1:64" ht="12.9" hidden="1" customHeight="1" outlineLevel="1">
      <c r="A804" s="210">
        <f t="shared" si="206"/>
        <v>787</v>
      </c>
      <c r="B804" s="259" t="s">
        <v>187</v>
      </c>
      <c r="C804" s="520" t="s">
        <v>188</v>
      </c>
      <c r="D804" s="327">
        <v>155</v>
      </c>
      <c r="E804" s="259" t="s">
        <v>3214</v>
      </c>
      <c r="F804" s="259" t="s">
        <v>3215</v>
      </c>
      <c r="G804" s="432">
        <v>44803</v>
      </c>
      <c r="H804" s="351" t="s">
        <v>17</v>
      </c>
      <c r="I804" s="436" t="s">
        <v>3216</v>
      </c>
      <c r="J804" s="218" t="s">
        <v>1818</v>
      </c>
      <c r="K804" s="433" t="s">
        <v>3217</v>
      </c>
      <c r="L804" s="217" t="s">
        <v>1637</v>
      </c>
      <c r="M804" s="217">
        <v>2022</v>
      </c>
      <c r="N804" s="218" t="s">
        <v>3218</v>
      </c>
      <c r="O804" s="218" t="s">
        <v>3219</v>
      </c>
      <c r="P804" s="218" t="s">
        <v>3220</v>
      </c>
      <c r="Q804" s="212">
        <v>1</v>
      </c>
      <c r="R804" s="434"/>
      <c r="S804" s="412">
        <v>1075000000</v>
      </c>
      <c r="T804" s="412">
        <f t="shared" si="197"/>
        <v>17916666.666666668</v>
      </c>
      <c r="U804" s="224">
        <v>60</v>
      </c>
      <c r="V804" s="223">
        <v>40.999999999999993</v>
      </c>
      <c r="W804" s="222">
        <f t="shared" si="198"/>
        <v>6</v>
      </c>
      <c r="X804" s="225">
        <f t="shared" si="199"/>
        <v>46.999999999999993</v>
      </c>
      <c r="Y804" s="225">
        <f t="shared" si="200"/>
        <v>13.000000000000007</v>
      </c>
      <c r="Z804" s="414">
        <v>734583333.33333325</v>
      </c>
      <c r="AA804" s="414">
        <v>340416666.66666675</v>
      </c>
      <c r="AB804" s="226">
        <f t="shared" si="204"/>
        <v>107500000.00000001</v>
      </c>
      <c r="AC804" s="226">
        <v>17916666.666666668</v>
      </c>
      <c r="AD804" s="226">
        <v>17916666.666666668</v>
      </c>
      <c r="AE804" s="226">
        <v>17916666.666666668</v>
      </c>
      <c r="AF804" s="226">
        <v>17916666.666666668</v>
      </c>
      <c r="AG804" s="226">
        <v>17916666.666666668</v>
      </c>
      <c r="AH804" s="226">
        <v>17916666.666666668</v>
      </c>
      <c r="AI804" s="226">
        <v>17916666.666666668</v>
      </c>
      <c r="AJ804" s="226">
        <v>17916666.666666668</v>
      </c>
      <c r="AK804" s="226">
        <v>17916666.666666668</v>
      </c>
      <c r="AL804" s="226">
        <v>17916666.666666668</v>
      </c>
      <c r="AM804" s="226">
        <v>17916666.666666668</v>
      </c>
      <c r="AN804" s="226">
        <v>17916666.666666668</v>
      </c>
      <c r="AO804" s="226">
        <f t="shared" si="201"/>
        <v>842083333.33333325</v>
      </c>
      <c r="AP804" s="227">
        <f t="shared" si="202"/>
        <v>232916666.66666675</v>
      </c>
      <c r="AQ804" s="332"/>
      <c r="AR804" s="332"/>
      <c r="AS804" s="427"/>
      <c r="AT804" s="437"/>
      <c r="AU804" s="119" t="s">
        <v>195</v>
      </c>
      <c r="AV804" s="119">
        <f>VLOOKUP(F804,'[80]Detail Deprec_202512'!$D$230:$I$390,6,FALSE)</f>
        <v>17916666.670000002</v>
      </c>
      <c r="AW804" s="534">
        <f t="shared" si="207"/>
        <v>3.3333338797092438E-3</v>
      </c>
      <c r="BL804" s="259" t="s">
        <v>3214</v>
      </c>
    </row>
    <row r="805" spans="1:64" ht="12.9" hidden="1" customHeight="1" outlineLevel="1">
      <c r="A805" s="210">
        <f t="shared" si="206"/>
        <v>788</v>
      </c>
      <c r="B805" s="259" t="s">
        <v>518</v>
      </c>
      <c r="C805" s="216" t="s">
        <v>512</v>
      </c>
      <c r="D805" s="327">
        <v>155</v>
      </c>
      <c r="E805" s="259" t="s">
        <v>3221</v>
      </c>
      <c r="F805" s="259" t="s">
        <v>3222</v>
      </c>
      <c r="G805" s="432">
        <v>44811</v>
      </c>
      <c r="H805" s="351" t="s">
        <v>17</v>
      </c>
      <c r="I805" s="436" t="s">
        <v>3223</v>
      </c>
      <c r="J805" s="218" t="s">
        <v>1818</v>
      </c>
      <c r="K805" s="433" t="s">
        <v>2919</v>
      </c>
      <c r="L805" s="217" t="s">
        <v>1860</v>
      </c>
      <c r="M805" s="217">
        <v>2022</v>
      </c>
      <c r="N805" s="218" t="s">
        <v>2985</v>
      </c>
      <c r="O805" s="218" t="s">
        <v>3224</v>
      </c>
      <c r="P805" s="218">
        <v>38170</v>
      </c>
      <c r="Q805" s="212">
        <v>1</v>
      </c>
      <c r="R805" s="434"/>
      <c r="S805" s="412">
        <v>456000000</v>
      </c>
      <c r="T805" s="412">
        <f t="shared" si="197"/>
        <v>7600000</v>
      </c>
      <c r="U805" s="224">
        <v>60</v>
      </c>
      <c r="V805" s="223">
        <v>41</v>
      </c>
      <c r="W805" s="222">
        <f t="shared" si="198"/>
        <v>6</v>
      </c>
      <c r="X805" s="225">
        <f t="shared" si="199"/>
        <v>47</v>
      </c>
      <c r="Y805" s="225">
        <f t="shared" ref="Y805:Y861" si="208">+U805-X805</f>
        <v>13</v>
      </c>
      <c r="Z805" s="414">
        <v>311600000</v>
      </c>
      <c r="AA805" s="414">
        <v>144400000</v>
      </c>
      <c r="AB805" s="226">
        <f t="shared" si="204"/>
        <v>45600000</v>
      </c>
      <c r="AC805" s="226">
        <v>7600000</v>
      </c>
      <c r="AD805" s="226">
        <v>7600000</v>
      </c>
      <c r="AE805" s="226">
        <v>7600000</v>
      </c>
      <c r="AF805" s="226">
        <v>7600000</v>
      </c>
      <c r="AG805" s="226">
        <v>7600000</v>
      </c>
      <c r="AH805" s="226">
        <v>7600000</v>
      </c>
      <c r="AI805" s="226">
        <v>7600000</v>
      </c>
      <c r="AJ805" s="226">
        <v>7600000</v>
      </c>
      <c r="AK805" s="226">
        <v>7600000</v>
      </c>
      <c r="AL805" s="226">
        <v>7600000</v>
      </c>
      <c r="AM805" s="226">
        <v>7600000</v>
      </c>
      <c r="AN805" s="226">
        <v>7600000</v>
      </c>
      <c r="AO805" s="226">
        <f t="shared" si="201"/>
        <v>357200000</v>
      </c>
      <c r="AP805" s="227">
        <f t="shared" si="202"/>
        <v>98800000</v>
      </c>
      <c r="AQ805" s="332"/>
      <c r="AR805" s="332"/>
      <c r="AS805" s="427"/>
      <c r="AT805" s="437"/>
      <c r="AU805" s="119" t="s">
        <v>195</v>
      </c>
      <c r="AV805" s="119">
        <f>VLOOKUP(F805,'[80]Detail Deprec_202512'!$D$230:$I$390,6,FALSE)</f>
        <v>7600000</v>
      </c>
      <c r="AW805" s="534">
        <f t="shared" si="207"/>
        <v>0</v>
      </c>
      <c r="BL805" s="259" t="s">
        <v>3221</v>
      </c>
    </row>
    <row r="806" spans="1:64" ht="12.9" hidden="1" customHeight="1" outlineLevel="1">
      <c r="A806" s="210">
        <f t="shared" si="206"/>
        <v>789</v>
      </c>
      <c r="B806" s="259" t="s">
        <v>518</v>
      </c>
      <c r="C806" s="216" t="s">
        <v>512</v>
      </c>
      <c r="D806" s="327">
        <v>155</v>
      </c>
      <c r="E806" s="259" t="s">
        <v>3225</v>
      </c>
      <c r="F806" s="259" t="s">
        <v>3226</v>
      </c>
      <c r="G806" s="432">
        <v>44811</v>
      </c>
      <c r="H806" s="351" t="s">
        <v>17</v>
      </c>
      <c r="I806" s="436" t="s">
        <v>3227</v>
      </c>
      <c r="J806" s="218" t="s">
        <v>1818</v>
      </c>
      <c r="K806" s="433" t="s">
        <v>2919</v>
      </c>
      <c r="L806" s="217" t="s">
        <v>1860</v>
      </c>
      <c r="M806" s="217">
        <v>2022</v>
      </c>
      <c r="N806" s="218" t="s">
        <v>2985</v>
      </c>
      <c r="O806" s="218" t="s">
        <v>3228</v>
      </c>
      <c r="P806" s="218">
        <v>38162</v>
      </c>
      <c r="Q806" s="212">
        <v>1</v>
      </c>
      <c r="R806" s="434"/>
      <c r="S806" s="412">
        <v>456000000</v>
      </c>
      <c r="T806" s="412">
        <f t="shared" si="197"/>
        <v>7600000</v>
      </c>
      <c r="U806" s="224">
        <v>60</v>
      </c>
      <c r="V806" s="223">
        <v>41</v>
      </c>
      <c r="W806" s="222">
        <f t="shared" si="198"/>
        <v>6</v>
      </c>
      <c r="X806" s="225">
        <f t="shared" si="199"/>
        <v>47</v>
      </c>
      <c r="Y806" s="225">
        <f t="shared" si="208"/>
        <v>13</v>
      </c>
      <c r="Z806" s="414">
        <v>311600000</v>
      </c>
      <c r="AA806" s="414">
        <v>144400000</v>
      </c>
      <c r="AB806" s="226">
        <f t="shared" si="204"/>
        <v>45600000</v>
      </c>
      <c r="AC806" s="226">
        <v>7600000</v>
      </c>
      <c r="AD806" s="226">
        <v>7600000</v>
      </c>
      <c r="AE806" s="226">
        <v>7600000</v>
      </c>
      <c r="AF806" s="226">
        <v>7600000</v>
      </c>
      <c r="AG806" s="226">
        <v>7600000</v>
      </c>
      <c r="AH806" s="226">
        <v>7600000</v>
      </c>
      <c r="AI806" s="226">
        <v>7600000</v>
      </c>
      <c r="AJ806" s="226">
        <v>7600000</v>
      </c>
      <c r="AK806" s="226">
        <v>7600000</v>
      </c>
      <c r="AL806" s="226">
        <v>7600000</v>
      </c>
      <c r="AM806" s="226">
        <v>7600000</v>
      </c>
      <c r="AN806" s="226">
        <v>7600000</v>
      </c>
      <c r="AO806" s="226">
        <f t="shared" si="201"/>
        <v>357200000</v>
      </c>
      <c r="AP806" s="227">
        <f t="shared" si="202"/>
        <v>98800000</v>
      </c>
      <c r="AQ806" s="332"/>
      <c r="AR806" s="332"/>
      <c r="AS806" s="427"/>
      <c r="AT806" s="437"/>
      <c r="AU806" s="119" t="s">
        <v>195</v>
      </c>
      <c r="AV806" s="119">
        <f>VLOOKUP(F806,'[80]Detail Deprec_202512'!$D$230:$I$390,6,FALSE)</f>
        <v>7600000</v>
      </c>
      <c r="AW806" s="534">
        <f t="shared" si="207"/>
        <v>0</v>
      </c>
      <c r="BL806" s="259" t="s">
        <v>3225</v>
      </c>
    </row>
    <row r="807" spans="1:64" ht="12.9" customHeight="1" outlineLevel="1">
      <c r="A807" s="210">
        <f t="shared" si="206"/>
        <v>790</v>
      </c>
      <c r="B807" s="259" t="s">
        <v>271</v>
      </c>
      <c r="C807" s="262" t="s">
        <v>272</v>
      </c>
      <c r="D807" s="327">
        <v>155</v>
      </c>
      <c r="E807" s="259" t="s">
        <v>3229</v>
      </c>
      <c r="F807" s="259" t="s">
        <v>3230</v>
      </c>
      <c r="G807" s="432">
        <v>44818</v>
      </c>
      <c r="H807" s="351" t="s">
        <v>17</v>
      </c>
      <c r="I807" s="436" t="s">
        <v>3231</v>
      </c>
      <c r="J807" s="218" t="s">
        <v>3232</v>
      </c>
      <c r="K807" s="433" t="s">
        <v>2788</v>
      </c>
      <c r="L807" s="224">
        <v>2</v>
      </c>
      <c r="M807" s="217">
        <v>2022</v>
      </c>
      <c r="N807" s="218" t="s">
        <v>3233</v>
      </c>
      <c r="O807" s="218" t="s">
        <v>3234</v>
      </c>
      <c r="P807" s="218" t="s">
        <v>3235</v>
      </c>
      <c r="Q807" s="212">
        <v>1</v>
      </c>
      <c r="R807" s="434"/>
      <c r="S807" s="412">
        <v>328364415</v>
      </c>
      <c r="T807" s="412">
        <f t="shared" si="197"/>
        <v>5472740.25</v>
      </c>
      <c r="U807" s="224">
        <v>60</v>
      </c>
      <c r="V807" s="223">
        <v>40</v>
      </c>
      <c r="W807" s="222">
        <f t="shared" si="198"/>
        <v>6</v>
      </c>
      <c r="X807" s="225">
        <f t="shared" si="199"/>
        <v>46</v>
      </c>
      <c r="Y807" s="225">
        <f t="shared" si="208"/>
        <v>14</v>
      </c>
      <c r="Z807" s="414">
        <v>218909610</v>
      </c>
      <c r="AA807" s="414">
        <v>109454805</v>
      </c>
      <c r="AB807" s="226">
        <f t="shared" si="204"/>
        <v>32836441.5</v>
      </c>
      <c r="AC807" s="226">
        <v>5472740.25</v>
      </c>
      <c r="AD807" s="226">
        <v>5472740.25</v>
      </c>
      <c r="AE807" s="226">
        <v>5472740.25</v>
      </c>
      <c r="AF807" s="226">
        <v>5472740.25</v>
      </c>
      <c r="AG807" s="226">
        <v>5472740.25</v>
      </c>
      <c r="AH807" s="226">
        <v>5472740.25</v>
      </c>
      <c r="AI807" s="226">
        <v>5472740.25</v>
      </c>
      <c r="AJ807" s="226">
        <v>5472740.25</v>
      </c>
      <c r="AK807" s="226">
        <v>5472740.25</v>
      </c>
      <c r="AL807" s="226">
        <v>5472740.25</v>
      </c>
      <c r="AM807" s="226">
        <v>5472740.25</v>
      </c>
      <c r="AN807" s="226">
        <v>5472740.25</v>
      </c>
      <c r="AO807" s="226">
        <f t="shared" si="201"/>
        <v>251746051.5</v>
      </c>
      <c r="AP807" s="227">
        <f t="shared" si="202"/>
        <v>76618363.5</v>
      </c>
      <c r="AQ807" s="332"/>
      <c r="AR807" s="332"/>
      <c r="AS807" s="427"/>
      <c r="AT807" s="437"/>
      <c r="AU807" s="119" t="s">
        <v>195</v>
      </c>
      <c r="AV807" s="119">
        <f>VLOOKUP(F807,'[80]Detail Deprec_202512'!$D$230:$I$390,6,FALSE)</f>
        <v>5472740.25</v>
      </c>
      <c r="AW807" s="119">
        <f t="shared" si="207"/>
        <v>0</v>
      </c>
      <c r="BL807" s="259" t="s">
        <v>3229</v>
      </c>
    </row>
    <row r="808" spans="1:64" ht="12.9" hidden="1" customHeight="1" outlineLevel="1">
      <c r="A808" s="210">
        <f t="shared" si="206"/>
        <v>791</v>
      </c>
      <c r="B808" s="259" t="s">
        <v>206</v>
      </c>
      <c r="C808" s="520" t="s">
        <v>188</v>
      </c>
      <c r="D808" s="327">
        <v>155</v>
      </c>
      <c r="E808" s="259" t="s">
        <v>3236</v>
      </c>
      <c r="F808" s="259" t="s">
        <v>3237</v>
      </c>
      <c r="G808" s="432">
        <v>44880</v>
      </c>
      <c r="H808" s="351" t="s">
        <v>17</v>
      </c>
      <c r="I808" s="436" t="s">
        <v>3238</v>
      </c>
      <c r="J808" s="218" t="s">
        <v>3239</v>
      </c>
      <c r="K808" s="433" t="s">
        <v>3240</v>
      </c>
      <c r="L808" s="217" t="s">
        <v>3241</v>
      </c>
      <c r="M808" s="217">
        <v>2022</v>
      </c>
      <c r="N808" s="218" t="s">
        <v>3242</v>
      </c>
      <c r="O808" s="218" t="s">
        <v>3243</v>
      </c>
      <c r="P808" s="218" t="s">
        <v>3244</v>
      </c>
      <c r="Q808" s="212">
        <v>1</v>
      </c>
      <c r="R808" s="434"/>
      <c r="S808" s="412">
        <v>890000000</v>
      </c>
      <c r="T808" s="412">
        <f t="shared" si="197"/>
        <v>14833333.333333334</v>
      </c>
      <c r="U808" s="224">
        <v>60</v>
      </c>
      <c r="V808" s="223">
        <v>39</v>
      </c>
      <c r="W808" s="222">
        <f t="shared" si="198"/>
        <v>6</v>
      </c>
      <c r="X808" s="225">
        <f t="shared" si="199"/>
        <v>45</v>
      </c>
      <c r="Y808" s="225">
        <f t="shared" si="208"/>
        <v>15</v>
      </c>
      <c r="Z808" s="414">
        <v>578500000</v>
      </c>
      <c r="AA808" s="414">
        <v>311500000</v>
      </c>
      <c r="AB808" s="226">
        <f t="shared" si="204"/>
        <v>89000000</v>
      </c>
      <c r="AC808" s="226">
        <v>14833333.333333334</v>
      </c>
      <c r="AD808" s="226">
        <v>14833333.333333334</v>
      </c>
      <c r="AE808" s="226">
        <v>14833333.333333334</v>
      </c>
      <c r="AF808" s="226">
        <v>14833333.333333334</v>
      </c>
      <c r="AG808" s="226">
        <v>14833333.333333334</v>
      </c>
      <c r="AH808" s="226">
        <v>14833333.333333334</v>
      </c>
      <c r="AI808" s="226">
        <v>14833333.333333334</v>
      </c>
      <c r="AJ808" s="226">
        <v>14833333.333333334</v>
      </c>
      <c r="AK808" s="226">
        <v>14833333.333333334</v>
      </c>
      <c r="AL808" s="226">
        <v>14833333.333333334</v>
      </c>
      <c r="AM808" s="226">
        <v>14833333.333333334</v>
      </c>
      <c r="AN808" s="226">
        <v>14833333.333333334</v>
      </c>
      <c r="AO808" s="226">
        <f t="shared" si="201"/>
        <v>667500000</v>
      </c>
      <c r="AP808" s="227">
        <f t="shared" si="202"/>
        <v>222500000</v>
      </c>
      <c r="AQ808" s="332"/>
      <c r="AR808" s="332"/>
      <c r="AS808" s="427"/>
      <c r="AT808" s="437"/>
      <c r="AU808" s="119" t="s">
        <v>195</v>
      </c>
      <c r="AV808" s="119">
        <f>VLOOKUP(F808,'[80]Detail Deprec_202512'!$D$230:$I$390,6,FALSE)</f>
        <v>14833333.33</v>
      </c>
      <c r="AW808" s="534">
        <f t="shared" si="207"/>
        <v>-3.3333338797092438E-3</v>
      </c>
      <c r="BL808" s="259" t="s">
        <v>3236</v>
      </c>
    </row>
    <row r="809" spans="1:64" ht="12.9" hidden="1" customHeight="1" outlineLevel="1">
      <c r="A809" s="210">
        <f t="shared" si="206"/>
        <v>792</v>
      </c>
      <c r="B809" s="259" t="s">
        <v>206</v>
      </c>
      <c r="C809" s="517" t="s">
        <v>188</v>
      </c>
      <c r="D809" s="327">
        <v>155</v>
      </c>
      <c r="E809" s="259" t="s">
        <v>3245</v>
      </c>
      <c r="F809" s="259" t="s">
        <v>3246</v>
      </c>
      <c r="G809" s="432">
        <v>44925</v>
      </c>
      <c r="H809" s="351" t="s">
        <v>17</v>
      </c>
      <c r="I809" s="436" t="s">
        <v>3247</v>
      </c>
      <c r="J809" s="218" t="s">
        <v>1846</v>
      </c>
      <c r="K809" s="433" t="s">
        <v>3248</v>
      </c>
      <c r="L809" s="217" t="s">
        <v>1848</v>
      </c>
      <c r="M809" s="217">
        <v>2022</v>
      </c>
      <c r="N809" s="218" t="s">
        <v>3249</v>
      </c>
      <c r="O809" s="218" t="s">
        <v>3250</v>
      </c>
      <c r="P809" s="218" t="s">
        <v>3250</v>
      </c>
      <c r="Q809" s="212">
        <v>1</v>
      </c>
      <c r="R809" s="434"/>
      <c r="S809" s="412">
        <v>6780000000</v>
      </c>
      <c r="T809" s="412">
        <f t="shared" si="197"/>
        <v>56500000</v>
      </c>
      <c r="U809" s="224">
        <v>120</v>
      </c>
      <c r="V809" s="223">
        <v>37</v>
      </c>
      <c r="W809" s="222">
        <f t="shared" si="198"/>
        <v>6</v>
      </c>
      <c r="X809" s="225">
        <f t="shared" si="199"/>
        <v>43</v>
      </c>
      <c r="Y809" s="225">
        <f t="shared" si="208"/>
        <v>77</v>
      </c>
      <c r="Z809" s="414">
        <v>2090500000</v>
      </c>
      <c r="AA809" s="414">
        <v>4689500000</v>
      </c>
      <c r="AB809" s="226">
        <f t="shared" si="204"/>
        <v>339000000</v>
      </c>
      <c r="AC809" s="226">
        <v>56500000</v>
      </c>
      <c r="AD809" s="226">
        <v>56500000</v>
      </c>
      <c r="AE809" s="226">
        <v>56500000</v>
      </c>
      <c r="AF809" s="226">
        <v>56500000</v>
      </c>
      <c r="AG809" s="226">
        <v>56500000</v>
      </c>
      <c r="AH809" s="226">
        <v>56500000</v>
      </c>
      <c r="AI809" s="226">
        <v>56500000</v>
      </c>
      <c r="AJ809" s="226">
        <v>56500000</v>
      </c>
      <c r="AK809" s="226">
        <v>56500000</v>
      </c>
      <c r="AL809" s="226">
        <v>56500000</v>
      </c>
      <c r="AM809" s="226">
        <v>56500000</v>
      </c>
      <c r="AN809" s="226">
        <v>56500000</v>
      </c>
      <c r="AO809" s="226">
        <f t="shared" si="201"/>
        <v>2429500000</v>
      </c>
      <c r="AP809" s="227">
        <f t="shared" si="202"/>
        <v>4350500000</v>
      </c>
      <c r="AQ809" s="332"/>
      <c r="AR809" s="332"/>
      <c r="AS809" s="427"/>
      <c r="AT809" s="437"/>
      <c r="AU809" s="119" t="s">
        <v>195</v>
      </c>
      <c r="AV809" s="119">
        <f>VLOOKUP(F809,'[80]Detail Deprec_202512'!$D$230:$I$390,6,FALSE)</f>
        <v>56500000</v>
      </c>
      <c r="AW809" s="534">
        <f t="shared" si="207"/>
        <v>0</v>
      </c>
      <c r="BL809" s="259" t="s">
        <v>3245</v>
      </c>
    </row>
    <row r="810" spans="1:64" ht="12.9" hidden="1" customHeight="1" outlineLevel="1">
      <c r="A810" s="210">
        <f t="shared" si="206"/>
        <v>793</v>
      </c>
      <c r="B810" s="259" t="s">
        <v>206</v>
      </c>
      <c r="C810" s="517" t="s">
        <v>188</v>
      </c>
      <c r="D810" s="327">
        <v>155</v>
      </c>
      <c r="E810" s="259" t="s">
        <v>3251</v>
      </c>
      <c r="F810" s="259" t="s">
        <v>3252</v>
      </c>
      <c r="G810" s="432">
        <v>44925</v>
      </c>
      <c r="H810" s="351" t="s">
        <v>17</v>
      </c>
      <c r="I810" s="436" t="s">
        <v>3253</v>
      </c>
      <c r="J810" s="218" t="s">
        <v>3254</v>
      </c>
      <c r="K810" s="433" t="s">
        <v>3255</v>
      </c>
      <c r="L810" s="217" t="s">
        <v>1637</v>
      </c>
      <c r="M810" s="217">
        <v>2022</v>
      </c>
      <c r="N810" s="218" t="s">
        <v>3256</v>
      </c>
      <c r="O810" s="218" t="s">
        <v>3257</v>
      </c>
      <c r="P810" s="218" t="s">
        <v>3258</v>
      </c>
      <c r="Q810" s="212">
        <v>1</v>
      </c>
      <c r="R810" s="434"/>
      <c r="S810" s="412">
        <v>1380000000</v>
      </c>
      <c r="T810" s="412">
        <f t="shared" si="197"/>
        <v>23000000</v>
      </c>
      <c r="U810" s="224">
        <v>60</v>
      </c>
      <c r="V810" s="223">
        <v>37</v>
      </c>
      <c r="W810" s="222">
        <f t="shared" si="198"/>
        <v>6</v>
      </c>
      <c r="X810" s="225">
        <f t="shared" si="199"/>
        <v>43</v>
      </c>
      <c r="Y810" s="225">
        <f t="shared" si="208"/>
        <v>17</v>
      </c>
      <c r="Z810" s="414">
        <v>851000000</v>
      </c>
      <c r="AA810" s="414">
        <v>529000000</v>
      </c>
      <c r="AB810" s="226">
        <f t="shared" si="204"/>
        <v>138000000</v>
      </c>
      <c r="AC810" s="226">
        <v>23000000</v>
      </c>
      <c r="AD810" s="226">
        <v>23000000</v>
      </c>
      <c r="AE810" s="226">
        <v>23000000</v>
      </c>
      <c r="AF810" s="226">
        <v>23000000</v>
      </c>
      <c r="AG810" s="226">
        <v>23000000</v>
      </c>
      <c r="AH810" s="226">
        <v>23000000</v>
      </c>
      <c r="AI810" s="226">
        <v>23000000</v>
      </c>
      <c r="AJ810" s="226">
        <v>23000000</v>
      </c>
      <c r="AK810" s="226">
        <v>23000000</v>
      </c>
      <c r="AL810" s="226">
        <v>23000000</v>
      </c>
      <c r="AM810" s="226">
        <v>23000000</v>
      </c>
      <c r="AN810" s="226">
        <v>23000000</v>
      </c>
      <c r="AO810" s="226">
        <f t="shared" si="201"/>
        <v>989000000</v>
      </c>
      <c r="AP810" s="227">
        <f t="shared" si="202"/>
        <v>391000000</v>
      </c>
      <c r="AQ810" s="332"/>
      <c r="AR810" s="332"/>
      <c r="AS810" s="427"/>
      <c r="AT810" s="437"/>
      <c r="AU810" s="119" t="s">
        <v>195</v>
      </c>
      <c r="AV810" s="119">
        <f>VLOOKUP(F810,'[80]Detail Deprec_202512'!$D$230:$I$390,6,FALSE)</f>
        <v>23000000</v>
      </c>
      <c r="AW810" s="534">
        <f t="shared" si="207"/>
        <v>0</v>
      </c>
      <c r="BL810" s="259" t="s">
        <v>3251</v>
      </c>
    </row>
    <row r="811" spans="1:64" ht="12.9" hidden="1" customHeight="1" outlineLevel="1">
      <c r="A811" s="210">
        <f t="shared" si="206"/>
        <v>794</v>
      </c>
      <c r="B811" s="259" t="s">
        <v>206</v>
      </c>
      <c r="C811" s="517" t="s">
        <v>188</v>
      </c>
      <c r="D811" s="327">
        <v>155</v>
      </c>
      <c r="E811" s="259" t="s">
        <v>3259</v>
      </c>
      <c r="F811" s="259" t="s">
        <v>3260</v>
      </c>
      <c r="G811" s="432">
        <v>44925</v>
      </c>
      <c r="H811" s="351" t="s">
        <v>17</v>
      </c>
      <c r="I811" s="436" t="s">
        <v>3261</v>
      </c>
      <c r="J811" s="218" t="s">
        <v>3262</v>
      </c>
      <c r="K811" s="433" t="s">
        <v>3248</v>
      </c>
      <c r="L811" s="217" t="s">
        <v>1637</v>
      </c>
      <c r="M811" s="217">
        <v>2022</v>
      </c>
      <c r="N811" s="218" t="s">
        <v>3263</v>
      </c>
      <c r="O811" s="218" t="s">
        <v>3264</v>
      </c>
      <c r="P811" s="218" t="s">
        <v>3264</v>
      </c>
      <c r="Q811" s="212">
        <v>1</v>
      </c>
      <c r="R811" s="434"/>
      <c r="S811" s="412">
        <v>810000000</v>
      </c>
      <c r="T811" s="412">
        <f t="shared" si="197"/>
        <v>13500000</v>
      </c>
      <c r="U811" s="224">
        <v>60</v>
      </c>
      <c r="V811" s="223">
        <v>37</v>
      </c>
      <c r="W811" s="222">
        <f t="shared" si="198"/>
        <v>6</v>
      </c>
      <c r="X811" s="225">
        <f t="shared" si="199"/>
        <v>43</v>
      </c>
      <c r="Y811" s="225">
        <f t="shared" si="208"/>
        <v>17</v>
      </c>
      <c r="Z811" s="414">
        <v>499500000</v>
      </c>
      <c r="AA811" s="414">
        <v>310500000</v>
      </c>
      <c r="AB811" s="226">
        <f t="shared" si="204"/>
        <v>81000000</v>
      </c>
      <c r="AC811" s="226">
        <v>13500000</v>
      </c>
      <c r="AD811" s="226">
        <v>13500000</v>
      </c>
      <c r="AE811" s="226">
        <v>13500000</v>
      </c>
      <c r="AF811" s="226">
        <v>13500000</v>
      </c>
      <c r="AG811" s="226">
        <v>13500000</v>
      </c>
      <c r="AH811" s="226">
        <v>13500000</v>
      </c>
      <c r="AI811" s="226">
        <v>13500000</v>
      </c>
      <c r="AJ811" s="226">
        <v>13500000</v>
      </c>
      <c r="AK811" s="226">
        <v>13500000</v>
      </c>
      <c r="AL811" s="226">
        <v>13500000</v>
      </c>
      <c r="AM811" s="226">
        <v>13500000</v>
      </c>
      <c r="AN811" s="226">
        <v>13500000</v>
      </c>
      <c r="AO811" s="226">
        <f t="shared" si="201"/>
        <v>580500000</v>
      </c>
      <c r="AP811" s="227">
        <f t="shared" si="202"/>
        <v>229500000</v>
      </c>
      <c r="AQ811" s="332"/>
      <c r="AR811" s="332"/>
      <c r="AS811" s="427"/>
      <c r="AT811" s="437"/>
      <c r="AU811" s="119" t="s">
        <v>195</v>
      </c>
      <c r="AV811" s="119">
        <f>VLOOKUP(F811,'[80]Detail Deprec_202512'!$D$230:$I$390,6,FALSE)</f>
        <v>13500000</v>
      </c>
      <c r="AW811" s="534">
        <f t="shared" si="207"/>
        <v>0</v>
      </c>
      <c r="BL811" s="259" t="s">
        <v>3259</v>
      </c>
    </row>
    <row r="812" spans="1:64" ht="12.9" hidden="1" customHeight="1" outlineLevel="1">
      <c r="A812" s="210">
        <f t="shared" si="206"/>
        <v>795</v>
      </c>
      <c r="B812" s="259" t="s">
        <v>518</v>
      </c>
      <c r="C812" s="216" t="s">
        <v>1446</v>
      </c>
      <c r="D812" s="327">
        <v>155</v>
      </c>
      <c r="E812" s="259" t="s">
        <v>3265</v>
      </c>
      <c r="F812" s="259" t="s">
        <v>3266</v>
      </c>
      <c r="G812" s="432">
        <v>44957</v>
      </c>
      <c r="H812" s="351" t="s">
        <v>17</v>
      </c>
      <c r="I812" s="436" t="s">
        <v>3267</v>
      </c>
      <c r="J812" s="218" t="s">
        <v>1818</v>
      </c>
      <c r="K812" s="433" t="s">
        <v>3268</v>
      </c>
      <c r="L812" s="217">
        <v>2</v>
      </c>
      <c r="M812" s="217">
        <v>2022</v>
      </c>
      <c r="N812" s="218"/>
      <c r="O812" s="218" t="s">
        <v>3269</v>
      </c>
      <c r="P812" s="218" t="s">
        <v>3270</v>
      </c>
      <c r="Q812" s="212">
        <v>1</v>
      </c>
      <c r="R812" s="434"/>
      <c r="S812" s="412">
        <v>505000000</v>
      </c>
      <c r="T812" s="412">
        <f t="shared" si="197"/>
        <v>8416666.666666666</v>
      </c>
      <c r="U812" s="224">
        <v>60</v>
      </c>
      <c r="V812" s="223">
        <v>36.000000000000007</v>
      </c>
      <c r="W812" s="222">
        <f t="shared" si="198"/>
        <v>6</v>
      </c>
      <c r="X812" s="225">
        <f t="shared" si="199"/>
        <v>42.000000000000007</v>
      </c>
      <c r="Y812" s="225">
        <f t="shared" si="208"/>
        <v>17.999999999999993</v>
      </c>
      <c r="Z812" s="414">
        <v>303000000.00000006</v>
      </c>
      <c r="AA812" s="414">
        <v>201999999.99999994</v>
      </c>
      <c r="AB812" s="226">
        <f t="shared" si="204"/>
        <v>50499999.999999993</v>
      </c>
      <c r="AC812" s="226">
        <v>8416666.666666666</v>
      </c>
      <c r="AD812" s="226">
        <v>8416666.666666666</v>
      </c>
      <c r="AE812" s="226">
        <v>8416666.666666666</v>
      </c>
      <c r="AF812" s="226">
        <v>8416666.666666666</v>
      </c>
      <c r="AG812" s="226">
        <v>8416666.666666666</v>
      </c>
      <c r="AH812" s="226">
        <v>8416666.666666666</v>
      </c>
      <c r="AI812" s="226">
        <v>8416666.666666666</v>
      </c>
      <c r="AJ812" s="226">
        <v>8416666.666666666</v>
      </c>
      <c r="AK812" s="226">
        <v>8416666.666666666</v>
      </c>
      <c r="AL812" s="226">
        <v>8416666.666666666</v>
      </c>
      <c r="AM812" s="226">
        <v>8416666.666666666</v>
      </c>
      <c r="AN812" s="226">
        <v>8416666.666666666</v>
      </c>
      <c r="AO812" s="226">
        <f t="shared" si="201"/>
        <v>353500000.00000006</v>
      </c>
      <c r="AP812" s="227">
        <f t="shared" si="202"/>
        <v>151499999.99999994</v>
      </c>
      <c r="AQ812" s="332"/>
      <c r="AR812" s="332"/>
      <c r="AS812" s="427"/>
      <c r="AT812" s="437">
        <v>44957</v>
      </c>
      <c r="AU812" s="119" t="s">
        <v>195</v>
      </c>
      <c r="AV812" s="119">
        <f>VLOOKUP(F812,'[80]Detail Deprec_202512'!$D$230:$I$390,6,FALSE)</f>
        <v>8416666.6699999999</v>
      </c>
      <c r="AW812" s="534">
        <f t="shared" si="207"/>
        <v>3.3333338797092438E-3</v>
      </c>
      <c r="BL812" s="259" t="s">
        <v>3265</v>
      </c>
    </row>
    <row r="813" spans="1:64" ht="12.9" hidden="1" customHeight="1" outlineLevel="1">
      <c r="A813" s="210">
        <f t="shared" si="206"/>
        <v>796</v>
      </c>
      <c r="B813" s="259" t="s">
        <v>206</v>
      </c>
      <c r="C813" s="517" t="s">
        <v>188</v>
      </c>
      <c r="D813" s="327">
        <v>155</v>
      </c>
      <c r="E813" s="259" t="s">
        <v>3271</v>
      </c>
      <c r="F813" s="259" t="s">
        <v>3272</v>
      </c>
      <c r="G813" s="432">
        <v>41455</v>
      </c>
      <c r="H813" s="351" t="s">
        <v>17</v>
      </c>
      <c r="I813" s="436" t="s">
        <v>3273</v>
      </c>
      <c r="J813" s="546" t="s">
        <v>1434</v>
      </c>
      <c r="K813" s="433" t="s">
        <v>2131</v>
      </c>
      <c r="L813" s="217" t="s">
        <v>2132</v>
      </c>
      <c r="M813" s="217"/>
      <c r="N813" s="218" t="s">
        <v>2133</v>
      </c>
      <c r="O813" s="218" t="s">
        <v>3274</v>
      </c>
      <c r="P813" s="218" t="s">
        <v>3275</v>
      </c>
      <c r="Q813" s="212">
        <v>1</v>
      </c>
      <c r="R813" s="541">
        <f>S813/9802</f>
        <v>1830815.8794123649</v>
      </c>
      <c r="S813" s="412">
        <v>17945657250</v>
      </c>
      <c r="T813" s="412">
        <f t="shared" si="197"/>
        <v>186933929.6875</v>
      </c>
      <c r="U813" s="224">
        <v>96</v>
      </c>
      <c r="V813" s="223">
        <v>96</v>
      </c>
      <c r="W813" s="222">
        <f t="shared" si="198"/>
        <v>0</v>
      </c>
      <c r="X813" s="225">
        <f t="shared" si="199"/>
        <v>96</v>
      </c>
      <c r="Y813" s="225">
        <f t="shared" si="208"/>
        <v>0</v>
      </c>
      <c r="Z813" s="414">
        <v>17945657250</v>
      </c>
      <c r="AA813" s="414">
        <v>0</v>
      </c>
      <c r="AB813" s="226">
        <f t="shared" si="204"/>
        <v>0</v>
      </c>
      <c r="AC813" s="542"/>
      <c r="AD813" s="542"/>
      <c r="AE813" s="542"/>
      <c r="AF813" s="542"/>
      <c r="AG813" s="543"/>
      <c r="AH813" s="543"/>
      <c r="AI813" s="543"/>
      <c r="AJ813" s="543"/>
      <c r="AK813" s="543"/>
      <c r="AL813" s="543"/>
      <c r="AM813" s="543"/>
      <c r="AN813" s="543"/>
      <c r="AO813" s="226">
        <f t="shared" si="201"/>
        <v>17945657250</v>
      </c>
      <c r="AP813" s="544">
        <f t="shared" si="202"/>
        <v>0</v>
      </c>
      <c r="AQ813" s="332"/>
      <c r="AR813" s="332"/>
      <c r="AS813" s="427"/>
      <c r="AT813" s="437" t="s">
        <v>3276</v>
      </c>
      <c r="AU813" s="545" t="s">
        <v>195</v>
      </c>
      <c r="AV813" s="119" t="e">
        <f>VLOOKUP(F813,'[80]Detail Deprec_202512'!$D$230:$I$390,6,FALSE)</f>
        <v>#N/A</v>
      </c>
      <c r="AW813" t="e">
        <f t="shared" si="207"/>
        <v>#N/A</v>
      </c>
      <c r="BL813" s="259" t="s">
        <v>3271</v>
      </c>
    </row>
    <row r="814" spans="1:64" ht="12.9" hidden="1" customHeight="1" outlineLevel="1">
      <c r="A814" s="210">
        <f t="shared" si="206"/>
        <v>797</v>
      </c>
      <c r="B814" s="259" t="s">
        <v>206</v>
      </c>
      <c r="C814" s="517" t="s">
        <v>188</v>
      </c>
      <c r="D814" s="327">
        <v>155</v>
      </c>
      <c r="E814" s="259" t="s">
        <v>3277</v>
      </c>
      <c r="F814" s="259" t="s">
        <v>3278</v>
      </c>
      <c r="G814" s="432">
        <v>44974</v>
      </c>
      <c r="H814" s="351" t="s">
        <v>17</v>
      </c>
      <c r="I814" s="436" t="s">
        <v>3279</v>
      </c>
      <c r="J814" s="218" t="s">
        <v>3280</v>
      </c>
      <c r="K814" s="433" t="s">
        <v>1859</v>
      </c>
      <c r="L814" s="217" t="s">
        <v>3281</v>
      </c>
      <c r="M814" s="217">
        <v>2023</v>
      </c>
      <c r="N814" s="218" t="s">
        <v>3282</v>
      </c>
      <c r="O814" s="218" t="s">
        <v>3283</v>
      </c>
      <c r="P814" s="218" t="s">
        <v>3284</v>
      </c>
      <c r="Q814" s="212">
        <v>1</v>
      </c>
      <c r="R814" s="434"/>
      <c r="S814" s="412">
        <v>221050226</v>
      </c>
      <c r="T814" s="412">
        <f t="shared" si="197"/>
        <v>3684170.4333333331</v>
      </c>
      <c r="U814" s="224">
        <v>60</v>
      </c>
      <c r="V814" s="223">
        <v>34.999999999999993</v>
      </c>
      <c r="W814" s="222">
        <f t="shared" si="198"/>
        <v>6</v>
      </c>
      <c r="X814" s="225">
        <f t="shared" si="199"/>
        <v>40.999999999999993</v>
      </c>
      <c r="Y814" s="225">
        <f t="shared" si="208"/>
        <v>19.000000000000007</v>
      </c>
      <c r="Z814" s="414">
        <v>128945965.16666663</v>
      </c>
      <c r="AA814" s="414">
        <v>92104260.833333373</v>
      </c>
      <c r="AB814" s="226">
        <f t="shared" si="204"/>
        <v>22105022.599999998</v>
      </c>
      <c r="AC814" s="226">
        <v>3684170.4333333331</v>
      </c>
      <c r="AD814" s="226">
        <v>3684170.4333333331</v>
      </c>
      <c r="AE814" s="226">
        <v>3684170.4333333331</v>
      </c>
      <c r="AF814" s="226">
        <v>3684170.4333333331</v>
      </c>
      <c r="AG814" s="226">
        <v>3684170.4333333331</v>
      </c>
      <c r="AH814" s="226">
        <v>3684170.4333333331</v>
      </c>
      <c r="AI814" s="226">
        <v>3684170.4333333331</v>
      </c>
      <c r="AJ814" s="226">
        <v>3684170.4333333331</v>
      </c>
      <c r="AK814" s="226">
        <v>3684170.4333333331</v>
      </c>
      <c r="AL814" s="226">
        <v>3684170.4333333331</v>
      </c>
      <c r="AM814" s="226">
        <v>3684170.4333333331</v>
      </c>
      <c r="AN814" s="226">
        <v>3684170.4333333331</v>
      </c>
      <c r="AO814" s="226">
        <f t="shared" si="201"/>
        <v>151050987.76666662</v>
      </c>
      <c r="AP814" s="227">
        <f t="shared" si="202"/>
        <v>69999238.233333379</v>
      </c>
      <c r="AQ814" s="332"/>
      <c r="AR814" s="332"/>
      <c r="AS814" s="427"/>
      <c r="AT814" s="437">
        <v>44985</v>
      </c>
      <c r="AU814" s="119" t="s">
        <v>195</v>
      </c>
      <c r="AV814" s="119">
        <f>VLOOKUP(F814,'[80]Detail Deprec_202512'!$D$230:$I$390,6,FALSE)</f>
        <v>3684170.43</v>
      </c>
      <c r="AW814" s="534">
        <f t="shared" si="207"/>
        <v>-3.3333329483866692E-3</v>
      </c>
      <c r="BL814" s="259" t="s">
        <v>3277</v>
      </c>
    </row>
    <row r="815" spans="1:64" ht="12.9" hidden="1" customHeight="1" outlineLevel="1">
      <c r="A815" s="210">
        <f t="shared" si="206"/>
        <v>798</v>
      </c>
      <c r="B815" s="259" t="s">
        <v>187</v>
      </c>
      <c r="C815" s="216" t="s">
        <v>188</v>
      </c>
      <c r="D815" s="327">
        <v>155</v>
      </c>
      <c r="E815" s="259" t="s">
        <v>3285</v>
      </c>
      <c r="F815" s="259" t="s">
        <v>3286</v>
      </c>
      <c r="G815" s="432">
        <v>41455</v>
      </c>
      <c r="H815" s="351" t="s">
        <v>17</v>
      </c>
      <c r="I815" s="436" t="s">
        <v>3273</v>
      </c>
      <c r="J815" s="540" t="s">
        <v>3287</v>
      </c>
      <c r="K815" s="433" t="s">
        <v>3288</v>
      </c>
      <c r="L815" s="217" t="s">
        <v>2121</v>
      </c>
      <c r="M815" s="217"/>
      <c r="N815" s="218">
        <v>0</v>
      </c>
      <c r="O815" s="218">
        <v>0</v>
      </c>
      <c r="P815" s="218" t="s">
        <v>3289</v>
      </c>
      <c r="Q815" s="212">
        <v>1</v>
      </c>
      <c r="R815" s="541">
        <f>S815/9802</f>
        <v>739943.51703733928</v>
      </c>
      <c r="S815" s="412">
        <v>7252926354</v>
      </c>
      <c r="T815" s="412">
        <f t="shared" si="197"/>
        <v>24176421.18</v>
      </c>
      <c r="U815" s="224">
        <v>300</v>
      </c>
      <c r="V815" s="223">
        <v>151</v>
      </c>
      <c r="W815" s="222">
        <f t="shared" si="198"/>
        <v>6.0000000000000009</v>
      </c>
      <c r="X815" s="225">
        <f t="shared" si="199"/>
        <v>157</v>
      </c>
      <c r="Y815" s="225">
        <f t="shared" si="208"/>
        <v>143</v>
      </c>
      <c r="Z815" s="414">
        <v>3650639598.1799998</v>
      </c>
      <c r="AA815" s="414">
        <v>3602286755.8200002</v>
      </c>
      <c r="AB815" s="226">
        <f t="shared" si="204"/>
        <v>145058527.08000001</v>
      </c>
      <c r="AC815" s="542">
        <v>24176421.18</v>
      </c>
      <c r="AD815" s="542">
        <v>24176421.18</v>
      </c>
      <c r="AE815" s="542">
        <v>24176421.18</v>
      </c>
      <c r="AF815" s="542">
        <v>24176421.18</v>
      </c>
      <c r="AG815" s="543">
        <v>24176421.18</v>
      </c>
      <c r="AH815" s="543">
        <v>24176421.18</v>
      </c>
      <c r="AI815" s="543">
        <v>24176421.18</v>
      </c>
      <c r="AJ815" s="543">
        <v>24176421.18</v>
      </c>
      <c r="AK815" s="543">
        <v>24176421.18</v>
      </c>
      <c r="AL815" s="543">
        <v>24176421.18</v>
      </c>
      <c r="AM815" s="543">
        <v>24176421.18</v>
      </c>
      <c r="AN815" s="543">
        <v>24176421.18</v>
      </c>
      <c r="AO815" s="226">
        <f t="shared" si="201"/>
        <v>3795698125.2599998</v>
      </c>
      <c r="AP815" s="544">
        <f t="shared" si="202"/>
        <v>3457228228.7400002</v>
      </c>
      <c r="AQ815" s="332"/>
      <c r="AR815" s="332"/>
      <c r="AS815" s="427"/>
      <c r="AT815" s="437" t="s">
        <v>3276</v>
      </c>
      <c r="AU815" s="545" t="s">
        <v>195</v>
      </c>
      <c r="AV815" s="119">
        <f>VLOOKUP(F815,'[80]Detail Deprec_202512'!$D$230:$I$390,6,FALSE)</f>
        <v>24176421.18</v>
      </c>
      <c r="AW815">
        <f t="shared" si="207"/>
        <v>0</v>
      </c>
      <c r="BL815" s="259" t="s">
        <v>3285</v>
      </c>
    </row>
    <row r="816" spans="1:64" ht="12.9" hidden="1" customHeight="1" outlineLevel="1">
      <c r="A816" s="210">
        <f t="shared" si="206"/>
        <v>799</v>
      </c>
      <c r="B816" s="259" t="s">
        <v>187</v>
      </c>
      <c r="C816" s="216" t="s">
        <v>188</v>
      </c>
      <c r="D816" s="327">
        <v>155</v>
      </c>
      <c r="E816" s="259" t="s">
        <v>3290</v>
      </c>
      <c r="F816" s="259" t="s">
        <v>3291</v>
      </c>
      <c r="G816" s="432">
        <v>41455</v>
      </c>
      <c r="H816" s="351" t="s">
        <v>17</v>
      </c>
      <c r="I816" s="436" t="s">
        <v>3273</v>
      </c>
      <c r="J816" s="546" t="s">
        <v>2067</v>
      </c>
      <c r="K816" s="433" t="s">
        <v>3292</v>
      </c>
      <c r="L816" s="217" t="s">
        <v>3293</v>
      </c>
      <c r="M816" s="217"/>
      <c r="N816" s="218" t="s">
        <v>3294</v>
      </c>
      <c r="O816" s="218" t="s">
        <v>3295</v>
      </c>
      <c r="P816" s="218" t="s">
        <v>3296</v>
      </c>
      <c r="Q816" s="212">
        <v>1</v>
      </c>
      <c r="R816" s="541">
        <f>S816/9802</f>
        <v>221351.17465823301</v>
      </c>
      <c r="S816" s="412">
        <v>2169684214</v>
      </c>
      <c r="T816" s="412">
        <f t="shared" si="197"/>
        <v>7232280.7133333329</v>
      </c>
      <c r="U816" s="224">
        <v>300</v>
      </c>
      <c r="V816" s="223">
        <v>151</v>
      </c>
      <c r="W816" s="222">
        <f t="shared" si="198"/>
        <v>5.9999999999999991</v>
      </c>
      <c r="X816" s="225">
        <f t="shared" si="199"/>
        <v>157</v>
      </c>
      <c r="Y816" s="225">
        <f t="shared" si="208"/>
        <v>143</v>
      </c>
      <c r="Z816" s="414">
        <v>1092074387.7133331</v>
      </c>
      <c r="AA816" s="414">
        <v>1077609826.2866669</v>
      </c>
      <c r="AB816" s="226">
        <f t="shared" si="204"/>
        <v>43393684.279999994</v>
      </c>
      <c r="AC816" s="542">
        <v>7232280.7133333329</v>
      </c>
      <c r="AD816" s="542">
        <v>7232280.7133333329</v>
      </c>
      <c r="AE816" s="542">
        <v>7232280.7133333329</v>
      </c>
      <c r="AF816" s="542">
        <v>7232280.7133333329</v>
      </c>
      <c r="AG816" s="543">
        <v>7232280.7133333329</v>
      </c>
      <c r="AH816" s="543">
        <v>7232280.7133333329</v>
      </c>
      <c r="AI816" s="543">
        <v>7232280.7133333329</v>
      </c>
      <c r="AJ816" s="543">
        <v>7232280.7133333329</v>
      </c>
      <c r="AK816" s="543">
        <v>7232280.7133333329</v>
      </c>
      <c r="AL816" s="543">
        <v>7232280.7133333329</v>
      </c>
      <c r="AM816" s="543">
        <v>7232280.7133333329</v>
      </c>
      <c r="AN816" s="543">
        <v>7232280.7133333329</v>
      </c>
      <c r="AO816" s="226">
        <f t="shared" si="201"/>
        <v>1135468071.9933331</v>
      </c>
      <c r="AP816" s="544">
        <f t="shared" si="202"/>
        <v>1034216142.0066669</v>
      </c>
      <c r="AQ816" s="332"/>
      <c r="AR816" s="332"/>
      <c r="AS816" s="427"/>
      <c r="AT816" s="437" t="s">
        <v>3276</v>
      </c>
      <c r="AU816" s="545" t="s">
        <v>195</v>
      </c>
      <c r="AV816" s="119">
        <f>VLOOKUP(F816,'[80]Detail Deprec_202512'!$D$230:$I$390,6,FALSE)</f>
        <v>7232280.71</v>
      </c>
      <c r="AW816">
        <f t="shared" si="207"/>
        <v>-3.3333329483866692E-3</v>
      </c>
      <c r="BL816" s="259" t="s">
        <v>3290</v>
      </c>
    </row>
    <row r="817" spans="1:64" ht="12.9" hidden="1" customHeight="1" outlineLevel="1">
      <c r="A817" s="210">
        <f t="shared" si="206"/>
        <v>800</v>
      </c>
      <c r="B817" s="259" t="s">
        <v>206</v>
      </c>
      <c r="C817" s="517" t="s">
        <v>188</v>
      </c>
      <c r="D817" s="327">
        <v>155</v>
      </c>
      <c r="E817" s="259" t="s">
        <v>3297</v>
      </c>
      <c r="F817" s="259" t="s">
        <v>3298</v>
      </c>
      <c r="G817" s="432">
        <v>41851</v>
      </c>
      <c r="H817" s="351" t="s">
        <v>17</v>
      </c>
      <c r="I817" s="436" t="s">
        <v>3273</v>
      </c>
      <c r="J817" s="546" t="s">
        <v>1865</v>
      </c>
      <c r="K817" s="433" t="s">
        <v>2131</v>
      </c>
      <c r="L817" s="217" t="s">
        <v>3299</v>
      </c>
      <c r="M817" s="217"/>
      <c r="N817" s="218"/>
      <c r="O817" s="218" t="s">
        <v>3300</v>
      </c>
      <c r="P817" s="218" t="s">
        <v>3301</v>
      </c>
      <c r="Q817" s="212">
        <v>1</v>
      </c>
      <c r="R817" s="541">
        <f>S817/9802</f>
        <v>4507773.9041012041</v>
      </c>
      <c r="S817" s="412">
        <v>44185199808</v>
      </c>
      <c r="T817" s="412">
        <f t="shared" si="197"/>
        <v>147283999.36000001</v>
      </c>
      <c r="U817" s="224">
        <v>300</v>
      </c>
      <c r="V817" s="223">
        <v>138</v>
      </c>
      <c r="W817" s="222">
        <f t="shared" si="198"/>
        <v>6</v>
      </c>
      <c r="X817" s="225">
        <f t="shared" si="199"/>
        <v>144</v>
      </c>
      <c r="Y817" s="225">
        <f t="shared" si="208"/>
        <v>156</v>
      </c>
      <c r="Z817" s="414">
        <v>20325191911.68</v>
      </c>
      <c r="AA817" s="414">
        <v>23860007896.32</v>
      </c>
      <c r="AB817" s="226">
        <f t="shared" si="204"/>
        <v>883703996.16000009</v>
      </c>
      <c r="AC817" s="542">
        <v>147283999.36000001</v>
      </c>
      <c r="AD817" s="542">
        <v>147283999.36000001</v>
      </c>
      <c r="AE817" s="542">
        <v>147283999.36000001</v>
      </c>
      <c r="AF817" s="542">
        <v>147283999.36000001</v>
      </c>
      <c r="AG817" s="543">
        <v>147283999.36000001</v>
      </c>
      <c r="AH817" s="543">
        <v>147283999.36000001</v>
      </c>
      <c r="AI817" s="543">
        <v>147283999.36000001</v>
      </c>
      <c r="AJ817" s="543">
        <v>147283999.36000001</v>
      </c>
      <c r="AK817" s="543">
        <v>147283999.36000001</v>
      </c>
      <c r="AL817" s="543">
        <v>147283999.36000001</v>
      </c>
      <c r="AM817" s="543">
        <v>147283999.36000001</v>
      </c>
      <c r="AN817" s="543">
        <v>147283999.36000001</v>
      </c>
      <c r="AO817" s="226">
        <f t="shared" si="201"/>
        <v>21208895907.84</v>
      </c>
      <c r="AP817" s="544">
        <f t="shared" si="202"/>
        <v>22976303900.16</v>
      </c>
      <c r="AQ817" s="332"/>
      <c r="AR817" s="332"/>
      <c r="AS817" s="427"/>
      <c r="AT817" s="437" t="s">
        <v>3276</v>
      </c>
      <c r="AU817" s="545" t="s">
        <v>195</v>
      </c>
      <c r="AV817" s="119">
        <f>VLOOKUP(F817,'[80]Detail Deprec_202512'!$D$230:$I$390,6,FALSE)</f>
        <v>147283999.36000001</v>
      </c>
      <c r="AW817">
        <f t="shared" si="207"/>
        <v>0</v>
      </c>
      <c r="BL817" s="259" t="s">
        <v>3297</v>
      </c>
    </row>
    <row r="818" spans="1:64" ht="12.9" hidden="1" customHeight="1" outlineLevel="1">
      <c r="A818" s="210">
        <f t="shared" si="206"/>
        <v>801</v>
      </c>
      <c r="B818" s="259" t="s">
        <v>206</v>
      </c>
      <c r="C818" s="517" t="s">
        <v>188</v>
      </c>
      <c r="D818" s="327">
        <v>155</v>
      </c>
      <c r="E818" s="259" t="s">
        <v>3302</v>
      </c>
      <c r="F818" s="213" t="s">
        <v>3303</v>
      </c>
      <c r="G818" s="432">
        <v>45046</v>
      </c>
      <c r="H818" s="351" t="s">
        <v>17</v>
      </c>
      <c r="I818" s="436" t="s">
        <v>3304</v>
      </c>
      <c r="J818" s="217" t="s">
        <v>3305</v>
      </c>
      <c r="K818" s="433" t="s">
        <v>2485</v>
      </c>
      <c r="L818" s="217" t="s">
        <v>3306</v>
      </c>
      <c r="M818" s="217">
        <v>2023</v>
      </c>
      <c r="N818" s="218" t="s">
        <v>3307</v>
      </c>
      <c r="O818" s="218" t="s">
        <v>3308</v>
      </c>
      <c r="P818" s="218" t="s">
        <v>3309</v>
      </c>
      <c r="Q818" s="212">
        <v>1</v>
      </c>
      <c r="R818" s="434"/>
      <c r="S818" s="412">
        <v>1380000000</v>
      </c>
      <c r="T818" s="412">
        <f t="shared" si="197"/>
        <v>23000000</v>
      </c>
      <c r="U818" s="224">
        <v>60</v>
      </c>
      <c r="V818" s="223">
        <v>33</v>
      </c>
      <c r="W818" s="222">
        <f t="shared" si="198"/>
        <v>6</v>
      </c>
      <c r="X818" s="225">
        <f t="shared" si="199"/>
        <v>39</v>
      </c>
      <c r="Y818" s="225">
        <f t="shared" si="208"/>
        <v>21</v>
      </c>
      <c r="Z818" s="414">
        <v>759000000</v>
      </c>
      <c r="AA818" s="414">
        <v>621000000</v>
      </c>
      <c r="AB818" s="226">
        <f t="shared" si="204"/>
        <v>138000000</v>
      </c>
      <c r="AC818" s="226">
        <v>23000000</v>
      </c>
      <c r="AD818" s="226">
        <v>23000000</v>
      </c>
      <c r="AE818" s="226">
        <v>23000000</v>
      </c>
      <c r="AF818" s="226">
        <v>23000000</v>
      </c>
      <c r="AG818" s="226">
        <v>23000000</v>
      </c>
      <c r="AH818" s="226">
        <v>23000000</v>
      </c>
      <c r="AI818" s="226">
        <v>23000000</v>
      </c>
      <c r="AJ818" s="226">
        <v>23000000</v>
      </c>
      <c r="AK818" s="226">
        <v>23000000</v>
      </c>
      <c r="AL818" s="226">
        <v>23000000</v>
      </c>
      <c r="AM818" s="226">
        <v>23000000</v>
      </c>
      <c r="AN818" s="226">
        <v>23000000</v>
      </c>
      <c r="AO818" s="226">
        <f t="shared" si="201"/>
        <v>897000000</v>
      </c>
      <c r="AP818" s="227">
        <f t="shared" si="202"/>
        <v>483000000</v>
      </c>
      <c r="AQ818" s="332"/>
      <c r="AR818" s="332"/>
      <c r="AS818" s="427"/>
      <c r="AT818" s="437">
        <v>45061</v>
      </c>
      <c r="AU818" s="119" t="s">
        <v>195</v>
      </c>
      <c r="AV818" s="119">
        <f>VLOOKUP(F818,'[80]Detail Deprec_202512'!$D$230:$I$390,6,FALSE)</f>
        <v>23000000</v>
      </c>
      <c r="AW818" s="534">
        <f t="shared" si="207"/>
        <v>0</v>
      </c>
      <c r="BL818" s="259" t="s">
        <v>3302</v>
      </c>
    </row>
    <row r="819" spans="1:64" ht="12.9" hidden="1" customHeight="1" outlineLevel="1">
      <c r="A819" s="210">
        <f t="shared" si="206"/>
        <v>802</v>
      </c>
      <c r="B819" s="259" t="s">
        <v>206</v>
      </c>
      <c r="C819" s="517" t="s">
        <v>188</v>
      </c>
      <c r="D819" s="327">
        <v>155</v>
      </c>
      <c r="E819" s="259" t="s">
        <v>3310</v>
      </c>
      <c r="F819" s="213" t="s">
        <v>3311</v>
      </c>
      <c r="G819" s="432">
        <v>45061</v>
      </c>
      <c r="H819" s="351" t="s">
        <v>17</v>
      </c>
      <c r="I819" s="436" t="s">
        <v>3304</v>
      </c>
      <c r="J819" s="217" t="s">
        <v>3262</v>
      </c>
      <c r="K819" s="433" t="s">
        <v>2140</v>
      </c>
      <c r="L819" s="217" t="s">
        <v>1637</v>
      </c>
      <c r="M819" s="217">
        <v>2023</v>
      </c>
      <c r="N819" s="218" t="s">
        <v>3307</v>
      </c>
      <c r="O819" s="218" t="s">
        <v>3312</v>
      </c>
      <c r="P819" s="218" t="s">
        <v>3313</v>
      </c>
      <c r="Q819" s="212">
        <v>1</v>
      </c>
      <c r="R819" s="434"/>
      <c r="S819" s="412">
        <v>810000000</v>
      </c>
      <c r="T819" s="412">
        <f t="shared" si="197"/>
        <v>13500000</v>
      </c>
      <c r="U819" s="224">
        <v>60</v>
      </c>
      <c r="V819" s="223">
        <v>33</v>
      </c>
      <c r="W819" s="222">
        <f t="shared" si="198"/>
        <v>6</v>
      </c>
      <c r="X819" s="225">
        <f t="shared" si="199"/>
        <v>39</v>
      </c>
      <c r="Y819" s="225">
        <f t="shared" si="208"/>
        <v>21</v>
      </c>
      <c r="Z819" s="414">
        <v>445500000</v>
      </c>
      <c r="AA819" s="414">
        <v>364500000</v>
      </c>
      <c r="AB819" s="226">
        <f t="shared" si="204"/>
        <v>81000000</v>
      </c>
      <c r="AC819" s="226">
        <v>13500000</v>
      </c>
      <c r="AD819" s="226">
        <v>13500000</v>
      </c>
      <c r="AE819" s="226">
        <v>13500000</v>
      </c>
      <c r="AF819" s="226">
        <v>13500000</v>
      </c>
      <c r="AG819" s="226">
        <v>13500000</v>
      </c>
      <c r="AH819" s="226">
        <v>13500000</v>
      </c>
      <c r="AI819" s="226">
        <v>13500000</v>
      </c>
      <c r="AJ819" s="226">
        <v>13500000</v>
      </c>
      <c r="AK819" s="226">
        <v>13500000</v>
      </c>
      <c r="AL819" s="226">
        <v>13500000</v>
      </c>
      <c r="AM819" s="226">
        <v>13500000</v>
      </c>
      <c r="AN819" s="226">
        <v>13500000</v>
      </c>
      <c r="AO819" s="226">
        <f t="shared" si="201"/>
        <v>526500000</v>
      </c>
      <c r="AP819" s="227">
        <f t="shared" si="202"/>
        <v>283500000</v>
      </c>
      <c r="AQ819" s="332"/>
      <c r="AR819" s="332"/>
      <c r="AS819" s="427"/>
      <c r="AT819" s="437">
        <v>45061</v>
      </c>
      <c r="AU819" s="119" t="s">
        <v>195</v>
      </c>
      <c r="AV819" s="119">
        <f>VLOOKUP(F819,'[80]Detail Deprec_202512'!$D$230:$I$390,6,FALSE)</f>
        <v>13500000</v>
      </c>
      <c r="AW819" s="534">
        <f t="shared" si="207"/>
        <v>0</v>
      </c>
      <c r="BL819" s="259" t="s">
        <v>3310</v>
      </c>
    </row>
    <row r="820" spans="1:64" ht="12.9" hidden="1" customHeight="1" outlineLevel="1">
      <c r="A820" s="210">
        <f t="shared" si="206"/>
        <v>803</v>
      </c>
      <c r="B820" s="259" t="s">
        <v>518</v>
      </c>
      <c r="C820" s="216" t="s">
        <v>1446</v>
      </c>
      <c r="D820" s="327">
        <v>155</v>
      </c>
      <c r="E820" s="259" t="s">
        <v>3314</v>
      </c>
      <c r="F820" s="213" t="s">
        <v>3315</v>
      </c>
      <c r="G820" s="432">
        <v>45046</v>
      </c>
      <c r="H820" s="351" t="s">
        <v>17</v>
      </c>
      <c r="I820" s="436" t="s">
        <v>3316</v>
      </c>
      <c r="J820" s="217" t="s">
        <v>3317</v>
      </c>
      <c r="K820" s="433" t="s">
        <v>3318</v>
      </c>
      <c r="L820" s="217" t="s">
        <v>3319</v>
      </c>
      <c r="M820" s="217">
        <v>2023</v>
      </c>
      <c r="N820" s="218" t="s">
        <v>3320</v>
      </c>
      <c r="O820" s="218" t="s">
        <v>3321</v>
      </c>
      <c r="P820" s="458" t="s">
        <v>3322</v>
      </c>
      <c r="Q820" s="212">
        <v>1</v>
      </c>
      <c r="R820" s="434"/>
      <c r="S820" s="412">
        <v>2275000000</v>
      </c>
      <c r="T820" s="412">
        <f t="shared" si="197"/>
        <v>63194444.444444448</v>
      </c>
      <c r="U820" s="224">
        <v>36</v>
      </c>
      <c r="V820" s="223">
        <v>32.999999999999986</v>
      </c>
      <c r="W820" s="222">
        <f t="shared" si="198"/>
        <v>3</v>
      </c>
      <c r="X820" s="225">
        <f t="shared" si="199"/>
        <v>35.999999999999986</v>
      </c>
      <c r="Y820" s="225">
        <f>+U820-X820</f>
        <v>0</v>
      </c>
      <c r="Z820" s="414">
        <v>2085416666.666666</v>
      </c>
      <c r="AA820" s="414">
        <v>189583333.33333397</v>
      </c>
      <c r="AB820" s="226">
        <f t="shared" si="204"/>
        <v>189583333.33333334</v>
      </c>
      <c r="AC820" s="226">
        <v>63194444.444444448</v>
      </c>
      <c r="AD820" s="226">
        <v>63194444.444444448</v>
      </c>
      <c r="AE820" s="226">
        <v>63194444.444444448</v>
      </c>
      <c r="AF820" s="226"/>
      <c r="AG820" s="226"/>
      <c r="AH820" s="226"/>
      <c r="AI820" s="226"/>
      <c r="AJ820" s="226"/>
      <c r="AK820" s="226"/>
      <c r="AL820" s="226"/>
      <c r="AM820" s="226"/>
      <c r="AN820" s="226"/>
      <c r="AO820" s="226">
        <f t="shared" si="201"/>
        <v>2274999999.9999995</v>
      </c>
      <c r="AP820" s="227">
        <f t="shared" si="202"/>
        <v>4.76837158203125E-7</v>
      </c>
      <c r="AQ820" s="332"/>
      <c r="AR820" s="332"/>
      <c r="AS820" s="427"/>
      <c r="AT820" s="437"/>
      <c r="AU820" s="119" t="s">
        <v>195</v>
      </c>
      <c r="AV820" s="119">
        <f>VLOOKUP(F820,'[80]Detail Deprec_202512'!$D$230:$I$390,6,FALSE)</f>
        <v>63194444.439999998</v>
      </c>
      <c r="AW820" s="534">
        <f t="shared" si="207"/>
        <v>63194444.439999998</v>
      </c>
      <c r="BL820" s="259" t="s">
        <v>3314</v>
      </c>
    </row>
    <row r="821" spans="1:64" ht="12.9" hidden="1" customHeight="1" outlineLevel="1">
      <c r="A821" s="829">
        <f t="shared" si="206"/>
        <v>804</v>
      </c>
      <c r="B821" s="853" t="s">
        <v>518</v>
      </c>
      <c r="C821" s="849" t="s">
        <v>1446</v>
      </c>
      <c r="D821" s="837">
        <v>155</v>
      </c>
      <c r="E821" s="853" t="s">
        <v>3323</v>
      </c>
      <c r="F821" s="853" t="s">
        <v>3324</v>
      </c>
      <c r="G821" s="854">
        <v>45046</v>
      </c>
      <c r="H821" s="834" t="s">
        <v>17</v>
      </c>
      <c r="I821" s="941" t="s">
        <v>3316</v>
      </c>
      <c r="J821" s="858" t="s">
        <v>2782</v>
      </c>
      <c r="K821" s="857" t="s">
        <v>3318</v>
      </c>
      <c r="L821" s="858" t="s">
        <v>3319</v>
      </c>
      <c r="M821" s="858">
        <v>2023</v>
      </c>
      <c r="N821" s="858" t="s">
        <v>3320</v>
      </c>
      <c r="O821" s="858" t="s">
        <v>3325</v>
      </c>
      <c r="P821" s="856" t="s">
        <v>3326</v>
      </c>
      <c r="Q821" s="859">
        <v>1</v>
      </c>
      <c r="R821" s="860"/>
      <c r="S821" s="840">
        <v>2275000000</v>
      </c>
      <c r="T821" s="840">
        <f t="shared" si="197"/>
        <v>63194444.444444448</v>
      </c>
      <c r="U821" s="841">
        <v>36</v>
      </c>
      <c r="V821" s="842">
        <v>32.999999999999986</v>
      </c>
      <c r="W821" s="843">
        <f t="shared" si="198"/>
        <v>3</v>
      </c>
      <c r="X821" s="844">
        <f t="shared" si="199"/>
        <v>35.999999999999986</v>
      </c>
      <c r="Y821" s="844">
        <f>+U821-X821</f>
        <v>0</v>
      </c>
      <c r="Z821" s="845">
        <v>2085416666.666666</v>
      </c>
      <c r="AA821" s="845">
        <v>189583333.33333397</v>
      </c>
      <c r="AB821" s="845">
        <f t="shared" si="204"/>
        <v>189583333.33333334</v>
      </c>
      <c r="AC821" s="845">
        <v>63194444.444444448</v>
      </c>
      <c r="AD821" s="845">
        <v>63194444.444444448</v>
      </c>
      <c r="AE821" s="845">
        <v>63194444.444444448</v>
      </c>
      <c r="AF821" s="845"/>
      <c r="AG821" s="845"/>
      <c r="AH821" s="845"/>
      <c r="AI821" s="845"/>
      <c r="AJ821" s="845"/>
      <c r="AK821" s="845"/>
      <c r="AL821" s="845"/>
      <c r="AM821" s="845"/>
      <c r="AN821" s="845"/>
      <c r="AO821" s="845">
        <f t="shared" si="201"/>
        <v>2274999999.9999995</v>
      </c>
      <c r="AP821" s="846">
        <f t="shared" si="202"/>
        <v>0</v>
      </c>
      <c r="AQ821" s="847"/>
      <c r="AR821" s="847" t="s">
        <v>86</v>
      </c>
      <c r="AS821" s="864"/>
      <c r="AT821" s="865">
        <v>46203</v>
      </c>
      <c r="AU821" s="119" t="s">
        <v>195</v>
      </c>
      <c r="AV821" s="119">
        <f>VLOOKUP(F821,'[80]Detail Deprec_202512'!$D$230:$I$390,6,FALSE)</f>
        <v>63194444.439999998</v>
      </c>
      <c r="AW821" s="534">
        <f t="shared" si="207"/>
        <v>63194444.439999998</v>
      </c>
      <c r="BL821" s="259" t="s">
        <v>3323</v>
      </c>
    </row>
    <row r="822" spans="1:64" ht="12.9" hidden="1" customHeight="1" outlineLevel="1">
      <c r="A822" s="829">
        <f t="shared" si="206"/>
        <v>805</v>
      </c>
      <c r="B822" s="853" t="s">
        <v>518</v>
      </c>
      <c r="C822" s="849" t="s">
        <v>1446</v>
      </c>
      <c r="D822" s="837">
        <v>155</v>
      </c>
      <c r="E822" s="853" t="s">
        <v>3327</v>
      </c>
      <c r="F822" s="853" t="s">
        <v>3328</v>
      </c>
      <c r="G822" s="854">
        <v>45046</v>
      </c>
      <c r="H822" s="834" t="s">
        <v>17</v>
      </c>
      <c r="I822" s="941" t="s">
        <v>3316</v>
      </c>
      <c r="J822" s="858" t="s">
        <v>2782</v>
      </c>
      <c r="K822" s="857" t="s">
        <v>3318</v>
      </c>
      <c r="L822" s="858" t="s">
        <v>3319</v>
      </c>
      <c r="M822" s="858">
        <v>2023</v>
      </c>
      <c r="N822" s="858" t="s">
        <v>3329</v>
      </c>
      <c r="O822" s="858" t="s">
        <v>3330</v>
      </c>
      <c r="P822" s="856" t="s">
        <v>3331</v>
      </c>
      <c r="Q822" s="859">
        <v>1</v>
      </c>
      <c r="R822" s="860"/>
      <c r="S822" s="840">
        <v>1530000000</v>
      </c>
      <c r="T822" s="840">
        <f t="shared" si="197"/>
        <v>42500000</v>
      </c>
      <c r="U822" s="841">
        <v>36</v>
      </c>
      <c r="V822" s="842">
        <v>33</v>
      </c>
      <c r="W822" s="843">
        <f t="shared" si="198"/>
        <v>3</v>
      </c>
      <c r="X822" s="844">
        <f t="shared" si="199"/>
        <v>36</v>
      </c>
      <c r="Y822" s="844">
        <f>+U822-X822</f>
        <v>0</v>
      </c>
      <c r="Z822" s="845">
        <v>1402500000</v>
      </c>
      <c r="AA822" s="845">
        <v>127500000</v>
      </c>
      <c r="AB822" s="845">
        <f t="shared" si="204"/>
        <v>127500000</v>
      </c>
      <c r="AC822" s="845">
        <v>42500000</v>
      </c>
      <c r="AD822" s="845">
        <v>42500000</v>
      </c>
      <c r="AE822" s="845">
        <v>42500000</v>
      </c>
      <c r="AF822" s="845"/>
      <c r="AG822" s="845"/>
      <c r="AH822" s="845"/>
      <c r="AI822" s="845"/>
      <c r="AJ822" s="845"/>
      <c r="AK822" s="845"/>
      <c r="AL822" s="845"/>
      <c r="AM822" s="845"/>
      <c r="AN822" s="845"/>
      <c r="AO822" s="845">
        <f t="shared" si="201"/>
        <v>1530000000</v>
      </c>
      <c r="AP822" s="846">
        <f t="shared" si="202"/>
        <v>0</v>
      </c>
      <c r="AQ822" s="847"/>
      <c r="AR822" s="847" t="s">
        <v>86</v>
      </c>
      <c r="AS822" s="864"/>
      <c r="AT822" s="865">
        <v>46203</v>
      </c>
      <c r="AU822" s="119" t="s">
        <v>195</v>
      </c>
      <c r="AV822" s="119">
        <f>VLOOKUP(F822,'[80]Detail Deprec_202512'!$D$230:$I$390,6,FALSE)</f>
        <v>42500000</v>
      </c>
      <c r="AW822" s="534">
        <f t="shared" si="207"/>
        <v>42500000</v>
      </c>
      <c r="BL822" s="259" t="s">
        <v>3327</v>
      </c>
    </row>
    <row r="823" spans="1:64" ht="12.9" hidden="1" customHeight="1" outlineLevel="1">
      <c r="A823" s="210">
        <f t="shared" si="206"/>
        <v>806</v>
      </c>
      <c r="B823" s="259" t="s">
        <v>518</v>
      </c>
      <c r="C823" s="216" t="s">
        <v>1446</v>
      </c>
      <c r="D823" s="327">
        <v>155</v>
      </c>
      <c r="E823" s="259" t="s">
        <v>3332</v>
      </c>
      <c r="F823" s="213" t="s">
        <v>3333</v>
      </c>
      <c r="G823" s="432">
        <v>45107</v>
      </c>
      <c r="H823" s="351" t="s">
        <v>17</v>
      </c>
      <c r="I823" s="436" t="s">
        <v>3334</v>
      </c>
      <c r="J823" s="217" t="s">
        <v>2782</v>
      </c>
      <c r="K823" s="433" t="s">
        <v>2368</v>
      </c>
      <c r="L823" s="217" t="s">
        <v>3335</v>
      </c>
      <c r="M823" s="217">
        <v>2023</v>
      </c>
      <c r="N823" s="218" t="s">
        <v>3320</v>
      </c>
      <c r="O823" s="218" t="s">
        <v>3336</v>
      </c>
      <c r="P823" s="458">
        <v>62034</v>
      </c>
      <c r="Q823" s="212">
        <v>1</v>
      </c>
      <c r="R823" s="434"/>
      <c r="S823" s="412">
        <v>2275000000</v>
      </c>
      <c r="T823" s="412">
        <f t="shared" si="197"/>
        <v>63194444.444444448</v>
      </c>
      <c r="U823" s="224">
        <v>36</v>
      </c>
      <c r="V823" s="223">
        <v>30.999999999999989</v>
      </c>
      <c r="W823" s="222">
        <f t="shared" si="198"/>
        <v>4.9999999999999991</v>
      </c>
      <c r="X823" s="225">
        <f t="shared" si="199"/>
        <v>35.999999999999986</v>
      </c>
      <c r="Y823" s="225">
        <f>+U823-X823</f>
        <v>0</v>
      </c>
      <c r="Z823" s="414">
        <v>1959027777.7777772</v>
      </c>
      <c r="AA823" s="414">
        <v>315972222.22222281</v>
      </c>
      <c r="AB823" s="226">
        <f t="shared" si="204"/>
        <v>315972222.22222221</v>
      </c>
      <c r="AC823" s="226">
        <v>63194444.444444448</v>
      </c>
      <c r="AD823" s="226">
        <v>63194444.444444448</v>
      </c>
      <c r="AE823" s="226">
        <v>63194444.444444448</v>
      </c>
      <c r="AF823" s="226">
        <v>63194444.444444448</v>
      </c>
      <c r="AG823" s="226">
        <v>63194444.444444448</v>
      </c>
      <c r="AH823" s="226"/>
      <c r="AI823" s="226"/>
      <c r="AJ823" s="226"/>
      <c r="AK823" s="226"/>
      <c r="AL823" s="226"/>
      <c r="AM823" s="226"/>
      <c r="AN823" s="226"/>
      <c r="AO823" s="226">
        <f t="shared" si="201"/>
        <v>2274999999.9999995</v>
      </c>
      <c r="AP823" s="227">
        <f t="shared" si="202"/>
        <v>4.76837158203125E-7</v>
      </c>
      <c r="AQ823" s="332"/>
      <c r="AR823" s="332"/>
      <c r="AS823" s="427"/>
      <c r="AT823" s="437"/>
      <c r="AU823" s="119" t="s">
        <v>195</v>
      </c>
      <c r="AV823" s="119">
        <f>VLOOKUP(F823,'[80]Detail Deprec_202512'!$D$230:$I$390,6,FALSE)</f>
        <v>63194444.439999998</v>
      </c>
      <c r="AW823" s="534">
        <f t="shared" si="207"/>
        <v>63194444.439999998</v>
      </c>
      <c r="BL823" s="259" t="s">
        <v>3332</v>
      </c>
    </row>
    <row r="824" spans="1:64" ht="12.9" hidden="1" customHeight="1" outlineLevel="1">
      <c r="A824" s="210">
        <f t="shared" si="206"/>
        <v>807</v>
      </c>
      <c r="B824" s="259" t="s">
        <v>206</v>
      </c>
      <c r="C824" s="539" t="s">
        <v>188</v>
      </c>
      <c r="D824" s="327">
        <v>155</v>
      </c>
      <c r="E824" s="259" t="s">
        <v>3337</v>
      </c>
      <c r="F824" s="213" t="s">
        <v>3338</v>
      </c>
      <c r="G824" s="432">
        <v>45156</v>
      </c>
      <c r="H824" s="351" t="s">
        <v>17</v>
      </c>
      <c r="I824" s="436" t="s">
        <v>3339</v>
      </c>
      <c r="J824" s="217" t="s">
        <v>2815</v>
      </c>
      <c r="K824" s="433" t="s">
        <v>1859</v>
      </c>
      <c r="L824" s="217" t="s">
        <v>3340</v>
      </c>
      <c r="M824" s="217">
        <v>2023</v>
      </c>
      <c r="N824" s="218" t="s">
        <v>3341</v>
      </c>
      <c r="O824" s="218" t="s">
        <v>3342</v>
      </c>
      <c r="P824" s="458" t="s">
        <v>3343</v>
      </c>
      <c r="Q824" s="212">
        <v>1</v>
      </c>
      <c r="R824" s="434"/>
      <c r="S824" s="412">
        <f>[81]Brankas!$M$16</f>
        <v>544538829</v>
      </c>
      <c r="T824" s="412">
        <f t="shared" si="197"/>
        <v>9075647.1500000004</v>
      </c>
      <c r="U824" s="224">
        <v>60</v>
      </c>
      <c r="V824" s="223">
        <v>29</v>
      </c>
      <c r="W824" s="222">
        <f t="shared" si="198"/>
        <v>6</v>
      </c>
      <c r="X824" s="225">
        <f t="shared" si="199"/>
        <v>35</v>
      </c>
      <c r="Y824" s="225">
        <f t="shared" si="208"/>
        <v>25</v>
      </c>
      <c r="Z824" s="414">
        <v>263193767.35000002</v>
      </c>
      <c r="AA824" s="414">
        <v>281345061.64999998</v>
      </c>
      <c r="AB824" s="226">
        <f t="shared" si="204"/>
        <v>54453882.899999999</v>
      </c>
      <c r="AC824" s="226">
        <v>9075647.1500000004</v>
      </c>
      <c r="AD824" s="226">
        <v>9075647.1500000004</v>
      </c>
      <c r="AE824" s="226">
        <v>9075647.1500000004</v>
      </c>
      <c r="AF824" s="226">
        <v>9075647.1500000004</v>
      </c>
      <c r="AG824" s="226">
        <v>9075647.1500000004</v>
      </c>
      <c r="AH824" s="226">
        <v>9075647.1500000004</v>
      </c>
      <c r="AI824" s="226">
        <v>9075647.1500000004</v>
      </c>
      <c r="AJ824" s="226">
        <v>9075647.1500000004</v>
      </c>
      <c r="AK824" s="226">
        <v>9075647.1500000004</v>
      </c>
      <c r="AL824" s="226">
        <v>9075647.1500000004</v>
      </c>
      <c r="AM824" s="226">
        <v>9075647.1500000004</v>
      </c>
      <c r="AN824" s="226">
        <v>9075647.1500000004</v>
      </c>
      <c r="AO824" s="226">
        <f t="shared" si="201"/>
        <v>317647650.25</v>
      </c>
      <c r="AP824" s="227">
        <f t="shared" si="202"/>
        <v>226891178.75</v>
      </c>
      <c r="AQ824" s="332"/>
      <c r="AR824" s="332"/>
      <c r="AS824" s="427"/>
      <c r="AT824" s="437"/>
      <c r="AU824" s="119" t="s">
        <v>195</v>
      </c>
      <c r="AV824" s="119">
        <f>VLOOKUP(F824,'[80]Detail Deprec_202512'!$D$230:$I$390,6,FALSE)</f>
        <v>9075647.1500000004</v>
      </c>
      <c r="AW824" s="534">
        <f t="shared" si="207"/>
        <v>0</v>
      </c>
      <c r="BL824" s="259" t="s">
        <v>3337</v>
      </c>
    </row>
    <row r="825" spans="1:64" ht="12.9" customHeight="1" outlineLevel="1">
      <c r="A825" s="210">
        <f t="shared" si="206"/>
        <v>808</v>
      </c>
      <c r="B825" s="259" t="s">
        <v>271</v>
      </c>
      <c r="C825" s="539" t="s">
        <v>1891</v>
      </c>
      <c r="D825" s="327">
        <v>155</v>
      </c>
      <c r="E825" s="259" t="s">
        <v>3344</v>
      </c>
      <c r="F825" s="213" t="s">
        <v>3345</v>
      </c>
      <c r="G825" s="432">
        <v>45145</v>
      </c>
      <c r="H825" s="351" t="s">
        <v>17</v>
      </c>
      <c r="I825" s="436" t="s">
        <v>3346</v>
      </c>
      <c r="J825" s="217" t="s">
        <v>3347</v>
      </c>
      <c r="K825" s="433" t="s">
        <v>719</v>
      </c>
      <c r="L825" s="217" t="s">
        <v>3348</v>
      </c>
      <c r="M825" s="217">
        <v>2023</v>
      </c>
      <c r="N825" s="218" t="s">
        <v>3349</v>
      </c>
      <c r="O825" s="218" t="s">
        <v>3350</v>
      </c>
      <c r="P825" s="458" t="s">
        <v>3351</v>
      </c>
      <c r="Q825" s="212">
        <v>1</v>
      </c>
      <c r="R825" s="434"/>
      <c r="S825" s="412">
        <v>295765767</v>
      </c>
      <c r="T825" s="412">
        <f t="shared" si="197"/>
        <v>4929429.45</v>
      </c>
      <c r="U825" s="224">
        <v>60</v>
      </c>
      <c r="V825" s="223">
        <v>29</v>
      </c>
      <c r="W825" s="222">
        <f t="shared" si="198"/>
        <v>6</v>
      </c>
      <c r="X825" s="225">
        <f t="shared" si="199"/>
        <v>35</v>
      </c>
      <c r="Y825" s="225">
        <f t="shared" si="208"/>
        <v>25</v>
      </c>
      <c r="Z825" s="414">
        <v>142953454.05000001</v>
      </c>
      <c r="AA825" s="414">
        <v>152812312.94999999</v>
      </c>
      <c r="AB825" s="226">
        <f t="shared" si="204"/>
        <v>29576576.699999999</v>
      </c>
      <c r="AC825" s="226">
        <v>4929429.45</v>
      </c>
      <c r="AD825" s="226">
        <v>4929429.45</v>
      </c>
      <c r="AE825" s="226">
        <v>4929429.45</v>
      </c>
      <c r="AF825" s="226">
        <v>4929429.45</v>
      </c>
      <c r="AG825" s="226">
        <v>4929429.45</v>
      </c>
      <c r="AH825" s="226">
        <v>4929429.45</v>
      </c>
      <c r="AI825" s="226">
        <v>4929429.45</v>
      </c>
      <c r="AJ825" s="226">
        <v>4929429.45</v>
      </c>
      <c r="AK825" s="226">
        <v>4929429.45</v>
      </c>
      <c r="AL825" s="226">
        <v>4929429.45</v>
      </c>
      <c r="AM825" s="226">
        <v>4929429.45</v>
      </c>
      <c r="AN825" s="226">
        <v>4929429.45</v>
      </c>
      <c r="AO825" s="226">
        <f t="shared" si="201"/>
        <v>172530030.75</v>
      </c>
      <c r="AP825" s="227">
        <f t="shared" si="202"/>
        <v>123235736.25</v>
      </c>
      <c r="AQ825" s="332"/>
      <c r="AR825" s="332"/>
      <c r="AS825" s="427"/>
      <c r="AT825" s="437">
        <v>45154</v>
      </c>
      <c r="AU825" s="119" t="s">
        <v>195</v>
      </c>
      <c r="AV825" s="119">
        <f>VLOOKUP(F825,'[80]Detail Deprec_202512'!$D$230:$I$390,6,FALSE)</f>
        <v>4929429.45</v>
      </c>
      <c r="AW825" s="534">
        <f t="shared" si="207"/>
        <v>0</v>
      </c>
      <c r="BL825" s="259" t="s">
        <v>3344</v>
      </c>
    </row>
    <row r="826" spans="1:64" ht="12.9" customHeight="1" outlineLevel="1">
      <c r="A826" s="210">
        <f t="shared" si="206"/>
        <v>809</v>
      </c>
      <c r="B826" s="259" t="s">
        <v>271</v>
      </c>
      <c r="C826" s="539" t="s">
        <v>1891</v>
      </c>
      <c r="D826" s="327">
        <v>155</v>
      </c>
      <c r="E826" s="259" t="s">
        <v>3352</v>
      </c>
      <c r="F826" s="213" t="s">
        <v>3353</v>
      </c>
      <c r="G826" s="432">
        <v>45145</v>
      </c>
      <c r="H826" s="351" t="s">
        <v>17</v>
      </c>
      <c r="I826" s="436" t="s">
        <v>3346</v>
      </c>
      <c r="J826" s="217" t="s">
        <v>3354</v>
      </c>
      <c r="K826" s="433" t="s">
        <v>719</v>
      </c>
      <c r="L826" s="217" t="s">
        <v>3348</v>
      </c>
      <c r="M826" s="217">
        <v>2023</v>
      </c>
      <c r="N826" s="218" t="s">
        <v>3349</v>
      </c>
      <c r="O826" s="218"/>
      <c r="P826" s="458"/>
      <c r="Q826" s="212">
        <v>1</v>
      </c>
      <c r="R826" s="434"/>
      <c r="S826" s="412">
        <v>55000000</v>
      </c>
      <c r="T826" s="412">
        <f t="shared" si="197"/>
        <v>916666.66666666663</v>
      </c>
      <c r="U826" s="224">
        <v>60</v>
      </c>
      <c r="V826" s="223">
        <v>29</v>
      </c>
      <c r="W826" s="222">
        <f t="shared" si="198"/>
        <v>6</v>
      </c>
      <c r="X826" s="225">
        <f t="shared" si="199"/>
        <v>35</v>
      </c>
      <c r="Y826" s="225">
        <f t="shared" si="208"/>
        <v>25</v>
      </c>
      <c r="Z826" s="414">
        <v>26583333.333333332</v>
      </c>
      <c r="AA826" s="414">
        <v>28416666.666666668</v>
      </c>
      <c r="AB826" s="226">
        <f t="shared" si="204"/>
        <v>5500000</v>
      </c>
      <c r="AC826" s="226">
        <v>916666.66666666663</v>
      </c>
      <c r="AD826" s="226">
        <v>916666.66666666663</v>
      </c>
      <c r="AE826" s="226">
        <v>916666.66666666663</v>
      </c>
      <c r="AF826" s="226">
        <v>916666.66666666663</v>
      </c>
      <c r="AG826" s="226">
        <v>916666.66666666663</v>
      </c>
      <c r="AH826" s="226">
        <v>916666.66666666663</v>
      </c>
      <c r="AI826" s="226">
        <v>916666.66666666663</v>
      </c>
      <c r="AJ826" s="226">
        <v>916666.66666666663</v>
      </c>
      <c r="AK826" s="226">
        <v>916666.66666666663</v>
      </c>
      <c r="AL826" s="226">
        <v>916666.66666666663</v>
      </c>
      <c r="AM826" s="226">
        <v>916666.66666666663</v>
      </c>
      <c r="AN826" s="226">
        <v>916666.66666666663</v>
      </c>
      <c r="AO826" s="226">
        <f t="shared" si="201"/>
        <v>32083333.333333332</v>
      </c>
      <c r="AP826" s="227">
        <f t="shared" si="202"/>
        <v>22916666.666666668</v>
      </c>
      <c r="AQ826" s="332"/>
      <c r="AR826" s="332"/>
      <c r="AS826" s="427"/>
      <c r="AT826" s="437">
        <v>45154</v>
      </c>
      <c r="AU826" s="119" t="s">
        <v>195</v>
      </c>
      <c r="AV826" s="119">
        <f>VLOOKUP(F826,'[80]Detail Deprec_202512'!$D$230:$I$390,6,FALSE)</f>
        <v>916666.67</v>
      </c>
      <c r="AW826" s="534">
        <f t="shared" si="207"/>
        <v>3.3333334140479565E-3</v>
      </c>
      <c r="BL826" s="259" t="s">
        <v>3352</v>
      </c>
    </row>
    <row r="827" spans="1:64" ht="12.9" hidden="1" customHeight="1" outlineLevel="1">
      <c r="A827" s="210">
        <f t="shared" si="206"/>
        <v>810</v>
      </c>
      <c r="B827" s="259" t="s">
        <v>206</v>
      </c>
      <c r="C827" s="539" t="s">
        <v>188</v>
      </c>
      <c r="D827" s="327">
        <v>155</v>
      </c>
      <c r="E827" s="259" t="s">
        <v>3355</v>
      </c>
      <c r="F827" s="213" t="s">
        <v>3356</v>
      </c>
      <c r="G827" s="432">
        <v>45208</v>
      </c>
      <c r="H827" s="351" t="s">
        <v>17</v>
      </c>
      <c r="I827" s="436"/>
      <c r="J827" s="217" t="s">
        <v>3357</v>
      </c>
      <c r="K827" s="433" t="s">
        <v>1859</v>
      </c>
      <c r="L827" s="217"/>
      <c r="M827" s="217">
        <v>2023</v>
      </c>
      <c r="N827" s="218" t="s">
        <v>3358</v>
      </c>
      <c r="O827" s="218" t="s">
        <v>3359</v>
      </c>
      <c r="P827" s="458" t="s">
        <v>3360</v>
      </c>
      <c r="Q827" s="212">
        <v>1</v>
      </c>
      <c r="R827" s="434"/>
      <c r="S827" s="412">
        <v>267932714</v>
      </c>
      <c r="T827" s="412">
        <f t="shared" si="197"/>
        <v>4465545.2333333334</v>
      </c>
      <c r="U827" s="224">
        <v>60</v>
      </c>
      <c r="V827" s="223">
        <v>27</v>
      </c>
      <c r="W827" s="222">
        <f t="shared" si="198"/>
        <v>6</v>
      </c>
      <c r="X827" s="225">
        <f t="shared" si="199"/>
        <v>33</v>
      </c>
      <c r="Y827" s="225">
        <f t="shared" si="208"/>
        <v>27</v>
      </c>
      <c r="Z827" s="414">
        <v>120569721.30000001</v>
      </c>
      <c r="AA827" s="414">
        <v>147362992.69999999</v>
      </c>
      <c r="AB827" s="226">
        <f t="shared" si="204"/>
        <v>26793271.400000002</v>
      </c>
      <c r="AC827" s="226">
        <v>4465545.2333333334</v>
      </c>
      <c r="AD827" s="226">
        <v>4465545.2333333334</v>
      </c>
      <c r="AE827" s="226">
        <v>4465545.2333333334</v>
      </c>
      <c r="AF827" s="226">
        <v>4465545.2333333334</v>
      </c>
      <c r="AG827" s="226">
        <v>4465545.2333333334</v>
      </c>
      <c r="AH827" s="226">
        <v>4465545.2333333334</v>
      </c>
      <c r="AI827" s="226">
        <v>4465545.2333333334</v>
      </c>
      <c r="AJ827" s="226">
        <v>4465545.2333333334</v>
      </c>
      <c r="AK827" s="226">
        <v>4465545.2333333334</v>
      </c>
      <c r="AL827" s="226">
        <v>4465545.2333333334</v>
      </c>
      <c r="AM827" s="226">
        <v>4465545.2333333334</v>
      </c>
      <c r="AN827" s="226">
        <v>4465545.2333333334</v>
      </c>
      <c r="AO827" s="226">
        <f t="shared" si="201"/>
        <v>147362992.70000002</v>
      </c>
      <c r="AP827" s="227">
        <f t="shared" si="202"/>
        <v>120569721.29999998</v>
      </c>
      <c r="AQ827" s="332"/>
      <c r="AR827" s="332"/>
      <c r="AS827" s="427"/>
      <c r="AT827" s="437">
        <v>45226</v>
      </c>
      <c r="AU827" s="119" t="s">
        <v>195</v>
      </c>
      <c r="AV827" s="119">
        <f>VLOOKUP(F827,'[80]Detail Deprec_202512'!$D$230:$I$390,6,FALSE)</f>
        <v>4465545.2300000004</v>
      </c>
      <c r="AW827" s="534">
        <f t="shared" si="207"/>
        <v>-3.3333329483866692E-3</v>
      </c>
      <c r="BL827" s="259" t="s">
        <v>3355</v>
      </c>
    </row>
    <row r="828" spans="1:64" ht="12.9" hidden="1" customHeight="1" outlineLevel="1">
      <c r="A828" s="210">
        <f t="shared" si="206"/>
        <v>811</v>
      </c>
      <c r="B828" s="259" t="s">
        <v>206</v>
      </c>
      <c r="C828" s="539" t="s">
        <v>188</v>
      </c>
      <c r="D828" s="327">
        <v>155</v>
      </c>
      <c r="E828" s="259" t="s">
        <v>3361</v>
      </c>
      <c r="F828" s="213" t="s">
        <v>3362</v>
      </c>
      <c r="G828" s="432">
        <v>45208</v>
      </c>
      <c r="H828" s="351" t="s">
        <v>17</v>
      </c>
      <c r="I828" s="436"/>
      <c r="J828" s="217" t="s">
        <v>3357</v>
      </c>
      <c r="K828" s="433" t="s">
        <v>1859</v>
      </c>
      <c r="L828" s="217"/>
      <c r="M828" s="217">
        <v>2023</v>
      </c>
      <c r="N828" s="218" t="s">
        <v>3363</v>
      </c>
      <c r="O828" s="218" t="s">
        <v>3364</v>
      </c>
      <c r="P828" s="458" t="s">
        <v>3365</v>
      </c>
      <c r="Q828" s="212">
        <v>1</v>
      </c>
      <c r="R828" s="434"/>
      <c r="S828" s="412">
        <v>267932714</v>
      </c>
      <c r="T828" s="412">
        <f t="shared" si="197"/>
        <v>4465545.2333333334</v>
      </c>
      <c r="U828" s="224">
        <v>60</v>
      </c>
      <c r="V828" s="223">
        <v>27</v>
      </c>
      <c r="W828" s="222">
        <f t="shared" si="198"/>
        <v>6</v>
      </c>
      <c r="X828" s="225">
        <f t="shared" si="199"/>
        <v>33</v>
      </c>
      <c r="Y828" s="225">
        <f t="shared" si="208"/>
        <v>27</v>
      </c>
      <c r="Z828" s="414">
        <v>120569721.30000001</v>
      </c>
      <c r="AA828" s="414">
        <v>147362992.69999999</v>
      </c>
      <c r="AB828" s="226">
        <f t="shared" si="204"/>
        <v>26793271.400000002</v>
      </c>
      <c r="AC828" s="226">
        <v>4465545.2333333334</v>
      </c>
      <c r="AD828" s="226">
        <v>4465545.2333333334</v>
      </c>
      <c r="AE828" s="226">
        <v>4465545.2333333334</v>
      </c>
      <c r="AF828" s="226">
        <v>4465545.2333333334</v>
      </c>
      <c r="AG828" s="226">
        <v>4465545.2333333334</v>
      </c>
      <c r="AH828" s="226">
        <v>4465545.2333333334</v>
      </c>
      <c r="AI828" s="226">
        <v>4465545.2333333334</v>
      </c>
      <c r="AJ828" s="226">
        <v>4465545.2333333334</v>
      </c>
      <c r="AK828" s="226">
        <v>4465545.2333333334</v>
      </c>
      <c r="AL828" s="226">
        <v>4465545.2333333334</v>
      </c>
      <c r="AM828" s="226">
        <v>4465545.2333333334</v>
      </c>
      <c r="AN828" s="226">
        <v>4465545.2333333334</v>
      </c>
      <c r="AO828" s="226">
        <f t="shared" si="201"/>
        <v>147362992.70000002</v>
      </c>
      <c r="AP828" s="227">
        <f t="shared" si="202"/>
        <v>120569721.29999998</v>
      </c>
      <c r="AQ828" s="332"/>
      <c r="AR828" s="332"/>
      <c r="AS828" s="427"/>
      <c r="AT828" s="437">
        <v>45226</v>
      </c>
      <c r="AU828" s="119" t="s">
        <v>195</v>
      </c>
      <c r="AV828" s="119">
        <f>VLOOKUP(F828,'[80]Detail Deprec_202512'!$D$230:$I$390,6,FALSE)</f>
        <v>4465545.2300000004</v>
      </c>
      <c r="AW828" s="534">
        <f t="shared" si="207"/>
        <v>-3.3333329483866692E-3</v>
      </c>
      <c r="BL828" s="259" t="s">
        <v>3361</v>
      </c>
    </row>
    <row r="829" spans="1:64" ht="12.9" hidden="1" customHeight="1" outlineLevel="1">
      <c r="A829" s="210">
        <f t="shared" si="206"/>
        <v>812</v>
      </c>
      <c r="B829" s="259" t="s">
        <v>266</v>
      </c>
      <c r="C829" s="539" t="s">
        <v>260</v>
      </c>
      <c r="D829" s="327">
        <v>155</v>
      </c>
      <c r="E829" s="259"/>
      <c r="F829" s="213" t="s">
        <v>3366</v>
      </c>
      <c r="G829" s="432">
        <v>45292</v>
      </c>
      <c r="H829" s="351"/>
      <c r="I829" s="436"/>
      <c r="J829" s="217" t="s">
        <v>3367</v>
      </c>
      <c r="K829" s="433" t="s">
        <v>1859</v>
      </c>
      <c r="L829" s="217" t="s">
        <v>3368</v>
      </c>
      <c r="M829" s="217">
        <v>2024</v>
      </c>
      <c r="N829" s="218" t="s">
        <v>3369</v>
      </c>
      <c r="O829" s="218" t="s">
        <v>3370</v>
      </c>
      <c r="P829" s="458" t="s">
        <v>3371</v>
      </c>
      <c r="Q829" s="212">
        <v>1</v>
      </c>
      <c r="R829" s="434"/>
      <c r="S829" s="412">
        <v>228353964</v>
      </c>
      <c r="T829" s="412">
        <f t="shared" si="197"/>
        <v>3805899.4</v>
      </c>
      <c r="U829" s="224">
        <v>60</v>
      </c>
      <c r="V829" s="223">
        <v>23.999999999999996</v>
      </c>
      <c r="W829" s="222">
        <f t="shared" si="198"/>
        <v>6</v>
      </c>
      <c r="X829" s="225">
        <f t="shared" si="199"/>
        <v>29.999999999999996</v>
      </c>
      <c r="Y829" s="225">
        <f t="shared" si="208"/>
        <v>30.000000000000004</v>
      </c>
      <c r="Z829" s="414">
        <v>91341585.599999979</v>
      </c>
      <c r="AA829" s="414">
        <v>137012378.40000004</v>
      </c>
      <c r="AB829" s="226">
        <f t="shared" si="204"/>
        <v>22835396.399999999</v>
      </c>
      <c r="AC829" s="226">
        <v>3805899.4</v>
      </c>
      <c r="AD829" s="226">
        <v>3805899.4</v>
      </c>
      <c r="AE829" s="226">
        <v>3805899.4</v>
      </c>
      <c r="AF829" s="226">
        <v>3805899.4</v>
      </c>
      <c r="AG829" s="226">
        <v>3805899.4</v>
      </c>
      <c r="AH829" s="226">
        <v>3805899.4</v>
      </c>
      <c r="AI829" s="226">
        <v>3805899.4</v>
      </c>
      <c r="AJ829" s="226">
        <v>3805899.4</v>
      </c>
      <c r="AK829" s="226">
        <v>3805899.4</v>
      </c>
      <c r="AL829" s="226">
        <v>3805899.4</v>
      </c>
      <c r="AM829" s="226">
        <v>3805899.4</v>
      </c>
      <c r="AN829" s="226">
        <v>3805899.4</v>
      </c>
      <c r="AO829" s="226">
        <f t="shared" si="201"/>
        <v>114176981.99999997</v>
      </c>
      <c r="AP829" s="227">
        <f t="shared" si="202"/>
        <v>114176982.00000003</v>
      </c>
      <c r="AQ829" s="332"/>
      <c r="AR829" s="332"/>
      <c r="AS829" s="427"/>
      <c r="AT829" s="437">
        <v>45308</v>
      </c>
      <c r="AU829" s="119" t="s">
        <v>195</v>
      </c>
      <c r="AV829" s="119">
        <f>VLOOKUP(F829,'[80]Detail Deprec_202512'!$D$230:$I$390,6,FALSE)</f>
        <v>3805899.4</v>
      </c>
      <c r="AW829" s="534">
        <f t="shared" si="207"/>
        <v>0</v>
      </c>
      <c r="BL829" s="259"/>
    </row>
    <row r="830" spans="1:64" ht="12.9" hidden="1" customHeight="1" outlineLevel="1">
      <c r="A830" s="210">
        <f t="shared" si="206"/>
        <v>813</v>
      </c>
      <c r="B830" s="259" t="s">
        <v>518</v>
      </c>
      <c r="C830" s="539" t="s">
        <v>1133</v>
      </c>
      <c r="D830" s="327">
        <v>155</v>
      </c>
      <c r="E830" s="259" t="s">
        <v>3372</v>
      </c>
      <c r="F830" s="213" t="s">
        <v>3373</v>
      </c>
      <c r="G830" s="432">
        <v>45292</v>
      </c>
      <c r="H830" s="351"/>
      <c r="I830" s="436"/>
      <c r="J830" s="217" t="s">
        <v>3374</v>
      </c>
      <c r="K830" s="433" t="s">
        <v>1859</v>
      </c>
      <c r="L830" s="217"/>
      <c r="M830" s="217">
        <v>2024</v>
      </c>
      <c r="N830" s="218" t="s">
        <v>3375</v>
      </c>
      <c r="O830" s="218" t="s">
        <v>3376</v>
      </c>
      <c r="P830" s="458" t="s">
        <v>3377</v>
      </c>
      <c r="Q830" s="212">
        <v>1</v>
      </c>
      <c r="R830" s="434"/>
      <c r="S830" s="412">
        <v>389466442</v>
      </c>
      <c r="T830" s="412">
        <f t="shared" si="197"/>
        <v>6491107.3666666662</v>
      </c>
      <c r="U830" s="224">
        <v>60</v>
      </c>
      <c r="V830" s="223">
        <v>24</v>
      </c>
      <c r="W830" s="222">
        <f t="shared" si="198"/>
        <v>6</v>
      </c>
      <c r="X830" s="225">
        <f t="shared" si="199"/>
        <v>30</v>
      </c>
      <c r="Y830" s="225">
        <f t="shared" si="208"/>
        <v>30</v>
      </c>
      <c r="Z830" s="414">
        <v>155786576.79999998</v>
      </c>
      <c r="AA830" s="414">
        <v>233679865.20000002</v>
      </c>
      <c r="AB830" s="226">
        <f t="shared" si="204"/>
        <v>38946644.199999996</v>
      </c>
      <c r="AC830" s="226">
        <v>6491107.3666666662</v>
      </c>
      <c r="AD830" s="226">
        <v>6491107.3666666662</v>
      </c>
      <c r="AE830" s="226">
        <v>6491107.3666666662</v>
      </c>
      <c r="AF830" s="226">
        <v>6491107.3666666662</v>
      </c>
      <c r="AG830" s="226">
        <v>6491107.3666666662</v>
      </c>
      <c r="AH830" s="226">
        <v>6491107.3666666662</v>
      </c>
      <c r="AI830" s="226">
        <v>6491107.3666666662</v>
      </c>
      <c r="AJ830" s="226">
        <v>6491107.3666666662</v>
      </c>
      <c r="AK830" s="226">
        <v>6491107.3666666662</v>
      </c>
      <c r="AL830" s="226">
        <v>6491107.3666666662</v>
      </c>
      <c r="AM830" s="226">
        <v>6491107.3666666662</v>
      </c>
      <c r="AN830" s="226">
        <v>6491107.3666666662</v>
      </c>
      <c r="AO830" s="226">
        <f t="shared" si="201"/>
        <v>194733220.99999997</v>
      </c>
      <c r="AP830" s="227">
        <f t="shared" si="202"/>
        <v>194733221.00000003</v>
      </c>
      <c r="AQ830" s="332"/>
      <c r="AR830" s="332"/>
      <c r="AS830" s="427"/>
      <c r="AT830" s="437"/>
      <c r="AU830" s="119" t="s">
        <v>195</v>
      </c>
      <c r="AV830" s="119">
        <f>VLOOKUP(F830,'[80]Detail Deprec_202512'!$D$230:$I$390,6,FALSE)</f>
        <v>6491107.3700000001</v>
      </c>
      <c r="AW830" s="534">
        <f t="shared" si="207"/>
        <v>3.3333338797092438E-3</v>
      </c>
      <c r="BL830" s="259" t="s">
        <v>3372</v>
      </c>
    </row>
    <row r="831" spans="1:64" ht="12.9" hidden="1" customHeight="1" outlineLevel="1">
      <c r="A831" s="210">
        <f t="shared" si="206"/>
        <v>814</v>
      </c>
      <c r="B831" s="259" t="s">
        <v>518</v>
      </c>
      <c r="C831" s="539" t="s">
        <v>3378</v>
      </c>
      <c r="D831" s="327">
        <v>155</v>
      </c>
      <c r="E831" s="259" t="s">
        <v>3379</v>
      </c>
      <c r="F831" s="213" t="s">
        <v>3380</v>
      </c>
      <c r="G831" s="432">
        <v>45292</v>
      </c>
      <c r="H831" s="351"/>
      <c r="I831" s="436"/>
      <c r="J831" s="217" t="s">
        <v>3381</v>
      </c>
      <c r="K831" s="433" t="s">
        <v>1859</v>
      </c>
      <c r="L831" s="217"/>
      <c r="M831" s="217">
        <v>2024</v>
      </c>
      <c r="N831" s="218" t="s">
        <v>3382</v>
      </c>
      <c r="O831" s="218" t="s">
        <v>3383</v>
      </c>
      <c r="P831" s="458" t="s">
        <v>3384</v>
      </c>
      <c r="Q831" s="212">
        <v>1</v>
      </c>
      <c r="R831" s="434"/>
      <c r="S831" s="412">
        <v>548069618</v>
      </c>
      <c r="T831" s="412">
        <f t="shared" si="197"/>
        <v>9134493.6333333328</v>
      </c>
      <c r="U831" s="224">
        <v>60</v>
      </c>
      <c r="V831" s="223">
        <v>23.999999999999993</v>
      </c>
      <c r="W831" s="222">
        <f t="shared" si="198"/>
        <v>6</v>
      </c>
      <c r="X831" s="225">
        <f t="shared" si="199"/>
        <v>29.999999999999993</v>
      </c>
      <c r="Y831" s="225">
        <f t="shared" si="208"/>
        <v>30.000000000000007</v>
      </c>
      <c r="Z831" s="414">
        <v>219227847.19999993</v>
      </c>
      <c r="AA831" s="414">
        <v>328841770.80000007</v>
      </c>
      <c r="AB831" s="226">
        <f t="shared" si="204"/>
        <v>54806961.799999997</v>
      </c>
      <c r="AC831" s="226">
        <v>9134493.6333333328</v>
      </c>
      <c r="AD831" s="226">
        <v>9134493.6333333328</v>
      </c>
      <c r="AE831" s="226">
        <v>9134493.6333333328</v>
      </c>
      <c r="AF831" s="226">
        <v>9134493.6333333328</v>
      </c>
      <c r="AG831" s="226">
        <v>9134493.6333333328</v>
      </c>
      <c r="AH831" s="226">
        <v>9134493.6333333328</v>
      </c>
      <c r="AI831" s="226">
        <v>9134493.6333333328</v>
      </c>
      <c r="AJ831" s="226">
        <v>9134493.6333333328</v>
      </c>
      <c r="AK831" s="226">
        <v>9134493.6333333328</v>
      </c>
      <c r="AL831" s="226">
        <v>9134493.6333333328</v>
      </c>
      <c r="AM831" s="226">
        <v>9134493.6333333328</v>
      </c>
      <c r="AN831" s="226">
        <v>9134493.6333333328</v>
      </c>
      <c r="AO831" s="226">
        <f t="shared" si="201"/>
        <v>274034808.99999994</v>
      </c>
      <c r="AP831" s="227">
        <f t="shared" si="202"/>
        <v>274034809.00000006</v>
      </c>
      <c r="AQ831" s="332"/>
      <c r="AR831" s="332"/>
      <c r="AS831" s="427"/>
      <c r="AT831" s="437"/>
      <c r="AU831" s="119" t="s">
        <v>195</v>
      </c>
      <c r="AV831" s="119">
        <f>VLOOKUP(F831,'[80]Detail Deprec_202512'!$D$230:$I$390,6,FALSE)</f>
        <v>9134493.6300000008</v>
      </c>
      <c r="AW831" s="534">
        <f t="shared" si="207"/>
        <v>-3.3333320170640945E-3</v>
      </c>
      <c r="BL831" s="259" t="s">
        <v>3379</v>
      </c>
    </row>
    <row r="832" spans="1:64" ht="12.9" hidden="1" customHeight="1" outlineLevel="1">
      <c r="A832" s="210">
        <f t="shared" si="206"/>
        <v>815</v>
      </c>
      <c r="B832" s="259" t="s">
        <v>518</v>
      </c>
      <c r="C832" s="539" t="s">
        <v>1446</v>
      </c>
      <c r="D832" s="327">
        <v>155</v>
      </c>
      <c r="E832" s="259" t="s">
        <v>3385</v>
      </c>
      <c r="F832" s="213" t="s">
        <v>3386</v>
      </c>
      <c r="G832" s="432">
        <v>45292</v>
      </c>
      <c r="H832" s="351"/>
      <c r="I832" s="436"/>
      <c r="J832" s="217" t="s">
        <v>3387</v>
      </c>
      <c r="K832" s="433" t="s">
        <v>1636</v>
      </c>
      <c r="L832" s="217"/>
      <c r="M832" s="217">
        <v>2024</v>
      </c>
      <c r="N832" s="218" t="s">
        <v>3388</v>
      </c>
      <c r="O832" s="218">
        <v>428561</v>
      </c>
      <c r="P832" s="458" t="s">
        <v>3389</v>
      </c>
      <c r="Q832" s="212">
        <v>1</v>
      </c>
      <c r="R832" s="434"/>
      <c r="S832" s="412">
        <v>1350000000</v>
      </c>
      <c r="T832" s="412">
        <f t="shared" ref="T832:T862" si="209">+S832/U832</f>
        <v>22500000</v>
      </c>
      <c r="U832" s="224">
        <v>60</v>
      </c>
      <c r="V832" s="223">
        <v>24</v>
      </c>
      <c r="W832" s="222">
        <f t="shared" ref="W832:W861" si="210">+AB832/T832</f>
        <v>6</v>
      </c>
      <c r="X832" s="225">
        <f t="shared" ref="X832:X861" si="211">+V832+W832</f>
        <v>30</v>
      </c>
      <c r="Y832" s="225">
        <f t="shared" si="208"/>
        <v>30</v>
      </c>
      <c r="Z832" s="414">
        <v>540000000</v>
      </c>
      <c r="AA832" s="414">
        <v>810000000</v>
      </c>
      <c r="AB832" s="226">
        <f t="shared" si="204"/>
        <v>135000000</v>
      </c>
      <c r="AC832" s="226">
        <v>22500000</v>
      </c>
      <c r="AD832" s="226">
        <v>22500000</v>
      </c>
      <c r="AE832" s="226">
        <v>22500000</v>
      </c>
      <c r="AF832" s="226">
        <v>22500000</v>
      </c>
      <c r="AG832" s="226">
        <v>22500000</v>
      </c>
      <c r="AH832" s="226">
        <v>22500000</v>
      </c>
      <c r="AI832" s="226">
        <v>22500000</v>
      </c>
      <c r="AJ832" s="226">
        <v>22500000</v>
      </c>
      <c r="AK832" s="226">
        <v>22500000</v>
      </c>
      <c r="AL832" s="226">
        <v>22500000</v>
      </c>
      <c r="AM832" s="226">
        <v>22500000</v>
      </c>
      <c r="AN832" s="226">
        <v>22500000</v>
      </c>
      <c r="AO832" s="226">
        <f t="shared" ref="AO832:AO862" si="212">+Z832+AB832</f>
        <v>675000000</v>
      </c>
      <c r="AP832" s="227">
        <f t="shared" ref="AP832:AP862" si="213">IF(AR832=$AR$8,((S832-AO832)*0),S832-AO832)</f>
        <v>675000000</v>
      </c>
      <c r="AQ832" s="332"/>
      <c r="AR832" s="332"/>
      <c r="AS832" s="427"/>
      <c r="AT832" s="437"/>
      <c r="AU832" s="119" t="s">
        <v>195</v>
      </c>
      <c r="AV832" s="119">
        <f>VLOOKUP(F832,'[80]Detail Deprec_202512'!$D$230:$I$390,6,FALSE)</f>
        <v>22500000</v>
      </c>
      <c r="AW832" s="534">
        <f t="shared" si="207"/>
        <v>0</v>
      </c>
      <c r="BL832" s="259" t="s">
        <v>3385</v>
      </c>
    </row>
    <row r="833" spans="1:64" ht="12.9" hidden="1" customHeight="1" outlineLevel="1">
      <c r="A833" s="210">
        <f t="shared" si="206"/>
        <v>816</v>
      </c>
      <c r="B833" s="259" t="s">
        <v>518</v>
      </c>
      <c r="C833" s="539" t="s">
        <v>1446</v>
      </c>
      <c r="D833" s="327">
        <v>155</v>
      </c>
      <c r="E833" s="259" t="s">
        <v>3390</v>
      </c>
      <c r="F833" s="213" t="s">
        <v>3391</v>
      </c>
      <c r="G833" s="432">
        <v>45292</v>
      </c>
      <c r="H833" s="351"/>
      <c r="I833" s="436"/>
      <c r="J833" s="217" t="s">
        <v>3092</v>
      </c>
      <c r="K833" s="433" t="s">
        <v>1636</v>
      </c>
      <c r="L833" s="217"/>
      <c r="M833" s="217">
        <v>2024</v>
      </c>
      <c r="N833" s="218" t="s">
        <v>3392</v>
      </c>
      <c r="O833" s="218">
        <v>26781992</v>
      </c>
      <c r="P833" s="458" t="s">
        <v>3393</v>
      </c>
      <c r="Q833" s="212">
        <v>1</v>
      </c>
      <c r="R833" s="434"/>
      <c r="S833" s="412">
        <v>1430000000</v>
      </c>
      <c r="T833" s="412">
        <f t="shared" si="209"/>
        <v>23833333.333333332</v>
      </c>
      <c r="U833" s="224">
        <v>60</v>
      </c>
      <c r="V833" s="223">
        <v>24.000000000000007</v>
      </c>
      <c r="W833" s="222">
        <f t="shared" si="210"/>
        <v>6</v>
      </c>
      <c r="X833" s="225">
        <f t="shared" si="211"/>
        <v>30.000000000000007</v>
      </c>
      <c r="Y833" s="225">
        <f t="shared" si="208"/>
        <v>29.999999999999993</v>
      </c>
      <c r="Z833" s="414">
        <v>572000000.00000012</v>
      </c>
      <c r="AA833" s="414">
        <v>857999999.99999988</v>
      </c>
      <c r="AB833" s="226">
        <f t="shared" si="204"/>
        <v>143000000</v>
      </c>
      <c r="AC833" s="226">
        <v>23833333.333333332</v>
      </c>
      <c r="AD833" s="226">
        <v>23833333.333333332</v>
      </c>
      <c r="AE833" s="226">
        <v>23833333.333333332</v>
      </c>
      <c r="AF833" s="226">
        <v>23833333.333333332</v>
      </c>
      <c r="AG833" s="226">
        <v>23833333.333333332</v>
      </c>
      <c r="AH833" s="226">
        <v>23833333.333333332</v>
      </c>
      <c r="AI833" s="226">
        <v>23833333.333333332</v>
      </c>
      <c r="AJ833" s="226">
        <v>23833333.333333332</v>
      </c>
      <c r="AK833" s="226">
        <v>23833333.333333332</v>
      </c>
      <c r="AL833" s="226">
        <v>23833333.333333332</v>
      </c>
      <c r="AM833" s="226">
        <v>23833333.333333332</v>
      </c>
      <c r="AN833" s="226">
        <v>23833333.333333332</v>
      </c>
      <c r="AO833" s="226">
        <f t="shared" si="212"/>
        <v>715000000.00000012</v>
      </c>
      <c r="AP833" s="227">
        <f t="shared" si="213"/>
        <v>714999999.99999988</v>
      </c>
      <c r="AQ833" s="332"/>
      <c r="AR833" s="332"/>
      <c r="AS833" s="427"/>
      <c r="AT833" s="437"/>
      <c r="AU833" s="119" t="s">
        <v>195</v>
      </c>
      <c r="AV833" s="119">
        <f>VLOOKUP(F833,'[80]Detail Deprec_202512'!$D$230:$I$390,6,FALSE)</f>
        <v>23833333.329999998</v>
      </c>
      <c r="AW833" s="534">
        <f t="shared" si="207"/>
        <v>-3.3333338797092438E-3</v>
      </c>
      <c r="BL833" s="259" t="s">
        <v>3390</v>
      </c>
    </row>
    <row r="834" spans="1:64" ht="12.9" hidden="1" customHeight="1" outlineLevel="1">
      <c r="A834" s="210">
        <f t="shared" si="206"/>
        <v>817</v>
      </c>
      <c r="B834" s="259" t="s">
        <v>518</v>
      </c>
      <c r="C834" s="539" t="s">
        <v>1446</v>
      </c>
      <c r="D834" s="327">
        <v>155</v>
      </c>
      <c r="E834" s="259" t="s">
        <v>3394</v>
      </c>
      <c r="F834" s="213" t="s">
        <v>3395</v>
      </c>
      <c r="G834" s="432">
        <v>45292</v>
      </c>
      <c r="H834" s="351"/>
      <c r="I834" s="436"/>
      <c r="J834" s="217" t="s">
        <v>3092</v>
      </c>
      <c r="K834" s="433" t="s">
        <v>1636</v>
      </c>
      <c r="L834" s="217"/>
      <c r="M834" s="217">
        <v>2024</v>
      </c>
      <c r="N834" s="218" t="s">
        <v>3392</v>
      </c>
      <c r="O834" s="218">
        <v>26782142</v>
      </c>
      <c r="P834" s="458" t="s">
        <v>3396</v>
      </c>
      <c r="Q834" s="212">
        <v>1</v>
      </c>
      <c r="R834" s="434"/>
      <c r="S834" s="412">
        <v>1430000000</v>
      </c>
      <c r="T834" s="412">
        <f t="shared" si="209"/>
        <v>23833333.333333332</v>
      </c>
      <c r="U834" s="224">
        <v>60</v>
      </c>
      <c r="V834" s="223">
        <v>24.000000000000007</v>
      </c>
      <c r="W834" s="222">
        <f t="shared" si="210"/>
        <v>6</v>
      </c>
      <c r="X834" s="225">
        <f t="shared" si="211"/>
        <v>30.000000000000007</v>
      </c>
      <c r="Y834" s="225">
        <f t="shared" si="208"/>
        <v>29.999999999999993</v>
      </c>
      <c r="Z834" s="414">
        <v>572000000.00000012</v>
      </c>
      <c r="AA834" s="414">
        <v>857999999.99999988</v>
      </c>
      <c r="AB834" s="226">
        <f t="shared" si="204"/>
        <v>143000000</v>
      </c>
      <c r="AC834" s="226">
        <v>23833333.333333332</v>
      </c>
      <c r="AD834" s="226">
        <v>23833333.333333332</v>
      </c>
      <c r="AE834" s="226">
        <v>23833333.333333332</v>
      </c>
      <c r="AF834" s="226">
        <v>23833333.333333332</v>
      </c>
      <c r="AG834" s="226">
        <v>23833333.333333332</v>
      </c>
      <c r="AH834" s="226">
        <v>23833333.333333332</v>
      </c>
      <c r="AI834" s="226">
        <v>23833333.333333332</v>
      </c>
      <c r="AJ834" s="226">
        <v>23833333.333333332</v>
      </c>
      <c r="AK834" s="226">
        <v>23833333.333333332</v>
      </c>
      <c r="AL834" s="226">
        <v>23833333.333333332</v>
      </c>
      <c r="AM834" s="226">
        <v>23833333.333333332</v>
      </c>
      <c r="AN834" s="226">
        <v>23833333.333333332</v>
      </c>
      <c r="AO834" s="226">
        <f t="shared" si="212"/>
        <v>715000000.00000012</v>
      </c>
      <c r="AP834" s="227">
        <f t="shared" si="213"/>
        <v>714999999.99999988</v>
      </c>
      <c r="AQ834" s="332"/>
      <c r="AR834" s="332"/>
      <c r="AS834" s="427"/>
      <c r="AT834" s="437"/>
      <c r="AU834" s="119" t="s">
        <v>195</v>
      </c>
      <c r="AV834" s="119">
        <f>VLOOKUP(F834,'[80]Detail Deprec_202512'!$D$230:$I$390,6,FALSE)</f>
        <v>23833333.329999998</v>
      </c>
      <c r="AW834" s="534">
        <f t="shared" si="207"/>
        <v>-3.3333338797092438E-3</v>
      </c>
      <c r="BL834" s="259" t="s">
        <v>3394</v>
      </c>
    </row>
    <row r="835" spans="1:64" ht="12.9" hidden="1" customHeight="1" outlineLevel="1">
      <c r="A835" s="210">
        <f t="shared" si="206"/>
        <v>818</v>
      </c>
      <c r="B835" s="259" t="s">
        <v>518</v>
      </c>
      <c r="C835" s="539" t="s">
        <v>512</v>
      </c>
      <c r="D835" s="327">
        <v>155</v>
      </c>
      <c r="E835" s="259" t="s">
        <v>3397</v>
      </c>
      <c r="F835" s="213" t="s">
        <v>3398</v>
      </c>
      <c r="G835" s="432">
        <v>45350</v>
      </c>
      <c r="H835" s="351"/>
      <c r="I835" s="436"/>
      <c r="J835" s="217" t="s">
        <v>1818</v>
      </c>
      <c r="K835" s="433" t="s">
        <v>1859</v>
      </c>
      <c r="L835" s="217" t="s">
        <v>1860</v>
      </c>
      <c r="M835" s="217">
        <v>2024</v>
      </c>
      <c r="N835" s="218" t="s">
        <v>3399</v>
      </c>
      <c r="O835" s="218" t="s">
        <v>3400</v>
      </c>
      <c r="P835" s="458" t="s">
        <v>3401</v>
      </c>
      <c r="Q835" s="212">
        <v>1</v>
      </c>
      <c r="R835" s="434"/>
      <c r="S835" s="412">
        <v>475000000</v>
      </c>
      <c r="T835" s="412">
        <f t="shared" si="209"/>
        <v>7916666.666666667</v>
      </c>
      <c r="U835" s="224">
        <v>60</v>
      </c>
      <c r="V835" s="223">
        <v>23</v>
      </c>
      <c r="W835" s="222">
        <f t="shared" si="210"/>
        <v>6</v>
      </c>
      <c r="X835" s="225">
        <f t="shared" si="211"/>
        <v>29</v>
      </c>
      <c r="Y835" s="225">
        <f t="shared" si="208"/>
        <v>31</v>
      </c>
      <c r="Z835" s="414">
        <v>182083333.33333337</v>
      </c>
      <c r="AA835" s="414">
        <v>292916666.66666663</v>
      </c>
      <c r="AB835" s="226">
        <f t="shared" si="204"/>
        <v>47500000</v>
      </c>
      <c r="AC835" s="226">
        <v>7916666.666666667</v>
      </c>
      <c r="AD835" s="226">
        <v>7916666.666666667</v>
      </c>
      <c r="AE835" s="226">
        <v>7916666.666666667</v>
      </c>
      <c r="AF835" s="226">
        <v>7916666.666666667</v>
      </c>
      <c r="AG835" s="226">
        <v>7916666.666666667</v>
      </c>
      <c r="AH835" s="226">
        <v>7916666.666666667</v>
      </c>
      <c r="AI835" s="226">
        <v>7916666.666666667</v>
      </c>
      <c r="AJ835" s="226">
        <v>7916666.666666667</v>
      </c>
      <c r="AK835" s="226">
        <v>7916666.666666667</v>
      </c>
      <c r="AL835" s="226">
        <v>7916666.666666667</v>
      </c>
      <c r="AM835" s="226">
        <v>7916666.666666667</v>
      </c>
      <c r="AN835" s="226">
        <v>7916666.666666667</v>
      </c>
      <c r="AO835" s="226">
        <f t="shared" si="212"/>
        <v>229583333.33333337</v>
      </c>
      <c r="AP835" s="227">
        <f t="shared" si="213"/>
        <v>245416666.66666663</v>
      </c>
      <c r="AQ835" s="332"/>
      <c r="AR835" s="332"/>
      <c r="AS835" s="427"/>
      <c r="AT835" s="437"/>
      <c r="AU835" s="119" t="s">
        <v>195</v>
      </c>
      <c r="AV835" s="119">
        <f>VLOOKUP(F835,'[80]Detail Deprec_202512'!$D$230:$I$390,6,FALSE)</f>
        <v>7916666.6699999999</v>
      </c>
      <c r="AW835" s="534">
        <f t="shared" si="207"/>
        <v>3.3333329483866692E-3</v>
      </c>
      <c r="BL835" s="259" t="s">
        <v>3397</v>
      </c>
    </row>
    <row r="836" spans="1:64" ht="12.9" customHeight="1" outlineLevel="1">
      <c r="A836" s="210">
        <f t="shared" si="206"/>
        <v>819</v>
      </c>
      <c r="B836" s="259" t="s">
        <v>271</v>
      </c>
      <c r="C836" s="539" t="s">
        <v>272</v>
      </c>
      <c r="D836" s="327">
        <v>155</v>
      </c>
      <c r="E836" s="259" t="s">
        <v>2926</v>
      </c>
      <c r="F836" s="213" t="s">
        <v>3402</v>
      </c>
      <c r="G836" s="432">
        <v>45322</v>
      </c>
      <c r="H836" s="351"/>
      <c r="I836" s="436"/>
      <c r="J836" s="217" t="s">
        <v>1818</v>
      </c>
      <c r="K836" s="433" t="s">
        <v>1859</v>
      </c>
      <c r="L836" s="217" t="s">
        <v>1860</v>
      </c>
      <c r="M836" s="217">
        <v>2024</v>
      </c>
      <c r="N836" s="218" t="s">
        <v>3399</v>
      </c>
      <c r="O836" s="218" t="s">
        <v>3403</v>
      </c>
      <c r="P836" s="458" t="s">
        <v>3404</v>
      </c>
      <c r="Q836" s="212">
        <v>1</v>
      </c>
      <c r="R836" s="434"/>
      <c r="S836" s="412">
        <v>432000000</v>
      </c>
      <c r="T836" s="412">
        <f t="shared" si="209"/>
        <v>7200000</v>
      </c>
      <c r="U836" s="224">
        <v>60</v>
      </c>
      <c r="V836" s="223">
        <v>24</v>
      </c>
      <c r="W836" s="222">
        <f t="shared" si="210"/>
        <v>6</v>
      </c>
      <c r="X836" s="225">
        <f t="shared" si="211"/>
        <v>30</v>
      </c>
      <c r="Y836" s="225">
        <f t="shared" si="208"/>
        <v>30</v>
      </c>
      <c r="Z836" s="414">
        <v>172800000</v>
      </c>
      <c r="AA836" s="414">
        <v>259200000</v>
      </c>
      <c r="AB836" s="226">
        <f t="shared" si="204"/>
        <v>43200000</v>
      </c>
      <c r="AC836" s="226">
        <v>7200000</v>
      </c>
      <c r="AD836" s="226">
        <v>7200000</v>
      </c>
      <c r="AE836" s="226">
        <v>7200000</v>
      </c>
      <c r="AF836" s="226">
        <v>7200000</v>
      </c>
      <c r="AG836" s="226">
        <v>7200000</v>
      </c>
      <c r="AH836" s="226">
        <v>7200000</v>
      </c>
      <c r="AI836" s="226">
        <v>7200000</v>
      </c>
      <c r="AJ836" s="226">
        <v>7200000</v>
      </c>
      <c r="AK836" s="226">
        <v>7200000</v>
      </c>
      <c r="AL836" s="226">
        <v>7200000</v>
      </c>
      <c r="AM836" s="226">
        <v>7200000</v>
      </c>
      <c r="AN836" s="226">
        <v>7200000</v>
      </c>
      <c r="AO836" s="226">
        <f t="shared" si="212"/>
        <v>216000000</v>
      </c>
      <c r="AP836" s="227">
        <f t="shared" si="213"/>
        <v>216000000</v>
      </c>
      <c r="AQ836" s="332"/>
      <c r="AR836" s="332"/>
      <c r="AS836" s="427"/>
      <c r="AT836" s="437"/>
      <c r="AU836" s="119" t="s">
        <v>195</v>
      </c>
      <c r="AV836" s="119">
        <f>VLOOKUP(F836,'[80]Detail Deprec_202512'!$D$230:$I$390,6,FALSE)</f>
        <v>7200000</v>
      </c>
      <c r="AW836" s="119">
        <f t="shared" si="207"/>
        <v>0</v>
      </c>
      <c r="BL836" s="259" t="s">
        <v>2926</v>
      </c>
    </row>
    <row r="837" spans="1:64" ht="12.9" customHeight="1" outlineLevel="1">
      <c r="A837" s="210">
        <f t="shared" si="206"/>
        <v>820</v>
      </c>
      <c r="B837" s="259" t="s">
        <v>271</v>
      </c>
      <c r="C837" s="539" t="s">
        <v>272</v>
      </c>
      <c r="D837" s="327">
        <v>155</v>
      </c>
      <c r="E837" s="259" t="s">
        <v>2922</v>
      </c>
      <c r="F837" s="213" t="s">
        <v>3405</v>
      </c>
      <c r="G837" s="432">
        <v>45322</v>
      </c>
      <c r="H837" s="351"/>
      <c r="I837" s="436"/>
      <c r="J837" s="217" t="s">
        <v>1818</v>
      </c>
      <c r="K837" s="433" t="s">
        <v>1859</v>
      </c>
      <c r="L837" s="217" t="s">
        <v>2186</v>
      </c>
      <c r="M837" s="217">
        <v>2024</v>
      </c>
      <c r="N837" s="218" t="s">
        <v>3406</v>
      </c>
      <c r="O837" s="218" t="s">
        <v>3407</v>
      </c>
      <c r="P837" s="458" t="s">
        <v>3408</v>
      </c>
      <c r="Q837" s="212">
        <v>1</v>
      </c>
      <c r="R837" s="434"/>
      <c r="S837" s="412">
        <v>414000000</v>
      </c>
      <c r="T837" s="412">
        <f t="shared" si="209"/>
        <v>6900000</v>
      </c>
      <c r="U837" s="224">
        <v>60</v>
      </c>
      <c r="V837" s="223">
        <v>24</v>
      </c>
      <c r="W837" s="222">
        <f t="shared" si="210"/>
        <v>6</v>
      </c>
      <c r="X837" s="225">
        <f t="shared" si="211"/>
        <v>30</v>
      </c>
      <c r="Y837" s="225">
        <f t="shared" si="208"/>
        <v>30</v>
      </c>
      <c r="Z837" s="414">
        <v>165600000</v>
      </c>
      <c r="AA837" s="414">
        <v>248400000</v>
      </c>
      <c r="AB837" s="226">
        <f t="shared" si="204"/>
        <v>41400000</v>
      </c>
      <c r="AC837" s="226">
        <v>6900000</v>
      </c>
      <c r="AD837" s="226">
        <v>6900000</v>
      </c>
      <c r="AE837" s="226">
        <v>6900000</v>
      </c>
      <c r="AF837" s="226">
        <v>6900000</v>
      </c>
      <c r="AG837" s="226">
        <v>6900000</v>
      </c>
      <c r="AH837" s="226">
        <v>6900000</v>
      </c>
      <c r="AI837" s="226">
        <v>6900000</v>
      </c>
      <c r="AJ837" s="226">
        <v>6900000</v>
      </c>
      <c r="AK837" s="226">
        <v>6900000</v>
      </c>
      <c r="AL837" s="226">
        <v>6900000</v>
      </c>
      <c r="AM837" s="226">
        <v>6900000</v>
      </c>
      <c r="AN837" s="226">
        <v>6900000</v>
      </c>
      <c r="AO837" s="226">
        <f t="shared" si="212"/>
        <v>207000000</v>
      </c>
      <c r="AP837" s="227">
        <f t="shared" si="213"/>
        <v>207000000</v>
      </c>
      <c r="AQ837" s="332"/>
      <c r="AR837" s="332"/>
      <c r="AS837" s="427"/>
      <c r="AT837" s="437"/>
      <c r="AU837" s="119" t="s">
        <v>195</v>
      </c>
      <c r="AV837" s="119">
        <f>VLOOKUP(F837,'[80]Detail Deprec_202512'!$D$230:$I$390,6,FALSE)</f>
        <v>6900000</v>
      </c>
      <c r="AW837" s="119">
        <f t="shared" si="207"/>
        <v>0</v>
      </c>
      <c r="BL837" s="259" t="s">
        <v>2922</v>
      </c>
    </row>
    <row r="838" spans="1:64" ht="12.9" customHeight="1" outlineLevel="1">
      <c r="A838" s="210">
        <f t="shared" si="206"/>
        <v>821</v>
      </c>
      <c r="B838" s="259" t="s">
        <v>271</v>
      </c>
      <c r="C838" s="539" t="s">
        <v>1891</v>
      </c>
      <c r="D838" s="327">
        <v>155</v>
      </c>
      <c r="E838" s="259" t="s">
        <v>3409</v>
      </c>
      <c r="F838" s="213" t="s">
        <v>3410</v>
      </c>
      <c r="G838" s="432">
        <v>45379</v>
      </c>
      <c r="H838" s="351"/>
      <c r="I838" s="436"/>
      <c r="J838" s="217" t="s">
        <v>3411</v>
      </c>
      <c r="K838" s="433" t="s">
        <v>719</v>
      </c>
      <c r="L838" s="217" t="s">
        <v>1994</v>
      </c>
      <c r="M838" s="217">
        <v>2024</v>
      </c>
      <c r="N838" s="218" t="s">
        <v>3412</v>
      </c>
      <c r="O838" s="218" t="s">
        <v>3413</v>
      </c>
      <c r="P838" s="218" t="s">
        <v>3414</v>
      </c>
      <c r="Q838" s="212">
        <v>1</v>
      </c>
      <c r="R838" s="434"/>
      <c r="S838" s="412">
        <v>377540541</v>
      </c>
      <c r="T838" s="412">
        <f t="shared" si="209"/>
        <v>6292342.3499999996</v>
      </c>
      <c r="U838" s="224">
        <v>60</v>
      </c>
      <c r="V838" s="223">
        <v>22.000000000000004</v>
      </c>
      <c r="W838" s="222">
        <f t="shared" si="210"/>
        <v>6.0000000000000009</v>
      </c>
      <c r="X838" s="225">
        <f t="shared" si="211"/>
        <v>28.000000000000004</v>
      </c>
      <c r="Y838" s="225">
        <f t="shared" si="208"/>
        <v>31.999999999999996</v>
      </c>
      <c r="Z838" s="414">
        <v>138431531.70000002</v>
      </c>
      <c r="AA838" s="414">
        <v>239109009.29999998</v>
      </c>
      <c r="AB838" s="226">
        <f t="shared" si="204"/>
        <v>37754054.100000001</v>
      </c>
      <c r="AC838" s="226">
        <v>6292342.3499999996</v>
      </c>
      <c r="AD838" s="226">
        <v>6292342.3499999996</v>
      </c>
      <c r="AE838" s="226">
        <v>6292342.3499999996</v>
      </c>
      <c r="AF838" s="226">
        <v>6292342.3499999996</v>
      </c>
      <c r="AG838" s="226">
        <v>6292342.3499999996</v>
      </c>
      <c r="AH838" s="226">
        <v>6292342.3499999996</v>
      </c>
      <c r="AI838" s="226">
        <v>6292342.3499999996</v>
      </c>
      <c r="AJ838" s="226">
        <v>6292342.3499999996</v>
      </c>
      <c r="AK838" s="226">
        <v>6292342.3499999996</v>
      </c>
      <c r="AL838" s="226">
        <v>6292342.3499999996</v>
      </c>
      <c r="AM838" s="226">
        <v>6292342.3499999996</v>
      </c>
      <c r="AN838" s="226">
        <v>6292342.3499999996</v>
      </c>
      <c r="AO838" s="226">
        <f t="shared" si="212"/>
        <v>176185585.80000001</v>
      </c>
      <c r="AP838" s="227">
        <f t="shared" si="213"/>
        <v>201354955.19999999</v>
      </c>
      <c r="AQ838" s="332"/>
      <c r="AR838" s="332"/>
      <c r="AS838" s="427"/>
      <c r="AT838" s="437"/>
      <c r="AU838" s="119" t="s">
        <v>195</v>
      </c>
      <c r="AV838" s="119">
        <f>VLOOKUP(F838,'[80]Detail Deprec_202512'!$D$230:$I$390,6,FALSE)</f>
        <v>6292342.3499999996</v>
      </c>
      <c r="AW838" s="534">
        <f t="shared" si="207"/>
        <v>0</v>
      </c>
      <c r="BL838" s="259" t="s">
        <v>3409</v>
      </c>
    </row>
    <row r="839" spans="1:64" ht="12.9" customHeight="1" outlineLevel="1">
      <c r="A839" s="210">
        <f t="shared" si="206"/>
        <v>822</v>
      </c>
      <c r="B839" s="259" t="s">
        <v>271</v>
      </c>
      <c r="C839" s="539" t="s">
        <v>1891</v>
      </c>
      <c r="D839" s="327">
        <v>155</v>
      </c>
      <c r="E839" s="259" t="s">
        <v>3415</v>
      </c>
      <c r="F839" s="213" t="s">
        <v>3416</v>
      </c>
      <c r="G839" s="432">
        <v>45379</v>
      </c>
      <c r="H839" s="351"/>
      <c r="I839" s="436"/>
      <c r="J839" s="217" t="s">
        <v>3417</v>
      </c>
      <c r="K839" s="433" t="s">
        <v>719</v>
      </c>
      <c r="L839" s="217" t="s">
        <v>1994</v>
      </c>
      <c r="M839" s="217">
        <v>2024</v>
      </c>
      <c r="N839" s="218" t="s">
        <v>3412</v>
      </c>
      <c r="O839" s="218" t="s">
        <v>3418</v>
      </c>
      <c r="P839" s="218"/>
      <c r="Q839" s="212">
        <v>1</v>
      </c>
      <c r="R839" s="434"/>
      <c r="S839" s="412">
        <v>45000000</v>
      </c>
      <c r="T839" s="412">
        <f t="shared" si="209"/>
        <v>750000</v>
      </c>
      <c r="U839" s="224">
        <v>60</v>
      </c>
      <c r="V839" s="223">
        <v>22</v>
      </c>
      <c r="W839" s="222">
        <f t="shared" si="210"/>
        <v>6</v>
      </c>
      <c r="X839" s="225">
        <f t="shared" si="211"/>
        <v>28</v>
      </c>
      <c r="Y839" s="225">
        <f t="shared" si="208"/>
        <v>32</v>
      </c>
      <c r="Z839" s="414">
        <v>16500000</v>
      </c>
      <c r="AA839" s="414">
        <v>28500000</v>
      </c>
      <c r="AB839" s="226">
        <f t="shared" si="204"/>
        <v>4500000</v>
      </c>
      <c r="AC839" s="226">
        <v>750000</v>
      </c>
      <c r="AD839" s="226">
        <v>750000</v>
      </c>
      <c r="AE839" s="226">
        <v>750000</v>
      </c>
      <c r="AF839" s="226">
        <v>750000</v>
      </c>
      <c r="AG839" s="226">
        <v>750000</v>
      </c>
      <c r="AH839" s="226">
        <v>750000</v>
      </c>
      <c r="AI839" s="226">
        <v>750000</v>
      </c>
      <c r="AJ839" s="226">
        <v>750000</v>
      </c>
      <c r="AK839" s="226">
        <v>750000</v>
      </c>
      <c r="AL839" s="226">
        <v>750000</v>
      </c>
      <c r="AM839" s="226">
        <v>750000</v>
      </c>
      <c r="AN839" s="226">
        <v>750000</v>
      </c>
      <c r="AO839" s="226">
        <f t="shared" si="212"/>
        <v>21000000</v>
      </c>
      <c r="AP839" s="227">
        <f t="shared" si="213"/>
        <v>24000000</v>
      </c>
      <c r="AQ839" s="332"/>
      <c r="AR839" s="332"/>
      <c r="AS839" s="427"/>
      <c r="AT839" s="437"/>
      <c r="AU839" s="119" t="s">
        <v>195</v>
      </c>
      <c r="AV839" s="119">
        <f>VLOOKUP(F839,'[80]Detail Deprec_202512'!$D$230:$I$390,6,FALSE)</f>
        <v>750000</v>
      </c>
      <c r="AW839" s="534">
        <f t="shared" si="207"/>
        <v>0</v>
      </c>
      <c r="BL839" s="259" t="s">
        <v>3415</v>
      </c>
    </row>
    <row r="840" spans="1:64" ht="12.9" customHeight="1" outlineLevel="1">
      <c r="A840" s="210">
        <f t="shared" si="206"/>
        <v>823</v>
      </c>
      <c r="B840" s="259" t="s">
        <v>271</v>
      </c>
      <c r="C840" s="539" t="s">
        <v>272</v>
      </c>
      <c r="D840" s="327">
        <v>155</v>
      </c>
      <c r="E840" s="259" t="s">
        <v>3419</v>
      </c>
      <c r="F840" s="213" t="s">
        <v>3420</v>
      </c>
      <c r="G840" s="432">
        <v>45378</v>
      </c>
      <c r="H840" s="351"/>
      <c r="I840" s="436"/>
      <c r="J840" s="217" t="s">
        <v>3421</v>
      </c>
      <c r="K840" s="433" t="s">
        <v>1859</v>
      </c>
      <c r="L840" s="217" t="s">
        <v>2186</v>
      </c>
      <c r="M840" s="217">
        <v>2024</v>
      </c>
      <c r="N840" s="218" t="s">
        <v>3422</v>
      </c>
      <c r="O840" s="218" t="s">
        <v>3423</v>
      </c>
      <c r="P840" s="218" t="s">
        <v>3423</v>
      </c>
      <c r="Q840" s="212">
        <v>1</v>
      </c>
      <c r="R840" s="434"/>
      <c r="S840" s="412">
        <v>414000000</v>
      </c>
      <c r="T840" s="412">
        <f t="shared" si="209"/>
        <v>6900000</v>
      </c>
      <c r="U840" s="224">
        <v>60</v>
      </c>
      <c r="V840" s="223">
        <v>22</v>
      </c>
      <c r="W840" s="222">
        <f t="shared" si="210"/>
        <v>6</v>
      </c>
      <c r="X840" s="225">
        <f t="shared" si="211"/>
        <v>28</v>
      </c>
      <c r="Y840" s="225">
        <f t="shared" si="208"/>
        <v>32</v>
      </c>
      <c r="Z840" s="414">
        <v>151800000</v>
      </c>
      <c r="AA840" s="414">
        <v>262200000</v>
      </c>
      <c r="AB840" s="226">
        <f t="shared" si="204"/>
        <v>41400000</v>
      </c>
      <c r="AC840" s="226">
        <v>6900000</v>
      </c>
      <c r="AD840" s="226">
        <v>6900000</v>
      </c>
      <c r="AE840" s="226">
        <v>6900000</v>
      </c>
      <c r="AF840" s="226">
        <v>6900000</v>
      </c>
      <c r="AG840" s="226">
        <v>6900000</v>
      </c>
      <c r="AH840" s="226">
        <v>6900000</v>
      </c>
      <c r="AI840" s="226">
        <v>6900000</v>
      </c>
      <c r="AJ840" s="226">
        <v>6900000</v>
      </c>
      <c r="AK840" s="226">
        <v>6900000</v>
      </c>
      <c r="AL840" s="226">
        <v>6900000</v>
      </c>
      <c r="AM840" s="226">
        <v>6900000</v>
      </c>
      <c r="AN840" s="226">
        <v>6900000</v>
      </c>
      <c r="AO840" s="226">
        <f t="shared" si="212"/>
        <v>193200000</v>
      </c>
      <c r="AP840" s="227">
        <f t="shared" si="213"/>
        <v>220800000</v>
      </c>
      <c r="AQ840" s="332"/>
      <c r="AR840" s="332"/>
      <c r="AS840" s="427"/>
      <c r="AT840" s="437"/>
      <c r="AU840" s="119" t="s">
        <v>195</v>
      </c>
      <c r="AV840" s="119">
        <f>VLOOKUP(F840,'[80]Detail Deprec_202512'!$D$230:$I$390,6,FALSE)</f>
        <v>6900000</v>
      </c>
      <c r="AW840" s="119">
        <f t="shared" si="207"/>
        <v>0</v>
      </c>
      <c r="BL840" s="259" t="s">
        <v>3419</v>
      </c>
    </row>
    <row r="841" spans="1:64" ht="12.9" customHeight="1" outlineLevel="1">
      <c r="A841" s="210">
        <f t="shared" si="206"/>
        <v>824</v>
      </c>
      <c r="B841" s="259" t="s">
        <v>271</v>
      </c>
      <c r="C841" s="539" t="s">
        <v>272</v>
      </c>
      <c r="D841" s="327">
        <v>155</v>
      </c>
      <c r="E841" s="259" t="s">
        <v>3424</v>
      </c>
      <c r="F841" s="213" t="s">
        <v>3425</v>
      </c>
      <c r="G841" s="432">
        <v>45378</v>
      </c>
      <c r="H841" s="351"/>
      <c r="I841" s="436"/>
      <c r="J841" s="217" t="s">
        <v>3421</v>
      </c>
      <c r="K841" s="433" t="s">
        <v>1859</v>
      </c>
      <c r="L841" s="217" t="s">
        <v>2186</v>
      </c>
      <c r="M841" s="217">
        <v>2024</v>
      </c>
      <c r="N841" s="218" t="s">
        <v>3422</v>
      </c>
      <c r="O841" s="218" t="s">
        <v>3426</v>
      </c>
      <c r="P841" s="218" t="s">
        <v>3426</v>
      </c>
      <c r="Q841" s="212">
        <v>1</v>
      </c>
      <c r="R841" s="434"/>
      <c r="S841" s="412">
        <v>414000000</v>
      </c>
      <c r="T841" s="412">
        <f t="shared" si="209"/>
        <v>6900000</v>
      </c>
      <c r="U841" s="224">
        <v>60</v>
      </c>
      <c r="V841" s="223">
        <v>22</v>
      </c>
      <c r="W841" s="222">
        <f t="shared" si="210"/>
        <v>6</v>
      </c>
      <c r="X841" s="225">
        <f t="shared" si="211"/>
        <v>28</v>
      </c>
      <c r="Y841" s="225">
        <f t="shared" si="208"/>
        <v>32</v>
      </c>
      <c r="Z841" s="414">
        <v>151800000</v>
      </c>
      <c r="AA841" s="414">
        <v>262200000</v>
      </c>
      <c r="AB841" s="226">
        <f t="shared" si="204"/>
        <v>41400000</v>
      </c>
      <c r="AC841" s="226">
        <v>6900000</v>
      </c>
      <c r="AD841" s="226">
        <v>6900000</v>
      </c>
      <c r="AE841" s="226">
        <v>6900000</v>
      </c>
      <c r="AF841" s="226">
        <v>6900000</v>
      </c>
      <c r="AG841" s="226">
        <v>6900000</v>
      </c>
      <c r="AH841" s="226">
        <v>6900000</v>
      </c>
      <c r="AI841" s="226">
        <v>6900000</v>
      </c>
      <c r="AJ841" s="226">
        <v>6900000</v>
      </c>
      <c r="AK841" s="226">
        <v>6900000</v>
      </c>
      <c r="AL841" s="226">
        <v>6900000</v>
      </c>
      <c r="AM841" s="226">
        <v>6900000</v>
      </c>
      <c r="AN841" s="226">
        <v>6900000</v>
      </c>
      <c r="AO841" s="226">
        <f t="shared" si="212"/>
        <v>193200000</v>
      </c>
      <c r="AP841" s="227">
        <f t="shared" si="213"/>
        <v>220800000</v>
      </c>
      <c r="AQ841" s="332"/>
      <c r="AR841" s="332"/>
      <c r="AS841" s="427"/>
      <c r="AT841" s="437"/>
      <c r="AU841" s="119" t="s">
        <v>195</v>
      </c>
      <c r="AV841" s="119">
        <f>VLOOKUP(F841,'[80]Detail Deprec_202512'!$D$230:$I$390,6,FALSE)</f>
        <v>6900000</v>
      </c>
      <c r="AW841" s="119">
        <f t="shared" si="207"/>
        <v>0</v>
      </c>
      <c r="BL841" s="259" t="s">
        <v>3424</v>
      </c>
    </row>
    <row r="842" spans="1:64" ht="12.9" hidden="1" customHeight="1" outlineLevel="1">
      <c r="A842" s="210">
        <f t="shared" si="206"/>
        <v>825</v>
      </c>
      <c r="B842" s="259" t="s">
        <v>168</v>
      </c>
      <c r="C842" s="539" t="s">
        <v>260</v>
      </c>
      <c r="D842" s="327">
        <v>155</v>
      </c>
      <c r="E842" s="259" t="s">
        <v>3427</v>
      </c>
      <c r="F842" s="213" t="s">
        <v>3427</v>
      </c>
      <c r="G842" s="432">
        <v>45407</v>
      </c>
      <c r="H842" s="351"/>
      <c r="I842" s="436"/>
      <c r="J842" s="217" t="s">
        <v>3428</v>
      </c>
      <c r="K842" s="433" t="s">
        <v>1859</v>
      </c>
      <c r="L842" s="217" t="s">
        <v>3429</v>
      </c>
      <c r="M842" s="217">
        <v>2024</v>
      </c>
      <c r="N842" s="218" t="s">
        <v>3430</v>
      </c>
      <c r="O842" s="218" t="s">
        <v>3431</v>
      </c>
      <c r="P842" s="218" t="s">
        <v>3432</v>
      </c>
      <c r="Q842" s="212">
        <v>1</v>
      </c>
      <c r="R842" s="434"/>
      <c r="S842" s="412">
        <v>558101577</v>
      </c>
      <c r="T842" s="412">
        <f t="shared" si="209"/>
        <v>9301692.9499999993</v>
      </c>
      <c r="U842" s="224">
        <v>60</v>
      </c>
      <c r="V842" s="223">
        <v>21.000000000000007</v>
      </c>
      <c r="W842" s="222">
        <f t="shared" si="210"/>
        <v>6.0000000000000009</v>
      </c>
      <c r="X842" s="225">
        <f t="shared" si="211"/>
        <v>27.000000000000007</v>
      </c>
      <c r="Y842" s="225">
        <f t="shared" si="208"/>
        <v>32.999999999999993</v>
      </c>
      <c r="Z842" s="414">
        <v>195335551.95000005</v>
      </c>
      <c r="AA842" s="414">
        <v>362766025.04999995</v>
      </c>
      <c r="AB842" s="226">
        <f t="shared" si="204"/>
        <v>55810157.700000003</v>
      </c>
      <c r="AC842" s="226">
        <v>9301692.9499999993</v>
      </c>
      <c r="AD842" s="226">
        <v>9301692.9499999993</v>
      </c>
      <c r="AE842" s="226">
        <v>9301692.9499999993</v>
      </c>
      <c r="AF842" s="226">
        <v>9301692.9499999993</v>
      </c>
      <c r="AG842" s="226">
        <v>9301692.9499999993</v>
      </c>
      <c r="AH842" s="226">
        <v>9301692.9499999993</v>
      </c>
      <c r="AI842" s="226">
        <v>9301692.9499999993</v>
      </c>
      <c r="AJ842" s="226">
        <v>9301692.9499999993</v>
      </c>
      <c r="AK842" s="226">
        <v>9301692.9499999993</v>
      </c>
      <c r="AL842" s="226">
        <v>9301692.9499999993</v>
      </c>
      <c r="AM842" s="226">
        <v>9301692.9499999993</v>
      </c>
      <c r="AN842" s="226">
        <v>9301692.9499999993</v>
      </c>
      <c r="AO842" s="226">
        <f t="shared" si="212"/>
        <v>251145709.65000004</v>
      </c>
      <c r="AP842" s="227">
        <f t="shared" si="213"/>
        <v>306955867.34999996</v>
      </c>
      <c r="AQ842" s="332"/>
      <c r="AR842" s="332"/>
      <c r="AS842" s="427"/>
      <c r="AT842" s="437"/>
      <c r="AU842" s="119" t="s">
        <v>195</v>
      </c>
      <c r="AV842" s="119">
        <f>VLOOKUP(F842,'[80]Detail Deprec_202512'!$D$230:$I$390,6,FALSE)</f>
        <v>9301692.9499999993</v>
      </c>
      <c r="AW842" s="534">
        <f t="shared" si="207"/>
        <v>0</v>
      </c>
      <c r="BL842" s="259" t="s">
        <v>3427</v>
      </c>
    </row>
    <row r="843" spans="1:64" ht="12.9" hidden="1" customHeight="1" outlineLevel="1">
      <c r="A843" s="210">
        <f t="shared" si="206"/>
        <v>826</v>
      </c>
      <c r="B843" s="259" t="s">
        <v>1839</v>
      </c>
      <c r="C843" s="539" t="s">
        <v>1840</v>
      </c>
      <c r="D843" s="327">
        <v>155</v>
      </c>
      <c r="E843" s="259" t="s">
        <v>3433</v>
      </c>
      <c r="F843" s="213" t="s">
        <v>3434</v>
      </c>
      <c r="G843" s="432">
        <v>45383</v>
      </c>
      <c r="H843" s="351"/>
      <c r="I843" s="436"/>
      <c r="J843" s="217" t="s">
        <v>1818</v>
      </c>
      <c r="K843" s="433" t="s">
        <v>1859</v>
      </c>
      <c r="L843" s="217" t="s">
        <v>1860</v>
      </c>
      <c r="M843" s="217">
        <v>2024</v>
      </c>
      <c r="N843" s="218" t="s">
        <v>3435</v>
      </c>
      <c r="O843" s="218" t="s">
        <v>3436</v>
      </c>
      <c r="P843" s="218" t="s">
        <v>3437</v>
      </c>
      <c r="Q843" s="212">
        <v>1</v>
      </c>
      <c r="R843" s="434"/>
      <c r="S843" s="412">
        <v>329000000</v>
      </c>
      <c r="T843" s="412">
        <f t="shared" si="209"/>
        <v>5483333.333333333</v>
      </c>
      <c r="U843" s="224">
        <v>60</v>
      </c>
      <c r="V843" s="223">
        <v>21</v>
      </c>
      <c r="W843" s="222">
        <f t="shared" si="210"/>
        <v>6</v>
      </c>
      <c r="X843" s="225">
        <f t="shared" si="211"/>
        <v>27</v>
      </c>
      <c r="Y843" s="225">
        <f t="shared" si="208"/>
        <v>33</v>
      </c>
      <c r="Z843" s="414">
        <v>115150000</v>
      </c>
      <c r="AA843" s="414">
        <v>213850000</v>
      </c>
      <c r="AB843" s="226">
        <f t="shared" ref="AB843:AB906" si="214">SUM(AC843:AH843)</f>
        <v>32899999.999999996</v>
      </c>
      <c r="AC843" s="226">
        <v>5483333.333333333</v>
      </c>
      <c r="AD843" s="226">
        <v>5483333.333333333</v>
      </c>
      <c r="AE843" s="226">
        <v>5483333.333333333</v>
      </c>
      <c r="AF843" s="226">
        <v>5483333.333333333</v>
      </c>
      <c r="AG843" s="226">
        <v>5483333.333333333</v>
      </c>
      <c r="AH843" s="226">
        <v>5483333.333333333</v>
      </c>
      <c r="AI843" s="226">
        <v>5483333.333333333</v>
      </c>
      <c r="AJ843" s="226">
        <v>5483333.333333333</v>
      </c>
      <c r="AK843" s="226">
        <v>5483333.333333333</v>
      </c>
      <c r="AL843" s="226">
        <v>5483333.333333333</v>
      </c>
      <c r="AM843" s="226">
        <v>5483333.333333333</v>
      </c>
      <c r="AN843" s="226">
        <v>5483333.333333333</v>
      </c>
      <c r="AO843" s="226">
        <f t="shared" si="212"/>
        <v>148050000</v>
      </c>
      <c r="AP843" s="227">
        <f t="shared" si="213"/>
        <v>180950000</v>
      </c>
      <c r="AQ843" s="332"/>
      <c r="AR843" s="332"/>
      <c r="AS843" s="427"/>
      <c r="AT843" s="437"/>
      <c r="AU843" s="119" t="s">
        <v>195</v>
      </c>
      <c r="AV843" s="119">
        <f>VLOOKUP(F843,'[80]Detail Deprec_202512'!$D$230:$I$390,6,FALSE)</f>
        <v>5483333.3300000001</v>
      </c>
      <c r="AW843" s="534">
        <f t="shared" si="207"/>
        <v>-3.3333329483866692E-3</v>
      </c>
      <c r="BL843" s="259" t="s">
        <v>3433</v>
      </c>
    </row>
    <row r="844" spans="1:64" ht="12.9" hidden="1" customHeight="1" outlineLevel="1">
      <c r="A844" s="210">
        <f t="shared" si="206"/>
        <v>827</v>
      </c>
      <c r="B844" s="259" t="s">
        <v>1839</v>
      </c>
      <c r="C844" s="600" t="s">
        <v>3438</v>
      </c>
      <c r="D844" s="327">
        <v>155</v>
      </c>
      <c r="E844" s="599" t="s">
        <v>3439</v>
      </c>
      <c r="F844" s="213" t="s">
        <v>3440</v>
      </c>
      <c r="G844" s="602">
        <v>45411</v>
      </c>
      <c r="H844" s="605"/>
      <c r="I844" s="606"/>
      <c r="J844" s="494" t="s">
        <v>2661</v>
      </c>
      <c r="K844" s="603" t="s">
        <v>1859</v>
      </c>
      <c r="L844" s="494" t="s">
        <v>3441</v>
      </c>
      <c r="M844" s="217">
        <v>2024</v>
      </c>
      <c r="N844" s="495" t="s">
        <v>3442</v>
      </c>
      <c r="O844" s="495" t="s">
        <v>3443</v>
      </c>
      <c r="P844" s="495" t="s">
        <v>3444</v>
      </c>
      <c r="Q844" s="489">
        <v>1</v>
      </c>
      <c r="R844" s="607"/>
      <c r="S844" s="604">
        <v>240322005</v>
      </c>
      <c r="T844" s="412">
        <f t="shared" si="209"/>
        <v>4005366.75</v>
      </c>
      <c r="U844" s="224">
        <v>60</v>
      </c>
      <c r="V844" s="223">
        <v>21</v>
      </c>
      <c r="W844" s="222">
        <f t="shared" si="210"/>
        <v>6</v>
      </c>
      <c r="X844" s="225">
        <f t="shared" si="211"/>
        <v>27</v>
      </c>
      <c r="Y844" s="225">
        <f t="shared" si="208"/>
        <v>33</v>
      </c>
      <c r="Z844" s="608">
        <v>84112701.75</v>
      </c>
      <c r="AA844" s="608">
        <v>156209303.25</v>
      </c>
      <c r="AB844" s="226">
        <f t="shared" si="214"/>
        <v>24032200.5</v>
      </c>
      <c r="AC844" s="502">
        <v>4005366.75</v>
      </c>
      <c r="AD844" s="502">
        <v>4005366.75</v>
      </c>
      <c r="AE844" s="502">
        <v>4005366.75</v>
      </c>
      <c r="AF844" s="502">
        <v>4005366.75</v>
      </c>
      <c r="AG844" s="502">
        <v>4005366.75</v>
      </c>
      <c r="AH844" s="502">
        <v>4005366.75</v>
      </c>
      <c r="AI844" s="502">
        <v>4005366.75</v>
      </c>
      <c r="AJ844" s="502">
        <v>4005366.75</v>
      </c>
      <c r="AK844" s="502">
        <v>4005366.75</v>
      </c>
      <c r="AL844" s="502">
        <v>4005366.75</v>
      </c>
      <c r="AM844" s="502">
        <v>4005366.75</v>
      </c>
      <c r="AN844" s="502">
        <v>4005366.75</v>
      </c>
      <c r="AO844" s="226">
        <f t="shared" si="212"/>
        <v>108144902.25</v>
      </c>
      <c r="AP844" s="227">
        <f t="shared" si="213"/>
        <v>132177102.75</v>
      </c>
      <c r="AQ844" s="332"/>
      <c r="AR844" s="597"/>
      <c r="AS844" s="609"/>
      <c r="AT844" s="610"/>
      <c r="AU844" s="119" t="s">
        <v>195</v>
      </c>
      <c r="AV844" s="119">
        <f>VLOOKUP(F844,'[80]Detail Deprec_202512'!$D$230:$I$390,6,FALSE)</f>
        <v>4005366.75</v>
      </c>
      <c r="AW844" s="534">
        <f t="shared" si="207"/>
        <v>0</v>
      </c>
      <c r="BL844" s="599" t="s">
        <v>3439</v>
      </c>
    </row>
    <row r="845" spans="1:64" ht="12.9" hidden="1" customHeight="1" outlineLevel="1">
      <c r="A845" s="210">
        <f t="shared" ref="A845:A908" si="215">A844+1</f>
        <v>828</v>
      </c>
      <c r="B845" s="599" t="s">
        <v>518</v>
      </c>
      <c r="C845" s="600" t="s">
        <v>512</v>
      </c>
      <c r="D845" s="601">
        <v>155</v>
      </c>
      <c r="E845" s="599" t="s">
        <v>3445</v>
      </c>
      <c r="F845" s="213" t="s">
        <v>3446</v>
      </c>
      <c r="G845" s="602">
        <v>45383</v>
      </c>
      <c r="H845" s="605"/>
      <c r="I845" s="606"/>
      <c r="J845" s="494" t="s">
        <v>1818</v>
      </c>
      <c r="K845" s="603" t="s">
        <v>1859</v>
      </c>
      <c r="L845" s="217" t="s">
        <v>1860</v>
      </c>
      <c r="M845" s="217">
        <v>2024</v>
      </c>
      <c r="N845" s="495" t="s">
        <v>3399</v>
      </c>
      <c r="O845" s="495" t="s">
        <v>3447</v>
      </c>
      <c r="P845" s="495" t="s">
        <v>3448</v>
      </c>
      <c r="Q845" s="489">
        <v>1</v>
      </c>
      <c r="R845" s="607"/>
      <c r="S845" s="604">
        <v>530000000</v>
      </c>
      <c r="T845" s="412">
        <f t="shared" si="209"/>
        <v>8833333.333333334</v>
      </c>
      <c r="U845" s="224">
        <v>60</v>
      </c>
      <c r="V845" s="223">
        <v>21</v>
      </c>
      <c r="W845" s="222">
        <f t="shared" si="210"/>
        <v>6</v>
      </c>
      <c r="X845" s="225">
        <f t="shared" si="211"/>
        <v>27</v>
      </c>
      <c r="Y845" s="225">
        <f t="shared" si="208"/>
        <v>33</v>
      </c>
      <c r="Z845" s="608">
        <v>185500000</v>
      </c>
      <c r="AA845" s="608">
        <v>344500000</v>
      </c>
      <c r="AB845" s="502">
        <f t="shared" si="214"/>
        <v>53000000.000000007</v>
      </c>
      <c r="AC845" s="502">
        <v>8833333.333333334</v>
      </c>
      <c r="AD845" s="502">
        <v>8833333.333333334</v>
      </c>
      <c r="AE845" s="502">
        <v>8833333.333333334</v>
      </c>
      <c r="AF845" s="502">
        <v>8833333.333333334</v>
      </c>
      <c r="AG845" s="502">
        <v>8833333.333333334</v>
      </c>
      <c r="AH845" s="502">
        <v>8833333.333333334</v>
      </c>
      <c r="AI845" s="502">
        <v>8833333.333333334</v>
      </c>
      <c r="AJ845" s="502">
        <v>8833333.333333334</v>
      </c>
      <c r="AK845" s="502">
        <v>8833333.333333334</v>
      </c>
      <c r="AL845" s="502">
        <v>8833333.333333334</v>
      </c>
      <c r="AM845" s="502">
        <v>8833333.333333334</v>
      </c>
      <c r="AN845" s="502">
        <v>8833333.333333334</v>
      </c>
      <c r="AO845" s="502">
        <f t="shared" si="212"/>
        <v>238500000</v>
      </c>
      <c r="AP845" s="503">
        <f t="shared" si="213"/>
        <v>291500000</v>
      </c>
      <c r="AQ845" s="597"/>
      <c r="AR845" s="597"/>
      <c r="AS845" s="609"/>
      <c r="AT845" s="610"/>
      <c r="AU845" s="119" t="s">
        <v>195</v>
      </c>
      <c r="AV845" s="119">
        <f>VLOOKUP(F845,'[80]Detail Deprec_202512'!$D$230:$I$390,6,FALSE)</f>
        <v>8833333.3300000001</v>
      </c>
      <c r="AW845" s="534">
        <f t="shared" si="207"/>
        <v>-3.3333338797092438E-3</v>
      </c>
      <c r="BL845" s="599" t="s">
        <v>3445</v>
      </c>
    </row>
    <row r="846" spans="1:64" ht="12.9" hidden="1" customHeight="1" outlineLevel="1">
      <c r="A846" s="210">
        <f t="shared" si="215"/>
        <v>829</v>
      </c>
      <c r="B846" s="599" t="s">
        <v>518</v>
      </c>
      <c r="C846" s="600" t="s">
        <v>512</v>
      </c>
      <c r="D846" s="601">
        <v>155</v>
      </c>
      <c r="E846" s="599" t="s">
        <v>3449</v>
      </c>
      <c r="F846" s="213" t="s">
        <v>3450</v>
      </c>
      <c r="G846" s="602">
        <v>45383</v>
      </c>
      <c r="H846" s="605"/>
      <c r="I846" s="606"/>
      <c r="J846" s="494" t="s">
        <v>1818</v>
      </c>
      <c r="K846" s="603" t="s">
        <v>1859</v>
      </c>
      <c r="L846" s="217" t="s">
        <v>1860</v>
      </c>
      <c r="M846" s="217">
        <v>2024</v>
      </c>
      <c r="N846" s="495" t="s">
        <v>3399</v>
      </c>
      <c r="O846" s="495" t="s">
        <v>3451</v>
      </c>
      <c r="P846" s="495" t="s">
        <v>3452</v>
      </c>
      <c r="Q846" s="489">
        <v>1</v>
      </c>
      <c r="R846" s="607"/>
      <c r="S846" s="604">
        <v>530000000</v>
      </c>
      <c r="T846" s="604">
        <f t="shared" si="209"/>
        <v>8833333.333333334</v>
      </c>
      <c r="U846" s="500">
        <v>60</v>
      </c>
      <c r="V846" s="596">
        <v>21</v>
      </c>
      <c r="W846" s="499">
        <f t="shared" si="210"/>
        <v>6</v>
      </c>
      <c r="X846" s="501">
        <f t="shared" si="211"/>
        <v>27</v>
      </c>
      <c r="Y846" s="501">
        <f t="shared" si="208"/>
        <v>33</v>
      </c>
      <c r="Z846" s="608">
        <v>185500000</v>
      </c>
      <c r="AA846" s="608">
        <v>344500000</v>
      </c>
      <c r="AB846" s="502">
        <f t="shared" si="214"/>
        <v>53000000.000000007</v>
      </c>
      <c r="AC846" s="502">
        <v>8833333.333333334</v>
      </c>
      <c r="AD846" s="502">
        <v>8833333.333333334</v>
      </c>
      <c r="AE846" s="502">
        <v>8833333.333333334</v>
      </c>
      <c r="AF846" s="502">
        <v>8833333.333333334</v>
      </c>
      <c r="AG846" s="502">
        <v>8833333.333333334</v>
      </c>
      <c r="AH846" s="502">
        <v>8833333.333333334</v>
      </c>
      <c r="AI846" s="502">
        <v>8833333.333333334</v>
      </c>
      <c r="AJ846" s="502">
        <v>8833333.333333334</v>
      </c>
      <c r="AK846" s="502">
        <v>8833333.333333334</v>
      </c>
      <c r="AL846" s="502">
        <v>8833333.333333334</v>
      </c>
      <c r="AM846" s="502">
        <v>8833333.333333334</v>
      </c>
      <c r="AN846" s="502">
        <v>8833333.333333334</v>
      </c>
      <c r="AO846" s="502">
        <f t="shared" si="212"/>
        <v>238500000</v>
      </c>
      <c r="AP846" s="503">
        <f t="shared" si="213"/>
        <v>291500000</v>
      </c>
      <c r="AQ846" s="597"/>
      <c r="AR846" s="597"/>
      <c r="AS846" s="609"/>
      <c r="AT846" s="610"/>
      <c r="AU846" s="119" t="s">
        <v>195</v>
      </c>
      <c r="AV846" s="119">
        <f>VLOOKUP(F846,'[80]Detail Deprec_202512'!$D$230:$I$390,6,FALSE)</f>
        <v>8833333.3300000001</v>
      </c>
      <c r="AW846" s="534">
        <f t="shared" si="207"/>
        <v>-3.3333338797092438E-3</v>
      </c>
      <c r="BL846" s="599" t="s">
        <v>3449</v>
      </c>
    </row>
    <row r="847" spans="1:64" ht="12.9" hidden="1" customHeight="1" outlineLevel="1">
      <c r="A847" s="210">
        <f t="shared" si="215"/>
        <v>830</v>
      </c>
      <c r="B847" s="599" t="s">
        <v>518</v>
      </c>
      <c r="C847" s="600" t="s">
        <v>512</v>
      </c>
      <c r="D847" s="601">
        <v>155</v>
      </c>
      <c r="E847" s="599" t="s">
        <v>3453</v>
      </c>
      <c r="F847" s="213" t="s">
        <v>3454</v>
      </c>
      <c r="G847" s="602">
        <v>45383</v>
      </c>
      <c r="H847" s="605"/>
      <c r="I847" s="606"/>
      <c r="J847" s="494" t="s">
        <v>1818</v>
      </c>
      <c r="K847" s="603" t="s">
        <v>1859</v>
      </c>
      <c r="L847" s="217" t="s">
        <v>1860</v>
      </c>
      <c r="M847" s="217">
        <v>2024</v>
      </c>
      <c r="N847" s="495" t="s">
        <v>3399</v>
      </c>
      <c r="O847" s="495" t="s">
        <v>3455</v>
      </c>
      <c r="P847" s="495" t="s">
        <v>3456</v>
      </c>
      <c r="Q847" s="489">
        <v>1</v>
      </c>
      <c r="R847" s="607"/>
      <c r="S847" s="604">
        <v>515000000</v>
      </c>
      <c r="T847" s="604">
        <f t="shared" si="209"/>
        <v>8583333.333333334</v>
      </c>
      <c r="U847" s="500">
        <v>60</v>
      </c>
      <c r="V847" s="596">
        <v>21</v>
      </c>
      <c r="W847" s="499">
        <f t="shared" si="210"/>
        <v>6</v>
      </c>
      <c r="X847" s="501">
        <f t="shared" si="211"/>
        <v>27</v>
      </c>
      <c r="Y847" s="501">
        <f t="shared" si="208"/>
        <v>33</v>
      </c>
      <c r="Z847" s="608">
        <v>180250000</v>
      </c>
      <c r="AA847" s="608">
        <v>334750000</v>
      </c>
      <c r="AB847" s="502">
        <f t="shared" si="214"/>
        <v>51500000.000000007</v>
      </c>
      <c r="AC847" s="502">
        <v>8583333.333333334</v>
      </c>
      <c r="AD847" s="502">
        <v>8583333.333333334</v>
      </c>
      <c r="AE847" s="502">
        <v>8583333.333333334</v>
      </c>
      <c r="AF847" s="502">
        <v>8583333.333333334</v>
      </c>
      <c r="AG847" s="502">
        <v>8583333.333333334</v>
      </c>
      <c r="AH847" s="502">
        <v>8583333.333333334</v>
      </c>
      <c r="AI847" s="502">
        <v>8583333.333333334</v>
      </c>
      <c r="AJ847" s="502">
        <v>8583333.333333334</v>
      </c>
      <c r="AK847" s="502">
        <v>8583333.333333334</v>
      </c>
      <c r="AL847" s="502">
        <v>8583333.333333334</v>
      </c>
      <c r="AM847" s="502">
        <v>8583333.333333334</v>
      </c>
      <c r="AN847" s="502">
        <v>8583333.333333334</v>
      </c>
      <c r="AO847" s="502">
        <f t="shared" si="212"/>
        <v>231750000</v>
      </c>
      <c r="AP847" s="503">
        <f t="shared" si="213"/>
        <v>283250000</v>
      </c>
      <c r="AQ847" s="597"/>
      <c r="AR847" s="597"/>
      <c r="AS847" s="609"/>
      <c r="AT847" s="610"/>
      <c r="AU847" s="119" t="s">
        <v>195</v>
      </c>
      <c r="AV847" s="119">
        <f>VLOOKUP(F847,'[80]Detail Deprec_202512'!$D$230:$I$390,6,FALSE)</f>
        <v>8583333.3300000001</v>
      </c>
      <c r="AW847" s="534">
        <f t="shared" si="207"/>
        <v>-3.3333338797092438E-3</v>
      </c>
      <c r="BL847" s="599" t="s">
        <v>3453</v>
      </c>
    </row>
    <row r="848" spans="1:64" ht="12.9" hidden="1" customHeight="1" outlineLevel="1">
      <c r="A848" s="210">
        <f t="shared" si="215"/>
        <v>831</v>
      </c>
      <c r="B848" s="599" t="s">
        <v>518</v>
      </c>
      <c r="C848" s="600" t="s">
        <v>512</v>
      </c>
      <c r="D848" s="601">
        <v>155</v>
      </c>
      <c r="E848" s="599" t="s">
        <v>3457</v>
      </c>
      <c r="F848" s="213" t="s">
        <v>3458</v>
      </c>
      <c r="G848" s="602">
        <v>45442</v>
      </c>
      <c r="H848" s="605"/>
      <c r="I848" s="606"/>
      <c r="J848" s="494" t="s">
        <v>1818</v>
      </c>
      <c r="K848" s="603" t="s">
        <v>1859</v>
      </c>
      <c r="L848" s="217" t="s">
        <v>2163</v>
      </c>
      <c r="M848" s="217">
        <v>2024</v>
      </c>
      <c r="N848" s="495" t="s">
        <v>3459</v>
      </c>
      <c r="O848" s="495" t="s">
        <v>3460</v>
      </c>
      <c r="P848" s="495" t="s">
        <v>3461</v>
      </c>
      <c r="Q848" s="489">
        <v>1</v>
      </c>
      <c r="R848" s="607"/>
      <c r="S848" s="604">
        <v>615000000</v>
      </c>
      <c r="T848" s="604">
        <f t="shared" si="209"/>
        <v>10250000</v>
      </c>
      <c r="U848" s="500">
        <v>60</v>
      </c>
      <c r="V848" s="596">
        <v>20</v>
      </c>
      <c r="W848" s="499">
        <f t="shared" si="210"/>
        <v>6</v>
      </c>
      <c r="X848" s="501">
        <f t="shared" si="211"/>
        <v>26</v>
      </c>
      <c r="Y848" s="501">
        <f t="shared" si="208"/>
        <v>34</v>
      </c>
      <c r="Z848" s="608">
        <v>205000000</v>
      </c>
      <c r="AA848" s="608">
        <v>410000000</v>
      </c>
      <c r="AB848" s="502">
        <f t="shared" si="214"/>
        <v>61500000</v>
      </c>
      <c r="AC848" s="502">
        <v>10250000</v>
      </c>
      <c r="AD848" s="502">
        <v>10250000</v>
      </c>
      <c r="AE848" s="502">
        <v>10250000</v>
      </c>
      <c r="AF848" s="502">
        <v>10250000</v>
      </c>
      <c r="AG848" s="502">
        <v>10250000</v>
      </c>
      <c r="AH848" s="502">
        <v>10250000</v>
      </c>
      <c r="AI848" s="502">
        <v>10250000</v>
      </c>
      <c r="AJ848" s="502">
        <v>10250000</v>
      </c>
      <c r="AK848" s="502">
        <v>10250000</v>
      </c>
      <c r="AL848" s="502">
        <v>10250000</v>
      </c>
      <c r="AM848" s="502">
        <v>10250000</v>
      </c>
      <c r="AN848" s="502">
        <v>10250000</v>
      </c>
      <c r="AO848" s="502">
        <f t="shared" si="212"/>
        <v>266500000</v>
      </c>
      <c r="AP848" s="503">
        <f t="shared" si="213"/>
        <v>348500000</v>
      </c>
      <c r="AQ848" s="597"/>
      <c r="AR848" s="597"/>
      <c r="AS848" s="609"/>
      <c r="AT848" s="610"/>
      <c r="AU848" s="119" t="s">
        <v>195</v>
      </c>
      <c r="AV848" s="119">
        <f>VLOOKUP(F848,'[80]Detail Deprec_202512'!$D$230:$I$390,6,FALSE)</f>
        <v>10250000</v>
      </c>
      <c r="AW848" s="534">
        <f t="shared" si="207"/>
        <v>0</v>
      </c>
      <c r="BL848" s="599" t="s">
        <v>3457</v>
      </c>
    </row>
    <row r="849" spans="1:64" ht="12.9" hidden="1" customHeight="1" outlineLevel="1">
      <c r="A849" s="210">
        <f t="shared" si="215"/>
        <v>832</v>
      </c>
      <c r="B849" s="599" t="s">
        <v>518</v>
      </c>
      <c r="C849" s="600" t="s">
        <v>512</v>
      </c>
      <c r="D849" s="601">
        <v>155</v>
      </c>
      <c r="E849" s="599" t="s">
        <v>3462</v>
      </c>
      <c r="F849" s="213" t="s">
        <v>3463</v>
      </c>
      <c r="G849" s="602">
        <v>45442</v>
      </c>
      <c r="H849" s="605"/>
      <c r="I849" s="606"/>
      <c r="J849" s="494" t="s">
        <v>1818</v>
      </c>
      <c r="K849" s="603" t="s">
        <v>1859</v>
      </c>
      <c r="L849" s="217" t="s">
        <v>2163</v>
      </c>
      <c r="M849" s="217">
        <v>2024</v>
      </c>
      <c r="N849" s="495" t="s">
        <v>3459</v>
      </c>
      <c r="O849" s="495" t="s">
        <v>3464</v>
      </c>
      <c r="P849" s="495" t="s">
        <v>3465</v>
      </c>
      <c r="Q849" s="489">
        <v>1</v>
      </c>
      <c r="R849" s="607"/>
      <c r="S849" s="604">
        <v>615000000</v>
      </c>
      <c r="T849" s="604">
        <f t="shared" si="209"/>
        <v>10250000</v>
      </c>
      <c r="U849" s="500">
        <v>60</v>
      </c>
      <c r="V849" s="596">
        <v>20</v>
      </c>
      <c r="W849" s="499">
        <f t="shared" si="210"/>
        <v>6</v>
      </c>
      <c r="X849" s="501">
        <f t="shared" si="211"/>
        <v>26</v>
      </c>
      <c r="Y849" s="501">
        <f t="shared" si="208"/>
        <v>34</v>
      </c>
      <c r="Z849" s="608">
        <v>205000000</v>
      </c>
      <c r="AA849" s="608">
        <v>410000000</v>
      </c>
      <c r="AB849" s="502">
        <f t="shared" si="214"/>
        <v>61500000</v>
      </c>
      <c r="AC849" s="502">
        <v>10250000</v>
      </c>
      <c r="AD849" s="502">
        <v>10250000</v>
      </c>
      <c r="AE849" s="502">
        <v>10250000</v>
      </c>
      <c r="AF849" s="502">
        <v>10250000</v>
      </c>
      <c r="AG849" s="502">
        <v>10250000</v>
      </c>
      <c r="AH849" s="502">
        <v>10250000</v>
      </c>
      <c r="AI849" s="502">
        <v>10250000</v>
      </c>
      <c r="AJ849" s="502">
        <v>10250000</v>
      </c>
      <c r="AK849" s="502">
        <v>10250000</v>
      </c>
      <c r="AL849" s="502">
        <v>10250000</v>
      </c>
      <c r="AM849" s="502">
        <v>10250000</v>
      </c>
      <c r="AN849" s="502">
        <v>10250000</v>
      </c>
      <c r="AO849" s="502">
        <f t="shared" si="212"/>
        <v>266500000</v>
      </c>
      <c r="AP849" s="503">
        <f t="shared" si="213"/>
        <v>348500000</v>
      </c>
      <c r="AQ849" s="597"/>
      <c r="AR849" s="597"/>
      <c r="AS849" s="609"/>
      <c r="AT849" s="610"/>
      <c r="AU849" s="119" t="s">
        <v>195</v>
      </c>
      <c r="AV849" s="119">
        <f>VLOOKUP(F849,'[80]Detail Deprec_202512'!$D$230:$I$390,6,FALSE)</f>
        <v>10250000</v>
      </c>
      <c r="AW849" s="534">
        <f t="shared" si="207"/>
        <v>0</v>
      </c>
      <c r="BL849" s="599" t="s">
        <v>3462</v>
      </c>
    </row>
    <row r="850" spans="1:64" ht="12.9" hidden="1" customHeight="1" outlineLevel="1">
      <c r="A850" s="210">
        <f t="shared" si="215"/>
        <v>833</v>
      </c>
      <c r="B850" s="490" t="s">
        <v>518</v>
      </c>
      <c r="C850" s="748" t="s">
        <v>512</v>
      </c>
      <c r="D850" s="601">
        <v>155</v>
      </c>
      <c r="E850" s="490" t="s">
        <v>3466</v>
      </c>
      <c r="F850" s="213" t="s">
        <v>3467</v>
      </c>
      <c r="G850" s="749">
        <v>45442</v>
      </c>
      <c r="H850" s="605"/>
      <c r="I850" s="606"/>
      <c r="J850" s="494" t="s">
        <v>1818</v>
      </c>
      <c r="K850" s="750" t="s">
        <v>1859</v>
      </c>
      <c r="L850" s="217" t="s">
        <v>1860</v>
      </c>
      <c r="M850" s="217">
        <v>2024</v>
      </c>
      <c r="N850" s="494" t="s">
        <v>3399</v>
      </c>
      <c r="O850" s="494" t="s">
        <v>3468</v>
      </c>
      <c r="P850" s="494" t="s">
        <v>3469</v>
      </c>
      <c r="Q850" s="489">
        <v>1</v>
      </c>
      <c r="R850" s="751"/>
      <c r="S850" s="604">
        <v>415000000</v>
      </c>
      <c r="T850" s="604">
        <f>+S850/U850</f>
        <v>8645833.333333334</v>
      </c>
      <c r="U850" s="500">
        <v>48</v>
      </c>
      <c r="V850" s="596">
        <v>23.999999999999996</v>
      </c>
      <c r="W850" s="752">
        <f t="shared" si="210"/>
        <v>6</v>
      </c>
      <c r="X850" s="501">
        <f t="shared" si="211"/>
        <v>29.999999999999996</v>
      </c>
      <c r="Y850" s="501">
        <f t="shared" si="208"/>
        <v>18.000000000000004</v>
      </c>
      <c r="Z850" s="608">
        <v>172916666.19999999</v>
      </c>
      <c r="AA850" s="608">
        <v>242083333.80000001</v>
      </c>
      <c r="AB850" s="608">
        <f t="shared" si="214"/>
        <v>51875000.000000007</v>
      </c>
      <c r="AC850" s="608">
        <v>8645833.333333334</v>
      </c>
      <c r="AD850" s="608">
        <v>8645833.333333334</v>
      </c>
      <c r="AE850" s="608">
        <v>8645833.333333334</v>
      </c>
      <c r="AF850" s="608">
        <v>8645833.333333334</v>
      </c>
      <c r="AG850" s="608">
        <v>8645833.333333334</v>
      </c>
      <c r="AH850" s="608">
        <v>8645833.333333334</v>
      </c>
      <c r="AI850" s="608">
        <v>8645833.333333334</v>
      </c>
      <c r="AJ850" s="608">
        <v>8645833.333333334</v>
      </c>
      <c r="AK850" s="608">
        <v>8645833.333333334</v>
      </c>
      <c r="AL850" s="608">
        <v>8645833.333333334</v>
      </c>
      <c r="AM850" s="608">
        <v>8645833.333333334</v>
      </c>
      <c r="AN850" s="608">
        <v>8645833.333333334</v>
      </c>
      <c r="AO850" s="608">
        <f t="shared" si="212"/>
        <v>224791666.19999999</v>
      </c>
      <c r="AP850" s="753">
        <f t="shared" si="213"/>
        <v>190208333.80000001</v>
      </c>
      <c r="AQ850" s="754"/>
      <c r="AR850" s="754"/>
      <c r="AS850" s="755"/>
      <c r="AT850" s="756"/>
      <c r="AU850" s="757" t="s">
        <v>195</v>
      </c>
      <c r="AV850" s="757">
        <f>VLOOKUP(F850,'[80]Detail Deprec_202512'!$D$230:$I$390,6,FALSE)</f>
        <v>8645833.3100000005</v>
      </c>
      <c r="AW850" s="757">
        <f t="shared" si="207"/>
        <v>-2.3333333432674408E-2</v>
      </c>
      <c r="AX850" s="534">
        <f t="shared" ref="AX850:AX851" si="216">AW850-AV850</f>
        <v>-8645833.333333334</v>
      </c>
      <c r="BL850" s="490" t="s">
        <v>3466</v>
      </c>
    </row>
    <row r="851" spans="1:64" ht="12.9" hidden="1" customHeight="1" outlineLevel="1">
      <c r="A851" s="210">
        <f t="shared" si="215"/>
        <v>834</v>
      </c>
      <c r="B851" s="490" t="s">
        <v>518</v>
      </c>
      <c r="C851" s="748" t="s">
        <v>1446</v>
      </c>
      <c r="D851" s="601">
        <v>155</v>
      </c>
      <c r="E851" s="490" t="s">
        <v>3470</v>
      </c>
      <c r="F851" s="213" t="s">
        <v>3471</v>
      </c>
      <c r="G851" s="749">
        <v>45442</v>
      </c>
      <c r="H851" s="605"/>
      <c r="I851" s="606"/>
      <c r="J851" s="494" t="s">
        <v>1818</v>
      </c>
      <c r="K851" s="750" t="s">
        <v>1859</v>
      </c>
      <c r="L851" s="217" t="s">
        <v>1860</v>
      </c>
      <c r="M851" s="217">
        <v>2024</v>
      </c>
      <c r="N851" s="494" t="s">
        <v>3399</v>
      </c>
      <c r="O851" s="494" t="s">
        <v>3472</v>
      </c>
      <c r="P851" s="494" t="s">
        <v>3473</v>
      </c>
      <c r="Q851" s="489">
        <v>1</v>
      </c>
      <c r="R851" s="751"/>
      <c r="S851" s="604">
        <v>415000000</v>
      </c>
      <c r="T851" s="604">
        <f t="shared" ref="T851" si="217">+S851/U851</f>
        <v>8645833.333333334</v>
      </c>
      <c r="U851" s="500">
        <v>48</v>
      </c>
      <c r="V851" s="596">
        <v>23.999999999999996</v>
      </c>
      <c r="W851" s="752">
        <f t="shared" si="210"/>
        <v>6</v>
      </c>
      <c r="X851" s="501">
        <f t="shared" si="211"/>
        <v>29.999999999999996</v>
      </c>
      <c r="Y851" s="501">
        <f t="shared" si="208"/>
        <v>18.000000000000004</v>
      </c>
      <c r="Z851" s="608">
        <v>172916666.19999999</v>
      </c>
      <c r="AA851" s="608">
        <v>242083333.80000001</v>
      </c>
      <c r="AB851" s="608">
        <f t="shared" si="214"/>
        <v>51875000.000000007</v>
      </c>
      <c r="AC851" s="608">
        <v>8645833.333333334</v>
      </c>
      <c r="AD851" s="608">
        <v>8645833.333333334</v>
      </c>
      <c r="AE851" s="608">
        <v>8645833.333333334</v>
      </c>
      <c r="AF851" s="608">
        <v>8645833.333333334</v>
      </c>
      <c r="AG851" s="608">
        <v>8645833.333333334</v>
      </c>
      <c r="AH851" s="608">
        <v>8645833.333333334</v>
      </c>
      <c r="AI851" s="608">
        <v>8645833.333333334</v>
      </c>
      <c r="AJ851" s="608">
        <v>8645833.333333334</v>
      </c>
      <c r="AK851" s="608">
        <v>8645833.333333334</v>
      </c>
      <c r="AL851" s="608">
        <v>8645833.333333334</v>
      </c>
      <c r="AM851" s="608">
        <v>8645833.333333334</v>
      </c>
      <c r="AN851" s="608">
        <v>8645833.333333334</v>
      </c>
      <c r="AO851" s="608">
        <f t="shared" si="212"/>
        <v>224791666.19999999</v>
      </c>
      <c r="AP851" s="753">
        <f t="shared" si="213"/>
        <v>190208333.80000001</v>
      </c>
      <c r="AQ851" s="754"/>
      <c r="AR851" s="754"/>
      <c r="AS851" s="755"/>
      <c r="AT851" s="756"/>
      <c r="AU851" s="757" t="s">
        <v>195</v>
      </c>
      <c r="AV851" s="757">
        <f>VLOOKUP(F851,'[80]Detail Deprec_202512'!$D$230:$I$390,6,FALSE)</f>
        <v>8645833.3100000005</v>
      </c>
      <c r="AW851" s="757">
        <f t="shared" si="207"/>
        <v>-2.3333333432674408E-2</v>
      </c>
      <c r="AX851" s="534">
        <f t="shared" si="216"/>
        <v>-8645833.333333334</v>
      </c>
      <c r="BL851" s="490" t="s">
        <v>3470</v>
      </c>
    </row>
    <row r="852" spans="1:64" ht="12.9" hidden="1" customHeight="1" outlineLevel="1">
      <c r="A852" s="210">
        <f t="shared" si="215"/>
        <v>835</v>
      </c>
      <c r="B852" s="599" t="s">
        <v>518</v>
      </c>
      <c r="C852" s="600" t="s">
        <v>1446</v>
      </c>
      <c r="D852" s="601">
        <v>155</v>
      </c>
      <c r="E852" s="599" t="s">
        <v>3474</v>
      </c>
      <c r="F852" s="213" t="s">
        <v>3475</v>
      </c>
      <c r="G852" s="602">
        <v>45442</v>
      </c>
      <c r="H852" s="605"/>
      <c r="I852" s="606"/>
      <c r="J852" s="494" t="s">
        <v>1818</v>
      </c>
      <c r="K852" s="603" t="s">
        <v>1859</v>
      </c>
      <c r="L852" s="217" t="s">
        <v>2163</v>
      </c>
      <c r="M852" s="217">
        <v>2024</v>
      </c>
      <c r="N852" s="495" t="s">
        <v>3459</v>
      </c>
      <c r="O852" s="495" t="s">
        <v>3476</v>
      </c>
      <c r="P852" s="495" t="s">
        <v>3477</v>
      </c>
      <c r="Q852" s="489">
        <v>1</v>
      </c>
      <c r="R852" s="607"/>
      <c r="S852" s="604">
        <v>385000000</v>
      </c>
      <c r="T852" s="604">
        <f t="shared" si="209"/>
        <v>6416666.666666667</v>
      </c>
      <c r="U852" s="500">
        <v>60</v>
      </c>
      <c r="V852" s="596">
        <v>20</v>
      </c>
      <c r="W852" s="499">
        <f t="shared" si="210"/>
        <v>6</v>
      </c>
      <c r="X852" s="501">
        <f t="shared" si="211"/>
        <v>26</v>
      </c>
      <c r="Y852" s="501">
        <f t="shared" si="208"/>
        <v>34</v>
      </c>
      <c r="Z852" s="608">
        <v>128333333.33333333</v>
      </c>
      <c r="AA852" s="608">
        <v>256666666.66666669</v>
      </c>
      <c r="AB852" s="502">
        <f t="shared" si="214"/>
        <v>38500000</v>
      </c>
      <c r="AC852" s="502">
        <v>6416666.666666667</v>
      </c>
      <c r="AD852" s="502">
        <v>6416666.666666667</v>
      </c>
      <c r="AE852" s="502">
        <v>6416666.666666667</v>
      </c>
      <c r="AF852" s="502">
        <v>6416666.666666667</v>
      </c>
      <c r="AG852" s="502">
        <v>6416666.666666667</v>
      </c>
      <c r="AH852" s="502">
        <v>6416666.666666667</v>
      </c>
      <c r="AI852" s="502">
        <v>6416666.666666667</v>
      </c>
      <c r="AJ852" s="502">
        <v>6416666.666666667</v>
      </c>
      <c r="AK852" s="502">
        <v>6416666.666666667</v>
      </c>
      <c r="AL852" s="502">
        <v>6416666.666666667</v>
      </c>
      <c r="AM852" s="502">
        <v>6416666.666666667</v>
      </c>
      <c r="AN852" s="502">
        <v>6416666.666666667</v>
      </c>
      <c r="AO852" s="502">
        <f t="shared" si="212"/>
        <v>166833333.33333331</v>
      </c>
      <c r="AP852" s="503">
        <f t="shared" si="213"/>
        <v>218166666.66666669</v>
      </c>
      <c r="AQ852" s="597"/>
      <c r="AR852" s="597"/>
      <c r="AS852" s="609"/>
      <c r="AT852" s="610"/>
      <c r="AU852" s="119" t="s">
        <v>195</v>
      </c>
      <c r="AV852" s="119">
        <f>VLOOKUP(F852,'[80]Detail Deprec_202512'!$D$230:$I$390,6,FALSE)</f>
        <v>6416666.6699999999</v>
      </c>
      <c r="AW852" s="534">
        <f t="shared" si="207"/>
        <v>3.3333329483866692E-3</v>
      </c>
      <c r="BL852" s="599" t="s">
        <v>3474</v>
      </c>
    </row>
    <row r="853" spans="1:64" ht="12.9" hidden="1" customHeight="1" outlineLevel="1">
      <c r="A853" s="210">
        <f t="shared" si="215"/>
        <v>836</v>
      </c>
      <c r="B853" s="599" t="s">
        <v>518</v>
      </c>
      <c r="C853" s="600" t="s">
        <v>512</v>
      </c>
      <c r="D853" s="601">
        <v>155</v>
      </c>
      <c r="E853" s="599" t="s">
        <v>3478</v>
      </c>
      <c r="F853" s="213" t="s">
        <v>3479</v>
      </c>
      <c r="G853" s="602">
        <v>45442</v>
      </c>
      <c r="H853" s="605"/>
      <c r="I853" s="606"/>
      <c r="J853" s="494" t="s">
        <v>1818</v>
      </c>
      <c r="K853" s="603" t="s">
        <v>1859</v>
      </c>
      <c r="L853" s="217" t="s">
        <v>2163</v>
      </c>
      <c r="M853" s="217">
        <v>2024</v>
      </c>
      <c r="N853" s="495" t="s">
        <v>3459</v>
      </c>
      <c r="O853" s="495" t="s">
        <v>3480</v>
      </c>
      <c r="P853" s="495" t="s">
        <v>3481</v>
      </c>
      <c r="Q853" s="489">
        <v>1</v>
      </c>
      <c r="R853" s="607"/>
      <c r="S853" s="604">
        <v>615000000</v>
      </c>
      <c r="T853" s="604">
        <f t="shared" si="209"/>
        <v>10250000</v>
      </c>
      <c r="U853" s="500">
        <v>60</v>
      </c>
      <c r="V853" s="596">
        <v>20</v>
      </c>
      <c r="W853" s="499">
        <f t="shared" si="210"/>
        <v>6</v>
      </c>
      <c r="X853" s="501">
        <f t="shared" si="211"/>
        <v>26</v>
      </c>
      <c r="Y853" s="501">
        <f t="shared" si="208"/>
        <v>34</v>
      </c>
      <c r="Z853" s="608">
        <v>205000000</v>
      </c>
      <c r="AA853" s="608">
        <v>410000000</v>
      </c>
      <c r="AB853" s="502">
        <f t="shared" si="214"/>
        <v>61500000</v>
      </c>
      <c r="AC853" s="502">
        <v>10250000</v>
      </c>
      <c r="AD853" s="502">
        <v>10250000</v>
      </c>
      <c r="AE853" s="502">
        <v>10250000</v>
      </c>
      <c r="AF853" s="502">
        <v>10250000</v>
      </c>
      <c r="AG853" s="502">
        <v>10250000</v>
      </c>
      <c r="AH853" s="502">
        <v>10250000</v>
      </c>
      <c r="AI853" s="502">
        <v>10250000</v>
      </c>
      <c r="AJ853" s="502">
        <v>10250000</v>
      </c>
      <c r="AK853" s="502">
        <v>10250000</v>
      </c>
      <c r="AL853" s="502">
        <v>10250000</v>
      </c>
      <c r="AM853" s="502">
        <v>10250000</v>
      </c>
      <c r="AN853" s="502">
        <v>10250000</v>
      </c>
      <c r="AO853" s="502">
        <f t="shared" si="212"/>
        <v>266500000</v>
      </c>
      <c r="AP853" s="503">
        <f t="shared" si="213"/>
        <v>348500000</v>
      </c>
      <c r="AQ853" s="597"/>
      <c r="AR853" s="597"/>
      <c r="AS853" s="609"/>
      <c r="AT853" s="610"/>
      <c r="AU853" s="119" t="s">
        <v>195</v>
      </c>
      <c r="AV853" s="119">
        <f>VLOOKUP(F853,'[80]Detail Deprec_202512'!$D$230:$I$390,6,FALSE)</f>
        <v>10250000</v>
      </c>
      <c r="AW853" s="534">
        <f t="shared" si="207"/>
        <v>0</v>
      </c>
      <c r="BL853" s="599" t="s">
        <v>3478</v>
      </c>
    </row>
    <row r="854" spans="1:64" ht="12.9" hidden="1" customHeight="1" outlineLevel="1">
      <c r="A854" s="210">
        <f t="shared" si="215"/>
        <v>837</v>
      </c>
      <c r="B854" s="599" t="s">
        <v>3482</v>
      </c>
      <c r="C854" s="600" t="s">
        <v>3483</v>
      </c>
      <c r="D854" s="601">
        <v>155</v>
      </c>
      <c r="E854" s="599"/>
      <c r="F854" s="213" t="s">
        <v>3484</v>
      </c>
      <c r="G854" s="602">
        <v>45441</v>
      </c>
      <c r="H854" s="605"/>
      <c r="I854" s="606"/>
      <c r="J854" s="494" t="s">
        <v>3485</v>
      </c>
      <c r="K854" s="603" t="s">
        <v>1859</v>
      </c>
      <c r="L854" s="494" t="s">
        <v>2090</v>
      </c>
      <c r="M854" s="217">
        <v>2024</v>
      </c>
      <c r="N854" s="495" t="s">
        <v>3486</v>
      </c>
      <c r="O854" s="495" t="s">
        <v>3487</v>
      </c>
      <c r="P854" s="495" t="s">
        <v>3488</v>
      </c>
      <c r="Q854" s="489">
        <v>1</v>
      </c>
      <c r="R854" s="607"/>
      <c r="S854" s="604">
        <v>346446600</v>
      </c>
      <c r="T854" s="604">
        <f t="shared" si="209"/>
        <v>5774110</v>
      </c>
      <c r="U854" s="500">
        <v>60</v>
      </c>
      <c r="V854" s="596">
        <v>20</v>
      </c>
      <c r="W854" s="499">
        <f t="shared" si="210"/>
        <v>6</v>
      </c>
      <c r="X854" s="501">
        <f t="shared" si="211"/>
        <v>26</v>
      </c>
      <c r="Y854" s="501">
        <f t="shared" si="208"/>
        <v>34</v>
      </c>
      <c r="Z854" s="608">
        <v>115482200</v>
      </c>
      <c r="AA854" s="608">
        <v>230964400</v>
      </c>
      <c r="AB854" s="502">
        <f t="shared" si="214"/>
        <v>34644660</v>
      </c>
      <c r="AC854" s="502">
        <v>5774110</v>
      </c>
      <c r="AD854" s="502">
        <v>5774110</v>
      </c>
      <c r="AE854" s="502">
        <v>5774110</v>
      </c>
      <c r="AF854" s="502">
        <v>5774110</v>
      </c>
      <c r="AG854" s="502">
        <v>5774110</v>
      </c>
      <c r="AH854" s="502">
        <v>5774110</v>
      </c>
      <c r="AI854" s="502">
        <v>5774110</v>
      </c>
      <c r="AJ854" s="502">
        <v>5774110</v>
      </c>
      <c r="AK854" s="502">
        <v>5774110</v>
      </c>
      <c r="AL854" s="502">
        <v>5774110</v>
      </c>
      <c r="AM854" s="502">
        <v>5774110</v>
      </c>
      <c r="AN854" s="502">
        <v>5774110</v>
      </c>
      <c r="AO854" s="502">
        <f t="shared" si="212"/>
        <v>150126860</v>
      </c>
      <c r="AP854" s="503">
        <f t="shared" si="213"/>
        <v>196319740</v>
      </c>
      <c r="AQ854" s="597"/>
      <c r="AR854" s="597"/>
      <c r="AS854" s="609"/>
      <c r="AT854" s="610"/>
      <c r="AU854" s="119" t="s">
        <v>195</v>
      </c>
      <c r="AV854" s="119">
        <f>VLOOKUP(F854,'[80]Detail Deprec_202512'!$D$230:$I$390,6,FALSE)</f>
        <v>5774110</v>
      </c>
      <c r="AW854" s="534">
        <f t="shared" si="207"/>
        <v>0</v>
      </c>
      <c r="BL854" s="599"/>
    </row>
    <row r="855" spans="1:64" ht="12.9" hidden="1" customHeight="1" outlineLevel="1">
      <c r="A855" s="210">
        <f t="shared" si="215"/>
        <v>838</v>
      </c>
      <c r="B855" s="259" t="s">
        <v>168</v>
      </c>
      <c r="C855" s="600" t="s">
        <v>260</v>
      </c>
      <c r="D855" s="601">
        <v>155</v>
      </c>
      <c r="E855" s="599"/>
      <c r="F855" s="213" t="s">
        <v>3489</v>
      </c>
      <c r="G855" s="602">
        <v>45441</v>
      </c>
      <c r="H855" s="605"/>
      <c r="I855" s="606"/>
      <c r="J855" s="494" t="s">
        <v>3485</v>
      </c>
      <c r="K855" s="603" t="s">
        <v>1859</v>
      </c>
      <c r="L855" s="494" t="s">
        <v>2090</v>
      </c>
      <c r="M855" s="217">
        <v>2024</v>
      </c>
      <c r="N855" s="495" t="s">
        <v>3490</v>
      </c>
      <c r="O855" s="495" t="s">
        <v>3491</v>
      </c>
      <c r="P855" s="495" t="s">
        <v>3492</v>
      </c>
      <c r="Q855" s="489">
        <v>1</v>
      </c>
      <c r="R855" s="607"/>
      <c r="S855" s="604">
        <v>346446600</v>
      </c>
      <c r="T855" s="604">
        <f t="shared" si="209"/>
        <v>5774110</v>
      </c>
      <c r="U855" s="500">
        <v>60</v>
      </c>
      <c r="V855" s="596">
        <v>20</v>
      </c>
      <c r="W855" s="499">
        <f t="shared" si="210"/>
        <v>6</v>
      </c>
      <c r="X855" s="501">
        <f t="shared" si="211"/>
        <v>26</v>
      </c>
      <c r="Y855" s="501">
        <f t="shared" si="208"/>
        <v>34</v>
      </c>
      <c r="Z855" s="608">
        <v>115482200</v>
      </c>
      <c r="AA855" s="608">
        <v>230964400</v>
      </c>
      <c r="AB855" s="502">
        <f t="shared" si="214"/>
        <v>34644660</v>
      </c>
      <c r="AC855" s="502">
        <v>5774110</v>
      </c>
      <c r="AD855" s="502">
        <v>5774110</v>
      </c>
      <c r="AE855" s="502">
        <v>5774110</v>
      </c>
      <c r="AF855" s="502">
        <v>5774110</v>
      </c>
      <c r="AG855" s="502">
        <v>5774110</v>
      </c>
      <c r="AH855" s="502">
        <v>5774110</v>
      </c>
      <c r="AI855" s="502">
        <v>5774110</v>
      </c>
      <c r="AJ855" s="502">
        <v>5774110</v>
      </c>
      <c r="AK855" s="502">
        <v>5774110</v>
      </c>
      <c r="AL855" s="502">
        <v>5774110</v>
      </c>
      <c r="AM855" s="502">
        <v>5774110</v>
      </c>
      <c r="AN855" s="502">
        <v>5774110</v>
      </c>
      <c r="AO855" s="502">
        <f t="shared" si="212"/>
        <v>150126860</v>
      </c>
      <c r="AP855" s="503">
        <f t="shared" si="213"/>
        <v>196319740</v>
      </c>
      <c r="AQ855" s="597"/>
      <c r="AR855" s="597"/>
      <c r="AS855" s="609"/>
      <c r="AT855" s="610"/>
      <c r="AU855" s="119" t="s">
        <v>195</v>
      </c>
      <c r="AV855" s="119">
        <f>VLOOKUP(F855,'[80]Detail Deprec_202512'!$D$230:$I$390,6,FALSE)</f>
        <v>5774110</v>
      </c>
      <c r="AW855" s="534">
        <f t="shared" si="207"/>
        <v>0</v>
      </c>
      <c r="BL855" s="599"/>
    </row>
    <row r="856" spans="1:64" ht="12.9" hidden="1" customHeight="1" outlineLevel="1">
      <c r="A856" s="210">
        <f t="shared" si="215"/>
        <v>839</v>
      </c>
      <c r="B856" s="599" t="s">
        <v>1839</v>
      </c>
      <c r="C856" s="600" t="s">
        <v>1840</v>
      </c>
      <c r="D856" s="601">
        <v>155</v>
      </c>
      <c r="E856" s="599" t="s">
        <v>3493</v>
      </c>
      <c r="F856" s="213" t="s">
        <v>3494</v>
      </c>
      <c r="G856" s="602">
        <v>45472</v>
      </c>
      <c r="H856" s="605"/>
      <c r="I856" s="606"/>
      <c r="J856" s="494" t="s">
        <v>1818</v>
      </c>
      <c r="K856" s="603" t="s">
        <v>1859</v>
      </c>
      <c r="L856" s="494" t="s">
        <v>1949</v>
      </c>
      <c r="M856" s="217">
        <v>2024</v>
      </c>
      <c r="N856" s="495" t="s">
        <v>3495</v>
      </c>
      <c r="O856" s="495" t="s">
        <v>3496</v>
      </c>
      <c r="P856" s="495" t="s">
        <v>3497</v>
      </c>
      <c r="Q856" s="489">
        <v>1</v>
      </c>
      <c r="R856" s="607"/>
      <c r="S856" s="604">
        <v>550000000</v>
      </c>
      <c r="T856" s="604">
        <f t="shared" si="209"/>
        <v>9166666.666666666</v>
      </c>
      <c r="U856" s="500">
        <v>60</v>
      </c>
      <c r="V856" s="596">
        <v>19</v>
      </c>
      <c r="W856" s="499">
        <f t="shared" si="210"/>
        <v>6</v>
      </c>
      <c r="X856" s="501">
        <f t="shared" si="211"/>
        <v>25</v>
      </c>
      <c r="Y856" s="501">
        <f t="shared" si="208"/>
        <v>35</v>
      </c>
      <c r="Z856" s="608">
        <v>174166666.66666669</v>
      </c>
      <c r="AA856" s="608">
        <v>375833333.33333331</v>
      </c>
      <c r="AB856" s="502">
        <f t="shared" si="214"/>
        <v>54999999.999999993</v>
      </c>
      <c r="AC856" s="502">
        <v>9166666.666666666</v>
      </c>
      <c r="AD856" s="502">
        <v>9166666.666666666</v>
      </c>
      <c r="AE856" s="502">
        <v>9166666.666666666</v>
      </c>
      <c r="AF856" s="502">
        <v>9166666.666666666</v>
      </c>
      <c r="AG856" s="502">
        <v>9166666.666666666</v>
      </c>
      <c r="AH856" s="502">
        <v>9166666.666666666</v>
      </c>
      <c r="AI856" s="502">
        <v>9166666.666666666</v>
      </c>
      <c r="AJ856" s="502">
        <v>9166666.666666666</v>
      </c>
      <c r="AK856" s="502">
        <v>9166666.666666666</v>
      </c>
      <c r="AL856" s="502">
        <v>9166666.666666666</v>
      </c>
      <c r="AM856" s="502">
        <v>9166666.666666666</v>
      </c>
      <c r="AN856" s="502">
        <v>9166666.666666666</v>
      </c>
      <c r="AO856" s="502">
        <f t="shared" si="212"/>
        <v>229166666.66666669</v>
      </c>
      <c r="AP856" s="503">
        <f t="shared" si="213"/>
        <v>320833333.33333331</v>
      </c>
      <c r="AQ856" s="597"/>
      <c r="AR856" s="597"/>
      <c r="AS856" s="609"/>
      <c r="AT856" s="610"/>
      <c r="AU856" s="119" t="s">
        <v>195</v>
      </c>
      <c r="AV856" s="119">
        <f>VLOOKUP(F856,'[80]Detail Deprec_202512'!$D$230:$I$390,6,FALSE)</f>
        <v>9166666.6699999999</v>
      </c>
      <c r="AW856" s="534">
        <f t="shared" si="207"/>
        <v>3.3333338797092438E-3</v>
      </c>
      <c r="BL856" s="599" t="s">
        <v>3493</v>
      </c>
    </row>
    <row r="857" spans="1:64" ht="12.9" hidden="1" customHeight="1" outlineLevel="1">
      <c r="A857" s="210">
        <f t="shared" si="215"/>
        <v>840</v>
      </c>
      <c r="B857" s="599" t="s">
        <v>518</v>
      </c>
      <c r="C857" s="600" t="s">
        <v>1446</v>
      </c>
      <c r="D857" s="601">
        <v>155</v>
      </c>
      <c r="E857" s="599" t="s">
        <v>3498</v>
      </c>
      <c r="F857" s="213" t="s">
        <v>3499</v>
      </c>
      <c r="G857" s="602">
        <v>45472</v>
      </c>
      <c r="H857" s="605"/>
      <c r="I857" s="606"/>
      <c r="J857" s="494" t="s">
        <v>2782</v>
      </c>
      <c r="K857" s="603" t="s">
        <v>3500</v>
      </c>
      <c r="L857" s="494"/>
      <c r="M857" s="217">
        <v>2024</v>
      </c>
      <c r="N857" s="495" t="s">
        <v>3501</v>
      </c>
      <c r="O857" s="495">
        <v>67793</v>
      </c>
      <c r="P857" s="495">
        <v>67793</v>
      </c>
      <c r="Q857" s="489">
        <v>1</v>
      </c>
      <c r="R857" s="607"/>
      <c r="S857" s="604">
        <v>3370000000</v>
      </c>
      <c r="T857" s="604">
        <f t="shared" si="209"/>
        <v>56166666.666666664</v>
      </c>
      <c r="U857" s="500">
        <v>60</v>
      </c>
      <c r="V857" s="596">
        <v>19</v>
      </c>
      <c r="W857" s="499">
        <f t="shared" si="210"/>
        <v>6</v>
      </c>
      <c r="X857" s="501">
        <f t="shared" si="211"/>
        <v>25</v>
      </c>
      <c r="Y857" s="501">
        <f t="shared" si="208"/>
        <v>35</v>
      </c>
      <c r="Z857" s="608">
        <v>1067166666.6666667</v>
      </c>
      <c r="AA857" s="608">
        <v>2302833333.333333</v>
      </c>
      <c r="AB857" s="502">
        <f t="shared" si="214"/>
        <v>337000000</v>
      </c>
      <c r="AC857" s="502">
        <v>56166666.666666664</v>
      </c>
      <c r="AD857" s="502">
        <v>56166666.666666664</v>
      </c>
      <c r="AE857" s="502">
        <v>56166666.666666664</v>
      </c>
      <c r="AF857" s="502">
        <v>56166666.666666664</v>
      </c>
      <c r="AG857" s="502">
        <v>56166666.666666664</v>
      </c>
      <c r="AH857" s="502">
        <v>56166666.666666664</v>
      </c>
      <c r="AI857" s="502">
        <v>56166666.666666664</v>
      </c>
      <c r="AJ857" s="502">
        <v>56166666.666666664</v>
      </c>
      <c r="AK857" s="502">
        <v>56166666.666666664</v>
      </c>
      <c r="AL857" s="502">
        <v>56166666.666666664</v>
      </c>
      <c r="AM857" s="502">
        <v>56166666.666666664</v>
      </c>
      <c r="AN857" s="502">
        <v>56166666.666666664</v>
      </c>
      <c r="AO857" s="502">
        <f t="shared" si="212"/>
        <v>1404166666.6666667</v>
      </c>
      <c r="AP857" s="503">
        <f t="shared" si="213"/>
        <v>1965833333.3333333</v>
      </c>
      <c r="AQ857" s="597"/>
      <c r="AR857" s="597"/>
      <c r="AS857" s="609"/>
      <c r="AT857" s="610"/>
      <c r="AU857" s="119" t="s">
        <v>195</v>
      </c>
      <c r="AV857" s="119">
        <f>VLOOKUP(F857,'[80]Detail Deprec_202512'!$D$230:$I$390,6,FALSE)</f>
        <v>56166666.670000002</v>
      </c>
      <c r="AW857" s="534">
        <f t="shared" si="207"/>
        <v>3.3333376049995422E-3</v>
      </c>
      <c r="BL857" s="599" t="s">
        <v>3498</v>
      </c>
    </row>
    <row r="858" spans="1:64" ht="12.9" customHeight="1" outlineLevel="1">
      <c r="A858" s="210">
        <f t="shared" si="215"/>
        <v>841</v>
      </c>
      <c r="B858" s="599" t="s">
        <v>271</v>
      </c>
      <c r="C858" s="600" t="s">
        <v>272</v>
      </c>
      <c r="D858" s="601">
        <v>155</v>
      </c>
      <c r="E858" s="599" t="s">
        <v>3502</v>
      </c>
      <c r="F858" s="213" t="s">
        <v>3503</v>
      </c>
      <c r="G858" s="602">
        <v>45504</v>
      </c>
      <c r="H858" s="605"/>
      <c r="I858" s="606"/>
      <c r="J858" s="494" t="s">
        <v>1818</v>
      </c>
      <c r="K858" s="603" t="s">
        <v>1859</v>
      </c>
      <c r="L858" s="494" t="s">
        <v>2186</v>
      </c>
      <c r="M858" s="217">
        <v>2024</v>
      </c>
      <c r="N858" s="495">
        <v>42491</v>
      </c>
      <c r="O858" s="495" t="s">
        <v>3504</v>
      </c>
      <c r="P858" s="495" t="s">
        <v>3504</v>
      </c>
      <c r="Q858" s="489">
        <v>1</v>
      </c>
      <c r="R858" s="607"/>
      <c r="S858" s="604">
        <v>414000000</v>
      </c>
      <c r="T858" s="604">
        <f t="shared" si="209"/>
        <v>6900000</v>
      </c>
      <c r="U858" s="500">
        <v>60</v>
      </c>
      <c r="V858" s="596">
        <v>18</v>
      </c>
      <c r="W858" s="499">
        <f t="shared" si="210"/>
        <v>6</v>
      </c>
      <c r="X858" s="501">
        <f t="shared" si="211"/>
        <v>24</v>
      </c>
      <c r="Y858" s="501">
        <f t="shared" si="208"/>
        <v>36</v>
      </c>
      <c r="Z858" s="608">
        <v>124200000</v>
      </c>
      <c r="AA858" s="608">
        <v>289800000</v>
      </c>
      <c r="AB858" s="502">
        <f t="shared" si="214"/>
        <v>41400000</v>
      </c>
      <c r="AC858" s="502">
        <v>6900000</v>
      </c>
      <c r="AD858" s="502">
        <v>6900000</v>
      </c>
      <c r="AE858" s="502">
        <v>6900000</v>
      </c>
      <c r="AF858" s="502">
        <v>6900000</v>
      </c>
      <c r="AG858" s="502">
        <v>6900000</v>
      </c>
      <c r="AH858" s="502">
        <v>6900000</v>
      </c>
      <c r="AI858" s="502">
        <v>6900000</v>
      </c>
      <c r="AJ858" s="502">
        <v>6900000</v>
      </c>
      <c r="AK858" s="502">
        <v>6900000</v>
      </c>
      <c r="AL858" s="502">
        <v>6900000</v>
      </c>
      <c r="AM858" s="502">
        <v>6900000</v>
      </c>
      <c r="AN858" s="502">
        <v>6900000</v>
      </c>
      <c r="AO858" s="502">
        <f t="shared" si="212"/>
        <v>165600000</v>
      </c>
      <c r="AP858" s="503">
        <f t="shared" si="213"/>
        <v>248400000</v>
      </c>
      <c r="AQ858" s="597"/>
      <c r="AR858" s="597"/>
      <c r="AS858" s="609"/>
      <c r="AT858" s="610"/>
      <c r="AU858" s="119" t="s">
        <v>195</v>
      </c>
      <c r="AV858" s="119">
        <f>VLOOKUP(F858,'[80]Detail Deprec_202512'!$D$230:$I$390,6,FALSE)</f>
        <v>6900000</v>
      </c>
      <c r="AW858" s="119">
        <f t="shared" si="207"/>
        <v>0</v>
      </c>
      <c r="BL858" s="599" t="s">
        <v>3502</v>
      </c>
    </row>
    <row r="859" spans="1:64" ht="12.9" customHeight="1" outlineLevel="1">
      <c r="A859" s="210">
        <f t="shared" si="215"/>
        <v>842</v>
      </c>
      <c r="B859" s="599" t="s">
        <v>271</v>
      </c>
      <c r="C859" s="600" t="s">
        <v>272</v>
      </c>
      <c r="D859" s="601">
        <v>155</v>
      </c>
      <c r="E859" s="599" t="s">
        <v>3505</v>
      </c>
      <c r="F859" s="213" t="s">
        <v>3506</v>
      </c>
      <c r="G859" s="602">
        <v>45504</v>
      </c>
      <c r="H859" s="605"/>
      <c r="I859" s="606"/>
      <c r="J859" s="494" t="s">
        <v>1818</v>
      </c>
      <c r="K859" s="603" t="s">
        <v>1859</v>
      </c>
      <c r="L859" s="494" t="s">
        <v>2186</v>
      </c>
      <c r="M859" s="217">
        <v>2024</v>
      </c>
      <c r="N859" s="495">
        <v>42599</v>
      </c>
      <c r="O859" s="495" t="s">
        <v>3507</v>
      </c>
      <c r="P859" s="495" t="s">
        <v>3507</v>
      </c>
      <c r="Q859" s="489">
        <v>1</v>
      </c>
      <c r="R859" s="607"/>
      <c r="S859" s="604">
        <v>414000000</v>
      </c>
      <c r="T859" s="604">
        <f t="shared" si="209"/>
        <v>6900000</v>
      </c>
      <c r="U859" s="500">
        <v>60</v>
      </c>
      <c r="V859" s="596">
        <v>18</v>
      </c>
      <c r="W859" s="499">
        <f t="shared" si="210"/>
        <v>6</v>
      </c>
      <c r="X859" s="501">
        <f t="shared" si="211"/>
        <v>24</v>
      </c>
      <c r="Y859" s="501">
        <f t="shared" si="208"/>
        <v>36</v>
      </c>
      <c r="Z859" s="608">
        <v>124200000</v>
      </c>
      <c r="AA859" s="608">
        <v>289800000</v>
      </c>
      <c r="AB859" s="502">
        <f t="shared" si="214"/>
        <v>41400000</v>
      </c>
      <c r="AC859" s="502">
        <v>6900000</v>
      </c>
      <c r="AD859" s="502">
        <v>6900000</v>
      </c>
      <c r="AE859" s="502">
        <v>6900000</v>
      </c>
      <c r="AF859" s="502">
        <v>6900000</v>
      </c>
      <c r="AG859" s="502">
        <v>6900000</v>
      </c>
      <c r="AH859" s="502">
        <v>6900000</v>
      </c>
      <c r="AI859" s="502">
        <v>6900000</v>
      </c>
      <c r="AJ859" s="502">
        <v>6900000</v>
      </c>
      <c r="AK859" s="502">
        <v>6900000</v>
      </c>
      <c r="AL859" s="502">
        <v>6900000</v>
      </c>
      <c r="AM859" s="502">
        <v>6900000</v>
      </c>
      <c r="AN859" s="502">
        <v>6900000</v>
      </c>
      <c r="AO859" s="502">
        <f t="shared" si="212"/>
        <v>165600000</v>
      </c>
      <c r="AP859" s="503">
        <f t="shared" si="213"/>
        <v>248400000</v>
      </c>
      <c r="AQ859" s="597"/>
      <c r="AR859" s="597"/>
      <c r="AS859" s="609"/>
      <c r="AT859" s="610"/>
      <c r="AU859" s="119" t="s">
        <v>195</v>
      </c>
      <c r="AV859" s="119">
        <f>VLOOKUP(F859,'[80]Detail Deprec_202512'!$D$230:$I$390,6,FALSE)</f>
        <v>6900000</v>
      </c>
      <c r="AW859" s="119">
        <f t="shared" si="207"/>
        <v>0</v>
      </c>
      <c r="BL859" s="599" t="s">
        <v>3505</v>
      </c>
    </row>
    <row r="860" spans="1:64" ht="12.9" hidden="1" customHeight="1" outlineLevel="1">
      <c r="A860" s="210">
        <f t="shared" si="215"/>
        <v>843</v>
      </c>
      <c r="B860" s="599" t="s">
        <v>206</v>
      </c>
      <c r="C860" s="600" t="s">
        <v>188</v>
      </c>
      <c r="D860" s="601">
        <v>155</v>
      </c>
      <c r="E860" s="599" t="s">
        <v>3508</v>
      </c>
      <c r="F860" s="213" t="s">
        <v>3509</v>
      </c>
      <c r="G860" s="602">
        <v>45504</v>
      </c>
      <c r="H860" s="605"/>
      <c r="I860" s="606"/>
      <c r="J860" s="494" t="s">
        <v>1846</v>
      </c>
      <c r="K860" s="603" t="s">
        <v>3510</v>
      </c>
      <c r="L860" s="494" t="s">
        <v>1848</v>
      </c>
      <c r="M860" s="217">
        <v>2024</v>
      </c>
      <c r="N860" s="495" t="s">
        <v>3511</v>
      </c>
      <c r="O860" s="495" t="s">
        <v>3512</v>
      </c>
      <c r="P860" s="495" t="s">
        <v>3513</v>
      </c>
      <c r="Q860" s="489">
        <v>1</v>
      </c>
      <c r="R860" s="607"/>
      <c r="S860" s="604">
        <v>6650000000</v>
      </c>
      <c r="T860" s="604">
        <f t="shared" si="209"/>
        <v>55416666.666666664</v>
      </c>
      <c r="U860" s="500">
        <v>120</v>
      </c>
      <c r="V860" s="596">
        <v>18</v>
      </c>
      <c r="W860" s="499">
        <f t="shared" si="210"/>
        <v>6</v>
      </c>
      <c r="X860" s="501">
        <f t="shared" si="211"/>
        <v>24</v>
      </c>
      <c r="Y860" s="501">
        <f t="shared" si="208"/>
        <v>96</v>
      </c>
      <c r="Z860" s="608">
        <v>997500000</v>
      </c>
      <c r="AA860" s="608">
        <v>5652500000</v>
      </c>
      <c r="AB860" s="502">
        <f t="shared" si="214"/>
        <v>332500000</v>
      </c>
      <c r="AC860" s="502">
        <v>55416666.666666664</v>
      </c>
      <c r="AD860" s="502">
        <v>55416666.666666664</v>
      </c>
      <c r="AE860" s="502">
        <v>55416666.666666664</v>
      </c>
      <c r="AF860" s="502">
        <v>55416666.666666664</v>
      </c>
      <c r="AG860" s="502">
        <v>55416666.666666664</v>
      </c>
      <c r="AH860" s="502">
        <v>55416666.666666664</v>
      </c>
      <c r="AI860" s="502">
        <v>55416666.666666664</v>
      </c>
      <c r="AJ860" s="502">
        <v>55416666.666666664</v>
      </c>
      <c r="AK860" s="502">
        <v>55416666.666666664</v>
      </c>
      <c r="AL860" s="502">
        <v>55416666.666666664</v>
      </c>
      <c r="AM860" s="502">
        <v>55416666.666666664</v>
      </c>
      <c r="AN860" s="502">
        <v>55416666.666666664</v>
      </c>
      <c r="AO860" s="502">
        <f t="shared" si="212"/>
        <v>1330000000</v>
      </c>
      <c r="AP860" s="503">
        <f t="shared" si="213"/>
        <v>5320000000</v>
      </c>
      <c r="AQ860" s="597"/>
      <c r="AR860" s="597"/>
      <c r="AS860" s="609"/>
      <c r="AT860" s="610"/>
      <c r="AU860" s="119" t="s">
        <v>195</v>
      </c>
      <c r="AV860" s="119">
        <f>VLOOKUP(F860,'[80]Detail Deprec_202512'!$D$230:$I$390,6,FALSE)</f>
        <v>55416666.670000002</v>
      </c>
      <c r="AW860" s="534">
        <f t="shared" ref="AW860:AW918" si="218">AV860-AN860</f>
        <v>3.3333376049995422E-3</v>
      </c>
      <c r="BL860" s="599" t="s">
        <v>3508</v>
      </c>
    </row>
    <row r="861" spans="1:64" ht="12.9" customHeight="1" outlineLevel="1">
      <c r="A861" s="210">
        <f t="shared" si="215"/>
        <v>844</v>
      </c>
      <c r="B861" s="599" t="s">
        <v>271</v>
      </c>
      <c r="C861" s="600" t="s">
        <v>272</v>
      </c>
      <c r="D861" s="601">
        <v>155</v>
      </c>
      <c r="E861" s="599" t="s">
        <v>3514</v>
      </c>
      <c r="F861" s="213" t="s">
        <v>3515</v>
      </c>
      <c r="G861" s="602">
        <v>45504</v>
      </c>
      <c r="H861" s="605"/>
      <c r="I861" s="606"/>
      <c r="J861" s="494" t="s">
        <v>1818</v>
      </c>
      <c r="K861" s="603" t="s">
        <v>1859</v>
      </c>
      <c r="L861" s="494" t="s">
        <v>1860</v>
      </c>
      <c r="M861" s="217">
        <v>2024</v>
      </c>
      <c r="N861" s="495" t="s">
        <v>3399</v>
      </c>
      <c r="O861" s="495" t="s">
        <v>3516</v>
      </c>
      <c r="P861" s="495" t="s">
        <v>3517</v>
      </c>
      <c r="Q861" s="489">
        <v>1</v>
      </c>
      <c r="R861" s="607"/>
      <c r="S861" s="604">
        <v>472000000</v>
      </c>
      <c r="T861" s="604">
        <f t="shared" si="209"/>
        <v>7866666.666666667</v>
      </c>
      <c r="U861" s="500">
        <v>60</v>
      </c>
      <c r="V861" s="596">
        <v>18</v>
      </c>
      <c r="W861" s="499">
        <f t="shared" si="210"/>
        <v>6</v>
      </c>
      <c r="X861" s="501">
        <f t="shared" si="211"/>
        <v>24</v>
      </c>
      <c r="Y861" s="501">
        <f t="shared" si="208"/>
        <v>36</v>
      </c>
      <c r="Z861" s="608">
        <v>141600000</v>
      </c>
      <c r="AA861" s="608">
        <v>330400000</v>
      </c>
      <c r="AB861" s="502">
        <f t="shared" si="214"/>
        <v>47200000</v>
      </c>
      <c r="AC861" s="502">
        <v>7866666.666666667</v>
      </c>
      <c r="AD861" s="502">
        <v>7866666.666666667</v>
      </c>
      <c r="AE861" s="502">
        <v>7866666.666666667</v>
      </c>
      <c r="AF861" s="502">
        <v>7866666.666666667</v>
      </c>
      <c r="AG861" s="502">
        <v>7866666.666666667</v>
      </c>
      <c r="AH861" s="502">
        <v>7866666.666666667</v>
      </c>
      <c r="AI861" s="502">
        <v>7866666.666666667</v>
      </c>
      <c r="AJ861" s="502">
        <v>7866666.666666667</v>
      </c>
      <c r="AK861" s="502">
        <v>7866666.666666667</v>
      </c>
      <c r="AL861" s="502">
        <v>7866666.666666667</v>
      </c>
      <c r="AM861" s="502">
        <v>7866666.666666667</v>
      </c>
      <c r="AN861" s="502">
        <v>7866666.666666667</v>
      </c>
      <c r="AO861" s="502">
        <f t="shared" si="212"/>
        <v>188800000</v>
      </c>
      <c r="AP861" s="503">
        <f t="shared" si="213"/>
        <v>283200000</v>
      </c>
      <c r="AQ861" s="597"/>
      <c r="AR861" s="597"/>
      <c r="AS861" s="609"/>
      <c r="AT861" s="610"/>
      <c r="AU861" s="119" t="s">
        <v>195</v>
      </c>
      <c r="AV861" s="119">
        <f>VLOOKUP(F861,'[80]Detail Deprec_202512'!$D$230:$I$390,6,FALSE)</f>
        <v>7866666.6699999999</v>
      </c>
      <c r="AW861" s="119">
        <f t="shared" si="218"/>
        <v>3.3333329483866692E-3</v>
      </c>
      <c r="BL861" s="599" t="s">
        <v>3514</v>
      </c>
    </row>
    <row r="862" spans="1:64" ht="12.9" hidden="1" customHeight="1" outlineLevel="1">
      <c r="A862" s="210">
        <f t="shared" si="215"/>
        <v>845</v>
      </c>
      <c r="B862" s="599" t="s">
        <v>518</v>
      </c>
      <c r="C862" s="600" t="s">
        <v>1446</v>
      </c>
      <c r="D862" s="601">
        <v>155</v>
      </c>
      <c r="E862" s="599" t="s">
        <v>3518</v>
      </c>
      <c r="F862" s="213" t="s">
        <v>3519</v>
      </c>
      <c r="G862" s="602">
        <v>45548</v>
      </c>
      <c r="H862" s="605"/>
      <c r="I862" s="606"/>
      <c r="J862" s="494" t="s">
        <v>3520</v>
      </c>
      <c r="K862" s="603" t="s">
        <v>1636</v>
      </c>
      <c r="L862" s="494"/>
      <c r="M862" s="217">
        <v>2024</v>
      </c>
      <c r="N862" s="495" t="s">
        <v>3521</v>
      </c>
      <c r="O862" s="495" t="s">
        <v>3521</v>
      </c>
      <c r="P862" s="495">
        <v>436960</v>
      </c>
      <c r="Q862" s="489">
        <v>1</v>
      </c>
      <c r="R862" s="607"/>
      <c r="S862" s="604">
        <v>1360000000</v>
      </c>
      <c r="T862" s="604">
        <f t="shared" si="209"/>
        <v>22666666.666666668</v>
      </c>
      <c r="U862" s="500">
        <v>60</v>
      </c>
      <c r="V862" s="596">
        <v>15.999999999999996</v>
      </c>
      <c r="W862" s="499">
        <f t="shared" ref="W862:W863" si="219">+AB862/T862</f>
        <v>6</v>
      </c>
      <c r="X862" s="501">
        <f t="shared" ref="X862:X863" si="220">+V862+W862</f>
        <v>21.999999999999996</v>
      </c>
      <c r="Y862" s="501">
        <f t="shared" ref="Y862:Y864" si="221">+U862-X862</f>
        <v>38</v>
      </c>
      <c r="Z862" s="608">
        <v>362666666.66666663</v>
      </c>
      <c r="AA862" s="608">
        <v>997333333.33333337</v>
      </c>
      <c r="AB862" s="502">
        <f t="shared" si="214"/>
        <v>136000000</v>
      </c>
      <c r="AC862" s="502">
        <v>22666666.666666668</v>
      </c>
      <c r="AD862" s="502">
        <v>22666666.666666668</v>
      </c>
      <c r="AE862" s="502">
        <v>22666666.666666668</v>
      </c>
      <c r="AF862" s="502">
        <v>22666666.666666668</v>
      </c>
      <c r="AG862" s="502">
        <v>22666666.666666668</v>
      </c>
      <c r="AH862" s="502">
        <v>22666666.666666668</v>
      </c>
      <c r="AI862" s="502">
        <v>22666666.666666668</v>
      </c>
      <c r="AJ862" s="502">
        <v>22666666.666666668</v>
      </c>
      <c r="AK862" s="502">
        <v>22666666.666666668</v>
      </c>
      <c r="AL862" s="502">
        <v>22666666.666666668</v>
      </c>
      <c r="AM862" s="502">
        <v>22666666.666666668</v>
      </c>
      <c r="AN862" s="502">
        <v>22666666.666666668</v>
      </c>
      <c r="AO862" s="502">
        <f t="shared" si="212"/>
        <v>498666666.66666663</v>
      </c>
      <c r="AP862" s="503">
        <f t="shared" si="213"/>
        <v>861333333.33333337</v>
      </c>
      <c r="AQ862" s="597"/>
      <c r="AR862" s="597"/>
      <c r="AS862" s="609"/>
      <c r="AT862" s="610"/>
      <c r="AU862" s="119" t="s">
        <v>195</v>
      </c>
      <c r="AV862" s="119">
        <f>VLOOKUP(F862,'[80]Detail Deprec_202512'!$D$230:$I$390,6,FALSE)</f>
        <v>22666666.670000002</v>
      </c>
      <c r="AW862" s="534">
        <f t="shared" si="218"/>
        <v>3.3333338797092438E-3</v>
      </c>
      <c r="BL862" s="599" t="s">
        <v>3518</v>
      </c>
    </row>
    <row r="863" spans="1:64" ht="12.9" hidden="1" customHeight="1" outlineLevel="1">
      <c r="A863" s="210">
        <f t="shared" si="215"/>
        <v>846</v>
      </c>
      <c r="B863" s="599" t="s">
        <v>518</v>
      </c>
      <c r="C863" s="600" t="s">
        <v>1446</v>
      </c>
      <c r="D863" s="601">
        <v>155</v>
      </c>
      <c r="E863" s="599" t="s">
        <v>3522</v>
      </c>
      <c r="F863" s="213" t="s">
        <v>3523</v>
      </c>
      <c r="G863" s="602">
        <v>45607</v>
      </c>
      <c r="H863" s="605"/>
      <c r="I863" s="606"/>
      <c r="J863" s="494" t="s">
        <v>2782</v>
      </c>
      <c r="K863" s="603" t="s">
        <v>3500</v>
      </c>
      <c r="L863" s="494"/>
      <c r="M863" s="217">
        <v>2024</v>
      </c>
      <c r="N863" s="495" t="s">
        <v>3501</v>
      </c>
      <c r="O863" s="495">
        <v>67797</v>
      </c>
      <c r="P863" s="495">
        <v>67797</v>
      </c>
      <c r="Q863" s="489">
        <v>1</v>
      </c>
      <c r="R863" s="607"/>
      <c r="S863" s="604">
        <v>3400000000</v>
      </c>
      <c r="T863" s="604">
        <f t="shared" ref="T863:T865" si="222">+S863/U863</f>
        <v>94444444.444444448</v>
      </c>
      <c r="U863" s="500">
        <v>36</v>
      </c>
      <c r="V863" s="596">
        <v>13.999999999999998</v>
      </c>
      <c r="W863" s="499">
        <f t="shared" si="219"/>
        <v>5.9999999999999991</v>
      </c>
      <c r="X863" s="501">
        <f t="shared" si="220"/>
        <v>19.999999999999996</v>
      </c>
      <c r="Y863" s="501">
        <f t="shared" si="221"/>
        <v>16.000000000000004</v>
      </c>
      <c r="Z863" s="608">
        <v>1322222222.2222221</v>
      </c>
      <c r="AA863" s="608">
        <v>2077777777.7777779</v>
      </c>
      <c r="AB863" s="502">
        <f t="shared" si="214"/>
        <v>566666666.66666663</v>
      </c>
      <c r="AC863" s="502">
        <v>94444444.444444448</v>
      </c>
      <c r="AD863" s="502">
        <v>94444444.444444448</v>
      </c>
      <c r="AE863" s="502">
        <v>94444444.444444448</v>
      </c>
      <c r="AF863" s="502">
        <v>94444444.444444448</v>
      </c>
      <c r="AG863" s="502">
        <v>94444444.444444448</v>
      </c>
      <c r="AH863" s="502">
        <v>94444444.444444448</v>
      </c>
      <c r="AI863" s="502">
        <v>94444444.444444448</v>
      </c>
      <c r="AJ863" s="502">
        <v>94444444.444444448</v>
      </c>
      <c r="AK863" s="502">
        <v>94444444.444444448</v>
      </c>
      <c r="AL863" s="502">
        <v>94444444.444444448</v>
      </c>
      <c r="AM863" s="502">
        <v>94444444.444444448</v>
      </c>
      <c r="AN863" s="502">
        <v>94444444.444444448</v>
      </c>
      <c r="AO863" s="502">
        <f t="shared" ref="AO863:AO864" si="223">+Z863+AB863</f>
        <v>1888888888.8888888</v>
      </c>
      <c r="AP863" s="503">
        <f t="shared" ref="AP863:AP864" si="224">IF(AR863=$AR$8,((S863-AO863)*0),S863-AO863)</f>
        <v>1511111111.1111112</v>
      </c>
      <c r="AQ863" s="597"/>
      <c r="AR863" s="597"/>
      <c r="AS863" s="609"/>
      <c r="AT863" s="610"/>
      <c r="AU863" s="119" t="s">
        <v>1492</v>
      </c>
      <c r="AV863" s="119">
        <f>VLOOKUP(F863,'[80]Detail Deprec_202512'!$D$230:$I$390,6,FALSE)</f>
        <v>94444444.439999998</v>
      </c>
      <c r="AW863" s="534">
        <f t="shared" si="218"/>
        <v>-4.4444501399993896E-3</v>
      </c>
      <c r="BL863" s="599" t="s">
        <v>3522</v>
      </c>
    </row>
    <row r="864" spans="1:64" ht="12.9" hidden="1" customHeight="1" outlineLevel="1">
      <c r="A864" s="210">
        <f t="shared" si="215"/>
        <v>847</v>
      </c>
      <c r="B864" s="599" t="s">
        <v>518</v>
      </c>
      <c r="C864" s="600" t="s">
        <v>1446</v>
      </c>
      <c r="D864" s="601">
        <v>155</v>
      </c>
      <c r="E864" s="599" t="s">
        <v>3524</v>
      </c>
      <c r="F864" s="490" t="s">
        <v>3525</v>
      </c>
      <c r="G864" s="602">
        <v>45607</v>
      </c>
      <c r="H864" s="605"/>
      <c r="I864" s="606"/>
      <c r="J864" s="494" t="s">
        <v>2782</v>
      </c>
      <c r="K864" s="603"/>
      <c r="L864" s="494"/>
      <c r="M864" s="217">
        <v>2024</v>
      </c>
      <c r="N864" s="495" t="s">
        <v>3526</v>
      </c>
      <c r="O864" s="495">
        <v>62075</v>
      </c>
      <c r="P864" s="495">
        <v>62075</v>
      </c>
      <c r="Q864" s="489">
        <v>1</v>
      </c>
      <c r="R864" s="607"/>
      <c r="S864" s="604">
        <v>2325000000</v>
      </c>
      <c r="T864" s="604">
        <f t="shared" si="222"/>
        <v>64583333.333333336</v>
      </c>
      <c r="U864" s="500">
        <v>36</v>
      </c>
      <c r="V864" s="596">
        <v>14.000000000000002</v>
      </c>
      <c r="W864" s="499">
        <f t="shared" ref="W864:W865" si="225">+AB864/T864</f>
        <v>6</v>
      </c>
      <c r="X864" s="501">
        <f t="shared" ref="X864:X865" si="226">+V864+W864</f>
        <v>20</v>
      </c>
      <c r="Y864" s="501">
        <f t="shared" si="221"/>
        <v>16</v>
      </c>
      <c r="Z864" s="608">
        <v>904166666.66666675</v>
      </c>
      <c r="AA864" s="608">
        <v>1420833333.3333333</v>
      </c>
      <c r="AB864" s="502">
        <f t="shared" si="214"/>
        <v>387500000</v>
      </c>
      <c r="AC864" s="502">
        <v>64583333.333333336</v>
      </c>
      <c r="AD864" s="502">
        <v>64583333.333333336</v>
      </c>
      <c r="AE864" s="502">
        <v>64583333.333333336</v>
      </c>
      <c r="AF864" s="502">
        <v>64583333.333333336</v>
      </c>
      <c r="AG864" s="502">
        <v>64583333.333333336</v>
      </c>
      <c r="AH864" s="502">
        <v>64583333.333333336</v>
      </c>
      <c r="AI864" s="502">
        <v>64583333.333333336</v>
      </c>
      <c r="AJ864" s="502">
        <v>64583333.333333336</v>
      </c>
      <c r="AK864" s="502">
        <v>64583333.333333336</v>
      </c>
      <c r="AL864" s="502">
        <v>64583333.333333336</v>
      </c>
      <c r="AM864" s="502">
        <v>64583333.333333336</v>
      </c>
      <c r="AN864" s="502">
        <v>64583333.333333336</v>
      </c>
      <c r="AO864" s="502">
        <f t="shared" si="223"/>
        <v>1291666666.6666667</v>
      </c>
      <c r="AP864" s="503">
        <f t="shared" si="224"/>
        <v>1033333333.3333333</v>
      </c>
      <c r="AQ864" s="597"/>
      <c r="AR864" s="597"/>
      <c r="AS864" s="609"/>
      <c r="AT864" s="610"/>
      <c r="AU864" s="119" t="s">
        <v>195</v>
      </c>
      <c r="AV864" s="119">
        <f>VLOOKUP(F864,'[80]Detail Deprec_202512'!$D$230:$I$390,6,FALSE)</f>
        <v>64583333.329999998</v>
      </c>
      <c r="AW864" s="534">
        <f t="shared" si="218"/>
        <v>-3.3333376049995422E-3</v>
      </c>
      <c r="BL864" s="599" t="s">
        <v>3524</v>
      </c>
    </row>
    <row r="865" spans="1:64" ht="12.9" hidden="1" customHeight="1" outlineLevel="1">
      <c r="A865" s="210">
        <f t="shared" si="215"/>
        <v>848</v>
      </c>
      <c r="B865" s="599" t="s">
        <v>1839</v>
      </c>
      <c r="C865" s="600" t="s">
        <v>1840</v>
      </c>
      <c r="D865" s="601">
        <v>155</v>
      </c>
      <c r="E865" s="599" t="s">
        <v>3527</v>
      </c>
      <c r="F865" s="490" t="s">
        <v>3528</v>
      </c>
      <c r="G865" s="602">
        <v>45607</v>
      </c>
      <c r="H865" s="605"/>
      <c r="I865" s="606"/>
      <c r="J865" s="494" t="s">
        <v>1818</v>
      </c>
      <c r="K865" s="603"/>
      <c r="L865" s="494" t="s">
        <v>1949</v>
      </c>
      <c r="M865" s="217">
        <v>2024</v>
      </c>
      <c r="N865" s="495" t="s">
        <v>3529</v>
      </c>
      <c r="O865" s="495" t="s">
        <v>3496</v>
      </c>
      <c r="P865" s="495" t="s">
        <v>3530</v>
      </c>
      <c r="Q865" s="489">
        <v>1</v>
      </c>
      <c r="R865" s="607"/>
      <c r="S865" s="604">
        <v>528000000</v>
      </c>
      <c r="T865" s="604">
        <f t="shared" si="222"/>
        <v>8800000</v>
      </c>
      <c r="U865" s="500">
        <v>60</v>
      </c>
      <c r="V865" s="596">
        <v>14</v>
      </c>
      <c r="W865" s="499">
        <f t="shared" si="225"/>
        <v>6</v>
      </c>
      <c r="X865" s="501">
        <f t="shared" si="226"/>
        <v>20</v>
      </c>
      <c r="Y865" s="501">
        <f t="shared" ref="Y865" si="227">+U865-X865</f>
        <v>40</v>
      </c>
      <c r="Z865" s="608">
        <v>123200000</v>
      </c>
      <c r="AA865" s="608">
        <v>404800000</v>
      </c>
      <c r="AB865" s="502">
        <f t="shared" si="214"/>
        <v>52800000</v>
      </c>
      <c r="AC865" s="502">
        <v>8800000</v>
      </c>
      <c r="AD865" s="502">
        <v>8800000</v>
      </c>
      <c r="AE865" s="502">
        <v>8800000</v>
      </c>
      <c r="AF865" s="502">
        <v>8800000</v>
      </c>
      <c r="AG865" s="502">
        <v>8800000</v>
      </c>
      <c r="AH865" s="502">
        <v>8800000</v>
      </c>
      <c r="AI865" s="502">
        <v>8800000</v>
      </c>
      <c r="AJ865" s="502">
        <v>8800000</v>
      </c>
      <c r="AK865" s="502">
        <v>8800000</v>
      </c>
      <c r="AL865" s="502">
        <v>8800000</v>
      </c>
      <c r="AM865" s="502">
        <v>8800000</v>
      </c>
      <c r="AN865" s="502">
        <v>8800000</v>
      </c>
      <c r="AO865" s="502">
        <f t="shared" ref="AO865" si="228">+Z865+AB865</f>
        <v>176000000</v>
      </c>
      <c r="AP865" s="503">
        <f t="shared" ref="AP865" si="229">IF(AR865=$AR$8,((S865-AO865)*0),S865-AO865)</f>
        <v>352000000</v>
      </c>
      <c r="AQ865" s="597"/>
      <c r="AR865" s="597"/>
      <c r="AS865" s="609"/>
      <c r="AT865" s="610"/>
      <c r="AU865" s="119" t="s">
        <v>195</v>
      </c>
      <c r="AV865" s="119">
        <f>VLOOKUP(F865,'[80]Detail Deprec_202512'!$D$230:$I$390,6,FALSE)</f>
        <v>8800000</v>
      </c>
      <c r="AW865" s="534">
        <f t="shared" si="218"/>
        <v>0</v>
      </c>
      <c r="BL865" s="599" t="s">
        <v>3527</v>
      </c>
    </row>
    <row r="866" spans="1:64" ht="12.9" hidden="1" customHeight="1" outlineLevel="1">
      <c r="A866" s="210">
        <f t="shared" si="215"/>
        <v>849</v>
      </c>
      <c r="B866" s="259" t="s">
        <v>199</v>
      </c>
      <c r="C866" s="600" t="s">
        <v>200</v>
      </c>
      <c r="D866" s="601">
        <v>155</v>
      </c>
      <c r="E866" s="599" t="s">
        <v>3531</v>
      </c>
      <c r="F866" s="490" t="s">
        <v>3532</v>
      </c>
      <c r="G866" s="602">
        <v>45597</v>
      </c>
      <c r="H866" s="605"/>
      <c r="I866" s="606"/>
      <c r="J866" s="494" t="s">
        <v>3533</v>
      </c>
      <c r="K866" s="603"/>
      <c r="L866" s="494" t="s">
        <v>3534</v>
      </c>
      <c r="M866" s="217">
        <v>2024</v>
      </c>
      <c r="N866" s="495" t="s">
        <v>3535</v>
      </c>
      <c r="O866" s="495" t="s">
        <v>3536</v>
      </c>
      <c r="P866" s="495" t="s">
        <v>3537</v>
      </c>
      <c r="Q866" s="489">
        <v>1</v>
      </c>
      <c r="R866" s="607"/>
      <c r="S866" s="604">
        <v>373511667</v>
      </c>
      <c r="T866" s="604">
        <f t="shared" ref="T866:T884" si="230">+S866/U866</f>
        <v>6225194.4500000002</v>
      </c>
      <c r="U866" s="500">
        <v>60</v>
      </c>
      <c r="V866" s="596">
        <v>14.000000000000004</v>
      </c>
      <c r="W866" s="499">
        <f t="shared" ref="W866:W884" si="231">+AB866/T866</f>
        <v>6</v>
      </c>
      <c r="X866" s="501">
        <f t="shared" ref="X866:X884" si="232">+V866+W866</f>
        <v>20.000000000000004</v>
      </c>
      <c r="Y866" s="501">
        <f t="shared" ref="Y866:Y884" si="233">+U866-X866</f>
        <v>40</v>
      </c>
      <c r="Z866" s="608">
        <v>87152722.300000027</v>
      </c>
      <c r="AA866" s="608">
        <v>286358944.69999999</v>
      </c>
      <c r="AB866" s="502">
        <f t="shared" si="214"/>
        <v>37351166.700000003</v>
      </c>
      <c r="AC866" s="502">
        <v>6225194.4500000002</v>
      </c>
      <c r="AD866" s="502">
        <v>6225194.4500000002</v>
      </c>
      <c r="AE866" s="502">
        <v>6225194.4500000002</v>
      </c>
      <c r="AF866" s="502">
        <v>6225194.4500000002</v>
      </c>
      <c r="AG866" s="502">
        <v>6225194.4500000002</v>
      </c>
      <c r="AH866" s="502">
        <v>6225194.4500000002</v>
      </c>
      <c r="AI866" s="502">
        <v>6225194.4500000002</v>
      </c>
      <c r="AJ866" s="502">
        <v>6225194.4500000002</v>
      </c>
      <c r="AK866" s="502">
        <v>6225194.4500000002</v>
      </c>
      <c r="AL866" s="502">
        <v>6225194.4500000002</v>
      </c>
      <c r="AM866" s="502">
        <v>6225194.4500000002</v>
      </c>
      <c r="AN866" s="502">
        <v>6225194.4500000002</v>
      </c>
      <c r="AO866" s="502">
        <f t="shared" ref="AO866:AO886" si="234">+Z866+AB866</f>
        <v>124503889.00000003</v>
      </c>
      <c r="AP866" s="503">
        <f t="shared" ref="AP866:AP886" si="235">IF(AR866=$AR$8,((S866-AO866)*0),S866-AO866)</f>
        <v>249007777.99999997</v>
      </c>
      <c r="AQ866" s="597"/>
      <c r="AR866" s="597"/>
      <c r="AS866" s="609"/>
      <c r="AT866" s="610"/>
      <c r="AU866" s="119" t="s">
        <v>1492</v>
      </c>
      <c r="AV866" s="119">
        <f>VLOOKUP(F866,'[80]Detail Deprec_202512'!$D$230:$I$390,6,FALSE)</f>
        <v>6225194.4500000002</v>
      </c>
      <c r="AW866" s="534">
        <f t="shared" si="218"/>
        <v>0</v>
      </c>
      <c r="BL866" s="599" t="s">
        <v>3531</v>
      </c>
    </row>
    <row r="867" spans="1:64" ht="12.9" hidden="1" customHeight="1" outlineLevel="1">
      <c r="A867" s="210">
        <f t="shared" si="215"/>
        <v>850</v>
      </c>
      <c r="B867" s="599" t="s">
        <v>206</v>
      </c>
      <c r="C867" s="600" t="s">
        <v>188</v>
      </c>
      <c r="D867" s="601">
        <v>155</v>
      </c>
      <c r="E867" s="599" t="s">
        <v>3538</v>
      </c>
      <c r="F867" s="490" t="s">
        <v>3539</v>
      </c>
      <c r="G867" s="602">
        <v>45597</v>
      </c>
      <c r="H867" s="605"/>
      <c r="I867" s="606"/>
      <c r="J867" s="494" t="s">
        <v>3533</v>
      </c>
      <c r="K867" s="603"/>
      <c r="L867" s="494" t="s">
        <v>3534</v>
      </c>
      <c r="M867" s="217">
        <v>2024</v>
      </c>
      <c r="N867" s="495" t="s">
        <v>3540</v>
      </c>
      <c r="O867" s="495" t="s">
        <v>3541</v>
      </c>
      <c r="P867" s="495" t="s">
        <v>3542</v>
      </c>
      <c r="Q867" s="489">
        <v>1</v>
      </c>
      <c r="R867" s="607"/>
      <c r="S867" s="604">
        <v>373511667</v>
      </c>
      <c r="T867" s="604">
        <f t="shared" si="230"/>
        <v>6225194.4500000002</v>
      </c>
      <c r="U867" s="500">
        <v>60</v>
      </c>
      <c r="V867" s="596">
        <v>14.000000000000004</v>
      </c>
      <c r="W867" s="499">
        <f t="shared" si="231"/>
        <v>6</v>
      </c>
      <c r="X867" s="501">
        <f t="shared" si="232"/>
        <v>20.000000000000004</v>
      </c>
      <c r="Y867" s="501">
        <f t="shared" si="233"/>
        <v>40</v>
      </c>
      <c r="Z867" s="608">
        <v>87152722.300000027</v>
      </c>
      <c r="AA867" s="608">
        <v>286358944.69999999</v>
      </c>
      <c r="AB867" s="502">
        <f t="shared" si="214"/>
        <v>37351166.700000003</v>
      </c>
      <c r="AC867" s="502">
        <v>6225194.4500000002</v>
      </c>
      <c r="AD867" s="502">
        <v>6225194.4500000002</v>
      </c>
      <c r="AE867" s="502">
        <v>6225194.4500000002</v>
      </c>
      <c r="AF867" s="502">
        <v>6225194.4500000002</v>
      </c>
      <c r="AG867" s="502">
        <v>6225194.4500000002</v>
      </c>
      <c r="AH867" s="502">
        <v>6225194.4500000002</v>
      </c>
      <c r="AI867" s="502">
        <v>6225194.4500000002</v>
      </c>
      <c r="AJ867" s="502">
        <v>6225194.4500000002</v>
      </c>
      <c r="AK867" s="502">
        <v>6225194.4500000002</v>
      </c>
      <c r="AL867" s="502">
        <v>6225194.4500000002</v>
      </c>
      <c r="AM867" s="502">
        <v>6225194.4500000002</v>
      </c>
      <c r="AN867" s="502">
        <v>6225194.4500000002</v>
      </c>
      <c r="AO867" s="502">
        <f t="shared" si="234"/>
        <v>124503889.00000003</v>
      </c>
      <c r="AP867" s="503">
        <f t="shared" si="235"/>
        <v>249007777.99999997</v>
      </c>
      <c r="AQ867" s="597"/>
      <c r="AR867" s="597"/>
      <c r="AS867" s="609"/>
      <c r="AT867" s="610"/>
      <c r="AU867" s="119" t="s">
        <v>1492</v>
      </c>
      <c r="AV867" s="119">
        <f>VLOOKUP(F867,'[80]Detail Deprec_202512'!$D$230:$I$390,6,FALSE)</f>
        <v>6225194.4500000002</v>
      </c>
      <c r="AW867" s="534">
        <f t="shared" si="218"/>
        <v>0</v>
      </c>
      <c r="BL867" s="599" t="s">
        <v>3538</v>
      </c>
    </row>
    <row r="868" spans="1:64" ht="12.9" hidden="1" customHeight="1" outlineLevel="1">
      <c r="A868" s="210">
        <f t="shared" si="215"/>
        <v>851</v>
      </c>
      <c r="B868" s="599" t="s">
        <v>206</v>
      </c>
      <c r="C868" s="600" t="s">
        <v>188</v>
      </c>
      <c r="D868" s="601">
        <v>155</v>
      </c>
      <c r="E868" s="599" t="s">
        <v>3543</v>
      </c>
      <c r="F868" s="490" t="s">
        <v>3544</v>
      </c>
      <c r="G868" s="602">
        <v>45597</v>
      </c>
      <c r="H868" s="605"/>
      <c r="I868" s="606"/>
      <c r="J868" s="494" t="s">
        <v>3533</v>
      </c>
      <c r="K868" s="603"/>
      <c r="L868" s="494" t="s">
        <v>3534</v>
      </c>
      <c r="M868" s="217">
        <v>2024</v>
      </c>
      <c r="N868" s="495" t="s">
        <v>3545</v>
      </c>
      <c r="O868" s="495" t="s">
        <v>3546</v>
      </c>
      <c r="P868" s="495" t="s">
        <v>3547</v>
      </c>
      <c r="Q868" s="489">
        <v>1</v>
      </c>
      <c r="R868" s="607"/>
      <c r="S868" s="604">
        <v>373511667</v>
      </c>
      <c r="T868" s="604">
        <f t="shared" si="230"/>
        <v>6225194.4500000002</v>
      </c>
      <c r="U868" s="500">
        <v>60</v>
      </c>
      <c r="V868" s="596">
        <v>14.000000000000004</v>
      </c>
      <c r="W868" s="499">
        <f t="shared" si="231"/>
        <v>6</v>
      </c>
      <c r="X868" s="501">
        <f t="shared" si="232"/>
        <v>20.000000000000004</v>
      </c>
      <c r="Y868" s="501">
        <f t="shared" si="233"/>
        <v>40</v>
      </c>
      <c r="Z868" s="608">
        <v>87152722.300000027</v>
      </c>
      <c r="AA868" s="608">
        <v>286358944.69999999</v>
      </c>
      <c r="AB868" s="502">
        <f t="shared" si="214"/>
        <v>37351166.700000003</v>
      </c>
      <c r="AC868" s="502">
        <v>6225194.4500000002</v>
      </c>
      <c r="AD868" s="502">
        <v>6225194.4500000002</v>
      </c>
      <c r="AE868" s="502">
        <v>6225194.4500000002</v>
      </c>
      <c r="AF868" s="502">
        <v>6225194.4500000002</v>
      </c>
      <c r="AG868" s="502">
        <v>6225194.4500000002</v>
      </c>
      <c r="AH868" s="502">
        <v>6225194.4500000002</v>
      </c>
      <c r="AI868" s="502">
        <v>6225194.4500000002</v>
      </c>
      <c r="AJ868" s="502">
        <v>6225194.4500000002</v>
      </c>
      <c r="AK868" s="502">
        <v>6225194.4500000002</v>
      </c>
      <c r="AL868" s="502">
        <v>6225194.4500000002</v>
      </c>
      <c r="AM868" s="502">
        <v>6225194.4500000002</v>
      </c>
      <c r="AN868" s="502">
        <v>6225194.4500000002</v>
      </c>
      <c r="AO868" s="502">
        <f t="shared" si="234"/>
        <v>124503889.00000003</v>
      </c>
      <c r="AP868" s="503">
        <f t="shared" si="235"/>
        <v>249007777.99999997</v>
      </c>
      <c r="AQ868" s="597"/>
      <c r="AR868" s="597"/>
      <c r="AS868" s="609"/>
      <c r="AT868" s="610"/>
      <c r="AU868" s="119" t="s">
        <v>1492</v>
      </c>
      <c r="AV868" s="119">
        <f>VLOOKUP(F868,'[80]Detail Deprec_202512'!$D$230:$I$390,6,FALSE)</f>
        <v>6225194.4500000002</v>
      </c>
      <c r="AW868" s="534">
        <f t="shared" si="218"/>
        <v>0</v>
      </c>
      <c r="BL868" s="599" t="s">
        <v>3543</v>
      </c>
    </row>
    <row r="869" spans="1:64" ht="12.9" hidden="1" customHeight="1" outlineLevel="1">
      <c r="A869" s="210">
        <f t="shared" si="215"/>
        <v>852</v>
      </c>
      <c r="B869" s="599" t="s">
        <v>518</v>
      </c>
      <c r="C869" s="600" t="s">
        <v>629</v>
      </c>
      <c r="D869" s="601">
        <v>155</v>
      </c>
      <c r="E869" s="599" t="s">
        <v>3548</v>
      </c>
      <c r="F869" s="490" t="s">
        <v>3549</v>
      </c>
      <c r="G869" s="602">
        <v>45627</v>
      </c>
      <c r="H869" s="605"/>
      <c r="I869" s="606"/>
      <c r="J869" s="494" t="s">
        <v>1818</v>
      </c>
      <c r="K869" s="603"/>
      <c r="L869" s="494" t="s">
        <v>3550</v>
      </c>
      <c r="M869" s="217">
        <v>2024</v>
      </c>
      <c r="N869" s="495" t="s">
        <v>3551</v>
      </c>
      <c r="O869" s="495" t="s">
        <v>3552</v>
      </c>
      <c r="P869" s="495" t="s">
        <v>3553</v>
      </c>
      <c r="Q869" s="489">
        <v>1</v>
      </c>
      <c r="R869" s="607"/>
      <c r="S869" s="604">
        <v>515000000</v>
      </c>
      <c r="T869" s="604">
        <f t="shared" si="230"/>
        <v>10729166.666666666</v>
      </c>
      <c r="U869" s="500">
        <v>48</v>
      </c>
      <c r="V869" s="596">
        <v>13.000000000000002</v>
      </c>
      <c r="W869" s="499">
        <f t="shared" si="231"/>
        <v>6</v>
      </c>
      <c r="X869" s="501">
        <f t="shared" si="232"/>
        <v>19</v>
      </c>
      <c r="Y869" s="501">
        <f t="shared" si="233"/>
        <v>29</v>
      </c>
      <c r="Z869" s="608">
        <v>139479166.66666669</v>
      </c>
      <c r="AA869" s="608">
        <v>375520833.33333331</v>
      </c>
      <c r="AB869" s="502">
        <f t="shared" si="214"/>
        <v>64374999.999999993</v>
      </c>
      <c r="AC869" s="502">
        <v>10729166.666666666</v>
      </c>
      <c r="AD869" s="502">
        <v>10729166.666666666</v>
      </c>
      <c r="AE869" s="502">
        <v>10729166.666666666</v>
      </c>
      <c r="AF869" s="502">
        <v>10729166.666666666</v>
      </c>
      <c r="AG869" s="502">
        <v>10729166.666666666</v>
      </c>
      <c r="AH869" s="502">
        <v>10729166.666666666</v>
      </c>
      <c r="AI869" s="502">
        <v>10729166.666666666</v>
      </c>
      <c r="AJ869" s="502">
        <v>10729166.666666666</v>
      </c>
      <c r="AK869" s="502">
        <v>10729166.666666666</v>
      </c>
      <c r="AL869" s="502">
        <v>10729166.666666666</v>
      </c>
      <c r="AM869" s="502">
        <v>10729166.666666666</v>
      </c>
      <c r="AN869" s="502">
        <v>10729166.666666666</v>
      </c>
      <c r="AO869" s="502">
        <f t="shared" si="234"/>
        <v>203854166.66666669</v>
      </c>
      <c r="AP869" s="503">
        <f t="shared" si="235"/>
        <v>311145833.33333331</v>
      </c>
      <c r="AQ869" s="597"/>
      <c r="AR869" s="597"/>
      <c r="AS869" s="609"/>
      <c r="AT869" s="610"/>
      <c r="AU869" s="119" t="s">
        <v>1492</v>
      </c>
      <c r="AV869" s="119">
        <f>VLOOKUP(F869,'[80]Detail Deprec_202512'!$D$230:$I$390,6,FALSE)</f>
        <v>10729166.67</v>
      </c>
      <c r="AW869" s="534">
        <f t="shared" si="218"/>
        <v>3.3333338797092438E-3</v>
      </c>
      <c r="BL869" s="599" t="s">
        <v>3548</v>
      </c>
    </row>
    <row r="870" spans="1:64" ht="12.9" hidden="1" customHeight="1" outlineLevel="1">
      <c r="A870" s="210">
        <f t="shared" si="215"/>
        <v>853</v>
      </c>
      <c r="B870" s="599" t="s">
        <v>518</v>
      </c>
      <c r="C870" s="600" t="s">
        <v>629</v>
      </c>
      <c r="D870" s="601">
        <v>155</v>
      </c>
      <c r="E870" s="599" t="s">
        <v>3554</v>
      </c>
      <c r="F870" s="490" t="s">
        <v>3555</v>
      </c>
      <c r="G870" s="602">
        <v>45627</v>
      </c>
      <c r="H870" s="605"/>
      <c r="I870" s="606"/>
      <c r="J870" s="494" t="s">
        <v>1818</v>
      </c>
      <c r="K870" s="603"/>
      <c r="L870" s="494" t="s">
        <v>3550</v>
      </c>
      <c r="M870" s="217">
        <v>2024</v>
      </c>
      <c r="N870" s="495" t="s">
        <v>3551</v>
      </c>
      <c r="O870" s="495" t="s">
        <v>3556</v>
      </c>
      <c r="P870" s="495" t="s">
        <v>3557</v>
      </c>
      <c r="Q870" s="489">
        <v>1</v>
      </c>
      <c r="R870" s="607"/>
      <c r="S870" s="604">
        <v>515000000</v>
      </c>
      <c r="T870" s="604">
        <f t="shared" si="230"/>
        <v>10729166.666666666</v>
      </c>
      <c r="U870" s="500">
        <v>48</v>
      </c>
      <c r="V870" s="596">
        <v>13.000000000000002</v>
      </c>
      <c r="W870" s="499">
        <f t="shared" si="231"/>
        <v>6</v>
      </c>
      <c r="X870" s="501">
        <f t="shared" si="232"/>
        <v>19</v>
      </c>
      <c r="Y870" s="501">
        <f t="shared" si="233"/>
        <v>29</v>
      </c>
      <c r="Z870" s="608">
        <v>139479166.66666669</v>
      </c>
      <c r="AA870" s="608">
        <v>375520833.33333331</v>
      </c>
      <c r="AB870" s="502">
        <f t="shared" si="214"/>
        <v>64374999.999999993</v>
      </c>
      <c r="AC870" s="502">
        <v>10729166.666666666</v>
      </c>
      <c r="AD870" s="502">
        <v>10729166.666666666</v>
      </c>
      <c r="AE870" s="502">
        <v>10729166.666666666</v>
      </c>
      <c r="AF870" s="502">
        <v>10729166.666666666</v>
      </c>
      <c r="AG870" s="502">
        <v>10729166.666666666</v>
      </c>
      <c r="AH870" s="502">
        <v>10729166.666666666</v>
      </c>
      <c r="AI870" s="502">
        <v>10729166.666666666</v>
      </c>
      <c r="AJ870" s="502">
        <v>10729166.666666666</v>
      </c>
      <c r="AK870" s="502">
        <v>10729166.666666666</v>
      </c>
      <c r="AL870" s="502">
        <v>10729166.666666666</v>
      </c>
      <c r="AM870" s="502">
        <v>10729166.666666666</v>
      </c>
      <c r="AN870" s="502">
        <v>10729166.666666666</v>
      </c>
      <c r="AO870" s="502">
        <f t="shared" si="234"/>
        <v>203854166.66666669</v>
      </c>
      <c r="AP870" s="503">
        <f t="shared" si="235"/>
        <v>311145833.33333331</v>
      </c>
      <c r="AQ870" s="597"/>
      <c r="AR870" s="597"/>
      <c r="AS870" s="609"/>
      <c r="AT870" s="610"/>
      <c r="AU870" s="119" t="s">
        <v>1492</v>
      </c>
      <c r="AV870" s="119">
        <f>VLOOKUP(F870,'[80]Detail Deprec_202512'!$D$230:$I$390,6,FALSE)</f>
        <v>10729166.67</v>
      </c>
      <c r="AW870" s="534">
        <f t="shared" si="218"/>
        <v>3.3333338797092438E-3</v>
      </c>
      <c r="BL870" s="599" t="s">
        <v>3554</v>
      </c>
    </row>
    <row r="871" spans="1:64" ht="12.9" hidden="1" customHeight="1" outlineLevel="1">
      <c r="A871" s="210">
        <f t="shared" si="215"/>
        <v>854</v>
      </c>
      <c r="B871" s="599" t="s">
        <v>518</v>
      </c>
      <c r="C871" s="600" t="s">
        <v>629</v>
      </c>
      <c r="D871" s="601">
        <v>155</v>
      </c>
      <c r="E871" s="599" t="s">
        <v>3558</v>
      </c>
      <c r="F871" s="490" t="s">
        <v>3559</v>
      </c>
      <c r="G871" s="602">
        <v>45627</v>
      </c>
      <c r="H871" s="605"/>
      <c r="I871" s="606"/>
      <c r="J871" s="494" t="s">
        <v>1818</v>
      </c>
      <c r="K871" s="603"/>
      <c r="L871" s="494" t="s">
        <v>3550</v>
      </c>
      <c r="M871" s="217">
        <v>2024</v>
      </c>
      <c r="N871" s="495" t="s">
        <v>3551</v>
      </c>
      <c r="O871" s="495" t="s">
        <v>3556</v>
      </c>
      <c r="P871" s="495" t="s">
        <v>3560</v>
      </c>
      <c r="Q871" s="489">
        <v>1</v>
      </c>
      <c r="R871" s="607"/>
      <c r="S871" s="604">
        <v>515000000</v>
      </c>
      <c r="T871" s="604">
        <f t="shared" si="230"/>
        <v>10729166.666666666</v>
      </c>
      <c r="U871" s="500">
        <v>48</v>
      </c>
      <c r="V871" s="596">
        <v>13.000000000000002</v>
      </c>
      <c r="W871" s="499">
        <f t="shared" si="231"/>
        <v>6</v>
      </c>
      <c r="X871" s="501">
        <f t="shared" si="232"/>
        <v>19</v>
      </c>
      <c r="Y871" s="501">
        <f t="shared" si="233"/>
        <v>29</v>
      </c>
      <c r="Z871" s="608">
        <v>139479166.66666669</v>
      </c>
      <c r="AA871" s="608">
        <v>375520833.33333331</v>
      </c>
      <c r="AB871" s="502">
        <f t="shared" si="214"/>
        <v>64374999.999999993</v>
      </c>
      <c r="AC871" s="502">
        <v>10729166.666666666</v>
      </c>
      <c r="AD871" s="502">
        <v>10729166.666666666</v>
      </c>
      <c r="AE871" s="502">
        <v>10729166.666666666</v>
      </c>
      <c r="AF871" s="502">
        <v>10729166.666666666</v>
      </c>
      <c r="AG871" s="502">
        <v>10729166.666666666</v>
      </c>
      <c r="AH871" s="502">
        <v>10729166.666666666</v>
      </c>
      <c r="AI871" s="502">
        <v>10729166.666666666</v>
      </c>
      <c r="AJ871" s="502">
        <v>10729166.666666666</v>
      </c>
      <c r="AK871" s="502">
        <v>10729166.666666666</v>
      </c>
      <c r="AL871" s="502">
        <v>10729166.666666666</v>
      </c>
      <c r="AM871" s="502">
        <v>10729166.666666666</v>
      </c>
      <c r="AN871" s="502">
        <v>10729166.666666666</v>
      </c>
      <c r="AO871" s="502">
        <f t="shared" si="234"/>
        <v>203854166.66666669</v>
      </c>
      <c r="AP871" s="503">
        <f t="shared" si="235"/>
        <v>311145833.33333331</v>
      </c>
      <c r="AQ871" s="597"/>
      <c r="AR871" s="597"/>
      <c r="AS871" s="609"/>
      <c r="AT871" s="610"/>
      <c r="AU871" s="119" t="s">
        <v>1492</v>
      </c>
      <c r="AV871" s="119">
        <f>VLOOKUP(F871,'[80]Detail Deprec_202512'!$D$230:$I$390,6,FALSE)</f>
        <v>10729166.67</v>
      </c>
      <c r="AW871" s="534">
        <f t="shared" si="218"/>
        <v>3.3333338797092438E-3</v>
      </c>
      <c r="BL871" s="599" t="s">
        <v>3558</v>
      </c>
    </row>
    <row r="872" spans="1:64" ht="12.9" hidden="1" customHeight="1" outlineLevel="1">
      <c r="A872" s="210">
        <f t="shared" si="215"/>
        <v>855</v>
      </c>
      <c r="B872" s="599" t="s">
        <v>518</v>
      </c>
      <c r="C872" s="600" t="s">
        <v>629</v>
      </c>
      <c r="D872" s="601">
        <v>155</v>
      </c>
      <c r="E872" s="599" t="s">
        <v>3561</v>
      </c>
      <c r="F872" s="490" t="s">
        <v>3562</v>
      </c>
      <c r="G872" s="602">
        <v>45627</v>
      </c>
      <c r="H872" s="605"/>
      <c r="I872" s="606"/>
      <c r="J872" s="494" t="s">
        <v>1818</v>
      </c>
      <c r="K872" s="603"/>
      <c r="L872" s="494" t="s">
        <v>3550</v>
      </c>
      <c r="M872" s="217">
        <v>2024</v>
      </c>
      <c r="N872" s="495" t="s">
        <v>3551</v>
      </c>
      <c r="O872" s="495" t="s">
        <v>3563</v>
      </c>
      <c r="P872" s="495" t="s">
        <v>3564</v>
      </c>
      <c r="Q872" s="489">
        <v>1</v>
      </c>
      <c r="R872" s="607"/>
      <c r="S872" s="604">
        <v>515000000</v>
      </c>
      <c r="T872" s="604">
        <f t="shared" si="230"/>
        <v>10729166.666666666</v>
      </c>
      <c r="U872" s="500">
        <v>48</v>
      </c>
      <c r="V872" s="596">
        <v>13.000000000000002</v>
      </c>
      <c r="W872" s="499">
        <f t="shared" si="231"/>
        <v>6</v>
      </c>
      <c r="X872" s="501">
        <f t="shared" si="232"/>
        <v>19</v>
      </c>
      <c r="Y872" s="501">
        <f t="shared" si="233"/>
        <v>29</v>
      </c>
      <c r="Z872" s="608">
        <v>139479166.66666669</v>
      </c>
      <c r="AA872" s="608">
        <v>375520833.33333331</v>
      </c>
      <c r="AB872" s="502">
        <f t="shared" si="214"/>
        <v>64374999.999999993</v>
      </c>
      <c r="AC872" s="502">
        <v>10729166.666666666</v>
      </c>
      <c r="AD872" s="502">
        <v>10729166.666666666</v>
      </c>
      <c r="AE872" s="502">
        <v>10729166.666666666</v>
      </c>
      <c r="AF872" s="502">
        <v>10729166.666666666</v>
      </c>
      <c r="AG872" s="502">
        <v>10729166.666666666</v>
      </c>
      <c r="AH872" s="502">
        <v>10729166.666666666</v>
      </c>
      <c r="AI872" s="502">
        <v>10729166.666666666</v>
      </c>
      <c r="AJ872" s="502">
        <v>10729166.666666666</v>
      </c>
      <c r="AK872" s="502">
        <v>10729166.666666666</v>
      </c>
      <c r="AL872" s="502">
        <v>10729166.666666666</v>
      </c>
      <c r="AM872" s="502">
        <v>10729166.666666666</v>
      </c>
      <c r="AN872" s="502">
        <v>10729166.666666666</v>
      </c>
      <c r="AO872" s="502">
        <f t="shared" si="234"/>
        <v>203854166.66666669</v>
      </c>
      <c r="AP872" s="503">
        <f t="shared" si="235"/>
        <v>311145833.33333331</v>
      </c>
      <c r="AQ872" s="597"/>
      <c r="AR872" s="597"/>
      <c r="AS872" s="609"/>
      <c r="AT872" s="610"/>
      <c r="AU872" s="119" t="s">
        <v>1492</v>
      </c>
      <c r="AV872" s="119">
        <f>VLOOKUP(F872,'[80]Detail Deprec_202512'!$D$230:$I$390,6,FALSE)</f>
        <v>10729166.67</v>
      </c>
      <c r="AW872" s="534">
        <f t="shared" si="218"/>
        <v>3.3333338797092438E-3</v>
      </c>
      <c r="BL872" s="599" t="s">
        <v>3561</v>
      </c>
    </row>
    <row r="873" spans="1:64" ht="12.9" hidden="1" customHeight="1" outlineLevel="1">
      <c r="A873" s="210">
        <f t="shared" si="215"/>
        <v>856</v>
      </c>
      <c r="B873" s="599" t="s">
        <v>518</v>
      </c>
      <c r="C873" s="600" t="s">
        <v>629</v>
      </c>
      <c r="D873" s="601">
        <v>155</v>
      </c>
      <c r="E873" s="599" t="s">
        <v>3565</v>
      </c>
      <c r="F873" s="490" t="s">
        <v>3566</v>
      </c>
      <c r="G873" s="602">
        <v>45627</v>
      </c>
      <c r="H873" s="605"/>
      <c r="I873" s="606"/>
      <c r="J873" s="494" t="s">
        <v>1818</v>
      </c>
      <c r="K873" s="603"/>
      <c r="L873" s="494" t="s">
        <v>3550</v>
      </c>
      <c r="M873" s="217">
        <v>2024</v>
      </c>
      <c r="N873" s="495" t="s">
        <v>3567</v>
      </c>
      <c r="O873" s="495" t="s">
        <v>3568</v>
      </c>
      <c r="P873" s="495" t="s">
        <v>3569</v>
      </c>
      <c r="Q873" s="489">
        <v>1</v>
      </c>
      <c r="R873" s="607"/>
      <c r="S873" s="604">
        <v>412000000</v>
      </c>
      <c r="T873" s="604">
        <f t="shared" si="230"/>
        <v>8583333.333333334</v>
      </c>
      <c r="U873" s="500">
        <v>48</v>
      </c>
      <c r="V873" s="596">
        <v>12.999999999999998</v>
      </c>
      <c r="W873" s="499">
        <f t="shared" si="231"/>
        <v>6</v>
      </c>
      <c r="X873" s="501">
        <f t="shared" si="232"/>
        <v>19</v>
      </c>
      <c r="Y873" s="501">
        <f t="shared" si="233"/>
        <v>29</v>
      </c>
      <c r="Z873" s="608">
        <v>111583333.33333331</v>
      </c>
      <c r="AA873" s="608">
        <v>300416666.66666669</v>
      </c>
      <c r="AB873" s="502">
        <f t="shared" si="214"/>
        <v>51500000.000000007</v>
      </c>
      <c r="AC873" s="502">
        <v>8583333.333333334</v>
      </c>
      <c r="AD873" s="502">
        <v>8583333.333333334</v>
      </c>
      <c r="AE873" s="502">
        <v>8583333.333333334</v>
      </c>
      <c r="AF873" s="502">
        <v>8583333.333333334</v>
      </c>
      <c r="AG873" s="502">
        <v>8583333.333333334</v>
      </c>
      <c r="AH873" s="502">
        <v>8583333.333333334</v>
      </c>
      <c r="AI873" s="502">
        <v>8583333.333333334</v>
      </c>
      <c r="AJ873" s="502">
        <v>8583333.333333334</v>
      </c>
      <c r="AK873" s="502">
        <v>8583333.333333334</v>
      </c>
      <c r="AL873" s="502">
        <v>8583333.333333334</v>
      </c>
      <c r="AM873" s="502">
        <v>8583333.333333334</v>
      </c>
      <c r="AN873" s="502">
        <v>8583333.333333334</v>
      </c>
      <c r="AO873" s="502">
        <f t="shared" si="234"/>
        <v>163083333.33333331</v>
      </c>
      <c r="AP873" s="503">
        <f t="shared" si="235"/>
        <v>248916666.66666669</v>
      </c>
      <c r="AQ873" s="597"/>
      <c r="AR873" s="597"/>
      <c r="AS873" s="609"/>
      <c r="AT873" s="610"/>
      <c r="AU873" s="119" t="s">
        <v>1492</v>
      </c>
      <c r="AV873" s="119">
        <f>VLOOKUP(F873,'[80]Detail Deprec_202512'!$D$230:$I$390,6,FALSE)</f>
        <v>8583333.3300000001</v>
      </c>
      <c r="AW873" s="534">
        <f t="shared" si="218"/>
        <v>-3.3333338797092438E-3</v>
      </c>
      <c r="BL873" s="599" t="s">
        <v>3565</v>
      </c>
    </row>
    <row r="874" spans="1:64" ht="12.9" hidden="1" customHeight="1" outlineLevel="1">
      <c r="A874" s="210">
        <f t="shared" si="215"/>
        <v>857</v>
      </c>
      <c r="B874" s="599" t="s">
        <v>518</v>
      </c>
      <c r="C874" s="600" t="s">
        <v>512</v>
      </c>
      <c r="D874" s="601">
        <v>155</v>
      </c>
      <c r="E874" s="599" t="s">
        <v>3570</v>
      </c>
      <c r="F874" s="490" t="s">
        <v>3571</v>
      </c>
      <c r="G874" s="602">
        <v>45627</v>
      </c>
      <c r="H874" s="605"/>
      <c r="I874" s="606"/>
      <c r="J874" s="494" t="s">
        <v>1818</v>
      </c>
      <c r="K874" s="603"/>
      <c r="L874" s="494" t="s">
        <v>3550</v>
      </c>
      <c r="M874" s="217">
        <v>2024</v>
      </c>
      <c r="N874" s="495" t="s">
        <v>3572</v>
      </c>
      <c r="O874" s="495" t="s">
        <v>3573</v>
      </c>
      <c r="P874" s="495" t="s">
        <v>3574</v>
      </c>
      <c r="Q874" s="489">
        <v>1</v>
      </c>
      <c r="R874" s="607"/>
      <c r="S874" s="604">
        <v>427000000</v>
      </c>
      <c r="T874" s="604">
        <f t="shared" si="230"/>
        <v>7116666.666666667</v>
      </c>
      <c r="U874" s="500">
        <v>60</v>
      </c>
      <c r="V874" s="596">
        <v>13</v>
      </c>
      <c r="W874" s="499">
        <f t="shared" si="231"/>
        <v>6</v>
      </c>
      <c r="X874" s="501">
        <f t="shared" si="232"/>
        <v>19</v>
      </c>
      <c r="Y874" s="501">
        <f t="shared" si="233"/>
        <v>41</v>
      </c>
      <c r="Z874" s="608">
        <v>92516666.666666672</v>
      </c>
      <c r="AA874" s="608">
        <v>334483333.33333331</v>
      </c>
      <c r="AB874" s="502">
        <f t="shared" si="214"/>
        <v>42700000</v>
      </c>
      <c r="AC874" s="502">
        <v>7116666.666666667</v>
      </c>
      <c r="AD874" s="502">
        <v>7116666.666666667</v>
      </c>
      <c r="AE874" s="502">
        <v>7116666.666666667</v>
      </c>
      <c r="AF874" s="502">
        <v>7116666.666666667</v>
      </c>
      <c r="AG874" s="502">
        <v>7116666.666666667</v>
      </c>
      <c r="AH874" s="502">
        <v>7116666.666666667</v>
      </c>
      <c r="AI874" s="502">
        <v>7116666.666666667</v>
      </c>
      <c r="AJ874" s="502">
        <v>7116666.666666667</v>
      </c>
      <c r="AK874" s="502">
        <v>7116666.666666667</v>
      </c>
      <c r="AL874" s="502">
        <v>7116666.666666667</v>
      </c>
      <c r="AM874" s="502">
        <v>7116666.666666667</v>
      </c>
      <c r="AN874" s="502">
        <v>7116666.666666667</v>
      </c>
      <c r="AO874" s="502">
        <f t="shared" si="234"/>
        <v>135216666.66666669</v>
      </c>
      <c r="AP874" s="503">
        <f t="shared" si="235"/>
        <v>291783333.33333331</v>
      </c>
      <c r="AQ874" s="597"/>
      <c r="AR874" s="597"/>
      <c r="AS874" s="609"/>
      <c r="AT874" s="610"/>
      <c r="AU874" s="119" t="s">
        <v>1492</v>
      </c>
      <c r="AV874" s="119">
        <f>VLOOKUP(F874,'[80]Detail Deprec_202512'!$D$230:$I$390,6,FALSE)</f>
        <v>7116666.6699999999</v>
      </c>
      <c r="AW874" s="534">
        <f t="shared" si="218"/>
        <v>3.3333329483866692E-3</v>
      </c>
      <c r="BL874" s="599" t="s">
        <v>3570</v>
      </c>
    </row>
    <row r="875" spans="1:64" ht="12.9" hidden="1" customHeight="1" outlineLevel="1">
      <c r="A875" s="210">
        <f t="shared" si="215"/>
        <v>858</v>
      </c>
      <c r="B875" s="599" t="s">
        <v>518</v>
      </c>
      <c r="C875" s="600" t="s">
        <v>512</v>
      </c>
      <c r="D875" s="601">
        <v>155</v>
      </c>
      <c r="E875" s="599" t="s">
        <v>3575</v>
      </c>
      <c r="F875" s="490" t="s">
        <v>3576</v>
      </c>
      <c r="G875" s="602">
        <v>45627</v>
      </c>
      <c r="H875" s="605"/>
      <c r="I875" s="606"/>
      <c r="J875" s="494" t="s">
        <v>1818</v>
      </c>
      <c r="K875" s="603"/>
      <c r="L875" s="494" t="s">
        <v>3550</v>
      </c>
      <c r="M875" s="217">
        <v>2024</v>
      </c>
      <c r="N875" s="495" t="s">
        <v>3572</v>
      </c>
      <c r="O875" s="495" t="s">
        <v>3577</v>
      </c>
      <c r="P875" s="495" t="s">
        <v>3578</v>
      </c>
      <c r="Q875" s="489">
        <v>1</v>
      </c>
      <c r="R875" s="607"/>
      <c r="S875" s="604">
        <v>427000000</v>
      </c>
      <c r="T875" s="604">
        <f t="shared" si="230"/>
        <v>7116666.666666667</v>
      </c>
      <c r="U875" s="500">
        <v>60</v>
      </c>
      <c r="V875" s="596">
        <v>13</v>
      </c>
      <c r="W875" s="499">
        <f t="shared" si="231"/>
        <v>6</v>
      </c>
      <c r="X875" s="501">
        <f t="shared" si="232"/>
        <v>19</v>
      </c>
      <c r="Y875" s="501">
        <f t="shared" si="233"/>
        <v>41</v>
      </c>
      <c r="Z875" s="608">
        <v>92516666.666666672</v>
      </c>
      <c r="AA875" s="608">
        <v>334483333.33333331</v>
      </c>
      <c r="AB875" s="502">
        <f t="shared" si="214"/>
        <v>42700000</v>
      </c>
      <c r="AC875" s="502">
        <v>7116666.666666667</v>
      </c>
      <c r="AD875" s="502">
        <v>7116666.666666667</v>
      </c>
      <c r="AE875" s="502">
        <v>7116666.666666667</v>
      </c>
      <c r="AF875" s="502">
        <v>7116666.666666667</v>
      </c>
      <c r="AG875" s="502">
        <v>7116666.666666667</v>
      </c>
      <c r="AH875" s="502">
        <v>7116666.666666667</v>
      </c>
      <c r="AI875" s="502">
        <v>7116666.666666667</v>
      </c>
      <c r="AJ875" s="502">
        <v>7116666.666666667</v>
      </c>
      <c r="AK875" s="502">
        <v>7116666.666666667</v>
      </c>
      <c r="AL875" s="502">
        <v>7116666.666666667</v>
      </c>
      <c r="AM875" s="502">
        <v>7116666.666666667</v>
      </c>
      <c r="AN875" s="502">
        <v>7116666.666666667</v>
      </c>
      <c r="AO875" s="502">
        <f t="shared" si="234"/>
        <v>135216666.66666669</v>
      </c>
      <c r="AP875" s="503">
        <f t="shared" si="235"/>
        <v>291783333.33333331</v>
      </c>
      <c r="AQ875" s="597"/>
      <c r="AR875" s="597"/>
      <c r="AS875" s="609"/>
      <c r="AT875" s="610"/>
      <c r="AU875" s="119" t="s">
        <v>1492</v>
      </c>
      <c r="AV875" s="119">
        <f>VLOOKUP(F875,'[80]Detail Deprec_202512'!$D$230:$I$390,6,FALSE)</f>
        <v>7116666.6699999999</v>
      </c>
      <c r="AW875" s="534">
        <f t="shared" si="218"/>
        <v>3.3333329483866692E-3</v>
      </c>
      <c r="BL875" s="599" t="s">
        <v>3575</v>
      </c>
    </row>
    <row r="876" spans="1:64" ht="12.9" hidden="1" customHeight="1" outlineLevel="1">
      <c r="A876" s="210">
        <f t="shared" si="215"/>
        <v>859</v>
      </c>
      <c r="B876" s="599" t="s">
        <v>518</v>
      </c>
      <c r="C876" s="600" t="s">
        <v>512</v>
      </c>
      <c r="D876" s="601">
        <v>155</v>
      </c>
      <c r="E876" s="599" t="s">
        <v>3579</v>
      </c>
      <c r="F876" s="490" t="s">
        <v>3580</v>
      </c>
      <c r="G876" s="602">
        <v>45627</v>
      </c>
      <c r="H876" s="605"/>
      <c r="I876" s="606"/>
      <c r="J876" s="494" t="s">
        <v>1818</v>
      </c>
      <c r="K876" s="603"/>
      <c r="L876" s="494" t="s">
        <v>3550</v>
      </c>
      <c r="M876" s="217">
        <v>2024</v>
      </c>
      <c r="N876" s="495" t="s">
        <v>3572</v>
      </c>
      <c r="O876" s="495" t="s">
        <v>3581</v>
      </c>
      <c r="P876" s="495" t="s">
        <v>3582</v>
      </c>
      <c r="Q876" s="489">
        <v>1</v>
      </c>
      <c r="R876" s="607"/>
      <c r="S876" s="604">
        <v>427000000</v>
      </c>
      <c r="T876" s="604">
        <f t="shared" si="230"/>
        <v>7116666.666666667</v>
      </c>
      <c r="U876" s="500">
        <v>60</v>
      </c>
      <c r="V876" s="596">
        <v>13</v>
      </c>
      <c r="W876" s="499">
        <f t="shared" si="231"/>
        <v>6</v>
      </c>
      <c r="X876" s="501">
        <f t="shared" si="232"/>
        <v>19</v>
      </c>
      <c r="Y876" s="501">
        <f t="shared" si="233"/>
        <v>41</v>
      </c>
      <c r="Z876" s="608">
        <v>92516666.666666672</v>
      </c>
      <c r="AA876" s="608">
        <v>334483333.33333331</v>
      </c>
      <c r="AB876" s="502">
        <f t="shared" si="214"/>
        <v>42700000</v>
      </c>
      <c r="AC876" s="502">
        <v>7116666.666666667</v>
      </c>
      <c r="AD876" s="502">
        <v>7116666.666666667</v>
      </c>
      <c r="AE876" s="502">
        <v>7116666.666666667</v>
      </c>
      <c r="AF876" s="502">
        <v>7116666.666666667</v>
      </c>
      <c r="AG876" s="502">
        <v>7116666.666666667</v>
      </c>
      <c r="AH876" s="502">
        <v>7116666.666666667</v>
      </c>
      <c r="AI876" s="502">
        <v>7116666.666666667</v>
      </c>
      <c r="AJ876" s="502">
        <v>7116666.666666667</v>
      </c>
      <c r="AK876" s="502">
        <v>7116666.666666667</v>
      </c>
      <c r="AL876" s="502">
        <v>7116666.666666667</v>
      </c>
      <c r="AM876" s="502">
        <v>7116666.666666667</v>
      </c>
      <c r="AN876" s="502">
        <v>7116666.666666667</v>
      </c>
      <c r="AO876" s="502">
        <f t="shared" si="234"/>
        <v>135216666.66666669</v>
      </c>
      <c r="AP876" s="503">
        <f t="shared" si="235"/>
        <v>291783333.33333331</v>
      </c>
      <c r="AQ876" s="597"/>
      <c r="AR876" s="597"/>
      <c r="AS876" s="609"/>
      <c r="AT876" s="610"/>
      <c r="AU876" s="119" t="s">
        <v>1492</v>
      </c>
      <c r="AV876" s="119">
        <f>VLOOKUP(F876,'[80]Detail Deprec_202512'!$D$230:$I$390,6,FALSE)</f>
        <v>7116666.6699999999</v>
      </c>
      <c r="AW876" s="534">
        <f t="shared" si="218"/>
        <v>3.3333329483866692E-3</v>
      </c>
      <c r="BL876" s="599" t="s">
        <v>3579</v>
      </c>
    </row>
    <row r="877" spans="1:64" ht="12.9" hidden="1" customHeight="1" outlineLevel="1">
      <c r="A877" s="210">
        <f t="shared" si="215"/>
        <v>860</v>
      </c>
      <c r="B877" s="599" t="s">
        <v>518</v>
      </c>
      <c r="C877" s="600" t="s">
        <v>512</v>
      </c>
      <c r="D877" s="601">
        <v>155</v>
      </c>
      <c r="E877" s="599" t="s">
        <v>3583</v>
      </c>
      <c r="F877" s="490" t="s">
        <v>3584</v>
      </c>
      <c r="G877" s="602">
        <v>45627</v>
      </c>
      <c r="H877" s="605"/>
      <c r="I877" s="606"/>
      <c r="J877" s="494" t="s">
        <v>1818</v>
      </c>
      <c r="K877" s="603"/>
      <c r="L877" s="494" t="s">
        <v>3550</v>
      </c>
      <c r="M877" s="217">
        <v>2024</v>
      </c>
      <c r="N877" s="495" t="s">
        <v>3572</v>
      </c>
      <c r="O877" s="495" t="s">
        <v>3585</v>
      </c>
      <c r="P877" s="495" t="s">
        <v>3586</v>
      </c>
      <c r="Q877" s="489">
        <v>1</v>
      </c>
      <c r="R877" s="607"/>
      <c r="S877" s="604">
        <v>427000000</v>
      </c>
      <c r="T877" s="604">
        <f t="shared" si="230"/>
        <v>7116666.666666667</v>
      </c>
      <c r="U877" s="500">
        <v>60</v>
      </c>
      <c r="V877" s="596">
        <v>13</v>
      </c>
      <c r="W877" s="499">
        <f t="shared" si="231"/>
        <v>6</v>
      </c>
      <c r="X877" s="501">
        <f t="shared" si="232"/>
        <v>19</v>
      </c>
      <c r="Y877" s="501">
        <f t="shared" si="233"/>
        <v>41</v>
      </c>
      <c r="Z877" s="608">
        <v>92516666.666666672</v>
      </c>
      <c r="AA877" s="608">
        <v>334483333.33333331</v>
      </c>
      <c r="AB877" s="502">
        <f t="shared" si="214"/>
        <v>42700000</v>
      </c>
      <c r="AC877" s="502">
        <v>7116666.666666667</v>
      </c>
      <c r="AD877" s="502">
        <v>7116666.666666667</v>
      </c>
      <c r="AE877" s="502">
        <v>7116666.666666667</v>
      </c>
      <c r="AF877" s="502">
        <v>7116666.666666667</v>
      </c>
      <c r="AG877" s="502">
        <v>7116666.666666667</v>
      </c>
      <c r="AH877" s="502">
        <v>7116666.666666667</v>
      </c>
      <c r="AI877" s="502">
        <v>7116666.666666667</v>
      </c>
      <c r="AJ877" s="502">
        <v>7116666.666666667</v>
      </c>
      <c r="AK877" s="502">
        <v>7116666.666666667</v>
      </c>
      <c r="AL877" s="502">
        <v>7116666.666666667</v>
      </c>
      <c r="AM877" s="502">
        <v>7116666.666666667</v>
      </c>
      <c r="AN877" s="502">
        <v>7116666.666666667</v>
      </c>
      <c r="AO877" s="502">
        <f t="shared" si="234"/>
        <v>135216666.66666669</v>
      </c>
      <c r="AP877" s="503">
        <f t="shared" si="235"/>
        <v>291783333.33333331</v>
      </c>
      <c r="AQ877" s="597"/>
      <c r="AR877" s="597"/>
      <c r="AS877" s="609"/>
      <c r="AT877" s="610"/>
      <c r="AU877" s="119" t="s">
        <v>1492</v>
      </c>
      <c r="AV877" s="119">
        <f>VLOOKUP(F877,'[80]Detail Deprec_202512'!$D$230:$I$390,6,FALSE)</f>
        <v>7116666.6699999999</v>
      </c>
      <c r="AW877" s="534">
        <f t="shared" si="218"/>
        <v>3.3333329483866692E-3</v>
      </c>
      <c r="BL877" s="599" t="s">
        <v>3583</v>
      </c>
    </row>
    <row r="878" spans="1:64" ht="12.9" hidden="1" customHeight="1" outlineLevel="1">
      <c r="A878" s="210">
        <f t="shared" si="215"/>
        <v>861</v>
      </c>
      <c r="B878" s="599" t="s">
        <v>518</v>
      </c>
      <c r="C878" s="600" t="s">
        <v>512</v>
      </c>
      <c r="D878" s="601">
        <v>155</v>
      </c>
      <c r="E878" s="599" t="s">
        <v>3587</v>
      </c>
      <c r="F878" s="490" t="s">
        <v>3588</v>
      </c>
      <c r="G878" s="602">
        <v>45627</v>
      </c>
      <c r="H878" s="605"/>
      <c r="I878" s="606"/>
      <c r="J878" s="494" t="s">
        <v>1818</v>
      </c>
      <c r="K878" s="603"/>
      <c r="L878" s="494" t="s">
        <v>1903</v>
      </c>
      <c r="M878" s="217">
        <v>2024</v>
      </c>
      <c r="N878" s="495" t="s">
        <v>3589</v>
      </c>
      <c r="O878" s="495" t="s">
        <v>3590</v>
      </c>
      <c r="P878" s="495" t="s">
        <v>3591</v>
      </c>
      <c r="Q878" s="489">
        <v>1</v>
      </c>
      <c r="R878" s="607"/>
      <c r="S878" s="604">
        <v>422000000</v>
      </c>
      <c r="T878" s="604">
        <f t="shared" si="230"/>
        <v>7033333.333333333</v>
      </c>
      <c r="U878" s="500">
        <v>60</v>
      </c>
      <c r="V878" s="596">
        <v>13</v>
      </c>
      <c r="W878" s="499">
        <f t="shared" si="231"/>
        <v>6</v>
      </c>
      <c r="X878" s="501">
        <f t="shared" si="232"/>
        <v>19</v>
      </c>
      <c r="Y878" s="501">
        <f t="shared" si="233"/>
        <v>41</v>
      </c>
      <c r="Z878" s="608">
        <v>91433333.333333328</v>
      </c>
      <c r="AA878" s="608">
        <v>330566666.66666669</v>
      </c>
      <c r="AB878" s="502">
        <f t="shared" si="214"/>
        <v>42200000</v>
      </c>
      <c r="AC878" s="502">
        <v>7033333.333333333</v>
      </c>
      <c r="AD878" s="502">
        <v>7033333.333333333</v>
      </c>
      <c r="AE878" s="502">
        <v>7033333.333333333</v>
      </c>
      <c r="AF878" s="502">
        <v>7033333.333333333</v>
      </c>
      <c r="AG878" s="502">
        <v>7033333.333333333</v>
      </c>
      <c r="AH878" s="502">
        <v>7033333.333333333</v>
      </c>
      <c r="AI878" s="502">
        <v>7033333.333333333</v>
      </c>
      <c r="AJ878" s="502">
        <v>7033333.333333333</v>
      </c>
      <c r="AK878" s="502">
        <v>7033333.333333333</v>
      </c>
      <c r="AL878" s="502">
        <v>7033333.333333333</v>
      </c>
      <c r="AM878" s="502">
        <v>7033333.333333333</v>
      </c>
      <c r="AN878" s="502">
        <v>7033333.333333333</v>
      </c>
      <c r="AO878" s="502">
        <f t="shared" si="234"/>
        <v>133633333.33333333</v>
      </c>
      <c r="AP878" s="503">
        <f t="shared" si="235"/>
        <v>288366666.66666669</v>
      </c>
      <c r="AQ878" s="597"/>
      <c r="AR878" s="597"/>
      <c r="AS878" s="609"/>
      <c r="AT878" s="610"/>
      <c r="AU878" s="119" t="s">
        <v>1492</v>
      </c>
      <c r="AV878" s="119">
        <f>VLOOKUP(F878,'[80]Detail Deprec_202512'!$D$230:$I$390,6,FALSE)</f>
        <v>7033333.3300000001</v>
      </c>
      <c r="AW878" s="534">
        <f t="shared" si="218"/>
        <v>-3.3333329483866692E-3</v>
      </c>
      <c r="BL878" s="599" t="s">
        <v>3587</v>
      </c>
    </row>
    <row r="879" spans="1:64" ht="12.9" hidden="1" customHeight="1" outlineLevel="1">
      <c r="A879" s="210">
        <f t="shared" si="215"/>
        <v>862</v>
      </c>
      <c r="B879" s="599" t="s">
        <v>518</v>
      </c>
      <c r="C879" s="600" t="s">
        <v>512</v>
      </c>
      <c r="D879" s="601">
        <v>155</v>
      </c>
      <c r="E879" s="599" t="s">
        <v>3592</v>
      </c>
      <c r="F879" s="490" t="s">
        <v>3593</v>
      </c>
      <c r="G879" s="602">
        <v>45627</v>
      </c>
      <c r="H879" s="605"/>
      <c r="I879" s="606"/>
      <c r="J879" s="494" t="s">
        <v>1818</v>
      </c>
      <c r="K879" s="603"/>
      <c r="L879" s="494" t="s">
        <v>1903</v>
      </c>
      <c r="M879" s="217">
        <v>2024</v>
      </c>
      <c r="N879" s="495" t="s">
        <v>3589</v>
      </c>
      <c r="O879" s="495" t="s">
        <v>3594</v>
      </c>
      <c r="P879" s="495" t="s">
        <v>3595</v>
      </c>
      <c r="Q879" s="489">
        <v>1</v>
      </c>
      <c r="R879" s="607"/>
      <c r="S879" s="604">
        <v>422000000</v>
      </c>
      <c r="T879" s="604">
        <f t="shared" si="230"/>
        <v>7033333.333333333</v>
      </c>
      <c r="U879" s="500">
        <v>60</v>
      </c>
      <c r="V879" s="596">
        <v>13</v>
      </c>
      <c r="W879" s="499">
        <f t="shared" si="231"/>
        <v>6</v>
      </c>
      <c r="X879" s="501">
        <f t="shared" si="232"/>
        <v>19</v>
      </c>
      <c r="Y879" s="501">
        <f t="shared" si="233"/>
        <v>41</v>
      </c>
      <c r="Z879" s="608">
        <v>91433333.333333328</v>
      </c>
      <c r="AA879" s="608">
        <v>330566666.66666669</v>
      </c>
      <c r="AB879" s="502">
        <f t="shared" si="214"/>
        <v>42200000</v>
      </c>
      <c r="AC879" s="502">
        <v>7033333.333333333</v>
      </c>
      <c r="AD879" s="502">
        <v>7033333.333333333</v>
      </c>
      <c r="AE879" s="502">
        <v>7033333.333333333</v>
      </c>
      <c r="AF879" s="502">
        <v>7033333.333333333</v>
      </c>
      <c r="AG879" s="502">
        <v>7033333.333333333</v>
      </c>
      <c r="AH879" s="502">
        <v>7033333.333333333</v>
      </c>
      <c r="AI879" s="502">
        <v>7033333.333333333</v>
      </c>
      <c r="AJ879" s="502">
        <v>7033333.333333333</v>
      </c>
      <c r="AK879" s="502">
        <v>7033333.333333333</v>
      </c>
      <c r="AL879" s="502">
        <v>7033333.333333333</v>
      </c>
      <c r="AM879" s="502">
        <v>7033333.333333333</v>
      </c>
      <c r="AN879" s="502">
        <v>7033333.333333333</v>
      </c>
      <c r="AO879" s="502">
        <f t="shared" si="234"/>
        <v>133633333.33333333</v>
      </c>
      <c r="AP879" s="503">
        <f t="shared" si="235"/>
        <v>288366666.66666669</v>
      </c>
      <c r="AQ879" s="597"/>
      <c r="AR879" s="597"/>
      <c r="AS879" s="609"/>
      <c r="AT879" s="610"/>
      <c r="AU879" s="119" t="s">
        <v>1492</v>
      </c>
      <c r="AV879" s="119">
        <f>VLOOKUP(F879,'[80]Detail Deprec_202512'!$D$230:$I$390,6,FALSE)</f>
        <v>7033333.3300000001</v>
      </c>
      <c r="AW879" s="534">
        <f t="shared" si="218"/>
        <v>-3.3333329483866692E-3</v>
      </c>
      <c r="BL879" s="599" t="s">
        <v>3592</v>
      </c>
    </row>
    <row r="880" spans="1:64" ht="12.9" hidden="1" customHeight="1" outlineLevel="1">
      <c r="A880" s="210">
        <f t="shared" si="215"/>
        <v>863</v>
      </c>
      <c r="B880" s="599" t="s">
        <v>518</v>
      </c>
      <c r="C880" s="600" t="s">
        <v>1446</v>
      </c>
      <c r="D880" s="601">
        <v>155</v>
      </c>
      <c r="E880" s="599" t="s">
        <v>3596</v>
      </c>
      <c r="F880" s="490" t="s">
        <v>3597</v>
      </c>
      <c r="G880" s="602">
        <v>45627</v>
      </c>
      <c r="H880" s="605"/>
      <c r="I880" s="606"/>
      <c r="J880" s="494" t="s">
        <v>1818</v>
      </c>
      <c r="K880" s="603"/>
      <c r="L880" s="494" t="s">
        <v>3550</v>
      </c>
      <c r="M880" s="217">
        <v>2024</v>
      </c>
      <c r="N880" s="495" t="s">
        <v>3572</v>
      </c>
      <c r="O880" s="495" t="s">
        <v>3598</v>
      </c>
      <c r="P880" s="495" t="s">
        <v>3599</v>
      </c>
      <c r="Q880" s="489">
        <v>1</v>
      </c>
      <c r="R880" s="607"/>
      <c r="S880" s="604">
        <v>427000000</v>
      </c>
      <c r="T880" s="604">
        <f t="shared" si="230"/>
        <v>7116666.666666667</v>
      </c>
      <c r="U880" s="500">
        <v>60</v>
      </c>
      <c r="V880" s="596">
        <v>13</v>
      </c>
      <c r="W880" s="499">
        <f t="shared" si="231"/>
        <v>6</v>
      </c>
      <c r="X880" s="501">
        <f t="shared" si="232"/>
        <v>19</v>
      </c>
      <c r="Y880" s="501">
        <f t="shared" si="233"/>
        <v>41</v>
      </c>
      <c r="Z880" s="608">
        <v>92516666.666666672</v>
      </c>
      <c r="AA880" s="608">
        <v>334483333.33333331</v>
      </c>
      <c r="AB880" s="502">
        <f t="shared" si="214"/>
        <v>42700000</v>
      </c>
      <c r="AC880" s="502">
        <v>7116666.666666667</v>
      </c>
      <c r="AD880" s="502">
        <v>7116666.666666667</v>
      </c>
      <c r="AE880" s="502">
        <v>7116666.666666667</v>
      </c>
      <c r="AF880" s="502">
        <v>7116666.666666667</v>
      </c>
      <c r="AG880" s="502">
        <v>7116666.666666667</v>
      </c>
      <c r="AH880" s="502">
        <v>7116666.666666667</v>
      </c>
      <c r="AI880" s="502">
        <v>7116666.666666667</v>
      </c>
      <c r="AJ880" s="502">
        <v>7116666.666666667</v>
      </c>
      <c r="AK880" s="502">
        <v>7116666.666666667</v>
      </c>
      <c r="AL880" s="502">
        <v>7116666.666666667</v>
      </c>
      <c r="AM880" s="502">
        <v>7116666.666666667</v>
      </c>
      <c r="AN880" s="502">
        <v>7116666.666666667</v>
      </c>
      <c r="AO880" s="502">
        <f t="shared" si="234"/>
        <v>135216666.66666669</v>
      </c>
      <c r="AP880" s="503">
        <f t="shared" si="235"/>
        <v>291783333.33333331</v>
      </c>
      <c r="AQ880" s="597"/>
      <c r="AR880" s="597"/>
      <c r="AS880" s="609"/>
      <c r="AT880" s="610"/>
      <c r="AU880" s="119" t="s">
        <v>1492</v>
      </c>
      <c r="AV880" s="119">
        <f>VLOOKUP(F880,'[80]Detail Deprec_202512'!$D$230:$I$390,6,FALSE)</f>
        <v>7116666.6699999999</v>
      </c>
      <c r="AW880" s="534">
        <f t="shared" si="218"/>
        <v>3.3333329483866692E-3</v>
      </c>
      <c r="BL880" s="599" t="s">
        <v>3596</v>
      </c>
    </row>
    <row r="881" spans="1:64" ht="12.9" hidden="1" customHeight="1" outlineLevel="1">
      <c r="A881" s="210">
        <f t="shared" si="215"/>
        <v>864</v>
      </c>
      <c r="B881" s="599" t="s">
        <v>518</v>
      </c>
      <c r="C881" s="600" t="s">
        <v>1446</v>
      </c>
      <c r="D881" s="601">
        <v>155</v>
      </c>
      <c r="E881" s="599" t="s">
        <v>3600</v>
      </c>
      <c r="F881" s="490" t="s">
        <v>3601</v>
      </c>
      <c r="G881" s="602">
        <v>45627</v>
      </c>
      <c r="H881" s="605"/>
      <c r="I881" s="606"/>
      <c r="J881" s="494" t="s">
        <v>1818</v>
      </c>
      <c r="K881" s="603"/>
      <c r="L881" s="494" t="s">
        <v>3602</v>
      </c>
      <c r="M881" s="217">
        <v>2024</v>
      </c>
      <c r="N881" s="495" t="s">
        <v>3603</v>
      </c>
      <c r="O881" s="495" t="s">
        <v>3604</v>
      </c>
      <c r="P881" s="495" t="s">
        <v>3605</v>
      </c>
      <c r="Q881" s="489">
        <v>1</v>
      </c>
      <c r="R881" s="607"/>
      <c r="S881" s="604">
        <v>445000000</v>
      </c>
      <c r="T881" s="604">
        <f t="shared" si="230"/>
        <v>7416666.666666667</v>
      </c>
      <c r="U881" s="500">
        <v>60</v>
      </c>
      <c r="V881" s="596">
        <v>13</v>
      </c>
      <c r="W881" s="499">
        <f t="shared" si="231"/>
        <v>6</v>
      </c>
      <c r="X881" s="501">
        <f t="shared" si="232"/>
        <v>19</v>
      </c>
      <c r="Y881" s="501">
        <f t="shared" si="233"/>
        <v>41</v>
      </c>
      <c r="Z881" s="608">
        <v>96416666.666666672</v>
      </c>
      <c r="AA881" s="608">
        <v>348583333.33333331</v>
      </c>
      <c r="AB881" s="502">
        <f t="shared" si="214"/>
        <v>44500000</v>
      </c>
      <c r="AC881" s="502">
        <v>7416666.666666667</v>
      </c>
      <c r="AD881" s="502">
        <v>7416666.666666667</v>
      </c>
      <c r="AE881" s="502">
        <v>7416666.666666667</v>
      </c>
      <c r="AF881" s="502">
        <v>7416666.666666667</v>
      </c>
      <c r="AG881" s="502">
        <v>7416666.666666667</v>
      </c>
      <c r="AH881" s="502">
        <v>7416666.666666667</v>
      </c>
      <c r="AI881" s="502">
        <v>7416666.666666667</v>
      </c>
      <c r="AJ881" s="502">
        <v>7416666.666666667</v>
      </c>
      <c r="AK881" s="502">
        <v>7416666.666666667</v>
      </c>
      <c r="AL881" s="502">
        <v>7416666.666666667</v>
      </c>
      <c r="AM881" s="502">
        <v>7416666.666666667</v>
      </c>
      <c r="AN881" s="502">
        <v>7416666.666666667</v>
      </c>
      <c r="AO881" s="502">
        <f t="shared" si="234"/>
        <v>140916666.66666669</v>
      </c>
      <c r="AP881" s="503">
        <f t="shared" si="235"/>
        <v>304083333.33333331</v>
      </c>
      <c r="AQ881" s="597"/>
      <c r="AR881" s="597"/>
      <c r="AS881" s="609"/>
      <c r="AT881" s="610"/>
      <c r="AU881" s="119" t="s">
        <v>1492</v>
      </c>
      <c r="AV881" s="119">
        <f>VLOOKUP(F881,'[80]Detail Deprec_202512'!$D$230:$I$390,6,FALSE)</f>
        <v>7416666.6699999999</v>
      </c>
      <c r="AW881" s="534">
        <f t="shared" si="218"/>
        <v>3.3333329483866692E-3</v>
      </c>
      <c r="BL881" s="599" t="s">
        <v>3600</v>
      </c>
    </row>
    <row r="882" spans="1:64" ht="12.9" hidden="1" customHeight="1" outlineLevel="1">
      <c r="A882" s="210">
        <f t="shared" si="215"/>
        <v>865</v>
      </c>
      <c r="B882" s="599" t="s">
        <v>518</v>
      </c>
      <c r="C882" s="600" t="s">
        <v>512</v>
      </c>
      <c r="D882" s="601">
        <v>155</v>
      </c>
      <c r="E882" s="599" t="s">
        <v>3606</v>
      </c>
      <c r="F882" s="490" t="s">
        <v>3607</v>
      </c>
      <c r="G882" s="602">
        <v>45627</v>
      </c>
      <c r="H882" s="605"/>
      <c r="I882" s="606"/>
      <c r="J882" s="494" t="s">
        <v>3608</v>
      </c>
      <c r="K882" s="603"/>
      <c r="L882" s="494" t="s">
        <v>3609</v>
      </c>
      <c r="M882" s="217">
        <v>2024</v>
      </c>
      <c r="N882" s="495" t="s">
        <v>3610</v>
      </c>
      <c r="O882" s="495" t="s">
        <v>3611</v>
      </c>
      <c r="P882" s="495" t="s">
        <v>3612</v>
      </c>
      <c r="Q882" s="489">
        <v>1</v>
      </c>
      <c r="R882" s="607"/>
      <c r="S882" s="604">
        <v>688000000</v>
      </c>
      <c r="T882" s="604">
        <f t="shared" si="230"/>
        <v>11466666.666666666</v>
      </c>
      <c r="U882" s="500">
        <v>60</v>
      </c>
      <c r="V882" s="596">
        <v>13.000000000000004</v>
      </c>
      <c r="W882" s="499">
        <f t="shared" si="231"/>
        <v>6</v>
      </c>
      <c r="X882" s="501">
        <f t="shared" si="232"/>
        <v>19.000000000000004</v>
      </c>
      <c r="Y882" s="501">
        <f t="shared" si="233"/>
        <v>41</v>
      </c>
      <c r="Z882" s="608">
        <v>149066666.66666669</v>
      </c>
      <c r="AA882" s="608">
        <v>538933333.33333325</v>
      </c>
      <c r="AB882" s="502">
        <f t="shared" si="214"/>
        <v>68800000</v>
      </c>
      <c r="AC882" s="502">
        <v>11466666.666666666</v>
      </c>
      <c r="AD882" s="502">
        <v>11466666.666666666</v>
      </c>
      <c r="AE882" s="502">
        <v>11466666.666666666</v>
      </c>
      <c r="AF882" s="502">
        <v>11466666.666666666</v>
      </c>
      <c r="AG882" s="502">
        <v>11466666.666666666</v>
      </c>
      <c r="AH882" s="502">
        <v>11466666.666666666</v>
      </c>
      <c r="AI882" s="502">
        <v>11466666.666666666</v>
      </c>
      <c r="AJ882" s="502">
        <v>11466666.666666666</v>
      </c>
      <c r="AK882" s="502">
        <v>11466666.666666666</v>
      </c>
      <c r="AL882" s="502">
        <v>11466666.666666666</v>
      </c>
      <c r="AM882" s="502">
        <v>11466666.666666666</v>
      </c>
      <c r="AN882" s="502">
        <v>11466666.666666666</v>
      </c>
      <c r="AO882" s="502">
        <f t="shared" si="234"/>
        <v>217866666.66666669</v>
      </c>
      <c r="AP882" s="503">
        <f t="shared" si="235"/>
        <v>470133333.33333331</v>
      </c>
      <c r="AQ882" s="597"/>
      <c r="AR882" s="597"/>
      <c r="AS882" s="609"/>
      <c r="AT882" s="610"/>
      <c r="AU882" s="119" t="s">
        <v>1492</v>
      </c>
      <c r="AV882" s="119">
        <f>VLOOKUP(F882,'[80]Detail Deprec_202512'!$D$230:$I$390,6,FALSE)</f>
        <v>11466666.67</v>
      </c>
      <c r="AW882" s="534">
        <f t="shared" si="218"/>
        <v>3.3333338797092438E-3</v>
      </c>
      <c r="BL882" s="599" t="s">
        <v>3606</v>
      </c>
    </row>
    <row r="883" spans="1:64" ht="12.9" hidden="1" customHeight="1" outlineLevel="1">
      <c r="A883" s="210">
        <f t="shared" si="215"/>
        <v>866</v>
      </c>
      <c r="B883" s="599" t="s">
        <v>518</v>
      </c>
      <c r="C883" s="600" t="s">
        <v>1446</v>
      </c>
      <c r="D883" s="601">
        <v>155</v>
      </c>
      <c r="E883" s="599" t="s">
        <v>3613</v>
      </c>
      <c r="F883" s="490" t="s">
        <v>3614</v>
      </c>
      <c r="G883" s="602">
        <v>45627</v>
      </c>
      <c r="H883" s="605"/>
      <c r="I883" s="606"/>
      <c r="J883" s="494" t="s">
        <v>3615</v>
      </c>
      <c r="K883" s="603"/>
      <c r="L883" s="494" t="s">
        <v>3392</v>
      </c>
      <c r="M883" s="217">
        <v>2024</v>
      </c>
      <c r="N883" s="495" t="s">
        <v>3616</v>
      </c>
      <c r="O883" s="495" t="s">
        <v>3617</v>
      </c>
      <c r="P883" s="495" t="s">
        <v>3617</v>
      </c>
      <c r="Q883" s="489">
        <v>1</v>
      </c>
      <c r="R883" s="607"/>
      <c r="S883" s="604">
        <v>1430000000</v>
      </c>
      <c r="T883" s="604">
        <f t="shared" si="230"/>
        <v>39722222.222222224</v>
      </c>
      <c r="U883" s="500">
        <v>36</v>
      </c>
      <c r="V883" s="596">
        <v>12.999999999999996</v>
      </c>
      <c r="W883" s="499">
        <f t="shared" si="231"/>
        <v>5.9999999999999991</v>
      </c>
      <c r="X883" s="501">
        <f t="shared" si="232"/>
        <v>18.999999999999996</v>
      </c>
      <c r="Y883" s="501">
        <f t="shared" si="233"/>
        <v>17.000000000000004</v>
      </c>
      <c r="Z883" s="608">
        <v>516388888.88888878</v>
      </c>
      <c r="AA883" s="608">
        <v>913611111.11111116</v>
      </c>
      <c r="AB883" s="502">
        <f t="shared" si="214"/>
        <v>238333333.33333331</v>
      </c>
      <c r="AC883" s="502">
        <v>39722222.222222224</v>
      </c>
      <c r="AD883" s="502">
        <v>39722222.222222224</v>
      </c>
      <c r="AE883" s="502">
        <v>39722222.222222224</v>
      </c>
      <c r="AF883" s="502">
        <v>39722222.222222224</v>
      </c>
      <c r="AG883" s="502">
        <v>39722222.222222224</v>
      </c>
      <c r="AH883" s="502">
        <v>39722222.222222224</v>
      </c>
      <c r="AI883" s="502">
        <v>39722222.222222224</v>
      </c>
      <c r="AJ883" s="502">
        <v>39722222.222222224</v>
      </c>
      <c r="AK883" s="502">
        <v>39722222.222222224</v>
      </c>
      <c r="AL883" s="502">
        <v>39722222.222222224</v>
      </c>
      <c r="AM883" s="502">
        <v>39722222.222222224</v>
      </c>
      <c r="AN883" s="502">
        <v>39722222.222222224</v>
      </c>
      <c r="AO883" s="502">
        <f t="shared" si="234"/>
        <v>754722222.22222209</v>
      </c>
      <c r="AP883" s="503">
        <f t="shared" si="235"/>
        <v>675277777.77777791</v>
      </c>
      <c r="AQ883" s="597"/>
      <c r="AR883" s="597"/>
      <c r="AS883" s="609"/>
      <c r="AT883" s="610"/>
      <c r="AU883" s="119" t="s">
        <v>1492</v>
      </c>
      <c r="AV883" s="119">
        <f>VLOOKUP(F883,'[80]Detail Deprec_202512'!$D$230:$I$390,6,FALSE)</f>
        <v>39722222.219999999</v>
      </c>
      <c r="AW883" s="534">
        <f t="shared" si="218"/>
        <v>-2.2222250699996948E-3</v>
      </c>
      <c r="BL883" s="599" t="s">
        <v>3613</v>
      </c>
    </row>
    <row r="884" spans="1:64" ht="12.9" customHeight="1" outlineLevel="1">
      <c r="A884" s="210">
        <f t="shared" si="215"/>
        <v>867</v>
      </c>
      <c r="B884" s="599" t="s">
        <v>271</v>
      </c>
      <c r="C884" s="600" t="s">
        <v>272</v>
      </c>
      <c r="D884" s="601">
        <v>155</v>
      </c>
      <c r="E884" s="599" t="s">
        <v>3618</v>
      </c>
      <c r="F884" s="490" t="s">
        <v>3619</v>
      </c>
      <c r="G884" s="602">
        <v>45695</v>
      </c>
      <c r="H884" s="605"/>
      <c r="I884" s="606"/>
      <c r="J884" s="494" t="s">
        <v>1818</v>
      </c>
      <c r="K884" s="603"/>
      <c r="L884" s="494" t="s">
        <v>3550</v>
      </c>
      <c r="M884" s="217">
        <v>2025</v>
      </c>
      <c r="N884" s="495" t="s">
        <v>3620</v>
      </c>
      <c r="O884" s="495" t="s">
        <v>3620</v>
      </c>
      <c r="P884" s="495" t="s">
        <v>3620</v>
      </c>
      <c r="Q884" s="489">
        <v>1</v>
      </c>
      <c r="R884" s="607"/>
      <c r="S884" s="604">
        <v>485000000</v>
      </c>
      <c r="T884" s="604">
        <f t="shared" si="230"/>
        <v>8083333.333333333</v>
      </c>
      <c r="U884" s="500">
        <v>60</v>
      </c>
      <c r="V884" s="596">
        <v>11</v>
      </c>
      <c r="W884" s="499">
        <f t="shared" si="231"/>
        <v>6</v>
      </c>
      <c r="X884" s="501">
        <f t="shared" si="232"/>
        <v>17</v>
      </c>
      <c r="Y884" s="501">
        <f t="shared" si="233"/>
        <v>43</v>
      </c>
      <c r="Z884" s="608">
        <v>88916666.666666657</v>
      </c>
      <c r="AA884" s="608">
        <v>396083333.33333337</v>
      </c>
      <c r="AB884" s="502">
        <f t="shared" si="214"/>
        <v>48500000</v>
      </c>
      <c r="AC884" s="502">
        <v>8083333.333333333</v>
      </c>
      <c r="AD884" s="502">
        <v>8083333.333333333</v>
      </c>
      <c r="AE884" s="502">
        <v>8083333.333333333</v>
      </c>
      <c r="AF884" s="502">
        <v>8083333.333333333</v>
      </c>
      <c r="AG884" s="502">
        <v>8083333.333333333</v>
      </c>
      <c r="AH884" s="502">
        <v>8083333.333333333</v>
      </c>
      <c r="AI884" s="502">
        <v>8083333.333333333</v>
      </c>
      <c r="AJ884" s="502">
        <v>8083333.333333333</v>
      </c>
      <c r="AK884" s="502">
        <v>8083333.333333333</v>
      </c>
      <c r="AL884" s="502">
        <v>8083333.333333333</v>
      </c>
      <c r="AM884" s="502">
        <v>8083333.333333333</v>
      </c>
      <c r="AN884" s="502">
        <v>8083333.333333333</v>
      </c>
      <c r="AO884" s="502">
        <f t="shared" si="234"/>
        <v>137416666.66666666</v>
      </c>
      <c r="AP884" s="503">
        <f t="shared" si="235"/>
        <v>347583333.33333337</v>
      </c>
      <c r="AQ884" s="597"/>
      <c r="AR884" s="597"/>
      <c r="AS884" s="609"/>
      <c r="AT884" s="610"/>
      <c r="AU884" s="119" t="s">
        <v>1492</v>
      </c>
      <c r="AV884" s="119">
        <f>VLOOKUP(F884,'[80]Detail Deprec_202512'!$D$230:$I$390,6,FALSE)</f>
        <v>8083333.3200000003</v>
      </c>
      <c r="AW884" s="119">
        <f t="shared" si="218"/>
        <v>-1.3333332724869251E-2</v>
      </c>
      <c r="BL884" s="599" t="s">
        <v>3618</v>
      </c>
    </row>
    <row r="885" spans="1:64" ht="12.9" customHeight="1" outlineLevel="1">
      <c r="A885" s="210">
        <f t="shared" si="215"/>
        <v>868</v>
      </c>
      <c r="B885" s="599" t="s">
        <v>271</v>
      </c>
      <c r="C885" s="600" t="s">
        <v>272</v>
      </c>
      <c r="D885" s="601">
        <v>155</v>
      </c>
      <c r="E885" s="599" t="s">
        <v>3621</v>
      </c>
      <c r="F885" s="490" t="s">
        <v>3622</v>
      </c>
      <c r="G885" s="602">
        <v>45695</v>
      </c>
      <c r="H885" s="605"/>
      <c r="I885" s="606"/>
      <c r="J885" s="494" t="s">
        <v>1818</v>
      </c>
      <c r="K885" s="603"/>
      <c r="L885" s="494" t="s">
        <v>3602</v>
      </c>
      <c r="M885" s="217">
        <v>2025</v>
      </c>
      <c r="N885" s="495" t="s">
        <v>3623</v>
      </c>
      <c r="O885" s="495" t="s">
        <v>3623</v>
      </c>
      <c r="P885" s="495" t="s">
        <v>3623</v>
      </c>
      <c r="Q885" s="489">
        <v>1</v>
      </c>
      <c r="R885" s="607"/>
      <c r="S885" s="604">
        <v>419000000</v>
      </c>
      <c r="T885" s="604">
        <f t="shared" ref="T885:T895" si="236">+S885/U885</f>
        <v>6983333.333333333</v>
      </c>
      <c r="U885" s="500">
        <v>60</v>
      </c>
      <c r="V885" s="596">
        <v>11.000000000000002</v>
      </c>
      <c r="W885" s="499">
        <f t="shared" ref="W885:W888" si="237">+AB885/T885</f>
        <v>6</v>
      </c>
      <c r="X885" s="501">
        <f t="shared" ref="X885:X888" si="238">+V885+W885</f>
        <v>17</v>
      </c>
      <c r="Y885" s="501">
        <f t="shared" ref="Y885:Y895" si="239">+U885-X885</f>
        <v>43</v>
      </c>
      <c r="Z885" s="608">
        <v>76816666.666666672</v>
      </c>
      <c r="AA885" s="608">
        <v>342183333.33333331</v>
      </c>
      <c r="AB885" s="502">
        <f t="shared" si="214"/>
        <v>41900000</v>
      </c>
      <c r="AC885" s="502">
        <v>6983333.333333333</v>
      </c>
      <c r="AD885" s="502">
        <v>6983333.333333333</v>
      </c>
      <c r="AE885" s="502">
        <v>6983333.333333333</v>
      </c>
      <c r="AF885" s="502">
        <v>6983333.333333333</v>
      </c>
      <c r="AG885" s="502">
        <v>6983333.333333333</v>
      </c>
      <c r="AH885" s="502">
        <v>6983333.333333333</v>
      </c>
      <c r="AI885" s="502">
        <v>6983333.333333333</v>
      </c>
      <c r="AJ885" s="502">
        <v>6983333.333333333</v>
      </c>
      <c r="AK885" s="502">
        <v>6983333.333333333</v>
      </c>
      <c r="AL885" s="502">
        <v>6983333.333333333</v>
      </c>
      <c r="AM885" s="502">
        <v>6983333.333333333</v>
      </c>
      <c r="AN885" s="502">
        <v>6983333.333333333</v>
      </c>
      <c r="AO885" s="502">
        <f t="shared" si="234"/>
        <v>118716666.66666667</v>
      </c>
      <c r="AP885" s="503">
        <f t="shared" si="235"/>
        <v>300283333.33333331</v>
      </c>
      <c r="AQ885" s="597"/>
      <c r="AR885" s="597"/>
      <c r="AS885" s="609"/>
      <c r="AT885" s="610"/>
      <c r="AU885" s="119" t="s">
        <v>195</v>
      </c>
      <c r="AV885" s="119">
        <f>VLOOKUP(F885,'[80]Detail Deprec_202512'!$D$230:$I$390,6,FALSE)</f>
        <v>6983333.3200000003</v>
      </c>
      <c r="AW885" s="119">
        <f t="shared" si="218"/>
        <v>-1.3333332724869251E-2</v>
      </c>
      <c r="BL885" s="599" t="s">
        <v>3621</v>
      </c>
    </row>
    <row r="886" spans="1:64" ht="12.9" customHeight="1" outlineLevel="1">
      <c r="A886" s="210">
        <f t="shared" si="215"/>
        <v>869</v>
      </c>
      <c r="B886" s="599" t="s">
        <v>271</v>
      </c>
      <c r="C886" s="600" t="s">
        <v>272</v>
      </c>
      <c r="D886" s="601">
        <v>155</v>
      </c>
      <c r="E886" s="737" t="s">
        <v>3624</v>
      </c>
      <c r="F886" s="490" t="s">
        <v>3625</v>
      </c>
      <c r="G886" s="602">
        <v>45695</v>
      </c>
      <c r="H886" s="605"/>
      <c r="I886" s="606"/>
      <c r="J886" s="494" t="s">
        <v>1818</v>
      </c>
      <c r="K886" s="603"/>
      <c r="L886" s="494" t="s">
        <v>3602</v>
      </c>
      <c r="M886" s="217">
        <v>2025</v>
      </c>
      <c r="N886" s="495" t="s">
        <v>3626</v>
      </c>
      <c r="O886" s="495" t="s">
        <v>3626</v>
      </c>
      <c r="P886" s="495" t="s">
        <v>3626</v>
      </c>
      <c r="Q886" s="489">
        <v>1</v>
      </c>
      <c r="R886" s="607"/>
      <c r="S886" s="604">
        <v>419000000</v>
      </c>
      <c r="T886" s="604">
        <f t="shared" si="236"/>
        <v>6983333.333333333</v>
      </c>
      <c r="U886" s="500">
        <v>60</v>
      </c>
      <c r="V886" s="596">
        <v>11.000000000000002</v>
      </c>
      <c r="W886" s="499">
        <f t="shared" si="237"/>
        <v>6</v>
      </c>
      <c r="X886" s="501">
        <f t="shared" si="238"/>
        <v>17</v>
      </c>
      <c r="Y886" s="501">
        <f t="shared" si="239"/>
        <v>43</v>
      </c>
      <c r="Z886" s="608">
        <v>76816666.666666672</v>
      </c>
      <c r="AA886" s="608">
        <v>342183333.33333331</v>
      </c>
      <c r="AB886" s="502">
        <f t="shared" si="214"/>
        <v>41900000</v>
      </c>
      <c r="AC886" s="502">
        <v>6983333.333333333</v>
      </c>
      <c r="AD886" s="502">
        <v>6983333.333333333</v>
      </c>
      <c r="AE886" s="502">
        <v>6983333.333333333</v>
      </c>
      <c r="AF886" s="502">
        <v>6983333.333333333</v>
      </c>
      <c r="AG886" s="502">
        <v>6983333.333333333</v>
      </c>
      <c r="AH886" s="502">
        <v>6983333.333333333</v>
      </c>
      <c r="AI886" s="502">
        <v>6983333.333333333</v>
      </c>
      <c r="AJ886" s="502">
        <v>6983333.333333333</v>
      </c>
      <c r="AK886" s="502">
        <v>6983333.333333333</v>
      </c>
      <c r="AL886" s="502">
        <v>6983333.333333333</v>
      </c>
      <c r="AM886" s="502">
        <v>6983333.333333333</v>
      </c>
      <c r="AN886" s="502">
        <v>6983333.333333333</v>
      </c>
      <c r="AO886" s="502">
        <f t="shared" si="234"/>
        <v>118716666.66666667</v>
      </c>
      <c r="AP886" s="503">
        <f t="shared" si="235"/>
        <v>300283333.33333331</v>
      </c>
      <c r="AQ886" s="597"/>
      <c r="AR886" s="597"/>
      <c r="AS886" s="609"/>
      <c r="AT886" s="610"/>
      <c r="AU886" s="119" t="s">
        <v>195</v>
      </c>
      <c r="AV886" s="119">
        <f>VLOOKUP(F886,'[80]Detail Deprec_202512'!$D$230:$I$390,6,FALSE)</f>
        <v>6983333.3200000003</v>
      </c>
      <c r="AW886" s="119">
        <f t="shared" si="218"/>
        <v>-1.3333332724869251E-2</v>
      </c>
      <c r="BL886" s="737" t="s">
        <v>3624</v>
      </c>
    </row>
    <row r="887" spans="1:64" ht="12.9" hidden="1" customHeight="1" outlineLevel="1">
      <c r="A887" s="210">
        <f t="shared" si="215"/>
        <v>870</v>
      </c>
      <c r="B887" s="599" t="s">
        <v>518</v>
      </c>
      <c r="C887" s="600" t="s">
        <v>1446</v>
      </c>
      <c r="D887" s="601">
        <v>155</v>
      </c>
      <c r="E887" s="599" t="s">
        <v>3627</v>
      </c>
      <c r="F887" s="490" t="s">
        <v>3628</v>
      </c>
      <c r="G887" s="602">
        <v>45692</v>
      </c>
      <c r="H887" s="605"/>
      <c r="I887" s="606"/>
      <c r="J887" s="494" t="s">
        <v>3629</v>
      </c>
      <c r="K887" s="603"/>
      <c r="L887" s="494" t="s">
        <v>3630</v>
      </c>
      <c r="M887" s="217">
        <v>2025</v>
      </c>
      <c r="N887" s="495" t="s">
        <v>3631</v>
      </c>
      <c r="O887" s="495" t="s">
        <v>3631</v>
      </c>
      <c r="P887" s="495" t="s">
        <v>3632</v>
      </c>
      <c r="Q887" s="489">
        <v>1</v>
      </c>
      <c r="R887" s="607"/>
      <c r="S887" s="604">
        <v>4111200000</v>
      </c>
      <c r="T887" s="604">
        <f t="shared" si="236"/>
        <v>68520000</v>
      </c>
      <c r="U887" s="500">
        <v>60</v>
      </c>
      <c r="V887" s="596">
        <v>11</v>
      </c>
      <c r="W887" s="499">
        <f t="shared" si="237"/>
        <v>6</v>
      </c>
      <c r="X887" s="501">
        <f t="shared" si="238"/>
        <v>17</v>
      </c>
      <c r="Y887" s="501">
        <f t="shared" si="239"/>
        <v>43</v>
      </c>
      <c r="Z887" s="608">
        <v>753720000</v>
      </c>
      <c r="AA887" s="608">
        <v>3357480000</v>
      </c>
      <c r="AB887" s="502">
        <f t="shared" si="214"/>
        <v>411120000</v>
      </c>
      <c r="AC887" s="502">
        <v>68520000</v>
      </c>
      <c r="AD887" s="502">
        <v>68520000</v>
      </c>
      <c r="AE887" s="502">
        <v>68520000</v>
      </c>
      <c r="AF887" s="502">
        <v>68520000</v>
      </c>
      <c r="AG887" s="502">
        <v>68520000</v>
      </c>
      <c r="AH887" s="502">
        <v>68520000</v>
      </c>
      <c r="AI887" s="502">
        <v>68520000</v>
      </c>
      <c r="AJ887" s="502">
        <v>68520000</v>
      </c>
      <c r="AK887" s="502">
        <v>68520000</v>
      </c>
      <c r="AL887" s="502">
        <v>68520000</v>
      </c>
      <c r="AM887" s="502">
        <v>68520000</v>
      </c>
      <c r="AN887" s="502">
        <v>68520000</v>
      </c>
      <c r="AO887" s="502">
        <f t="shared" ref="AO887:AO895" si="240">+Z887+AB887</f>
        <v>1164840000</v>
      </c>
      <c r="AP887" s="503">
        <f t="shared" ref="AP887:AP895" si="241">IF(AR887=$AR$8,((S887-AO887)*0),S887-AO887)</f>
        <v>2946360000</v>
      </c>
      <c r="AQ887" s="597"/>
      <c r="AR887" s="597"/>
      <c r="AS887" s="609"/>
      <c r="AT887" s="610"/>
      <c r="AU887" s="119" t="s">
        <v>1492</v>
      </c>
      <c r="AV887" s="119">
        <f>VLOOKUP(F887,'[80]Detail Deprec_202512'!$D$230:$I$390,6,FALSE)</f>
        <v>68519999.980000004</v>
      </c>
      <c r="AW887" s="534">
        <f t="shared" si="218"/>
        <v>-1.9999995827674866E-2</v>
      </c>
      <c r="BL887" s="599" t="s">
        <v>3627</v>
      </c>
    </row>
    <row r="888" spans="1:64" ht="12.9" hidden="1" customHeight="1" outlineLevel="1">
      <c r="A888" s="210">
        <f t="shared" si="215"/>
        <v>871</v>
      </c>
      <c r="B888" s="599" t="s">
        <v>206</v>
      </c>
      <c r="C888" s="600" t="s">
        <v>188</v>
      </c>
      <c r="D888" s="601">
        <v>155</v>
      </c>
      <c r="E888" s="599" t="s">
        <v>3633</v>
      </c>
      <c r="F888" s="213" t="s">
        <v>3634</v>
      </c>
      <c r="G888" s="602">
        <v>45681</v>
      </c>
      <c r="H888" s="605"/>
      <c r="I888" s="606"/>
      <c r="J888" s="494" t="s">
        <v>1846</v>
      </c>
      <c r="K888" s="603" t="s">
        <v>3510</v>
      </c>
      <c r="L888" s="494" t="s">
        <v>1936</v>
      </c>
      <c r="M888" s="217">
        <v>2024</v>
      </c>
      <c r="N888" s="495" t="s">
        <v>3635</v>
      </c>
      <c r="O888" s="495" t="s">
        <v>3636</v>
      </c>
      <c r="P888" s="495" t="s">
        <v>3636</v>
      </c>
      <c r="Q888" s="489">
        <v>1</v>
      </c>
      <c r="R888" s="607"/>
      <c r="S888" s="604">
        <v>11700000000</v>
      </c>
      <c r="T888" s="604">
        <f t="shared" si="236"/>
        <v>97500000</v>
      </c>
      <c r="U888" s="500">
        <v>120</v>
      </c>
      <c r="V888" s="596">
        <v>12</v>
      </c>
      <c r="W888" s="499">
        <f t="shared" si="237"/>
        <v>6</v>
      </c>
      <c r="X888" s="501">
        <f t="shared" si="238"/>
        <v>18</v>
      </c>
      <c r="Y888" s="501">
        <f t="shared" si="239"/>
        <v>102</v>
      </c>
      <c r="Z888" s="608">
        <v>1170000000</v>
      </c>
      <c r="AA888" s="608">
        <v>10530000000</v>
      </c>
      <c r="AB888" s="502">
        <f t="shared" si="214"/>
        <v>585000000</v>
      </c>
      <c r="AC888" s="502">
        <v>97500000</v>
      </c>
      <c r="AD888" s="502">
        <v>97500000</v>
      </c>
      <c r="AE888" s="502">
        <v>97500000</v>
      </c>
      <c r="AF888" s="502">
        <v>97500000</v>
      </c>
      <c r="AG888" s="502">
        <v>97500000</v>
      </c>
      <c r="AH888" s="502">
        <v>97500000</v>
      </c>
      <c r="AI888" s="502">
        <v>97500000</v>
      </c>
      <c r="AJ888" s="502">
        <v>97500000</v>
      </c>
      <c r="AK888" s="502">
        <v>97500000</v>
      </c>
      <c r="AL888" s="502">
        <v>97500000</v>
      </c>
      <c r="AM888" s="502">
        <v>97500000</v>
      </c>
      <c r="AN888" s="502">
        <v>97500000</v>
      </c>
      <c r="AO888" s="502">
        <f t="shared" si="240"/>
        <v>1755000000</v>
      </c>
      <c r="AP888" s="503">
        <f t="shared" si="241"/>
        <v>9945000000</v>
      </c>
      <c r="AQ888" s="597"/>
      <c r="AR888" s="597"/>
      <c r="AS888" s="609"/>
      <c r="AT888" s="610"/>
      <c r="AU888" s="119" t="s">
        <v>195</v>
      </c>
      <c r="AV888" s="119">
        <f>VLOOKUP(F888,'[80]Detail Deprec_202512'!$D$230:$I$390,6,FALSE)</f>
        <v>97499999.989999995</v>
      </c>
      <c r="AW888" s="534">
        <f t="shared" si="218"/>
        <v>-1.000000536441803E-2</v>
      </c>
      <c r="BL888" s="599" t="s">
        <v>3633</v>
      </c>
    </row>
    <row r="889" spans="1:64" ht="12.9" hidden="1" customHeight="1" outlineLevel="1">
      <c r="A889" s="210">
        <f t="shared" si="215"/>
        <v>872</v>
      </c>
      <c r="B889" s="599" t="s">
        <v>2702</v>
      </c>
      <c r="C889" s="600" t="s">
        <v>2703</v>
      </c>
      <c r="D889" s="601">
        <v>155</v>
      </c>
      <c r="E889" s="599" t="s">
        <v>3637</v>
      </c>
      <c r="F889" s="213" t="s">
        <v>3638</v>
      </c>
      <c r="G889" s="602">
        <v>45717</v>
      </c>
      <c r="H889" s="605"/>
      <c r="I889" s="606"/>
      <c r="J889" s="494" t="s">
        <v>1818</v>
      </c>
      <c r="K889" s="603"/>
      <c r="L889" s="494" t="s">
        <v>1903</v>
      </c>
      <c r="M889" s="494">
        <v>2025</v>
      </c>
      <c r="N889" s="495" t="s">
        <v>2978</v>
      </c>
      <c r="O889" s="495" t="s">
        <v>3639</v>
      </c>
      <c r="P889" s="495" t="s">
        <v>3640</v>
      </c>
      <c r="Q889" s="489">
        <v>1</v>
      </c>
      <c r="R889" s="607"/>
      <c r="S889" s="604">
        <v>435000000</v>
      </c>
      <c r="T889" s="604">
        <f t="shared" si="236"/>
        <v>7250000</v>
      </c>
      <c r="U889" s="500">
        <v>60</v>
      </c>
      <c r="V889" s="596">
        <v>10</v>
      </c>
      <c r="W889" s="499">
        <f t="shared" ref="W889:W896" si="242">+AB889/T889</f>
        <v>6</v>
      </c>
      <c r="X889" s="501">
        <f t="shared" ref="X889:X896" si="243">+V889+W889</f>
        <v>16</v>
      </c>
      <c r="Y889" s="501">
        <f t="shared" si="239"/>
        <v>44</v>
      </c>
      <c r="Z889" s="608">
        <v>72500000</v>
      </c>
      <c r="AA889" s="608">
        <v>362500000</v>
      </c>
      <c r="AB889" s="502">
        <f t="shared" si="214"/>
        <v>43500000</v>
      </c>
      <c r="AC889" s="502">
        <v>7250000</v>
      </c>
      <c r="AD889" s="502">
        <v>7250000</v>
      </c>
      <c r="AE889" s="502">
        <v>7250000</v>
      </c>
      <c r="AF889" s="502">
        <v>7250000</v>
      </c>
      <c r="AG889" s="502">
        <v>7250000</v>
      </c>
      <c r="AH889" s="502">
        <v>7250000</v>
      </c>
      <c r="AI889" s="502">
        <v>7250000</v>
      </c>
      <c r="AJ889" s="502">
        <v>7250000</v>
      </c>
      <c r="AK889" s="502">
        <v>7250000</v>
      </c>
      <c r="AL889" s="502">
        <v>7250000</v>
      </c>
      <c r="AM889" s="502">
        <v>7250000</v>
      </c>
      <c r="AN889" s="502">
        <v>7250000</v>
      </c>
      <c r="AO889" s="502">
        <f t="shared" si="240"/>
        <v>116000000</v>
      </c>
      <c r="AP889" s="503">
        <f t="shared" si="241"/>
        <v>319000000</v>
      </c>
      <c r="AQ889" s="597"/>
      <c r="AR889" s="597"/>
      <c r="AS889" s="609"/>
      <c r="AT889" s="610"/>
      <c r="AU889" s="119" t="s">
        <v>1492</v>
      </c>
      <c r="AV889" s="119">
        <f>VLOOKUP(F889,'[80]Detail Deprec_202512'!$D$230:$I$390,6,FALSE)</f>
        <v>7249999.9800000004</v>
      </c>
      <c r="AW889" s="534">
        <f t="shared" si="218"/>
        <v>-1.9999999552965164E-2</v>
      </c>
      <c r="BL889" s="599" t="s">
        <v>3637</v>
      </c>
    </row>
    <row r="890" spans="1:64" ht="12.9" customHeight="1" outlineLevel="1">
      <c r="A890" s="210">
        <f t="shared" si="215"/>
        <v>873</v>
      </c>
      <c r="B890" s="599" t="s">
        <v>271</v>
      </c>
      <c r="C890" s="600" t="s">
        <v>1891</v>
      </c>
      <c r="D890" s="601">
        <v>155</v>
      </c>
      <c r="E890" s="599" t="s">
        <v>3641</v>
      </c>
      <c r="F890" s="213" t="s">
        <v>3642</v>
      </c>
      <c r="G890" s="602">
        <v>45764</v>
      </c>
      <c r="H890" s="605"/>
      <c r="I890" s="606"/>
      <c r="J890" s="494" t="s">
        <v>3643</v>
      </c>
      <c r="K890" s="603"/>
      <c r="L890" s="494" t="s">
        <v>3644</v>
      </c>
      <c r="M890" s="494">
        <v>2025</v>
      </c>
      <c r="N890" s="495" t="s">
        <v>3645</v>
      </c>
      <c r="O890" s="495" t="s">
        <v>3646</v>
      </c>
      <c r="P890" s="495" t="s">
        <v>3647</v>
      </c>
      <c r="Q890" s="489">
        <v>1</v>
      </c>
      <c r="R890" s="607"/>
      <c r="S890" s="604">
        <v>907837838</v>
      </c>
      <c r="T890" s="604">
        <f t="shared" si="236"/>
        <v>15130630.633333333</v>
      </c>
      <c r="U890" s="500">
        <v>60</v>
      </c>
      <c r="V890" s="596">
        <v>8.9999999999999982</v>
      </c>
      <c r="W890" s="499">
        <f t="shared" si="242"/>
        <v>5.9999999999999991</v>
      </c>
      <c r="X890" s="501">
        <f t="shared" si="243"/>
        <v>14.999999999999996</v>
      </c>
      <c r="Y890" s="501">
        <f t="shared" si="239"/>
        <v>45</v>
      </c>
      <c r="Z890" s="608">
        <v>136175675.69999996</v>
      </c>
      <c r="AA890" s="608">
        <v>771662162.30000007</v>
      </c>
      <c r="AB890" s="502">
        <f t="shared" si="214"/>
        <v>90783783.799999982</v>
      </c>
      <c r="AC890" s="502">
        <v>15130630.633333333</v>
      </c>
      <c r="AD890" s="502">
        <v>15130630.633333333</v>
      </c>
      <c r="AE890" s="502">
        <v>15130630.633333333</v>
      </c>
      <c r="AF890" s="502">
        <v>15130630.633333333</v>
      </c>
      <c r="AG890" s="502">
        <v>15130630.633333333</v>
      </c>
      <c r="AH890" s="502">
        <v>15130630.633333333</v>
      </c>
      <c r="AI890" s="502">
        <v>15130630.633333333</v>
      </c>
      <c r="AJ890" s="502">
        <v>15130630.633333333</v>
      </c>
      <c r="AK890" s="502">
        <v>15130630.633333333</v>
      </c>
      <c r="AL890" s="502">
        <v>15130630.633333333</v>
      </c>
      <c r="AM890" s="502">
        <v>15130630.633333333</v>
      </c>
      <c r="AN890" s="502">
        <v>15130630.633333333</v>
      </c>
      <c r="AO890" s="502">
        <f t="shared" si="240"/>
        <v>226959459.49999994</v>
      </c>
      <c r="AP890" s="503">
        <f t="shared" si="241"/>
        <v>680878378.5</v>
      </c>
      <c r="AQ890" s="597"/>
      <c r="AR890" s="597"/>
      <c r="AS890" s="609"/>
      <c r="AT890" s="610"/>
      <c r="AU890" s="119" t="s">
        <v>1492</v>
      </c>
      <c r="AV890" s="119">
        <f>VLOOKUP(F890,'[80]Detail Deprec_202512'!$D$230:$I$390,6,FALSE)</f>
        <v>15130630.619999999</v>
      </c>
      <c r="AW890" s="534">
        <f t="shared" si="218"/>
        <v>-1.3333333656191826E-2</v>
      </c>
      <c r="BL890" s="599" t="s">
        <v>3641</v>
      </c>
    </row>
    <row r="891" spans="1:64" ht="12.9" customHeight="1" outlineLevel="1">
      <c r="A891" s="210">
        <f t="shared" si="215"/>
        <v>874</v>
      </c>
      <c r="B891" s="599" t="s">
        <v>271</v>
      </c>
      <c r="C891" s="600" t="s">
        <v>1891</v>
      </c>
      <c r="D891" s="601">
        <v>155</v>
      </c>
      <c r="E891" s="599" t="s">
        <v>3648</v>
      </c>
      <c r="F891" s="213" t="s">
        <v>3649</v>
      </c>
      <c r="G891" s="602">
        <v>45764</v>
      </c>
      <c r="H891" s="605"/>
      <c r="I891" s="606"/>
      <c r="J891" s="494" t="s">
        <v>2693</v>
      </c>
      <c r="K891" s="603"/>
      <c r="L891" s="494" t="s">
        <v>3644</v>
      </c>
      <c r="M891" s="494">
        <v>2025</v>
      </c>
      <c r="N891" s="495" t="s">
        <v>3645</v>
      </c>
      <c r="O891" s="495"/>
      <c r="P891" s="495"/>
      <c r="Q891" s="489">
        <v>1</v>
      </c>
      <c r="R891" s="607"/>
      <c r="S891" s="604">
        <v>206000000</v>
      </c>
      <c r="T891" s="604">
        <f t="shared" si="236"/>
        <v>3433333.3333333335</v>
      </c>
      <c r="U891" s="500">
        <v>60</v>
      </c>
      <c r="V891" s="596">
        <v>8.9999999999999982</v>
      </c>
      <c r="W891" s="499">
        <f t="shared" si="242"/>
        <v>6</v>
      </c>
      <c r="X891" s="501">
        <f t="shared" si="243"/>
        <v>14.999999999999998</v>
      </c>
      <c r="Y891" s="501">
        <f t="shared" si="239"/>
        <v>45</v>
      </c>
      <c r="Z891" s="608">
        <v>30899999.999999996</v>
      </c>
      <c r="AA891" s="608">
        <v>175100000</v>
      </c>
      <c r="AB891" s="502">
        <f t="shared" si="214"/>
        <v>20600000</v>
      </c>
      <c r="AC891" s="502">
        <v>3433333.3333333335</v>
      </c>
      <c r="AD891" s="502">
        <v>3433333.3333333335</v>
      </c>
      <c r="AE891" s="502">
        <v>3433333.3333333335</v>
      </c>
      <c r="AF891" s="502">
        <v>3433333.3333333335</v>
      </c>
      <c r="AG891" s="502">
        <v>3433333.3333333335</v>
      </c>
      <c r="AH891" s="502">
        <v>3433333.3333333335</v>
      </c>
      <c r="AI891" s="502">
        <v>3433333.3333333335</v>
      </c>
      <c r="AJ891" s="502">
        <v>3433333.3333333335</v>
      </c>
      <c r="AK891" s="502">
        <v>3433333.3333333335</v>
      </c>
      <c r="AL891" s="502">
        <v>3433333.3333333335</v>
      </c>
      <c r="AM891" s="502">
        <v>3433333.3333333335</v>
      </c>
      <c r="AN891" s="502">
        <v>3433333.3333333335</v>
      </c>
      <c r="AO891" s="502">
        <f t="shared" si="240"/>
        <v>51500000</v>
      </c>
      <c r="AP891" s="503">
        <f t="shared" si="241"/>
        <v>154500000</v>
      </c>
      <c r="AQ891" s="597"/>
      <c r="AR891" s="597"/>
      <c r="AS891" s="609"/>
      <c r="AT891" s="610"/>
      <c r="AU891" s="119" t="s">
        <v>1492</v>
      </c>
      <c r="AV891" s="119">
        <f>VLOOKUP(F891,'[80]Detail Deprec_202512'!$D$230:$I$390,6,FALSE)</f>
        <v>3433333.32</v>
      </c>
      <c r="AW891" s="534">
        <f t="shared" si="218"/>
        <v>-1.3333333656191826E-2</v>
      </c>
      <c r="BL891" s="599" t="s">
        <v>3648</v>
      </c>
    </row>
    <row r="892" spans="1:64" ht="12.9" hidden="1" customHeight="1" outlineLevel="1">
      <c r="A892" s="210">
        <f t="shared" si="215"/>
        <v>875</v>
      </c>
      <c r="B892" s="259" t="s">
        <v>1839</v>
      </c>
      <c r="C892" s="600" t="s">
        <v>3438</v>
      </c>
      <c r="D892" s="327">
        <v>155</v>
      </c>
      <c r="E892" s="599" t="s">
        <v>3650</v>
      </c>
      <c r="F892" s="213" t="s">
        <v>3651</v>
      </c>
      <c r="G892" s="602">
        <v>45777</v>
      </c>
      <c r="H892" s="605"/>
      <c r="I892" s="606"/>
      <c r="J892" s="494" t="s">
        <v>3652</v>
      </c>
      <c r="K892" s="603" t="s">
        <v>1859</v>
      </c>
      <c r="L892" s="494" t="s">
        <v>3653</v>
      </c>
      <c r="M892" s="217">
        <v>2024</v>
      </c>
      <c r="N892" s="495" t="s">
        <v>3654</v>
      </c>
      <c r="O892" s="495" t="s">
        <v>3655</v>
      </c>
      <c r="P892" s="495" t="s">
        <v>3656</v>
      </c>
      <c r="Q892" s="489">
        <v>1</v>
      </c>
      <c r="R892" s="607"/>
      <c r="S892" s="604">
        <v>254534286</v>
      </c>
      <c r="T892" s="412">
        <f t="shared" si="236"/>
        <v>4242238.0999999996</v>
      </c>
      <c r="U892" s="224">
        <v>60</v>
      </c>
      <c r="V892" s="223">
        <v>9.0000000000000018</v>
      </c>
      <c r="W892" s="222">
        <f t="shared" si="242"/>
        <v>6.0000000000000009</v>
      </c>
      <c r="X892" s="225">
        <f t="shared" si="243"/>
        <v>15.000000000000004</v>
      </c>
      <c r="Y892" s="225">
        <f t="shared" si="239"/>
        <v>45</v>
      </c>
      <c r="Z892" s="608">
        <v>38180142.900000006</v>
      </c>
      <c r="AA892" s="608">
        <v>216354143.09999999</v>
      </c>
      <c r="AB892" s="226">
        <f t="shared" si="214"/>
        <v>25453428.600000001</v>
      </c>
      <c r="AC892" s="502">
        <v>4242238.0999999996</v>
      </c>
      <c r="AD892" s="502">
        <v>4242238.0999999996</v>
      </c>
      <c r="AE892" s="502">
        <v>4242238.0999999996</v>
      </c>
      <c r="AF892" s="502">
        <v>4242238.0999999996</v>
      </c>
      <c r="AG892" s="502">
        <v>4242238.0999999996</v>
      </c>
      <c r="AH892" s="502">
        <v>4242238.0999999996</v>
      </c>
      <c r="AI892" s="502">
        <v>4242238.0999999996</v>
      </c>
      <c r="AJ892" s="502">
        <v>4242238.0999999996</v>
      </c>
      <c r="AK892" s="502">
        <v>4242238.0999999996</v>
      </c>
      <c r="AL892" s="502">
        <v>4242238.0999999996</v>
      </c>
      <c r="AM892" s="502">
        <v>4242238.0999999996</v>
      </c>
      <c r="AN892" s="502">
        <v>4242238.0999999996</v>
      </c>
      <c r="AO892" s="226">
        <f t="shared" si="240"/>
        <v>63633571.500000007</v>
      </c>
      <c r="AP892" s="227">
        <f t="shared" si="241"/>
        <v>190900714.5</v>
      </c>
      <c r="AQ892" s="597"/>
      <c r="AR892" s="597"/>
      <c r="AS892" s="609"/>
      <c r="AT892" s="610"/>
      <c r="AU892" s="119" t="s">
        <v>1492</v>
      </c>
      <c r="AV892" s="119">
        <f>VLOOKUP(F892,'[80]Detail Deprec_202512'!$D$230:$I$390,6,FALSE)</f>
        <v>4242238.08</v>
      </c>
      <c r="AW892" s="534">
        <f t="shared" si="218"/>
        <v>-1.9999999552965164E-2</v>
      </c>
      <c r="BL892" s="599" t="s">
        <v>3650</v>
      </c>
    </row>
    <row r="893" spans="1:64" ht="12.9" hidden="1" customHeight="1" outlineLevel="1">
      <c r="A893" s="210">
        <f t="shared" si="215"/>
        <v>876</v>
      </c>
      <c r="B893" s="254" t="s">
        <v>497</v>
      </c>
      <c r="C893" s="216" t="s">
        <v>498</v>
      </c>
      <c r="D893" s="335">
        <v>155</v>
      </c>
      <c r="E893" s="254" t="s">
        <v>3657</v>
      </c>
      <c r="F893" s="213" t="s">
        <v>3658</v>
      </c>
      <c r="G893" s="336">
        <v>45839</v>
      </c>
      <c r="H893" s="351" t="s">
        <v>17</v>
      </c>
      <c r="I893" s="330" t="s">
        <v>3659</v>
      </c>
      <c r="J893" s="271" t="s">
        <v>3660</v>
      </c>
      <c r="K893" s="271" t="s">
        <v>3661</v>
      </c>
      <c r="L893" s="330" t="s">
        <v>3095</v>
      </c>
      <c r="M893" s="330">
        <v>2025</v>
      </c>
      <c r="N893" s="330" t="s">
        <v>3095</v>
      </c>
      <c r="O893" s="271" t="s">
        <v>3662</v>
      </c>
      <c r="P893" s="271">
        <v>26790239</v>
      </c>
      <c r="Q893" s="327">
        <v>1</v>
      </c>
      <c r="R893" s="410"/>
      <c r="S893" s="421">
        <v>1430000000</v>
      </c>
      <c r="T893" s="412">
        <f t="shared" si="236"/>
        <v>23833333.333333332</v>
      </c>
      <c r="U893" s="224">
        <v>60</v>
      </c>
      <c r="V893" s="223">
        <v>6</v>
      </c>
      <c r="W893" s="413">
        <f t="shared" si="242"/>
        <v>6</v>
      </c>
      <c r="X893" s="413">
        <f t="shared" si="243"/>
        <v>12</v>
      </c>
      <c r="Y893" s="225">
        <f t="shared" si="239"/>
        <v>48</v>
      </c>
      <c r="Z893" s="226">
        <v>143000000</v>
      </c>
      <c r="AA893" s="226">
        <v>1287000000</v>
      </c>
      <c r="AB893" s="226">
        <f t="shared" si="214"/>
        <v>143000000</v>
      </c>
      <c r="AC893" s="226">
        <v>23833333.333333332</v>
      </c>
      <c r="AD893" s="226">
        <v>23833333.333333332</v>
      </c>
      <c r="AE893" s="226">
        <v>23833333.333333332</v>
      </c>
      <c r="AF893" s="226">
        <v>23833333.333333332</v>
      </c>
      <c r="AG893" s="226">
        <v>23833333.333333332</v>
      </c>
      <c r="AH893" s="226">
        <v>23833333.333333332</v>
      </c>
      <c r="AI893" s="226">
        <v>23833333.333333332</v>
      </c>
      <c r="AJ893" s="226">
        <v>23833333.333333332</v>
      </c>
      <c r="AK893" s="226">
        <v>23833333.333333332</v>
      </c>
      <c r="AL893" s="226">
        <v>23833333.333333332</v>
      </c>
      <c r="AM893" s="226">
        <v>23833333.333333332</v>
      </c>
      <c r="AN893" s="226">
        <v>23833333.333333332</v>
      </c>
      <c r="AO893" s="226">
        <f t="shared" si="240"/>
        <v>286000000</v>
      </c>
      <c r="AP893" s="227">
        <f t="shared" si="241"/>
        <v>1144000000</v>
      </c>
      <c r="AQ893" s="597"/>
      <c r="AR893" s="228"/>
      <c r="AS893" s="302"/>
      <c r="AT893" s="252"/>
      <c r="AU893" s="119" t="s">
        <v>1492</v>
      </c>
      <c r="AV893" s="119">
        <f>VLOOKUP(F893,'[80]Detail Deprec_202512'!$D$230:$I$390,6,FALSE)</f>
        <v>23833333.32</v>
      </c>
      <c r="AW893" s="534">
        <f t="shared" si="218"/>
        <v>-1.3333331793546677E-2</v>
      </c>
      <c r="BL893" s="254" t="s">
        <v>3657</v>
      </c>
    </row>
    <row r="894" spans="1:64" ht="12.9" hidden="1" customHeight="1" outlineLevel="1">
      <c r="A894" s="210">
        <f t="shared" si="215"/>
        <v>877</v>
      </c>
      <c r="B894" s="259" t="s">
        <v>518</v>
      </c>
      <c r="C894" s="216" t="s">
        <v>1446</v>
      </c>
      <c r="D894" s="327">
        <v>155</v>
      </c>
      <c r="E894" s="259" t="s">
        <v>3663</v>
      </c>
      <c r="F894" s="213" t="s">
        <v>3664</v>
      </c>
      <c r="G894" s="432">
        <v>45869</v>
      </c>
      <c r="H894" s="351" t="s">
        <v>17</v>
      </c>
      <c r="I894" s="436" t="s">
        <v>3665</v>
      </c>
      <c r="J894" s="218" t="s">
        <v>3239</v>
      </c>
      <c r="K894" s="433" t="s">
        <v>2368</v>
      </c>
      <c r="L894" s="217" t="s">
        <v>3666</v>
      </c>
      <c r="M894" s="217">
        <v>2025</v>
      </c>
      <c r="N894" s="218" t="s">
        <v>3388</v>
      </c>
      <c r="O894" s="218" t="s">
        <v>3667</v>
      </c>
      <c r="P894" s="218">
        <v>449252</v>
      </c>
      <c r="Q894" s="212">
        <v>1</v>
      </c>
      <c r="R894" s="434"/>
      <c r="S894" s="412">
        <v>1360000000</v>
      </c>
      <c r="T894" s="412">
        <f t="shared" si="236"/>
        <v>37777777.777777776</v>
      </c>
      <c r="U894" s="224">
        <v>36</v>
      </c>
      <c r="V894" s="223">
        <v>6.0000000000000009</v>
      </c>
      <c r="W894" s="222">
        <f t="shared" si="242"/>
        <v>6.0000000000000009</v>
      </c>
      <c r="X894" s="225">
        <f t="shared" si="243"/>
        <v>12.000000000000002</v>
      </c>
      <c r="Y894" s="225">
        <f t="shared" si="239"/>
        <v>24</v>
      </c>
      <c r="Z894" s="414">
        <v>226666666.66666669</v>
      </c>
      <c r="AA894" s="414">
        <v>1133333333.3333333</v>
      </c>
      <c r="AB894" s="226">
        <f t="shared" si="214"/>
        <v>226666666.66666669</v>
      </c>
      <c r="AC894" s="226">
        <v>37777777.777777776</v>
      </c>
      <c r="AD894" s="226">
        <v>37777777.777777776</v>
      </c>
      <c r="AE894" s="226">
        <v>37777777.777777776</v>
      </c>
      <c r="AF894" s="226">
        <v>37777777.777777776</v>
      </c>
      <c r="AG894" s="226">
        <v>37777777.777777776</v>
      </c>
      <c r="AH894" s="226">
        <v>37777777.777777776</v>
      </c>
      <c r="AI894" s="226">
        <v>37777777.777777776</v>
      </c>
      <c r="AJ894" s="226">
        <v>37777777.777777776</v>
      </c>
      <c r="AK894" s="226">
        <v>37777777.777777776</v>
      </c>
      <c r="AL894" s="226">
        <v>37777777.777777776</v>
      </c>
      <c r="AM894" s="226">
        <v>37777777.777777776</v>
      </c>
      <c r="AN894" s="226">
        <v>37777777.777777776</v>
      </c>
      <c r="AO894" s="226">
        <f t="shared" si="240"/>
        <v>453333333.33333337</v>
      </c>
      <c r="AP894" s="227">
        <f t="shared" si="241"/>
        <v>906666666.66666663</v>
      </c>
      <c r="AQ894" s="597"/>
      <c r="AR894" s="332"/>
      <c r="AS894" s="427"/>
      <c r="AT894" s="437"/>
      <c r="AU894" s="119" t="s">
        <v>1492</v>
      </c>
      <c r="AV894" s="119">
        <f>VLOOKUP(F894,'[80]Detail Deprec_202512'!$D$230:$I$390,6,FALSE)</f>
        <v>37777777.75</v>
      </c>
      <c r="AW894" s="534">
        <f t="shared" si="218"/>
        <v>-2.7777776122093201E-2</v>
      </c>
      <c r="BL894" s="259" t="s">
        <v>3663</v>
      </c>
    </row>
    <row r="895" spans="1:64" ht="12.9" hidden="1" customHeight="1" outlineLevel="1">
      <c r="A895" s="210">
        <f t="shared" si="215"/>
        <v>878</v>
      </c>
      <c r="B895" s="599" t="s">
        <v>1839</v>
      </c>
      <c r="C895" s="493" t="s">
        <v>1840</v>
      </c>
      <c r="D895" s="327">
        <v>155</v>
      </c>
      <c r="E895" s="599" t="s">
        <v>3668</v>
      </c>
      <c r="F895" s="213" t="s">
        <v>3669</v>
      </c>
      <c r="G895" s="602">
        <v>45870</v>
      </c>
      <c r="H895" s="605"/>
      <c r="I895" s="606"/>
      <c r="J895" s="495" t="s">
        <v>1818</v>
      </c>
      <c r="K895" s="603"/>
      <c r="L895" s="494" t="s">
        <v>3670</v>
      </c>
      <c r="M895" s="217">
        <v>2025</v>
      </c>
      <c r="N895" s="495" t="s">
        <v>3671</v>
      </c>
      <c r="O895" s="495" t="s">
        <v>3672</v>
      </c>
      <c r="P895" s="495" t="s">
        <v>3673</v>
      </c>
      <c r="Q895" s="489">
        <v>1</v>
      </c>
      <c r="R895" s="607"/>
      <c r="S895" s="604">
        <v>911000000</v>
      </c>
      <c r="T895" s="412">
        <f t="shared" si="236"/>
        <v>15183333.333333334</v>
      </c>
      <c r="U895" s="500">
        <v>60</v>
      </c>
      <c r="V895" s="596">
        <v>5</v>
      </c>
      <c r="W895" s="222">
        <f t="shared" si="242"/>
        <v>6</v>
      </c>
      <c r="X895" s="225">
        <f t="shared" si="243"/>
        <v>11</v>
      </c>
      <c r="Y895" s="225">
        <f t="shared" si="239"/>
        <v>49</v>
      </c>
      <c r="Z895" s="608">
        <v>75916666.666666672</v>
      </c>
      <c r="AA895" s="608">
        <v>835083333.33333337</v>
      </c>
      <c r="AB895" s="226">
        <f t="shared" si="214"/>
        <v>91100000</v>
      </c>
      <c r="AC895" s="502">
        <v>15183333.333333334</v>
      </c>
      <c r="AD895" s="502">
        <v>15183333.333333334</v>
      </c>
      <c r="AE895" s="502">
        <v>15183333.333333334</v>
      </c>
      <c r="AF895" s="502">
        <v>15183333.333333334</v>
      </c>
      <c r="AG895" s="502">
        <v>15183333.333333334</v>
      </c>
      <c r="AH895" s="502">
        <v>15183333.333333334</v>
      </c>
      <c r="AI895" s="502">
        <v>15183333.333333334</v>
      </c>
      <c r="AJ895" s="502">
        <v>15183333.333333334</v>
      </c>
      <c r="AK895" s="502">
        <v>15183333.333333334</v>
      </c>
      <c r="AL895" s="502">
        <v>15183333.333333334</v>
      </c>
      <c r="AM895" s="502">
        <v>15183333.333333334</v>
      </c>
      <c r="AN895" s="502">
        <v>15183333.333333334</v>
      </c>
      <c r="AO895" s="226">
        <f t="shared" si="240"/>
        <v>167016666.66666669</v>
      </c>
      <c r="AP895" s="227">
        <f t="shared" si="241"/>
        <v>743983333.33333325</v>
      </c>
      <c r="AQ895" s="597"/>
      <c r="AR895" s="597"/>
      <c r="AS895" s="609"/>
      <c r="AT895" s="610"/>
      <c r="AU895" s="119" t="s">
        <v>1492</v>
      </c>
      <c r="AV895" s="119">
        <f>VLOOKUP(F895,'[80]Detail Deprec_202512'!$D$230:$I$390,6,FALSE)</f>
        <v>15183333.32</v>
      </c>
      <c r="AW895" s="534">
        <f t="shared" si="218"/>
        <v>-1.3333333656191826E-2</v>
      </c>
      <c r="BL895" s="599" t="s">
        <v>3668</v>
      </c>
    </row>
    <row r="896" spans="1:64" ht="12.9" hidden="1" customHeight="1" outlineLevel="1">
      <c r="A896" s="210">
        <f t="shared" si="215"/>
        <v>879</v>
      </c>
      <c r="B896" s="599" t="s">
        <v>518</v>
      </c>
      <c r="C896" s="600" t="s">
        <v>1446</v>
      </c>
      <c r="D896" s="601">
        <v>155</v>
      </c>
      <c r="E896" s="599" t="s">
        <v>3674</v>
      </c>
      <c r="F896" s="490" t="s">
        <v>3675</v>
      </c>
      <c r="G896" s="602">
        <v>45901</v>
      </c>
      <c r="H896" s="605"/>
      <c r="I896" s="606"/>
      <c r="J896" s="494" t="s">
        <v>3676</v>
      </c>
      <c r="K896" s="603" t="s">
        <v>1859</v>
      </c>
      <c r="L896" s="494" t="s">
        <v>2163</v>
      </c>
      <c r="M896" s="217">
        <v>2025</v>
      </c>
      <c r="N896" s="495" t="s">
        <v>3677</v>
      </c>
      <c r="O896" s="495" t="s">
        <v>3678</v>
      </c>
      <c r="P896" s="495" t="s">
        <v>3678</v>
      </c>
      <c r="Q896" s="489">
        <v>1</v>
      </c>
      <c r="R896" s="607"/>
      <c r="S896" s="604">
        <v>490000000</v>
      </c>
      <c r="T896" s="604">
        <f t="shared" ref="T896:T916" si="244">+S896/U896</f>
        <v>8166666.666666667</v>
      </c>
      <c r="U896" s="500">
        <v>60</v>
      </c>
      <c r="V896" s="596">
        <v>4</v>
      </c>
      <c r="W896" s="499">
        <f t="shared" si="242"/>
        <v>6</v>
      </c>
      <c r="X896" s="501">
        <f t="shared" si="243"/>
        <v>10</v>
      </c>
      <c r="Y896" s="501">
        <f t="shared" ref="Y896" si="245">+U896-X896</f>
        <v>50</v>
      </c>
      <c r="Z896" s="608">
        <v>32666666.666666668</v>
      </c>
      <c r="AA896" s="608">
        <v>457333333.33333331</v>
      </c>
      <c r="AB896" s="502">
        <f t="shared" si="214"/>
        <v>49000000</v>
      </c>
      <c r="AC896" s="502">
        <v>8166666.666666667</v>
      </c>
      <c r="AD896" s="502">
        <v>8166666.666666667</v>
      </c>
      <c r="AE896" s="502">
        <v>8166666.666666667</v>
      </c>
      <c r="AF896" s="502">
        <v>8166666.666666667</v>
      </c>
      <c r="AG896" s="502">
        <v>8166666.666666667</v>
      </c>
      <c r="AH896" s="502">
        <v>8166666.666666667</v>
      </c>
      <c r="AI896" s="502">
        <v>8166666.666666667</v>
      </c>
      <c r="AJ896" s="502">
        <v>8166666.666666667</v>
      </c>
      <c r="AK896" s="502">
        <v>8166666.666666667</v>
      </c>
      <c r="AL896" s="502">
        <v>8166666.666666667</v>
      </c>
      <c r="AM896" s="502">
        <v>8166666.666666667</v>
      </c>
      <c r="AN896" s="502">
        <v>8166666.666666667</v>
      </c>
      <c r="AO896" s="502">
        <f t="shared" ref="AO896" si="246">+Z896+AB896</f>
        <v>81666666.666666672</v>
      </c>
      <c r="AP896" s="503">
        <f t="shared" ref="AP896" si="247">IF(AR896=$AR$8,((S896-AO896)*0),S896-AO896)</f>
        <v>408333333.33333331</v>
      </c>
      <c r="AQ896" s="597"/>
      <c r="AR896" s="597"/>
      <c r="AS896" s="609"/>
      <c r="AT896" s="610"/>
      <c r="AU896" s="119" t="s">
        <v>1492</v>
      </c>
      <c r="AV896" s="119">
        <f>VLOOKUP(F896,'[80]Detail Deprec_202512'!$D$230:$I$390,6,FALSE)</f>
        <v>8166666.6500000004</v>
      </c>
      <c r="AW896" s="534">
        <f t="shared" si="218"/>
        <v>-1.6666666604578495E-2</v>
      </c>
      <c r="BL896" s="599" t="s">
        <v>3674</v>
      </c>
    </row>
    <row r="897" spans="1:64" ht="12.9" hidden="1" customHeight="1" outlineLevel="1">
      <c r="A897" s="210">
        <f t="shared" si="215"/>
        <v>880</v>
      </c>
      <c r="B897" s="599" t="s">
        <v>518</v>
      </c>
      <c r="C897" s="600" t="s">
        <v>629</v>
      </c>
      <c r="D897" s="601">
        <v>155</v>
      </c>
      <c r="E897" s="599" t="s">
        <v>3679</v>
      </c>
      <c r="F897" s="490" t="s">
        <v>3680</v>
      </c>
      <c r="G897" s="602">
        <v>45901</v>
      </c>
      <c r="H897" s="605"/>
      <c r="I897" s="606"/>
      <c r="J897" s="495" t="s">
        <v>3681</v>
      </c>
      <c r="K897" s="603" t="s">
        <v>1859</v>
      </c>
      <c r="L897" s="494" t="s">
        <v>2163</v>
      </c>
      <c r="M897" s="217">
        <v>2025</v>
      </c>
      <c r="N897" s="495" t="s">
        <v>3682</v>
      </c>
      <c r="O897" s="495" t="s">
        <v>3683</v>
      </c>
      <c r="P897" s="495" t="s">
        <v>3683</v>
      </c>
      <c r="Q897" s="489">
        <v>1</v>
      </c>
      <c r="R897" s="607"/>
      <c r="S897" s="604">
        <v>635000000</v>
      </c>
      <c r="T897" s="604">
        <f t="shared" si="244"/>
        <v>13229166.666666666</v>
      </c>
      <c r="U897" s="500">
        <v>48</v>
      </c>
      <c r="V897" s="596">
        <v>4</v>
      </c>
      <c r="W897" s="499">
        <f t="shared" ref="W897:W901" si="248">+AB897/T897</f>
        <v>6</v>
      </c>
      <c r="X897" s="501">
        <f t="shared" ref="X897:X901" si="249">+V897+W897</f>
        <v>10</v>
      </c>
      <c r="Y897" s="501">
        <f t="shared" ref="Y897:Y901" si="250">+U897-X897</f>
        <v>38</v>
      </c>
      <c r="Z897" s="608">
        <v>52916666.666666664</v>
      </c>
      <c r="AA897" s="608">
        <v>582083333.33333337</v>
      </c>
      <c r="AB897" s="502">
        <f t="shared" si="214"/>
        <v>79375000</v>
      </c>
      <c r="AC897" s="502">
        <v>13229166.666666666</v>
      </c>
      <c r="AD897" s="502">
        <v>13229166.666666666</v>
      </c>
      <c r="AE897" s="502">
        <v>13229166.666666666</v>
      </c>
      <c r="AF897" s="502">
        <v>13229166.666666666</v>
      </c>
      <c r="AG897" s="502">
        <v>13229166.666666666</v>
      </c>
      <c r="AH897" s="502">
        <v>13229166.666666666</v>
      </c>
      <c r="AI897" s="502">
        <v>13229166.666666666</v>
      </c>
      <c r="AJ897" s="502">
        <v>13229166.666666666</v>
      </c>
      <c r="AK897" s="502">
        <v>13229166.666666666</v>
      </c>
      <c r="AL897" s="502">
        <v>13229166.666666666</v>
      </c>
      <c r="AM897" s="502">
        <v>13229166.666666666</v>
      </c>
      <c r="AN897" s="502">
        <v>13229166.666666666</v>
      </c>
      <c r="AO897" s="502">
        <f t="shared" ref="AO897:AO901" si="251">+Z897+AB897</f>
        <v>132291666.66666666</v>
      </c>
      <c r="AP897" s="503">
        <f t="shared" ref="AP897:AP901" si="252">IF(AR897=$AR$8,((S897-AO897)*0),S897-AO897)</f>
        <v>502708333.33333337</v>
      </c>
      <c r="AQ897" s="597"/>
      <c r="AR897" s="597"/>
      <c r="AS897" s="609"/>
      <c r="AT897" s="610"/>
      <c r="AU897" s="119" t="s">
        <v>1492</v>
      </c>
      <c r="AV897" s="119">
        <f>VLOOKUP(F897,'[80]Detail Deprec_202512'!$D$230:$I$390,6,FALSE)</f>
        <v>13229166.65</v>
      </c>
      <c r="AW897" s="534">
        <f t="shared" si="218"/>
        <v>-1.666666567325592E-2</v>
      </c>
      <c r="BL897" s="599" t="s">
        <v>3679</v>
      </c>
    </row>
    <row r="898" spans="1:64" ht="12.9" hidden="1" customHeight="1" outlineLevel="1">
      <c r="A898" s="210">
        <f t="shared" si="215"/>
        <v>881</v>
      </c>
      <c r="B898" s="599" t="s">
        <v>518</v>
      </c>
      <c r="C898" s="493" t="s">
        <v>629</v>
      </c>
      <c r="D898" s="601">
        <v>155</v>
      </c>
      <c r="E898" s="599" t="s">
        <v>3684</v>
      </c>
      <c r="F898" s="490" t="s">
        <v>3685</v>
      </c>
      <c r="G898" s="602">
        <v>45901</v>
      </c>
      <c r="H898" s="605"/>
      <c r="I898" s="606"/>
      <c r="J898" s="495" t="s">
        <v>3686</v>
      </c>
      <c r="K898" s="603" t="s">
        <v>1859</v>
      </c>
      <c r="L898" s="494" t="s">
        <v>2163</v>
      </c>
      <c r="M898" s="217">
        <v>2025</v>
      </c>
      <c r="N898" s="495" t="s">
        <v>3687</v>
      </c>
      <c r="O898" s="495" t="s">
        <v>3688</v>
      </c>
      <c r="P898" s="495" t="s">
        <v>3688</v>
      </c>
      <c r="Q898" s="489">
        <v>1</v>
      </c>
      <c r="R898" s="607"/>
      <c r="S898" s="604">
        <v>635000000</v>
      </c>
      <c r="T898" s="604">
        <f t="shared" si="244"/>
        <v>13229166.666666666</v>
      </c>
      <c r="U898" s="500">
        <v>48</v>
      </c>
      <c r="V898" s="596">
        <v>4</v>
      </c>
      <c r="W898" s="499">
        <f t="shared" si="248"/>
        <v>6</v>
      </c>
      <c r="X898" s="501">
        <f t="shared" si="249"/>
        <v>10</v>
      </c>
      <c r="Y898" s="501">
        <f t="shared" si="250"/>
        <v>38</v>
      </c>
      <c r="Z898" s="608">
        <v>52916666.666666664</v>
      </c>
      <c r="AA898" s="608">
        <v>582083333.33333337</v>
      </c>
      <c r="AB898" s="502">
        <f t="shared" si="214"/>
        <v>79375000</v>
      </c>
      <c r="AC898" s="502">
        <v>13229166.666666666</v>
      </c>
      <c r="AD898" s="502">
        <v>13229166.666666666</v>
      </c>
      <c r="AE898" s="502">
        <v>13229166.666666666</v>
      </c>
      <c r="AF898" s="502">
        <v>13229166.666666666</v>
      </c>
      <c r="AG898" s="502">
        <v>13229166.666666666</v>
      </c>
      <c r="AH898" s="502">
        <v>13229166.666666666</v>
      </c>
      <c r="AI898" s="502">
        <v>13229166.666666666</v>
      </c>
      <c r="AJ898" s="502">
        <v>13229166.666666666</v>
      </c>
      <c r="AK898" s="502">
        <v>13229166.666666666</v>
      </c>
      <c r="AL898" s="502">
        <v>13229166.666666666</v>
      </c>
      <c r="AM898" s="502">
        <v>13229166.666666666</v>
      </c>
      <c r="AN898" s="502">
        <v>13229166.666666666</v>
      </c>
      <c r="AO898" s="502">
        <f t="shared" si="251"/>
        <v>132291666.66666666</v>
      </c>
      <c r="AP898" s="503">
        <f t="shared" si="252"/>
        <v>502708333.33333337</v>
      </c>
      <c r="AQ898" s="597"/>
      <c r="AR898" s="597"/>
      <c r="AS898" s="609"/>
      <c r="AT898" s="610"/>
      <c r="AU898" s="119" t="s">
        <v>1492</v>
      </c>
      <c r="AV898" s="119">
        <f>VLOOKUP(F898,'[80]Detail Deprec_202512'!$D$230:$I$390,6,FALSE)</f>
        <v>13229166.65</v>
      </c>
      <c r="AW898" s="534">
        <f t="shared" si="218"/>
        <v>-1.666666567325592E-2</v>
      </c>
      <c r="BL898" s="599" t="s">
        <v>3684</v>
      </c>
    </row>
    <row r="899" spans="1:64" ht="12.9" hidden="1" customHeight="1" outlineLevel="1">
      <c r="A899" s="210">
        <f t="shared" si="215"/>
        <v>882</v>
      </c>
      <c r="B899" s="599" t="s">
        <v>518</v>
      </c>
      <c r="C899" s="493" t="s">
        <v>629</v>
      </c>
      <c r="D899" s="601">
        <v>155</v>
      </c>
      <c r="E899" s="599" t="s">
        <v>3689</v>
      </c>
      <c r="F899" s="490" t="s">
        <v>3690</v>
      </c>
      <c r="G899" s="602">
        <v>45901</v>
      </c>
      <c r="H899" s="605"/>
      <c r="I899" s="606"/>
      <c r="J899" s="495" t="s">
        <v>3691</v>
      </c>
      <c r="K899" s="603" t="s">
        <v>1859</v>
      </c>
      <c r="L899" s="494" t="s">
        <v>2163</v>
      </c>
      <c r="M899" s="217">
        <v>2025</v>
      </c>
      <c r="N899" s="495" t="s">
        <v>3692</v>
      </c>
      <c r="O899" s="495" t="s">
        <v>3693</v>
      </c>
      <c r="P899" s="495" t="s">
        <v>3693</v>
      </c>
      <c r="Q899" s="489">
        <v>1</v>
      </c>
      <c r="R899" s="607"/>
      <c r="S899" s="604">
        <v>635000000</v>
      </c>
      <c r="T899" s="604">
        <f t="shared" si="244"/>
        <v>13229166.666666666</v>
      </c>
      <c r="U899" s="500">
        <v>48</v>
      </c>
      <c r="V899" s="596">
        <v>4</v>
      </c>
      <c r="W899" s="499">
        <f t="shared" si="248"/>
        <v>6</v>
      </c>
      <c r="X899" s="501">
        <f t="shared" si="249"/>
        <v>10</v>
      </c>
      <c r="Y899" s="501">
        <f t="shared" si="250"/>
        <v>38</v>
      </c>
      <c r="Z899" s="608">
        <v>52916666.666666664</v>
      </c>
      <c r="AA899" s="608">
        <v>582083333.33333337</v>
      </c>
      <c r="AB899" s="502">
        <f t="shared" si="214"/>
        <v>79375000</v>
      </c>
      <c r="AC899" s="502">
        <v>13229166.666666666</v>
      </c>
      <c r="AD899" s="502">
        <v>13229166.666666666</v>
      </c>
      <c r="AE899" s="502">
        <v>13229166.666666666</v>
      </c>
      <c r="AF899" s="502">
        <v>13229166.666666666</v>
      </c>
      <c r="AG899" s="502">
        <v>13229166.666666666</v>
      </c>
      <c r="AH899" s="502">
        <v>13229166.666666666</v>
      </c>
      <c r="AI899" s="502">
        <v>13229166.666666666</v>
      </c>
      <c r="AJ899" s="502">
        <v>13229166.666666666</v>
      </c>
      <c r="AK899" s="502">
        <v>13229166.666666666</v>
      </c>
      <c r="AL899" s="502">
        <v>13229166.666666666</v>
      </c>
      <c r="AM899" s="502">
        <v>13229166.666666666</v>
      </c>
      <c r="AN899" s="502">
        <v>13229166.666666666</v>
      </c>
      <c r="AO899" s="502">
        <f t="shared" si="251"/>
        <v>132291666.66666666</v>
      </c>
      <c r="AP899" s="503">
        <f t="shared" si="252"/>
        <v>502708333.33333337</v>
      </c>
      <c r="AQ899" s="597"/>
      <c r="AR899" s="597"/>
      <c r="AS899" s="609"/>
      <c r="AT899" s="610"/>
      <c r="AU899" s="119" t="s">
        <v>1492</v>
      </c>
      <c r="AV899" s="119">
        <f>VLOOKUP(F899,'[80]Detail Deprec_202512'!$D$230:$I$390,6,FALSE)</f>
        <v>13229166.65</v>
      </c>
      <c r="AW899" s="534">
        <f t="shared" si="218"/>
        <v>-1.666666567325592E-2</v>
      </c>
      <c r="BL899" s="599" t="s">
        <v>3689</v>
      </c>
    </row>
    <row r="900" spans="1:64" ht="12.9" hidden="1" customHeight="1" outlineLevel="1">
      <c r="A900" s="210">
        <f t="shared" si="215"/>
        <v>883</v>
      </c>
      <c r="B900" s="599" t="s">
        <v>518</v>
      </c>
      <c r="C900" s="493" t="s">
        <v>629</v>
      </c>
      <c r="D900" s="601">
        <v>155</v>
      </c>
      <c r="E900" s="599" t="s">
        <v>3694</v>
      </c>
      <c r="F900" s="490" t="s">
        <v>3695</v>
      </c>
      <c r="G900" s="602">
        <v>45901</v>
      </c>
      <c r="H900" s="605"/>
      <c r="I900" s="606"/>
      <c r="J900" s="495" t="s">
        <v>3696</v>
      </c>
      <c r="K900" s="603" t="s">
        <v>1859</v>
      </c>
      <c r="L900" s="494" t="s">
        <v>2163</v>
      </c>
      <c r="M900" s="217">
        <v>2025</v>
      </c>
      <c r="N900" s="495" t="s">
        <v>3697</v>
      </c>
      <c r="O900" s="495" t="s">
        <v>3698</v>
      </c>
      <c r="P900" s="495" t="s">
        <v>3698</v>
      </c>
      <c r="Q900" s="489">
        <v>1</v>
      </c>
      <c r="R900" s="607"/>
      <c r="S900" s="604">
        <v>635000000</v>
      </c>
      <c r="T900" s="604">
        <f t="shared" si="244"/>
        <v>13229166.666666666</v>
      </c>
      <c r="U900" s="500">
        <v>48</v>
      </c>
      <c r="V900" s="596">
        <v>4</v>
      </c>
      <c r="W900" s="499">
        <f t="shared" si="248"/>
        <v>6</v>
      </c>
      <c r="X900" s="501">
        <f t="shared" si="249"/>
        <v>10</v>
      </c>
      <c r="Y900" s="501">
        <f t="shared" si="250"/>
        <v>38</v>
      </c>
      <c r="Z900" s="608">
        <v>52916666.666666664</v>
      </c>
      <c r="AA900" s="608">
        <v>582083333.33333337</v>
      </c>
      <c r="AB900" s="502">
        <f t="shared" si="214"/>
        <v>79375000</v>
      </c>
      <c r="AC900" s="502">
        <v>13229166.666666666</v>
      </c>
      <c r="AD900" s="502">
        <v>13229166.666666666</v>
      </c>
      <c r="AE900" s="502">
        <v>13229166.666666666</v>
      </c>
      <c r="AF900" s="502">
        <v>13229166.666666666</v>
      </c>
      <c r="AG900" s="502">
        <v>13229166.666666666</v>
      </c>
      <c r="AH900" s="502">
        <v>13229166.666666666</v>
      </c>
      <c r="AI900" s="502">
        <v>13229166.666666666</v>
      </c>
      <c r="AJ900" s="502">
        <v>13229166.666666666</v>
      </c>
      <c r="AK900" s="502">
        <v>13229166.666666666</v>
      </c>
      <c r="AL900" s="502">
        <v>13229166.666666666</v>
      </c>
      <c r="AM900" s="502">
        <v>13229166.666666666</v>
      </c>
      <c r="AN900" s="502">
        <v>13229166.666666666</v>
      </c>
      <c r="AO900" s="502">
        <f t="shared" si="251"/>
        <v>132291666.66666666</v>
      </c>
      <c r="AP900" s="503">
        <f t="shared" si="252"/>
        <v>502708333.33333337</v>
      </c>
      <c r="AQ900" s="597"/>
      <c r="AR900" s="597"/>
      <c r="AS900" s="609"/>
      <c r="AT900" s="610"/>
      <c r="AU900" s="119" t="s">
        <v>1492</v>
      </c>
      <c r="AV900" s="119">
        <f>VLOOKUP(F900,'[80]Detail Deprec_202512'!$D$230:$I$390,6,FALSE)</f>
        <v>13229166.65</v>
      </c>
      <c r="AW900" s="534">
        <f t="shared" si="218"/>
        <v>-1.666666567325592E-2</v>
      </c>
      <c r="BL900" s="599" t="s">
        <v>3694</v>
      </c>
    </row>
    <row r="901" spans="1:64" ht="12.9" hidden="1" customHeight="1" outlineLevel="1">
      <c r="A901" s="210">
        <f t="shared" si="215"/>
        <v>884</v>
      </c>
      <c r="B901" s="599" t="s">
        <v>518</v>
      </c>
      <c r="C901" s="493" t="s">
        <v>629</v>
      </c>
      <c r="D901" s="601">
        <v>155</v>
      </c>
      <c r="E901" s="599" t="s">
        <v>3699</v>
      </c>
      <c r="F901" s="490" t="s">
        <v>3700</v>
      </c>
      <c r="G901" s="602">
        <v>45901</v>
      </c>
      <c r="H901" s="605"/>
      <c r="I901" s="606"/>
      <c r="J901" s="495" t="s">
        <v>3701</v>
      </c>
      <c r="K901" s="603" t="s">
        <v>1859</v>
      </c>
      <c r="L901" s="494" t="s">
        <v>2163</v>
      </c>
      <c r="M901" s="217">
        <v>2025</v>
      </c>
      <c r="N901" s="495" t="s">
        <v>3702</v>
      </c>
      <c r="O901" s="495" t="s">
        <v>3703</v>
      </c>
      <c r="P901" s="495" t="s">
        <v>3703</v>
      </c>
      <c r="Q901" s="489">
        <v>1</v>
      </c>
      <c r="R901" s="607"/>
      <c r="S901" s="604">
        <v>635000000</v>
      </c>
      <c r="T901" s="604">
        <f t="shared" si="244"/>
        <v>13229166.666666666</v>
      </c>
      <c r="U901" s="500">
        <v>48</v>
      </c>
      <c r="V901" s="596">
        <v>4</v>
      </c>
      <c r="W901" s="499">
        <f t="shared" si="248"/>
        <v>6</v>
      </c>
      <c r="X901" s="501">
        <f t="shared" si="249"/>
        <v>10</v>
      </c>
      <c r="Y901" s="501">
        <f t="shared" si="250"/>
        <v>38</v>
      </c>
      <c r="Z901" s="608">
        <v>52916666.666666664</v>
      </c>
      <c r="AA901" s="608">
        <v>582083333.33333337</v>
      </c>
      <c r="AB901" s="502">
        <f t="shared" si="214"/>
        <v>79375000</v>
      </c>
      <c r="AC901" s="502">
        <v>13229166.666666666</v>
      </c>
      <c r="AD901" s="502">
        <v>13229166.666666666</v>
      </c>
      <c r="AE901" s="502">
        <v>13229166.666666666</v>
      </c>
      <c r="AF901" s="502">
        <v>13229166.666666666</v>
      </c>
      <c r="AG901" s="502">
        <v>13229166.666666666</v>
      </c>
      <c r="AH901" s="502">
        <v>13229166.666666666</v>
      </c>
      <c r="AI901" s="502">
        <v>13229166.666666666</v>
      </c>
      <c r="AJ901" s="502">
        <v>13229166.666666666</v>
      </c>
      <c r="AK901" s="502">
        <v>13229166.666666666</v>
      </c>
      <c r="AL901" s="502">
        <v>13229166.666666666</v>
      </c>
      <c r="AM901" s="502">
        <v>13229166.666666666</v>
      </c>
      <c r="AN901" s="502">
        <v>13229166.666666666</v>
      </c>
      <c r="AO901" s="502">
        <f t="shared" si="251"/>
        <v>132291666.66666666</v>
      </c>
      <c r="AP901" s="503">
        <f t="shared" si="252"/>
        <v>502708333.33333337</v>
      </c>
      <c r="AQ901" s="597"/>
      <c r="AR901" s="597"/>
      <c r="AS901" s="609"/>
      <c r="AT901" s="610"/>
      <c r="AU901" s="119" t="s">
        <v>1492</v>
      </c>
      <c r="AV901" s="119">
        <f>VLOOKUP(F901,'[80]Detail Deprec_202512'!$D$230:$I$390,6,FALSE)</f>
        <v>13229166.65</v>
      </c>
      <c r="AW901" s="534">
        <f t="shared" si="218"/>
        <v>-1.666666567325592E-2</v>
      </c>
      <c r="BL901" s="599" t="s">
        <v>3699</v>
      </c>
    </row>
    <row r="902" spans="1:64" ht="12.9" hidden="1" customHeight="1" outlineLevel="1">
      <c r="A902" s="210">
        <f t="shared" si="215"/>
        <v>885</v>
      </c>
      <c r="B902" s="490" t="s">
        <v>518</v>
      </c>
      <c r="C902" s="493" t="s">
        <v>512</v>
      </c>
      <c r="D902" s="601">
        <v>155</v>
      </c>
      <c r="E902" s="490" t="s">
        <v>3704</v>
      </c>
      <c r="F902" s="490" t="s">
        <v>3705</v>
      </c>
      <c r="G902" s="749">
        <v>45901</v>
      </c>
      <c r="H902" s="605"/>
      <c r="I902" s="606"/>
      <c r="J902" s="494" t="s">
        <v>3706</v>
      </c>
      <c r="K902" s="750" t="s">
        <v>1859</v>
      </c>
      <c r="L902" s="494" t="s">
        <v>3707</v>
      </c>
      <c r="M902" s="494">
        <v>2025</v>
      </c>
      <c r="N902" s="494" t="s">
        <v>3708</v>
      </c>
      <c r="O902" s="494" t="s">
        <v>3709</v>
      </c>
      <c r="P902" s="494" t="s">
        <v>3709</v>
      </c>
      <c r="Q902" s="489">
        <v>1</v>
      </c>
      <c r="R902" s="751"/>
      <c r="S902" s="604">
        <v>545000000</v>
      </c>
      <c r="T902" s="604">
        <f t="shared" si="244"/>
        <v>9083333.333333334</v>
      </c>
      <c r="U902" s="500">
        <v>60</v>
      </c>
      <c r="V902" s="596">
        <v>4</v>
      </c>
      <c r="W902" s="752">
        <f t="shared" ref="W902:W912" si="253">+AB902/T902</f>
        <v>6</v>
      </c>
      <c r="X902" s="501">
        <f t="shared" ref="X902:X912" si="254">+V902+W902</f>
        <v>10</v>
      </c>
      <c r="Y902" s="501">
        <f t="shared" ref="Y902:Y912" si="255">+U902-X902</f>
        <v>50</v>
      </c>
      <c r="Z902" s="608">
        <v>36333333.333333336</v>
      </c>
      <c r="AA902" s="608">
        <v>508666666.66666669</v>
      </c>
      <c r="AB902" s="608">
        <f t="shared" si="214"/>
        <v>54500000.000000007</v>
      </c>
      <c r="AC902" s="608">
        <v>9083333.333333334</v>
      </c>
      <c r="AD902" s="608">
        <v>9083333.333333334</v>
      </c>
      <c r="AE902" s="608">
        <v>9083333.333333334</v>
      </c>
      <c r="AF902" s="608">
        <v>9083333.333333334</v>
      </c>
      <c r="AG902" s="608">
        <v>9083333.333333334</v>
      </c>
      <c r="AH902" s="608">
        <v>9083333.333333334</v>
      </c>
      <c r="AI902" s="608">
        <v>9083333.333333334</v>
      </c>
      <c r="AJ902" s="608">
        <v>9083333.333333334</v>
      </c>
      <c r="AK902" s="608">
        <v>9083333.333333334</v>
      </c>
      <c r="AL902" s="608">
        <v>9083333.333333334</v>
      </c>
      <c r="AM902" s="608">
        <v>9083333.333333334</v>
      </c>
      <c r="AN902" s="608">
        <v>9083333.333333334</v>
      </c>
      <c r="AO902" s="608">
        <f t="shared" ref="AO902:AO912" si="256">+Z902+AB902</f>
        <v>90833333.333333343</v>
      </c>
      <c r="AP902" s="803">
        <f t="shared" ref="AP902:AP912" si="257">IF(AR902=$AR$8,((S902-AO902)*0),S902-AO902)</f>
        <v>454166666.66666663</v>
      </c>
      <c r="AQ902" s="754"/>
      <c r="AR902" s="754"/>
      <c r="AS902" s="755"/>
      <c r="AT902" s="756"/>
      <c r="AU902" s="119" t="s">
        <v>1492</v>
      </c>
      <c r="AV902" s="804">
        <f>VLOOKUP(F902,'[80]Detail Deprec_202512'!$D$230:$I$390,6,FALSE)</f>
        <v>9083333.3200000003</v>
      </c>
      <c r="AW902" s="534">
        <f t="shared" si="218"/>
        <v>-1.3333333656191826E-2</v>
      </c>
      <c r="BL902" s="490" t="s">
        <v>3704</v>
      </c>
    </row>
    <row r="903" spans="1:64" ht="12.9" hidden="1" customHeight="1" outlineLevel="1">
      <c r="A903" s="210">
        <f t="shared" si="215"/>
        <v>886</v>
      </c>
      <c r="B903" s="490" t="s">
        <v>518</v>
      </c>
      <c r="C903" s="493" t="s">
        <v>512</v>
      </c>
      <c r="D903" s="601">
        <v>155</v>
      </c>
      <c r="E903" s="490" t="s">
        <v>3710</v>
      </c>
      <c r="F903" s="490" t="s">
        <v>3711</v>
      </c>
      <c r="G903" s="749">
        <v>45901</v>
      </c>
      <c r="H903" s="605"/>
      <c r="I903" s="606"/>
      <c r="J903" s="494" t="s">
        <v>3712</v>
      </c>
      <c r="K903" s="750" t="s">
        <v>1859</v>
      </c>
      <c r="L903" s="494" t="s">
        <v>3713</v>
      </c>
      <c r="M903" s="494">
        <v>2025</v>
      </c>
      <c r="N903" s="494" t="s">
        <v>3714</v>
      </c>
      <c r="O903" s="494" t="s">
        <v>3715</v>
      </c>
      <c r="P903" s="494" t="s">
        <v>3715</v>
      </c>
      <c r="Q903" s="489">
        <v>1</v>
      </c>
      <c r="R903" s="751"/>
      <c r="S903" s="604">
        <v>565000000</v>
      </c>
      <c r="T903" s="604">
        <f t="shared" si="244"/>
        <v>9416666.666666666</v>
      </c>
      <c r="U903" s="500">
        <v>60</v>
      </c>
      <c r="V903" s="596">
        <v>4</v>
      </c>
      <c r="W903" s="752">
        <f t="shared" si="253"/>
        <v>6</v>
      </c>
      <c r="X903" s="501">
        <f t="shared" si="254"/>
        <v>10</v>
      </c>
      <c r="Y903" s="501">
        <f t="shared" si="255"/>
        <v>50</v>
      </c>
      <c r="Z903" s="608">
        <v>37666666.666666664</v>
      </c>
      <c r="AA903" s="608">
        <v>527333333.33333331</v>
      </c>
      <c r="AB903" s="608">
        <f t="shared" si="214"/>
        <v>56499999.999999993</v>
      </c>
      <c r="AC903" s="608">
        <v>9416666.666666666</v>
      </c>
      <c r="AD903" s="608">
        <v>9416666.666666666</v>
      </c>
      <c r="AE903" s="608">
        <v>9416666.666666666</v>
      </c>
      <c r="AF903" s="608">
        <v>9416666.666666666</v>
      </c>
      <c r="AG903" s="608">
        <v>9416666.666666666</v>
      </c>
      <c r="AH903" s="608">
        <v>9416666.666666666</v>
      </c>
      <c r="AI903" s="608">
        <v>9416666.666666666</v>
      </c>
      <c r="AJ903" s="608">
        <v>9416666.666666666</v>
      </c>
      <c r="AK903" s="608">
        <v>9416666.666666666</v>
      </c>
      <c r="AL903" s="608">
        <v>9416666.666666666</v>
      </c>
      <c r="AM903" s="608">
        <v>9416666.666666666</v>
      </c>
      <c r="AN903" s="608">
        <v>9416666.666666666</v>
      </c>
      <c r="AO903" s="608">
        <f t="shared" si="256"/>
        <v>94166666.666666657</v>
      </c>
      <c r="AP903" s="803">
        <f t="shared" si="257"/>
        <v>470833333.33333337</v>
      </c>
      <c r="AQ903" s="754"/>
      <c r="AR903" s="754"/>
      <c r="AS903" s="755"/>
      <c r="AT903" s="756"/>
      <c r="AU903" s="119" t="s">
        <v>1492</v>
      </c>
      <c r="AV903" s="804">
        <f>VLOOKUP(F903,'[80]Detail Deprec_202512'!$D$230:$I$390,6,FALSE)</f>
        <v>9416666.6500000004</v>
      </c>
      <c r="AW903" s="534">
        <f t="shared" si="218"/>
        <v>-1.666666567325592E-2</v>
      </c>
      <c r="BL903" s="490" t="s">
        <v>3710</v>
      </c>
    </row>
    <row r="904" spans="1:64" ht="12.9" hidden="1" customHeight="1" outlineLevel="1">
      <c r="A904" s="210">
        <f t="shared" si="215"/>
        <v>887</v>
      </c>
      <c r="B904" s="490" t="s">
        <v>518</v>
      </c>
      <c r="C904" s="493" t="s">
        <v>512</v>
      </c>
      <c r="D904" s="601">
        <v>155</v>
      </c>
      <c r="E904" s="490" t="s">
        <v>3716</v>
      </c>
      <c r="F904" s="490" t="s">
        <v>3717</v>
      </c>
      <c r="G904" s="749">
        <v>45901</v>
      </c>
      <c r="H904" s="605"/>
      <c r="I904" s="606"/>
      <c r="J904" s="494" t="s">
        <v>3718</v>
      </c>
      <c r="K904" s="750" t="s">
        <v>1859</v>
      </c>
      <c r="L904" s="494" t="s">
        <v>3713</v>
      </c>
      <c r="M904" s="494">
        <v>2025</v>
      </c>
      <c r="N904" s="494" t="s">
        <v>3719</v>
      </c>
      <c r="O904" s="494" t="s">
        <v>3720</v>
      </c>
      <c r="P904" s="494" t="s">
        <v>3720</v>
      </c>
      <c r="Q904" s="489">
        <v>1</v>
      </c>
      <c r="R904" s="751"/>
      <c r="S904" s="604">
        <v>565000000</v>
      </c>
      <c r="T904" s="604">
        <f t="shared" si="244"/>
        <v>9416666.666666666</v>
      </c>
      <c r="U904" s="500">
        <v>60</v>
      </c>
      <c r="V904" s="596">
        <v>4</v>
      </c>
      <c r="W904" s="752">
        <f t="shared" si="253"/>
        <v>6</v>
      </c>
      <c r="X904" s="501">
        <f t="shared" si="254"/>
        <v>10</v>
      </c>
      <c r="Y904" s="501">
        <f t="shared" si="255"/>
        <v>50</v>
      </c>
      <c r="Z904" s="608">
        <v>37666666.666666664</v>
      </c>
      <c r="AA904" s="608">
        <v>527333333.33333331</v>
      </c>
      <c r="AB904" s="608">
        <f t="shared" si="214"/>
        <v>56499999.999999993</v>
      </c>
      <c r="AC904" s="608">
        <v>9416666.666666666</v>
      </c>
      <c r="AD904" s="608">
        <v>9416666.666666666</v>
      </c>
      <c r="AE904" s="608">
        <v>9416666.666666666</v>
      </c>
      <c r="AF904" s="608">
        <v>9416666.666666666</v>
      </c>
      <c r="AG904" s="608">
        <v>9416666.666666666</v>
      </c>
      <c r="AH904" s="608">
        <v>9416666.666666666</v>
      </c>
      <c r="AI904" s="608">
        <v>9416666.666666666</v>
      </c>
      <c r="AJ904" s="608">
        <v>9416666.666666666</v>
      </c>
      <c r="AK904" s="608">
        <v>9416666.666666666</v>
      </c>
      <c r="AL904" s="608">
        <v>9416666.666666666</v>
      </c>
      <c r="AM904" s="608">
        <v>9416666.666666666</v>
      </c>
      <c r="AN904" s="608">
        <v>9416666.666666666</v>
      </c>
      <c r="AO904" s="608">
        <f t="shared" si="256"/>
        <v>94166666.666666657</v>
      </c>
      <c r="AP904" s="803">
        <f t="shared" si="257"/>
        <v>470833333.33333337</v>
      </c>
      <c r="AQ904" s="754"/>
      <c r="AR904" s="754"/>
      <c r="AS904" s="755"/>
      <c r="AT904" s="756"/>
      <c r="AU904" s="119" t="s">
        <v>1492</v>
      </c>
      <c r="AV904" s="804">
        <f>VLOOKUP(F904,'[80]Detail Deprec_202512'!$D$230:$I$390,6,FALSE)</f>
        <v>9416666.6500000004</v>
      </c>
      <c r="AW904" s="534">
        <f t="shared" si="218"/>
        <v>-1.666666567325592E-2</v>
      </c>
      <c r="BL904" s="490" t="s">
        <v>3716</v>
      </c>
    </row>
    <row r="905" spans="1:64" ht="12.9" hidden="1" customHeight="1" outlineLevel="1">
      <c r="A905" s="210">
        <f t="shared" si="215"/>
        <v>888</v>
      </c>
      <c r="B905" s="490" t="s">
        <v>518</v>
      </c>
      <c r="C905" s="493" t="s">
        <v>512</v>
      </c>
      <c r="D905" s="601">
        <v>155</v>
      </c>
      <c r="E905" s="490" t="s">
        <v>3721</v>
      </c>
      <c r="F905" s="490" t="s">
        <v>3722</v>
      </c>
      <c r="G905" s="749">
        <v>45901</v>
      </c>
      <c r="H905" s="605"/>
      <c r="I905" s="606"/>
      <c r="J905" s="494" t="s">
        <v>3723</v>
      </c>
      <c r="K905" s="750" t="s">
        <v>1859</v>
      </c>
      <c r="L905" s="494" t="s">
        <v>3713</v>
      </c>
      <c r="M905" s="494">
        <v>2025</v>
      </c>
      <c r="N905" s="494" t="s">
        <v>3724</v>
      </c>
      <c r="O905" s="494" t="s">
        <v>3725</v>
      </c>
      <c r="P905" s="494" t="s">
        <v>3725</v>
      </c>
      <c r="Q905" s="489">
        <v>1</v>
      </c>
      <c r="R905" s="751"/>
      <c r="S905" s="604">
        <v>565000000</v>
      </c>
      <c r="T905" s="604">
        <f t="shared" si="244"/>
        <v>9416666.666666666</v>
      </c>
      <c r="U905" s="500">
        <v>60</v>
      </c>
      <c r="V905" s="596">
        <v>4</v>
      </c>
      <c r="W905" s="752">
        <f t="shared" si="253"/>
        <v>6</v>
      </c>
      <c r="X905" s="501">
        <f t="shared" si="254"/>
        <v>10</v>
      </c>
      <c r="Y905" s="501">
        <f t="shared" si="255"/>
        <v>50</v>
      </c>
      <c r="Z905" s="608">
        <v>37666666.666666664</v>
      </c>
      <c r="AA905" s="608">
        <v>527333333.33333331</v>
      </c>
      <c r="AB905" s="608">
        <f t="shared" si="214"/>
        <v>56499999.999999993</v>
      </c>
      <c r="AC905" s="608">
        <v>9416666.666666666</v>
      </c>
      <c r="AD905" s="608">
        <v>9416666.666666666</v>
      </c>
      <c r="AE905" s="608">
        <v>9416666.666666666</v>
      </c>
      <c r="AF905" s="608">
        <v>9416666.666666666</v>
      </c>
      <c r="AG905" s="608">
        <v>9416666.666666666</v>
      </c>
      <c r="AH905" s="608">
        <v>9416666.666666666</v>
      </c>
      <c r="AI905" s="608">
        <v>9416666.666666666</v>
      </c>
      <c r="AJ905" s="608">
        <v>9416666.666666666</v>
      </c>
      <c r="AK905" s="608">
        <v>9416666.666666666</v>
      </c>
      <c r="AL905" s="608">
        <v>9416666.666666666</v>
      </c>
      <c r="AM905" s="608">
        <v>9416666.666666666</v>
      </c>
      <c r="AN905" s="608">
        <v>9416666.666666666</v>
      </c>
      <c r="AO905" s="608">
        <f t="shared" si="256"/>
        <v>94166666.666666657</v>
      </c>
      <c r="AP905" s="803">
        <f t="shared" si="257"/>
        <v>470833333.33333337</v>
      </c>
      <c r="AQ905" s="754"/>
      <c r="AR905" s="754"/>
      <c r="AS905" s="755"/>
      <c r="AT905" s="756"/>
      <c r="AU905" s="119" t="s">
        <v>1492</v>
      </c>
      <c r="AV905" s="804">
        <f>VLOOKUP(F905,'[80]Detail Deprec_202512'!$D$230:$I$390,6,FALSE)</f>
        <v>9416666.6500000004</v>
      </c>
      <c r="AW905" s="534">
        <f t="shared" si="218"/>
        <v>-1.666666567325592E-2</v>
      </c>
      <c r="BL905" s="490" t="s">
        <v>3721</v>
      </c>
    </row>
    <row r="906" spans="1:64" ht="12.9" hidden="1" customHeight="1" outlineLevel="1">
      <c r="A906" s="210">
        <f t="shared" si="215"/>
        <v>889</v>
      </c>
      <c r="B906" s="490" t="s">
        <v>518</v>
      </c>
      <c r="C906" s="493" t="s">
        <v>512</v>
      </c>
      <c r="D906" s="601">
        <v>155</v>
      </c>
      <c r="E906" s="490" t="s">
        <v>3726</v>
      </c>
      <c r="F906" s="490" t="s">
        <v>3727</v>
      </c>
      <c r="G906" s="749">
        <v>45901</v>
      </c>
      <c r="H906" s="605"/>
      <c r="I906" s="606"/>
      <c r="J906" s="494" t="s">
        <v>3728</v>
      </c>
      <c r="K906" s="750" t="s">
        <v>1859</v>
      </c>
      <c r="L906" s="494" t="s">
        <v>3713</v>
      </c>
      <c r="M906" s="494">
        <v>2025</v>
      </c>
      <c r="N906" s="494" t="s">
        <v>3729</v>
      </c>
      <c r="O906" s="494" t="s">
        <v>3730</v>
      </c>
      <c r="P906" s="494" t="s">
        <v>3730</v>
      </c>
      <c r="Q906" s="489">
        <v>1</v>
      </c>
      <c r="R906" s="751"/>
      <c r="S906" s="604">
        <v>565000000</v>
      </c>
      <c r="T906" s="604">
        <f t="shared" si="244"/>
        <v>9416666.666666666</v>
      </c>
      <c r="U906" s="500">
        <v>60</v>
      </c>
      <c r="V906" s="596">
        <v>4</v>
      </c>
      <c r="W906" s="752">
        <f t="shared" si="253"/>
        <v>6</v>
      </c>
      <c r="X906" s="501">
        <f t="shared" si="254"/>
        <v>10</v>
      </c>
      <c r="Y906" s="501">
        <f t="shared" si="255"/>
        <v>50</v>
      </c>
      <c r="Z906" s="608">
        <v>37666666.666666664</v>
      </c>
      <c r="AA906" s="608">
        <v>527333333.33333331</v>
      </c>
      <c r="AB906" s="608">
        <f t="shared" si="214"/>
        <v>56499999.999999993</v>
      </c>
      <c r="AC906" s="608">
        <v>9416666.666666666</v>
      </c>
      <c r="AD906" s="608">
        <v>9416666.666666666</v>
      </c>
      <c r="AE906" s="608">
        <v>9416666.666666666</v>
      </c>
      <c r="AF906" s="608">
        <v>9416666.666666666</v>
      </c>
      <c r="AG906" s="608">
        <v>9416666.666666666</v>
      </c>
      <c r="AH906" s="608">
        <v>9416666.666666666</v>
      </c>
      <c r="AI906" s="608">
        <v>9416666.666666666</v>
      </c>
      <c r="AJ906" s="608">
        <v>9416666.666666666</v>
      </c>
      <c r="AK906" s="608">
        <v>9416666.666666666</v>
      </c>
      <c r="AL906" s="608">
        <v>9416666.666666666</v>
      </c>
      <c r="AM906" s="608">
        <v>9416666.666666666</v>
      </c>
      <c r="AN906" s="608">
        <v>9416666.666666666</v>
      </c>
      <c r="AO906" s="608">
        <f t="shared" si="256"/>
        <v>94166666.666666657</v>
      </c>
      <c r="AP906" s="803">
        <f t="shared" si="257"/>
        <v>470833333.33333337</v>
      </c>
      <c r="AQ906" s="754"/>
      <c r="AR906" s="754"/>
      <c r="AS906" s="755"/>
      <c r="AT906" s="756"/>
      <c r="AU906" s="119" t="s">
        <v>1492</v>
      </c>
      <c r="AV906" s="804">
        <f>VLOOKUP(F906,'[80]Detail Deprec_202512'!$D$230:$I$390,6,FALSE)</f>
        <v>9416666.6500000004</v>
      </c>
      <c r="AW906" s="534">
        <f t="shared" si="218"/>
        <v>-1.666666567325592E-2</v>
      </c>
      <c r="BL906" s="490" t="s">
        <v>3726</v>
      </c>
    </row>
    <row r="907" spans="1:64" ht="12.9" hidden="1" customHeight="1" outlineLevel="1">
      <c r="A907" s="210">
        <f t="shared" si="215"/>
        <v>890</v>
      </c>
      <c r="B907" s="490" t="s">
        <v>518</v>
      </c>
      <c r="C907" s="493" t="s">
        <v>512</v>
      </c>
      <c r="D907" s="601">
        <v>155</v>
      </c>
      <c r="E907" s="490" t="s">
        <v>3731</v>
      </c>
      <c r="F907" s="490" t="s">
        <v>3732</v>
      </c>
      <c r="G907" s="749">
        <v>45901</v>
      </c>
      <c r="H907" s="605"/>
      <c r="I907" s="606"/>
      <c r="J907" s="494" t="s">
        <v>3733</v>
      </c>
      <c r="K907" s="750" t="s">
        <v>1859</v>
      </c>
      <c r="L907" s="494" t="s">
        <v>2163</v>
      </c>
      <c r="M907" s="494">
        <v>2025</v>
      </c>
      <c r="N907" s="494" t="s">
        <v>3734</v>
      </c>
      <c r="O907" s="494" t="s">
        <v>3735</v>
      </c>
      <c r="P907" s="494" t="s">
        <v>3735</v>
      </c>
      <c r="Q907" s="489">
        <v>1</v>
      </c>
      <c r="R907" s="751"/>
      <c r="S907" s="604">
        <v>635000000</v>
      </c>
      <c r="T907" s="604">
        <f t="shared" si="244"/>
        <v>10583333.333333334</v>
      </c>
      <c r="U907" s="500">
        <v>60</v>
      </c>
      <c r="V907" s="596">
        <v>4</v>
      </c>
      <c r="W907" s="752">
        <f t="shared" si="253"/>
        <v>6</v>
      </c>
      <c r="X907" s="501">
        <f t="shared" si="254"/>
        <v>10</v>
      </c>
      <c r="Y907" s="501">
        <f t="shared" si="255"/>
        <v>50</v>
      </c>
      <c r="Z907" s="608">
        <v>42333333.333333336</v>
      </c>
      <c r="AA907" s="608">
        <v>592666666.66666663</v>
      </c>
      <c r="AB907" s="608">
        <f t="shared" ref="AB907:AB931" si="258">SUM(AC907:AH907)</f>
        <v>63500000.000000007</v>
      </c>
      <c r="AC907" s="608">
        <v>10583333.333333334</v>
      </c>
      <c r="AD907" s="608">
        <v>10583333.333333334</v>
      </c>
      <c r="AE907" s="608">
        <v>10583333.333333334</v>
      </c>
      <c r="AF907" s="608">
        <v>10583333.333333334</v>
      </c>
      <c r="AG907" s="608">
        <v>10583333.333333334</v>
      </c>
      <c r="AH907" s="608">
        <v>10583333.333333334</v>
      </c>
      <c r="AI907" s="608">
        <v>10583333.333333334</v>
      </c>
      <c r="AJ907" s="608">
        <v>10583333.333333334</v>
      </c>
      <c r="AK907" s="608">
        <v>10583333.333333334</v>
      </c>
      <c r="AL907" s="608">
        <v>10583333.333333334</v>
      </c>
      <c r="AM907" s="608">
        <v>10583333.333333334</v>
      </c>
      <c r="AN907" s="608">
        <v>10583333.333333334</v>
      </c>
      <c r="AO907" s="608">
        <f t="shared" si="256"/>
        <v>105833333.33333334</v>
      </c>
      <c r="AP907" s="803">
        <f t="shared" si="257"/>
        <v>529166666.66666663</v>
      </c>
      <c r="AQ907" s="754"/>
      <c r="AR907" s="754"/>
      <c r="AS907" s="755"/>
      <c r="AT907" s="756"/>
      <c r="AU907" s="119" t="s">
        <v>1492</v>
      </c>
      <c r="AV907" s="804">
        <f>VLOOKUP(F907,'[80]Detail Deprec_202512'!$D$230:$I$390,6,FALSE)</f>
        <v>10583333.32</v>
      </c>
      <c r="AW907" s="534">
        <f t="shared" si="218"/>
        <v>-1.3333333656191826E-2</v>
      </c>
      <c r="BL907" s="490" t="s">
        <v>3731</v>
      </c>
    </row>
    <row r="908" spans="1:64" ht="12.9" hidden="1" customHeight="1" outlineLevel="1">
      <c r="A908" s="210">
        <f t="shared" si="215"/>
        <v>891</v>
      </c>
      <c r="B908" s="490" t="s">
        <v>518</v>
      </c>
      <c r="C908" s="493" t="s">
        <v>512</v>
      </c>
      <c r="D908" s="601">
        <v>155</v>
      </c>
      <c r="E908" s="490" t="s">
        <v>3736</v>
      </c>
      <c r="F908" s="490" t="s">
        <v>3737</v>
      </c>
      <c r="G908" s="749">
        <v>45901</v>
      </c>
      <c r="H908" s="605"/>
      <c r="I908" s="606"/>
      <c r="J908" s="494" t="s">
        <v>3738</v>
      </c>
      <c r="K908" s="750" t="s">
        <v>1859</v>
      </c>
      <c r="L908" s="494" t="s">
        <v>2163</v>
      </c>
      <c r="M908" s="494">
        <v>2025</v>
      </c>
      <c r="N908" s="494" t="s">
        <v>3739</v>
      </c>
      <c r="O908" s="494" t="s">
        <v>3740</v>
      </c>
      <c r="P908" s="494" t="s">
        <v>3740</v>
      </c>
      <c r="Q908" s="489">
        <v>1</v>
      </c>
      <c r="R908" s="751"/>
      <c r="S908" s="604">
        <v>635000000</v>
      </c>
      <c r="T908" s="604">
        <f t="shared" si="244"/>
        <v>10583333.333333334</v>
      </c>
      <c r="U908" s="500">
        <v>60</v>
      </c>
      <c r="V908" s="596">
        <v>4</v>
      </c>
      <c r="W908" s="752">
        <f t="shared" si="253"/>
        <v>6</v>
      </c>
      <c r="X908" s="501">
        <f t="shared" si="254"/>
        <v>10</v>
      </c>
      <c r="Y908" s="501">
        <f t="shared" si="255"/>
        <v>50</v>
      </c>
      <c r="Z908" s="608">
        <v>42333333.333333336</v>
      </c>
      <c r="AA908" s="608">
        <v>592666666.66666663</v>
      </c>
      <c r="AB908" s="608">
        <f t="shared" si="258"/>
        <v>63500000.000000007</v>
      </c>
      <c r="AC908" s="608">
        <v>10583333.333333334</v>
      </c>
      <c r="AD908" s="608">
        <v>10583333.333333334</v>
      </c>
      <c r="AE908" s="608">
        <v>10583333.333333334</v>
      </c>
      <c r="AF908" s="608">
        <v>10583333.333333334</v>
      </c>
      <c r="AG908" s="608">
        <v>10583333.333333334</v>
      </c>
      <c r="AH908" s="608">
        <v>10583333.333333334</v>
      </c>
      <c r="AI908" s="608">
        <v>10583333.333333334</v>
      </c>
      <c r="AJ908" s="608">
        <v>10583333.333333334</v>
      </c>
      <c r="AK908" s="608">
        <v>10583333.333333334</v>
      </c>
      <c r="AL908" s="608">
        <v>10583333.333333334</v>
      </c>
      <c r="AM908" s="608">
        <v>10583333.333333334</v>
      </c>
      <c r="AN908" s="608">
        <v>10583333.333333334</v>
      </c>
      <c r="AO908" s="608">
        <f t="shared" si="256"/>
        <v>105833333.33333334</v>
      </c>
      <c r="AP908" s="803">
        <f t="shared" si="257"/>
        <v>529166666.66666663</v>
      </c>
      <c r="AQ908" s="754"/>
      <c r="AR908" s="754"/>
      <c r="AS908" s="755"/>
      <c r="AT908" s="756"/>
      <c r="AU908" s="119" t="s">
        <v>1492</v>
      </c>
      <c r="AV908" s="804">
        <f>VLOOKUP(F908,'[80]Detail Deprec_202512'!$D$230:$I$390,6,FALSE)</f>
        <v>10583333.32</v>
      </c>
      <c r="AW908" s="534">
        <f t="shared" si="218"/>
        <v>-1.3333333656191826E-2</v>
      </c>
      <c r="BL908" s="490" t="s">
        <v>3736</v>
      </c>
    </row>
    <row r="909" spans="1:64" ht="12.9" hidden="1" customHeight="1" outlineLevel="1">
      <c r="A909" s="210">
        <f t="shared" ref="A909:A935" si="259">A908+1</f>
        <v>892</v>
      </c>
      <c r="B909" s="490" t="s">
        <v>518</v>
      </c>
      <c r="C909" s="493" t="s">
        <v>512</v>
      </c>
      <c r="D909" s="601">
        <v>155</v>
      </c>
      <c r="E909" s="490" t="s">
        <v>3741</v>
      </c>
      <c r="F909" s="490" t="s">
        <v>3742</v>
      </c>
      <c r="G909" s="749">
        <v>45901</v>
      </c>
      <c r="H909" s="605"/>
      <c r="I909" s="606"/>
      <c r="J909" s="494" t="s">
        <v>3743</v>
      </c>
      <c r="K909" s="750" t="s">
        <v>1859</v>
      </c>
      <c r="L909" s="494" t="s">
        <v>2163</v>
      </c>
      <c r="M909" s="494">
        <v>2025</v>
      </c>
      <c r="N909" s="494" t="s">
        <v>3744</v>
      </c>
      <c r="O909" s="494" t="s">
        <v>3745</v>
      </c>
      <c r="P909" s="494" t="s">
        <v>3745</v>
      </c>
      <c r="Q909" s="489">
        <v>1</v>
      </c>
      <c r="R909" s="751"/>
      <c r="S909" s="604">
        <v>635000000</v>
      </c>
      <c r="T909" s="604">
        <f t="shared" si="244"/>
        <v>10583333.333333334</v>
      </c>
      <c r="U909" s="500">
        <v>60</v>
      </c>
      <c r="V909" s="596">
        <v>4</v>
      </c>
      <c r="W909" s="752">
        <f t="shared" si="253"/>
        <v>6</v>
      </c>
      <c r="X909" s="501">
        <f t="shared" si="254"/>
        <v>10</v>
      </c>
      <c r="Y909" s="501">
        <f t="shared" si="255"/>
        <v>50</v>
      </c>
      <c r="Z909" s="608">
        <v>42333333.333333336</v>
      </c>
      <c r="AA909" s="608">
        <v>592666666.66666663</v>
      </c>
      <c r="AB909" s="608">
        <f t="shared" si="258"/>
        <v>63500000.000000007</v>
      </c>
      <c r="AC909" s="608">
        <v>10583333.333333334</v>
      </c>
      <c r="AD909" s="608">
        <v>10583333.333333334</v>
      </c>
      <c r="AE909" s="608">
        <v>10583333.333333334</v>
      </c>
      <c r="AF909" s="608">
        <v>10583333.333333334</v>
      </c>
      <c r="AG909" s="608">
        <v>10583333.333333334</v>
      </c>
      <c r="AH909" s="608">
        <v>10583333.333333334</v>
      </c>
      <c r="AI909" s="608">
        <v>10583333.333333334</v>
      </c>
      <c r="AJ909" s="608">
        <v>10583333.333333334</v>
      </c>
      <c r="AK909" s="608">
        <v>10583333.333333334</v>
      </c>
      <c r="AL909" s="608">
        <v>10583333.333333334</v>
      </c>
      <c r="AM909" s="608">
        <v>10583333.333333334</v>
      </c>
      <c r="AN909" s="608">
        <v>10583333.333333334</v>
      </c>
      <c r="AO909" s="608">
        <f t="shared" si="256"/>
        <v>105833333.33333334</v>
      </c>
      <c r="AP909" s="803">
        <f t="shared" si="257"/>
        <v>529166666.66666663</v>
      </c>
      <c r="AQ909" s="754"/>
      <c r="AR909" s="754"/>
      <c r="AS909" s="755"/>
      <c r="AT909" s="756"/>
      <c r="AU909" s="119" t="s">
        <v>1492</v>
      </c>
      <c r="AV909" s="804">
        <f>VLOOKUP(F909,'[80]Detail Deprec_202512'!$D$230:$I$390,6,FALSE)</f>
        <v>10583333.32</v>
      </c>
      <c r="AW909" s="534">
        <f t="shared" si="218"/>
        <v>-1.3333333656191826E-2</v>
      </c>
      <c r="BL909" s="490" t="s">
        <v>3741</v>
      </c>
    </row>
    <row r="910" spans="1:64" ht="12.9" hidden="1" customHeight="1" outlineLevel="1">
      <c r="A910" s="210">
        <f t="shared" si="259"/>
        <v>893</v>
      </c>
      <c r="B910" s="490" t="s">
        <v>518</v>
      </c>
      <c r="C910" s="493" t="s">
        <v>512</v>
      </c>
      <c r="D910" s="601">
        <v>155</v>
      </c>
      <c r="E910" s="490" t="s">
        <v>3746</v>
      </c>
      <c r="F910" s="490" t="s">
        <v>3747</v>
      </c>
      <c r="G910" s="749">
        <v>45901</v>
      </c>
      <c r="H910" s="605"/>
      <c r="I910" s="606"/>
      <c r="J910" s="494" t="s">
        <v>3748</v>
      </c>
      <c r="K910" s="750" t="s">
        <v>1859</v>
      </c>
      <c r="L910" s="494" t="s">
        <v>3713</v>
      </c>
      <c r="M910" s="494">
        <v>2025</v>
      </c>
      <c r="N910" s="494" t="s">
        <v>3749</v>
      </c>
      <c r="O910" s="494" t="s">
        <v>3750</v>
      </c>
      <c r="P910" s="494" t="s">
        <v>3750</v>
      </c>
      <c r="Q910" s="489">
        <v>1</v>
      </c>
      <c r="R910" s="751"/>
      <c r="S910" s="604">
        <v>565000000</v>
      </c>
      <c r="T910" s="604">
        <f t="shared" si="244"/>
        <v>9416666.666666666</v>
      </c>
      <c r="U910" s="500">
        <v>60</v>
      </c>
      <c r="V910" s="596">
        <v>4</v>
      </c>
      <c r="W910" s="752">
        <f t="shared" si="253"/>
        <v>6</v>
      </c>
      <c r="X910" s="501">
        <f t="shared" si="254"/>
        <v>10</v>
      </c>
      <c r="Y910" s="501">
        <f t="shared" si="255"/>
        <v>50</v>
      </c>
      <c r="Z910" s="608">
        <v>37666666.666666664</v>
      </c>
      <c r="AA910" s="608">
        <v>527333333.33333331</v>
      </c>
      <c r="AB910" s="608">
        <f t="shared" si="258"/>
        <v>56499999.999999993</v>
      </c>
      <c r="AC910" s="608">
        <v>9416666.666666666</v>
      </c>
      <c r="AD910" s="608">
        <v>9416666.666666666</v>
      </c>
      <c r="AE910" s="608">
        <v>9416666.666666666</v>
      </c>
      <c r="AF910" s="608">
        <v>9416666.666666666</v>
      </c>
      <c r="AG910" s="608">
        <v>9416666.666666666</v>
      </c>
      <c r="AH910" s="608">
        <v>9416666.666666666</v>
      </c>
      <c r="AI910" s="608">
        <v>9416666.666666666</v>
      </c>
      <c r="AJ910" s="608">
        <v>9416666.666666666</v>
      </c>
      <c r="AK910" s="608">
        <v>9416666.666666666</v>
      </c>
      <c r="AL910" s="608">
        <v>9416666.666666666</v>
      </c>
      <c r="AM910" s="608">
        <v>9416666.666666666</v>
      </c>
      <c r="AN910" s="608">
        <v>9416666.666666666</v>
      </c>
      <c r="AO910" s="608">
        <f t="shared" si="256"/>
        <v>94166666.666666657</v>
      </c>
      <c r="AP910" s="803">
        <f t="shared" si="257"/>
        <v>470833333.33333337</v>
      </c>
      <c r="AQ910" s="754"/>
      <c r="AR910" s="754"/>
      <c r="AS910" s="755"/>
      <c r="AT910" s="756"/>
      <c r="AU910" s="119" t="s">
        <v>1492</v>
      </c>
      <c r="AV910" s="804">
        <f>VLOOKUP(F910,'[80]Detail Deprec_202512'!$D$230:$I$390,6,FALSE)</f>
        <v>9416666.6500000004</v>
      </c>
      <c r="AW910" s="534">
        <f t="shared" si="218"/>
        <v>-1.666666567325592E-2</v>
      </c>
      <c r="BL910" s="490" t="s">
        <v>3746</v>
      </c>
    </row>
    <row r="911" spans="1:64" ht="12.9" hidden="1" customHeight="1" outlineLevel="1">
      <c r="A911" s="210">
        <f t="shared" si="259"/>
        <v>894</v>
      </c>
      <c r="B911" s="490" t="s">
        <v>518</v>
      </c>
      <c r="C911" s="493" t="s">
        <v>512</v>
      </c>
      <c r="D911" s="601">
        <v>155</v>
      </c>
      <c r="E911" s="490" t="s">
        <v>3751</v>
      </c>
      <c r="F911" s="490" t="s">
        <v>3752</v>
      </c>
      <c r="G911" s="749">
        <v>45901</v>
      </c>
      <c r="H911" s="605"/>
      <c r="I911" s="606"/>
      <c r="J911" s="494" t="s">
        <v>3753</v>
      </c>
      <c r="K911" s="750" t="s">
        <v>1859</v>
      </c>
      <c r="L911" s="494" t="s">
        <v>2163</v>
      </c>
      <c r="M911" s="494">
        <v>2025</v>
      </c>
      <c r="N911" s="494" t="s">
        <v>3754</v>
      </c>
      <c r="O911" s="494" t="s">
        <v>3755</v>
      </c>
      <c r="P911" s="494" t="s">
        <v>3755</v>
      </c>
      <c r="Q911" s="489">
        <v>1</v>
      </c>
      <c r="R911" s="751"/>
      <c r="S911" s="604">
        <v>635000000</v>
      </c>
      <c r="T911" s="604">
        <f t="shared" si="244"/>
        <v>10583333.333333334</v>
      </c>
      <c r="U911" s="500">
        <v>60</v>
      </c>
      <c r="V911" s="596">
        <v>4</v>
      </c>
      <c r="W911" s="752">
        <f t="shared" si="253"/>
        <v>6</v>
      </c>
      <c r="X911" s="501">
        <f t="shared" si="254"/>
        <v>10</v>
      </c>
      <c r="Y911" s="501">
        <f t="shared" si="255"/>
        <v>50</v>
      </c>
      <c r="Z911" s="608">
        <v>42333333.333333336</v>
      </c>
      <c r="AA911" s="608">
        <v>592666666.66666663</v>
      </c>
      <c r="AB911" s="608">
        <f t="shared" si="258"/>
        <v>63500000.000000007</v>
      </c>
      <c r="AC911" s="608">
        <v>10583333.333333334</v>
      </c>
      <c r="AD911" s="608">
        <v>10583333.333333334</v>
      </c>
      <c r="AE911" s="608">
        <v>10583333.333333334</v>
      </c>
      <c r="AF911" s="608">
        <v>10583333.333333334</v>
      </c>
      <c r="AG911" s="608">
        <v>10583333.333333334</v>
      </c>
      <c r="AH911" s="608">
        <v>10583333.333333334</v>
      </c>
      <c r="AI911" s="608">
        <v>10583333.333333334</v>
      </c>
      <c r="AJ911" s="608">
        <v>10583333.333333334</v>
      </c>
      <c r="AK911" s="608">
        <v>10583333.333333334</v>
      </c>
      <c r="AL911" s="608">
        <v>10583333.333333334</v>
      </c>
      <c r="AM911" s="608">
        <v>10583333.333333334</v>
      </c>
      <c r="AN911" s="608">
        <v>10583333.333333334</v>
      </c>
      <c r="AO911" s="608">
        <f t="shared" si="256"/>
        <v>105833333.33333334</v>
      </c>
      <c r="AP911" s="803">
        <f t="shared" si="257"/>
        <v>529166666.66666663</v>
      </c>
      <c r="AQ911" s="754"/>
      <c r="AR911" s="754"/>
      <c r="AS911" s="755"/>
      <c r="AT911" s="756"/>
      <c r="AU911" s="119" t="s">
        <v>1492</v>
      </c>
      <c r="AV911" s="804">
        <f>VLOOKUP(F911,'[80]Detail Deprec_202512'!$D$230:$I$390,6,FALSE)</f>
        <v>10583333.32</v>
      </c>
      <c r="AW911" s="534">
        <f t="shared" si="218"/>
        <v>-1.3333333656191826E-2</v>
      </c>
      <c r="BL911" s="490" t="s">
        <v>3751</v>
      </c>
    </row>
    <row r="912" spans="1:64" ht="12.9" hidden="1" customHeight="1" outlineLevel="1">
      <c r="A912" s="210">
        <f t="shared" si="259"/>
        <v>895</v>
      </c>
      <c r="B912" s="490" t="s">
        <v>518</v>
      </c>
      <c r="C912" s="493" t="s">
        <v>512</v>
      </c>
      <c r="D912" s="601">
        <v>155</v>
      </c>
      <c r="E912" s="490" t="s">
        <v>3756</v>
      </c>
      <c r="F912" s="490" t="s">
        <v>3757</v>
      </c>
      <c r="G912" s="749">
        <v>45901</v>
      </c>
      <c r="H912" s="605"/>
      <c r="I912" s="606"/>
      <c r="J912" s="494" t="s">
        <v>3758</v>
      </c>
      <c r="K912" s="750" t="s">
        <v>1859</v>
      </c>
      <c r="L912" s="494" t="s">
        <v>2163</v>
      </c>
      <c r="M912" s="494">
        <v>2025</v>
      </c>
      <c r="N912" s="494" t="s">
        <v>3759</v>
      </c>
      <c r="O912" s="494" t="s">
        <v>3760</v>
      </c>
      <c r="P912" s="494" t="s">
        <v>3760</v>
      </c>
      <c r="Q912" s="489">
        <v>1</v>
      </c>
      <c r="R912" s="751"/>
      <c r="S912" s="604">
        <v>635000000</v>
      </c>
      <c r="T912" s="604">
        <f t="shared" si="244"/>
        <v>10583333.333333334</v>
      </c>
      <c r="U912" s="500">
        <v>60</v>
      </c>
      <c r="V912" s="596">
        <v>4</v>
      </c>
      <c r="W912" s="752">
        <f t="shared" si="253"/>
        <v>6</v>
      </c>
      <c r="X912" s="501">
        <f t="shared" si="254"/>
        <v>10</v>
      </c>
      <c r="Y912" s="501">
        <f t="shared" si="255"/>
        <v>50</v>
      </c>
      <c r="Z912" s="608">
        <v>42333333.333333336</v>
      </c>
      <c r="AA912" s="608">
        <v>592666666.66666663</v>
      </c>
      <c r="AB912" s="608">
        <f t="shared" si="258"/>
        <v>63500000.000000007</v>
      </c>
      <c r="AC912" s="608">
        <v>10583333.333333334</v>
      </c>
      <c r="AD912" s="608">
        <v>10583333.333333334</v>
      </c>
      <c r="AE912" s="608">
        <v>10583333.333333334</v>
      </c>
      <c r="AF912" s="608">
        <v>10583333.333333334</v>
      </c>
      <c r="AG912" s="608">
        <v>10583333.333333334</v>
      </c>
      <c r="AH912" s="608">
        <v>10583333.333333334</v>
      </c>
      <c r="AI912" s="608">
        <v>10583333.333333334</v>
      </c>
      <c r="AJ912" s="608">
        <v>10583333.333333334</v>
      </c>
      <c r="AK912" s="608">
        <v>10583333.333333334</v>
      </c>
      <c r="AL912" s="608">
        <v>10583333.333333334</v>
      </c>
      <c r="AM912" s="608">
        <v>10583333.333333334</v>
      </c>
      <c r="AN912" s="608">
        <v>10583333.333333334</v>
      </c>
      <c r="AO912" s="608">
        <f t="shared" si="256"/>
        <v>105833333.33333334</v>
      </c>
      <c r="AP912" s="803">
        <f t="shared" si="257"/>
        <v>529166666.66666663</v>
      </c>
      <c r="AQ912" s="754"/>
      <c r="AR912" s="754"/>
      <c r="AS912" s="755"/>
      <c r="AT912" s="756"/>
      <c r="AU912" s="119" t="s">
        <v>1492</v>
      </c>
      <c r="AV912" s="804">
        <f>VLOOKUP(F912,'[80]Detail Deprec_202512'!$D$230:$I$390,6,FALSE)</f>
        <v>10583333.32</v>
      </c>
      <c r="AW912" s="534">
        <f t="shared" si="218"/>
        <v>-1.3333333656191826E-2</v>
      </c>
      <c r="BL912" s="490" t="s">
        <v>3756</v>
      </c>
    </row>
    <row r="913" spans="1:64" ht="12.9" customHeight="1" outlineLevel="1">
      <c r="A913" s="210">
        <f t="shared" si="259"/>
        <v>896</v>
      </c>
      <c r="B913" s="490" t="s">
        <v>271</v>
      </c>
      <c r="C913" s="493" t="s">
        <v>1891</v>
      </c>
      <c r="D913" s="601">
        <v>155</v>
      </c>
      <c r="E913" s="490" t="s">
        <v>3761</v>
      </c>
      <c r="F913" s="490" t="s">
        <v>3762</v>
      </c>
      <c r="G913" s="749"/>
      <c r="H913" s="605"/>
      <c r="I913" s="606"/>
      <c r="J913" s="494" t="s">
        <v>3763</v>
      </c>
      <c r="K913" s="750" t="s">
        <v>719</v>
      </c>
      <c r="L913" s="494" t="s">
        <v>2311</v>
      </c>
      <c r="M913" s="494">
        <v>2025</v>
      </c>
      <c r="N913" s="494" t="s">
        <v>3764</v>
      </c>
      <c r="O913" s="494" t="s">
        <v>3765</v>
      </c>
      <c r="P913" s="494" t="s">
        <v>3766</v>
      </c>
      <c r="Q913" s="489">
        <v>1</v>
      </c>
      <c r="R913" s="751"/>
      <c r="S913" s="604">
        <v>792135135</v>
      </c>
      <c r="T913" s="604">
        <f t="shared" si="244"/>
        <v>13202252.25</v>
      </c>
      <c r="U913" s="500">
        <v>60</v>
      </c>
      <c r="V913" s="596">
        <v>4</v>
      </c>
      <c r="W913" s="752">
        <f t="shared" ref="W913:W916" si="260">+AB913/T913</f>
        <v>6</v>
      </c>
      <c r="X913" s="501">
        <f t="shared" ref="X913:X916" si="261">+V913+W913</f>
        <v>10</v>
      </c>
      <c r="Y913" s="501">
        <f t="shared" ref="Y913:Y916" si="262">+U913-X913</f>
        <v>50</v>
      </c>
      <c r="Z913" s="608">
        <v>52809009</v>
      </c>
      <c r="AA913" s="608">
        <v>739326126</v>
      </c>
      <c r="AB913" s="608">
        <f t="shared" si="258"/>
        <v>79213513.5</v>
      </c>
      <c r="AC913" s="608">
        <v>13202252.25</v>
      </c>
      <c r="AD913" s="608">
        <v>13202252.25</v>
      </c>
      <c r="AE913" s="608">
        <v>13202252.25</v>
      </c>
      <c r="AF913" s="608">
        <v>13202252.25</v>
      </c>
      <c r="AG913" s="608">
        <v>13202252.25</v>
      </c>
      <c r="AH913" s="608">
        <v>13202252.25</v>
      </c>
      <c r="AI913" s="608">
        <v>13202252.25</v>
      </c>
      <c r="AJ913" s="608">
        <v>13202252.25</v>
      </c>
      <c r="AK913" s="608">
        <v>13202252.25</v>
      </c>
      <c r="AL913" s="608">
        <v>13202252.25</v>
      </c>
      <c r="AM913" s="608">
        <v>13202252.25</v>
      </c>
      <c r="AN913" s="608">
        <v>13202252.25</v>
      </c>
      <c r="AO913" s="608">
        <f t="shared" ref="AO913:AO916" si="263">+Z913+AB913</f>
        <v>132022522.5</v>
      </c>
      <c r="AP913" s="803">
        <f t="shared" ref="AP913:AP916" si="264">IF(AR913=$AR$8,((S913-AO913)*0),S913-AO913)</f>
        <v>660112612.5</v>
      </c>
      <c r="AQ913" s="754"/>
      <c r="AR913" s="754"/>
      <c r="AS913" s="755"/>
      <c r="AT913" s="756"/>
      <c r="AU913" s="804"/>
      <c r="AV913" s="804">
        <f>VLOOKUP(F913,'[80]Detail Deprec_202512'!$D$230:$I$390,6,FALSE)</f>
        <v>13202252.23</v>
      </c>
      <c r="AW913" s="534">
        <f t="shared" si="218"/>
        <v>-1.9999999552965164E-2</v>
      </c>
      <c r="BL913" s="490" t="s">
        <v>3761</v>
      </c>
    </row>
    <row r="914" spans="1:64" ht="12.9" customHeight="1" outlineLevel="1">
      <c r="A914" s="210">
        <f t="shared" si="259"/>
        <v>897</v>
      </c>
      <c r="B914" s="490" t="s">
        <v>271</v>
      </c>
      <c r="C914" s="493" t="s">
        <v>1891</v>
      </c>
      <c r="D914" s="601">
        <v>155</v>
      </c>
      <c r="E914" s="490" t="s">
        <v>3767</v>
      </c>
      <c r="F914" s="490" t="s">
        <v>3768</v>
      </c>
      <c r="G914" s="749"/>
      <c r="H914" s="605"/>
      <c r="I914" s="606"/>
      <c r="J914" s="494" t="s">
        <v>2693</v>
      </c>
      <c r="K914" s="750" t="s">
        <v>2677</v>
      </c>
      <c r="L914" s="494" t="s">
        <v>2311</v>
      </c>
      <c r="M914" s="494">
        <v>2025</v>
      </c>
      <c r="N914" s="494" t="s">
        <v>3764</v>
      </c>
      <c r="O914" s="494" t="s">
        <v>3769</v>
      </c>
      <c r="P914" s="494" t="s">
        <v>3770</v>
      </c>
      <c r="Q914" s="489">
        <v>1</v>
      </c>
      <c r="R914" s="751"/>
      <c r="S914" s="604">
        <v>206000000</v>
      </c>
      <c r="T914" s="604">
        <f t="shared" si="244"/>
        <v>3433333.3333333335</v>
      </c>
      <c r="U914" s="500">
        <v>60</v>
      </c>
      <c r="V914" s="596">
        <v>4</v>
      </c>
      <c r="W914" s="752">
        <f t="shared" si="260"/>
        <v>6</v>
      </c>
      <c r="X914" s="501">
        <f t="shared" si="261"/>
        <v>10</v>
      </c>
      <c r="Y914" s="501">
        <f t="shared" si="262"/>
        <v>50</v>
      </c>
      <c r="Z914" s="608">
        <v>13733333.333333334</v>
      </c>
      <c r="AA914" s="608">
        <v>192266666.66666666</v>
      </c>
      <c r="AB914" s="608">
        <f t="shared" si="258"/>
        <v>20600000</v>
      </c>
      <c r="AC914" s="608">
        <v>3433333.3333333335</v>
      </c>
      <c r="AD914" s="608">
        <v>3433333.3333333335</v>
      </c>
      <c r="AE914" s="608">
        <v>3433333.3333333335</v>
      </c>
      <c r="AF914" s="608">
        <v>3433333.3333333335</v>
      </c>
      <c r="AG914" s="608">
        <v>3433333.3333333335</v>
      </c>
      <c r="AH914" s="608">
        <v>3433333.3333333335</v>
      </c>
      <c r="AI914" s="608">
        <v>3433333.3333333335</v>
      </c>
      <c r="AJ914" s="608">
        <v>3433333.3333333335</v>
      </c>
      <c r="AK914" s="608">
        <v>3433333.3333333335</v>
      </c>
      <c r="AL914" s="608">
        <v>3433333.3333333335</v>
      </c>
      <c r="AM914" s="608">
        <v>3433333.3333333335</v>
      </c>
      <c r="AN914" s="608">
        <v>3433333.3333333335</v>
      </c>
      <c r="AO914" s="608">
        <f t="shared" si="263"/>
        <v>34333333.333333336</v>
      </c>
      <c r="AP914" s="803">
        <f t="shared" si="264"/>
        <v>171666666.66666666</v>
      </c>
      <c r="AQ914" s="754"/>
      <c r="AR914" s="754"/>
      <c r="AS914" s="755"/>
      <c r="AT914" s="756"/>
      <c r="AU914" s="804"/>
      <c r="AV914" s="804">
        <f>VLOOKUP(F914,'[80]Detail Deprec_202512'!$D$230:$I$390,6,FALSE)</f>
        <v>3433333.32</v>
      </c>
      <c r="AW914" s="534">
        <f t="shared" si="218"/>
        <v>-1.3333333656191826E-2</v>
      </c>
      <c r="BL914" s="490" t="s">
        <v>3767</v>
      </c>
    </row>
    <row r="915" spans="1:64" ht="12.9" customHeight="1" outlineLevel="1">
      <c r="A915" s="210">
        <f t="shared" si="259"/>
        <v>898</v>
      </c>
      <c r="B915" s="490" t="s">
        <v>271</v>
      </c>
      <c r="C915" s="493" t="s">
        <v>1891</v>
      </c>
      <c r="D915" s="601">
        <v>155</v>
      </c>
      <c r="E915" s="490" t="s">
        <v>3771</v>
      </c>
      <c r="F915" s="490" t="s">
        <v>3772</v>
      </c>
      <c r="G915" s="749"/>
      <c r="H915" s="605"/>
      <c r="I915" s="606"/>
      <c r="J915" s="494" t="s">
        <v>3763</v>
      </c>
      <c r="K915" s="750" t="s">
        <v>719</v>
      </c>
      <c r="L915" s="494" t="s">
        <v>2311</v>
      </c>
      <c r="M915" s="494">
        <v>2025</v>
      </c>
      <c r="N915" s="494" t="s">
        <v>3773</v>
      </c>
      <c r="O915" s="494" t="s">
        <v>3774</v>
      </c>
      <c r="P915" s="494" t="s">
        <v>3775</v>
      </c>
      <c r="Q915" s="489">
        <v>1</v>
      </c>
      <c r="R915" s="751"/>
      <c r="S915" s="604">
        <v>792135135</v>
      </c>
      <c r="T915" s="604">
        <f t="shared" si="244"/>
        <v>13202252.25</v>
      </c>
      <c r="U915" s="500">
        <v>60</v>
      </c>
      <c r="V915" s="596">
        <v>4</v>
      </c>
      <c r="W915" s="752">
        <f t="shared" si="260"/>
        <v>6</v>
      </c>
      <c r="X915" s="501">
        <f t="shared" si="261"/>
        <v>10</v>
      </c>
      <c r="Y915" s="501">
        <f t="shared" si="262"/>
        <v>50</v>
      </c>
      <c r="Z915" s="608">
        <v>52809009</v>
      </c>
      <c r="AA915" s="608">
        <v>739326126</v>
      </c>
      <c r="AB915" s="608">
        <f t="shared" si="258"/>
        <v>79213513.5</v>
      </c>
      <c r="AC915" s="608">
        <v>13202252.25</v>
      </c>
      <c r="AD915" s="608">
        <v>13202252.25</v>
      </c>
      <c r="AE915" s="608">
        <v>13202252.25</v>
      </c>
      <c r="AF915" s="608">
        <v>13202252.25</v>
      </c>
      <c r="AG915" s="608">
        <v>13202252.25</v>
      </c>
      <c r="AH915" s="608">
        <v>13202252.25</v>
      </c>
      <c r="AI915" s="608">
        <v>13202252.25</v>
      </c>
      <c r="AJ915" s="608">
        <v>13202252.25</v>
      </c>
      <c r="AK915" s="608">
        <v>13202252.25</v>
      </c>
      <c r="AL915" s="608">
        <v>13202252.25</v>
      </c>
      <c r="AM915" s="608">
        <v>13202252.25</v>
      </c>
      <c r="AN915" s="608">
        <v>13202252.25</v>
      </c>
      <c r="AO915" s="608">
        <f t="shared" si="263"/>
        <v>132022522.5</v>
      </c>
      <c r="AP915" s="803">
        <f t="shared" si="264"/>
        <v>660112612.5</v>
      </c>
      <c r="AQ915" s="754"/>
      <c r="AR915" s="754"/>
      <c r="AS915" s="755"/>
      <c r="AT915" s="756"/>
      <c r="AU915" s="804"/>
      <c r="AV915" s="804">
        <f>VLOOKUP(F915,'[80]Detail Deprec_202512'!$D$230:$I$390,6,FALSE)</f>
        <v>13202252.23</v>
      </c>
      <c r="AW915" s="534">
        <f t="shared" si="218"/>
        <v>-1.9999999552965164E-2</v>
      </c>
      <c r="BL915" s="490" t="s">
        <v>3771</v>
      </c>
    </row>
    <row r="916" spans="1:64" ht="12.9" customHeight="1" outlineLevel="1">
      <c r="A916" s="210">
        <f t="shared" si="259"/>
        <v>899</v>
      </c>
      <c r="B916" s="490" t="s">
        <v>271</v>
      </c>
      <c r="C916" s="493" t="s">
        <v>1891</v>
      </c>
      <c r="D916" s="601">
        <v>155</v>
      </c>
      <c r="E916" s="490" t="s">
        <v>3776</v>
      </c>
      <c r="F916" s="490" t="s">
        <v>3777</v>
      </c>
      <c r="G916" s="749"/>
      <c r="H916" s="605"/>
      <c r="I916" s="606"/>
      <c r="J916" s="494" t="s">
        <v>2693</v>
      </c>
      <c r="K916" s="750" t="s">
        <v>2677</v>
      </c>
      <c r="L916" s="494" t="s">
        <v>2311</v>
      </c>
      <c r="M916" s="494">
        <v>2025</v>
      </c>
      <c r="N916" s="494" t="s">
        <v>3773</v>
      </c>
      <c r="O916" s="494" t="s">
        <v>3769</v>
      </c>
      <c r="P916" s="494" t="s">
        <v>3770</v>
      </c>
      <c r="Q916" s="489">
        <v>1</v>
      </c>
      <c r="R916" s="751"/>
      <c r="S916" s="604">
        <v>206000000</v>
      </c>
      <c r="T916" s="604">
        <f t="shared" si="244"/>
        <v>3433333.3333333335</v>
      </c>
      <c r="U916" s="500">
        <v>60</v>
      </c>
      <c r="V916" s="596">
        <v>4</v>
      </c>
      <c r="W916" s="752">
        <f t="shared" si="260"/>
        <v>6</v>
      </c>
      <c r="X916" s="501">
        <f t="shared" si="261"/>
        <v>10</v>
      </c>
      <c r="Y916" s="501">
        <f t="shared" si="262"/>
        <v>50</v>
      </c>
      <c r="Z916" s="608">
        <v>13733333.333333334</v>
      </c>
      <c r="AA916" s="608">
        <v>192266666.66666666</v>
      </c>
      <c r="AB916" s="608">
        <f t="shared" si="258"/>
        <v>20600000</v>
      </c>
      <c r="AC916" s="608">
        <v>3433333.3333333335</v>
      </c>
      <c r="AD916" s="608">
        <v>3433333.3333333335</v>
      </c>
      <c r="AE916" s="608">
        <v>3433333.3333333335</v>
      </c>
      <c r="AF916" s="608">
        <v>3433333.3333333335</v>
      </c>
      <c r="AG916" s="608">
        <v>3433333.3333333335</v>
      </c>
      <c r="AH916" s="608">
        <v>3433333.3333333335</v>
      </c>
      <c r="AI916" s="608">
        <v>3433333.3333333335</v>
      </c>
      <c r="AJ916" s="608">
        <v>3433333.3333333335</v>
      </c>
      <c r="AK916" s="608">
        <v>3433333.3333333335</v>
      </c>
      <c r="AL916" s="608">
        <v>3433333.3333333335</v>
      </c>
      <c r="AM916" s="608">
        <v>3433333.3333333335</v>
      </c>
      <c r="AN916" s="608">
        <v>3433333.3333333335</v>
      </c>
      <c r="AO916" s="608">
        <f t="shared" si="263"/>
        <v>34333333.333333336</v>
      </c>
      <c r="AP916" s="803">
        <f t="shared" si="264"/>
        <v>171666666.66666666</v>
      </c>
      <c r="AQ916" s="754"/>
      <c r="AR916" s="754"/>
      <c r="AS916" s="755"/>
      <c r="AT916" s="756"/>
      <c r="AU916" s="804"/>
      <c r="AV916" s="804">
        <f>VLOOKUP(F916,'[80]Detail Deprec_202512'!$D$230:$I$390,6,FALSE)</f>
        <v>3433333.32</v>
      </c>
      <c r="AW916" s="534">
        <f t="shared" si="218"/>
        <v>-1.3333333656191826E-2</v>
      </c>
      <c r="BL916" s="490" t="s">
        <v>3776</v>
      </c>
    </row>
    <row r="917" spans="1:64" ht="12.9" customHeight="1" outlineLevel="1">
      <c r="A917" s="210">
        <f t="shared" si="259"/>
        <v>900</v>
      </c>
      <c r="B917" s="490" t="s">
        <v>271</v>
      </c>
      <c r="C917" s="493" t="s">
        <v>1891</v>
      </c>
      <c r="D917" s="601">
        <v>155</v>
      </c>
      <c r="E917" s="490" t="s">
        <v>3778</v>
      </c>
      <c r="F917" s="490" t="s">
        <v>3779</v>
      </c>
      <c r="G917" s="749"/>
      <c r="H917" s="605"/>
      <c r="I917" s="606"/>
      <c r="J917" s="494" t="s">
        <v>3780</v>
      </c>
      <c r="K917" s="750" t="s">
        <v>3781</v>
      </c>
      <c r="L917" s="494" t="s">
        <v>3782</v>
      </c>
      <c r="M917" s="494">
        <v>2025</v>
      </c>
      <c r="N917" s="494" t="s">
        <v>3783</v>
      </c>
      <c r="O917" s="494" t="s">
        <v>3784</v>
      </c>
      <c r="P917" s="494" t="s">
        <v>3785</v>
      </c>
      <c r="Q917" s="489">
        <v>1</v>
      </c>
      <c r="R917" s="751"/>
      <c r="S917" s="604">
        <v>190000000</v>
      </c>
      <c r="T917" s="604">
        <f t="shared" ref="T917:T919" si="265">+S917/U917</f>
        <v>3166666.6666666665</v>
      </c>
      <c r="U917" s="500">
        <v>60</v>
      </c>
      <c r="V917" s="596">
        <v>3</v>
      </c>
      <c r="W917" s="752">
        <f t="shared" ref="W917:W919" si="266">+AB917/T917</f>
        <v>6</v>
      </c>
      <c r="X917" s="501">
        <f t="shared" ref="X917:X919" si="267">+V917+W917</f>
        <v>9</v>
      </c>
      <c r="Y917" s="501">
        <f t="shared" ref="Y917:Y919" si="268">+U917-X917</f>
        <v>51</v>
      </c>
      <c r="Z917" s="608">
        <v>9500000</v>
      </c>
      <c r="AA917" s="608">
        <v>180500000</v>
      </c>
      <c r="AB917" s="608">
        <f t="shared" si="258"/>
        <v>19000000</v>
      </c>
      <c r="AC917" s="608">
        <v>3166666.6666666665</v>
      </c>
      <c r="AD917" s="608">
        <v>3166666.6666666665</v>
      </c>
      <c r="AE917" s="608">
        <v>3166666.6666666665</v>
      </c>
      <c r="AF917" s="608">
        <v>3166666.6666666665</v>
      </c>
      <c r="AG917" s="608">
        <v>3166666.6666666665</v>
      </c>
      <c r="AH917" s="608">
        <v>3166666.6666666665</v>
      </c>
      <c r="AI917" s="608">
        <v>3166666.6666666665</v>
      </c>
      <c r="AJ917" s="608">
        <v>3166666.6666666665</v>
      </c>
      <c r="AK917" s="608">
        <v>3166666.6666666665</v>
      </c>
      <c r="AL917" s="608">
        <v>3166666.6666666665</v>
      </c>
      <c r="AM917" s="608">
        <v>3166666.6666666665</v>
      </c>
      <c r="AN917" s="608">
        <v>3166666.6666666665</v>
      </c>
      <c r="AO917" s="608">
        <f t="shared" ref="AO917:AO918" si="269">+Z917+AB917</f>
        <v>28500000</v>
      </c>
      <c r="AP917" s="803">
        <f t="shared" ref="AP917:AP918" si="270">IF(AR917=$AR$8,((S917-AO917)*0),S917-AO917)</f>
        <v>161500000</v>
      </c>
      <c r="AQ917" s="754"/>
      <c r="AR917" s="754"/>
      <c r="AS917" s="755"/>
      <c r="AT917" s="756"/>
      <c r="AU917" s="804"/>
      <c r="AV917" s="804">
        <f>VLOOKUP(F917,'[80]Detail Deprec_202512'!$D$230:$I$390,6,FALSE)</f>
        <v>3166666.65</v>
      </c>
      <c r="AW917" s="534">
        <f t="shared" si="218"/>
        <v>-1.6666666604578495E-2</v>
      </c>
      <c r="BL917" s="490" t="s">
        <v>3778</v>
      </c>
    </row>
    <row r="918" spans="1:64" ht="12.9" hidden="1" customHeight="1" outlineLevel="1">
      <c r="A918" s="210">
        <f t="shared" si="259"/>
        <v>901</v>
      </c>
      <c r="B918" s="599" t="s">
        <v>518</v>
      </c>
      <c r="C918" s="600" t="s">
        <v>1446</v>
      </c>
      <c r="D918" s="601">
        <v>155</v>
      </c>
      <c r="E918" s="599" t="s">
        <v>3786</v>
      </c>
      <c r="F918" s="490" t="s">
        <v>3787</v>
      </c>
      <c r="G918" s="602">
        <v>45962</v>
      </c>
      <c r="H918" s="605"/>
      <c r="I918" s="606"/>
      <c r="J918" s="494" t="s">
        <v>2782</v>
      </c>
      <c r="K918" s="603" t="s">
        <v>3500</v>
      </c>
      <c r="L918" s="494"/>
      <c r="M918" s="217">
        <v>2025</v>
      </c>
      <c r="N918" s="495" t="s">
        <v>3501</v>
      </c>
      <c r="O918" s="495">
        <v>67814</v>
      </c>
      <c r="P918" s="495">
        <v>67814</v>
      </c>
      <c r="Q918" s="489">
        <v>1</v>
      </c>
      <c r="R918" s="607"/>
      <c r="S918" s="604">
        <v>3500000000</v>
      </c>
      <c r="T918" s="604">
        <f t="shared" si="265"/>
        <v>97222222.222222224</v>
      </c>
      <c r="U918" s="500">
        <v>36</v>
      </c>
      <c r="V918" s="596">
        <v>2</v>
      </c>
      <c r="W918" s="499">
        <f t="shared" si="266"/>
        <v>6</v>
      </c>
      <c r="X918" s="501">
        <f t="shared" si="267"/>
        <v>8</v>
      </c>
      <c r="Y918" s="501">
        <f t="shared" si="268"/>
        <v>28</v>
      </c>
      <c r="Z918" s="608">
        <v>194444444.44444445</v>
      </c>
      <c r="AA918" s="608">
        <v>3305555555.5555553</v>
      </c>
      <c r="AB918" s="502">
        <f t="shared" si="258"/>
        <v>583333333.33333337</v>
      </c>
      <c r="AC918" s="502">
        <v>97222222.222222224</v>
      </c>
      <c r="AD918" s="502">
        <v>97222222.222222224</v>
      </c>
      <c r="AE918" s="502">
        <v>97222222.222222224</v>
      </c>
      <c r="AF918" s="502">
        <v>97222222.222222224</v>
      </c>
      <c r="AG918" s="502">
        <v>97222222.222222224</v>
      </c>
      <c r="AH918" s="502">
        <v>97222222.222222224</v>
      </c>
      <c r="AI918" s="502">
        <v>97222222.222222224</v>
      </c>
      <c r="AJ918" s="502">
        <v>97222222.222222224</v>
      </c>
      <c r="AK918" s="502">
        <v>97222222.222222224</v>
      </c>
      <c r="AL918" s="502">
        <v>97222222.222222224</v>
      </c>
      <c r="AM918" s="502">
        <v>97222222.222222224</v>
      </c>
      <c r="AN918" s="502">
        <v>97222222.222222224</v>
      </c>
      <c r="AO918" s="502">
        <f t="shared" si="269"/>
        <v>777777777.77777779</v>
      </c>
      <c r="AP918" s="503">
        <f t="shared" si="270"/>
        <v>2722222222.2222223</v>
      </c>
      <c r="AQ918" s="754"/>
      <c r="AR918" s="597"/>
      <c r="AS918" s="609"/>
      <c r="AT918" s="610"/>
      <c r="AU918" s="119" t="s">
        <v>195</v>
      </c>
      <c r="AV918" s="119">
        <f>VLOOKUP(F918,'[80]Detail Deprec_202512'!$D$230:$I$390,6,FALSE)</f>
        <v>194444444.38</v>
      </c>
      <c r="AW918" s="534">
        <f t="shared" si="218"/>
        <v>97222222.157777771</v>
      </c>
      <c r="BL918" s="599" t="s">
        <v>3498</v>
      </c>
    </row>
    <row r="919" spans="1:64" ht="12.9" hidden="1" customHeight="1" outlineLevel="1">
      <c r="A919" s="210">
        <f t="shared" si="259"/>
        <v>902</v>
      </c>
      <c r="B919" s="599" t="s">
        <v>206</v>
      </c>
      <c r="C919" s="600" t="s">
        <v>188</v>
      </c>
      <c r="D919" s="601">
        <v>155</v>
      </c>
      <c r="E919" s="599" t="s">
        <v>3788</v>
      </c>
      <c r="F919" s="490" t="s">
        <v>3789</v>
      </c>
      <c r="G919" s="602">
        <v>45992</v>
      </c>
      <c r="H919" s="605"/>
      <c r="I919" s="606"/>
      <c r="J919" s="494" t="s">
        <v>3790</v>
      </c>
      <c r="K919" s="603" t="s">
        <v>2485</v>
      </c>
      <c r="L919" s="494" t="s">
        <v>3791</v>
      </c>
      <c r="M919" s="494">
        <v>2026</v>
      </c>
      <c r="N919" s="495" t="s">
        <v>3792</v>
      </c>
      <c r="O919" s="495" t="s">
        <v>3793</v>
      </c>
      <c r="P919" s="495" t="s">
        <v>3794</v>
      </c>
      <c r="Q919" s="489">
        <v>1</v>
      </c>
      <c r="R919" s="607"/>
      <c r="S919" s="604">
        <v>1268049550</v>
      </c>
      <c r="T919" s="604">
        <f t="shared" si="265"/>
        <v>21134159.166666668</v>
      </c>
      <c r="U919" s="500">
        <v>60</v>
      </c>
      <c r="V919" s="596">
        <v>1</v>
      </c>
      <c r="W919" s="499">
        <f t="shared" si="266"/>
        <v>6</v>
      </c>
      <c r="X919" s="501">
        <f t="shared" si="267"/>
        <v>7</v>
      </c>
      <c r="Y919" s="501">
        <f t="shared" si="268"/>
        <v>53</v>
      </c>
      <c r="Z919" s="608">
        <v>21134159.166666668</v>
      </c>
      <c r="AA919" s="608">
        <v>1246915390.8333333</v>
      </c>
      <c r="AB919" s="502">
        <f t="shared" si="258"/>
        <v>126804955.00000001</v>
      </c>
      <c r="AC919" s="502">
        <v>21134159.166666668</v>
      </c>
      <c r="AD919" s="502">
        <v>21134159.166666668</v>
      </c>
      <c r="AE919" s="502">
        <v>21134159.166666668</v>
      </c>
      <c r="AF919" s="502">
        <v>21134159.166666668</v>
      </c>
      <c r="AG919" s="502">
        <v>21134159.166666668</v>
      </c>
      <c r="AH919" s="502">
        <v>21134159.166666668</v>
      </c>
      <c r="AI919" s="502">
        <v>21134159.166666668</v>
      </c>
      <c r="AJ919" s="502">
        <v>21134159.166666668</v>
      </c>
      <c r="AK919" s="502">
        <v>21134159.166666668</v>
      </c>
      <c r="AL919" s="502">
        <v>21134159.166666668</v>
      </c>
      <c r="AM919" s="502">
        <v>21134159.166666668</v>
      </c>
      <c r="AN919" s="502">
        <v>21134159.166666668</v>
      </c>
      <c r="AO919" s="502">
        <f t="shared" ref="AO919" si="271">+Z919+AB919</f>
        <v>147939114.16666669</v>
      </c>
      <c r="AP919" s="503">
        <f t="shared" ref="AP919" si="272">IF(AR919=$AR$8,((S919-AO919)*0),S919-AO919)</f>
        <v>1120110435.8333333</v>
      </c>
      <c r="AQ919" s="754"/>
      <c r="AR919" s="597"/>
      <c r="AS919" s="609"/>
      <c r="AT919" s="610"/>
      <c r="AV919" s="119">
        <f>VLOOKUP(F919,'[80]Detail Deprec_202512'!$D$230:$I$390,6,FALSE)</f>
        <v>21134159.149999999</v>
      </c>
      <c r="AW919" s="534">
        <f>AV919-AN919</f>
        <v>-1.6666669398546219E-2</v>
      </c>
      <c r="BL919" s="599"/>
    </row>
    <row r="920" spans="1:64" ht="12.9" hidden="1" customHeight="1" outlineLevel="1">
      <c r="A920" s="210">
        <f t="shared" si="259"/>
        <v>903</v>
      </c>
      <c r="B920" s="599" t="s">
        <v>241</v>
      </c>
      <c r="C920" s="600" t="s">
        <v>242</v>
      </c>
      <c r="D920" s="601">
        <v>155</v>
      </c>
      <c r="E920" s="599" t="s">
        <v>3795</v>
      </c>
      <c r="F920" s="490" t="s">
        <v>3796</v>
      </c>
      <c r="G920" s="602">
        <v>46054</v>
      </c>
      <c r="H920" s="605"/>
      <c r="I920" s="606"/>
      <c r="J920" s="494" t="s">
        <v>3797</v>
      </c>
      <c r="K920" s="603" t="s">
        <v>3798</v>
      </c>
      <c r="L920" s="494" t="s">
        <v>3799</v>
      </c>
      <c r="M920" s="494">
        <v>2026</v>
      </c>
      <c r="N920" s="495" t="s">
        <v>5100</v>
      </c>
      <c r="O920" s="495" t="s">
        <v>3800</v>
      </c>
      <c r="P920" s="495" t="s">
        <v>3801</v>
      </c>
      <c r="Q920" s="489">
        <v>1</v>
      </c>
      <c r="R920" s="607"/>
      <c r="S920" s="604">
        <v>245000000</v>
      </c>
      <c r="T920" s="604">
        <f t="shared" ref="T920" si="273">+S920/U920</f>
        <v>4083333.3333333335</v>
      </c>
      <c r="U920" s="500">
        <v>60</v>
      </c>
      <c r="V920" s="596"/>
      <c r="W920" s="499">
        <f t="shared" ref="W920:W926" si="274">+AB920/T920</f>
        <v>4.6279475265306118</v>
      </c>
      <c r="X920" s="501">
        <f t="shared" ref="X920:X926" si="275">+V920+W920</f>
        <v>4.6279475265306118</v>
      </c>
      <c r="Y920" s="501">
        <f t="shared" ref="Y920:Y926" si="276">+U920-X920</f>
        <v>55.372052473469388</v>
      </c>
      <c r="Z920" s="608"/>
      <c r="AA920" s="608"/>
      <c r="AB920" s="502">
        <f t="shared" si="258"/>
        <v>18897452.399999999</v>
      </c>
      <c r="AC920" s="502"/>
      <c r="AD920" s="502">
        <v>3703529.7666666666</v>
      </c>
      <c r="AE920" s="502">
        <v>3703529.7666666666</v>
      </c>
      <c r="AF920" s="502">
        <v>3703529.7666666666</v>
      </c>
      <c r="AG920" s="502">
        <v>3703529.7666666666</v>
      </c>
      <c r="AH920" s="502">
        <v>4083333.3333333335</v>
      </c>
      <c r="AI920" s="502">
        <v>4083333.3333333335</v>
      </c>
      <c r="AJ920" s="502">
        <v>4083333.3333333335</v>
      </c>
      <c r="AK920" s="502">
        <v>4083333.3333333335</v>
      </c>
      <c r="AL920" s="502">
        <v>4083333.3333333335</v>
      </c>
      <c r="AM920" s="502">
        <v>4083333.3333333335</v>
      </c>
      <c r="AN920" s="502">
        <v>4083333.3333333335</v>
      </c>
      <c r="AO920" s="502">
        <f t="shared" ref="AO920:AO922" si="277">+Z920+AB920</f>
        <v>18897452.399999999</v>
      </c>
      <c r="AP920" s="852">
        <f t="shared" ref="AP920:AP922" si="278">IF(AR920=$AR$8,((S920-AO920)*0),S920-AO920)</f>
        <v>226102547.59999999</v>
      </c>
      <c r="AQ920" s="754" t="s">
        <v>85</v>
      </c>
      <c r="AR920" s="597"/>
      <c r="AS920" s="609"/>
      <c r="AT920" s="610"/>
      <c r="AU920" s="545"/>
      <c r="AV920" s="545"/>
      <c r="AW920" s="534"/>
      <c r="BL920" s="599"/>
    </row>
    <row r="921" spans="1:64" ht="12.9" customHeight="1" outlineLevel="1">
      <c r="A921" s="210">
        <f t="shared" si="259"/>
        <v>904</v>
      </c>
      <c r="B921" s="599" t="s">
        <v>271</v>
      </c>
      <c r="C921" s="600" t="s">
        <v>1891</v>
      </c>
      <c r="D921" s="601">
        <v>155</v>
      </c>
      <c r="E921" s="599" t="s">
        <v>3802</v>
      </c>
      <c r="F921" s="490" t="s">
        <v>3803</v>
      </c>
      <c r="G921" s="602">
        <v>46054</v>
      </c>
      <c r="H921" s="605"/>
      <c r="I921" s="606"/>
      <c r="J921" s="494" t="s">
        <v>3804</v>
      </c>
      <c r="K921" s="603" t="s">
        <v>3805</v>
      </c>
      <c r="L921" s="494" t="s">
        <v>3806</v>
      </c>
      <c r="M921" s="494">
        <v>2026</v>
      </c>
      <c r="N921" s="495" t="s">
        <v>3807</v>
      </c>
      <c r="O921" s="495" t="s">
        <v>3808</v>
      </c>
      <c r="P921" s="495" t="s">
        <v>3809</v>
      </c>
      <c r="Q921" s="489">
        <v>1</v>
      </c>
      <c r="R921" s="607"/>
      <c r="S921" s="604">
        <v>152741541</v>
      </c>
      <c r="T921" s="604">
        <f t="shared" ref="T921:T931" si="279">+S921/U921</f>
        <v>2545692.35</v>
      </c>
      <c r="U921" s="500">
        <v>60</v>
      </c>
      <c r="V921" s="596"/>
      <c r="W921" s="499">
        <f t="shared" si="274"/>
        <v>5</v>
      </c>
      <c r="X921" s="501">
        <f t="shared" si="275"/>
        <v>5</v>
      </c>
      <c r="Y921" s="501">
        <f t="shared" si="276"/>
        <v>55</v>
      </c>
      <c r="Z921" s="608"/>
      <c r="AA921" s="608"/>
      <c r="AB921" s="502">
        <f t="shared" si="258"/>
        <v>12728461.75</v>
      </c>
      <c r="AC921" s="502"/>
      <c r="AD921" s="502">
        <v>2545692.35</v>
      </c>
      <c r="AE921" s="502">
        <v>2545692.35</v>
      </c>
      <c r="AF921" s="502">
        <v>2545692.35</v>
      </c>
      <c r="AG921" s="502">
        <v>2545692.35</v>
      </c>
      <c r="AH921" s="502">
        <v>2545692.35</v>
      </c>
      <c r="AI921" s="502">
        <v>2545692.35</v>
      </c>
      <c r="AJ921" s="502">
        <v>2545692.35</v>
      </c>
      <c r="AK921" s="502">
        <v>2545692.35</v>
      </c>
      <c r="AL921" s="502">
        <v>2545692.35</v>
      </c>
      <c r="AM921" s="502">
        <v>2545692.35</v>
      </c>
      <c r="AN921" s="502">
        <v>2545692.35</v>
      </c>
      <c r="AO921" s="502">
        <f t="shared" si="277"/>
        <v>12728461.75</v>
      </c>
      <c r="AP921" s="852">
        <f t="shared" si="278"/>
        <v>140013079.25</v>
      </c>
      <c r="AQ921" s="754" t="s">
        <v>85</v>
      </c>
      <c r="AR921" s="597"/>
      <c r="AS921" s="609"/>
      <c r="AT921" s="610"/>
      <c r="AU921" s="545"/>
      <c r="AV921" s="545"/>
      <c r="AW921" s="534"/>
      <c r="BL921" s="599"/>
    </row>
    <row r="922" spans="1:64" ht="12.9" customHeight="1" outlineLevel="1">
      <c r="A922" s="210">
        <f t="shared" si="259"/>
        <v>905</v>
      </c>
      <c r="B922" s="599" t="s">
        <v>271</v>
      </c>
      <c r="C922" s="600" t="s">
        <v>272</v>
      </c>
      <c r="D922" s="601">
        <v>155</v>
      </c>
      <c r="E922" s="599" t="s">
        <v>3810</v>
      </c>
      <c r="F922" s="490" t="s">
        <v>3811</v>
      </c>
      <c r="G922" s="602">
        <v>46082</v>
      </c>
      <c r="H922" s="605"/>
      <c r="I922" s="606"/>
      <c r="J922" s="494" t="s">
        <v>2425</v>
      </c>
      <c r="K922" s="603" t="s">
        <v>1859</v>
      </c>
      <c r="L922" s="494" t="s">
        <v>3713</v>
      </c>
      <c r="M922" s="494">
        <v>2026</v>
      </c>
      <c r="N922" s="495" t="s">
        <v>3812</v>
      </c>
      <c r="O922" s="495" t="s">
        <v>3812</v>
      </c>
      <c r="P922" s="495" t="s">
        <v>3813</v>
      </c>
      <c r="Q922" s="489">
        <v>1</v>
      </c>
      <c r="R922" s="607"/>
      <c r="S922" s="604">
        <v>502000000</v>
      </c>
      <c r="T922" s="604">
        <f t="shared" si="279"/>
        <v>8366666.666666667</v>
      </c>
      <c r="U922" s="500">
        <v>60</v>
      </c>
      <c r="V922" s="596"/>
      <c r="W922" s="499">
        <f t="shared" si="274"/>
        <v>4</v>
      </c>
      <c r="X922" s="501">
        <f t="shared" si="275"/>
        <v>4</v>
      </c>
      <c r="Y922" s="501">
        <f t="shared" si="276"/>
        <v>56</v>
      </c>
      <c r="Z922" s="608"/>
      <c r="AA922" s="608"/>
      <c r="AB922" s="502">
        <f t="shared" si="258"/>
        <v>33466666.666666668</v>
      </c>
      <c r="AC922" s="502"/>
      <c r="AD922" s="502"/>
      <c r="AE922" s="502"/>
      <c r="AF922" s="502">
        <f>AG922*2</f>
        <v>16733333.333333334</v>
      </c>
      <c r="AG922" s="502">
        <v>8366666.666666667</v>
      </c>
      <c r="AH922" s="502">
        <v>8366666.666666667</v>
      </c>
      <c r="AI922" s="502">
        <v>8366666.666666667</v>
      </c>
      <c r="AJ922" s="502">
        <v>8366666.666666667</v>
      </c>
      <c r="AK922" s="502">
        <v>8366666.666666667</v>
      </c>
      <c r="AL922" s="502">
        <v>8366666.666666667</v>
      </c>
      <c r="AM922" s="502">
        <v>8366666.666666667</v>
      </c>
      <c r="AN922" s="502">
        <v>8366666.666666667</v>
      </c>
      <c r="AO922" s="502">
        <f t="shared" si="277"/>
        <v>33466666.666666668</v>
      </c>
      <c r="AP922" s="852">
        <f t="shared" si="278"/>
        <v>468533333.33333331</v>
      </c>
      <c r="AQ922" s="754" t="s">
        <v>85</v>
      </c>
      <c r="AR922" s="597"/>
      <c r="AS922" s="609"/>
      <c r="AT922" s="610"/>
      <c r="AU922" s="545"/>
      <c r="AV922" s="545"/>
      <c r="AW922" s="534"/>
      <c r="BL922" s="599"/>
    </row>
    <row r="923" spans="1:64" ht="12.9" customHeight="1" outlineLevel="1">
      <c r="A923" s="210">
        <f t="shared" si="259"/>
        <v>906</v>
      </c>
      <c r="B923" s="599" t="s">
        <v>271</v>
      </c>
      <c r="C923" s="600" t="s">
        <v>272</v>
      </c>
      <c r="D923" s="601">
        <v>155</v>
      </c>
      <c r="E923" s="599" t="s">
        <v>3814</v>
      </c>
      <c r="F923" s="490" t="s">
        <v>3815</v>
      </c>
      <c r="G923" s="602">
        <v>46082</v>
      </c>
      <c r="H923" s="605"/>
      <c r="I923" s="606"/>
      <c r="J923" s="494" t="s">
        <v>2425</v>
      </c>
      <c r="K923" s="603" t="s">
        <v>1859</v>
      </c>
      <c r="L923" s="494" t="s">
        <v>3713</v>
      </c>
      <c r="M923" s="494">
        <v>2026</v>
      </c>
      <c r="N923" s="495" t="s">
        <v>3816</v>
      </c>
      <c r="O923" s="495" t="s">
        <v>3816</v>
      </c>
      <c r="P923" s="495" t="s">
        <v>3813</v>
      </c>
      <c r="Q923" s="489">
        <v>1</v>
      </c>
      <c r="R923" s="607"/>
      <c r="S923" s="604">
        <v>502000000</v>
      </c>
      <c r="T923" s="604">
        <f t="shared" si="279"/>
        <v>8366666.666666667</v>
      </c>
      <c r="U923" s="500">
        <v>60</v>
      </c>
      <c r="V923" s="596"/>
      <c r="W923" s="499">
        <f t="shared" si="274"/>
        <v>4</v>
      </c>
      <c r="X923" s="501">
        <f t="shared" si="275"/>
        <v>4</v>
      </c>
      <c r="Y923" s="501">
        <f t="shared" si="276"/>
        <v>56</v>
      </c>
      <c r="Z923" s="608"/>
      <c r="AA923" s="608"/>
      <c r="AB923" s="502">
        <f t="shared" si="258"/>
        <v>33466666.666666668</v>
      </c>
      <c r="AC923" s="502"/>
      <c r="AD923" s="502"/>
      <c r="AE923" s="502"/>
      <c r="AF923" s="502">
        <f>AG923*2</f>
        <v>16733333.333333334</v>
      </c>
      <c r="AG923" s="502">
        <v>8366666.666666667</v>
      </c>
      <c r="AH923" s="502">
        <v>8366666.666666667</v>
      </c>
      <c r="AI923" s="502">
        <v>8366666.666666667</v>
      </c>
      <c r="AJ923" s="502">
        <v>8366666.666666667</v>
      </c>
      <c r="AK923" s="502">
        <v>8366666.666666667</v>
      </c>
      <c r="AL923" s="502">
        <v>8366666.666666667</v>
      </c>
      <c r="AM923" s="502">
        <v>8366666.666666667</v>
      </c>
      <c r="AN923" s="502">
        <v>8366666.666666667</v>
      </c>
      <c r="AO923" s="502">
        <f t="shared" ref="AO923:AO926" si="280">+Z923+AB923</f>
        <v>33466666.666666668</v>
      </c>
      <c r="AP923" s="852">
        <f t="shared" ref="AP923:AP926" si="281">IF(AR923=$AR$8,((S923-AO923)*0),S923-AO923)</f>
        <v>468533333.33333331</v>
      </c>
      <c r="AQ923" s="754" t="s">
        <v>85</v>
      </c>
      <c r="AR923" s="597"/>
      <c r="AS923" s="609"/>
      <c r="AT923" s="610"/>
      <c r="AU923" s="545"/>
      <c r="AV923" s="545"/>
      <c r="AW923" s="534"/>
      <c r="BL923" s="599"/>
    </row>
    <row r="924" spans="1:64" ht="12.9" customHeight="1" outlineLevel="1">
      <c r="A924" s="210">
        <f t="shared" si="259"/>
        <v>907</v>
      </c>
      <c r="B924" s="599" t="s">
        <v>271</v>
      </c>
      <c r="C924" s="600" t="s">
        <v>272</v>
      </c>
      <c r="D924" s="601">
        <v>155</v>
      </c>
      <c r="E924" s="737" t="s">
        <v>3817</v>
      </c>
      <c r="F924" s="490" t="s">
        <v>3818</v>
      </c>
      <c r="G924" s="602">
        <v>46082</v>
      </c>
      <c r="H924" s="605"/>
      <c r="I924" s="606"/>
      <c r="J924" s="494" t="s">
        <v>2425</v>
      </c>
      <c r="K924" s="603" t="s">
        <v>1859</v>
      </c>
      <c r="L924" s="494" t="s">
        <v>3819</v>
      </c>
      <c r="M924" s="494">
        <v>2026</v>
      </c>
      <c r="N924" s="495" t="s">
        <v>3820</v>
      </c>
      <c r="O924" s="495" t="s">
        <v>3820</v>
      </c>
      <c r="P924" s="495" t="s">
        <v>3422</v>
      </c>
      <c r="Q924" s="489">
        <v>1</v>
      </c>
      <c r="R924" s="607"/>
      <c r="S924" s="604">
        <v>426000000</v>
      </c>
      <c r="T924" s="604">
        <f t="shared" si="279"/>
        <v>7100000</v>
      </c>
      <c r="U924" s="500">
        <v>60</v>
      </c>
      <c r="V924" s="596"/>
      <c r="W924" s="499">
        <f t="shared" si="274"/>
        <v>4</v>
      </c>
      <c r="X924" s="501">
        <f t="shared" si="275"/>
        <v>4</v>
      </c>
      <c r="Y924" s="501">
        <f t="shared" si="276"/>
        <v>56</v>
      </c>
      <c r="Z924" s="608"/>
      <c r="AA924" s="608"/>
      <c r="AB924" s="502">
        <f t="shared" si="258"/>
        <v>28400000</v>
      </c>
      <c r="AC924" s="502"/>
      <c r="AD924" s="502"/>
      <c r="AE924" s="502"/>
      <c r="AF924" s="502">
        <f>AG924*2</f>
        <v>14200000</v>
      </c>
      <c r="AG924" s="502">
        <v>7100000</v>
      </c>
      <c r="AH924" s="502">
        <v>7100000</v>
      </c>
      <c r="AI924" s="502">
        <v>7100000</v>
      </c>
      <c r="AJ924" s="502">
        <v>7100000</v>
      </c>
      <c r="AK924" s="502">
        <v>7100000</v>
      </c>
      <c r="AL924" s="502">
        <v>7100000</v>
      </c>
      <c r="AM924" s="502">
        <v>7100000</v>
      </c>
      <c r="AN924" s="502">
        <v>7100000</v>
      </c>
      <c r="AO924" s="502">
        <f t="shared" si="280"/>
        <v>28400000</v>
      </c>
      <c r="AP924" s="852">
        <f t="shared" si="281"/>
        <v>397600000</v>
      </c>
      <c r="AQ924" s="754" t="s">
        <v>85</v>
      </c>
      <c r="AR924" s="597"/>
      <c r="AS924" s="609"/>
      <c r="AT924" s="610"/>
      <c r="AU924" s="545"/>
      <c r="AV924" s="545"/>
      <c r="AW924" s="534"/>
      <c r="BL924" s="599"/>
    </row>
    <row r="925" spans="1:64" ht="12.9" hidden="1" customHeight="1" outlineLevel="1">
      <c r="A925" s="210">
        <f t="shared" si="259"/>
        <v>908</v>
      </c>
      <c r="B925" s="213" t="s">
        <v>266</v>
      </c>
      <c r="C925" s="216" t="s">
        <v>260</v>
      </c>
      <c r="D925" s="335">
        <v>155</v>
      </c>
      <c r="E925" s="254"/>
      <c r="F925" s="490" t="s">
        <v>3821</v>
      </c>
      <c r="G925" s="336">
        <v>46127</v>
      </c>
      <c r="H925" s="351" t="s">
        <v>17</v>
      </c>
      <c r="I925" s="349" t="s">
        <v>2641</v>
      </c>
      <c r="J925" s="271" t="s">
        <v>2642</v>
      </c>
      <c r="K925" s="271" t="s">
        <v>1859</v>
      </c>
      <c r="L925" s="330" t="s">
        <v>3822</v>
      </c>
      <c r="M925" s="330">
        <v>2026</v>
      </c>
      <c r="N925" s="330" t="s">
        <v>3823</v>
      </c>
      <c r="O925" s="271" t="s">
        <v>3824</v>
      </c>
      <c r="P925" s="271" t="s">
        <v>3825</v>
      </c>
      <c r="Q925" s="327">
        <v>1</v>
      </c>
      <c r="R925" s="394"/>
      <c r="S925" s="274">
        <v>1652100000</v>
      </c>
      <c r="T925" s="221">
        <f t="shared" si="279"/>
        <v>27535000</v>
      </c>
      <c r="U925" s="224">
        <v>60</v>
      </c>
      <c r="V925" s="223"/>
      <c r="W925" s="222">
        <f t="shared" si="274"/>
        <v>3</v>
      </c>
      <c r="X925" s="222">
        <f t="shared" si="275"/>
        <v>3</v>
      </c>
      <c r="Y925" s="225">
        <f t="shared" si="276"/>
        <v>57</v>
      </c>
      <c r="Z925" s="226"/>
      <c r="AA925" s="226">
        <v>0</v>
      </c>
      <c r="AB925" s="226">
        <f t="shared" si="258"/>
        <v>82605000</v>
      </c>
      <c r="AC925" s="226"/>
      <c r="AD925" s="226"/>
      <c r="AE925" s="226"/>
      <c r="AF925" s="226">
        <v>27535000</v>
      </c>
      <c r="AG925" s="226">
        <v>27535000</v>
      </c>
      <c r="AH925" s="226">
        <v>27535000</v>
      </c>
      <c r="AI925" s="226">
        <v>27535000</v>
      </c>
      <c r="AJ925" s="226">
        <v>27535000</v>
      </c>
      <c r="AK925" s="226">
        <v>27535000</v>
      </c>
      <c r="AL925" s="226">
        <v>27535000</v>
      </c>
      <c r="AM925" s="226">
        <v>27535000</v>
      </c>
      <c r="AN925" s="226">
        <v>27535000</v>
      </c>
      <c r="AO925" s="226">
        <f t="shared" si="280"/>
        <v>82605000</v>
      </c>
      <c r="AP925" s="227">
        <f t="shared" si="281"/>
        <v>1569495000</v>
      </c>
      <c r="AQ925" s="754" t="s">
        <v>85</v>
      </c>
      <c r="AR925" s="228"/>
      <c r="AS925" s="302"/>
      <c r="AT925" s="230"/>
      <c r="AU925" s="119" t="s">
        <v>195</v>
      </c>
      <c r="AV925" s="119" t="e">
        <f>VLOOKUP(F925,'[80]Detail Deprec_202512'!$D$230:$I$390,6,FALSE)</f>
        <v>#N/A</v>
      </c>
      <c r="AW925" s="534" t="e">
        <f t="shared" ref="AW925" si="282">AV925-AN925</f>
        <v>#N/A</v>
      </c>
      <c r="BL925" s="254" t="s">
        <v>2640</v>
      </c>
    </row>
    <row r="926" spans="1:64" ht="12.9" customHeight="1" outlineLevel="1">
      <c r="A926" s="210">
        <f t="shared" si="259"/>
        <v>909</v>
      </c>
      <c r="B926" s="490" t="s">
        <v>271</v>
      </c>
      <c r="C926" s="493" t="s">
        <v>272</v>
      </c>
      <c r="D926" s="927">
        <v>155</v>
      </c>
      <c r="E926" s="641" t="s">
        <v>3826</v>
      </c>
      <c r="F926" s="490" t="s">
        <v>3827</v>
      </c>
      <c r="G926" s="928">
        <v>46164</v>
      </c>
      <c r="H926" s="605"/>
      <c r="I926" s="929"/>
      <c r="J926" s="592" t="s">
        <v>3828</v>
      </c>
      <c r="K926" s="271" t="s">
        <v>1859</v>
      </c>
      <c r="L926" s="930" t="s">
        <v>3829</v>
      </c>
      <c r="M926" s="330">
        <v>2026</v>
      </c>
      <c r="N926" s="930" t="s">
        <v>3830</v>
      </c>
      <c r="O926" s="592" t="s">
        <v>3831</v>
      </c>
      <c r="P926" s="592" t="s">
        <v>3832</v>
      </c>
      <c r="Q926" s="327">
        <v>1</v>
      </c>
      <c r="R926" s="931"/>
      <c r="S926" s="648">
        <v>170100000</v>
      </c>
      <c r="T926" s="221">
        <f t="shared" si="279"/>
        <v>2835000</v>
      </c>
      <c r="U926" s="224">
        <v>60</v>
      </c>
      <c r="V926" s="596"/>
      <c r="W926" s="222">
        <f t="shared" si="274"/>
        <v>2</v>
      </c>
      <c r="X926" s="222">
        <f t="shared" si="275"/>
        <v>2</v>
      </c>
      <c r="Y926" s="225">
        <f t="shared" si="276"/>
        <v>58</v>
      </c>
      <c r="Z926" s="502"/>
      <c r="AA926" s="502"/>
      <c r="AB926" s="226">
        <f t="shared" si="258"/>
        <v>5670000</v>
      </c>
      <c r="AC926" s="502"/>
      <c r="AD926" s="502"/>
      <c r="AE926" s="502"/>
      <c r="AF926" s="502"/>
      <c r="AG926" s="502">
        <v>2835000</v>
      </c>
      <c r="AH926" s="502">
        <v>2835000</v>
      </c>
      <c r="AI926" s="502">
        <v>2835000</v>
      </c>
      <c r="AJ926" s="502">
        <v>2835000</v>
      </c>
      <c r="AK926" s="502">
        <v>2835000</v>
      </c>
      <c r="AL926" s="502">
        <v>2835000</v>
      </c>
      <c r="AM926" s="502">
        <v>2835000</v>
      </c>
      <c r="AN926" s="502">
        <v>2835000</v>
      </c>
      <c r="AO926" s="226">
        <f t="shared" si="280"/>
        <v>5670000</v>
      </c>
      <c r="AP926" s="227">
        <f t="shared" si="281"/>
        <v>164430000</v>
      </c>
      <c r="AQ926" s="754" t="s">
        <v>85</v>
      </c>
      <c r="AR926" s="504"/>
      <c r="AS926" s="932"/>
      <c r="AT926" s="506"/>
      <c r="AW926" s="534"/>
      <c r="BL926" s="641"/>
    </row>
    <row r="927" spans="1:64" ht="12.9" hidden="1" customHeight="1" outlineLevel="1">
      <c r="A927" s="210">
        <f t="shared" si="259"/>
        <v>910</v>
      </c>
      <c r="B927" s="490" t="s">
        <v>518</v>
      </c>
      <c r="C927" s="493" t="s">
        <v>1446</v>
      </c>
      <c r="D927" s="927">
        <v>155</v>
      </c>
      <c r="E927" s="641" t="s">
        <v>3833</v>
      </c>
      <c r="F927" s="490" t="s">
        <v>3834</v>
      </c>
      <c r="G927" s="928">
        <v>46113</v>
      </c>
      <c r="H927" s="605"/>
      <c r="I927" s="929"/>
      <c r="J927" s="592" t="s">
        <v>2782</v>
      </c>
      <c r="K927" s="592" t="s">
        <v>3500</v>
      </c>
      <c r="L927" s="930" t="s">
        <v>3320</v>
      </c>
      <c r="M927" s="330">
        <v>2026</v>
      </c>
      <c r="N927" s="930" t="s">
        <v>3320</v>
      </c>
      <c r="O927" s="592" t="s">
        <v>3835</v>
      </c>
      <c r="P927" s="592" t="s">
        <v>3835</v>
      </c>
      <c r="Q927" s="327">
        <v>1</v>
      </c>
      <c r="R927" s="931"/>
      <c r="S927" s="648">
        <v>1900000000</v>
      </c>
      <c r="T927" s="498">
        <f t="shared" si="279"/>
        <v>52777777.777777776</v>
      </c>
      <c r="U927" s="500">
        <v>36</v>
      </c>
      <c r="V927" s="596"/>
      <c r="W927" s="499">
        <f t="shared" ref="W927:W931" si="283">+AB927/T927</f>
        <v>2.9999999999999996</v>
      </c>
      <c r="X927" s="499">
        <f t="shared" ref="X927:X931" si="284">+V927+W927</f>
        <v>2.9999999999999996</v>
      </c>
      <c r="Y927" s="501">
        <f t="shared" ref="Y927:Y931" si="285">+U927-X927</f>
        <v>33</v>
      </c>
      <c r="Z927" s="502"/>
      <c r="AA927" s="502"/>
      <c r="AB927" s="502">
        <f t="shared" si="258"/>
        <v>158333333.33333331</v>
      </c>
      <c r="AC927" s="502"/>
      <c r="AD927" s="502"/>
      <c r="AE927" s="502"/>
      <c r="AF927" s="502"/>
      <c r="AG927" s="502">
        <v>105555555.55555555</v>
      </c>
      <c r="AH927" s="502">
        <v>52777777.777777776</v>
      </c>
      <c r="AI927" s="502">
        <v>52777777.777777776</v>
      </c>
      <c r="AJ927" s="502">
        <v>52777777.777777776</v>
      </c>
      <c r="AK927" s="502">
        <v>52777777.777777776</v>
      </c>
      <c r="AL927" s="502">
        <v>52777777.777777776</v>
      </c>
      <c r="AM927" s="502">
        <v>52777777.777777776</v>
      </c>
      <c r="AN927" s="502">
        <v>52777777.777777776</v>
      </c>
      <c r="AO927" s="502">
        <f t="shared" ref="AO927:AO931" si="286">+Z927+AB927</f>
        <v>158333333.33333331</v>
      </c>
      <c r="AP927" s="503">
        <f t="shared" ref="AP927:AP931" si="287">IF(AR927=$AR$8,((S927-AO927)*0),S927-AO927)</f>
        <v>1741666666.6666667</v>
      </c>
      <c r="AQ927" s="754" t="s">
        <v>85</v>
      </c>
      <c r="AR927" s="504"/>
      <c r="AS927" s="932"/>
      <c r="AT927" s="506"/>
      <c r="AW927" s="534"/>
      <c r="BL927" s="641"/>
    </row>
    <row r="928" spans="1:64" ht="12.9" hidden="1" customHeight="1" outlineLevel="1">
      <c r="A928" s="210">
        <f t="shared" si="259"/>
        <v>911</v>
      </c>
      <c r="B928" s="490" t="s">
        <v>518</v>
      </c>
      <c r="C928" s="493" t="s">
        <v>1446</v>
      </c>
      <c r="D928" s="927">
        <v>155</v>
      </c>
      <c r="E928" s="641" t="s">
        <v>3836</v>
      </c>
      <c r="F928" s="490" t="s">
        <v>3837</v>
      </c>
      <c r="G928" s="928">
        <v>46113</v>
      </c>
      <c r="H928" s="605"/>
      <c r="I928" s="929"/>
      <c r="J928" s="592" t="s">
        <v>2782</v>
      </c>
      <c r="K928" s="592" t="s">
        <v>3500</v>
      </c>
      <c r="L928" s="930" t="s">
        <v>3838</v>
      </c>
      <c r="M928" s="330">
        <v>2026</v>
      </c>
      <c r="N928" s="930" t="s">
        <v>3838</v>
      </c>
      <c r="O928" s="592" t="s">
        <v>3839</v>
      </c>
      <c r="P928" s="592" t="s">
        <v>3839</v>
      </c>
      <c r="Q928" s="327">
        <v>1</v>
      </c>
      <c r="R928" s="931"/>
      <c r="S928" s="648">
        <v>2500000000</v>
      </c>
      <c r="T928" s="498">
        <f t="shared" si="279"/>
        <v>69444444.444444448</v>
      </c>
      <c r="U928" s="500">
        <v>36</v>
      </c>
      <c r="V928" s="596"/>
      <c r="W928" s="499">
        <f t="shared" si="283"/>
        <v>1</v>
      </c>
      <c r="X928" s="499">
        <f t="shared" si="284"/>
        <v>1</v>
      </c>
      <c r="Y928" s="501">
        <f t="shared" si="285"/>
        <v>35</v>
      </c>
      <c r="Z928" s="502"/>
      <c r="AA928" s="502"/>
      <c r="AB928" s="502">
        <f t="shared" si="258"/>
        <v>69444444.444444448</v>
      </c>
      <c r="AC928" s="502"/>
      <c r="AD928" s="502"/>
      <c r="AE928" s="502"/>
      <c r="AF928" s="502"/>
      <c r="AG928" s="502"/>
      <c r="AH928" s="502">
        <v>69444444.444444448</v>
      </c>
      <c r="AI928" s="502">
        <v>69444444.444444448</v>
      </c>
      <c r="AJ928" s="502">
        <v>69444444.444444448</v>
      </c>
      <c r="AK928" s="502">
        <v>69444444.444444448</v>
      </c>
      <c r="AL928" s="502">
        <v>69444444.444444448</v>
      </c>
      <c r="AM928" s="502">
        <v>69444444.444444448</v>
      </c>
      <c r="AN928" s="502">
        <v>69444444.444444448</v>
      </c>
      <c r="AO928" s="502">
        <f t="shared" si="286"/>
        <v>69444444.444444448</v>
      </c>
      <c r="AP928" s="503">
        <f t="shared" si="287"/>
        <v>2430555555.5555553</v>
      </c>
      <c r="AQ928" s="754" t="s">
        <v>85</v>
      </c>
      <c r="AR928" s="504"/>
      <c r="AS928" s="932"/>
      <c r="AT928" s="506"/>
      <c r="AW928" s="534"/>
      <c r="BL928" s="641"/>
    </row>
    <row r="929" spans="1:64" ht="12.9" hidden="1" customHeight="1" outlineLevel="1">
      <c r="A929" s="210">
        <f t="shared" si="259"/>
        <v>912</v>
      </c>
      <c r="B929" s="490" t="s">
        <v>518</v>
      </c>
      <c r="C929" s="493" t="s">
        <v>1446</v>
      </c>
      <c r="D929" s="927">
        <v>155</v>
      </c>
      <c r="E929" s="641" t="s">
        <v>3840</v>
      </c>
      <c r="F929" s="490" t="s">
        <v>3841</v>
      </c>
      <c r="G929" s="928">
        <v>46113</v>
      </c>
      <c r="H929" s="605"/>
      <c r="I929" s="929"/>
      <c r="J929" s="592" t="s">
        <v>2782</v>
      </c>
      <c r="K929" s="592" t="s">
        <v>3500</v>
      </c>
      <c r="L929" s="930" t="s">
        <v>3838</v>
      </c>
      <c r="M929" s="330">
        <v>2026</v>
      </c>
      <c r="N929" s="930" t="s">
        <v>3838</v>
      </c>
      <c r="O929" s="592" t="s">
        <v>3842</v>
      </c>
      <c r="P929" s="592" t="s">
        <v>3842</v>
      </c>
      <c r="Q929" s="327">
        <v>1</v>
      </c>
      <c r="R929" s="931"/>
      <c r="S929" s="648">
        <v>2500000000</v>
      </c>
      <c r="T929" s="498">
        <f t="shared" si="279"/>
        <v>69444444.444444448</v>
      </c>
      <c r="U929" s="500">
        <v>36</v>
      </c>
      <c r="V929" s="596"/>
      <c r="W929" s="499">
        <f t="shared" si="283"/>
        <v>3</v>
      </c>
      <c r="X929" s="499">
        <f t="shared" si="284"/>
        <v>3</v>
      </c>
      <c r="Y929" s="501">
        <f t="shared" si="285"/>
        <v>33</v>
      </c>
      <c r="Z929" s="502"/>
      <c r="AA929" s="502"/>
      <c r="AB929" s="502">
        <f t="shared" si="258"/>
        <v>208333333.33333334</v>
      </c>
      <c r="AC929" s="502"/>
      <c r="AD929" s="502"/>
      <c r="AE929" s="502"/>
      <c r="AF929" s="502"/>
      <c r="AG929" s="502">
        <v>138888888.8888889</v>
      </c>
      <c r="AH929" s="502">
        <v>69444444.444444448</v>
      </c>
      <c r="AI929" s="502">
        <v>69444444.444444448</v>
      </c>
      <c r="AJ929" s="502">
        <v>69444444.444444448</v>
      </c>
      <c r="AK929" s="502">
        <v>69444444.444444448</v>
      </c>
      <c r="AL929" s="502">
        <v>69444444.444444448</v>
      </c>
      <c r="AM929" s="502">
        <v>69444444.444444448</v>
      </c>
      <c r="AN929" s="502">
        <v>69444444.444444448</v>
      </c>
      <c r="AO929" s="502">
        <f t="shared" si="286"/>
        <v>208333333.33333334</v>
      </c>
      <c r="AP929" s="503">
        <f t="shared" si="287"/>
        <v>2291666666.6666665</v>
      </c>
      <c r="AQ929" s="754" t="s">
        <v>85</v>
      </c>
      <c r="AR929" s="504"/>
      <c r="AS929" s="932"/>
      <c r="AT929" s="506"/>
      <c r="AW929" s="534"/>
      <c r="BL929" s="641"/>
    </row>
    <row r="930" spans="1:64" ht="12.9" hidden="1" customHeight="1" outlineLevel="1">
      <c r="A930" s="210">
        <f t="shared" si="259"/>
        <v>913</v>
      </c>
      <c r="B930" s="490" t="s">
        <v>518</v>
      </c>
      <c r="C930" s="493" t="s">
        <v>1446</v>
      </c>
      <c r="D930" s="927">
        <v>155</v>
      </c>
      <c r="E930" s="641" t="s">
        <v>3843</v>
      </c>
      <c r="F930" s="490" t="s">
        <v>3844</v>
      </c>
      <c r="G930" s="928">
        <v>46113</v>
      </c>
      <c r="H930" s="605"/>
      <c r="I930" s="929"/>
      <c r="J930" s="592" t="s">
        <v>2782</v>
      </c>
      <c r="K930" s="592" t="s">
        <v>3500</v>
      </c>
      <c r="L930" s="930" t="s">
        <v>3838</v>
      </c>
      <c r="M930" s="330">
        <v>2026</v>
      </c>
      <c r="N930" s="930" t="s">
        <v>3838</v>
      </c>
      <c r="O930" s="592" t="s">
        <v>3845</v>
      </c>
      <c r="P930" s="592" t="s">
        <v>3845</v>
      </c>
      <c r="Q930" s="327">
        <v>1</v>
      </c>
      <c r="R930" s="931"/>
      <c r="S930" s="648">
        <v>2500000000</v>
      </c>
      <c r="T930" s="498">
        <f t="shared" si="279"/>
        <v>69444444.444444448</v>
      </c>
      <c r="U930" s="500">
        <v>36</v>
      </c>
      <c r="V930" s="596"/>
      <c r="W930" s="499">
        <f t="shared" si="283"/>
        <v>3</v>
      </c>
      <c r="X930" s="499">
        <f t="shared" si="284"/>
        <v>3</v>
      </c>
      <c r="Y930" s="501">
        <f t="shared" si="285"/>
        <v>33</v>
      </c>
      <c r="Z930" s="502"/>
      <c r="AA930" s="502"/>
      <c r="AB930" s="502">
        <f t="shared" si="258"/>
        <v>208333333.33333334</v>
      </c>
      <c r="AC930" s="502"/>
      <c r="AD930" s="502"/>
      <c r="AE930" s="502"/>
      <c r="AF930" s="502"/>
      <c r="AG930" s="502">
        <v>138888888.8888889</v>
      </c>
      <c r="AH930" s="502">
        <v>69444444.444444448</v>
      </c>
      <c r="AI930" s="502">
        <v>69444444.444444448</v>
      </c>
      <c r="AJ930" s="502">
        <v>69444444.444444448</v>
      </c>
      <c r="AK930" s="502">
        <v>69444444.444444448</v>
      </c>
      <c r="AL930" s="502">
        <v>69444444.444444448</v>
      </c>
      <c r="AM930" s="502">
        <v>69444444.444444448</v>
      </c>
      <c r="AN930" s="502">
        <v>69444444.444444448</v>
      </c>
      <c r="AO930" s="502">
        <f t="shared" si="286"/>
        <v>208333333.33333334</v>
      </c>
      <c r="AP930" s="503">
        <f t="shared" si="287"/>
        <v>2291666666.6666665</v>
      </c>
      <c r="AQ930" s="754" t="s">
        <v>85</v>
      </c>
      <c r="AR930" s="504"/>
      <c r="AS930" s="932"/>
      <c r="AT930" s="506"/>
      <c r="AW930" s="534"/>
      <c r="BL930" s="641"/>
    </row>
    <row r="931" spans="1:64" ht="12.9" customHeight="1" outlineLevel="1">
      <c r="A931" s="210">
        <f t="shared" si="259"/>
        <v>914</v>
      </c>
      <c r="B931" s="490" t="s">
        <v>271</v>
      </c>
      <c r="C931" s="493" t="s">
        <v>272</v>
      </c>
      <c r="D931" s="927">
        <v>155</v>
      </c>
      <c r="E931" s="641" t="s">
        <v>5102</v>
      </c>
      <c r="F931" s="490" t="s">
        <v>5103</v>
      </c>
      <c r="G931" s="928">
        <v>46203</v>
      </c>
      <c r="H931" s="605"/>
      <c r="I931" s="929"/>
      <c r="J931" s="592" t="s">
        <v>5104</v>
      </c>
      <c r="K931" s="592" t="s">
        <v>1859</v>
      </c>
      <c r="L931" s="930" t="s">
        <v>5106</v>
      </c>
      <c r="M931" s="330">
        <v>2026</v>
      </c>
      <c r="N931" s="930" t="s">
        <v>5105</v>
      </c>
      <c r="O931" s="592" t="s">
        <v>5107</v>
      </c>
      <c r="P931" s="592" t="s">
        <v>5105</v>
      </c>
      <c r="Q931" s="327">
        <v>1</v>
      </c>
      <c r="R931" s="931"/>
      <c r="S931" s="648">
        <v>1132000000</v>
      </c>
      <c r="T931" s="498">
        <f t="shared" si="279"/>
        <v>18866666.666666668</v>
      </c>
      <c r="U931" s="500">
        <v>60</v>
      </c>
      <c r="V931" s="596"/>
      <c r="W931" s="499">
        <f t="shared" si="283"/>
        <v>1</v>
      </c>
      <c r="X931" s="499">
        <f t="shared" si="284"/>
        <v>1</v>
      </c>
      <c r="Y931" s="501">
        <f t="shared" si="285"/>
        <v>59</v>
      </c>
      <c r="Z931" s="502"/>
      <c r="AA931" s="502"/>
      <c r="AB931" s="502">
        <f t="shared" si="258"/>
        <v>18866666.666666668</v>
      </c>
      <c r="AC931" s="502"/>
      <c r="AD931" s="502"/>
      <c r="AE931" s="502"/>
      <c r="AF931" s="502"/>
      <c r="AG931" s="502"/>
      <c r="AH931" s="502">
        <v>18866666.666666668</v>
      </c>
      <c r="AI931" s="502">
        <v>18866666.666666668</v>
      </c>
      <c r="AJ931" s="502">
        <v>18866666.666666668</v>
      </c>
      <c r="AK931" s="502">
        <v>18866666.666666668</v>
      </c>
      <c r="AL931" s="502">
        <v>18866666.666666668</v>
      </c>
      <c r="AM931" s="502">
        <v>18866666.666666668</v>
      </c>
      <c r="AN931" s="502">
        <v>18866666.666666668</v>
      </c>
      <c r="AO931" s="502">
        <f t="shared" si="286"/>
        <v>18866666.666666668</v>
      </c>
      <c r="AP931" s="503">
        <f t="shared" si="287"/>
        <v>1113133333.3333333</v>
      </c>
      <c r="AQ931" s="754" t="s">
        <v>85</v>
      </c>
      <c r="AR931" s="504"/>
      <c r="AS931" s="932"/>
      <c r="AT931" s="506"/>
      <c r="AW931" s="534"/>
      <c r="BL931" s="641"/>
    </row>
    <row r="932" spans="1:64" ht="12.9" customHeight="1" outlineLevel="1">
      <c r="A932" s="210">
        <f t="shared" si="259"/>
        <v>915</v>
      </c>
      <c r="B932" s="569" t="s">
        <v>271</v>
      </c>
      <c r="C932" s="570" t="s">
        <v>1891</v>
      </c>
      <c r="D932" s="571"/>
      <c r="E932" s="569" t="s">
        <v>3846</v>
      </c>
      <c r="F932" s="569"/>
      <c r="G932" s="572">
        <v>45044</v>
      </c>
      <c r="H932" s="573"/>
      <c r="I932" s="574"/>
      <c r="J932" s="575" t="s">
        <v>3847</v>
      </c>
      <c r="K932" s="576" t="s">
        <v>719</v>
      </c>
      <c r="L932" s="577"/>
      <c r="M932" s="577">
        <v>2023</v>
      </c>
      <c r="N932" s="575" t="s">
        <v>3848</v>
      </c>
      <c r="O932" s="575" t="s">
        <v>3849</v>
      </c>
      <c r="P932" s="575" t="s">
        <v>3850</v>
      </c>
      <c r="Q932" s="578">
        <v>1</v>
      </c>
      <c r="R932" s="579"/>
      <c r="S932" s="580"/>
      <c r="T932" s="580"/>
      <c r="U932" s="581"/>
      <c r="V932" s="582"/>
      <c r="W932" s="583"/>
      <c r="X932" s="584"/>
      <c r="Y932" s="584"/>
      <c r="Z932" s="585"/>
      <c r="AA932" s="585"/>
      <c r="AB932" s="586"/>
      <c r="AC932" s="586"/>
      <c r="AD932" s="586"/>
      <c r="AE932" s="586"/>
      <c r="AF932" s="586"/>
      <c r="AG932" s="586"/>
      <c r="AH932" s="586"/>
      <c r="AI932" s="586"/>
      <c r="AJ932" s="586"/>
      <c r="AK932" s="586"/>
      <c r="AL932" s="586"/>
      <c r="AM932" s="586"/>
      <c r="AN932" s="586"/>
      <c r="AO932" s="586"/>
      <c r="AP932" s="587"/>
      <c r="AQ932" s="588"/>
      <c r="AR932" s="588"/>
      <c r="AS932" s="589"/>
      <c r="AT932" s="590">
        <v>44985</v>
      </c>
      <c r="AU932" s="119" t="s">
        <v>1602</v>
      </c>
      <c r="AW932" s="534">
        <f t="shared" ref="AW932:AW971" si="288">AV932-AJ932</f>
        <v>0</v>
      </c>
      <c r="BL932" s="569" t="s">
        <v>3846</v>
      </c>
    </row>
    <row r="933" spans="1:64" ht="12.9" hidden="1" customHeight="1" outlineLevel="1">
      <c r="A933" s="242">
        <f t="shared" si="259"/>
        <v>916</v>
      </c>
      <c r="B933" s="275" t="s">
        <v>199</v>
      </c>
      <c r="C933" s="271" t="s">
        <v>200</v>
      </c>
      <c r="D933" s="253"/>
      <c r="E933" s="254" t="s">
        <v>3851</v>
      </c>
      <c r="F933" s="254"/>
      <c r="G933" s="323"/>
      <c r="H933" s="244"/>
      <c r="I933" s="271"/>
      <c r="J933" s="271" t="s">
        <v>3852</v>
      </c>
      <c r="K933" s="300" t="s">
        <v>1930</v>
      </c>
      <c r="L933" s="494" t="s">
        <v>1860</v>
      </c>
      <c r="M933" s="271"/>
      <c r="N933" s="254"/>
      <c r="O933" s="254"/>
      <c r="P933" s="254"/>
      <c r="Q933" s="253">
        <v>1</v>
      </c>
      <c r="R933" s="273"/>
      <c r="S933" s="324"/>
      <c r="T933" s="245"/>
      <c r="U933" s="254"/>
      <c r="V933" s="247"/>
      <c r="W933" s="246"/>
      <c r="X933" s="248"/>
      <c r="Y933" s="248"/>
      <c r="Z933" s="249"/>
      <c r="AA933" s="249"/>
      <c r="AB933" s="249"/>
      <c r="AC933" s="249"/>
      <c r="AD933" s="249"/>
      <c r="AE933" s="249"/>
      <c r="AF933" s="249"/>
      <c r="AG933" s="249"/>
      <c r="AH933" s="249"/>
      <c r="AI933" s="249"/>
      <c r="AJ933" s="249"/>
      <c r="AK933" s="249"/>
      <c r="AL933" s="249"/>
      <c r="AM933" s="249"/>
      <c r="AN933" s="249"/>
      <c r="AO933" s="249"/>
      <c r="AP933" s="250"/>
      <c r="AQ933" s="251"/>
      <c r="AR933" s="265"/>
      <c r="AS933" s="276" t="s">
        <v>1601</v>
      </c>
      <c r="AT933" s="277">
        <v>45230</v>
      </c>
      <c r="AU933" s="119" t="s">
        <v>1602</v>
      </c>
      <c r="AW933">
        <f t="shared" si="288"/>
        <v>0</v>
      </c>
      <c r="BL933" s="254" t="s">
        <v>3851</v>
      </c>
    </row>
    <row r="934" spans="1:64" ht="12.9" hidden="1" customHeight="1" outlineLevel="1">
      <c r="A934" s="242">
        <f t="shared" si="259"/>
        <v>917</v>
      </c>
      <c r="B934" s="275" t="s">
        <v>199</v>
      </c>
      <c r="C934" s="271" t="s">
        <v>200</v>
      </c>
      <c r="D934" s="253"/>
      <c r="E934" s="254" t="s">
        <v>3853</v>
      </c>
      <c r="F934" s="254"/>
      <c r="G934" s="323">
        <v>42005</v>
      </c>
      <c r="H934" s="244"/>
      <c r="I934" s="271"/>
      <c r="J934" s="271" t="s">
        <v>3852</v>
      </c>
      <c r="K934" s="300" t="s">
        <v>1930</v>
      </c>
      <c r="L934" s="494" t="s">
        <v>2163</v>
      </c>
      <c r="M934" s="271"/>
      <c r="N934" s="254" t="s">
        <v>3854</v>
      </c>
      <c r="O934" s="254" t="s">
        <v>3854</v>
      </c>
      <c r="P934" s="254" t="s">
        <v>3854</v>
      </c>
      <c r="Q934" s="253">
        <v>1</v>
      </c>
      <c r="R934" s="273"/>
      <c r="S934" s="324"/>
      <c r="T934" s="245"/>
      <c r="U934" s="254"/>
      <c r="V934" s="247"/>
      <c r="W934" s="246"/>
      <c r="X934" s="248"/>
      <c r="Y934" s="248"/>
      <c r="Z934" s="249"/>
      <c r="AA934" s="249"/>
      <c r="AB934" s="249"/>
      <c r="AC934" s="249"/>
      <c r="AD934" s="249"/>
      <c r="AE934" s="249"/>
      <c r="AF934" s="249"/>
      <c r="AG934" s="249"/>
      <c r="AH934" s="249"/>
      <c r="AI934" s="249"/>
      <c r="AJ934" s="249"/>
      <c r="AK934" s="249"/>
      <c r="AL934" s="249"/>
      <c r="AM934" s="249"/>
      <c r="AN934" s="249"/>
      <c r="AO934" s="249"/>
      <c r="AP934" s="250"/>
      <c r="AQ934" s="251"/>
      <c r="AR934" s="265"/>
      <c r="AS934" s="276" t="s">
        <v>1601</v>
      </c>
      <c r="AT934" s="277">
        <v>45230</v>
      </c>
      <c r="AU934" s="119" t="s">
        <v>1602</v>
      </c>
      <c r="AW934">
        <f t="shared" si="288"/>
        <v>0</v>
      </c>
      <c r="BL934" s="254" t="s">
        <v>3853</v>
      </c>
    </row>
    <row r="935" spans="1:64" ht="12.9" hidden="1" customHeight="1" outlineLevel="1">
      <c r="A935" s="242">
        <f t="shared" si="259"/>
        <v>918</v>
      </c>
      <c r="B935" s="275" t="s">
        <v>199</v>
      </c>
      <c r="C935" s="271" t="s">
        <v>200</v>
      </c>
      <c r="D935" s="253"/>
      <c r="E935" s="254" t="s">
        <v>3855</v>
      </c>
      <c r="F935" s="254"/>
      <c r="G935" s="323">
        <v>35431</v>
      </c>
      <c r="H935" s="244"/>
      <c r="I935" s="271"/>
      <c r="J935" s="271" t="s">
        <v>3856</v>
      </c>
      <c r="K935" s="300" t="s">
        <v>3857</v>
      </c>
      <c r="L935" s="494" t="s">
        <v>1860</v>
      </c>
      <c r="M935" s="271"/>
      <c r="N935" s="254">
        <v>81641</v>
      </c>
      <c r="O935" s="254">
        <v>81641</v>
      </c>
      <c r="P935" s="254">
        <v>81641</v>
      </c>
      <c r="Q935" s="253">
        <v>1</v>
      </c>
      <c r="R935" s="273"/>
      <c r="S935" s="324"/>
      <c r="T935" s="245"/>
      <c r="U935" s="254"/>
      <c r="V935" s="247"/>
      <c r="W935" s="246"/>
      <c r="X935" s="248"/>
      <c r="Y935" s="248"/>
      <c r="Z935" s="249"/>
      <c r="AA935" s="249"/>
      <c r="AB935" s="249"/>
      <c r="AC935" s="249"/>
      <c r="AD935" s="249"/>
      <c r="AE935" s="249"/>
      <c r="AF935" s="249"/>
      <c r="AG935" s="249"/>
      <c r="AH935" s="249"/>
      <c r="AI935" s="249"/>
      <c r="AJ935" s="249"/>
      <c r="AK935" s="249"/>
      <c r="AL935" s="249"/>
      <c r="AM935" s="249"/>
      <c r="AN935" s="249"/>
      <c r="AO935" s="249"/>
      <c r="AP935" s="250"/>
      <c r="AQ935" s="251"/>
      <c r="AR935" s="265"/>
      <c r="AS935" s="276" t="s">
        <v>1601</v>
      </c>
      <c r="AT935" s="277">
        <v>45230</v>
      </c>
      <c r="AU935" s="119" t="s">
        <v>1602</v>
      </c>
      <c r="AW935">
        <f t="shared" si="288"/>
        <v>0</v>
      </c>
      <c r="BL935" s="254" t="s">
        <v>3855</v>
      </c>
    </row>
    <row r="936" spans="1:64" hidden="1" outlineLevel="1">
      <c r="A936" s="210"/>
      <c r="B936" s="254"/>
      <c r="C936" s="271"/>
      <c r="D936" s="335"/>
      <c r="E936" s="254"/>
      <c r="F936" s="254"/>
      <c r="G936" s="336"/>
      <c r="H936" s="351"/>
      <c r="I936" s="330"/>
      <c r="J936" s="428"/>
      <c r="K936" s="271"/>
      <c r="L936" s="429"/>
      <c r="M936" s="330"/>
      <c r="N936" s="218"/>
      <c r="O936" s="428"/>
      <c r="P936" s="428"/>
      <c r="Q936" s="327"/>
      <c r="R936" s="430"/>
      <c r="S936" s="324"/>
      <c r="T936" s="221"/>
      <c r="U936" s="224"/>
      <c r="V936" s="223"/>
      <c r="W936" s="222"/>
      <c r="X936" s="222"/>
      <c r="Y936" s="225"/>
      <c r="Z936" s="226"/>
      <c r="AA936" s="226"/>
      <c r="AB936" s="226"/>
      <c r="AC936" s="226"/>
      <c r="AD936" s="226"/>
      <c r="AE936" s="226"/>
      <c r="AF936" s="226"/>
      <c r="AG936" s="226"/>
      <c r="AH936" s="226"/>
      <c r="AI936" s="226"/>
      <c r="AJ936" s="226"/>
      <c r="AK936" s="226"/>
      <c r="AL936" s="226"/>
      <c r="AM936" s="226"/>
      <c r="AN936" s="226"/>
      <c r="AO936" s="226"/>
      <c r="AP936" s="227"/>
      <c r="AQ936" s="228"/>
      <c r="AR936" s="332"/>
      <c r="AS936" s="276"/>
      <c r="AT936" s="333"/>
      <c r="AV936" s="119" t="e">
        <f>VLOOKUP(F936,[78]!FIxedAssetsV2[[FixedAssetNumber]:[DepartmentOperatingUnitNumber]],35,FALSE)</f>
        <v>#REF!</v>
      </c>
      <c r="AW936" t="e">
        <f t="shared" si="288"/>
        <v>#REF!</v>
      </c>
      <c r="BL936" s="254"/>
    </row>
    <row r="937" spans="1:64" hidden="1">
      <c r="A937" s="474"/>
      <c r="B937" s="232"/>
      <c r="C937" s="235"/>
      <c r="D937" s="231"/>
      <c r="E937" s="232" t="str">
        <f>H937</f>
        <v>Vehicles Total</v>
      </c>
      <c r="F937" s="232"/>
      <c r="G937" s="476"/>
      <c r="H937" s="235" t="s">
        <v>3858</v>
      </c>
      <c r="I937" s="235"/>
      <c r="J937" s="235"/>
      <c r="K937" s="235"/>
      <c r="L937" s="235"/>
      <c r="M937" s="235"/>
      <c r="N937" s="478"/>
      <c r="O937" s="235"/>
      <c r="P937" s="235"/>
      <c r="Q937" s="231" t="s">
        <v>2657</v>
      </c>
      <c r="R937" s="237"/>
      <c r="S937" s="232">
        <f>SUM(S523:S936)</f>
        <v>448974809650.88</v>
      </c>
      <c r="T937" s="232">
        <f>SUM(T523:T936)</f>
        <v>6424783906.1367512</v>
      </c>
      <c r="U937" s="232"/>
      <c r="V937" s="232"/>
      <c r="W937" s="232"/>
      <c r="X937" s="232"/>
      <c r="Y937" s="232"/>
      <c r="Z937" s="232">
        <v>358704436594.55609</v>
      </c>
      <c r="AA937" s="232">
        <v>106291131982.81331</v>
      </c>
      <c r="AB937" s="232">
        <f>SUM(AB523:AB936)</f>
        <v>13625518116.453331</v>
      </c>
      <c r="AC937" s="232">
        <f t="shared" ref="AC937:AN937" si="289">SUM(AC523:AC933)</f>
        <v>2297060111.6616678</v>
      </c>
      <c r="AD937" s="232">
        <f t="shared" si="289"/>
        <v>2268976000.4450011</v>
      </c>
      <c r="AE937" s="232">
        <f t="shared" si="289"/>
        <v>2255630647.2366676</v>
      </c>
      <c r="AF937" s="232">
        <f t="shared" si="289"/>
        <v>2146267184.5144451</v>
      </c>
      <c r="AG937" s="232">
        <f t="shared" si="289"/>
        <v>2417585517.8477788</v>
      </c>
      <c r="AH937" s="232">
        <f t="shared" si="289"/>
        <v>2239998654.7477784</v>
      </c>
      <c r="AI937" s="232">
        <f t="shared" si="289"/>
        <v>2239998654.7477784</v>
      </c>
      <c r="AJ937" s="232">
        <f t="shared" si="289"/>
        <v>2239998654.7477784</v>
      </c>
      <c r="AK937" s="232">
        <f t="shared" si="289"/>
        <v>2239998654.7477784</v>
      </c>
      <c r="AL937" s="232">
        <f t="shared" si="289"/>
        <v>2239998654.7477784</v>
      </c>
      <c r="AM937" s="232">
        <f t="shared" si="289"/>
        <v>2239998654.7477784</v>
      </c>
      <c r="AN937" s="232">
        <f t="shared" si="289"/>
        <v>2239998654.7477784</v>
      </c>
      <c r="AO937" s="232">
        <f>SUM(AO523:AO936)</f>
        <v>342265587575.92053</v>
      </c>
      <c r="AP937" s="477">
        <f>SUM(AP523:AP936)</f>
        <v>106709222074.96004</v>
      </c>
      <c r="AQ937" s="240"/>
      <c r="AR937" s="240"/>
      <c r="AS937" s="241"/>
      <c r="AT937" s="334"/>
      <c r="AU937" s="119" t="s">
        <v>365</v>
      </c>
      <c r="AV937" s="119" t="e">
        <f>VLOOKUP(F937,[78]!FIxedAssetsV2[[FixedAssetNumber]:[DepartmentOperatingUnitNumber]],35,FALSE)</f>
        <v>#REF!</v>
      </c>
      <c r="AW937" t="e">
        <f t="shared" si="288"/>
        <v>#REF!</v>
      </c>
      <c r="BL937" s="232">
        <f>BO937</f>
        <v>0</v>
      </c>
    </row>
    <row r="938" spans="1:64" hidden="1" outlineLevel="1">
      <c r="A938" s="210">
        <f>A935+1</f>
        <v>919</v>
      </c>
      <c r="B938" s="213" t="s">
        <v>206</v>
      </c>
      <c r="C938" s="517" t="s">
        <v>188</v>
      </c>
      <c r="D938" s="212">
        <v>156</v>
      </c>
      <c r="E938" s="213" t="s">
        <v>3859</v>
      </c>
      <c r="F938" s="213" t="s">
        <v>3860</v>
      </c>
      <c r="G938" s="363">
        <v>33542</v>
      </c>
      <c r="H938" s="329" t="s">
        <v>19</v>
      </c>
      <c r="I938" s="217">
        <v>4</v>
      </c>
      <c r="J938" s="217" t="s">
        <v>3861</v>
      </c>
      <c r="K938" s="217" t="s">
        <v>3862</v>
      </c>
      <c r="L938" s="217"/>
      <c r="M938" s="217">
        <v>1991</v>
      </c>
      <c r="N938" s="217"/>
      <c r="O938" s="217"/>
      <c r="P938" s="217"/>
      <c r="Q938" s="212">
        <v>70</v>
      </c>
      <c r="R938" s="419"/>
      <c r="S938" s="221">
        <v>220500000</v>
      </c>
      <c r="T938" s="221">
        <f t="shared" ref="T938:T953" si="290">+S938/U938</f>
        <v>3675000</v>
      </c>
      <c r="U938" s="222">
        <v>60</v>
      </c>
      <c r="V938" s="223">
        <v>60</v>
      </c>
      <c r="W938" s="222">
        <f t="shared" ref="W938:W953" si="291">+AB938/T938</f>
        <v>0</v>
      </c>
      <c r="X938" s="224">
        <f t="shared" ref="X938:X953" si="292">+V938+W938</f>
        <v>60</v>
      </c>
      <c r="Y938" s="225">
        <f t="shared" ref="Y938:Y953" si="293">+U938-X938</f>
        <v>0</v>
      </c>
      <c r="Z938" s="226">
        <v>220500000</v>
      </c>
      <c r="AA938" s="226">
        <v>0</v>
      </c>
      <c r="AB938" s="226">
        <f t="shared" ref="AB938:AB1001" si="294">SUM(AC938:AH938)</f>
        <v>0</v>
      </c>
      <c r="AC938" s="226"/>
      <c r="AD938" s="226"/>
      <c r="AE938" s="226"/>
      <c r="AF938" s="226"/>
      <c r="AG938" s="226"/>
      <c r="AH938" s="226"/>
      <c r="AI938" s="226"/>
      <c r="AJ938" s="226"/>
      <c r="AK938" s="226"/>
      <c r="AL938" s="226"/>
      <c r="AM938" s="226"/>
      <c r="AN938" s="226"/>
      <c r="AO938" s="226">
        <f t="shared" ref="AO938:AO953" si="295">+Z938+AB938</f>
        <v>220500000</v>
      </c>
      <c r="AP938" s="227">
        <f t="shared" ref="AP938:AP953" si="296">IF(AR938=$AR$8,((S938-AO938)*0),S938-AO938)</f>
        <v>0</v>
      </c>
      <c r="AQ938" s="228"/>
      <c r="AR938" s="228"/>
      <c r="AS938" s="339"/>
      <c r="AT938" s="230"/>
      <c r="AU938" s="119" t="s">
        <v>195</v>
      </c>
      <c r="AV938" s="119" t="e">
        <f>VLOOKUP(F938,[78]!FIxedAssetsV2[[FixedAssetNumber]:[DepartmentOperatingUnitNumber]],35,FALSE)</f>
        <v>#REF!</v>
      </c>
      <c r="AW938" s="119" t="e">
        <f t="shared" si="288"/>
        <v>#REF!</v>
      </c>
      <c r="BL938" s="213" t="s">
        <v>3859</v>
      </c>
    </row>
    <row r="939" spans="1:64" hidden="1" outlineLevel="1">
      <c r="A939" s="210">
        <f t="shared" ref="A939:A1002" si="297">+A938+1</f>
        <v>920</v>
      </c>
      <c r="B939" s="213" t="s">
        <v>518</v>
      </c>
      <c r="C939" s="216" t="s">
        <v>1133</v>
      </c>
      <c r="D939" s="212">
        <v>156</v>
      </c>
      <c r="E939" s="213" t="s">
        <v>3863</v>
      </c>
      <c r="F939" s="213" t="s">
        <v>3864</v>
      </c>
      <c r="G939" s="363">
        <v>33573</v>
      </c>
      <c r="H939" s="329" t="s">
        <v>19</v>
      </c>
      <c r="I939" s="217">
        <v>44</v>
      </c>
      <c r="J939" s="217" t="s">
        <v>3865</v>
      </c>
      <c r="K939" s="217" t="s">
        <v>3866</v>
      </c>
      <c r="L939" s="217"/>
      <c r="M939" s="217">
        <v>1991</v>
      </c>
      <c r="N939" s="217"/>
      <c r="O939" s="217"/>
      <c r="P939" s="217"/>
      <c r="Q939" s="212">
        <v>1</v>
      </c>
      <c r="R939" s="419"/>
      <c r="S939" s="438">
        <v>1666170</v>
      </c>
      <c r="T939" s="221">
        <f t="shared" si="290"/>
        <v>27769.5</v>
      </c>
      <c r="U939" s="222">
        <v>60</v>
      </c>
      <c r="V939" s="223">
        <v>60</v>
      </c>
      <c r="W939" s="222">
        <f t="shared" si="291"/>
        <v>0</v>
      </c>
      <c r="X939" s="224">
        <f t="shared" si="292"/>
        <v>60</v>
      </c>
      <c r="Y939" s="225">
        <f t="shared" si="293"/>
        <v>0</v>
      </c>
      <c r="Z939" s="226">
        <v>1666170</v>
      </c>
      <c r="AA939" s="226">
        <v>0</v>
      </c>
      <c r="AB939" s="226">
        <f t="shared" si="294"/>
        <v>0</v>
      </c>
      <c r="AC939" s="226"/>
      <c r="AD939" s="226"/>
      <c r="AE939" s="226"/>
      <c r="AF939" s="226"/>
      <c r="AG939" s="226"/>
      <c r="AH939" s="226"/>
      <c r="AI939" s="226"/>
      <c r="AJ939" s="226"/>
      <c r="AK939" s="226"/>
      <c r="AL939" s="226"/>
      <c r="AM939" s="226"/>
      <c r="AN939" s="226"/>
      <c r="AO939" s="226">
        <f t="shared" si="295"/>
        <v>1666170</v>
      </c>
      <c r="AP939" s="227">
        <f t="shared" si="296"/>
        <v>0</v>
      </c>
      <c r="AQ939" s="228"/>
      <c r="AR939" s="228"/>
      <c r="AS939" s="339"/>
      <c r="AT939" s="230"/>
      <c r="AU939" s="119" t="s">
        <v>195</v>
      </c>
      <c r="AV939" s="119" t="e">
        <f>VLOOKUP(F939,[78]!FIxedAssetsV2[[FixedAssetNumber]:[DepartmentOperatingUnitNumber]],35,FALSE)</f>
        <v>#REF!</v>
      </c>
      <c r="AW939" s="119" t="e">
        <f t="shared" si="288"/>
        <v>#REF!</v>
      </c>
      <c r="BL939" s="213" t="s">
        <v>3863</v>
      </c>
    </row>
    <row r="940" spans="1:64" hidden="1" outlineLevel="1">
      <c r="A940" s="210">
        <f t="shared" si="297"/>
        <v>921</v>
      </c>
      <c r="B940" s="213" t="s">
        <v>266</v>
      </c>
      <c r="C940" s="216" t="s">
        <v>260</v>
      </c>
      <c r="D940" s="212">
        <v>156</v>
      </c>
      <c r="E940" s="213" t="s">
        <v>3867</v>
      </c>
      <c r="F940" s="213" t="s">
        <v>3868</v>
      </c>
      <c r="G940" s="363">
        <v>34029</v>
      </c>
      <c r="H940" s="329" t="s">
        <v>19</v>
      </c>
      <c r="I940" s="217">
        <v>13</v>
      </c>
      <c r="J940" s="217" t="s">
        <v>3869</v>
      </c>
      <c r="K940" s="217" t="s">
        <v>3870</v>
      </c>
      <c r="L940" s="217"/>
      <c r="M940" s="217">
        <v>1993</v>
      </c>
      <c r="N940" s="217"/>
      <c r="O940" s="217"/>
      <c r="P940" s="217"/>
      <c r="Q940" s="212">
        <v>17</v>
      </c>
      <c r="R940" s="419"/>
      <c r="S940" s="221">
        <v>6659000</v>
      </c>
      <c r="T940" s="221">
        <f t="shared" si="290"/>
        <v>110983.33333333333</v>
      </c>
      <c r="U940" s="222">
        <v>60</v>
      </c>
      <c r="V940" s="223">
        <v>60</v>
      </c>
      <c r="W940" s="222">
        <f t="shared" si="291"/>
        <v>0</v>
      </c>
      <c r="X940" s="224">
        <f t="shared" si="292"/>
        <v>60</v>
      </c>
      <c r="Y940" s="225">
        <f t="shared" si="293"/>
        <v>0</v>
      </c>
      <c r="Z940" s="226">
        <v>6659000</v>
      </c>
      <c r="AA940" s="226">
        <v>0</v>
      </c>
      <c r="AB940" s="226">
        <f t="shared" si="294"/>
        <v>0</v>
      </c>
      <c r="AC940" s="226"/>
      <c r="AD940" s="226"/>
      <c r="AE940" s="226"/>
      <c r="AF940" s="226"/>
      <c r="AG940" s="226"/>
      <c r="AH940" s="226"/>
      <c r="AI940" s="226"/>
      <c r="AJ940" s="226"/>
      <c r="AK940" s="226"/>
      <c r="AL940" s="226"/>
      <c r="AM940" s="226"/>
      <c r="AN940" s="226"/>
      <c r="AO940" s="226">
        <f t="shared" si="295"/>
        <v>6659000</v>
      </c>
      <c r="AP940" s="227">
        <f t="shared" si="296"/>
        <v>0</v>
      </c>
      <c r="AQ940" s="228"/>
      <c r="AR940" s="228"/>
      <c r="AS940" s="339"/>
      <c r="AT940" s="230"/>
      <c r="AU940" s="119" t="s">
        <v>195</v>
      </c>
      <c r="AV940" s="119" t="e">
        <f>VLOOKUP(F940,[78]!FIxedAssetsV2[[FixedAssetNumber]:[DepartmentOperatingUnitNumber]],35,FALSE)</f>
        <v>#REF!</v>
      </c>
      <c r="AW940" s="119" t="e">
        <f t="shared" si="288"/>
        <v>#REF!</v>
      </c>
      <c r="BL940" s="213" t="s">
        <v>3867</v>
      </c>
    </row>
    <row r="941" spans="1:64" hidden="1" outlineLevel="1">
      <c r="A941" s="210">
        <f t="shared" si="297"/>
        <v>922</v>
      </c>
      <c r="B941" s="213" t="s">
        <v>206</v>
      </c>
      <c r="C941" s="517" t="s">
        <v>188</v>
      </c>
      <c r="D941" s="212">
        <v>156</v>
      </c>
      <c r="E941" s="213" t="s">
        <v>3871</v>
      </c>
      <c r="F941" s="213" t="s">
        <v>3872</v>
      </c>
      <c r="G941" s="363">
        <v>34242</v>
      </c>
      <c r="H941" s="329" t="s">
        <v>19</v>
      </c>
      <c r="I941" s="217">
        <v>4137</v>
      </c>
      <c r="J941" s="217" t="s">
        <v>659</v>
      </c>
      <c r="K941" s="217"/>
      <c r="L941" s="217" t="s">
        <v>1898</v>
      </c>
      <c r="M941" s="217">
        <v>1993</v>
      </c>
      <c r="N941" s="217"/>
      <c r="O941" s="217"/>
      <c r="P941" s="217"/>
      <c r="Q941" s="212">
        <v>1</v>
      </c>
      <c r="R941" s="419"/>
      <c r="S941" s="221">
        <v>3000000</v>
      </c>
      <c r="T941" s="221">
        <f t="shared" si="290"/>
        <v>50000</v>
      </c>
      <c r="U941" s="222">
        <v>60</v>
      </c>
      <c r="V941" s="223">
        <v>60</v>
      </c>
      <c r="W941" s="222">
        <f t="shared" si="291"/>
        <v>0</v>
      </c>
      <c r="X941" s="224">
        <f t="shared" si="292"/>
        <v>60</v>
      </c>
      <c r="Y941" s="225">
        <f t="shared" si="293"/>
        <v>0</v>
      </c>
      <c r="Z941" s="226">
        <v>3000000</v>
      </c>
      <c r="AA941" s="226">
        <v>0</v>
      </c>
      <c r="AB941" s="226">
        <f t="shared" si="294"/>
        <v>0</v>
      </c>
      <c r="AC941" s="226"/>
      <c r="AD941" s="226"/>
      <c r="AE941" s="226"/>
      <c r="AF941" s="226"/>
      <c r="AG941" s="226"/>
      <c r="AH941" s="226"/>
      <c r="AI941" s="226"/>
      <c r="AJ941" s="226"/>
      <c r="AK941" s="226"/>
      <c r="AL941" s="226"/>
      <c r="AM941" s="226"/>
      <c r="AN941" s="226"/>
      <c r="AO941" s="226">
        <f t="shared" si="295"/>
        <v>3000000</v>
      </c>
      <c r="AP941" s="227">
        <f t="shared" si="296"/>
        <v>0</v>
      </c>
      <c r="AQ941" s="228"/>
      <c r="AR941" s="228"/>
      <c r="AS941" s="339"/>
      <c r="AT941" s="230"/>
      <c r="AU941" s="119" t="s">
        <v>195</v>
      </c>
      <c r="AV941" s="119" t="e">
        <f>VLOOKUP(F941,[78]!FIxedAssetsV2[[FixedAssetNumber]:[DepartmentOperatingUnitNumber]],35,FALSE)</f>
        <v>#REF!</v>
      </c>
      <c r="AW941" s="119" t="e">
        <f t="shared" si="288"/>
        <v>#REF!</v>
      </c>
      <c r="BL941" s="213" t="s">
        <v>3871</v>
      </c>
    </row>
    <row r="942" spans="1:64" hidden="1" outlineLevel="1">
      <c r="A942" s="210">
        <f t="shared" si="297"/>
        <v>923</v>
      </c>
      <c r="B942" s="213" t="s">
        <v>206</v>
      </c>
      <c r="C942" s="517" t="s">
        <v>188</v>
      </c>
      <c r="D942" s="212">
        <v>156</v>
      </c>
      <c r="E942" s="213" t="s">
        <v>3873</v>
      </c>
      <c r="F942" s="213" t="s">
        <v>3874</v>
      </c>
      <c r="G942" s="363">
        <v>34242</v>
      </c>
      <c r="H942" s="329" t="s">
        <v>19</v>
      </c>
      <c r="I942" s="217">
        <v>4145</v>
      </c>
      <c r="J942" s="217" t="s">
        <v>659</v>
      </c>
      <c r="K942" s="217"/>
      <c r="L942" s="217" t="s">
        <v>1898</v>
      </c>
      <c r="M942" s="217">
        <v>1993</v>
      </c>
      <c r="N942" s="217"/>
      <c r="O942" s="217"/>
      <c r="P942" s="217"/>
      <c r="Q942" s="212">
        <v>1</v>
      </c>
      <c r="R942" s="419"/>
      <c r="S942" s="221">
        <v>3000000</v>
      </c>
      <c r="T942" s="221">
        <f t="shared" si="290"/>
        <v>50000</v>
      </c>
      <c r="U942" s="222">
        <v>60</v>
      </c>
      <c r="V942" s="223">
        <v>60</v>
      </c>
      <c r="W942" s="222">
        <f t="shared" si="291"/>
        <v>0</v>
      </c>
      <c r="X942" s="224">
        <f t="shared" si="292"/>
        <v>60</v>
      </c>
      <c r="Y942" s="225">
        <f t="shared" si="293"/>
        <v>0</v>
      </c>
      <c r="Z942" s="226">
        <v>3000000</v>
      </c>
      <c r="AA942" s="226">
        <v>0</v>
      </c>
      <c r="AB942" s="226">
        <f t="shared" si="294"/>
        <v>0</v>
      </c>
      <c r="AC942" s="226"/>
      <c r="AD942" s="226"/>
      <c r="AE942" s="226"/>
      <c r="AF942" s="226"/>
      <c r="AG942" s="226"/>
      <c r="AH942" s="226"/>
      <c r="AI942" s="226"/>
      <c r="AJ942" s="226"/>
      <c r="AK942" s="226"/>
      <c r="AL942" s="226"/>
      <c r="AM942" s="226"/>
      <c r="AN942" s="226"/>
      <c r="AO942" s="226">
        <f t="shared" si="295"/>
        <v>3000000</v>
      </c>
      <c r="AP942" s="227">
        <f t="shared" si="296"/>
        <v>0</v>
      </c>
      <c r="AQ942" s="228"/>
      <c r="AR942" s="228"/>
      <c r="AS942" s="339"/>
      <c r="AT942" s="230"/>
      <c r="AU942" s="119" t="s">
        <v>195</v>
      </c>
      <c r="AV942" s="119" t="e">
        <f>VLOOKUP(F942,[78]!FIxedAssetsV2[[FixedAssetNumber]:[DepartmentOperatingUnitNumber]],35,FALSE)</f>
        <v>#REF!</v>
      </c>
      <c r="AW942" s="119" t="e">
        <f t="shared" si="288"/>
        <v>#REF!</v>
      </c>
      <c r="BL942" s="213" t="s">
        <v>3873</v>
      </c>
    </row>
    <row r="943" spans="1:64" hidden="1" outlineLevel="1">
      <c r="A943" s="210">
        <f t="shared" si="297"/>
        <v>924</v>
      </c>
      <c r="B943" s="213" t="s">
        <v>206</v>
      </c>
      <c r="C943" s="517" t="s">
        <v>188</v>
      </c>
      <c r="D943" s="212">
        <v>156</v>
      </c>
      <c r="E943" s="213" t="s">
        <v>3875</v>
      </c>
      <c r="F943" s="213" t="s">
        <v>3876</v>
      </c>
      <c r="G943" s="363">
        <v>34272</v>
      </c>
      <c r="H943" s="329" t="s">
        <v>19</v>
      </c>
      <c r="I943" s="217">
        <v>4012</v>
      </c>
      <c r="J943" s="217" t="s">
        <v>3877</v>
      </c>
      <c r="K943" s="217"/>
      <c r="L943" s="217" t="s">
        <v>3878</v>
      </c>
      <c r="M943" s="217">
        <v>1993</v>
      </c>
      <c r="N943" s="217"/>
      <c r="O943" s="217"/>
      <c r="P943" s="217"/>
      <c r="Q943" s="212">
        <v>1</v>
      </c>
      <c r="R943" s="419"/>
      <c r="S943" s="221">
        <v>23652000</v>
      </c>
      <c r="T943" s="221">
        <f t="shared" si="290"/>
        <v>394200</v>
      </c>
      <c r="U943" s="222">
        <v>60</v>
      </c>
      <c r="V943" s="223">
        <v>60</v>
      </c>
      <c r="W943" s="222">
        <f t="shared" si="291"/>
        <v>0</v>
      </c>
      <c r="X943" s="224">
        <f t="shared" si="292"/>
        <v>60</v>
      </c>
      <c r="Y943" s="225">
        <f t="shared" si="293"/>
        <v>0</v>
      </c>
      <c r="Z943" s="226">
        <v>23652000</v>
      </c>
      <c r="AA943" s="226">
        <v>0</v>
      </c>
      <c r="AB943" s="226">
        <f t="shared" si="294"/>
        <v>0</v>
      </c>
      <c r="AC943" s="226"/>
      <c r="AD943" s="226"/>
      <c r="AE943" s="226"/>
      <c r="AF943" s="226"/>
      <c r="AG943" s="226"/>
      <c r="AH943" s="226"/>
      <c r="AI943" s="226"/>
      <c r="AJ943" s="226"/>
      <c r="AK943" s="226"/>
      <c r="AL943" s="226"/>
      <c r="AM943" s="226"/>
      <c r="AN943" s="226"/>
      <c r="AO943" s="226">
        <f t="shared" si="295"/>
        <v>23652000</v>
      </c>
      <c r="AP943" s="227">
        <f t="shared" si="296"/>
        <v>0</v>
      </c>
      <c r="AQ943" s="228"/>
      <c r="AR943" s="228"/>
      <c r="AS943" s="339"/>
      <c r="AT943" s="230"/>
      <c r="AU943" s="119" t="s">
        <v>195</v>
      </c>
      <c r="AV943" s="119" t="e">
        <f>VLOOKUP(F943,[78]!FIxedAssetsV2[[FixedAssetNumber]:[DepartmentOperatingUnitNumber]],35,FALSE)</f>
        <v>#REF!</v>
      </c>
      <c r="AW943" s="119" t="e">
        <f t="shared" si="288"/>
        <v>#REF!</v>
      </c>
      <c r="BL943" s="213" t="s">
        <v>3875</v>
      </c>
    </row>
    <row r="944" spans="1:64" hidden="1" outlineLevel="1">
      <c r="A944" s="210">
        <f t="shared" si="297"/>
        <v>925</v>
      </c>
      <c r="B944" s="213" t="s">
        <v>206</v>
      </c>
      <c r="C944" s="517" t="s">
        <v>188</v>
      </c>
      <c r="D944" s="212">
        <v>156</v>
      </c>
      <c r="E944" s="213" t="s">
        <v>3879</v>
      </c>
      <c r="F944" s="213" t="s">
        <v>3880</v>
      </c>
      <c r="G944" s="363">
        <v>34272</v>
      </c>
      <c r="H944" s="329" t="s">
        <v>19</v>
      </c>
      <c r="I944" s="217">
        <v>4124</v>
      </c>
      <c r="J944" s="217" t="s">
        <v>3881</v>
      </c>
      <c r="K944" s="217" t="s">
        <v>3882</v>
      </c>
      <c r="L944" s="217"/>
      <c r="M944" s="217">
        <v>1993</v>
      </c>
      <c r="N944" s="217"/>
      <c r="O944" s="217"/>
      <c r="P944" s="217"/>
      <c r="Q944" s="212">
        <v>1</v>
      </c>
      <c r="R944" s="419"/>
      <c r="S944" s="221">
        <v>5900000</v>
      </c>
      <c r="T944" s="221">
        <f t="shared" si="290"/>
        <v>98333.333333333328</v>
      </c>
      <c r="U944" s="222">
        <v>60</v>
      </c>
      <c r="V944" s="223">
        <v>60</v>
      </c>
      <c r="W944" s="222">
        <f t="shared" si="291"/>
        <v>0</v>
      </c>
      <c r="X944" s="224">
        <f t="shared" si="292"/>
        <v>60</v>
      </c>
      <c r="Y944" s="225">
        <f t="shared" si="293"/>
        <v>0</v>
      </c>
      <c r="Z944" s="226">
        <v>5900000</v>
      </c>
      <c r="AA944" s="226">
        <v>0</v>
      </c>
      <c r="AB944" s="226">
        <f t="shared" si="294"/>
        <v>0</v>
      </c>
      <c r="AC944" s="226"/>
      <c r="AD944" s="226"/>
      <c r="AE944" s="226"/>
      <c r="AF944" s="226"/>
      <c r="AG944" s="226"/>
      <c r="AH944" s="226"/>
      <c r="AI944" s="226"/>
      <c r="AJ944" s="226"/>
      <c r="AK944" s="226"/>
      <c r="AL944" s="226"/>
      <c r="AM944" s="226"/>
      <c r="AN944" s="226"/>
      <c r="AO944" s="226">
        <f t="shared" si="295"/>
        <v>5900000</v>
      </c>
      <c r="AP944" s="227">
        <f t="shared" si="296"/>
        <v>0</v>
      </c>
      <c r="AQ944" s="228"/>
      <c r="AR944" s="228"/>
      <c r="AS944" s="339"/>
      <c r="AT944" s="230"/>
      <c r="AU944" s="119" t="s">
        <v>195</v>
      </c>
      <c r="AV944" s="119" t="e">
        <f>VLOOKUP(F944,[78]!FIxedAssetsV2[[FixedAssetNumber]:[DepartmentOperatingUnitNumber]],35,FALSE)</f>
        <v>#REF!</v>
      </c>
      <c r="AW944" s="119" t="e">
        <f t="shared" si="288"/>
        <v>#REF!</v>
      </c>
      <c r="BL944" s="213" t="s">
        <v>3879</v>
      </c>
    </row>
    <row r="945" spans="1:64" hidden="1" outlineLevel="1">
      <c r="A945" s="210">
        <f t="shared" si="297"/>
        <v>926</v>
      </c>
      <c r="B945" s="213" t="s">
        <v>199</v>
      </c>
      <c r="C945" s="271" t="s">
        <v>200</v>
      </c>
      <c r="D945" s="212">
        <v>156</v>
      </c>
      <c r="E945" s="213" t="s">
        <v>192</v>
      </c>
      <c r="F945" s="213" t="s">
        <v>3883</v>
      </c>
      <c r="G945" s="363">
        <v>34333</v>
      </c>
      <c r="H945" s="329" t="s">
        <v>19</v>
      </c>
      <c r="I945" s="217">
        <v>4102</v>
      </c>
      <c r="J945" s="217" t="s">
        <v>3884</v>
      </c>
      <c r="K945" s="217" t="s">
        <v>3885</v>
      </c>
      <c r="L945" s="217"/>
      <c r="M945" s="217">
        <v>1993</v>
      </c>
      <c r="N945" s="217"/>
      <c r="O945" s="217"/>
      <c r="P945" s="217"/>
      <c r="Q945" s="212">
        <v>4</v>
      </c>
      <c r="R945" s="419"/>
      <c r="S945" s="221">
        <v>23000000</v>
      </c>
      <c r="T945" s="221">
        <f t="shared" si="290"/>
        <v>383333.33333333331</v>
      </c>
      <c r="U945" s="222">
        <v>60</v>
      </c>
      <c r="V945" s="223">
        <v>60</v>
      </c>
      <c r="W945" s="222">
        <f t="shared" si="291"/>
        <v>0</v>
      </c>
      <c r="X945" s="224">
        <f t="shared" si="292"/>
        <v>60</v>
      </c>
      <c r="Y945" s="225">
        <f t="shared" si="293"/>
        <v>0</v>
      </c>
      <c r="Z945" s="226">
        <v>23000000</v>
      </c>
      <c r="AA945" s="226">
        <v>0</v>
      </c>
      <c r="AB945" s="226">
        <f t="shared" si="294"/>
        <v>0</v>
      </c>
      <c r="AC945" s="226"/>
      <c r="AD945" s="226"/>
      <c r="AE945" s="226"/>
      <c r="AF945" s="226"/>
      <c r="AG945" s="226"/>
      <c r="AH945" s="226"/>
      <c r="AI945" s="226"/>
      <c r="AJ945" s="226"/>
      <c r="AK945" s="226"/>
      <c r="AL945" s="226"/>
      <c r="AM945" s="226"/>
      <c r="AN945" s="226"/>
      <c r="AO945" s="226">
        <f t="shared" si="295"/>
        <v>23000000</v>
      </c>
      <c r="AP945" s="227">
        <f t="shared" si="296"/>
        <v>0</v>
      </c>
      <c r="AQ945" s="228"/>
      <c r="AR945" s="228"/>
      <c r="AS945" s="339"/>
      <c r="AT945" s="230"/>
      <c r="AU945" s="119" t="s">
        <v>195</v>
      </c>
      <c r="AV945" s="119" t="e">
        <f>VLOOKUP(F945,[78]!FIxedAssetsV2[[FixedAssetNumber]:[DepartmentOperatingUnitNumber]],35,FALSE)</f>
        <v>#REF!</v>
      </c>
      <c r="AW945" s="119" t="e">
        <f t="shared" si="288"/>
        <v>#REF!</v>
      </c>
      <c r="BL945" s="213" t="s">
        <v>192</v>
      </c>
    </row>
    <row r="946" spans="1:64" hidden="1" outlineLevel="1">
      <c r="A946" s="210">
        <f t="shared" si="297"/>
        <v>927</v>
      </c>
      <c r="B946" s="213" t="s">
        <v>206</v>
      </c>
      <c r="C946" s="517" t="s">
        <v>188</v>
      </c>
      <c r="D946" s="212">
        <v>156</v>
      </c>
      <c r="E946" s="213" t="s">
        <v>3886</v>
      </c>
      <c r="F946" s="213" t="s">
        <v>3887</v>
      </c>
      <c r="G946" s="363">
        <v>34334</v>
      </c>
      <c r="H946" s="329" t="s">
        <v>19</v>
      </c>
      <c r="I946" s="217">
        <v>525</v>
      </c>
      <c r="J946" s="217" t="s">
        <v>3888</v>
      </c>
      <c r="K946" s="217" t="s">
        <v>3889</v>
      </c>
      <c r="L946" s="217"/>
      <c r="M946" s="217">
        <v>1993</v>
      </c>
      <c r="N946" s="217"/>
      <c r="O946" s="217"/>
      <c r="P946" s="217"/>
      <c r="Q946" s="212">
        <v>1</v>
      </c>
      <c r="R946" s="419"/>
      <c r="S946" s="221">
        <v>165357000</v>
      </c>
      <c r="T946" s="221">
        <f t="shared" si="290"/>
        <v>2755950</v>
      </c>
      <c r="U946" s="222">
        <v>60</v>
      </c>
      <c r="V946" s="223">
        <v>60</v>
      </c>
      <c r="W946" s="222">
        <f t="shared" si="291"/>
        <v>0</v>
      </c>
      <c r="X946" s="224">
        <f t="shared" si="292"/>
        <v>60</v>
      </c>
      <c r="Y946" s="225">
        <f t="shared" si="293"/>
        <v>0</v>
      </c>
      <c r="Z946" s="226">
        <v>165357000</v>
      </c>
      <c r="AA946" s="226">
        <v>0</v>
      </c>
      <c r="AB946" s="226">
        <f t="shared" si="294"/>
        <v>0</v>
      </c>
      <c r="AC946" s="226"/>
      <c r="AD946" s="226"/>
      <c r="AE946" s="226"/>
      <c r="AF946" s="226"/>
      <c r="AG946" s="226"/>
      <c r="AH946" s="226"/>
      <c r="AI946" s="226"/>
      <c r="AJ946" s="226"/>
      <c r="AK946" s="226"/>
      <c r="AL946" s="226"/>
      <c r="AM946" s="226"/>
      <c r="AN946" s="226"/>
      <c r="AO946" s="226">
        <f t="shared" si="295"/>
        <v>165357000</v>
      </c>
      <c r="AP946" s="227">
        <f t="shared" si="296"/>
        <v>0</v>
      </c>
      <c r="AQ946" s="228"/>
      <c r="AR946" s="228"/>
      <c r="AS946" s="339"/>
      <c r="AT946" s="230"/>
      <c r="AU946" s="119" t="s">
        <v>195</v>
      </c>
      <c r="AV946" s="119" t="e">
        <f>VLOOKUP(F946,[78]!FIxedAssetsV2[[FixedAssetNumber]:[DepartmentOperatingUnitNumber]],35,FALSE)</f>
        <v>#REF!</v>
      </c>
      <c r="AW946" s="119" t="e">
        <f t="shared" si="288"/>
        <v>#REF!</v>
      </c>
      <c r="BL946" s="213" t="s">
        <v>3886</v>
      </c>
    </row>
    <row r="947" spans="1:64" hidden="1" outlineLevel="1">
      <c r="A947" s="210">
        <f t="shared" si="297"/>
        <v>928</v>
      </c>
      <c r="B947" s="213" t="s">
        <v>199</v>
      </c>
      <c r="C947" s="271" t="s">
        <v>200</v>
      </c>
      <c r="D947" s="212">
        <v>156</v>
      </c>
      <c r="E947" s="213" t="s">
        <v>192</v>
      </c>
      <c r="F947" s="213" t="s">
        <v>3890</v>
      </c>
      <c r="G947" s="439">
        <v>34360</v>
      </c>
      <c r="H947" s="440" t="s">
        <v>19</v>
      </c>
      <c r="I947" s="441">
        <v>33</v>
      </c>
      <c r="J947" s="441" t="s">
        <v>3891</v>
      </c>
      <c r="K947" s="441" t="s">
        <v>192</v>
      </c>
      <c r="L947" s="441"/>
      <c r="M947" s="441">
        <v>1994</v>
      </c>
      <c r="N947" s="441"/>
      <c r="O947" s="441"/>
      <c r="P947" s="441"/>
      <c r="Q947" s="442">
        <v>4</v>
      </c>
      <c r="R947" s="419"/>
      <c r="S947" s="221">
        <v>23000000</v>
      </c>
      <c r="T947" s="221">
        <f t="shared" si="290"/>
        <v>383333.33333333331</v>
      </c>
      <c r="U947" s="222">
        <v>60</v>
      </c>
      <c r="V947" s="223">
        <v>60</v>
      </c>
      <c r="W947" s="222">
        <f t="shared" si="291"/>
        <v>0</v>
      </c>
      <c r="X947" s="224">
        <f t="shared" si="292"/>
        <v>60</v>
      </c>
      <c r="Y947" s="225">
        <f t="shared" si="293"/>
        <v>0</v>
      </c>
      <c r="Z947" s="226">
        <v>23000000</v>
      </c>
      <c r="AA947" s="226">
        <v>0</v>
      </c>
      <c r="AB947" s="226">
        <f t="shared" si="294"/>
        <v>0</v>
      </c>
      <c r="AC947" s="226"/>
      <c r="AD947" s="226"/>
      <c r="AE947" s="226"/>
      <c r="AF947" s="226"/>
      <c r="AG947" s="226"/>
      <c r="AH947" s="226"/>
      <c r="AI947" s="226"/>
      <c r="AJ947" s="226"/>
      <c r="AK947" s="226"/>
      <c r="AL947" s="226"/>
      <c r="AM947" s="226"/>
      <c r="AN947" s="226"/>
      <c r="AO947" s="226">
        <f t="shared" si="295"/>
        <v>23000000</v>
      </c>
      <c r="AP947" s="227">
        <f t="shared" si="296"/>
        <v>0</v>
      </c>
      <c r="AQ947" s="228"/>
      <c r="AR947" s="228"/>
      <c r="AS947" s="339"/>
      <c r="AT947" s="230"/>
      <c r="AU947" s="119" t="s">
        <v>195</v>
      </c>
      <c r="AV947" s="119" t="e">
        <f>VLOOKUP(F947,[78]!FIxedAssetsV2[[FixedAssetNumber]:[DepartmentOperatingUnitNumber]],35,FALSE)</f>
        <v>#REF!</v>
      </c>
      <c r="AW947" s="119" t="e">
        <f t="shared" si="288"/>
        <v>#REF!</v>
      </c>
      <c r="BL947" s="213" t="s">
        <v>192</v>
      </c>
    </row>
    <row r="948" spans="1:64" hidden="1" outlineLevel="1">
      <c r="A948" s="210">
        <f t="shared" si="297"/>
        <v>929</v>
      </c>
      <c r="B948" s="213" t="s">
        <v>206</v>
      </c>
      <c r="C948" s="517" t="s">
        <v>188</v>
      </c>
      <c r="D948" s="212">
        <v>156</v>
      </c>
      <c r="E948" s="213" t="s">
        <v>3892</v>
      </c>
      <c r="F948" s="213" t="s">
        <v>3893</v>
      </c>
      <c r="G948" s="363">
        <v>34393</v>
      </c>
      <c r="H948" s="329" t="s">
        <v>19</v>
      </c>
      <c r="I948" s="217">
        <v>4103</v>
      </c>
      <c r="J948" s="217" t="s">
        <v>3894</v>
      </c>
      <c r="K948" s="217"/>
      <c r="L948" s="217" t="s">
        <v>3895</v>
      </c>
      <c r="M948" s="441">
        <v>1994</v>
      </c>
      <c r="N948" s="217"/>
      <c r="O948" s="217"/>
      <c r="P948" s="217"/>
      <c r="Q948" s="212">
        <v>1</v>
      </c>
      <c r="R948" s="419"/>
      <c r="S948" s="221">
        <v>1375000</v>
      </c>
      <c r="T948" s="221">
        <f t="shared" si="290"/>
        <v>22916.666666666668</v>
      </c>
      <c r="U948" s="222">
        <v>60</v>
      </c>
      <c r="V948" s="223">
        <v>60</v>
      </c>
      <c r="W948" s="222">
        <f t="shared" si="291"/>
        <v>0</v>
      </c>
      <c r="X948" s="224">
        <f t="shared" si="292"/>
        <v>60</v>
      </c>
      <c r="Y948" s="225">
        <f t="shared" si="293"/>
        <v>0</v>
      </c>
      <c r="Z948" s="226">
        <v>1375000</v>
      </c>
      <c r="AA948" s="226">
        <v>0</v>
      </c>
      <c r="AB948" s="226">
        <f t="shared" si="294"/>
        <v>0</v>
      </c>
      <c r="AC948" s="226"/>
      <c r="AD948" s="226"/>
      <c r="AE948" s="226"/>
      <c r="AF948" s="226"/>
      <c r="AG948" s="226"/>
      <c r="AH948" s="226"/>
      <c r="AI948" s="226"/>
      <c r="AJ948" s="226"/>
      <c r="AK948" s="226"/>
      <c r="AL948" s="226"/>
      <c r="AM948" s="226"/>
      <c r="AN948" s="226"/>
      <c r="AO948" s="226">
        <f t="shared" si="295"/>
        <v>1375000</v>
      </c>
      <c r="AP948" s="227">
        <f t="shared" si="296"/>
        <v>0</v>
      </c>
      <c r="AQ948" s="228"/>
      <c r="AR948" s="228"/>
      <c r="AS948" s="339"/>
      <c r="AT948" s="230"/>
      <c r="AU948" s="119" t="s">
        <v>195</v>
      </c>
      <c r="AV948" s="119" t="e">
        <f>VLOOKUP(F948,[78]!FIxedAssetsV2[[FixedAssetNumber]:[DepartmentOperatingUnitNumber]],35,FALSE)</f>
        <v>#REF!</v>
      </c>
      <c r="AW948" s="119" t="e">
        <f t="shared" si="288"/>
        <v>#REF!</v>
      </c>
      <c r="BL948" s="213" t="s">
        <v>3892</v>
      </c>
    </row>
    <row r="949" spans="1:64" hidden="1" outlineLevel="1">
      <c r="A949" s="210">
        <f t="shared" si="297"/>
        <v>930</v>
      </c>
      <c r="B949" s="213" t="s">
        <v>266</v>
      </c>
      <c r="C949" s="216" t="s">
        <v>260</v>
      </c>
      <c r="D949" s="212">
        <v>156</v>
      </c>
      <c r="E949" s="213" t="s">
        <v>3896</v>
      </c>
      <c r="F949" s="213" t="s">
        <v>3897</v>
      </c>
      <c r="G949" s="363">
        <v>34633</v>
      </c>
      <c r="H949" s="329" t="s">
        <v>19</v>
      </c>
      <c r="I949" s="217">
        <v>1</v>
      </c>
      <c r="J949" s="217" t="s">
        <v>3898</v>
      </c>
      <c r="K949" s="217" t="s">
        <v>3899</v>
      </c>
      <c r="L949" s="217"/>
      <c r="M949" s="441">
        <v>1994</v>
      </c>
      <c r="N949" s="217"/>
      <c r="O949" s="217"/>
      <c r="P949" s="217">
        <v>371162</v>
      </c>
      <c r="Q949" s="212">
        <v>1</v>
      </c>
      <c r="R949" s="419"/>
      <c r="S949" s="221">
        <v>765595</v>
      </c>
      <c r="T949" s="221">
        <f t="shared" si="290"/>
        <v>12759.916666666666</v>
      </c>
      <c r="U949" s="222">
        <v>60</v>
      </c>
      <c r="V949" s="223">
        <v>60</v>
      </c>
      <c r="W949" s="222">
        <f t="shared" si="291"/>
        <v>0</v>
      </c>
      <c r="X949" s="224">
        <f t="shared" si="292"/>
        <v>60</v>
      </c>
      <c r="Y949" s="225">
        <f t="shared" si="293"/>
        <v>0</v>
      </c>
      <c r="Z949" s="226">
        <v>765595</v>
      </c>
      <c r="AA949" s="226">
        <v>0</v>
      </c>
      <c r="AB949" s="226">
        <f t="shared" si="294"/>
        <v>0</v>
      </c>
      <c r="AC949" s="226"/>
      <c r="AD949" s="226"/>
      <c r="AE949" s="226"/>
      <c r="AF949" s="226"/>
      <c r="AG949" s="226"/>
      <c r="AH949" s="226"/>
      <c r="AI949" s="226"/>
      <c r="AJ949" s="226"/>
      <c r="AK949" s="226"/>
      <c r="AL949" s="226"/>
      <c r="AM949" s="226"/>
      <c r="AN949" s="226"/>
      <c r="AO949" s="226">
        <f t="shared" si="295"/>
        <v>765595</v>
      </c>
      <c r="AP949" s="227">
        <f t="shared" si="296"/>
        <v>0</v>
      </c>
      <c r="AQ949" s="228"/>
      <c r="AR949" s="228"/>
      <c r="AS949" s="339"/>
      <c r="AT949" s="230"/>
      <c r="AU949" s="119" t="s">
        <v>195</v>
      </c>
      <c r="AV949" s="119" t="e">
        <f>VLOOKUP(F949,[78]!FIxedAssetsV2[[FixedAssetNumber]:[DepartmentOperatingUnitNumber]],35,FALSE)</f>
        <v>#REF!</v>
      </c>
      <c r="AW949" s="119" t="e">
        <f t="shared" si="288"/>
        <v>#REF!</v>
      </c>
      <c r="BL949" s="213" t="s">
        <v>3896</v>
      </c>
    </row>
    <row r="950" spans="1:64" hidden="1" outlineLevel="1">
      <c r="A950" s="210">
        <f t="shared" si="297"/>
        <v>931</v>
      </c>
      <c r="B950" s="213" t="s">
        <v>518</v>
      </c>
      <c r="C950" s="216" t="s">
        <v>1133</v>
      </c>
      <c r="D950" s="212">
        <v>156</v>
      </c>
      <c r="E950" s="213" t="s">
        <v>3900</v>
      </c>
      <c r="F950" s="213" t="s">
        <v>3901</v>
      </c>
      <c r="G950" s="363">
        <v>34758</v>
      </c>
      <c r="H950" s="329" t="s">
        <v>19</v>
      </c>
      <c r="I950" s="217">
        <v>2122</v>
      </c>
      <c r="J950" s="217" t="s">
        <v>3865</v>
      </c>
      <c r="K950" s="217" t="s">
        <v>3902</v>
      </c>
      <c r="L950" s="217"/>
      <c r="M950" s="443">
        <v>1995</v>
      </c>
      <c r="N950" s="217"/>
      <c r="O950" s="217"/>
      <c r="P950" s="217"/>
      <c r="Q950" s="212">
        <v>1</v>
      </c>
      <c r="R950" s="419"/>
      <c r="S950" s="221">
        <v>1840000</v>
      </c>
      <c r="T950" s="221">
        <f t="shared" si="290"/>
        <v>30666.666666666668</v>
      </c>
      <c r="U950" s="222">
        <v>60</v>
      </c>
      <c r="V950" s="223">
        <v>60</v>
      </c>
      <c r="W950" s="222">
        <f t="shared" si="291"/>
        <v>0</v>
      </c>
      <c r="X950" s="224">
        <f t="shared" si="292"/>
        <v>60</v>
      </c>
      <c r="Y950" s="225">
        <f t="shared" si="293"/>
        <v>0</v>
      </c>
      <c r="Z950" s="226">
        <v>1840000</v>
      </c>
      <c r="AA950" s="226">
        <v>0</v>
      </c>
      <c r="AB950" s="226">
        <f t="shared" si="294"/>
        <v>0</v>
      </c>
      <c r="AC950" s="226"/>
      <c r="AD950" s="226"/>
      <c r="AE950" s="226"/>
      <c r="AF950" s="226"/>
      <c r="AG950" s="226"/>
      <c r="AH950" s="226"/>
      <c r="AI950" s="226"/>
      <c r="AJ950" s="226"/>
      <c r="AK950" s="226"/>
      <c r="AL950" s="226"/>
      <c r="AM950" s="226"/>
      <c r="AN950" s="226"/>
      <c r="AO950" s="226">
        <f t="shared" si="295"/>
        <v>1840000</v>
      </c>
      <c r="AP950" s="227">
        <f t="shared" si="296"/>
        <v>0</v>
      </c>
      <c r="AQ950" s="228"/>
      <c r="AR950" s="228"/>
      <c r="AS950" s="339"/>
      <c r="AT950" s="230"/>
      <c r="AU950" s="119" t="s">
        <v>195</v>
      </c>
      <c r="AV950" s="119" t="e">
        <f>VLOOKUP(F950,[78]!FIxedAssetsV2[[FixedAssetNumber]:[DepartmentOperatingUnitNumber]],35,FALSE)</f>
        <v>#REF!</v>
      </c>
      <c r="AW950" s="119" t="e">
        <f t="shared" si="288"/>
        <v>#REF!</v>
      </c>
      <c r="BL950" s="213" t="s">
        <v>3900</v>
      </c>
    </row>
    <row r="951" spans="1:64" hidden="1" outlineLevel="1">
      <c r="A951" s="210">
        <f t="shared" si="297"/>
        <v>932</v>
      </c>
      <c r="B951" s="213" t="s">
        <v>518</v>
      </c>
      <c r="C951" s="216" t="s">
        <v>1446</v>
      </c>
      <c r="D951" s="212">
        <v>156</v>
      </c>
      <c r="E951" s="213" t="s">
        <v>3903</v>
      </c>
      <c r="F951" s="213" t="s">
        <v>3904</v>
      </c>
      <c r="G951" s="363">
        <v>35130</v>
      </c>
      <c r="H951" s="329" t="s">
        <v>19</v>
      </c>
      <c r="I951" s="217">
        <v>2022</v>
      </c>
      <c r="J951" s="217" t="s">
        <v>3905</v>
      </c>
      <c r="K951" s="217"/>
      <c r="L951" s="217" t="s">
        <v>1911</v>
      </c>
      <c r="M951" s="217">
        <v>1996</v>
      </c>
      <c r="N951" s="217"/>
      <c r="O951" s="217"/>
      <c r="P951" s="217"/>
      <c r="Q951" s="212">
        <v>1</v>
      </c>
      <c r="R951" s="419"/>
      <c r="S951" s="438">
        <v>3800000</v>
      </c>
      <c r="T951" s="221">
        <f t="shared" si="290"/>
        <v>63333.333333333336</v>
      </c>
      <c r="U951" s="222">
        <v>60</v>
      </c>
      <c r="V951" s="223">
        <v>60</v>
      </c>
      <c r="W951" s="222">
        <f t="shared" si="291"/>
        <v>0</v>
      </c>
      <c r="X951" s="224">
        <f t="shared" si="292"/>
        <v>60</v>
      </c>
      <c r="Y951" s="225">
        <f t="shared" si="293"/>
        <v>0</v>
      </c>
      <c r="Z951" s="226">
        <v>3800000</v>
      </c>
      <c r="AA951" s="226">
        <v>0</v>
      </c>
      <c r="AB951" s="226">
        <f t="shared" si="294"/>
        <v>0</v>
      </c>
      <c r="AC951" s="226"/>
      <c r="AD951" s="226"/>
      <c r="AE951" s="226"/>
      <c r="AF951" s="226"/>
      <c r="AG951" s="226"/>
      <c r="AH951" s="226"/>
      <c r="AI951" s="226"/>
      <c r="AJ951" s="226"/>
      <c r="AK951" s="226"/>
      <c r="AL951" s="226"/>
      <c r="AM951" s="226"/>
      <c r="AN951" s="226"/>
      <c r="AO951" s="226">
        <f t="shared" si="295"/>
        <v>3800000</v>
      </c>
      <c r="AP951" s="227">
        <f t="shared" si="296"/>
        <v>0</v>
      </c>
      <c r="AQ951" s="228"/>
      <c r="AR951" s="228"/>
      <c r="AS951" s="339"/>
      <c r="AT951" s="230"/>
      <c r="AU951" s="119" t="s">
        <v>195</v>
      </c>
      <c r="AV951" s="119" t="e">
        <f>VLOOKUP(F951,[78]!FIxedAssetsV2[[FixedAssetNumber]:[DepartmentOperatingUnitNumber]],35,FALSE)</f>
        <v>#REF!</v>
      </c>
      <c r="AW951" s="119" t="e">
        <f t="shared" si="288"/>
        <v>#REF!</v>
      </c>
      <c r="BL951" s="213" t="s">
        <v>3903</v>
      </c>
    </row>
    <row r="952" spans="1:64" hidden="1" outlineLevel="1">
      <c r="A952" s="210">
        <f t="shared" si="297"/>
        <v>933</v>
      </c>
      <c r="B952" s="213" t="s">
        <v>241</v>
      </c>
      <c r="C952" s="216" t="s">
        <v>242</v>
      </c>
      <c r="D952" s="212">
        <v>156</v>
      </c>
      <c r="E952" s="213" t="s">
        <v>3906</v>
      </c>
      <c r="F952" s="213" t="s">
        <v>3907</v>
      </c>
      <c r="G952" s="363">
        <v>35640</v>
      </c>
      <c r="H952" s="329" t="s">
        <v>19</v>
      </c>
      <c r="I952" s="217">
        <v>9</v>
      </c>
      <c r="J952" s="217" t="s">
        <v>3908</v>
      </c>
      <c r="K952" s="217" t="s">
        <v>3909</v>
      </c>
      <c r="L952" s="217"/>
      <c r="M952" s="217">
        <v>1997</v>
      </c>
      <c r="N952" s="217"/>
      <c r="O952" s="217"/>
      <c r="P952" s="217"/>
      <c r="Q952" s="212">
        <v>1</v>
      </c>
      <c r="R952" s="419"/>
      <c r="S952" s="438">
        <v>932800</v>
      </c>
      <c r="T952" s="221">
        <f t="shared" si="290"/>
        <v>15546.666666666666</v>
      </c>
      <c r="U952" s="222">
        <v>60</v>
      </c>
      <c r="V952" s="223">
        <v>60</v>
      </c>
      <c r="W952" s="222">
        <f t="shared" si="291"/>
        <v>0</v>
      </c>
      <c r="X952" s="224">
        <f t="shared" si="292"/>
        <v>60</v>
      </c>
      <c r="Y952" s="225">
        <f t="shared" si="293"/>
        <v>0</v>
      </c>
      <c r="Z952" s="226">
        <v>932800</v>
      </c>
      <c r="AA952" s="226">
        <v>0</v>
      </c>
      <c r="AB952" s="226">
        <f t="shared" si="294"/>
        <v>0</v>
      </c>
      <c r="AC952" s="226"/>
      <c r="AD952" s="226"/>
      <c r="AE952" s="226"/>
      <c r="AF952" s="226"/>
      <c r="AG952" s="226"/>
      <c r="AH952" s="226"/>
      <c r="AI952" s="226"/>
      <c r="AJ952" s="226"/>
      <c r="AK952" s="226"/>
      <c r="AL952" s="226"/>
      <c r="AM952" s="226"/>
      <c r="AN952" s="226"/>
      <c r="AO952" s="226">
        <f t="shared" si="295"/>
        <v>932800</v>
      </c>
      <c r="AP952" s="227">
        <f t="shared" si="296"/>
        <v>0</v>
      </c>
      <c r="AQ952" s="228"/>
      <c r="AR952" s="228"/>
      <c r="AS952" s="339"/>
      <c r="AT952" s="230"/>
      <c r="AU952" s="119" t="s">
        <v>195</v>
      </c>
      <c r="AV952" s="119" t="e">
        <f>VLOOKUP(F952,[78]!FIxedAssetsV2[[FixedAssetNumber]:[DepartmentOperatingUnitNumber]],35,FALSE)</f>
        <v>#REF!</v>
      </c>
      <c r="AW952" s="119" t="e">
        <f t="shared" si="288"/>
        <v>#REF!</v>
      </c>
      <c r="BL952" s="213" t="s">
        <v>3906</v>
      </c>
    </row>
    <row r="953" spans="1:64" hidden="1" outlineLevel="1">
      <c r="A953" s="210">
        <f t="shared" si="297"/>
        <v>934</v>
      </c>
      <c r="B953" s="213" t="s">
        <v>206</v>
      </c>
      <c r="C953" s="517" t="s">
        <v>188</v>
      </c>
      <c r="D953" s="212">
        <v>156</v>
      </c>
      <c r="E953" s="213" t="s">
        <v>3910</v>
      </c>
      <c r="F953" s="213" t="s">
        <v>3911</v>
      </c>
      <c r="G953" s="363">
        <v>35755</v>
      </c>
      <c r="H953" s="329" t="s">
        <v>19</v>
      </c>
      <c r="I953" s="217">
        <v>6095</v>
      </c>
      <c r="J953" s="217" t="s">
        <v>3865</v>
      </c>
      <c r="K953" s="217" t="s">
        <v>3912</v>
      </c>
      <c r="L953" s="217"/>
      <c r="M953" s="217">
        <v>1997</v>
      </c>
      <c r="N953" s="217"/>
      <c r="O953" s="217"/>
      <c r="P953" s="217"/>
      <c r="Q953" s="212">
        <v>1</v>
      </c>
      <c r="R953" s="419"/>
      <c r="S953" s="221">
        <v>3068000</v>
      </c>
      <c r="T953" s="221">
        <f t="shared" si="290"/>
        <v>51133.333333333336</v>
      </c>
      <c r="U953" s="222">
        <v>60</v>
      </c>
      <c r="V953" s="223">
        <v>60</v>
      </c>
      <c r="W953" s="222">
        <f t="shared" si="291"/>
        <v>0</v>
      </c>
      <c r="X953" s="224">
        <f t="shared" si="292"/>
        <v>60</v>
      </c>
      <c r="Y953" s="225">
        <f t="shared" si="293"/>
        <v>0</v>
      </c>
      <c r="Z953" s="226">
        <v>3068000</v>
      </c>
      <c r="AA953" s="226">
        <v>0</v>
      </c>
      <c r="AB953" s="226">
        <f t="shared" si="294"/>
        <v>0</v>
      </c>
      <c r="AC953" s="226"/>
      <c r="AD953" s="226"/>
      <c r="AE953" s="226"/>
      <c r="AF953" s="226"/>
      <c r="AG953" s="226"/>
      <c r="AH953" s="226"/>
      <c r="AI953" s="226"/>
      <c r="AJ953" s="226"/>
      <c r="AK953" s="226"/>
      <c r="AL953" s="226"/>
      <c r="AM953" s="226"/>
      <c r="AN953" s="226"/>
      <c r="AO953" s="226">
        <f t="shared" si="295"/>
        <v>3068000</v>
      </c>
      <c r="AP953" s="227">
        <f t="shared" si="296"/>
        <v>0</v>
      </c>
      <c r="AQ953" s="228"/>
      <c r="AR953" s="228"/>
      <c r="AS953" s="339"/>
      <c r="AT953" s="230"/>
      <c r="AU953" s="119" t="s">
        <v>195</v>
      </c>
      <c r="AV953" s="119" t="e">
        <f>VLOOKUP(F953,[78]!FIxedAssetsV2[[FixedAssetNumber]:[DepartmentOperatingUnitNumber]],35,FALSE)</f>
        <v>#REF!</v>
      </c>
      <c r="AW953" s="119" t="e">
        <f t="shared" si="288"/>
        <v>#REF!</v>
      </c>
      <c r="BL953" s="213" t="s">
        <v>3910</v>
      </c>
    </row>
    <row r="954" spans="1:64" hidden="1" outlineLevel="1">
      <c r="A954" s="210">
        <f t="shared" si="297"/>
        <v>935</v>
      </c>
      <c r="B954" s="213" t="s">
        <v>259</v>
      </c>
      <c r="C954" s="216" t="s">
        <v>260</v>
      </c>
      <c r="D954" s="212">
        <v>156</v>
      </c>
      <c r="E954" s="213" t="s">
        <v>3913</v>
      </c>
      <c r="F954" s="213" t="s">
        <v>3914</v>
      </c>
      <c r="G954" s="363">
        <v>36310</v>
      </c>
      <c r="H954" s="329" t="s">
        <v>19</v>
      </c>
      <c r="I954" s="217">
        <v>1572</v>
      </c>
      <c r="J954" s="217" t="s">
        <v>3915</v>
      </c>
      <c r="K954" s="217" t="s">
        <v>3916</v>
      </c>
      <c r="L954" s="217"/>
      <c r="M954" s="217">
        <v>1999</v>
      </c>
      <c r="N954" s="217" t="s">
        <v>3917</v>
      </c>
      <c r="O954" s="217" t="s">
        <v>3917</v>
      </c>
      <c r="P954" s="217" t="s">
        <v>3917</v>
      </c>
      <c r="Q954" s="212">
        <v>1</v>
      </c>
      <c r="R954" s="419"/>
      <c r="S954" s="221">
        <v>11500000</v>
      </c>
      <c r="T954" s="221">
        <f t="shared" ref="T954:T970" si="298">+S954/U954</f>
        <v>191666.66666666666</v>
      </c>
      <c r="U954" s="222">
        <v>60</v>
      </c>
      <c r="V954" s="223">
        <v>60</v>
      </c>
      <c r="W954" s="222">
        <f t="shared" ref="W954:W970" si="299">+AB954/T954</f>
        <v>0</v>
      </c>
      <c r="X954" s="224">
        <f t="shared" ref="X954:X970" si="300">+V954+W954</f>
        <v>60</v>
      </c>
      <c r="Y954" s="225">
        <f t="shared" ref="Y954:Y970" si="301">+U954-X954</f>
        <v>0</v>
      </c>
      <c r="Z954" s="226">
        <v>11500000</v>
      </c>
      <c r="AA954" s="226">
        <v>0</v>
      </c>
      <c r="AB954" s="226">
        <f t="shared" si="294"/>
        <v>0</v>
      </c>
      <c r="AC954" s="226"/>
      <c r="AD954" s="226"/>
      <c r="AE954" s="226"/>
      <c r="AF954" s="226"/>
      <c r="AG954" s="226"/>
      <c r="AH954" s="226"/>
      <c r="AI954" s="226"/>
      <c r="AJ954" s="226"/>
      <c r="AK954" s="226"/>
      <c r="AL954" s="226"/>
      <c r="AM954" s="226"/>
      <c r="AN954" s="226"/>
      <c r="AO954" s="226">
        <f t="shared" ref="AO954:AO970" si="302">+Z954+AB954</f>
        <v>11500000</v>
      </c>
      <c r="AP954" s="227">
        <f t="shared" ref="AP954:AP970" si="303">IF(AR954=$AR$8,((S954-AO954)*0),S954-AO954)</f>
        <v>0</v>
      </c>
      <c r="AQ954" s="228"/>
      <c r="AR954" s="228"/>
      <c r="AS954" s="339"/>
      <c r="AT954" s="230"/>
      <c r="AU954" s="119" t="s">
        <v>195</v>
      </c>
      <c r="AV954" s="119" t="e">
        <f>VLOOKUP(F954,[78]!FIxedAssetsV2[[FixedAssetNumber]:[DepartmentOperatingUnitNumber]],35,FALSE)</f>
        <v>#REF!</v>
      </c>
      <c r="AW954" s="119" t="e">
        <f t="shared" si="288"/>
        <v>#REF!</v>
      </c>
      <c r="BL954" s="213" t="s">
        <v>3913</v>
      </c>
    </row>
    <row r="955" spans="1:64" hidden="1" outlineLevel="1">
      <c r="A955" s="210">
        <f t="shared" si="297"/>
        <v>936</v>
      </c>
      <c r="B955" s="213" t="s">
        <v>199</v>
      </c>
      <c r="C955" s="271" t="s">
        <v>200</v>
      </c>
      <c r="D955" s="212">
        <v>156</v>
      </c>
      <c r="E955" s="213" t="s">
        <v>192</v>
      </c>
      <c r="F955" s="213" t="s">
        <v>3918</v>
      </c>
      <c r="G955" s="363">
        <v>37042</v>
      </c>
      <c r="H955" s="329" t="s">
        <v>19</v>
      </c>
      <c r="I955" s="217">
        <v>4029</v>
      </c>
      <c r="J955" s="217" t="s">
        <v>3919</v>
      </c>
      <c r="K955" s="217" t="s">
        <v>3920</v>
      </c>
      <c r="L955" s="217"/>
      <c r="M955" s="217">
        <v>2001</v>
      </c>
      <c r="N955" s="217">
        <v>156538</v>
      </c>
      <c r="O955" s="217" t="s">
        <v>3921</v>
      </c>
      <c r="P955" s="217"/>
      <c r="Q955" s="212">
        <v>1</v>
      </c>
      <c r="R955" s="419"/>
      <c r="S955" s="221">
        <v>16000000</v>
      </c>
      <c r="T955" s="221">
        <f t="shared" si="298"/>
        <v>266666.66666666669</v>
      </c>
      <c r="U955" s="222">
        <v>60</v>
      </c>
      <c r="V955" s="223">
        <v>59.999999999999993</v>
      </c>
      <c r="W955" s="222">
        <f t="shared" si="299"/>
        <v>0</v>
      </c>
      <c r="X955" s="224">
        <f t="shared" si="300"/>
        <v>59.999999999999993</v>
      </c>
      <c r="Y955" s="225">
        <f t="shared" si="301"/>
        <v>0</v>
      </c>
      <c r="Z955" s="226">
        <v>16000000</v>
      </c>
      <c r="AA955" s="226">
        <v>0</v>
      </c>
      <c r="AB955" s="226">
        <f t="shared" si="294"/>
        <v>0</v>
      </c>
      <c r="AC955" s="226"/>
      <c r="AD955" s="226"/>
      <c r="AE955" s="226"/>
      <c r="AF955" s="226"/>
      <c r="AG955" s="226"/>
      <c r="AH955" s="226"/>
      <c r="AI955" s="226"/>
      <c r="AJ955" s="226"/>
      <c r="AK955" s="226"/>
      <c r="AL955" s="226"/>
      <c r="AM955" s="226"/>
      <c r="AN955" s="226"/>
      <c r="AO955" s="226">
        <f t="shared" si="302"/>
        <v>16000000</v>
      </c>
      <c r="AP955" s="227">
        <f t="shared" si="303"/>
        <v>0</v>
      </c>
      <c r="AQ955" s="228"/>
      <c r="AR955" s="228"/>
      <c r="AS955" s="339"/>
      <c r="AT955" s="230"/>
      <c r="AU955" s="119" t="s">
        <v>195</v>
      </c>
      <c r="AV955" s="119" t="e">
        <f>VLOOKUP(F955,[78]!FIxedAssetsV2[[FixedAssetNumber]:[DepartmentOperatingUnitNumber]],35,FALSE)</f>
        <v>#REF!</v>
      </c>
      <c r="AW955" s="119" t="e">
        <f t="shared" si="288"/>
        <v>#REF!</v>
      </c>
      <c r="BL955" s="213" t="s">
        <v>192</v>
      </c>
    </row>
    <row r="956" spans="1:64" hidden="1" outlineLevel="1">
      <c r="A956" s="210">
        <f t="shared" si="297"/>
        <v>937</v>
      </c>
      <c r="B956" s="213" t="s">
        <v>266</v>
      </c>
      <c r="C956" s="216" t="s">
        <v>260</v>
      </c>
      <c r="D956" s="212">
        <v>156</v>
      </c>
      <c r="E956" s="213" t="s">
        <v>3922</v>
      </c>
      <c r="F956" s="213" t="s">
        <v>3923</v>
      </c>
      <c r="G956" s="363">
        <v>38352</v>
      </c>
      <c r="H956" s="329" t="s">
        <v>19</v>
      </c>
      <c r="I956" s="217"/>
      <c r="J956" s="217" t="s">
        <v>3924</v>
      </c>
      <c r="K956" s="217" t="s">
        <v>3924</v>
      </c>
      <c r="L956" s="217"/>
      <c r="M956" s="217">
        <v>2004</v>
      </c>
      <c r="N956" s="217"/>
      <c r="O956" s="217"/>
      <c r="P956" s="217"/>
      <c r="Q956" s="212">
        <v>1</v>
      </c>
      <c r="R956" s="419"/>
      <c r="S956" s="221">
        <v>135153943</v>
      </c>
      <c r="T956" s="221">
        <f t="shared" si="298"/>
        <v>2252565.7166666668</v>
      </c>
      <c r="U956" s="222">
        <v>60</v>
      </c>
      <c r="V956" s="223">
        <v>60</v>
      </c>
      <c r="W956" s="222">
        <f t="shared" si="299"/>
        <v>0</v>
      </c>
      <c r="X956" s="224">
        <f t="shared" si="300"/>
        <v>60</v>
      </c>
      <c r="Y956" s="225">
        <f t="shared" si="301"/>
        <v>0</v>
      </c>
      <c r="Z956" s="226">
        <v>135153943</v>
      </c>
      <c r="AA956" s="226">
        <v>0</v>
      </c>
      <c r="AB956" s="226">
        <f t="shared" si="294"/>
        <v>0</v>
      </c>
      <c r="AC956" s="226"/>
      <c r="AD956" s="226"/>
      <c r="AE956" s="226"/>
      <c r="AF956" s="226"/>
      <c r="AG956" s="226"/>
      <c r="AH956" s="226"/>
      <c r="AI956" s="226"/>
      <c r="AJ956" s="226"/>
      <c r="AK956" s="226"/>
      <c r="AL956" s="226"/>
      <c r="AM956" s="226"/>
      <c r="AN956" s="226"/>
      <c r="AO956" s="226">
        <f t="shared" si="302"/>
        <v>135153943</v>
      </c>
      <c r="AP956" s="227">
        <f t="shared" si="303"/>
        <v>0</v>
      </c>
      <c r="AQ956" s="228"/>
      <c r="AR956" s="228"/>
      <c r="AS956" s="339"/>
      <c r="AT956" s="230"/>
      <c r="AU956" s="119" t="s">
        <v>195</v>
      </c>
      <c r="AV956" s="119" t="e">
        <f>VLOOKUP(F956,[78]!FIxedAssetsV2[[FixedAssetNumber]:[DepartmentOperatingUnitNumber]],35,FALSE)</f>
        <v>#REF!</v>
      </c>
      <c r="AW956" s="119" t="e">
        <f t="shared" si="288"/>
        <v>#REF!</v>
      </c>
      <c r="BL956" s="213" t="s">
        <v>3922</v>
      </c>
    </row>
    <row r="957" spans="1:64" hidden="1" outlineLevel="1">
      <c r="A957" s="210">
        <f t="shared" si="297"/>
        <v>938</v>
      </c>
      <c r="B957" s="279" t="s">
        <v>187</v>
      </c>
      <c r="C957" s="216" t="s">
        <v>188</v>
      </c>
      <c r="D957" s="212">
        <v>156</v>
      </c>
      <c r="E957" s="279" t="s">
        <v>3925</v>
      </c>
      <c r="F957" s="279" t="s">
        <v>3926</v>
      </c>
      <c r="G957" s="363">
        <v>38587</v>
      </c>
      <c r="H957" s="329" t="s">
        <v>19</v>
      </c>
      <c r="I957" s="217">
        <v>3095</v>
      </c>
      <c r="J957" s="217" t="s">
        <v>3927</v>
      </c>
      <c r="K957" s="217" t="s">
        <v>3928</v>
      </c>
      <c r="L957" s="217"/>
      <c r="M957" s="217">
        <v>2005</v>
      </c>
      <c r="N957" s="217"/>
      <c r="O957" s="217"/>
      <c r="P957" s="217"/>
      <c r="Q957" s="212">
        <v>1</v>
      </c>
      <c r="R957" s="419"/>
      <c r="S957" s="221">
        <v>13389581.16</v>
      </c>
      <c r="T957" s="221">
        <f t="shared" si="298"/>
        <v>223159.68600000002</v>
      </c>
      <c r="U957" s="222">
        <v>60</v>
      </c>
      <c r="V957" s="223">
        <v>59.999999999999993</v>
      </c>
      <c r="W957" s="222">
        <f t="shared" si="299"/>
        <v>0</v>
      </c>
      <c r="X957" s="224">
        <f t="shared" si="300"/>
        <v>59.999999999999993</v>
      </c>
      <c r="Y957" s="225">
        <f t="shared" si="301"/>
        <v>0</v>
      </c>
      <c r="Z957" s="226">
        <v>13389581.16</v>
      </c>
      <c r="AA957" s="226">
        <v>0</v>
      </c>
      <c r="AB957" s="226">
        <f t="shared" si="294"/>
        <v>0</v>
      </c>
      <c r="AC957" s="226"/>
      <c r="AD957" s="226"/>
      <c r="AE957" s="226"/>
      <c r="AF957" s="226"/>
      <c r="AG957" s="226"/>
      <c r="AH957" s="226"/>
      <c r="AI957" s="226"/>
      <c r="AJ957" s="226"/>
      <c r="AK957" s="226"/>
      <c r="AL957" s="226"/>
      <c r="AM957" s="226"/>
      <c r="AN957" s="226"/>
      <c r="AO957" s="226">
        <f t="shared" si="302"/>
        <v>13389581.16</v>
      </c>
      <c r="AP957" s="227">
        <f t="shared" si="303"/>
        <v>0</v>
      </c>
      <c r="AQ957" s="228"/>
      <c r="AR957" s="228"/>
      <c r="AS957" s="339"/>
      <c r="AT957" s="230"/>
      <c r="AU957" s="119" t="s">
        <v>195</v>
      </c>
      <c r="AV957" s="119" t="e">
        <f>VLOOKUP(F957,[78]!FIxedAssetsV2[[FixedAssetNumber]:[DepartmentOperatingUnitNumber]],35,FALSE)</f>
        <v>#REF!</v>
      </c>
      <c r="AW957" s="119" t="e">
        <f t="shared" si="288"/>
        <v>#REF!</v>
      </c>
      <c r="BL957" s="279" t="s">
        <v>3925</v>
      </c>
    </row>
    <row r="958" spans="1:64" hidden="1" outlineLevel="1">
      <c r="A958" s="210">
        <f t="shared" si="297"/>
        <v>939</v>
      </c>
      <c r="B958" s="279" t="s">
        <v>187</v>
      </c>
      <c r="C958" s="216" t="s">
        <v>188</v>
      </c>
      <c r="D958" s="212">
        <v>156</v>
      </c>
      <c r="E958" s="279" t="s">
        <v>3929</v>
      </c>
      <c r="F958" s="279" t="s">
        <v>3930</v>
      </c>
      <c r="G958" s="363">
        <v>38695</v>
      </c>
      <c r="H958" s="329" t="s">
        <v>19</v>
      </c>
      <c r="I958" s="217">
        <v>8044</v>
      </c>
      <c r="J958" s="217" t="s">
        <v>3931</v>
      </c>
      <c r="K958" s="217"/>
      <c r="L958" s="217"/>
      <c r="M958" s="217">
        <v>2005</v>
      </c>
      <c r="N958" s="217"/>
      <c r="O958" s="217"/>
      <c r="P958" s="217" t="s">
        <v>3932</v>
      </c>
      <c r="Q958" s="212">
        <v>1</v>
      </c>
      <c r="R958" s="419"/>
      <c r="S958" s="221">
        <v>95332500</v>
      </c>
      <c r="T958" s="221">
        <f t="shared" si="298"/>
        <v>1588875</v>
      </c>
      <c r="U958" s="222">
        <v>60</v>
      </c>
      <c r="V958" s="223">
        <v>60</v>
      </c>
      <c r="W958" s="222">
        <f t="shared" si="299"/>
        <v>0</v>
      </c>
      <c r="X958" s="224">
        <f t="shared" si="300"/>
        <v>60</v>
      </c>
      <c r="Y958" s="225">
        <f t="shared" si="301"/>
        <v>0</v>
      </c>
      <c r="Z958" s="226">
        <v>95332500</v>
      </c>
      <c r="AA958" s="226">
        <v>0</v>
      </c>
      <c r="AB958" s="226">
        <f t="shared" si="294"/>
        <v>0</v>
      </c>
      <c r="AC958" s="226"/>
      <c r="AD958" s="226"/>
      <c r="AE958" s="226"/>
      <c r="AF958" s="226"/>
      <c r="AG958" s="226"/>
      <c r="AH958" s="226"/>
      <c r="AI958" s="226"/>
      <c r="AJ958" s="226"/>
      <c r="AK958" s="226"/>
      <c r="AL958" s="226"/>
      <c r="AM958" s="226"/>
      <c r="AN958" s="226"/>
      <c r="AO958" s="226">
        <f t="shared" si="302"/>
        <v>95332500</v>
      </c>
      <c r="AP958" s="227">
        <f t="shared" si="303"/>
        <v>0</v>
      </c>
      <c r="AQ958" s="228"/>
      <c r="AR958" s="228"/>
      <c r="AS958" s="339"/>
      <c r="AT958" s="230"/>
      <c r="AU958" s="119" t="s">
        <v>195</v>
      </c>
      <c r="AV958" s="119" t="e">
        <f>VLOOKUP(F958,[78]!FIxedAssetsV2[[FixedAssetNumber]:[DepartmentOperatingUnitNumber]],35,FALSE)</f>
        <v>#REF!</v>
      </c>
      <c r="AW958" s="119" t="e">
        <f t="shared" si="288"/>
        <v>#REF!</v>
      </c>
      <c r="BL958" s="279" t="s">
        <v>3929</v>
      </c>
    </row>
    <row r="959" spans="1:64" hidden="1" outlineLevel="1">
      <c r="A959" s="210">
        <f t="shared" si="297"/>
        <v>940</v>
      </c>
      <c r="B959" s="279" t="s">
        <v>187</v>
      </c>
      <c r="C959" s="216" t="s">
        <v>188</v>
      </c>
      <c r="D959" s="212">
        <v>156</v>
      </c>
      <c r="E959" s="279" t="s">
        <v>3933</v>
      </c>
      <c r="F959" s="279" t="s">
        <v>3934</v>
      </c>
      <c r="G959" s="363">
        <v>38695</v>
      </c>
      <c r="H959" s="329" t="s">
        <v>19</v>
      </c>
      <c r="I959" s="217">
        <v>8044</v>
      </c>
      <c r="J959" s="217" t="s">
        <v>3931</v>
      </c>
      <c r="K959" s="217"/>
      <c r="L959" s="217"/>
      <c r="M959" s="217">
        <v>2005</v>
      </c>
      <c r="N959" s="217"/>
      <c r="O959" s="217"/>
      <c r="P959" s="217" t="s">
        <v>3935</v>
      </c>
      <c r="Q959" s="212">
        <v>1</v>
      </c>
      <c r="R959" s="419"/>
      <c r="S959" s="221">
        <v>95332500</v>
      </c>
      <c r="T959" s="221">
        <f t="shared" si="298"/>
        <v>1588875</v>
      </c>
      <c r="U959" s="222">
        <v>60</v>
      </c>
      <c r="V959" s="223">
        <v>60</v>
      </c>
      <c r="W959" s="222">
        <f t="shared" si="299"/>
        <v>0</v>
      </c>
      <c r="X959" s="224">
        <f t="shared" si="300"/>
        <v>60</v>
      </c>
      <c r="Y959" s="225">
        <f t="shared" si="301"/>
        <v>0</v>
      </c>
      <c r="Z959" s="226">
        <v>95332500</v>
      </c>
      <c r="AA959" s="226">
        <v>0</v>
      </c>
      <c r="AB959" s="226">
        <f t="shared" si="294"/>
        <v>0</v>
      </c>
      <c r="AC959" s="226"/>
      <c r="AD959" s="226"/>
      <c r="AE959" s="226"/>
      <c r="AF959" s="226"/>
      <c r="AG959" s="226"/>
      <c r="AH959" s="226"/>
      <c r="AI959" s="226"/>
      <c r="AJ959" s="226"/>
      <c r="AK959" s="226"/>
      <c r="AL959" s="226"/>
      <c r="AM959" s="226"/>
      <c r="AN959" s="226"/>
      <c r="AO959" s="226">
        <f t="shared" si="302"/>
        <v>95332500</v>
      </c>
      <c r="AP959" s="227">
        <f t="shared" si="303"/>
        <v>0</v>
      </c>
      <c r="AQ959" s="228"/>
      <c r="AR959" s="228"/>
      <c r="AS959" s="339"/>
      <c r="AT959" s="230"/>
      <c r="AU959" s="119" t="s">
        <v>195</v>
      </c>
      <c r="AV959" s="119" t="e">
        <f>VLOOKUP(F959,[78]!FIxedAssetsV2[[FixedAssetNumber]:[DepartmentOperatingUnitNumber]],35,FALSE)</f>
        <v>#REF!</v>
      </c>
      <c r="AW959" s="119" t="e">
        <f t="shared" si="288"/>
        <v>#REF!</v>
      </c>
      <c r="BL959" s="279" t="s">
        <v>3933</v>
      </c>
    </row>
    <row r="960" spans="1:64" hidden="1" outlineLevel="1">
      <c r="A960" s="210">
        <f t="shared" si="297"/>
        <v>941</v>
      </c>
      <c r="B960" s="279" t="s">
        <v>187</v>
      </c>
      <c r="C960" s="216" t="s">
        <v>188</v>
      </c>
      <c r="D960" s="212">
        <v>156</v>
      </c>
      <c r="E960" s="279" t="s">
        <v>3936</v>
      </c>
      <c r="F960" s="279" t="s">
        <v>3937</v>
      </c>
      <c r="G960" s="363">
        <v>38771</v>
      </c>
      <c r="H960" s="329" t="s">
        <v>19</v>
      </c>
      <c r="I960" s="217">
        <v>8095</v>
      </c>
      <c r="J960" s="217" t="s">
        <v>3931</v>
      </c>
      <c r="K960" s="217"/>
      <c r="L960" s="217"/>
      <c r="M960" s="217">
        <v>2006</v>
      </c>
      <c r="N960" s="217"/>
      <c r="O960" s="217"/>
      <c r="P960" s="217" t="s">
        <v>3938</v>
      </c>
      <c r="Q960" s="212">
        <v>1</v>
      </c>
      <c r="R960" s="419"/>
      <c r="S960" s="221">
        <v>89252500</v>
      </c>
      <c r="T960" s="221">
        <f t="shared" si="298"/>
        <v>1487541.6666666667</v>
      </c>
      <c r="U960" s="222">
        <v>60</v>
      </c>
      <c r="V960" s="223">
        <v>60</v>
      </c>
      <c r="W960" s="222">
        <f t="shared" si="299"/>
        <v>0</v>
      </c>
      <c r="X960" s="224">
        <f t="shared" si="300"/>
        <v>60</v>
      </c>
      <c r="Y960" s="225">
        <f t="shared" si="301"/>
        <v>0</v>
      </c>
      <c r="Z960" s="226">
        <v>89252500</v>
      </c>
      <c r="AA960" s="226">
        <v>0</v>
      </c>
      <c r="AB960" s="226">
        <f t="shared" si="294"/>
        <v>0</v>
      </c>
      <c r="AC960" s="226"/>
      <c r="AD960" s="226"/>
      <c r="AE960" s="226"/>
      <c r="AF960" s="226"/>
      <c r="AG960" s="226"/>
      <c r="AH960" s="226"/>
      <c r="AI960" s="226"/>
      <c r="AJ960" s="226"/>
      <c r="AK960" s="226"/>
      <c r="AL960" s="226"/>
      <c r="AM960" s="226"/>
      <c r="AN960" s="226"/>
      <c r="AO960" s="226">
        <f t="shared" si="302"/>
        <v>89252500</v>
      </c>
      <c r="AP960" s="227">
        <f t="shared" si="303"/>
        <v>0</v>
      </c>
      <c r="AQ960" s="228"/>
      <c r="AR960" s="228"/>
      <c r="AS960" s="339"/>
      <c r="AT960" s="230"/>
      <c r="AU960" s="119" t="s">
        <v>195</v>
      </c>
      <c r="AV960" s="119" t="e">
        <f>VLOOKUP(F960,[78]!FIxedAssetsV2[[FixedAssetNumber]:[DepartmentOperatingUnitNumber]],35,FALSE)</f>
        <v>#REF!</v>
      </c>
      <c r="AW960" s="119" t="e">
        <f t="shared" si="288"/>
        <v>#REF!</v>
      </c>
      <c r="BL960" s="279" t="s">
        <v>3936</v>
      </c>
    </row>
    <row r="961" spans="1:64" hidden="1" outlineLevel="1">
      <c r="A961" s="210">
        <f t="shared" si="297"/>
        <v>942</v>
      </c>
      <c r="B961" s="279" t="s">
        <v>187</v>
      </c>
      <c r="C961" s="216" t="s">
        <v>188</v>
      </c>
      <c r="D961" s="212">
        <v>156</v>
      </c>
      <c r="E961" s="279" t="s">
        <v>3939</v>
      </c>
      <c r="F961" s="279" t="s">
        <v>3940</v>
      </c>
      <c r="G961" s="363">
        <v>38771</v>
      </c>
      <c r="H961" s="329" t="s">
        <v>19</v>
      </c>
      <c r="I961" s="217">
        <v>8095</v>
      </c>
      <c r="J961" s="217" t="s">
        <v>3941</v>
      </c>
      <c r="K961" s="217"/>
      <c r="L961" s="217"/>
      <c r="M961" s="217">
        <v>2006</v>
      </c>
      <c r="N961" s="217"/>
      <c r="O961" s="217"/>
      <c r="P961" s="217" t="s">
        <v>3942</v>
      </c>
      <c r="Q961" s="212">
        <v>1</v>
      </c>
      <c r="R961" s="445"/>
      <c r="S961" s="221">
        <v>89252500</v>
      </c>
      <c r="T961" s="221">
        <f t="shared" si="298"/>
        <v>1487541.6666666667</v>
      </c>
      <c r="U961" s="222">
        <v>60</v>
      </c>
      <c r="V961" s="223">
        <v>60</v>
      </c>
      <c r="W961" s="222">
        <f t="shared" si="299"/>
        <v>0</v>
      </c>
      <c r="X961" s="224">
        <f t="shared" si="300"/>
        <v>60</v>
      </c>
      <c r="Y961" s="225">
        <f t="shared" si="301"/>
        <v>0</v>
      </c>
      <c r="Z961" s="226">
        <v>89252500</v>
      </c>
      <c r="AA961" s="226">
        <v>0</v>
      </c>
      <c r="AB961" s="226">
        <f t="shared" si="294"/>
        <v>0</v>
      </c>
      <c r="AC961" s="226"/>
      <c r="AD961" s="226"/>
      <c r="AE961" s="226"/>
      <c r="AF961" s="226"/>
      <c r="AG961" s="226"/>
      <c r="AH961" s="226"/>
      <c r="AI961" s="226"/>
      <c r="AJ961" s="226"/>
      <c r="AK961" s="226"/>
      <c r="AL961" s="226"/>
      <c r="AM961" s="226"/>
      <c r="AN961" s="226"/>
      <c r="AO961" s="226">
        <f t="shared" si="302"/>
        <v>89252500</v>
      </c>
      <c r="AP961" s="227">
        <f t="shared" si="303"/>
        <v>0</v>
      </c>
      <c r="AQ961" s="228"/>
      <c r="AR961" s="228"/>
      <c r="AS961" s="339"/>
      <c r="AT961" s="230"/>
      <c r="AU961" s="119" t="s">
        <v>195</v>
      </c>
      <c r="AV961" s="119" t="e">
        <f>VLOOKUP(F961,[78]!FIxedAssetsV2[[FixedAssetNumber]:[DepartmentOperatingUnitNumber]],35,FALSE)</f>
        <v>#REF!</v>
      </c>
      <c r="AW961" s="119" t="e">
        <f t="shared" si="288"/>
        <v>#REF!</v>
      </c>
      <c r="BL961" s="279" t="s">
        <v>3939</v>
      </c>
    </row>
    <row r="962" spans="1:64" hidden="1" outlineLevel="1">
      <c r="A962" s="210">
        <f t="shared" si="297"/>
        <v>943</v>
      </c>
      <c r="B962" s="279" t="s">
        <v>187</v>
      </c>
      <c r="C962" s="216" t="s">
        <v>188</v>
      </c>
      <c r="D962" s="212">
        <v>156</v>
      </c>
      <c r="E962" s="279" t="s">
        <v>3943</v>
      </c>
      <c r="F962" s="279" t="s">
        <v>3944</v>
      </c>
      <c r="G962" s="363">
        <v>38898</v>
      </c>
      <c r="H962" s="329" t="s">
        <v>19</v>
      </c>
      <c r="I962" s="217">
        <v>9030</v>
      </c>
      <c r="J962" s="217" t="s">
        <v>3931</v>
      </c>
      <c r="K962" s="217"/>
      <c r="L962" s="217"/>
      <c r="M962" s="217">
        <v>2006</v>
      </c>
      <c r="N962" s="217"/>
      <c r="O962" s="217"/>
      <c r="P962" s="217"/>
      <c r="Q962" s="212">
        <v>1</v>
      </c>
      <c r="R962" s="419"/>
      <c r="S962" s="221">
        <v>87685000</v>
      </c>
      <c r="T962" s="221">
        <f t="shared" si="298"/>
        <v>1461416.6666666667</v>
      </c>
      <c r="U962" s="222">
        <v>60</v>
      </c>
      <c r="V962" s="223">
        <v>60</v>
      </c>
      <c r="W962" s="222">
        <f t="shared" si="299"/>
        <v>0</v>
      </c>
      <c r="X962" s="224">
        <f t="shared" si="300"/>
        <v>60</v>
      </c>
      <c r="Y962" s="225">
        <f t="shared" si="301"/>
        <v>0</v>
      </c>
      <c r="Z962" s="226">
        <v>87685000</v>
      </c>
      <c r="AA962" s="226">
        <v>0</v>
      </c>
      <c r="AB962" s="226">
        <f t="shared" si="294"/>
        <v>0</v>
      </c>
      <c r="AC962" s="226"/>
      <c r="AD962" s="226"/>
      <c r="AE962" s="226"/>
      <c r="AF962" s="226"/>
      <c r="AG962" s="226"/>
      <c r="AH962" s="226"/>
      <c r="AI962" s="226"/>
      <c r="AJ962" s="226"/>
      <c r="AK962" s="226"/>
      <c r="AL962" s="226"/>
      <c r="AM962" s="226"/>
      <c r="AN962" s="226"/>
      <c r="AO962" s="226">
        <f t="shared" si="302"/>
        <v>87685000</v>
      </c>
      <c r="AP962" s="227">
        <f t="shared" si="303"/>
        <v>0</v>
      </c>
      <c r="AQ962" s="228"/>
      <c r="AR962" s="228"/>
      <c r="AS962" s="339"/>
      <c r="AT962" s="230"/>
      <c r="AU962" s="119" t="s">
        <v>195</v>
      </c>
      <c r="AV962" s="119" t="e">
        <f>VLOOKUP(F962,[78]!FIxedAssetsV2[[FixedAssetNumber]:[DepartmentOperatingUnitNumber]],35,FALSE)</f>
        <v>#REF!</v>
      </c>
      <c r="AW962" s="119" t="e">
        <f t="shared" si="288"/>
        <v>#REF!</v>
      </c>
      <c r="BL962" s="279" t="s">
        <v>3943</v>
      </c>
    </row>
    <row r="963" spans="1:64" hidden="1" outlineLevel="1">
      <c r="A963" s="210">
        <f t="shared" si="297"/>
        <v>944</v>
      </c>
      <c r="B963" s="279" t="s">
        <v>187</v>
      </c>
      <c r="C963" s="216" t="s">
        <v>188</v>
      </c>
      <c r="D963" s="212">
        <v>156</v>
      </c>
      <c r="E963" s="279" t="s">
        <v>3945</v>
      </c>
      <c r="F963" s="279" t="s">
        <v>3946</v>
      </c>
      <c r="G963" s="363">
        <v>38898</v>
      </c>
      <c r="H963" s="329" t="s">
        <v>19</v>
      </c>
      <c r="I963" s="217">
        <v>9030</v>
      </c>
      <c r="J963" s="217" t="s">
        <v>3931</v>
      </c>
      <c r="K963" s="217"/>
      <c r="L963" s="217"/>
      <c r="M963" s="217">
        <v>2006</v>
      </c>
      <c r="N963" s="217"/>
      <c r="O963" s="217"/>
      <c r="P963" s="217"/>
      <c r="Q963" s="212">
        <v>1</v>
      </c>
      <c r="R963" s="419"/>
      <c r="S963" s="221">
        <v>87685000</v>
      </c>
      <c r="T963" s="221">
        <f t="shared" si="298"/>
        <v>1461416.6666666667</v>
      </c>
      <c r="U963" s="222">
        <v>60</v>
      </c>
      <c r="V963" s="223">
        <v>60</v>
      </c>
      <c r="W963" s="222">
        <f t="shared" si="299"/>
        <v>0</v>
      </c>
      <c r="X963" s="224">
        <f t="shared" si="300"/>
        <v>60</v>
      </c>
      <c r="Y963" s="225">
        <f t="shared" si="301"/>
        <v>0</v>
      </c>
      <c r="Z963" s="226">
        <v>87685000</v>
      </c>
      <c r="AA963" s="226">
        <v>0</v>
      </c>
      <c r="AB963" s="226">
        <f t="shared" si="294"/>
        <v>0</v>
      </c>
      <c r="AC963" s="226"/>
      <c r="AD963" s="226"/>
      <c r="AE963" s="226"/>
      <c r="AF963" s="226"/>
      <c r="AG963" s="226"/>
      <c r="AH963" s="226"/>
      <c r="AI963" s="226"/>
      <c r="AJ963" s="226"/>
      <c r="AK963" s="226"/>
      <c r="AL963" s="226"/>
      <c r="AM963" s="226"/>
      <c r="AN963" s="226"/>
      <c r="AO963" s="226">
        <f t="shared" si="302"/>
        <v>87685000</v>
      </c>
      <c r="AP963" s="227">
        <f t="shared" si="303"/>
        <v>0</v>
      </c>
      <c r="AQ963" s="228"/>
      <c r="AR963" s="228"/>
      <c r="AS963" s="339"/>
      <c r="AT963" s="230"/>
      <c r="AU963" s="119" t="s">
        <v>195</v>
      </c>
      <c r="AV963" s="119" t="e">
        <f>VLOOKUP(F963,[78]!FIxedAssetsV2[[FixedAssetNumber]:[DepartmentOperatingUnitNumber]],35,FALSE)</f>
        <v>#REF!</v>
      </c>
      <c r="AW963" s="119" t="e">
        <f t="shared" si="288"/>
        <v>#REF!</v>
      </c>
      <c r="BL963" s="279" t="s">
        <v>3945</v>
      </c>
    </row>
    <row r="964" spans="1:64" hidden="1" outlineLevel="1">
      <c r="A964" s="210">
        <f t="shared" si="297"/>
        <v>945</v>
      </c>
      <c r="B964" s="213" t="s">
        <v>206</v>
      </c>
      <c r="C964" s="517" t="s">
        <v>188</v>
      </c>
      <c r="D964" s="212">
        <v>156</v>
      </c>
      <c r="E964" s="213" t="s">
        <v>3947</v>
      </c>
      <c r="F964" s="213" t="s">
        <v>3948</v>
      </c>
      <c r="G964" s="363">
        <v>39164</v>
      </c>
      <c r="H964" s="329" t="s">
        <v>19</v>
      </c>
      <c r="I964" s="217">
        <v>3126</v>
      </c>
      <c r="J964" s="217" t="s">
        <v>3927</v>
      </c>
      <c r="K964" s="217" t="s">
        <v>3949</v>
      </c>
      <c r="L964" s="217"/>
      <c r="M964" s="217">
        <v>2007</v>
      </c>
      <c r="N964" s="217"/>
      <c r="O964" s="217"/>
      <c r="P964" s="217"/>
      <c r="Q964" s="212">
        <v>1</v>
      </c>
      <c r="R964" s="419"/>
      <c r="S964" s="221">
        <v>14564400</v>
      </c>
      <c r="T964" s="221">
        <f t="shared" si="298"/>
        <v>242740</v>
      </c>
      <c r="U964" s="222">
        <v>60</v>
      </c>
      <c r="V964" s="223">
        <v>60</v>
      </c>
      <c r="W964" s="222">
        <f t="shared" si="299"/>
        <v>0</v>
      </c>
      <c r="X964" s="224">
        <f t="shared" si="300"/>
        <v>60</v>
      </c>
      <c r="Y964" s="225">
        <f t="shared" si="301"/>
        <v>0</v>
      </c>
      <c r="Z964" s="226">
        <v>14564400</v>
      </c>
      <c r="AA964" s="226">
        <v>0</v>
      </c>
      <c r="AB964" s="226">
        <f t="shared" si="294"/>
        <v>0</v>
      </c>
      <c r="AC964" s="226"/>
      <c r="AD964" s="226"/>
      <c r="AE964" s="226"/>
      <c r="AF964" s="226"/>
      <c r="AG964" s="226"/>
      <c r="AH964" s="226"/>
      <c r="AI964" s="226"/>
      <c r="AJ964" s="226"/>
      <c r="AK964" s="226"/>
      <c r="AL964" s="226"/>
      <c r="AM964" s="226"/>
      <c r="AN964" s="226"/>
      <c r="AO964" s="226">
        <f t="shared" si="302"/>
        <v>14564400</v>
      </c>
      <c r="AP964" s="227">
        <f t="shared" si="303"/>
        <v>0</v>
      </c>
      <c r="AQ964" s="228"/>
      <c r="AR964" s="228"/>
      <c r="AS964" s="339"/>
      <c r="AT964" s="230"/>
      <c r="AU964" s="119" t="s">
        <v>195</v>
      </c>
      <c r="AV964" s="119" t="e">
        <f>VLOOKUP(F964,[78]!FIxedAssetsV2[[FixedAssetNumber]:[DepartmentOperatingUnitNumber]],35,FALSE)</f>
        <v>#REF!</v>
      </c>
      <c r="AW964" s="119" t="e">
        <f t="shared" si="288"/>
        <v>#REF!</v>
      </c>
      <c r="BL964" s="213" t="s">
        <v>3947</v>
      </c>
    </row>
    <row r="965" spans="1:64" hidden="1" outlineLevel="1">
      <c r="A965" s="210">
        <f t="shared" si="297"/>
        <v>946</v>
      </c>
      <c r="B965" s="213" t="s">
        <v>266</v>
      </c>
      <c r="C965" s="216" t="s">
        <v>260</v>
      </c>
      <c r="D965" s="212">
        <v>156</v>
      </c>
      <c r="E965" s="213" t="s">
        <v>3950</v>
      </c>
      <c r="F965" s="213" t="s">
        <v>3951</v>
      </c>
      <c r="G965" s="336">
        <v>39629</v>
      </c>
      <c r="H965" s="337" t="s">
        <v>19</v>
      </c>
      <c r="I965" s="330">
        <v>13</v>
      </c>
      <c r="J965" s="330" t="s">
        <v>3952</v>
      </c>
      <c r="K965" s="217" t="s">
        <v>3953</v>
      </c>
      <c r="L965" s="217" t="s">
        <v>3954</v>
      </c>
      <c r="M965" s="217">
        <v>2008</v>
      </c>
      <c r="N965" s="217"/>
      <c r="O965" s="217"/>
      <c r="P965" s="217"/>
      <c r="Q965" s="212">
        <v>2</v>
      </c>
      <c r="R965" s="445"/>
      <c r="S965" s="221">
        <v>65000000</v>
      </c>
      <c r="T965" s="221">
        <f t="shared" si="298"/>
        <v>1083333.3333333333</v>
      </c>
      <c r="U965" s="222">
        <v>60</v>
      </c>
      <c r="V965" s="223">
        <v>60</v>
      </c>
      <c r="W965" s="222">
        <f t="shared" si="299"/>
        <v>0</v>
      </c>
      <c r="X965" s="224">
        <f t="shared" si="300"/>
        <v>60</v>
      </c>
      <c r="Y965" s="225">
        <f t="shared" si="301"/>
        <v>0</v>
      </c>
      <c r="Z965" s="226">
        <v>64999999.999999993</v>
      </c>
      <c r="AA965" s="226">
        <v>7.4505805969238281E-9</v>
      </c>
      <c r="AB965" s="226">
        <f t="shared" si="294"/>
        <v>0</v>
      </c>
      <c r="AC965" s="226"/>
      <c r="AD965" s="226"/>
      <c r="AE965" s="226"/>
      <c r="AF965" s="226"/>
      <c r="AG965" s="226"/>
      <c r="AH965" s="226"/>
      <c r="AI965" s="226"/>
      <c r="AJ965" s="226"/>
      <c r="AK965" s="226"/>
      <c r="AL965" s="226"/>
      <c r="AM965" s="226"/>
      <c r="AN965" s="226"/>
      <c r="AO965" s="226">
        <f t="shared" si="302"/>
        <v>64999999.999999993</v>
      </c>
      <c r="AP965" s="227">
        <f t="shared" si="303"/>
        <v>7.4505805969238281E-9</v>
      </c>
      <c r="AQ965" s="228"/>
      <c r="AR965" s="228"/>
      <c r="AS965" s="339"/>
      <c r="AT965" s="230"/>
      <c r="AU965" s="119" t="s">
        <v>195</v>
      </c>
      <c r="AV965" s="119" t="e">
        <f>VLOOKUP(F965,[78]!FIxedAssetsV2[[FixedAssetNumber]:[DepartmentOperatingUnitNumber]],35,FALSE)</f>
        <v>#REF!</v>
      </c>
      <c r="AW965" s="119" t="e">
        <f t="shared" si="288"/>
        <v>#REF!</v>
      </c>
      <c r="BL965" s="213" t="s">
        <v>3950</v>
      </c>
    </row>
    <row r="966" spans="1:64" hidden="1" outlineLevel="1">
      <c r="A966" s="210">
        <f t="shared" si="297"/>
        <v>947</v>
      </c>
      <c r="B966" s="213" t="s">
        <v>266</v>
      </c>
      <c r="C966" s="216" t="s">
        <v>260</v>
      </c>
      <c r="D966" s="212">
        <v>156</v>
      </c>
      <c r="E966" s="213" t="s">
        <v>3955</v>
      </c>
      <c r="F966" s="213" t="s">
        <v>3956</v>
      </c>
      <c r="G966" s="336">
        <v>39629</v>
      </c>
      <c r="H966" s="337" t="s">
        <v>19</v>
      </c>
      <c r="I966" s="217">
        <v>13</v>
      </c>
      <c r="J966" s="330" t="s">
        <v>3952</v>
      </c>
      <c r="K966" s="217" t="s">
        <v>3953</v>
      </c>
      <c r="L966" s="217" t="s">
        <v>3954</v>
      </c>
      <c r="M966" s="217">
        <v>2008</v>
      </c>
      <c r="N966" s="217"/>
      <c r="O966" s="217"/>
      <c r="P966" s="217"/>
      <c r="Q966" s="212">
        <v>2</v>
      </c>
      <c r="R966" s="445"/>
      <c r="S966" s="221">
        <v>141000000</v>
      </c>
      <c r="T966" s="221">
        <f t="shared" si="298"/>
        <v>1175000</v>
      </c>
      <c r="U966" s="222">
        <v>120</v>
      </c>
      <c r="V966" s="223">
        <v>120</v>
      </c>
      <c r="W966" s="222">
        <f t="shared" si="299"/>
        <v>0</v>
      </c>
      <c r="X966" s="224">
        <f t="shared" si="300"/>
        <v>120</v>
      </c>
      <c r="Y966" s="225">
        <f t="shared" si="301"/>
        <v>0</v>
      </c>
      <c r="Z966" s="226">
        <v>141000000</v>
      </c>
      <c r="AA966" s="226">
        <v>0</v>
      </c>
      <c r="AB966" s="226">
        <f t="shared" si="294"/>
        <v>0</v>
      </c>
      <c r="AC966" s="226"/>
      <c r="AD966" s="226"/>
      <c r="AE966" s="226"/>
      <c r="AF966" s="226"/>
      <c r="AG966" s="226"/>
      <c r="AH966" s="226"/>
      <c r="AI966" s="226"/>
      <c r="AJ966" s="226"/>
      <c r="AK966" s="226"/>
      <c r="AL966" s="226"/>
      <c r="AM966" s="226"/>
      <c r="AN966" s="226"/>
      <c r="AO966" s="226">
        <f t="shared" si="302"/>
        <v>141000000</v>
      </c>
      <c r="AP966" s="227">
        <f t="shared" si="303"/>
        <v>0</v>
      </c>
      <c r="AQ966" s="228"/>
      <c r="AR966" s="228"/>
      <c r="AS966" s="339"/>
      <c r="AT966" s="230"/>
      <c r="AU966" s="119" t="s">
        <v>195</v>
      </c>
      <c r="AV966" s="119" t="e">
        <f>VLOOKUP(F966,[78]!FIxedAssetsV2[[FixedAssetNumber]:[DepartmentOperatingUnitNumber]],35,FALSE)</f>
        <v>#REF!</v>
      </c>
      <c r="AW966" s="119" t="e">
        <f t="shared" si="288"/>
        <v>#REF!</v>
      </c>
      <c r="BL966" s="213" t="s">
        <v>3955</v>
      </c>
    </row>
    <row r="967" spans="1:64" hidden="1" outlineLevel="1">
      <c r="A967" s="210">
        <f t="shared" si="297"/>
        <v>948</v>
      </c>
      <c r="B967" s="213" t="s">
        <v>266</v>
      </c>
      <c r="C967" s="216" t="s">
        <v>260</v>
      </c>
      <c r="D967" s="212">
        <v>156</v>
      </c>
      <c r="E967" s="213" t="s">
        <v>3957</v>
      </c>
      <c r="F967" s="213" t="s">
        <v>3958</v>
      </c>
      <c r="G967" s="363">
        <v>39783</v>
      </c>
      <c r="H967" s="329" t="s">
        <v>19</v>
      </c>
      <c r="I967" s="217">
        <v>1</v>
      </c>
      <c r="J967" s="217" t="s">
        <v>3959</v>
      </c>
      <c r="K967" s="217" t="s">
        <v>3960</v>
      </c>
      <c r="L967" s="217" t="s">
        <v>3961</v>
      </c>
      <c r="M967" s="217">
        <v>2008</v>
      </c>
      <c r="N967" s="217"/>
      <c r="O967" s="217"/>
      <c r="P967" s="217"/>
      <c r="Q967" s="212">
        <v>1</v>
      </c>
      <c r="R967" s="445">
        <v>1170</v>
      </c>
      <c r="S967" s="221">
        <v>14216670</v>
      </c>
      <c r="T967" s="221">
        <f t="shared" si="298"/>
        <v>236944.5</v>
      </c>
      <c r="U967" s="222">
        <v>60</v>
      </c>
      <c r="V967" s="223">
        <v>60</v>
      </c>
      <c r="W967" s="222">
        <f t="shared" si="299"/>
        <v>0</v>
      </c>
      <c r="X967" s="224">
        <f t="shared" si="300"/>
        <v>60</v>
      </c>
      <c r="Y967" s="225">
        <f t="shared" si="301"/>
        <v>0</v>
      </c>
      <c r="Z967" s="226">
        <v>14216670</v>
      </c>
      <c r="AA967" s="226">
        <v>0</v>
      </c>
      <c r="AB967" s="226">
        <f t="shared" si="294"/>
        <v>0</v>
      </c>
      <c r="AC967" s="226"/>
      <c r="AD967" s="226"/>
      <c r="AE967" s="226"/>
      <c r="AF967" s="226"/>
      <c r="AG967" s="226"/>
      <c r="AH967" s="226"/>
      <c r="AI967" s="226"/>
      <c r="AJ967" s="226"/>
      <c r="AK967" s="226"/>
      <c r="AL967" s="226"/>
      <c r="AM967" s="226"/>
      <c r="AN967" s="226"/>
      <c r="AO967" s="226">
        <f t="shared" si="302"/>
        <v>14216670</v>
      </c>
      <c r="AP967" s="227">
        <f t="shared" si="303"/>
        <v>0</v>
      </c>
      <c r="AQ967" s="228"/>
      <c r="AR967" s="228"/>
      <c r="AS967" s="339"/>
      <c r="AT967" s="230"/>
      <c r="AU967" s="119" t="s">
        <v>195</v>
      </c>
      <c r="AV967" s="119" t="e">
        <f>VLOOKUP(F967,[78]!FIxedAssetsV2[[FixedAssetNumber]:[DepartmentOperatingUnitNumber]],35,FALSE)</f>
        <v>#REF!</v>
      </c>
      <c r="AW967" s="119" t="e">
        <f t="shared" si="288"/>
        <v>#REF!</v>
      </c>
      <c r="BL967" s="213" t="s">
        <v>3957</v>
      </c>
    </row>
    <row r="968" spans="1:64" hidden="1" outlineLevel="1">
      <c r="A968" s="210">
        <f t="shared" si="297"/>
        <v>949</v>
      </c>
      <c r="B968" s="213" t="s">
        <v>199</v>
      </c>
      <c r="C968" s="271" t="s">
        <v>200</v>
      </c>
      <c r="D968" s="212">
        <v>156</v>
      </c>
      <c r="E968" s="213"/>
      <c r="F968" s="213" t="s">
        <v>3962</v>
      </c>
      <c r="G968" s="363">
        <v>39994</v>
      </c>
      <c r="H968" s="329" t="s">
        <v>19</v>
      </c>
      <c r="I968" s="217">
        <v>4015</v>
      </c>
      <c r="J968" s="217" t="s">
        <v>3963</v>
      </c>
      <c r="K968" s="217" t="s">
        <v>3964</v>
      </c>
      <c r="L968" s="217"/>
      <c r="M968" s="217">
        <v>2009</v>
      </c>
      <c r="N968" s="217"/>
      <c r="O968" s="217"/>
      <c r="P968" s="217"/>
      <c r="Q968" s="212">
        <v>4</v>
      </c>
      <c r="R968" s="446">
        <v>428000</v>
      </c>
      <c r="S968" s="444">
        <v>45920120</v>
      </c>
      <c r="T968" s="221">
        <f t="shared" si="298"/>
        <v>765335.33333333337</v>
      </c>
      <c r="U968" s="222">
        <v>60</v>
      </c>
      <c r="V968" s="223">
        <v>60</v>
      </c>
      <c r="W968" s="222">
        <f t="shared" si="299"/>
        <v>0</v>
      </c>
      <c r="X968" s="224">
        <f t="shared" si="300"/>
        <v>60</v>
      </c>
      <c r="Y968" s="225">
        <f t="shared" si="301"/>
        <v>0</v>
      </c>
      <c r="Z968" s="226">
        <v>45920120</v>
      </c>
      <c r="AA968" s="226">
        <v>0</v>
      </c>
      <c r="AB968" s="226">
        <f t="shared" si="294"/>
        <v>0</v>
      </c>
      <c r="AC968" s="226"/>
      <c r="AD968" s="226"/>
      <c r="AE968" s="226"/>
      <c r="AF968" s="226"/>
      <c r="AG968" s="226"/>
      <c r="AH968" s="226"/>
      <c r="AI968" s="226"/>
      <c r="AJ968" s="226"/>
      <c r="AK968" s="226"/>
      <c r="AL968" s="226"/>
      <c r="AM968" s="226"/>
      <c r="AN968" s="226"/>
      <c r="AO968" s="226">
        <f t="shared" si="302"/>
        <v>45920120</v>
      </c>
      <c r="AP968" s="227">
        <f t="shared" si="303"/>
        <v>0</v>
      </c>
      <c r="AQ968" s="228"/>
      <c r="AR968" s="228"/>
      <c r="AS968" s="339"/>
      <c r="AT968" s="230"/>
      <c r="AU968" s="119" t="s">
        <v>195</v>
      </c>
      <c r="AV968" s="119" t="e">
        <f>VLOOKUP(F968,[78]!FIxedAssetsV2[[FixedAssetNumber]:[DepartmentOperatingUnitNumber]],35,FALSE)</f>
        <v>#REF!</v>
      </c>
      <c r="AW968" s="119" t="e">
        <f t="shared" si="288"/>
        <v>#REF!</v>
      </c>
      <c r="BL968" s="213"/>
    </row>
    <row r="969" spans="1:64" hidden="1" outlineLevel="1">
      <c r="A969" s="210">
        <f t="shared" si="297"/>
        <v>950</v>
      </c>
      <c r="B969" s="279" t="s">
        <v>187</v>
      </c>
      <c r="C969" s="216" t="s">
        <v>188</v>
      </c>
      <c r="D969" s="212">
        <v>156</v>
      </c>
      <c r="E969" s="279" t="s">
        <v>3965</v>
      </c>
      <c r="F969" s="279" t="s">
        <v>3966</v>
      </c>
      <c r="G969" s="363">
        <v>40389</v>
      </c>
      <c r="H969" s="329" t="s">
        <v>19</v>
      </c>
      <c r="I969" s="217">
        <v>2531</v>
      </c>
      <c r="J969" s="217" t="s">
        <v>502</v>
      </c>
      <c r="K969" s="217" t="s">
        <v>654</v>
      </c>
      <c r="L969" s="217" t="s">
        <v>3967</v>
      </c>
      <c r="M969" s="217">
        <v>2010</v>
      </c>
      <c r="N969" s="217"/>
      <c r="O969" s="217"/>
      <c r="P969" s="217"/>
      <c r="Q969" s="212">
        <v>1</v>
      </c>
      <c r="R969" s="446"/>
      <c r="S969" s="444">
        <v>65000000</v>
      </c>
      <c r="T969" s="221">
        <f t="shared" si="298"/>
        <v>2708333.3333333335</v>
      </c>
      <c r="U969" s="222">
        <v>24</v>
      </c>
      <c r="V969" s="223">
        <v>24</v>
      </c>
      <c r="W969" s="222">
        <f t="shared" si="299"/>
        <v>0</v>
      </c>
      <c r="X969" s="224">
        <f t="shared" si="300"/>
        <v>24</v>
      </c>
      <c r="Y969" s="225">
        <f t="shared" si="301"/>
        <v>0</v>
      </c>
      <c r="Z969" s="226">
        <v>65000000</v>
      </c>
      <c r="AA969" s="226">
        <v>0</v>
      </c>
      <c r="AB969" s="226">
        <f t="shared" si="294"/>
        <v>0</v>
      </c>
      <c r="AC969" s="226"/>
      <c r="AD969" s="226"/>
      <c r="AE969" s="226"/>
      <c r="AF969" s="226"/>
      <c r="AG969" s="226"/>
      <c r="AH969" s="226"/>
      <c r="AI969" s="226"/>
      <c r="AJ969" s="226"/>
      <c r="AK969" s="226"/>
      <c r="AL969" s="226"/>
      <c r="AM969" s="226"/>
      <c r="AN969" s="226"/>
      <c r="AO969" s="226">
        <f t="shared" si="302"/>
        <v>65000000</v>
      </c>
      <c r="AP969" s="227">
        <f t="shared" si="303"/>
        <v>0</v>
      </c>
      <c r="AQ969" s="228"/>
      <c r="AR969" s="228"/>
      <c r="AS969" s="339"/>
      <c r="AT969" s="230"/>
      <c r="AU969" s="119" t="s">
        <v>195</v>
      </c>
      <c r="AV969" s="119" t="e">
        <f>VLOOKUP(F969,[78]!FIxedAssetsV2[[FixedAssetNumber]:[DepartmentOperatingUnitNumber]],35,FALSE)</f>
        <v>#REF!</v>
      </c>
      <c r="AW969" s="119" t="e">
        <f t="shared" si="288"/>
        <v>#REF!</v>
      </c>
      <c r="BL969" s="279" t="s">
        <v>3965</v>
      </c>
    </row>
    <row r="970" spans="1:64" hidden="1" outlineLevel="1">
      <c r="A970" s="210">
        <f t="shared" si="297"/>
        <v>951</v>
      </c>
      <c r="B970" s="213" t="s">
        <v>266</v>
      </c>
      <c r="C970" s="216" t="s">
        <v>260</v>
      </c>
      <c r="D970" s="212">
        <v>156</v>
      </c>
      <c r="E970" s="213" t="s">
        <v>3968</v>
      </c>
      <c r="F970" s="213" t="s">
        <v>3969</v>
      </c>
      <c r="G970" s="363">
        <v>40421</v>
      </c>
      <c r="H970" s="329" t="s">
        <v>19</v>
      </c>
      <c r="I970" s="217">
        <v>68</v>
      </c>
      <c r="J970" s="217" t="s">
        <v>3970</v>
      </c>
      <c r="K970" s="217" t="s">
        <v>3971</v>
      </c>
      <c r="L970" s="217" t="s">
        <v>3972</v>
      </c>
      <c r="M970" s="217">
        <v>2010</v>
      </c>
      <c r="N970" s="217"/>
      <c r="O970" s="217"/>
      <c r="P970" s="217"/>
      <c r="Q970" s="212">
        <v>1</v>
      </c>
      <c r="R970" s="446">
        <v>5575</v>
      </c>
      <c r="S970" s="444">
        <v>49907400</v>
      </c>
      <c r="T970" s="221">
        <f t="shared" si="298"/>
        <v>831790</v>
      </c>
      <c r="U970" s="222">
        <v>60</v>
      </c>
      <c r="V970" s="223">
        <v>60</v>
      </c>
      <c r="W970" s="222">
        <f t="shared" si="299"/>
        <v>0</v>
      </c>
      <c r="X970" s="224">
        <f t="shared" si="300"/>
        <v>60</v>
      </c>
      <c r="Y970" s="225">
        <f t="shared" si="301"/>
        <v>0</v>
      </c>
      <c r="Z970" s="226">
        <v>49907400</v>
      </c>
      <c r="AA970" s="226">
        <v>0</v>
      </c>
      <c r="AB970" s="226">
        <f t="shared" si="294"/>
        <v>0</v>
      </c>
      <c r="AC970" s="226"/>
      <c r="AD970" s="226"/>
      <c r="AE970" s="226"/>
      <c r="AF970" s="226"/>
      <c r="AG970" s="226"/>
      <c r="AH970" s="226"/>
      <c r="AI970" s="226"/>
      <c r="AJ970" s="226"/>
      <c r="AK970" s="226"/>
      <c r="AL970" s="226"/>
      <c r="AM970" s="226"/>
      <c r="AN970" s="226"/>
      <c r="AO970" s="226">
        <f t="shared" si="302"/>
        <v>49907400</v>
      </c>
      <c r="AP970" s="227">
        <f t="shared" si="303"/>
        <v>0</v>
      </c>
      <c r="AQ970" s="228"/>
      <c r="AR970" s="228"/>
      <c r="AS970" s="339"/>
      <c r="AT970" s="230"/>
      <c r="AU970" s="119" t="s">
        <v>195</v>
      </c>
      <c r="AV970" s="119" t="e">
        <f>VLOOKUP(F970,[78]!FIxedAssetsV2[[FixedAssetNumber]:[DepartmentOperatingUnitNumber]],35,FALSE)</f>
        <v>#REF!</v>
      </c>
      <c r="AW970" s="119" t="e">
        <f t="shared" si="288"/>
        <v>#REF!</v>
      </c>
      <c r="BL970" s="213" t="s">
        <v>3968</v>
      </c>
    </row>
    <row r="971" spans="1:64" hidden="1" outlineLevel="1">
      <c r="A971" s="210">
        <f t="shared" si="297"/>
        <v>952</v>
      </c>
      <c r="B971" s="213" t="s">
        <v>266</v>
      </c>
      <c r="C971" s="216" t="s">
        <v>260</v>
      </c>
      <c r="D971" s="212">
        <v>156</v>
      </c>
      <c r="E971" s="213" t="s">
        <v>3973</v>
      </c>
      <c r="F971" s="213" t="s">
        <v>3974</v>
      </c>
      <c r="G971" s="363">
        <v>40822</v>
      </c>
      <c r="H971" s="329" t="s">
        <v>19</v>
      </c>
      <c r="I971" s="217">
        <v>3</v>
      </c>
      <c r="J971" s="217" t="s">
        <v>3927</v>
      </c>
      <c r="K971" s="216" t="s">
        <v>3975</v>
      </c>
      <c r="L971" s="217" t="s">
        <v>3976</v>
      </c>
      <c r="M971" s="217">
        <v>2011</v>
      </c>
      <c r="N971" s="217"/>
      <c r="O971" s="217"/>
      <c r="P971" s="216"/>
      <c r="Q971" s="212">
        <v>1</v>
      </c>
      <c r="R971" s="446"/>
      <c r="S971" s="444">
        <v>13350000</v>
      </c>
      <c r="T971" s="221">
        <f t="shared" ref="T971:T991" si="304">+S971/U971</f>
        <v>222500</v>
      </c>
      <c r="U971" s="222">
        <v>60</v>
      </c>
      <c r="V971" s="223">
        <v>60</v>
      </c>
      <c r="W971" s="222">
        <f t="shared" ref="W971:W991" si="305">+AB971/T971</f>
        <v>0</v>
      </c>
      <c r="X971" s="224">
        <f t="shared" ref="X971:X974" si="306">+V971+W971</f>
        <v>60</v>
      </c>
      <c r="Y971" s="225">
        <f t="shared" ref="Y971:Y991" si="307">+U971-X971</f>
        <v>0</v>
      </c>
      <c r="Z971" s="226">
        <v>13350000</v>
      </c>
      <c r="AA971" s="226">
        <v>0</v>
      </c>
      <c r="AB971" s="226">
        <f t="shared" si="294"/>
        <v>0</v>
      </c>
      <c r="AC971" s="226"/>
      <c r="AD971" s="226"/>
      <c r="AE971" s="226"/>
      <c r="AF971" s="226"/>
      <c r="AG971" s="226"/>
      <c r="AH971" s="226"/>
      <c r="AI971" s="226"/>
      <c r="AJ971" s="226"/>
      <c r="AK971" s="226"/>
      <c r="AL971" s="226"/>
      <c r="AM971" s="226"/>
      <c r="AN971" s="226"/>
      <c r="AO971" s="226">
        <f t="shared" ref="AO971:AO991" si="308">+Z971+AB971</f>
        <v>13350000</v>
      </c>
      <c r="AP971" s="227">
        <f t="shared" ref="AP971:AP991" si="309">IF(AR971=$AR$8,((S971-AO971)*0),S971-AO971)</f>
        <v>0</v>
      </c>
      <c r="AQ971" s="228"/>
      <c r="AR971" s="228"/>
      <c r="AS971" s="339"/>
      <c r="AT971" s="230"/>
      <c r="AU971" s="119" t="s">
        <v>195</v>
      </c>
      <c r="AV971" s="119" t="e">
        <f>VLOOKUP(F971,[78]!FIxedAssetsV2[[FixedAssetNumber]:[DepartmentOperatingUnitNumber]],35,FALSE)</f>
        <v>#REF!</v>
      </c>
      <c r="AW971" s="119" t="e">
        <f t="shared" si="288"/>
        <v>#REF!</v>
      </c>
      <c r="BL971" s="213" t="s">
        <v>3973</v>
      </c>
    </row>
    <row r="972" spans="1:64" hidden="1" outlineLevel="1">
      <c r="A972" s="210">
        <f t="shared" si="297"/>
        <v>953</v>
      </c>
      <c r="B972" s="213" t="s">
        <v>266</v>
      </c>
      <c r="C972" s="216" t="s">
        <v>260</v>
      </c>
      <c r="D972" s="212">
        <v>156</v>
      </c>
      <c r="E972" s="213" t="s">
        <v>3977</v>
      </c>
      <c r="F972" s="213" t="s">
        <v>3978</v>
      </c>
      <c r="G972" s="363">
        <v>40906</v>
      </c>
      <c r="H972" s="329" t="s">
        <v>19</v>
      </c>
      <c r="I972" s="217">
        <v>6</v>
      </c>
      <c r="J972" s="217" t="s">
        <v>3970</v>
      </c>
      <c r="K972" s="216" t="s">
        <v>3979</v>
      </c>
      <c r="L972" s="217"/>
      <c r="M972" s="217">
        <v>2011</v>
      </c>
      <c r="N972" s="217"/>
      <c r="O972" s="217"/>
      <c r="P972" s="216"/>
      <c r="Q972" s="212">
        <v>1</v>
      </c>
      <c r="R972" s="446">
        <v>5374</v>
      </c>
      <c r="S972" s="444">
        <v>49279580</v>
      </c>
      <c r="T972" s="221">
        <f t="shared" si="304"/>
        <v>821326.33333333337</v>
      </c>
      <c r="U972" s="222">
        <v>60</v>
      </c>
      <c r="V972" s="223">
        <v>60</v>
      </c>
      <c r="W972" s="222">
        <f t="shared" si="305"/>
        <v>0</v>
      </c>
      <c r="X972" s="224">
        <f t="shared" si="306"/>
        <v>60</v>
      </c>
      <c r="Y972" s="225">
        <f t="shared" si="307"/>
        <v>0</v>
      </c>
      <c r="Z972" s="226">
        <v>49279580</v>
      </c>
      <c r="AA972" s="226">
        <v>0</v>
      </c>
      <c r="AB972" s="226">
        <f t="shared" si="294"/>
        <v>0</v>
      </c>
      <c r="AC972" s="226"/>
      <c r="AD972" s="226"/>
      <c r="AE972" s="226"/>
      <c r="AF972" s="226"/>
      <c r="AG972" s="226"/>
      <c r="AH972" s="226"/>
      <c r="AI972" s="226"/>
      <c r="AJ972" s="226"/>
      <c r="AK972" s="226"/>
      <c r="AL972" s="226"/>
      <c r="AM972" s="226"/>
      <c r="AN972" s="226"/>
      <c r="AO972" s="226">
        <f t="shared" si="308"/>
        <v>49279580</v>
      </c>
      <c r="AP972" s="227">
        <f t="shared" si="309"/>
        <v>0</v>
      </c>
      <c r="AQ972" s="228"/>
      <c r="AR972" s="228"/>
      <c r="AS972" s="339"/>
      <c r="AT972" s="230"/>
      <c r="AU972" s="119" t="s">
        <v>195</v>
      </c>
      <c r="AV972" s="119" t="e">
        <f>VLOOKUP(F972,[78]!FIxedAssetsV2[[FixedAssetNumber]:[DepartmentOperatingUnitNumber]],35,FALSE)</f>
        <v>#REF!</v>
      </c>
      <c r="AW972" s="119" t="e">
        <f t="shared" ref="AW972:AW1021" si="310">AV972-AJ972</f>
        <v>#REF!</v>
      </c>
      <c r="BL972" s="213" t="s">
        <v>3977</v>
      </c>
    </row>
    <row r="973" spans="1:64" hidden="1" outlineLevel="1">
      <c r="A973" s="210">
        <f t="shared" si="297"/>
        <v>954</v>
      </c>
      <c r="B973" s="213" t="s">
        <v>266</v>
      </c>
      <c r="C973" s="216" t="s">
        <v>260</v>
      </c>
      <c r="D973" s="212">
        <v>156</v>
      </c>
      <c r="E973" s="213" t="s">
        <v>3980</v>
      </c>
      <c r="F973" s="213" t="s">
        <v>3981</v>
      </c>
      <c r="G973" s="363">
        <v>41040</v>
      </c>
      <c r="H973" s="329" t="s">
        <v>19</v>
      </c>
      <c r="I973" s="217">
        <v>1</v>
      </c>
      <c r="J973" s="217" t="s">
        <v>3982</v>
      </c>
      <c r="K973" s="216"/>
      <c r="L973" s="217" t="s">
        <v>3983</v>
      </c>
      <c r="M973" s="217">
        <v>2012</v>
      </c>
      <c r="N973" s="217"/>
      <c r="O973" s="217"/>
      <c r="P973" s="216"/>
      <c r="Q973" s="212">
        <v>1</v>
      </c>
      <c r="R973" s="446"/>
      <c r="S973" s="444">
        <v>19040000</v>
      </c>
      <c r="T973" s="221">
        <f t="shared" si="304"/>
        <v>317333.33333333331</v>
      </c>
      <c r="U973" s="222">
        <v>60</v>
      </c>
      <c r="V973" s="223">
        <v>60.000000000000007</v>
      </c>
      <c r="W973" s="222">
        <f t="shared" si="305"/>
        <v>0</v>
      </c>
      <c r="X973" s="224">
        <f t="shared" si="306"/>
        <v>60.000000000000007</v>
      </c>
      <c r="Y973" s="225">
        <f t="shared" si="307"/>
        <v>0</v>
      </c>
      <c r="Z973" s="226">
        <v>19040000</v>
      </c>
      <c r="AA973" s="226">
        <v>0</v>
      </c>
      <c r="AB973" s="226">
        <f t="shared" si="294"/>
        <v>0</v>
      </c>
      <c r="AC973" s="226"/>
      <c r="AD973" s="226"/>
      <c r="AE973" s="226"/>
      <c r="AF973" s="226"/>
      <c r="AG973" s="226"/>
      <c r="AH973" s="226"/>
      <c r="AI973" s="226"/>
      <c r="AJ973" s="226"/>
      <c r="AK973" s="226"/>
      <c r="AL973" s="226"/>
      <c r="AM973" s="226"/>
      <c r="AN973" s="226"/>
      <c r="AO973" s="226">
        <f t="shared" si="308"/>
        <v>19040000</v>
      </c>
      <c r="AP973" s="227">
        <f t="shared" si="309"/>
        <v>0</v>
      </c>
      <c r="AQ973" s="228"/>
      <c r="AR973" s="228"/>
      <c r="AS973" s="339"/>
      <c r="AT973" s="230"/>
      <c r="AU973" s="119" t="s">
        <v>195</v>
      </c>
      <c r="AV973" s="119" t="e">
        <f>VLOOKUP(F973,[78]!FIxedAssetsV2[[FixedAssetNumber]:[DepartmentOperatingUnitNumber]],35,FALSE)</f>
        <v>#REF!</v>
      </c>
      <c r="AW973" s="119" t="e">
        <f t="shared" si="310"/>
        <v>#REF!</v>
      </c>
      <c r="BL973" s="213" t="s">
        <v>3980</v>
      </c>
    </row>
    <row r="974" spans="1:64" hidden="1" outlineLevel="1">
      <c r="A974" s="210">
        <f t="shared" si="297"/>
        <v>955</v>
      </c>
      <c r="B974" s="213" t="s">
        <v>241</v>
      </c>
      <c r="C974" s="520" t="s">
        <v>242</v>
      </c>
      <c r="D974" s="212">
        <v>156</v>
      </c>
      <c r="E974" s="213" t="s">
        <v>3984</v>
      </c>
      <c r="F974" s="213" t="s">
        <v>3985</v>
      </c>
      <c r="G974" s="363">
        <v>41054</v>
      </c>
      <c r="H974" s="329" t="s">
        <v>19</v>
      </c>
      <c r="I974" s="217">
        <v>3124</v>
      </c>
      <c r="J974" s="217" t="s">
        <v>3986</v>
      </c>
      <c r="K974" s="216" t="s">
        <v>3987</v>
      </c>
      <c r="L974" s="217" t="s">
        <v>3988</v>
      </c>
      <c r="M974" s="217">
        <v>2012</v>
      </c>
      <c r="N974" s="217"/>
      <c r="O974" s="217"/>
      <c r="P974" s="216"/>
      <c r="Q974" s="212">
        <v>1</v>
      </c>
      <c r="R974" s="446"/>
      <c r="S974" s="444">
        <v>73545000</v>
      </c>
      <c r="T974" s="221">
        <f t="shared" si="304"/>
        <v>1225750</v>
      </c>
      <c r="U974" s="222">
        <v>60</v>
      </c>
      <c r="V974" s="223">
        <v>60</v>
      </c>
      <c r="W974" s="222">
        <f t="shared" si="305"/>
        <v>0</v>
      </c>
      <c r="X974" s="224">
        <f t="shared" si="306"/>
        <v>60</v>
      </c>
      <c r="Y974" s="225">
        <f t="shared" si="307"/>
        <v>0</v>
      </c>
      <c r="Z974" s="226">
        <v>73545000</v>
      </c>
      <c r="AA974" s="226">
        <v>0</v>
      </c>
      <c r="AB974" s="226">
        <f t="shared" si="294"/>
        <v>0</v>
      </c>
      <c r="AC974" s="226"/>
      <c r="AD974" s="226"/>
      <c r="AE974" s="226"/>
      <c r="AF974" s="226"/>
      <c r="AG974" s="226"/>
      <c r="AH974" s="226"/>
      <c r="AI974" s="226"/>
      <c r="AJ974" s="226"/>
      <c r="AK974" s="226"/>
      <c r="AL974" s="226"/>
      <c r="AM974" s="226"/>
      <c r="AN974" s="226"/>
      <c r="AO974" s="226">
        <f t="shared" si="308"/>
        <v>73545000</v>
      </c>
      <c r="AP974" s="227">
        <f t="shared" si="309"/>
        <v>0</v>
      </c>
      <c r="AQ974" s="228"/>
      <c r="AR974" s="228"/>
      <c r="AS974" s="339"/>
      <c r="AT974" s="230"/>
      <c r="AU974" s="119" t="s">
        <v>195</v>
      </c>
      <c r="AV974" s="119" t="e">
        <f>VLOOKUP(F974,[78]!FIxedAssetsV2[[FixedAssetNumber]:[DepartmentOperatingUnitNumber]],35,FALSE)</f>
        <v>#REF!</v>
      </c>
      <c r="AW974" s="119" t="e">
        <f t="shared" si="310"/>
        <v>#REF!</v>
      </c>
      <c r="BL974" s="213" t="s">
        <v>3984</v>
      </c>
    </row>
    <row r="975" spans="1:64" outlineLevel="1">
      <c r="A975" s="210">
        <f t="shared" si="297"/>
        <v>956</v>
      </c>
      <c r="B975" s="213" t="s">
        <v>271</v>
      </c>
      <c r="C975" s="216" t="s">
        <v>272</v>
      </c>
      <c r="D975" s="212">
        <v>156</v>
      </c>
      <c r="E975" s="213" t="s">
        <v>3989</v>
      </c>
      <c r="F975" s="213" t="s">
        <v>3990</v>
      </c>
      <c r="G975" s="363">
        <v>41638</v>
      </c>
      <c r="H975" s="329" t="s">
        <v>19</v>
      </c>
      <c r="I975" s="217">
        <v>19</v>
      </c>
      <c r="J975" s="217" t="s">
        <v>3991</v>
      </c>
      <c r="K975" s="216"/>
      <c r="L975" s="217" t="s">
        <v>3992</v>
      </c>
      <c r="M975" s="217">
        <v>2013</v>
      </c>
      <c r="N975" s="217"/>
      <c r="O975" s="217"/>
      <c r="P975" s="216"/>
      <c r="Q975" s="212">
        <v>1</v>
      </c>
      <c r="R975" s="447"/>
      <c r="S975" s="448">
        <v>17500000</v>
      </c>
      <c r="T975" s="412">
        <f t="shared" si="304"/>
        <v>291666.66666666669</v>
      </c>
      <c r="U975" s="222">
        <v>60</v>
      </c>
      <c r="V975" s="223">
        <v>59.999999999999993</v>
      </c>
      <c r="W975" s="222">
        <f t="shared" si="305"/>
        <v>0</v>
      </c>
      <c r="X975" s="224">
        <f t="shared" ref="X975:X994" si="311">+V975+W975</f>
        <v>59.999999999999993</v>
      </c>
      <c r="Y975" s="225">
        <f t="shared" si="307"/>
        <v>0</v>
      </c>
      <c r="Z975" s="226">
        <v>17500000</v>
      </c>
      <c r="AA975" s="226">
        <v>0</v>
      </c>
      <c r="AB975" s="226">
        <f t="shared" si="294"/>
        <v>0</v>
      </c>
      <c r="AC975" s="226"/>
      <c r="AD975" s="226"/>
      <c r="AE975" s="226"/>
      <c r="AF975" s="226"/>
      <c r="AG975" s="226"/>
      <c r="AH975" s="226"/>
      <c r="AI975" s="226"/>
      <c r="AJ975" s="226"/>
      <c r="AK975" s="226"/>
      <c r="AL975" s="226"/>
      <c r="AM975" s="226"/>
      <c r="AN975" s="226"/>
      <c r="AO975" s="226">
        <f t="shared" si="308"/>
        <v>17500000</v>
      </c>
      <c r="AP975" s="227">
        <f t="shared" si="309"/>
        <v>0</v>
      </c>
      <c r="AQ975" s="228"/>
      <c r="AR975" s="228"/>
      <c r="AS975" s="339"/>
      <c r="AT975" s="230"/>
      <c r="AU975" s="119" t="s">
        <v>195</v>
      </c>
      <c r="AV975" s="119" t="e">
        <f>VLOOKUP(F975,[78]!FIxedAssetsV2[[FixedAssetNumber]:[DepartmentOperatingUnitNumber]],35,FALSE)</f>
        <v>#REF!</v>
      </c>
      <c r="AW975" s="119" t="e">
        <f t="shared" si="310"/>
        <v>#REF!</v>
      </c>
      <c r="BL975" s="213" t="s">
        <v>3989</v>
      </c>
    </row>
    <row r="976" spans="1:64" hidden="1" outlineLevel="1">
      <c r="A976" s="829">
        <f t="shared" si="297"/>
        <v>957</v>
      </c>
      <c r="B976" s="853" t="s">
        <v>3993</v>
      </c>
      <c r="C976" s="849" t="s">
        <v>3994</v>
      </c>
      <c r="D976" s="859">
        <v>156</v>
      </c>
      <c r="E976" s="830" t="s">
        <v>3995</v>
      </c>
      <c r="F976" s="830" t="s">
        <v>3996</v>
      </c>
      <c r="G976" s="923">
        <v>41667</v>
      </c>
      <c r="H976" s="855" t="s">
        <v>19</v>
      </c>
      <c r="I976" s="858">
        <v>1</v>
      </c>
      <c r="J976" s="858" t="s">
        <v>3997</v>
      </c>
      <c r="K976" s="849" t="s">
        <v>3998</v>
      </c>
      <c r="L976" s="858" t="s">
        <v>3999</v>
      </c>
      <c r="M976" s="858">
        <v>2014</v>
      </c>
      <c r="N976" s="858"/>
      <c r="O976" s="858"/>
      <c r="P976" s="849"/>
      <c r="Q976" s="859">
        <v>1</v>
      </c>
      <c r="R976" s="924"/>
      <c r="S976" s="925">
        <v>31094062</v>
      </c>
      <c r="T976" s="840">
        <f t="shared" si="304"/>
        <v>518234.36666666664</v>
      </c>
      <c r="U976" s="843">
        <v>60</v>
      </c>
      <c r="V976" s="842">
        <v>59.999999999999993</v>
      </c>
      <c r="W976" s="843">
        <f t="shared" si="305"/>
        <v>0</v>
      </c>
      <c r="X976" s="841">
        <f t="shared" si="311"/>
        <v>59.999999999999993</v>
      </c>
      <c r="Y976" s="844">
        <f t="shared" si="307"/>
        <v>0</v>
      </c>
      <c r="Z976" s="845">
        <v>31094061.999999996</v>
      </c>
      <c r="AA976" s="845">
        <v>3.7252902984619141E-9</v>
      </c>
      <c r="AB976" s="845">
        <f t="shared" si="294"/>
        <v>0</v>
      </c>
      <c r="AC976" s="845"/>
      <c r="AD976" s="845"/>
      <c r="AE976" s="845"/>
      <c r="AF976" s="845"/>
      <c r="AG976" s="845"/>
      <c r="AH976" s="845"/>
      <c r="AI976" s="845"/>
      <c r="AJ976" s="845"/>
      <c r="AK976" s="845"/>
      <c r="AL976" s="845"/>
      <c r="AM976" s="845"/>
      <c r="AN976" s="845"/>
      <c r="AO976" s="845">
        <f t="shared" si="308"/>
        <v>31094061.999999996</v>
      </c>
      <c r="AP976" s="846">
        <f t="shared" si="309"/>
        <v>0</v>
      </c>
      <c r="AQ976" s="847"/>
      <c r="AR976" s="847" t="s">
        <v>86</v>
      </c>
      <c r="AS976" s="872"/>
      <c r="AT976" s="865">
        <v>46142</v>
      </c>
      <c r="AU976" s="119" t="s">
        <v>195</v>
      </c>
      <c r="AV976" s="119" t="e">
        <f>VLOOKUP(F976,[78]!FIxedAssetsV2[[FixedAssetNumber]:[DepartmentOperatingUnitNumber]],35,FALSE)</f>
        <v>#REF!</v>
      </c>
      <c r="AW976" s="119" t="e">
        <f t="shared" si="310"/>
        <v>#REF!</v>
      </c>
      <c r="BL976" s="254" t="s">
        <v>3995</v>
      </c>
    </row>
    <row r="977" spans="1:64" hidden="1" outlineLevel="1">
      <c r="A977" s="210">
        <f t="shared" si="297"/>
        <v>958</v>
      </c>
      <c r="B977" s="213" t="s">
        <v>241</v>
      </c>
      <c r="C977" s="216" t="s">
        <v>242</v>
      </c>
      <c r="D977" s="212">
        <v>156</v>
      </c>
      <c r="E977" s="213" t="s">
        <v>4000</v>
      </c>
      <c r="F977" s="213" t="s">
        <v>4001</v>
      </c>
      <c r="G977" s="363">
        <v>41669</v>
      </c>
      <c r="H977" s="329" t="s">
        <v>19</v>
      </c>
      <c r="I977" s="217">
        <v>111</v>
      </c>
      <c r="J977" s="217" t="s">
        <v>4002</v>
      </c>
      <c r="K977" s="216" t="s">
        <v>4003</v>
      </c>
      <c r="L977" s="217"/>
      <c r="M977" s="217">
        <v>2014</v>
      </c>
      <c r="N977" s="217"/>
      <c r="O977" s="217"/>
      <c r="P977" s="216"/>
      <c r="Q977" s="212">
        <v>1</v>
      </c>
      <c r="R977" s="449">
        <v>10550</v>
      </c>
      <c r="S977" s="448">
        <v>128593950</v>
      </c>
      <c r="T977" s="412">
        <f t="shared" si="304"/>
        <v>2143232.5</v>
      </c>
      <c r="U977" s="222">
        <v>60</v>
      </c>
      <c r="V977" s="223">
        <v>60</v>
      </c>
      <c r="W977" s="222">
        <f t="shared" si="305"/>
        <v>0</v>
      </c>
      <c r="X977" s="224">
        <f t="shared" si="311"/>
        <v>60</v>
      </c>
      <c r="Y977" s="225">
        <f t="shared" si="307"/>
        <v>0</v>
      </c>
      <c r="Z977" s="226">
        <v>128593950</v>
      </c>
      <c r="AA977" s="226">
        <v>0</v>
      </c>
      <c r="AB977" s="226">
        <f t="shared" si="294"/>
        <v>0</v>
      </c>
      <c r="AC977" s="226"/>
      <c r="AD977" s="226"/>
      <c r="AE977" s="226"/>
      <c r="AF977" s="226"/>
      <c r="AG977" s="226"/>
      <c r="AH977" s="226"/>
      <c r="AI977" s="226"/>
      <c r="AJ977" s="226"/>
      <c r="AK977" s="226"/>
      <c r="AL977" s="226"/>
      <c r="AM977" s="226"/>
      <c r="AN977" s="226"/>
      <c r="AO977" s="226">
        <f t="shared" si="308"/>
        <v>128593950</v>
      </c>
      <c r="AP977" s="227">
        <f t="shared" si="309"/>
        <v>0</v>
      </c>
      <c r="AQ977" s="228"/>
      <c r="AR977" s="228"/>
      <c r="AS977" s="339"/>
      <c r="AT977" s="230"/>
      <c r="AU977" s="119" t="s">
        <v>195</v>
      </c>
      <c r="AV977" s="119" t="e">
        <f>VLOOKUP(F977,[78]!FIxedAssetsV2[[FixedAssetNumber]:[DepartmentOperatingUnitNumber]],35,FALSE)</f>
        <v>#REF!</v>
      </c>
      <c r="AW977" s="119" t="e">
        <f t="shared" si="310"/>
        <v>#REF!</v>
      </c>
      <c r="BL977" s="213" t="s">
        <v>4000</v>
      </c>
    </row>
    <row r="978" spans="1:64" hidden="1" outlineLevel="1">
      <c r="A978" s="210">
        <f t="shared" si="297"/>
        <v>959</v>
      </c>
      <c r="B978" s="213" t="s">
        <v>266</v>
      </c>
      <c r="C978" s="216" t="s">
        <v>260</v>
      </c>
      <c r="D978" s="212">
        <v>156</v>
      </c>
      <c r="E978" s="213" t="s">
        <v>4004</v>
      </c>
      <c r="F978" s="213" t="s">
        <v>4005</v>
      </c>
      <c r="G978" s="363">
        <v>41787</v>
      </c>
      <c r="H978" s="329" t="s">
        <v>19</v>
      </c>
      <c r="I978" s="217">
        <v>20</v>
      </c>
      <c r="J978" s="217" t="s">
        <v>3970</v>
      </c>
      <c r="K978" s="216" t="s">
        <v>4006</v>
      </c>
      <c r="L978" s="217" t="s">
        <v>4007</v>
      </c>
      <c r="M978" s="217">
        <v>2014</v>
      </c>
      <c r="N978" s="217"/>
      <c r="O978" s="217"/>
      <c r="P978" s="216"/>
      <c r="Q978" s="212">
        <v>1</v>
      </c>
      <c r="R978" s="449">
        <v>7915</v>
      </c>
      <c r="S978" s="448">
        <v>91275780</v>
      </c>
      <c r="T978" s="412">
        <f t="shared" si="304"/>
        <v>1521263</v>
      </c>
      <c r="U978" s="222">
        <v>60</v>
      </c>
      <c r="V978" s="223">
        <v>60</v>
      </c>
      <c r="W978" s="222">
        <f t="shared" si="305"/>
        <v>0</v>
      </c>
      <c r="X978" s="224">
        <f t="shared" si="311"/>
        <v>60</v>
      </c>
      <c r="Y978" s="225">
        <f t="shared" si="307"/>
        <v>0</v>
      </c>
      <c r="Z978" s="226">
        <v>91275780</v>
      </c>
      <c r="AA978" s="226">
        <v>0</v>
      </c>
      <c r="AB978" s="226">
        <f t="shared" si="294"/>
        <v>0</v>
      </c>
      <c r="AC978" s="226"/>
      <c r="AD978" s="226"/>
      <c r="AE978" s="226"/>
      <c r="AF978" s="226"/>
      <c r="AG978" s="226"/>
      <c r="AH978" s="226"/>
      <c r="AI978" s="226"/>
      <c r="AJ978" s="226"/>
      <c r="AK978" s="226"/>
      <c r="AL978" s="226"/>
      <c r="AM978" s="226"/>
      <c r="AN978" s="226"/>
      <c r="AO978" s="226">
        <f t="shared" si="308"/>
        <v>91275780</v>
      </c>
      <c r="AP978" s="227">
        <f t="shared" si="309"/>
        <v>0</v>
      </c>
      <c r="AQ978" s="228"/>
      <c r="AR978" s="228"/>
      <c r="AS978" s="339"/>
      <c r="AT978" s="230"/>
      <c r="AU978" s="119" t="s">
        <v>195</v>
      </c>
      <c r="AV978" s="119" t="e">
        <f>VLOOKUP(F978,[78]!FIxedAssetsV2[[FixedAssetNumber]:[DepartmentOperatingUnitNumber]],35,FALSE)</f>
        <v>#REF!</v>
      </c>
      <c r="AW978" s="119" t="e">
        <f t="shared" si="310"/>
        <v>#REF!</v>
      </c>
      <c r="BL978" s="213" t="s">
        <v>4004</v>
      </c>
    </row>
    <row r="979" spans="1:64" hidden="1" outlineLevel="1">
      <c r="A979" s="210">
        <f t="shared" si="297"/>
        <v>960</v>
      </c>
      <c r="B979" s="213" t="s">
        <v>283</v>
      </c>
      <c r="C979" s="216" t="s">
        <v>260</v>
      </c>
      <c r="D979" s="212">
        <v>156</v>
      </c>
      <c r="E979" s="213" t="s">
        <v>4008</v>
      </c>
      <c r="F979" s="213" t="s">
        <v>4009</v>
      </c>
      <c r="G979" s="363">
        <v>41881</v>
      </c>
      <c r="H979" s="329" t="s">
        <v>19</v>
      </c>
      <c r="I979" s="217"/>
      <c r="J979" s="217" t="s">
        <v>4010</v>
      </c>
      <c r="K979" s="217" t="s">
        <v>286</v>
      </c>
      <c r="L979" s="217"/>
      <c r="M979" s="217">
        <v>2014</v>
      </c>
      <c r="N979" s="217"/>
      <c r="O979" s="217"/>
      <c r="P979" s="216"/>
      <c r="Q979" s="212">
        <v>1</v>
      </c>
      <c r="R979" s="449"/>
      <c r="S979" s="448">
        <v>450000000</v>
      </c>
      <c r="T979" s="412">
        <f t="shared" si="304"/>
        <v>7500000</v>
      </c>
      <c r="U979" s="222">
        <v>60</v>
      </c>
      <c r="V979" s="223">
        <v>60</v>
      </c>
      <c r="W979" s="222">
        <f t="shared" si="305"/>
        <v>0</v>
      </c>
      <c r="X979" s="224">
        <f t="shared" si="311"/>
        <v>60</v>
      </c>
      <c r="Y979" s="225">
        <f t="shared" si="307"/>
        <v>0</v>
      </c>
      <c r="Z979" s="226">
        <v>450000000</v>
      </c>
      <c r="AA979" s="226">
        <v>0</v>
      </c>
      <c r="AB979" s="226">
        <f t="shared" si="294"/>
        <v>0</v>
      </c>
      <c r="AC979" s="226"/>
      <c r="AD979" s="226"/>
      <c r="AE979" s="226"/>
      <c r="AF979" s="226"/>
      <c r="AG979" s="226"/>
      <c r="AH979" s="226"/>
      <c r="AI979" s="226"/>
      <c r="AJ979" s="226"/>
      <c r="AK979" s="226"/>
      <c r="AL979" s="226"/>
      <c r="AM979" s="226"/>
      <c r="AN979" s="226"/>
      <c r="AO979" s="226">
        <f t="shared" si="308"/>
        <v>450000000</v>
      </c>
      <c r="AP979" s="227">
        <f t="shared" si="309"/>
        <v>0</v>
      </c>
      <c r="AQ979" s="228"/>
      <c r="AR979" s="228"/>
      <c r="AS979" s="339"/>
      <c r="AT979" s="230"/>
      <c r="AU979" s="119" t="s">
        <v>195</v>
      </c>
      <c r="AV979" s="119" t="e">
        <f>VLOOKUP(F979,[78]!FIxedAssetsV2[[FixedAssetNumber]:[DepartmentOperatingUnitNumber]],35,FALSE)</f>
        <v>#REF!</v>
      </c>
      <c r="AW979" s="119" t="e">
        <f t="shared" si="310"/>
        <v>#REF!</v>
      </c>
      <c r="BL979" s="213" t="s">
        <v>4008</v>
      </c>
    </row>
    <row r="980" spans="1:64" hidden="1" outlineLevel="1">
      <c r="A980" s="210">
        <f t="shared" si="297"/>
        <v>961</v>
      </c>
      <c r="B980" s="213" t="s">
        <v>266</v>
      </c>
      <c r="C980" s="216" t="s">
        <v>260</v>
      </c>
      <c r="D980" s="212">
        <v>156</v>
      </c>
      <c r="E980" s="213" t="s">
        <v>4011</v>
      </c>
      <c r="F980" s="213" t="s">
        <v>4012</v>
      </c>
      <c r="G980" s="363">
        <v>41897</v>
      </c>
      <c r="H980" s="329" t="s">
        <v>19</v>
      </c>
      <c r="I980" s="217">
        <v>5</v>
      </c>
      <c r="J980" s="217" t="s">
        <v>543</v>
      </c>
      <c r="K980" s="216" t="s">
        <v>347</v>
      </c>
      <c r="L980" s="217"/>
      <c r="M980" s="217">
        <v>2014</v>
      </c>
      <c r="N980" s="217"/>
      <c r="O980" s="217"/>
      <c r="P980" s="216"/>
      <c r="Q980" s="212">
        <v>1</v>
      </c>
      <c r="R980" s="449"/>
      <c r="S980" s="448">
        <v>125000000</v>
      </c>
      <c r="T980" s="412">
        <f t="shared" si="304"/>
        <v>2083333.3333333333</v>
      </c>
      <c r="U980" s="222">
        <v>60</v>
      </c>
      <c r="V980" s="223">
        <v>59.999999999999993</v>
      </c>
      <c r="W980" s="222">
        <f t="shared" si="305"/>
        <v>0</v>
      </c>
      <c r="X980" s="224">
        <f t="shared" si="311"/>
        <v>59.999999999999993</v>
      </c>
      <c r="Y980" s="225">
        <f t="shared" si="307"/>
        <v>0</v>
      </c>
      <c r="Z980" s="226">
        <v>124999999.99999999</v>
      </c>
      <c r="AA980" s="226">
        <v>1.4901161193847656E-8</v>
      </c>
      <c r="AB980" s="226">
        <f t="shared" si="294"/>
        <v>0</v>
      </c>
      <c r="AC980" s="226"/>
      <c r="AD980" s="226"/>
      <c r="AE980" s="226"/>
      <c r="AF980" s="226"/>
      <c r="AG980" s="226"/>
      <c r="AH980" s="226"/>
      <c r="AI980" s="226"/>
      <c r="AJ980" s="226"/>
      <c r="AK980" s="226"/>
      <c r="AL980" s="226"/>
      <c r="AM980" s="226"/>
      <c r="AN980" s="226"/>
      <c r="AO980" s="226">
        <f t="shared" si="308"/>
        <v>124999999.99999999</v>
      </c>
      <c r="AP980" s="227">
        <f t="shared" si="309"/>
        <v>1.4901161193847656E-8</v>
      </c>
      <c r="AQ980" s="228"/>
      <c r="AR980" s="228"/>
      <c r="AS980" s="339"/>
      <c r="AT980" s="230"/>
      <c r="AU980" s="119" t="s">
        <v>195</v>
      </c>
      <c r="AV980" s="119" t="e">
        <f>VLOOKUP(F980,[78]!FIxedAssetsV2[[FixedAssetNumber]:[DepartmentOperatingUnitNumber]],35,FALSE)</f>
        <v>#REF!</v>
      </c>
      <c r="AW980" s="119" t="e">
        <f t="shared" si="310"/>
        <v>#REF!</v>
      </c>
      <c r="BL980" s="213" t="s">
        <v>4011</v>
      </c>
    </row>
    <row r="981" spans="1:64" hidden="1" outlineLevel="1">
      <c r="A981" s="210">
        <f t="shared" si="297"/>
        <v>962</v>
      </c>
      <c r="B981" s="213" t="s">
        <v>266</v>
      </c>
      <c r="C981" s="216" t="s">
        <v>260</v>
      </c>
      <c r="D981" s="212">
        <v>156</v>
      </c>
      <c r="E981" s="213" t="s">
        <v>4013</v>
      </c>
      <c r="F981" s="213" t="s">
        <v>4014</v>
      </c>
      <c r="G981" s="363">
        <v>41897</v>
      </c>
      <c r="H981" s="329" t="s">
        <v>19</v>
      </c>
      <c r="I981" s="217">
        <v>5</v>
      </c>
      <c r="J981" s="217" t="s">
        <v>543</v>
      </c>
      <c r="K981" s="216" t="s">
        <v>347</v>
      </c>
      <c r="L981" s="217"/>
      <c r="M981" s="217">
        <v>2014</v>
      </c>
      <c r="N981" s="217"/>
      <c r="O981" s="217"/>
      <c r="P981" s="216"/>
      <c r="Q981" s="212">
        <v>1</v>
      </c>
      <c r="R981" s="449"/>
      <c r="S981" s="448">
        <v>26000000</v>
      </c>
      <c r="T981" s="412">
        <f t="shared" si="304"/>
        <v>433333.33333333331</v>
      </c>
      <c r="U981" s="222">
        <v>60</v>
      </c>
      <c r="V981" s="223">
        <v>60</v>
      </c>
      <c r="W981" s="222">
        <f t="shared" si="305"/>
        <v>0</v>
      </c>
      <c r="X981" s="225">
        <f t="shared" si="311"/>
        <v>60</v>
      </c>
      <c r="Y981" s="225">
        <f t="shared" si="307"/>
        <v>0</v>
      </c>
      <c r="Z981" s="226">
        <v>26000000</v>
      </c>
      <c r="AA981" s="226">
        <v>0</v>
      </c>
      <c r="AB981" s="226">
        <f t="shared" si="294"/>
        <v>0</v>
      </c>
      <c r="AC981" s="226"/>
      <c r="AD981" s="226"/>
      <c r="AE981" s="226"/>
      <c r="AF981" s="226"/>
      <c r="AG981" s="226"/>
      <c r="AH981" s="226"/>
      <c r="AI981" s="226"/>
      <c r="AJ981" s="226"/>
      <c r="AK981" s="226"/>
      <c r="AL981" s="226"/>
      <c r="AM981" s="226"/>
      <c r="AN981" s="226"/>
      <c r="AO981" s="226">
        <f t="shared" si="308"/>
        <v>26000000</v>
      </c>
      <c r="AP981" s="227">
        <f t="shared" si="309"/>
        <v>0</v>
      </c>
      <c r="AQ981" s="228"/>
      <c r="AR981" s="228"/>
      <c r="AS981" s="339"/>
      <c r="AT981" s="230"/>
      <c r="AU981" s="119" t="s">
        <v>195</v>
      </c>
      <c r="AV981" s="119" t="e">
        <f>VLOOKUP(F981,[78]!FIxedAssetsV2[[FixedAssetNumber]:[DepartmentOperatingUnitNumber]],35,FALSE)</f>
        <v>#REF!</v>
      </c>
      <c r="AW981" s="119" t="e">
        <f t="shared" si="310"/>
        <v>#REF!</v>
      </c>
      <c r="BL981" s="213" t="s">
        <v>4013</v>
      </c>
    </row>
    <row r="982" spans="1:64" hidden="1" outlineLevel="1">
      <c r="A982" s="210">
        <f t="shared" si="297"/>
        <v>963</v>
      </c>
      <c r="B982" s="213" t="s">
        <v>283</v>
      </c>
      <c r="C982" s="216" t="s">
        <v>260</v>
      </c>
      <c r="D982" s="212">
        <v>156</v>
      </c>
      <c r="E982" s="213" t="s">
        <v>4015</v>
      </c>
      <c r="F982" s="213" t="s">
        <v>4016</v>
      </c>
      <c r="G982" s="363">
        <v>41897</v>
      </c>
      <c r="H982" s="329" t="s">
        <v>19</v>
      </c>
      <c r="I982" s="217">
        <v>5</v>
      </c>
      <c r="J982" s="217" t="s">
        <v>4017</v>
      </c>
      <c r="K982" s="217" t="s">
        <v>286</v>
      </c>
      <c r="L982" s="217"/>
      <c r="M982" s="217">
        <v>2014</v>
      </c>
      <c r="N982" s="217"/>
      <c r="O982" s="217"/>
      <c r="P982" s="216"/>
      <c r="Q982" s="212">
        <v>1</v>
      </c>
      <c r="R982" s="449"/>
      <c r="S982" s="448">
        <v>125000000</v>
      </c>
      <c r="T982" s="412">
        <f t="shared" si="304"/>
        <v>2083333.3333333333</v>
      </c>
      <c r="U982" s="222">
        <v>60</v>
      </c>
      <c r="V982" s="223">
        <v>59.999999999999993</v>
      </c>
      <c r="W982" s="222">
        <f t="shared" si="305"/>
        <v>0</v>
      </c>
      <c r="X982" s="224">
        <f t="shared" si="311"/>
        <v>59.999999999999993</v>
      </c>
      <c r="Y982" s="225">
        <f t="shared" si="307"/>
        <v>0</v>
      </c>
      <c r="Z982" s="226">
        <v>124999999.99999999</v>
      </c>
      <c r="AA982" s="226">
        <v>1.4901161193847656E-8</v>
      </c>
      <c r="AB982" s="226">
        <f t="shared" si="294"/>
        <v>0</v>
      </c>
      <c r="AC982" s="226"/>
      <c r="AD982" s="226"/>
      <c r="AE982" s="226"/>
      <c r="AF982" s="226"/>
      <c r="AG982" s="226"/>
      <c r="AH982" s="226"/>
      <c r="AI982" s="226"/>
      <c r="AJ982" s="226"/>
      <c r="AK982" s="226"/>
      <c r="AL982" s="226"/>
      <c r="AM982" s="226"/>
      <c r="AN982" s="226"/>
      <c r="AO982" s="226">
        <f t="shared" si="308"/>
        <v>124999999.99999999</v>
      </c>
      <c r="AP982" s="227">
        <f t="shared" si="309"/>
        <v>1.4901161193847656E-8</v>
      </c>
      <c r="AQ982" s="228"/>
      <c r="AR982" s="228"/>
      <c r="AS982" s="339"/>
      <c r="AT982" s="230"/>
      <c r="AU982" s="119" t="s">
        <v>195</v>
      </c>
      <c r="AV982" s="119" t="e">
        <f>VLOOKUP(F982,[78]!FIxedAssetsV2[[FixedAssetNumber]:[DepartmentOperatingUnitNumber]],35,FALSE)</f>
        <v>#REF!</v>
      </c>
      <c r="AW982" s="119" t="e">
        <f t="shared" si="310"/>
        <v>#REF!</v>
      </c>
      <c r="BL982" s="213" t="s">
        <v>4015</v>
      </c>
    </row>
    <row r="983" spans="1:64" outlineLevel="1">
      <c r="A983" s="210">
        <f t="shared" si="297"/>
        <v>964</v>
      </c>
      <c r="B983" s="213" t="s">
        <v>271</v>
      </c>
      <c r="C983" s="216" t="s">
        <v>1891</v>
      </c>
      <c r="D983" s="212">
        <v>156</v>
      </c>
      <c r="E983" s="213" t="s">
        <v>4018</v>
      </c>
      <c r="F983" s="213" t="s">
        <v>4019</v>
      </c>
      <c r="G983" s="363" t="s">
        <v>4020</v>
      </c>
      <c r="H983" s="329" t="s">
        <v>19</v>
      </c>
      <c r="I983" s="217">
        <v>5003</v>
      </c>
      <c r="J983" s="217" t="s">
        <v>4021</v>
      </c>
      <c r="K983" s="217" t="s">
        <v>4022</v>
      </c>
      <c r="L983" s="330"/>
      <c r="M983" s="217">
        <v>2015</v>
      </c>
      <c r="N983" s="217"/>
      <c r="O983" s="217"/>
      <c r="P983" s="216"/>
      <c r="Q983" s="212">
        <v>1</v>
      </c>
      <c r="R983" s="450"/>
      <c r="S983" s="448">
        <v>71500000</v>
      </c>
      <c r="T983" s="412">
        <f t="shared" si="304"/>
        <v>1191666.6666666667</v>
      </c>
      <c r="U983" s="222">
        <v>60</v>
      </c>
      <c r="V983" s="223">
        <v>59.999999999999986</v>
      </c>
      <c r="W983" s="222">
        <f t="shared" si="305"/>
        <v>0</v>
      </c>
      <c r="X983" s="224">
        <f t="shared" si="311"/>
        <v>59.999999999999986</v>
      </c>
      <c r="Y983" s="225">
        <f t="shared" si="307"/>
        <v>0</v>
      </c>
      <c r="Z983" s="226">
        <v>71499999.999999985</v>
      </c>
      <c r="AA983" s="226">
        <v>1.4901161193847656E-8</v>
      </c>
      <c r="AB983" s="226">
        <f t="shared" si="294"/>
        <v>0</v>
      </c>
      <c r="AC983" s="226"/>
      <c r="AD983" s="226"/>
      <c r="AE983" s="226"/>
      <c r="AF983" s="226"/>
      <c r="AG983" s="226"/>
      <c r="AH983" s="226"/>
      <c r="AI983" s="226"/>
      <c r="AJ983" s="226"/>
      <c r="AK983" s="226"/>
      <c r="AL983" s="226"/>
      <c r="AM983" s="226"/>
      <c r="AN983" s="226"/>
      <c r="AO983" s="226">
        <f t="shared" si="308"/>
        <v>71499999.999999985</v>
      </c>
      <c r="AP983" s="227">
        <f t="shared" si="309"/>
        <v>1.4901161193847656E-8</v>
      </c>
      <c r="AQ983" s="228"/>
      <c r="AR983" s="228"/>
      <c r="AS983" s="339"/>
      <c r="AT983" s="230"/>
      <c r="AU983" s="119" t="s">
        <v>195</v>
      </c>
      <c r="AV983" s="119" t="e">
        <f>VLOOKUP(F983,[78]!FIxedAssetsV2[[FixedAssetNumber]:[DepartmentOperatingUnitNumber]],35,FALSE)</f>
        <v>#REF!</v>
      </c>
      <c r="AW983" s="119" t="e">
        <f t="shared" si="310"/>
        <v>#REF!</v>
      </c>
      <c r="BL983" s="213" t="s">
        <v>4018</v>
      </c>
    </row>
    <row r="984" spans="1:64" outlineLevel="1">
      <c r="A984" s="210">
        <f t="shared" si="297"/>
        <v>965</v>
      </c>
      <c r="B984" s="213" t="s">
        <v>271</v>
      </c>
      <c r="C984" s="262" t="s">
        <v>272</v>
      </c>
      <c r="D984" s="212">
        <v>156</v>
      </c>
      <c r="E984" s="213" t="s">
        <v>4023</v>
      </c>
      <c r="F984" s="213" t="s">
        <v>4024</v>
      </c>
      <c r="G984" s="363">
        <v>42234</v>
      </c>
      <c r="H984" s="329" t="s">
        <v>19</v>
      </c>
      <c r="I984" s="364" t="s">
        <v>1096</v>
      </c>
      <c r="J984" s="217" t="s">
        <v>4025</v>
      </c>
      <c r="K984" s="217" t="s">
        <v>4026</v>
      </c>
      <c r="L984" s="217" t="s">
        <v>4027</v>
      </c>
      <c r="M984" s="217">
        <v>2015</v>
      </c>
      <c r="N984" s="217"/>
      <c r="O984" s="217"/>
      <c r="P984" s="216"/>
      <c r="Q984" s="212">
        <v>1</v>
      </c>
      <c r="R984" s="449">
        <v>1473</v>
      </c>
      <c r="S984" s="451">
        <v>19857513</v>
      </c>
      <c r="T984" s="412">
        <f t="shared" si="304"/>
        <v>330958.55</v>
      </c>
      <c r="U984" s="222">
        <v>60</v>
      </c>
      <c r="V984" s="223">
        <v>60</v>
      </c>
      <c r="W984" s="222">
        <f t="shared" si="305"/>
        <v>0</v>
      </c>
      <c r="X984" s="224">
        <f t="shared" si="311"/>
        <v>60</v>
      </c>
      <c r="Y984" s="225">
        <f t="shared" si="307"/>
        <v>0</v>
      </c>
      <c r="Z984" s="226">
        <v>19857513</v>
      </c>
      <c r="AA984" s="226">
        <v>0</v>
      </c>
      <c r="AB984" s="226">
        <f t="shared" si="294"/>
        <v>0</v>
      </c>
      <c r="AC984" s="226"/>
      <c r="AD984" s="226"/>
      <c r="AE984" s="226"/>
      <c r="AF984" s="226"/>
      <c r="AG984" s="226"/>
      <c r="AH984" s="226"/>
      <c r="AI984" s="226"/>
      <c r="AJ984" s="226"/>
      <c r="AK984" s="226"/>
      <c r="AL984" s="226"/>
      <c r="AM984" s="226"/>
      <c r="AN984" s="226"/>
      <c r="AO984" s="226">
        <f t="shared" si="308"/>
        <v>19857513</v>
      </c>
      <c r="AP984" s="227">
        <f t="shared" si="309"/>
        <v>0</v>
      </c>
      <c r="AQ984" s="228"/>
      <c r="AR984" s="228"/>
      <c r="AS984" s="339"/>
      <c r="AT984" s="230"/>
      <c r="AU984" s="119" t="s">
        <v>195</v>
      </c>
      <c r="AV984" s="119" t="e">
        <f>VLOOKUP(F984,[78]!FIxedAssetsV2[[FixedAssetNumber]:[DepartmentOperatingUnitNumber]],35,FALSE)</f>
        <v>#REF!</v>
      </c>
      <c r="AW984" s="119" t="e">
        <f t="shared" si="310"/>
        <v>#REF!</v>
      </c>
      <c r="BL984" s="213" t="s">
        <v>4023</v>
      </c>
    </row>
    <row r="985" spans="1:64" outlineLevel="1">
      <c r="A985" s="210">
        <f t="shared" si="297"/>
        <v>966</v>
      </c>
      <c r="B985" s="213" t="s">
        <v>271</v>
      </c>
      <c r="C985" s="262" t="s">
        <v>272</v>
      </c>
      <c r="D985" s="212">
        <v>156</v>
      </c>
      <c r="E985" s="213" t="s">
        <v>4028</v>
      </c>
      <c r="F985" s="213" t="s">
        <v>4029</v>
      </c>
      <c r="G985" s="363">
        <v>42276</v>
      </c>
      <c r="H985" s="329" t="s">
        <v>19</v>
      </c>
      <c r="I985" s="364" t="s">
        <v>4030</v>
      </c>
      <c r="J985" s="217" t="s">
        <v>4031</v>
      </c>
      <c r="K985" s="217" t="s">
        <v>4032</v>
      </c>
      <c r="L985" s="217" t="s">
        <v>4033</v>
      </c>
      <c r="M985" s="217">
        <v>2015</v>
      </c>
      <c r="N985" s="217"/>
      <c r="O985" s="364" t="s">
        <v>4034</v>
      </c>
      <c r="P985" s="216"/>
      <c r="Q985" s="212">
        <v>1</v>
      </c>
      <c r="R985" s="449"/>
      <c r="S985" s="451">
        <v>37654000</v>
      </c>
      <c r="T985" s="412">
        <f t="shared" si="304"/>
        <v>627566.66666666663</v>
      </c>
      <c r="U985" s="222">
        <v>60</v>
      </c>
      <c r="V985" s="223">
        <v>59.999999999999979</v>
      </c>
      <c r="W985" s="222">
        <f t="shared" si="305"/>
        <v>0</v>
      </c>
      <c r="X985" s="224">
        <f t="shared" si="311"/>
        <v>59.999999999999979</v>
      </c>
      <c r="Y985" s="225">
        <f t="shared" si="307"/>
        <v>0</v>
      </c>
      <c r="Z985" s="226">
        <v>37653999.999999985</v>
      </c>
      <c r="AA985" s="226">
        <v>1.4901161193847656E-8</v>
      </c>
      <c r="AB985" s="226">
        <f t="shared" si="294"/>
        <v>0</v>
      </c>
      <c r="AC985" s="226"/>
      <c r="AD985" s="226"/>
      <c r="AE985" s="226"/>
      <c r="AF985" s="226"/>
      <c r="AG985" s="226"/>
      <c r="AH985" s="226"/>
      <c r="AI985" s="226"/>
      <c r="AJ985" s="226"/>
      <c r="AK985" s="226"/>
      <c r="AL985" s="226"/>
      <c r="AM985" s="226"/>
      <c r="AN985" s="226"/>
      <c r="AO985" s="226">
        <f t="shared" si="308"/>
        <v>37653999.999999985</v>
      </c>
      <c r="AP985" s="227">
        <f t="shared" si="309"/>
        <v>1.4901161193847656E-8</v>
      </c>
      <c r="AQ985" s="228"/>
      <c r="AR985" s="228"/>
      <c r="AS985" s="339"/>
      <c r="AT985" s="230"/>
      <c r="AU985" s="119" t="s">
        <v>195</v>
      </c>
      <c r="AV985" s="119" t="e">
        <f>VLOOKUP(F985,[78]!FIxedAssetsV2[[FixedAssetNumber]:[DepartmentOperatingUnitNumber]],35,FALSE)</f>
        <v>#REF!</v>
      </c>
      <c r="AW985" s="119" t="e">
        <f t="shared" si="310"/>
        <v>#REF!</v>
      </c>
      <c r="BL985" s="213" t="s">
        <v>4028</v>
      </c>
    </row>
    <row r="986" spans="1:64" outlineLevel="1">
      <c r="A986" s="210">
        <f t="shared" si="297"/>
        <v>967</v>
      </c>
      <c r="B986" s="213" t="s">
        <v>271</v>
      </c>
      <c r="C986" s="262" t="s">
        <v>272</v>
      </c>
      <c r="D986" s="212">
        <v>156</v>
      </c>
      <c r="E986" s="213" t="s">
        <v>4035</v>
      </c>
      <c r="F986" s="213" t="s">
        <v>4036</v>
      </c>
      <c r="G986" s="363">
        <v>42276</v>
      </c>
      <c r="H986" s="329" t="s">
        <v>19</v>
      </c>
      <c r="I986" s="364" t="s">
        <v>4030</v>
      </c>
      <c r="J986" s="217" t="s">
        <v>4037</v>
      </c>
      <c r="K986" s="217" t="s">
        <v>4032</v>
      </c>
      <c r="L986" s="217" t="s">
        <v>4033</v>
      </c>
      <c r="M986" s="217">
        <v>2015</v>
      </c>
      <c r="N986" s="217"/>
      <c r="O986" s="364" t="s">
        <v>4034</v>
      </c>
      <c r="P986" s="216"/>
      <c r="Q986" s="212">
        <v>1</v>
      </c>
      <c r="R986" s="449"/>
      <c r="S986" s="451">
        <v>37654000</v>
      </c>
      <c r="T986" s="412">
        <f t="shared" si="304"/>
        <v>627566.66666666663</v>
      </c>
      <c r="U986" s="222">
        <v>60</v>
      </c>
      <c r="V986" s="223">
        <v>59.999999999999979</v>
      </c>
      <c r="W986" s="222">
        <f t="shared" si="305"/>
        <v>0</v>
      </c>
      <c r="X986" s="224">
        <f t="shared" si="311"/>
        <v>59.999999999999979</v>
      </c>
      <c r="Y986" s="225">
        <f t="shared" si="307"/>
        <v>0</v>
      </c>
      <c r="Z986" s="226">
        <v>37653999.999999985</v>
      </c>
      <c r="AA986" s="226">
        <v>1.4901161193847656E-8</v>
      </c>
      <c r="AB986" s="226">
        <f t="shared" si="294"/>
        <v>0</v>
      </c>
      <c r="AC986" s="226"/>
      <c r="AD986" s="226"/>
      <c r="AE986" s="226"/>
      <c r="AF986" s="226"/>
      <c r="AG986" s="226"/>
      <c r="AH986" s="226"/>
      <c r="AI986" s="226"/>
      <c r="AJ986" s="226"/>
      <c r="AK986" s="226"/>
      <c r="AL986" s="226"/>
      <c r="AM986" s="226"/>
      <c r="AN986" s="226"/>
      <c r="AO986" s="226">
        <f t="shared" si="308"/>
        <v>37653999.999999985</v>
      </c>
      <c r="AP986" s="227">
        <f t="shared" si="309"/>
        <v>1.4901161193847656E-8</v>
      </c>
      <c r="AQ986" s="228"/>
      <c r="AR986" s="228"/>
      <c r="AS986" s="339"/>
      <c r="AT986" s="230"/>
      <c r="AU986" s="119" t="s">
        <v>195</v>
      </c>
      <c r="AV986" s="119" t="e">
        <f>VLOOKUP(F986,[78]!FIxedAssetsV2[[FixedAssetNumber]:[DepartmentOperatingUnitNumber]],35,FALSE)</f>
        <v>#REF!</v>
      </c>
      <c r="AW986" s="119" t="e">
        <f t="shared" si="310"/>
        <v>#REF!</v>
      </c>
      <c r="BL986" s="213" t="s">
        <v>4035</v>
      </c>
    </row>
    <row r="987" spans="1:64" outlineLevel="1">
      <c r="A987" s="210">
        <f t="shared" si="297"/>
        <v>968</v>
      </c>
      <c r="B987" s="213" t="s">
        <v>271</v>
      </c>
      <c r="C987" s="262" t="s">
        <v>272</v>
      </c>
      <c r="D987" s="212">
        <v>156</v>
      </c>
      <c r="E987" s="213" t="s">
        <v>4038</v>
      </c>
      <c r="F987" s="213" t="s">
        <v>4039</v>
      </c>
      <c r="G987" s="363">
        <v>42276</v>
      </c>
      <c r="H987" s="329" t="s">
        <v>19</v>
      </c>
      <c r="I987" s="364" t="s">
        <v>4030</v>
      </c>
      <c r="J987" s="217" t="s">
        <v>4040</v>
      </c>
      <c r="K987" s="217" t="s">
        <v>4032</v>
      </c>
      <c r="L987" s="217" t="s">
        <v>4033</v>
      </c>
      <c r="M987" s="217">
        <v>2015</v>
      </c>
      <c r="N987" s="217"/>
      <c r="O987" s="364" t="s">
        <v>4041</v>
      </c>
      <c r="P987" s="216"/>
      <c r="Q987" s="212">
        <v>1</v>
      </c>
      <c r="R987" s="449"/>
      <c r="S987" s="451">
        <v>37654000</v>
      </c>
      <c r="T987" s="412">
        <f t="shared" si="304"/>
        <v>627566.66666666663</v>
      </c>
      <c r="U987" s="222">
        <v>60</v>
      </c>
      <c r="V987" s="223">
        <v>59.999999999999979</v>
      </c>
      <c r="W987" s="222">
        <f t="shared" si="305"/>
        <v>0</v>
      </c>
      <c r="X987" s="224">
        <f t="shared" si="311"/>
        <v>59.999999999999979</v>
      </c>
      <c r="Y987" s="225">
        <f t="shared" si="307"/>
        <v>0</v>
      </c>
      <c r="Z987" s="226">
        <v>37653999.999999985</v>
      </c>
      <c r="AA987" s="226">
        <v>1.4901161193847656E-8</v>
      </c>
      <c r="AB987" s="226">
        <f t="shared" si="294"/>
        <v>0</v>
      </c>
      <c r="AC987" s="226"/>
      <c r="AD987" s="226"/>
      <c r="AE987" s="226"/>
      <c r="AF987" s="226"/>
      <c r="AG987" s="226"/>
      <c r="AH987" s="226"/>
      <c r="AI987" s="226"/>
      <c r="AJ987" s="226"/>
      <c r="AK987" s="226"/>
      <c r="AL987" s="226"/>
      <c r="AM987" s="226"/>
      <c r="AN987" s="226"/>
      <c r="AO987" s="226">
        <f t="shared" si="308"/>
        <v>37653999.999999985</v>
      </c>
      <c r="AP987" s="227">
        <f t="shared" si="309"/>
        <v>1.4901161193847656E-8</v>
      </c>
      <c r="AQ987" s="228"/>
      <c r="AR987" s="228"/>
      <c r="AS987" s="339"/>
      <c r="AT987" s="230"/>
      <c r="AU987" s="119" t="s">
        <v>195</v>
      </c>
      <c r="AV987" s="119" t="e">
        <f>VLOOKUP(F987,[78]!FIxedAssetsV2[[FixedAssetNumber]:[DepartmentOperatingUnitNumber]],35,FALSE)</f>
        <v>#REF!</v>
      </c>
      <c r="AW987" s="119" t="e">
        <f t="shared" si="310"/>
        <v>#REF!</v>
      </c>
      <c r="BL987" s="213" t="s">
        <v>4038</v>
      </c>
    </row>
    <row r="988" spans="1:64" outlineLevel="1">
      <c r="A988" s="210">
        <f t="shared" si="297"/>
        <v>969</v>
      </c>
      <c r="B988" s="213" t="s">
        <v>271</v>
      </c>
      <c r="C988" s="262" t="s">
        <v>272</v>
      </c>
      <c r="D988" s="212">
        <v>156</v>
      </c>
      <c r="E988" s="213" t="s">
        <v>4042</v>
      </c>
      <c r="F988" s="213" t="s">
        <v>4043</v>
      </c>
      <c r="G988" s="363">
        <v>42276</v>
      </c>
      <c r="H988" s="329" t="s">
        <v>19</v>
      </c>
      <c r="I988" s="364" t="s">
        <v>4030</v>
      </c>
      <c r="J988" s="217" t="s">
        <v>4040</v>
      </c>
      <c r="K988" s="217" t="s">
        <v>4032</v>
      </c>
      <c r="L988" s="217" t="s">
        <v>4033</v>
      </c>
      <c r="M988" s="217">
        <v>2015</v>
      </c>
      <c r="N988" s="217"/>
      <c r="O988" s="364" t="s">
        <v>4041</v>
      </c>
      <c r="P988" s="216"/>
      <c r="Q988" s="212">
        <v>1</v>
      </c>
      <c r="R988" s="449"/>
      <c r="S988" s="451">
        <v>37654000</v>
      </c>
      <c r="T988" s="412">
        <f t="shared" si="304"/>
        <v>627566.66666666663</v>
      </c>
      <c r="U988" s="222">
        <v>60</v>
      </c>
      <c r="V988" s="223">
        <v>59.999999999999979</v>
      </c>
      <c r="W988" s="222">
        <f t="shared" si="305"/>
        <v>0</v>
      </c>
      <c r="X988" s="224">
        <f t="shared" si="311"/>
        <v>59.999999999999979</v>
      </c>
      <c r="Y988" s="225">
        <f t="shared" si="307"/>
        <v>0</v>
      </c>
      <c r="Z988" s="226">
        <v>37653999.999999985</v>
      </c>
      <c r="AA988" s="226">
        <v>1.4901161193847656E-8</v>
      </c>
      <c r="AB988" s="226">
        <f t="shared" si="294"/>
        <v>0</v>
      </c>
      <c r="AC988" s="226"/>
      <c r="AD988" s="226"/>
      <c r="AE988" s="226"/>
      <c r="AF988" s="226"/>
      <c r="AG988" s="226"/>
      <c r="AH988" s="226"/>
      <c r="AI988" s="226"/>
      <c r="AJ988" s="226"/>
      <c r="AK988" s="226"/>
      <c r="AL988" s="226"/>
      <c r="AM988" s="226"/>
      <c r="AN988" s="226"/>
      <c r="AO988" s="226">
        <f t="shared" si="308"/>
        <v>37653999.999999985</v>
      </c>
      <c r="AP988" s="227">
        <f t="shared" si="309"/>
        <v>1.4901161193847656E-8</v>
      </c>
      <c r="AQ988" s="228"/>
      <c r="AR988" s="228"/>
      <c r="AS988" s="339"/>
      <c r="AT988" s="230"/>
      <c r="AU988" s="119" t="s">
        <v>195</v>
      </c>
      <c r="AV988" s="119" t="e">
        <f>VLOOKUP(F988,[78]!FIxedAssetsV2[[FixedAssetNumber]:[DepartmentOperatingUnitNumber]],35,FALSE)</f>
        <v>#REF!</v>
      </c>
      <c r="AW988" s="119" t="e">
        <f t="shared" si="310"/>
        <v>#REF!</v>
      </c>
      <c r="BL988" s="213" t="s">
        <v>4042</v>
      </c>
    </row>
    <row r="989" spans="1:64" outlineLevel="1">
      <c r="A989" s="210">
        <f t="shared" si="297"/>
        <v>970</v>
      </c>
      <c r="B989" s="213" t="s">
        <v>271</v>
      </c>
      <c r="C989" s="262" t="s">
        <v>272</v>
      </c>
      <c r="D989" s="212">
        <v>156</v>
      </c>
      <c r="E989" s="213" t="s">
        <v>4044</v>
      </c>
      <c r="F989" s="213" t="s">
        <v>4045</v>
      </c>
      <c r="G989" s="363">
        <v>42366</v>
      </c>
      <c r="H989" s="329" t="s">
        <v>19</v>
      </c>
      <c r="I989" s="364" t="s">
        <v>2367</v>
      </c>
      <c r="J989" s="217" t="s">
        <v>4046</v>
      </c>
      <c r="K989" s="216" t="s">
        <v>4047</v>
      </c>
      <c r="L989" s="217"/>
      <c r="M989" s="217">
        <v>2015</v>
      </c>
      <c r="N989" s="217"/>
      <c r="O989" s="217"/>
      <c r="P989" s="216"/>
      <c r="Q989" s="212">
        <v>1</v>
      </c>
      <c r="R989" s="447"/>
      <c r="S989" s="451">
        <v>57094000</v>
      </c>
      <c r="T989" s="412">
        <f t="shared" si="304"/>
        <v>951566.66666666663</v>
      </c>
      <c r="U989" s="222">
        <v>60</v>
      </c>
      <c r="V989" s="223">
        <v>59.999999999999993</v>
      </c>
      <c r="W989" s="222">
        <f t="shared" si="305"/>
        <v>0</v>
      </c>
      <c r="X989" s="224">
        <f t="shared" si="311"/>
        <v>59.999999999999993</v>
      </c>
      <c r="Y989" s="225">
        <f t="shared" si="307"/>
        <v>0</v>
      </c>
      <c r="Z989" s="226">
        <v>57093999.999999993</v>
      </c>
      <c r="AA989" s="226">
        <v>7.4505805969238281E-9</v>
      </c>
      <c r="AB989" s="226">
        <f t="shared" si="294"/>
        <v>0</v>
      </c>
      <c r="AC989" s="226"/>
      <c r="AD989" s="226"/>
      <c r="AE989" s="226"/>
      <c r="AF989" s="226"/>
      <c r="AG989" s="226"/>
      <c r="AH989" s="226"/>
      <c r="AI989" s="226"/>
      <c r="AJ989" s="226"/>
      <c r="AK989" s="226"/>
      <c r="AL989" s="226"/>
      <c r="AM989" s="226"/>
      <c r="AN989" s="226"/>
      <c r="AO989" s="226">
        <f t="shared" si="308"/>
        <v>57093999.999999993</v>
      </c>
      <c r="AP989" s="227">
        <f t="shared" si="309"/>
        <v>7.4505805969238281E-9</v>
      </c>
      <c r="AQ989" s="228"/>
      <c r="AR989" s="228"/>
      <c r="AS989" s="339"/>
      <c r="AT989" s="230"/>
      <c r="AU989" s="119" t="s">
        <v>195</v>
      </c>
      <c r="AV989" s="119" t="e">
        <f>VLOOKUP(F989,[78]!FIxedAssetsV2[[FixedAssetNumber]:[DepartmentOperatingUnitNumber]],35,FALSE)</f>
        <v>#REF!</v>
      </c>
      <c r="AW989" s="119" t="e">
        <f t="shared" si="310"/>
        <v>#REF!</v>
      </c>
      <c r="BL989" s="213" t="s">
        <v>4044</v>
      </c>
    </row>
    <row r="990" spans="1:64" outlineLevel="1">
      <c r="A990" s="210">
        <f t="shared" si="297"/>
        <v>971</v>
      </c>
      <c r="B990" s="213" t="s">
        <v>271</v>
      </c>
      <c r="C990" s="262" t="s">
        <v>272</v>
      </c>
      <c r="D990" s="212">
        <v>156</v>
      </c>
      <c r="E990" s="213"/>
      <c r="F990" s="213" t="s">
        <v>4048</v>
      </c>
      <c r="G990" s="363">
        <v>42429</v>
      </c>
      <c r="H990" s="329" t="s">
        <v>19</v>
      </c>
      <c r="I990" s="364" t="s">
        <v>4049</v>
      </c>
      <c r="J990" s="217" t="s">
        <v>4050</v>
      </c>
      <c r="K990" s="216" t="s">
        <v>4051</v>
      </c>
      <c r="L990" s="217"/>
      <c r="M990" s="217">
        <v>2016</v>
      </c>
      <c r="N990" s="217"/>
      <c r="O990" s="217"/>
      <c r="P990" s="216"/>
      <c r="Q990" s="212">
        <v>1</v>
      </c>
      <c r="R990" s="452">
        <v>74000</v>
      </c>
      <c r="S990" s="448">
        <v>721588060</v>
      </c>
      <c r="T990" s="412">
        <f t="shared" si="304"/>
        <v>12026467.666666666</v>
      </c>
      <c r="U990" s="222">
        <v>60</v>
      </c>
      <c r="V990" s="223">
        <v>60</v>
      </c>
      <c r="W990" s="222">
        <f t="shared" si="305"/>
        <v>0</v>
      </c>
      <c r="X990" s="224">
        <f t="shared" si="311"/>
        <v>60</v>
      </c>
      <c r="Y990" s="225">
        <f t="shared" si="307"/>
        <v>0</v>
      </c>
      <c r="Z990" s="226">
        <v>721588060</v>
      </c>
      <c r="AA990" s="226">
        <v>0</v>
      </c>
      <c r="AB990" s="226">
        <f t="shared" si="294"/>
        <v>0</v>
      </c>
      <c r="AC990" s="226"/>
      <c r="AD990" s="226"/>
      <c r="AE990" s="226"/>
      <c r="AF990" s="226"/>
      <c r="AG990" s="226"/>
      <c r="AH990" s="226"/>
      <c r="AI990" s="226"/>
      <c r="AJ990" s="226"/>
      <c r="AK990" s="226"/>
      <c r="AL990" s="226"/>
      <c r="AM990" s="226"/>
      <c r="AN990" s="226"/>
      <c r="AO990" s="226">
        <f t="shared" si="308"/>
        <v>721588060</v>
      </c>
      <c r="AP990" s="227">
        <f t="shared" si="309"/>
        <v>0</v>
      </c>
      <c r="AQ990" s="228"/>
      <c r="AR990" s="228"/>
      <c r="AS990" s="339"/>
      <c r="AT990" s="230"/>
      <c r="AU990" s="119" t="s">
        <v>195</v>
      </c>
      <c r="AV990" s="119" t="e">
        <f>VLOOKUP(F990,[78]!FIxedAssetsV2[[FixedAssetNumber]:[DepartmentOperatingUnitNumber]],35,FALSE)</f>
        <v>#REF!</v>
      </c>
      <c r="AW990" s="119" t="e">
        <f t="shared" si="310"/>
        <v>#REF!</v>
      </c>
      <c r="BL990" s="213"/>
    </row>
    <row r="991" spans="1:64" outlineLevel="1">
      <c r="A991" s="210">
        <f t="shared" si="297"/>
        <v>972</v>
      </c>
      <c r="B991" s="213" t="s">
        <v>271</v>
      </c>
      <c r="C991" s="262" t="s">
        <v>272</v>
      </c>
      <c r="D991" s="212">
        <v>156</v>
      </c>
      <c r="E991" s="213" t="s">
        <v>4052</v>
      </c>
      <c r="F991" s="213" t="s">
        <v>4053</v>
      </c>
      <c r="G991" s="363">
        <v>42660</v>
      </c>
      <c r="H991" s="329" t="s">
        <v>19</v>
      </c>
      <c r="I991" s="364" t="s">
        <v>1107</v>
      </c>
      <c r="J991" s="217" t="s">
        <v>4054</v>
      </c>
      <c r="K991" s="216" t="s">
        <v>454</v>
      </c>
      <c r="L991" s="217" t="s">
        <v>4055</v>
      </c>
      <c r="M991" s="217">
        <v>2016</v>
      </c>
      <c r="N991" s="217"/>
      <c r="O991" s="217"/>
      <c r="P991" s="216"/>
      <c r="Q991" s="212">
        <v>1</v>
      </c>
      <c r="R991" s="452"/>
      <c r="S991" s="448">
        <v>100000000</v>
      </c>
      <c r="T991" s="412">
        <f t="shared" si="304"/>
        <v>1666666.6666666667</v>
      </c>
      <c r="U991" s="222">
        <v>60</v>
      </c>
      <c r="V991" s="223">
        <v>60</v>
      </c>
      <c r="W991" s="222">
        <f t="shared" si="305"/>
        <v>0</v>
      </c>
      <c r="X991" s="224">
        <f t="shared" si="311"/>
        <v>60</v>
      </c>
      <c r="Y991" s="225">
        <f t="shared" si="307"/>
        <v>0</v>
      </c>
      <c r="Z991" s="226">
        <v>100000000</v>
      </c>
      <c r="AA991" s="226">
        <v>0</v>
      </c>
      <c r="AB991" s="226">
        <f t="shared" si="294"/>
        <v>0</v>
      </c>
      <c r="AC991" s="226"/>
      <c r="AD991" s="226"/>
      <c r="AE991" s="226"/>
      <c r="AF991" s="226"/>
      <c r="AG991" s="226"/>
      <c r="AH991" s="226"/>
      <c r="AI991" s="226"/>
      <c r="AJ991" s="226"/>
      <c r="AK991" s="226"/>
      <c r="AL991" s="226"/>
      <c r="AM991" s="226"/>
      <c r="AN991" s="226"/>
      <c r="AO991" s="226">
        <f t="shared" si="308"/>
        <v>100000000</v>
      </c>
      <c r="AP991" s="227">
        <f t="shared" si="309"/>
        <v>0</v>
      </c>
      <c r="AQ991" s="228"/>
      <c r="AR991" s="228"/>
      <c r="AS991" s="339"/>
      <c r="AT991" s="230"/>
      <c r="AU991" s="119" t="s">
        <v>195</v>
      </c>
      <c r="AV991" s="119" t="e">
        <f>VLOOKUP(F991,[78]!FIxedAssetsV2[[FixedAssetNumber]:[DepartmentOperatingUnitNumber]],35,FALSE)</f>
        <v>#REF!</v>
      </c>
      <c r="AW991" s="119" t="e">
        <f t="shared" si="310"/>
        <v>#REF!</v>
      </c>
      <c r="BL991" s="213" t="s">
        <v>4052</v>
      </c>
    </row>
    <row r="992" spans="1:64" hidden="1" outlineLevel="1">
      <c r="A992" s="210">
        <f t="shared" si="297"/>
        <v>973</v>
      </c>
      <c r="B992" s="213" t="s">
        <v>2570</v>
      </c>
      <c r="C992" s="271" t="s">
        <v>2571</v>
      </c>
      <c r="D992" s="212">
        <v>156</v>
      </c>
      <c r="E992" s="213" t="s">
        <v>4056</v>
      </c>
      <c r="F992" s="213" t="s">
        <v>4057</v>
      </c>
      <c r="G992" s="363">
        <v>42704</v>
      </c>
      <c r="H992" s="329" t="s">
        <v>19</v>
      </c>
      <c r="I992" s="364">
        <v>3054</v>
      </c>
      <c r="J992" s="217" t="s">
        <v>4058</v>
      </c>
      <c r="K992" s="216" t="s">
        <v>4059</v>
      </c>
      <c r="L992" s="217"/>
      <c r="M992" s="217">
        <v>2016</v>
      </c>
      <c r="N992" s="217" t="s">
        <v>4060</v>
      </c>
      <c r="O992" s="217">
        <v>529928</v>
      </c>
      <c r="P992" s="216"/>
      <c r="Q992" s="212">
        <v>1</v>
      </c>
      <c r="R992" s="452"/>
      <c r="S992" s="448">
        <v>80000000</v>
      </c>
      <c r="T992" s="412">
        <f t="shared" ref="T992:T1019" si="312">+S992/U992</f>
        <v>1333333.3333333333</v>
      </c>
      <c r="U992" s="222">
        <v>60</v>
      </c>
      <c r="V992" s="223">
        <v>60</v>
      </c>
      <c r="W992" s="222">
        <f t="shared" ref="W992:W1019" si="313">+AB992/T992</f>
        <v>0</v>
      </c>
      <c r="X992" s="224">
        <f t="shared" si="311"/>
        <v>60</v>
      </c>
      <c r="Y992" s="225">
        <f t="shared" ref="Y992:Y1019" si="314">+U992-X992</f>
        <v>0</v>
      </c>
      <c r="Z992" s="226">
        <v>80000000</v>
      </c>
      <c r="AA992" s="226">
        <v>0</v>
      </c>
      <c r="AB992" s="226">
        <f t="shared" si="294"/>
        <v>0</v>
      </c>
      <c r="AC992" s="226"/>
      <c r="AD992" s="226"/>
      <c r="AE992" s="226"/>
      <c r="AF992" s="226"/>
      <c r="AG992" s="226"/>
      <c r="AH992" s="226"/>
      <c r="AI992" s="226"/>
      <c r="AJ992" s="226"/>
      <c r="AK992" s="226"/>
      <c r="AL992" s="226"/>
      <c r="AM992" s="226"/>
      <c r="AN992" s="226"/>
      <c r="AO992" s="226">
        <f t="shared" ref="AO992:AO1019" si="315">+Z992+AB992</f>
        <v>80000000</v>
      </c>
      <c r="AP992" s="227">
        <f t="shared" ref="AP992:AP1019" si="316">IF(AR992=$AR$8,((S992-AO992)*0),S992-AO992)</f>
        <v>0</v>
      </c>
      <c r="AQ992" s="228"/>
      <c r="AR992" s="228"/>
      <c r="AS992" s="339"/>
      <c r="AT992" s="230"/>
      <c r="AU992" s="119" t="s">
        <v>195</v>
      </c>
      <c r="AV992" s="119" t="e">
        <f>VLOOKUP(F992,[78]!FIxedAssetsV2[[FixedAssetNumber]:[DepartmentOperatingUnitNumber]],35,FALSE)</f>
        <v>#REF!</v>
      </c>
      <c r="AW992" s="119" t="e">
        <f t="shared" si="310"/>
        <v>#REF!</v>
      </c>
      <c r="BL992" s="213" t="s">
        <v>4056</v>
      </c>
    </row>
    <row r="993" spans="1:64" hidden="1" outlineLevel="1">
      <c r="A993" s="210">
        <f t="shared" si="297"/>
        <v>974</v>
      </c>
      <c r="B993" s="213" t="s">
        <v>206</v>
      </c>
      <c r="C993" s="517" t="s">
        <v>188</v>
      </c>
      <c r="D993" s="212">
        <v>156</v>
      </c>
      <c r="E993" s="213" t="s">
        <v>4061</v>
      </c>
      <c r="F993" s="213" t="s">
        <v>4062</v>
      </c>
      <c r="G993" s="363">
        <v>42731</v>
      </c>
      <c r="H993" s="329" t="s">
        <v>19</v>
      </c>
      <c r="I993" s="217"/>
      <c r="J993" s="217" t="s">
        <v>4063</v>
      </c>
      <c r="K993" s="216"/>
      <c r="L993" s="217"/>
      <c r="M993" s="217">
        <v>2016</v>
      </c>
      <c r="N993" s="217"/>
      <c r="O993" s="217"/>
      <c r="P993" s="216"/>
      <c r="Q993" s="212">
        <v>1</v>
      </c>
      <c r="R993" s="447"/>
      <c r="S993" s="448">
        <v>14502050</v>
      </c>
      <c r="T993" s="412">
        <f t="shared" si="312"/>
        <v>2417008.3333333335</v>
      </c>
      <c r="U993" s="222">
        <v>6</v>
      </c>
      <c r="V993" s="223">
        <v>6</v>
      </c>
      <c r="W993" s="222">
        <f t="shared" si="313"/>
        <v>0</v>
      </c>
      <c r="X993" s="224">
        <f t="shared" si="311"/>
        <v>6</v>
      </c>
      <c r="Y993" s="225">
        <f t="shared" si="314"/>
        <v>0</v>
      </c>
      <c r="Z993" s="226">
        <v>14502050.000000002</v>
      </c>
      <c r="AA993" s="226">
        <v>-1.862645149230957E-9</v>
      </c>
      <c r="AB993" s="226">
        <f t="shared" si="294"/>
        <v>0</v>
      </c>
      <c r="AC993" s="226"/>
      <c r="AD993" s="226"/>
      <c r="AE993" s="226"/>
      <c r="AF993" s="226"/>
      <c r="AG993" s="226"/>
      <c r="AH993" s="226"/>
      <c r="AI993" s="226"/>
      <c r="AJ993" s="226"/>
      <c r="AK993" s="226"/>
      <c r="AL993" s="226"/>
      <c r="AM993" s="226"/>
      <c r="AN993" s="226"/>
      <c r="AO993" s="226">
        <f t="shared" si="315"/>
        <v>14502050.000000002</v>
      </c>
      <c r="AP993" s="227">
        <f t="shared" si="316"/>
        <v>-1.862645149230957E-9</v>
      </c>
      <c r="AQ993" s="228"/>
      <c r="AR993" s="228"/>
      <c r="AS993" s="339"/>
      <c r="AT993" s="230"/>
      <c r="AU993" s="119" t="s">
        <v>195</v>
      </c>
      <c r="AV993" s="119" t="e">
        <f>VLOOKUP(F993,[78]!FIxedAssetsV2[[FixedAssetNumber]:[DepartmentOperatingUnitNumber]],35,FALSE)</f>
        <v>#REF!</v>
      </c>
      <c r="AW993" s="119" t="e">
        <f t="shared" si="310"/>
        <v>#REF!</v>
      </c>
      <c r="BL993" s="213" t="s">
        <v>4061</v>
      </c>
    </row>
    <row r="994" spans="1:64" hidden="1" outlineLevel="1">
      <c r="A994" s="210">
        <f t="shared" si="297"/>
        <v>975</v>
      </c>
      <c r="B994" s="213" t="s">
        <v>206</v>
      </c>
      <c r="C994" s="517" t="s">
        <v>188</v>
      </c>
      <c r="D994" s="212">
        <v>156</v>
      </c>
      <c r="E994" s="213" t="s">
        <v>4064</v>
      </c>
      <c r="F994" s="213" t="s">
        <v>4065</v>
      </c>
      <c r="G994" s="363">
        <v>42782</v>
      </c>
      <c r="H994" s="329" t="s">
        <v>19</v>
      </c>
      <c r="I994" s="364" t="s">
        <v>1096</v>
      </c>
      <c r="J994" s="217" t="s">
        <v>4066</v>
      </c>
      <c r="K994" s="254" t="s">
        <v>386</v>
      </c>
      <c r="L994" s="217"/>
      <c r="M994" s="217">
        <v>2017</v>
      </c>
      <c r="N994" s="217"/>
      <c r="O994" s="217"/>
      <c r="P994" s="216"/>
      <c r="Q994" s="212">
        <v>1</v>
      </c>
      <c r="R994" s="447"/>
      <c r="S994" s="448">
        <v>13145000</v>
      </c>
      <c r="T994" s="412">
        <f t="shared" si="312"/>
        <v>1095416.6666666667</v>
      </c>
      <c r="U994" s="222">
        <v>12</v>
      </c>
      <c r="V994" s="223">
        <v>11.999999999999998</v>
      </c>
      <c r="W994" s="222">
        <f t="shared" si="313"/>
        <v>0</v>
      </c>
      <c r="X994" s="224">
        <f t="shared" si="311"/>
        <v>11.999999999999998</v>
      </c>
      <c r="Y994" s="225">
        <f t="shared" si="314"/>
        <v>0</v>
      </c>
      <c r="Z994" s="226">
        <v>13144999.999999998</v>
      </c>
      <c r="AA994" s="226">
        <v>1.862645149230957E-9</v>
      </c>
      <c r="AB994" s="226">
        <f t="shared" si="294"/>
        <v>0</v>
      </c>
      <c r="AC994" s="226"/>
      <c r="AD994" s="226"/>
      <c r="AE994" s="226"/>
      <c r="AF994" s="226"/>
      <c r="AG994" s="226"/>
      <c r="AH994" s="226"/>
      <c r="AI994" s="226"/>
      <c r="AJ994" s="226"/>
      <c r="AK994" s="226"/>
      <c r="AL994" s="226"/>
      <c r="AM994" s="226"/>
      <c r="AN994" s="226"/>
      <c r="AO994" s="226">
        <f t="shared" si="315"/>
        <v>13144999.999999998</v>
      </c>
      <c r="AP994" s="227">
        <f t="shared" si="316"/>
        <v>1.862645149230957E-9</v>
      </c>
      <c r="AQ994" s="228"/>
      <c r="AR994" s="228"/>
      <c r="AS994" s="339"/>
      <c r="AT994" s="230"/>
      <c r="AU994" s="119" t="s">
        <v>195</v>
      </c>
      <c r="AV994" s="119" t="e">
        <f>VLOOKUP(F994,[78]!FIxedAssetsV2[[FixedAssetNumber]:[DepartmentOperatingUnitNumber]],35,FALSE)</f>
        <v>#REF!</v>
      </c>
      <c r="AW994" s="119" t="e">
        <f t="shared" si="310"/>
        <v>#REF!</v>
      </c>
      <c r="BL994" s="213" t="s">
        <v>4064</v>
      </c>
    </row>
    <row r="995" spans="1:64" hidden="1" outlineLevel="1">
      <c r="A995" s="210">
        <f t="shared" si="297"/>
        <v>976</v>
      </c>
      <c r="B995" s="213" t="s">
        <v>206</v>
      </c>
      <c r="C995" s="517" t="s">
        <v>188</v>
      </c>
      <c r="D995" s="212">
        <v>156</v>
      </c>
      <c r="E995" s="213" t="s">
        <v>4067</v>
      </c>
      <c r="F995" s="213" t="s">
        <v>4068</v>
      </c>
      <c r="G995" s="363">
        <v>42782</v>
      </c>
      <c r="H995" s="329" t="s">
        <v>19</v>
      </c>
      <c r="I995" s="364" t="s">
        <v>1096</v>
      </c>
      <c r="J995" s="217" t="s">
        <v>4069</v>
      </c>
      <c r="K995" s="254" t="s">
        <v>386</v>
      </c>
      <c r="L995" s="217"/>
      <c r="M995" s="217">
        <v>2017</v>
      </c>
      <c r="N995" s="217"/>
      <c r="O995" s="217"/>
      <c r="P995" s="216"/>
      <c r="Q995" s="212">
        <v>1</v>
      </c>
      <c r="R995" s="447"/>
      <c r="S995" s="448">
        <v>5925000</v>
      </c>
      <c r="T995" s="412">
        <f t="shared" si="312"/>
        <v>493750</v>
      </c>
      <c r="U995" s="222">
        <v>12</v>
      </c>
      <c r="V995" s="223">
        <v>12</v>
      </c>
      <c r="W995" s="222">
        <f t="shared" si="313"/>
        <v>0</v>
      </c>
      <c r="X995" s="224">
        <f t="shared" ref="X995:X1025" si="317">+V995+W995</f>
        <v>12</v>
      </c>
      <c r="Y995" s="225">
        <f t="shared" si="314"/>
        <v>0</v>
      </c>
      <c r="Z995" s="226">
        <v>5925000</v>
      </c>
      <c r="AA995" s="226">
        <v>0</v>
      </c>
      <c r="AB995" s="226">
        <f t="shared" si="294"/>
        <v>0</v>
      </c>
      <c r="AC995" s="226"/>
      <c r="AD995" s="226"/>
      <c r="AE995" s="226"/>
      <c r="AF995" s="226"/>
      <c r="AG995" s="226"/>
      <c r="AH995" s="226"/>
      <c r="AI995" s="226"/>
      <c r="AJ995" s="226"/>
      <c r="AK995" s="226"/>
      <c r="AL995" s="226"/>
      <c r="AM995" s="226"/>
      <c r="AN995" s="226"/>
      <c r="AO995" s="226">
        <f t="shared" si="315"/>
        <v>5925000</v>
      </c>
      <c r="AP995" s="227">
        <f t="shared" si="316"/>
        <v>0</v>
      </c>
      <c r="AQ995" s="228"/>
      <c r="AR995" s="228"/>
      <c r="AS995" s="339"/>
      <c r="AT995" s="230"/>
      <c r="AU995" s="119" t="s">
        <v>195</v>
      </c>
      <c r="AV995" s="119" t="e">
        <f>VLOOKUP(F995,[78]!FIxedAssetsV2[[FixedAssetNumber]:[DepartmentOperatingUnitNumber]],35,FALSE)</f>
        <v>#REF!</v>
      </c>
      <c r="AW995" s="119" t="e">
        <f t="shared" si="310"/>
        <v>#REF!</v>
      </c>
      <c r="BL995" s="213" t="s">
        <v>4067</v>
      </c>
    </row>
    <row r="996" spans="1:64" hidden="1" outlineLevel="1">
      <c r="A996" s="210">
        <f t="shared" si="297"/>
        <v>977</v>
      </c>
      <c r="B996" s="213" t="s">
        <v>206</v>
      </c>
      <c r="C996" s="517" t="s">
        <v>188</v>
      </c>
      <c r="D996" s="212">
        <v>156</v>
      </c>
      <c r="E996" s="213" t="s">
        <v>4070</v>
      </c>
      <c r="F996" s="213" t="s">
        <v>4071</v>
      </c>
      <c r="G996" s="363">
        <v>42782</v>
      </c>
      <c r="H996" s="329" t="s">
        <v>19</v>
      </c>
      <c r="I996" s="364" t="s">
        <v>1096</v>
      </c>
      <c r="J996" s="217" t="s">
        <v>4069</v>
      </c>
      <c r="K996" s="254" t="s">
        <v>386</v>
      </c>
      <c r="L996" s="217"/>
      <c r="M996" s="217">
        <v>2017</v>
      </c>
      <c r="N996" s="217"/>
      <c r="O996" s="217"/>
      <c r="P996" s="216"/>
      <c r="Q996" s="212">
        <v>1</v>
      </c>
      <c r="R996" s="447"/>
      <c r="S996" s="448">
        <v>5925000</v>
      </c>
      <c r="T996" s="412">
        <f t="shared" si="312"/>
        <v>493750</v>
      </c>
      <c r="U996" s="222">
        <v>12</v>
      </c>
      <c r="V996" s="223">
        <v>12</v>
      </c>
      <c r="W996" s="222">
        <f t="shared" si="313"/>
        <v>0</v>
      </c>
      <c r="X996" s="224">
        <f t="shared" si="317"/>
        <v>12</v>
      </c>
      <c r="Y996" s="225">
        <f t="shared" si="314"/>
        <v>0</v>
      </c>
      <c r="Z996" s="226">
        <v>5925000</v>
      </c>
      <c r="AA996" s="226">
        <v>0</v>
      </c>
      <c r="AB996" s="226">
        <f t="shared" si="294"/>
        <v>0</v>
      </c>
      <c r="AC996" s="226"/>
      <c r="AD996" s="226"/>
      <c r="AE996" s="226"/>
      <c r="AF996" s="226"/>
      <c r="AG996" s="226"/>
      <c r="AH996" s="226"/>
      <c r="AI996" s="226"/>
      <c r="AJ996" s="226"/>
      <c r="AK996" s="226"/>
      <c r="AL996" s="226"/>
      <c r="AM996" s="226"/>
      <c r="AN996" s="226"/>
      <c r="AO996" s="226">
        <f t="shared" si="315"/>
        <v>5925000</v>
      </c>
      <c r="AP996" s="227">
        <f t="shared" si="316"/>
        <v>0</v>
      </c>
      <c r="AQ996" s="228"/>
      <c r="AR996" s="228"/>
      <c r="AS996" s="339"/>
      <c r="AT996" s="230"/>
      <c r="AU996" s="119" t="s">
        <v>195</v>
      </c>
      <c r="AV996" s="119" t="e">
        <f>VLOOKUP(F996,[78]!FIxedAssetsV2[[FixedAssetNumber]:[DepartmentOperatingUnitNumber]],35,FALSE)</f>
        <v>#REF!</v>
      </c>
      <c r="AW996" s="119" t="e">
        <f t="shared" si="310"/>
        <v>#REF!</v>
      </c>
      <c r="BL996" s="213" t="s">
        <v>4070</v>
      </c>
    </row>
    <row r="997" spans="1:64" outlineLevel="1">
      <c r="A997" s="210">
        <f t="shared" si="297"/>
        <v>978</v>
      </c>
      <c r="B997" s="213" t="s">
        <v>271</v>
      </c>
      <c r="C997" s="262" t="s">
        <v>272</v>
      </c>
      <c r="D997" s="212">
        <v>156</v>
      </c>
      <c r="E997" s="213" t="s">
        <v>4072</v>
      </c>
      <c r="F997" s="213" t="s">
        <v>4073</v>
      </c>
      <c r="G997" s="363">
        <v>42794</v>
      </c>
      <c r="H997" s="329" t="s">
        <v>19</v>
      </c>
      <c r="I997" s="364">
        <v>24</v>
      </c>
      <c r="J997" s="217" t="s">
        <v>4074</v>
      </c>
      <c r="K997" s="216" t="s">
        <v>4032</v>
      </c>
      <c r="L997" s="217" t="s">
        <v>4033</v>
      </c>
      <c r="M997" s="217">
        <v>2017</v>
      </c>
      <c r="N997" s="217"/>
      <c r="O997" s="217" t="s">
        <v>4075</v>
      </c>
      <c r="P997" s="217" t="s">
        <v>4076</v>
      </c>
      <c r="Q997" s="212">
        <v>1</v>
      </c>
      <c r="R997" s="447"/>
      <c r="S997" s="448">
        <v>37645000</v>
      </c>
      <c r="T997" s="412">
        <f t="shared" si="312"/>
        <v>627416.66666666663</v>
      </c>
      <c r="U997" s="222">
        <v>60</v>
      </c>
      <c r="V997" s="223">
        <v>60.000000000000007</v>
      </c>
      <c r="W997" s="222">
        <f t="shared" si="313"/>
        <v>0</v>
      </c>
      <c r="X997" s="224">
        <f t="shared" si="317"/>
        <v>60.000000000000007</v>
      </c>
      <c r="Y997" s="225">
        <f t="shared" si="314"/>
        <v>0</v>
      </c>
      <c r="Z997" s="226">
        <v>37645000</v>
      </c>
      <c r="AA997" s="226">
        <v>0</v>
      </c>
      <c r="AB997" s="226">
        <f t="shared" si="294"/>
        <v>0</v>
      </c>
      <c r="AC997" s="226"/>
      <c r="AD997" s="226"/>
      <c r="AE997" s="226"/>
      <c r="AF997" s="226"/>
      <c r="AG997" s="226"/>
      <c r="AH997" s="226"/>
      <c r="AI997" s="226"/>
      <c r="AJ997" s="226"/>
      <c r="AK997" s="226"/>
      <c r="AL997" s="226"/>
      <c r="AM997" s="226"/>
      <c r="AN997" s="226"/>
      <c r="AO997" s="226">
        <f t="shared" si="315"/>
        <v>37645000</v>
      </c>
      <c r="AP997" s="227">
        <f t="shared" si="316"/>
        <v>0</v>
      </c>
      <c r="AQ997" s="228"/>
      <c r="AR997" s="228"/>
      <c r="AS997" s="339"/>
      <c r="AT997" s="230"/>
      <c r="AU997" s="119" t="s">
        <v>195</v>
      </c>
      <c r="AV997" s="119" t="e">
        <f>VLOOKUP(F997,[78]!FIxedAssetsV2[[FixedAssetNumber]:[DepartmentOperatingUnitNumber]],35,FALSE)</f>
        <v>#REF!</v>
      </c>
      <c r="AW997" s="119" t="e">
        <f t="shared" si="310"/>
        <v>#REF!</v>
      </c>
      <c r="BL997" s="213" t="s">
        <v>4072</v>
      </c>
    </row>
    <row r="998" spans="1:64" outlineLevel="1">
      <c r="A998" s="210">
        <f t="shared" si="297"/>
        <v>979</v>
      </c>
      <c r="B998" s="213" t="s">
        <v>271</v>
      </c>
      <c r="C998" s="216" t="s">
        <v>272</v>
      </c>
      <c r="D998" s="212">
        <v>156</v>
      </c>
      <c r="E998" s="213" t="s">
        <v>4077</v>
      </c>
      <c r="F998" s="213" t="s">
        <v>4078</v>
      </c>
      <c r="G998" s="363">
        <v>42824</v>
      </c>
      <c r="H998" s="329" t="s">
        <v>19</v>
      </c>
      <c r="I998" s="217">
        <v>19</v>
      </c>
      <c r="J998" s="217" t="s">
        <v>4074</v>
      </c>
      <c r="K998" s="216" t="s">
        <v>4032</v>
      </c>
      <c r="L998" s="217" t="s">
        <v>4033</v>
      </c>
      <c r="M998" s="217">
        <v>2017</v>
      </c>
      <c r="N998" s="217"/>
      <c r="O998" s="217" t="s">
        <v>4079</v>
      </c>
      <c r="P998" s="216"/>
      <c r="Q998" s="212">
        <v>1</v>
      </c>
      <c r="R998" s="447"/>
      <c r="S998" s="448">
        <v>37645000</v>
      </c>
      <c r="T998" s="412">
        <f t="shared" si="312"/>
        <v>1568541.6666666667</v>
      </c>
      <c r="U998" s="222">
        <v>24</v>
      </c>
      <c r="V998" s="223">
        <v>24</v>
      </c>
      <c r="W998" s="222">
        <f t="shared" si="313"/>
        <v>0</v>
      </c>
      <c r="X998" s="224">
        <f t="shared" si="317"/>
        <v>24</v>
      </c>
      <c r="Y998" s="225">
        <f t="shared" si="314"/>
        <v>0</v>
      </c>
      <c r="Z998" s="226">
        <v>37645000</v>
      </c>
      <c r="AA998" s="226">
        <v>0</v>
      </c>
      <c r="AB998" s="226">
        <f t="shared" si="294"/>
        <v>0</v>
      </c>
      <c r="AC998" s="226"/>
      <c r="AD998" s="226"/>
      <c r="AE998" s="226"/>
      <c r="AF998" s="226"/>
      <c r="AG998" s="226"/>
      <c r="AH998" s="226"/>
      <c r="AI998" s="226"/>
      <c r="AJ998" s="226"/>
      <c r="AK998" s="226"/>
      <c r="AL998" s="226"/>
      <c r="AM998" s="226"/>
      <c r="AN998" s="226"/>
      <c r="AO998" s="226">
        <f t="shared" si="315"/>
        <v>37645000</v>
      </c>
      <c r="AP998" s="227">
        <f t="shared" si="316"/>
        <v>0</v>
      </c>
      <c r="AQ998" s="228"/>
      <c r="AR998" s="228"/>
      <c r="AS998" s="339"/>
      <c r="AT998" s="230"/>
      <c r="AU998" s="119" t="s">
        <v>195</v>
      </c>
      <c r="AV998" s="119" t="e">
        <f>VLOOKUP(F998,[78]!FIxedAssetsV2[[FixedAssetNumber]:[DepartmentOperatingUnitNumber]],35,FALSE)</f>
        <v>#REF!</v>
      </c>
      <c r="AW998" s="119" t="e">
        <f t="shared" si="310"/>
        <v>#REF!</v>
      </c>
      <c r="BL998" s="213" t="s">
        <v>4077</v>
      </c>
    </row>
    <row r="999" spans="1:64" outlineLevel="1">
      <c r="A999" s="210">
        <f t="shared" si="297"/>
        <v>980</v>
      </c>
      <c r="B999" s="213" t="s">
        <v>271</v>
      </c>
      <c r="C999" s="262" t="s">
        <v>272</v>
      </c>
      <c r="D999" s="212">
        <v>156</v>
      </c>
      <c r="E999" s="213" t="s">
        <v>4080</v>
      </c>
      <c r="F999" s="213" t="s">
        <v>4081</v>
      </c>
      <c r="G999" s="363">
        <v>42824</v>
      </c>
      <c r="H999" s="329" t="s">
        <v>19</v>
      </c>
      <c r="I999" s="217">
        <v>19</v>
      </c>
      <c r="J999" s="217" t="s">
        <v>4082</v>
      </c>
      <c r="K999" s="216" t="s">
        <v>4032</v>
      </c>
      <c r="L999" s="217"/>
      <c r="M999" s="217">
        <v>2017</v>
      </c>
      <c r="N999" s="217"/>
      <c r="O999" s="217" t="s">
        <v>4075</v>
      </c>
      <c r="P999" s="216"/>
      <c r="Q999" s="212">
        <v>5</v>
      </c>
      <c r="R999" s="447"/>
      <c r="S999" s="448">
        <v>109000000</v>
      </c>
      <c r="T999" s="412">
        <f t="shared" si="312"/>
        <v>1816666.6666666667</v>
      </c>
      <c r="U999" s="222">
        <v>60</v>
      </c>
      <c r="V999" s="223">
        <v>60</v>
      </c>
      <c r="W999" s="222">
        <f t="shared" si="313"/>
        <v>0</v>
      </c>
      <c r="X999" s="224">
        <f t="shared" si="317"/>
        <v>60</v>
      </c>
      <c r="Y999" s="225">
        <f t="shared" si="314"/>
        <v>0</v>
      </c>
      <c r="Z999" s="226">
        <v>109000000</v>
      </c>
      <c r="AA999" s="226">
        <v>0</v>
      </c>
      <c r="AB999" s="226">
        <f t="shared" si="294"/>
        <v>0</v>
      </c>
      <c r="AC999" s="226"/>
      <c r="AD999" s="226"/>
      <c r="AE999" s="226"/>
      <c r="AF999" s="226"/>
      <c r="AG999" s="226"/>
      <c r="AH999" s="226"/>
      <c r="AI999" s="226"/>
      <c r="AJ999" s="226"/>
      <c r="AK999" s="226"/>
      <c r="AL999" s="226"/>
      <c r="AM999" s="226"/>
      <c r="AN999" s="226"/>
      <c r="AO999" s="226">
        <f t="shared" si="315"/>
        <v>109000000</v>
      </c>
      <c r="AP999" s="227">
        <f t="shared" si="316"/>
        <v>0</v>
      </c>
      <c r="AQ999" s="228"/>
      <c r="AR999" s="228"/>
      <c r="AS999" s="339"/>
      <c r="AT999" s="230"/>
      <c r="AU999" s="119" t="s">
        <v>1492</v>
      </c>
      <c r="AV999" s="119" t="e">
        <f>VLOOKUP(F999,[78]!FIxedAssetsV2[[FixedAssetNumber]:[DepartmentOperatingUnitNumber]],35,FALSE)</f>
        <v>#REF!</v>
      </c>
      <c r="AW999" s="119" t="e">
        <f t="shared" si="310"/>
        <v>#REF!</v>
      </c>
      <c r="BL999" s="213" t="s">
        <v>4080</v>
      </c>
    </row>
    <row r="1000" spans="1:64" hidden="1" outlineLevel="1">
      <c r="A1000" s="210">
        <f t="shared" si="297"/>
        <v>981</v>
      </c>
      <c r="B1000" s="213" t="s">
        <v>241</v>
      </c>
      <c r="C1000" s="216" t="s">
        <v>242</v>
      </c>
      <c r="D1000" s="212">
        <v>156</v>
      </c>
      <c r="E1000" s="213" t="s">
        <v>4083</v>
      </c>
      <c r="F1000" s="213" t="s">
        <v>4084</v>
      </c>
      <c r="G1000" s="363">
        <v>42825</v>
      </c>
      <c r="H1000" s="329" t="s">
        <v>19</v>
      </c>
      <c r="I1000" s="217">
        <v>3201</v>
      </c>
      <c r="J1000" s="217" t="s">
        <v>4085</v>
      </c>
      <c r="K1000" s="216" t="s">
        <v>4086</v>
      </c>
      <c r="L1000" s="217"/>
      <c r="M1000" s="217">
        <v>2017</v>
      </c>
      <c r="N1000" s="217"/>
      <c r="O1000" s="217"/>
      <c r="P1000" s="216"/>
      <c r="Q1000" s="212">
        <v>1</v>
      </c>
      <c r="R1000" s="447"/>
      <c r="S1000" s="448">
        <f>120500000*10%</f>
        <v>12050000</v>
      </c>
      <c r="T1000" s="412">
        <f t="shared" si="312"/>
        <v>200833.33333333334</v>
      </c>
      <c r="U1000" s="222">
        <v>60</v>
      </c>
      <c r="V1000" s="223">
        <v>60</v>
      </c>
      <c r="W1000" s="222">
        <f t="shared" si="313"/>
        <v>0</v>
      </c>
      <c r="X1000" s="224">
        <f t="shared" si="317"/>
        <v>60</v>
      </c>
      <c r="Y1000" s="225">
        <f t="shared" si="314"/>
        <v>0</v>
      </c>
      <c r="Z1000" s="226">
        <v>12050000</v>
      </c>
      <c r="AA1000" s="226">
        <v>0</v>
      </c>
      <c r="AB1000" s="226">
        <f t="shared" si="294"/>
        <v>0</v>
      </c>
      <c r="AC1000" s="226"/>
      <c r="AD1000" s="226"/>
      <c r="AE1000" s="226"/>
      <c r="AF1000" s="226"/>
      <c r="AG1000" s="226"/>
      <c r="AH1000" s="226"/>
      <c r="AI1000" s="226"/>
      <c r="AJ1000" s="226"/>
      <c r="AK1000" s="226"/>
      <c r="AL1000" s="226"/>
      <c r="AM1000" s="226"/>
      <c r="AN1000" s="226"/>
      <c r="AO1000" s="226">
        <f t="shared" si="315"/>
        <v>12050000</v>
      </c>
      <c r="AP1000" s="227">
        <f t="shared" si="316"/>
        <v>0</v>
      </c>
      <c r="AQ1000" s="228"/>
      <c r="AR1000" s="228"/>
      <c r="AS1000" s="339"/>
      <c r="AT1000" s="230"/>
      <c r="AU1000" s="119" t="s">
        <v>195</v>
      </c>
      <c r="AV1000" s="119" t="e">
        <f>VLOOKUP(F1000,[78]!FIxedAssetsV2[[FixedAssetNumber]:[DepartmentOperatingUnitNumber]],35,FALSE)</f>
        <v>#REF!</v>
      </c>
      <c r="AW1000" s="119" t="e">
        <f t="shared" si="310"/>
        <v>#REF!</v>
      </c>
      <c r="BL1000" s="213" t="s">
        <v>4083</v>
      </c>
    </row>
    <row r="1001" spans="1:64" hidden="1" outlineLevel="1">
      <c r="A1001" s="210">
        <f t="shared" si="297"/>
        <v>982</v>
      </c>
      <c r="B1001" s="213" t="s">
        <v>241</v>
      </c>
      <c r="C1001" s="216" t="s">
        <v>242</v>
      </c>
      <c r="D1001" s="212">
        <v>156</v>
      </c>
      <c r="E1001" s="213" t="s">
        <v>4083</v>
      </c>
      <c r="F1001" s="213" t="s">
        <v>4087</v>
      </c>
      <c r="G1001" s="363">
        <v>42825</v>
      </c>
      <c r="H1001" s="329" t="s">
        <v>19</v>
      </c>
      <c r="I1001" s="217">
        <v>3201</v>
      </c>
      <c r="J1001" s="217" t="s">
        <v>4085</v>
      </c>
      <c r="K1001" s="216" t="s">
        <v>4086</v>
      </c>
      <c r="L1001" s="217"/>
      <c r="M1001" s="217">
        <v>2017</v>
      </c>
      <c r="N1001" s="217"/>
      <c r="O1001" s="217"/>
      <c r="P1001" s="216"/>
      <c r="Q1001" s="212"/>
      <c r="R1001" s="447"/>
      <c r="S1001" s="448">
        <f>120500000*45%</f>
        <v>54225000</v>
      </c>
      <c r="T1001" s="412">
        <f t="shared" si="312"/>
        <v>903750</v>
      </c>
      <c r="U1001" s="222">
        <v>60</v>
      </c>
      <c r="V1001" s="223">
        <v>60</v>
      </c>
      <c r="W1001" s="222">
        <f t="shared" si="313"/>
        <v>0</v>
      </c>
      <c r="X1001" s="224">
        <f t="shared" si="317"/>
        <v>60</v>
      </c>
      <c r="Y1001" s="225">
        <f t="shared" si="314"/>
        <v>0</v>
      </c>
      <c r="Z1001" s="226">
        <v>54225000</v>
      </c>
      <c r="AA1001" s="226">
        <v>0</v>
      </c>
      <c r="AB1001" s="226">
        <f t="shared" si="294"/>
        <v>0</v>
      </c>
      <c r="AC1001" s="226"/>
      <c r="AD1001" s="226"/>
      <c r="AE1001" s="226"/>
      <c r="AF1001" s="226"/>
      <c r="AG1001" s="226"/>
      <c r="AH1001" s="226"/>
      <c r="AI1001" s="226"/>
      <c r="AJ1001" s="226"/>
      <c r="AK1001" s="226"/>
      <c r="AL1001" s="226"/>
      <c r="AM1001" s="226"/>
      <c r="AN1001" s="226"/>
      <c r="AO1001" s="226">
        <f t="shared" si="315"/>
        <v>54225000</v>
      </c>
      <c r="AP1001" s="227">
        <f t="shared" si="316"/>
        <v>0</v>
      </c>
      <c r="AQ1001" s="228"/>
      <c r="AR1001" s="228"/>
      <c r="AS1001" s="339"/>
      <c r="AT1001" s="230"/>
      <c r="AU1001" s="119" t="s">
        <v>195</v>
      </c>
      <c r="AV1001" s="119" t="e">
        <f>VLOOKUP(F1001,[78]!FIxedAssetsV2[[FixedAssetNumber]:[DepartmentOperatingUnitNumber]],35,FALSE)</f>
        <v>#REF!</v>
      </c>
      <c r="AW1001" s="119" t="e">
        <f t="shared" si="310"/>
        <v>#REF!</v>
      </c>
      <c r="BL1001" s="213" t="s">
        <v>4083</v>
      </c>
    </row>
    <row r="1002" spans="1:64" hidden="1" outlineLevel="1">
      <c r="A1002" s="210">
        <f t="shared" si="297"/>
        <v>983</v>
      </c>
      <c r="B1002" s="213" t="s">
        <v>241</v>
      </c>
      <c r="C1002" s="517" t="s">
        <v>242</v>
      </c>
      <c r="D1002" s="212">
        <v>156</v>
      </c>
      <c r="E1002" s="213" t="s">
        <v>4083</v>
      </c>
      <c r="F1002" s="213" t="s">
        <v>4088</v>
      </c>
      <c r="G1002" s="363">
        <v>42825</v>
      </c>
      <c r="H1002" s="329" t="s">
        <v>19</v>
      </c>
      <c r="I1002" s="217">
        <v>3201</v>
      </c>
      <c r="J1002" s="217" t="s">
        <v>4085</v>
      </c>
      <c r="K1002" s="216" t="s">
        <v>4086</v>
      </c>
      <c r="L1002" s="217"/>
      <c r="M1002" s="217">
        <v>2017</v>
      </c>
      <c r="N1002" s="217"/>
      <c r="O1002" s="217"/>
      <c r="P1002" s="216"/>
      <c r="Q1002" s="212"/>
      <c r="R1002" s="447"/>
      <c r="S1002" s="448">
        <f>120500000*45%</f>
        <v>54225000</v>
      </c>
      <c r="T1002" s="412">
        <f t="shared" si="312"/>
        <v>903750</v>
      </c>
      <c r="U1002" s="222">
        <v>60</v>
      </c>
      <c r="V1002" s="223">
        <v>60</v>
      </c>
      <c r="W1002" s="222">
        <f t="shared" si="313"/>
        <v>0</v>
      </c>
      <c r="X1002" s="224">
        <f t="shared" si="317"/>
        <v>60</v>
      </c>
      <c r="Y1002" s="225">
        <f t="shared" si="314"/>
        <v>0</v>
      </c>
      <c r="Z1002" s="226">
        <v>54225000</v>
      </c>
      <c r="AA1002" s="226">
        <v>0</v>
      </c>
      <c r="AB1002" s="226">
        <f t="shared" ref="AB1002:AB1065" si="318">SUM(AC1002:AH1002)</f>
        <v>0</v>
      </c>
      <c r="AC1002" s="226"/>
      <c r="AD1002" s="226"/>
      <c r="AE1002" s="226"/>
      <c r="AF1002" s="226"/>
      <c r="AG1002" s="226"/>
      <c r="AH1002" s="226"/>
      <c r="AI1002" s="226"/>
      <c r="AJ1002" s="226"/>
      <c r="AK1002" s="226"/>
      <c r="AL1002" s="226"/>
      <c r="AM1002" s="226"/>
      <c r="AN1002" s="226"/>
      <c r="AO1002" s="226">
        <f t="shared" si="315"/>
        <v>54225000</v>
      </c>
      <c r="AP1002" s="227">
        <f t="shared" si="316"/>
        <v>0</v>
      </c>
      <c r="AQ1002" s="228"/>
      <c r="AR1002" s="228"/>
      <c r="AS1002" s="339"/>
      <c r="AT1002" s="230"/>
      <c r="AU1002" s="119" t="s">
        <v>195</v>
      </c>
      <c r="AV1002" s="119" t="e">
        <f>VLOOKUP(F1002,[78]!FIxedAssetsV2[[FixedAssetNumber]:[DepartmentOperatingUnitNumber]],35,FALSE)</f>
        <v>#REF!</v>
      </c>
      <c r="AW1002" s="119" t="e">
        <f t="shared" si="310"/>
        <v>#REF!</v>
      </c>
      <c r="BL1002" s="213" t="s">
        <v>4083</v>
      </c>
    </row>
    <row r="1003" spans="1:64" hidden="1" outlineLevel="1">
      <c r="A1003" s="210">
        <f t="shared" ref="A1003:A1066" si="319">+A1002+1</f>
        <v>984</v>
      </c>
      <c r="B1003" s="213" t="s">
        <v>241</v>
      </c>
      <c r="C1003" s="216" t="s">
        <v>242</v>
      </c>
      <c r="D1003" s="212">
        <v>156</v>
      </c>
      <c r="E1003" s="213" t="s">
        <v>4089</v>
      </c>
      <c r="F1003" s="213" t="s">
        <v>4090</v>
      </c>
      <c r="G1003" s="363">
        <v>42825</v>
      </c>
      <c r="H1003" s="329" t="s">
        <v>19</v>
      </c>
      <c r="I1003" s="217">
        <v>3201</v>
      </c>
      <c r="J1003" s="217" t="s">
        <v>4085</v>
      </c>
      <c r="K1003" s="216" t="s">
        <v>4086</v>
      </c>
      <c r="L1003" s="217"/>
      <c r="M1003" s="217">
        <v>2017</v>
      </c>
      <c r="N1003" s="217"/>
      <c r="O1003" s="217"/>
      <c r="P1003" s="216"/>
      <c r="Q1003" s="212">
        <v>1</v>
      </c>
      <c r="R1003" s="447"/>
      <c r="S1003" s="448">
        <v>12050000</v>
      </c>
      <c r="T1003" s="412">
        <f t="shared" si="312"/>
        <v>200833.33333333334</v>
      </c>
      <c r="U1003" s="222">
        <v>60</v>
      </c>
      <c r="V1003" s="223">
        <v>60</v>
      </c>
      <c r="W1003" s="222">
        <f t="shared" si="313"/>
        <v>0</v>
      </c>
      <c r="X1003" s="224">
        <f t="shared" si="317"/>
        <v>60</v>
      </c>
      <c r="Y1003" s="225">
        <f t="shared" si="314"/>
        <v>0</v>
      </c>
      <c r="Z1003" s="226">
        <v>12050000</v>
      </c>
      <c r="AA1003" s="226">
        <v>0</v>
      </c>
      <c r="AB1003" s="226">
        <f t="shared" si="318"/>
        <v>0</v>
      </c>
      <c r="AC1003" s="226"/>
      <c r="AD1003" s="226"/>
      <c r="AE1003" s="226"/>
      <c r="AF1003" s="226"/>
      <c r="AG1003" s="226"/>
      <c r="AH1003" s="226"/>
      <c r="AI1003" s="226"/>
      <c r="AJ1003" s="226"/>
      <c r="AK1003" s="226"/>
      <c r="AL1003" s="226"/>
      <c r="AM1003" s="226"/>
      <c r="AN1003" s="226"/>
      <c r="AO1003" s="226">
        <f t="shared" si="315"/>
        <v>12050000</v>
      </c>
      <c r="AP1003" s="227">
        <f t="shared" si="316"/>
        <v>0</v>
      </c>
      <c r="AQ1003" s="228"/>
      <c r="AR1003" s="228"/>
      <c r="AS1003" s="339"/>
      <c r="AT1003" s="230"/>
      <c r="AU1003" s="119" t="s">
        <v>195</v>
      </c>
      <c r="AV1003" s="119" t="e">
        <f>VLOOKUP(F1003,[78]!FIxedAssetsV2[[FixedAssetNumber]:[DepartmentOperatingUnitNumber]],35,FALSE)</f>
        <v>#REF!</v>
      </c>
      <c r="AW1003" s="119" t="e">
        <f t="shared" si="310"/>
        <v>#REF!</v>
      </c>
      <c r="BL1003" s="213" t="s">
        <v>4089</v>
      </c>
    </row>
    <row r="1004" spans="1:64" hidden="1" outlineLevel="1">
      <c r="A1004" s="210">
        <f t="shared" si="319"/>
        <v>985</v>
      </c>
      <c r="B1004" s="213" t="s">
        <v>241</v>
      </c>
      <c r="C1004" s="216" t="s">
        <v>242</v>
      </c>
      <c r="D1004" s="212">
        <v>156</v>
      </c>
      <c r="E1004" s="213" t="s">
        <v>4089</v>
      </c>
      <c r="F1004" s="213" t="s">
        <v>4091</v>
      </c>
      <c r="G1004" s="363">
        <v>42825</v>
      </c>
      <c r="H1004" s="329" t="s">
        <v>19</v>
      </c>
      <c r="I1004" s="217">
        <v>3201</v>
      </c>
      <c r="J1004" s="217" t="s">
        <v>4085</v>
      </c>
      <c r="K1004" s="216" t="s">
        <v>4086</v>
      </c>
      <c r="L1004" s="217"/>
      <c r="M1004" s="217">
        <v>2017</v>
      </c>
      <c r="N1004" s="217"/>
      <c r="O1004" s="217"/>
      <c r="P1004" s="216"/>
      <c r="Q1004" s="212"/>
      <c r="R1004" s="447"/>
      <c r="S1004" s="448">
        <f>120500000*45%</f>
        <v>54225000</v>
      </c>
      <c r="T1004" s="412">
        <f t="shared" si="312"/>
        <v>903750</v>
      </c>
      <c r="U1004" s="222">
        <v>60</v>
      </c>
      <c r="V1004" s="223">
        <v>60</v>
      </c>
      <c r="W1004" s="222">
        <f t="shared" si="313"/>
        <v>0</v>
      </c>
      <c r="X1004" s="224">
        <f t="shared" si="317"/>
        <v>60</v>
      </c>
      <c r="Y1004" s="225">
        <f t="shared" si="314"/>
        <v>0</v>
      </c>
      <c r="Z1004" s="226">
        <v>54225000</v>
      </c>
      <c r="AA1004" s="226">
        <v>0</v>
      </c>
      <c r="AB1004" s="226">
        <f t="shared" si="318"/>
        <v>0</v>
      </c>
      <c r="AC1004" s="226"/>
      <c r="AD1004" s="226"/>
      <c r="AE1004" s="226"/>
      <c r="AF1004" s="226"/>
      <c r="AG1004" s="226"/>
      <c r="AH1004" s="226"/>
      <c r="AI1004" s="226"/>
      <c r="AJ1004" s="226"/>
      <c r="AK1004" s="226"/>
      <c r="AL1004" s="226"/>
      <c r="AM1004" s="226"/>
      <c r="AN1004" s="226"/>
      <c r="AO1004" s="226">
        <f t="shared" si="315"/>
        <v>54225000</v>
      </c>
      <c r="AP1004" s="227">
        <f t="shared" si="316"/>
        <v>0</v>
      </c>
      <c r="AQ1004" s="228"/>
      <c r="AR1004" s="228"/>
      <c r="AS1004" s="339"/>
      <c r="AT1004" s="230"/>
      <c r="AU1004" s="119" t="s">
        <v>195</v>
      </c>
      <c r="AV1004" s="119" t="e">
        <f>VLOOKUP(F1004,[78]!FIxedAssetsV2[[FixedAssetNumber]:[DepartmentOperatingUnitNumber]],35,FALSE)</f>
        <v>#REF!</v>
      </c>
      <c r="AW1004" s="119" t="e">
        <f t="shared" si="310"/>
        <v>#REF!</v>
      </c>
      <c r="BL1004" s="213" t="s">
        <v>4089</v>
      </c>
    </row>
    <row r="1005" spans="1:64" hidden="1" outlineLevel="1">
      <c r="A1005" s="210">
        <f t="shared" si="319"/>
        <v>986</v>
      </c>
      <c r="B1005" s="213" t="s">
        <v>241</v>
      </c>
      <c r="C1005" s="517" t="s">
        <v>242</v>
      </c>
      <c r="D1005" s="212">
        <v>156</v>
      </c>
      <c r="E1005" s="213" t="s">
        <v>4089</v>
      </c>
      <c r="F1005" s="213" t="s">
        <v>4092</v>
      </c>
      <c r="G1005" s="363">
        <v>42825</v>
      </c>
      <c r="H1005" s="329" t="s">
        <v>19</v>
      </c>
      <c r="I1005" s="217">
        <v>3201</v>
      </c>
      <c r="J1005" s="217" t="s">
        <v>4085</v>
      </c>
      <c r="K1005" s="216" t="s">
        <v>4086</v>
      </c>
      <c r="L1005" s="217"/>
      <c r="M1005" s="217">
        <v>2017</v>
      </c>
      <c r="N1005" s="217"/>
      <c r="O1005" s="217"/>
      <c r="P1005" s="216"/>
      <c r="Q1005" s="212"/>
      <c r="R1005" s="447"/>
      <c r="S1005" s="448">
        <f>120500000*45%</f>
        <v>54225000</v>
      </c>
      <c r="T1005" s="412">
        <f t="shared" si="312"/>
        <v>903750</v>
      </c>
      <c r="U1005" s="222">
        <v>60</v>
      </c>
      <c r="V1005" s="223">
        <v>60</v>
      </c>
      <c r="W1005" s="222">
        <f t="shared" si="313"/>
        <v>0</v>
      </c>
      <c r="X1005" s="224">
        <f t="shared" si="317"/>
        <v>60</v>
      </c>
      <c r="Y1005" s="225">
        <f t="shared" si="314"/>
        <v>0</v>
      </c>
      <c r="Z1005" s="226">
        <v>54225000</v>
      </c>
      <c r="AA1005" s="226">
        <v>0</v>
      </c>
      <c r="AB1005" s="226">
        <f t="shared" si="318"/>
        <v>0</v>
      </c>
      <c r="AC1005" s="226"/>
      <c r="AD1005" s="226"/>
      <c r="AE1005" s="226"/>
      <c r="AF1005" s="226"/>
      <c r="AG1005" s="226"/>
      <c r="AH1005" s="226"/>
      <c r="AI1005" s="226"/>
      <c r="AJ1005" s="226"/>
      <c r="AK1005" s="226"/>
      <c r="AL1005" s="226"/>
      <c r="AM1005" s="226"/>
      <c r="AN1005" s="226"/>
      <c r="AO1005" s="226">
        <f t="shared" si="315"/>
        <v>54225000</v>
      </c>
      <c r="AP1005" s="227">
        <f t="shared" si="316"/>
        <v>0</v>
      </c>
      <c r="AQ1005" s="228"/>
      <c r="AR1005" s="228"/>
      <c r="AS1005" s="339"/>
      <c r="AT1005" s="230"/>
      <c r="AU1005" s="119" t="s">
        <v>195</v>
      </c>
      <c r="AV1005" s="119" t="e">
        <f>VLOOKUP(F1005,[78]!FIxedAssetsV2[[FixedAssetNumber]:[DepartmentOperatingUnitNumber]],35,FALSE)</f>
        <v>#REF!</v>
      </c>
      <c r="AW1005" s="119" t="e">
        <f t="shared" si="310"/>
        <v>#REF!</v>
      </c>
      <c r="BL1005" s="213" t="s">
        <v>4089</v>
      </c>
    </row>
    <row r="1006" spans="1:64" outlineLevel="1">
      <c r="A1006" s="210">
        <f t="shared" si="319"/>
        <v>987</v>
      </c>
      <c r="B1006" s="213" t="s">
        <v>271</v>
      </c>
      <c r="C1006" s="262" t="s">
        <v>272</v>
      </c>
      <c r="D1006" s="212">
        <v>156</v>
      </c>
      <c r="E1006" s="213" t="s">
        <v>4093</v>
      </c>
      <c r="F1006" s="213" t="s">
        <v>4094</v>
      </c>
      <c r="G1006" s="363">
        <v>42824</v>
      </c>
      <c r="H1006" s="329" t="s">
        <v>19</v>
      </c>
      <c r="I1006" s="364" t="s">
        <v>1096</v>
      </c>
      <c r="J1006" s="217" t="s">
        <v>4095</v>
      </c>
      <c r="K1006" s="216" t="s">
        <v>4096</v>
      </c>
      <c r="L1006" s="217" t="s">
        <v>4097</v>
      </c>
      <c r="M1006" s="217">
        <v>2017</v>
      </c>
      <c r="N1006" s="217"/>
      <c r="O1006" s="217" t="s">
        <v>4079</v>
      </c>
      <c r="P1006" s="216" t="s">
        <v>4098</v>
      </c>
      <c r="Q1006" s="212">
        <v>3</v>
      </c>
      <c r="R1006" s="447"/>
      <c r="S1006" s="448">
        <v>62640000</v>
      </c>
      <c r="T1006" s="412">
        <f t="shared" si="312"/>
        <v>1044000</v>
      </c>
      <c r="U1006" s="222">
        <v>60</v>
      </c>
      <c r="V1006" s="223">
        <v>60</v>
      </c>
      <c r="W1006" s="222">
        <f t="shared" si="313"/>
        <v>0</v>
      </c>
      <c r="X1006" s="224">
        <f t="shared" si="317"/>
        <v>60</v>
      </c>
      <c r="Y1006" s="225">
        <f t="shared" si="314"/>
        <v>0</v>
      </c>
      <c r="Z1006" s="226">
        <v>62640000</v>
      </c>
      <c r="AA1006" s="226">
        <v>0</v>
      </c>
      <c r="AB1006" s="226">
        <f t="shared" si="318"/>
        <v>0</v>
      </c>
      <c r="AC1006" s="226"/>
      <c r="AD1006" s="226"/>
      <c r="AE1006" s="226"/>
      <c r="AF1006" s="226"/>
      <c r="AG1006" s="226"/>
      <c r="AH1006" s="226"/>
      <c r="AI1006" s="226"/>
      <c r="AJ1006" s="226"/>
      <c r="AK1006" s="226"/>
      <c r="AL1006" s="226"/>
      <c r="AM1006" s="226"/>
      <c r="AN1006" s="226"/>
      <c r="AO1006" s="226">
        <f t="shared" si="315"/>
        <v>62640000</v>
      </c>
      <c r="AP1006" s="227">
        <f t="shared" si="316"/>
        <v>0</v>
      </c>
      <c r="AQ1006" s="228"/>
      <c r="AR1006" s="228"/>
      <c r="AS1006" s="339"/>
      <c r="AT1006" s="230"/>
      <c r="AU1006" s="119" t="s">
        <v>195</v>
      </c>
      <c r="AV1006" s="119" t="e">
        <f>VLOOKUP(F1006,[78]!FIxedAssetsV2[[FixedAssetNumber]:[DepartmentOperatingUnitNumber]],35,FALSE)</f>
        <v>#REF!</v>
      </c>
      <c r="AW1006" s="119" t="e">
        <f t="shared" si="310"/>
        <v>#REF!</v>
      </c>
      <c r="BL1006" s="213" t="s">
        <v>4093</v>
      </c>
    </row>
    <row r="1007" spans="1:64" outlineLevel="1">
      <c r="A1007" s="210">
        <f t="shared" si="319"/>
        <v>988</v>
      </c>
      <c r="B1007" s="213" t="s">
        <v>271</v>
      </c>
      <c r="C1007" s="262" t="s">
        <v>272</v>
      </c>
      <c r="D1007" s="212">
        <v>156</v>
      </c>
      <c r="E1007" s="213" t="s">
        <v>4099</v>
      </c>
      <c r="F1007" s="213" t="s">
        <v>4100</v>
      </c>
      <c r="G1007" s="363">
        <v>42908</v>
      </c>
      <c r="H1007" s="329" t="s">
        <v>19</v>
      </c>
      <c r="I1007" s="364">
        <v>18</v>
      </c>
      <c r="J1007" s="217" t="s">
        <v>4101</v>
      </c>
      <c r="K1007" s="216" t="s">
        <v>4096</v>
      </c>
      <c r="L1007" s="217" t="s">
        <v>4097</v>
      </c>
      <c r="M1007" s="217">
        <v>2017</v>
      </c>
      <c r="N1007" s="217"/>
      <c r="O1007" s="217" t="s">
        <v>4079</v>
      </c>
      <c r="P1007" s="216"/>
      <c r="Q1007" s="212">
        <v>2</v>
      </c>
      <c r="R1007" s="447"/>
      <c r="S1007" s="448">
        <v>41760000</v>
      </c>
      <c r="T1007" s="412">
        <f t="shared" si="312"/>
        <v>696000</v>
      </c>
      <c r="U1007" s="222">
        <v>60</v>
      </c>
      <c r="V1007" s="223">
        <v>60</v>
      </c>
      <c r="W1007" s="222">
        <f t="shared" si="313"/>
        <v>0</v>
      </c>
      <c r="X1007" s="224">
        <f t="shared" si="317"/>
        <v>60</v>
      </c>
      <c r="Y1007" s="225">
        <f t="shared" si="314"/>
        <v>0</v>
      </c>
      <c r="Z1007" s="226">
        <v>41760000</v>
      </c>
      <c r="AA1007" s="226">
        <v>0</v>
      </c>
      <c r="AB1007" s="226">
        <f t="shared" si="318"/>
        <v>0</v>
      </c>
      <c r="AC1007" s="226"/>
      <c r="AD1007" s="226"/>
      <c r="AE1007" s="226"/>
      <c r="AF1007" s="226"/>
      <c r="AG1007" s="226"/>
      <c r="AH1007" s="226"/>
      <c r="AI1007" s="226"/>
      <c r="AJ1007" s="226"/>
      <c r="AK1007" s="226"/>
      <c r="AL1007" s="226"/>
      <c r="AM1007" s="226"/>
      <c r="AN1007" s="226"/>
      <c r="AO1007" s="226">
        <f t="shared" si="315"/>
        <v>41760000</v>
      </c>
      <c r="AP1007" s="227">
        <f t="shared" si="316"/>
        <v>0</v>
      </c>
      <c r="AQ1007" s="228"/>
      <c r="AR1007" s="228"/>
      <c r="AS1007" s="339"/>
      <c r="AT1007" s="230"/>
      <c r="AU1007" s="119" t="s">
        <v>195</v>
      </c>
      <c r="AV1007" s="119" t="e">
        <f>VLOOKUP(F1007,[78]!FIxedAssetsV2[[FixedAssetNumber]:[DepartmentOperatingUnitNumber]],35,FALSE)</f>
        <v>#REF!</v>
      </c>
      <c r="AW1007" s="119" t="e">
        <f t="shared" si="310"/>
        <v>#REF!</v>
      </c>
      <c r="BL1007" s="213" t="s">
        <v>4099</v>
      </c>
    </row>
    <row r="1008" spans="1:64" hidden="1" outlineLevel="1">
      <c r="A1008" s="210">
        <f t="shared" si="319"/>
        <v>989</v>
      </c>
      <c r="B1008" s="213" t="s">
        <v>1270</v>
      </c>
      <c r="C1008" s="428" t="s">
        <v>1271</v>
      </c>
      <c r="D1008" s="212">
        <v>156</v>
      </c>
      <c r="E1008" s="213" t="s">
        <v>4102</v>
      </c>
      <c r="F1008" s="213" t="s">
        <v>4103</v>
      </c>
      <c r="G1008" s="336">
        <v>42916</v>
      </c>
      <c r="H1008" s="329" t="s">
        <v>19</v>
      </c>
      <c r="I1008" s="364">
        <v>3108</v>
      </c>
      <c r="J1008" s="217" t="s">
        <v>4085</v>
      </c>
      <c r="K1008" s="216" t="s">
        <v>4104</v>
      </c>
      <c r="L1008" s="217" t="s">
        <v>4105</v>
      </c>
      <c r="M1008" s="217">
        <v>2017</v>
      </c>
      <c r="N1008" s="217"/>
      <c r="O1008" s="217" t="s">
        <v>4106</v>
      </c>
      <c r="P1008" s="216"/>
      <c r="Q1008" s="212">
        <v>1</v>
      </c>
      <c r="R1008" s="447"/>
      <c r="S1008" s="448">
        <v>95500000</v>
      </c>
      <c r="T1008" s="412">
        <f t="shared" si="312"/>
        <v>1591666.6666666667</v>
      </c>
      <c r="U1008" s="222">
        <v>60</v>
      </c>
      <c r="V1008" s="223">
        <v>59.999999999999986</v>
      </c>
      <c r="W1008" s="222">
        <f t="shared" si="313"/>
        <v>0</v>
      </c>
      <c r="X1008" s="224">
        <f t="shared" si="317"/>
        <v>59.999999999999986</v>
      </c>
      <c r="Y1008" s="225">
        <f t="shared" si="314"/>
        <v>0</v>
      </c>
      <c r="Z1008" s="226">
        <v>95499999.999999985</v>
      </c>
      <c r="AA1008" s="226">
        <v>1.4901161193847656E-8</v>
      </c>
      <c r="AB1008" s="226">
        <f t="shared" si="318"/>
        <v>0</v>
      </c>
      <c r="AC1008" s="226"/>
      <c r="AD1008" s="226"/>
      <c r="AE1008" s="226"/>
      <c r="AF1008" s="226"/>
      <c r="AG1008" s="226"/>
      <c r="AH1008" s="226"/>
      <c r="AI1008" s="226"/>
      <c r="AJ1008" s="226"/>
      <c r="AK1008" s="226"/>
      <c r="AL1008" s="226"/>
      <c r="AM1008" s="226"/>
      <c r="AN1008" s="226"/>
      <c r="AO1008" s="226">
        <f t="shared" si="315"/>
        <v>95499999.999999985</v>
      </c>
      <c r="AP1008" s="227">
        <f t="shared" si="316"/>
        <v>1.4901161193847656E-8</v>
      </c>
      <c r="AQ1008" s="228"/>
      <c r="AR1008" s="228"/>
      <c r="AS1008" s="339"/>
      <c r="AT1008" s="230"/>
      <c r="AU1008" s="119" t="s">
        <v>195</v>
      </c>
      <c r="AV1008" s="119" t="e">
        <f>VLOOKUP(F1008,[78]!FIxedAssetsV2[[FixedAssetNumber]:[DepartmentOperatingUnitNumber]],35,FALSE)</f>
        <v>#REF!</v>
      </c>
      <c r="AW1008" s="119" t="e">
        <f t="shared" si="310"/>
        <v>#REF!</v>
      </c>
      <c r="BL1008" s="213" t="s">
        <v>4102</v>
      </c>
    </row>
    <row r="1009" spans="1:64" hidden="1" outlineLevel="1">
      <c r="A1009" s="210">
        <f t="shared" si="319"/>
        <v>990</v>
      </c>
      <c r="B1009" s="213" t="s">
        <v>187</v>
      </c>
      <c r="C1009" s="216" t="s">
        <v>188</v>
      </c>
      <c r="D1009" s="212">
        <v>156</v>
      </c>
      <c r="E1009" s="213" t="s">
        <v>4107</v>
      </c>
      <c r="F1009" s="213" t="s">
        <v>4108</v>
      </c>
      <c r="G1009" s="363">
        <v>42929</v>
      </c>
      <c r="H1009" s="329" t="s">
        <v>19</v>
      </c>
      <c r="I1009" s="364" t="s">
        <v>2641</v>
      </c>
      <c r="J1009" s="217" t="s">
        <v>4109</v>
      </c>
      <c r="K1009" s="217" t="s">
        <v>4110</v>
      </c>
      <c r="L1009" s="217" t="s">
        <v>4111</v>
      </c>
      <c r="M1009" s="217">
        <v>2017</v>
      </c>
      <c r="N1009" s="217"/>
      <c r="O1009" s="217"/>
      <c r="P1009" s="216"/>
      <c r="Q1009" s="212">
        <v>4</v>
      </c>
      <c r="R1009" s="447"/>
      <c r="S1009" s="448">
        <v>720000000</v>
      </c>
      <c r="T1009" s="412">
        <f t="shared" si="312"/>
        <v>12000000</v>
      </c>
      <c r="U1009" s="222">
        <v>60</v>
      </c>
      <c r="V1009" s="223">
        <v>60</v>
      </c>
      <c r="W1009" s="222">
        <f t="shared" si="313"/>
        <v>0</v>
      </c>
      <c r="X1009" s="224">
        <f t="shared" si="317"/>
        <v>60</v>
      </c>
      <c r="Y1009" s="225">
        <f t="shared" si="314"/>
        <v>0</v>
      </c>
      <c r="Z1009" s="226">
        <v>720000000</v>
      </c>
      <c r="AA1009" s="226">
        <v>0</v>
      </c>
      <c r="AB1009" s="226">
        <f t="shared" si="318"/>
        <v>0</v>
      </c>
      <c r="AC1009" s="226"/>
      <c r="AD1009" s="226"/>
      <c r="AE1009" s="226"/>
      <c r="AF1009" s="226"/>
      <c r="AG1009" s="226"/>
      <c r="AH1009" s="226"/>
      <c r="AI1009" s="226"/>
      <c r="AJ1009" s="226"/>
      <c r="AK1009" s="226"/>
      <c r="AL1009" s="226"/>
      <c r="AM1009" s="226"/>
      <c r="AN1009" s="226"/>
      <c r="AO1009" s="226">
        <f t="shared" si="315"/>
        <v>720000000</v>
      </c>
      <c r="AP1009" s="227">
        <f t="shared" si="316"/>
        <v>0</v>
      </c>
      <c r="AQ1009" s="228"/>
      <c r="AR1009" s="228"/>
      <c r="AS1009" s="339"/>
      <c r="AT1009" s="230"/>
      <c r="AU1009" s="119" t="s">
        <v>195</v>
      </c>
      <c r="AV1009" s="119" t="e">
        <f>VLOOKUP(F1009,[78]!FIxedAssetsV2[[FixedAssetNumber]:[DepartmentOperatingUnitNumber]],35,FALSE)</f>
        <v>#REF!</v>
      </c>
      <c r="AW1009" s="119" t="e">
        <f t="shared" si="310"/>
        <v>#REF!</v>
      </c>
      <c r="BL1009" s="213" t="s">
        <v>4107</v>
      </c>
    </row>
    <row r="1010" spans="1:64" hidden="1" outlineLevel="1">
      <c r="A1010" s="210">
        <f t="shared" si="319"/>
        <v>991</v>
      </c>
      <c r="B1010" s="213" t="s">
        <v>266</v>
      </c>
      <c r="C1010" s="216" t="s">
        <v>260</v>
      </c>
      <c r="D1010" s="212">
        <v>156</v>
      </c>
      <c r="E1010" s="213" t="s">
        <v>4112</v>
      </c>
      <c r="F1010" s="213" t="s">
        <v>4112</v>
      </c>
      <c r="G1010" s="363">
        <v>43005</v>
      </c>
      <c r="H1010" s="329" t="s">
        <v>19</v>
      </c>
      <c r="I1010" s="217">
        <v>8057</v>
      </c>
      <c r="J1010" s="217" t="s">
        <v>4113</v>
      </c>
      <c r="K1010" s="216" t="s">
        <v>4114</v>
      </c>
      <c r="L1010" s="217" t="s">
        <v>4115</v>
      </c>
      <c r="M1010" s="217">
        <v>2017</v>
      </c>
      <c r="N1010" s="217"/>
      <c r="O1010" s="217"/>
      <c r="P1010" s="216"/>
      <c r="Q1010" s="212">
        <v>2</v>
      </c>
      <c r="R1010" s="447"/>
      <c r="S1010" s="448">
        <v>44200000</v>
      </c>
      <c r="T1010" s="412">
        <f t="shared" si="312"/>
        <v>1227777.7777777778</v>
      </c>
      <c r="U1010" s="222">
        <v>36</v>
      </c>
      <c r="V1010" s="223">
        <v>36</v>
      </c>
      <c r="W1010" s="222">
        <f t="shared" si="313"/>
        <v>0</v>
      </c>
      <c r="X1010" s="224">
        <f t="shared" si="317"/>
        <v>36</v>
      </c>
      <c r="Y1010" s="225">
        <f t="shared" si="314"/>
        <v>0</v>
      </c>
      <c r="Z1010" s="226">
        <v>44200000</v>
      </c>
      <c r="AA1010" s="226">
        <v>0</v>
      </c>
      <c r="AB1010" s="226">
        <f t="shared" si="318"/>
        <v>0</v>
      </c>
      <c r="AC1010" s="226"/>
      <c r="AD1010" s="226"/>
      <c r="AE1010" s="226"/>
      <c r="AF1010" s="226"/>
      <c r="AG1010" s="226"/>
      <c r="AH1010" s="226"/>
      <c r="AI1010" s="226"/>
      <c r="AJ1010" s="226"/>
      <c r="AK1010" s="226"/>
      <c r="AL1010" s="226"/>
      <c r="AM1010" s="226"/>
      <c r="AN1010" s="226"/>
      <c r="AO1010" s="226">
        <f t="shared" si="315"/>
        <v>44200000</v>
      </c>
      <c r="AP1010" s="227">
        <f t="shared" si="316"/>
        <v>0</v>
      </c>
      <c r="AQ1010" s="228"/>
      <c r="AR1010" s="228"/>
      <c r="AS1010" s="339"/>
      <c r="AT1010" s="230"/>
      <c r="AU1010" s="119" t="s">
        <v>195</v>
      </c>
      <c r="AV1010" s="119" t="e">
        <f>VLOOKUP(F1010,[78]!FIxedAssetsV2[[FixedAssetNumber]:[DepartmentOperatingUnitNumber]],35,FALSE)</f>
        <v>#REF!</v>
      </c>
      <c r="AW1010" s="119" t="e">
        <f t="shared" si="310"/>
        <v>#REF!</v>
      </c>
      <c r="BL1010" s="213" t="s">
        <v>4112</v>
      </c>
    </row>
    <row r="1011" spans="1:64" hidden="1" outlineLevel="1">
      <c r="A1011" s="210">
        <f t="shared" si="319"/>
        <v>992</v>
      </c>
      <c r="B1011" s="213" t="s">
        <v>259</v>
      </c>
      <c r="C1011" s="216" t="s">
        <v>260</v>
      </c>
      <c r="D1011" s="212">
        <v>156</v>
      </c>
      <c r="E1011" s="213"/>
      <c r="F1011" s="213" t="s">
        <v>4116</v>
      </c>
      <c r="G1011" s="363">
        <v>43006</v>
      </c>
      <c r="H1011" s="329" t="s">
        <v>19</v>
      </c>
      <c r="I1011" s="217">
        <v>5044</v>
      </c>
      <c r="J1011" s="217" t="s">
        <v>4117</v>
      </c>
      <c r="K1011" s="254" t="s">
        <v>386</v>
      </c>
      <c r="L1011" s="217"/>
      <c r="M1011" s="217">
        <v>2017</v>
      </c>
      <c r="N1011" s="217"/>
      <c r="O1011" s="217"/>
      <c r="P1011" s="216"/>
      <c r="Q1011" s="212">
        <v>1</v>
      </c>
      <c r="R1011" s="447"/>
      <c r="S1011" s="448">
        <v>15405000</v>
      </c>
      <c r="T1011" s="412">
        <f t="shared" si="312"/>
        <v>256750</v>
      </c>
      <c r="U1011" s="222">
        <v>60</v>
      </c>
      <c r="V1011" s="223">
        <v>60</v>
      </c>
      <c r="W1011" s="222">
        <f t="shared" si="313"/>
        <v>0</v>
      </c>
      <c r="X1011" s="224">
        <f t="shared" si="317"/>
        <v>60</v>
      </c>
      <c r="Y1011" s="225">
        <f t="shared" si="314"/>
        <v>0</v>
      </c>
      <c r="Z1011" s="226">
        <v>15405000</v>
      </c>
      <c r="AA1011" s="226">
        <v>0</v>
      </c>
      <c r="AB1011" s="226">
        <f t="shared" si="318"/>
        <v>0</v>
      </c>
      <c r="AC1011" s="226"/>
      <c r="AD1011" s="226"/>
      <c r="AE1011" s="226"/>
      <c r="AF1011" s="226"/>
      <c r="AG1011" s="226"/>
      <c r="AH1011" s="226"/>
      <c r="AI1011" s="226"/>
      <c r="AJ1011" s="226"/>
      <c r="AK1011" s="226"/>
      <c r="AL1011" s="226"/>
      <c r="AM1011" s="226"/>
      <c r="AN1011" s="226"/>
      <c r="AO1011" s="226">
        <f t="shared" si="315"/>
        <v>15405000</v>
      </c>
      <c r="AP1011" s="227">
        <f t="shared" si="316"/>
        <v>0</v>
      </c>
      <c r="AQ1011" s="228"/>
      <c r="AR1011" s="228"/>
      <c r="AS1011" s="339"/>
      <c r="AT1011" s="230"/>
      <c r="AU1011" s="119" t="s">
        <v>195</v>
      </c>
      <c r="AV1011" s="119" t="e">
        <f>VLOOKUP(F1011,[78]!FIxedAssetsV2[[FixedAssetNumber]:[DepartmentOperatingUnitNumber]],35,FALSE)</f>
        <v>#REF!</v>
      </c>
      <c r="AW1011" s="119" t="e">
        <f t="shared" si="310"/>
        <v>#REF!</v>
      </c>
      <c r="BL1011" s="213"/>
    </row>
    <row r="1012" spans="1:64" outlineLevel="1">
      <c r="A1012" s="210">
        <f t="shared" si="319"/>
        <v>993</v>
      </c>
      <c r="B1012" s="213" t="s">
        <v>271</v>
      </c>
      <c r="C1012" s="262" t="s">
        <v>272</v>
      </c>
      <c r="D1012" s="212">
        <v>156</v>
      </c>
      <c r="E1012" s="213" t="s">
        <v>4118</v>
      </c>
      <c r="F1012" s="213" t="s">
        <v>4119</v>
      </c>
      <c r="G1012" s="423">
        <v>43279</v>
      </c>
      <c r="H1012" s="329" t="s">
        <v>19</v>
      </c>
      <c r="I1012" s="217" t="s">
        <v>4120</v>
      </c>
      <c r="J1012" s="217" t="s">
        <v>4121</v>
      </c>
      <c r="K1012" s="424" t="s">
        <v>4096</v>
      </c>
      <c r="L1012" s="217"/>
      <c r="M1012" s="217">
        <v>2018</v>
      </c>
      <c r="N1012" s="217"/>
      <c r="O1012" s="217"/>
      <c r="P1012" s="217"/>
      <c r="Q1012" s="212">
        <v>3</v>
      </c>
      <c r="R1012" s="453"/>
      <c r="S1012" s="426">
        <v>100285000</v>
      </c>
      <c r="T1012" s="412">
        <f t="shared" si="312"/>
        <v>1671416.6666666667</v>
      </c>
      <c r="U1012" s="222">
        <v>60</v>
      </c>
      <c r="V1012" s="223">
        <v>59.999999999999986</v>
      </c>
      <c r="W1012" s="222">
        <f t="shared" si="313"/>
        <v>0</v>
      </c>
      <c r="X1012" s="224">
        <f t="shared" si="317"/>
        <v>59.999999999999986</v>
      </c>
      <c r="Y1012" s="225">
        <f t="shared" si="314"/>
        <v>0</v>
      </c>
      <c r="Z1012" s="226">
        <v>100284999.99999999</v>
      </c>
      <c r="AA1012" s="226">
        <v>1.4901161193847656E-8</v>
      </c>
      <c r="AB1012" s="226">
        <f t="shared" si="318"/>
        <v>0</v>
      </c>
      <c r="AC1012" s="226"/>
      <c r="AD1012" s="226"/>
      <c r="AE1012" s="226"/>
      <c r="AF1012" s="226"/>
      <c r="AG1012" s="226"/>
      <c r="AH1012" s="226"/>
      <c r="AI1012" s="226"/>
      <c r="AJ1012" s="226"/>
      <c r="AK1012" s="226"/>
      <c r="AL1012" s="226"/>
      <c r="AM1012" s="226"/>
      <c r="AN1012" s="226"/>
      <c r="AO1012" s="226">
        <f t="shared" si="315"/>
        <v>100284999.99999999</v>
      </c>
      <c r="AP1012" s="227">
        <f t="shared" si="316"/>
        <v>1.4901161193847656E-8</v>
      </c>
      <c r="AQ1012" s="228"/>
      <c r="AR1012" s="332"/>
      <c r="AS1012" s="427"/>
      <c r="AT1012" s="333"/>
      <c r="AU1012" s="119" t="s">
        <v>195</v>
      </c>
      <c r="AV1012" s="119" t="e">
        <f>VLOOKUP(F1012,[78]!FIxedAssetsV2[[FixedAssetNumber]:[DepartmentOperatingUnitNumber]],35,FALSE)</f>
        <v>#REF!</v>
      </c>
      <c r="AW1012" s="119" t="e">
        <f t="shared" si="310"/>
        <v>#REF!</v>
      </c>
      <c r="BL1012" s="213" t="s">
        <v>4118</v>
      </c>
    </row>
    <row r="1013" spans="1:64" outlineLevel="1">
      <c r="A1013" s="210">
        <f t="shared" si="319"/>
        <v>994</v>
      </c>
      <c r="B1013" s="213" t="s">
        <v>271</v>
      </c>
      <c r="C1013" s="262" t="s">
        <v>272</v>
      </c>
      <c r="D1013" s="212">
        <v>156</v>
      </c>
      <c r="E1013" s="213" t="s">
        <v>4122</v>
      </c>
      <c r="F1013" s="213" t="s">
        <v>4123</v>
      </c>
      <c r="G1013" s="423">
        <v>43279</v>
      </c>
      <c r="H1013" s="329" t="s">
        <v>19</v>
      </c>
      <c r="I1013" s="217" t="s">
        <v>4120</v>
      </c>
      <c r="J1013" s="217" t="s">
        <v>4101</v>
      </c>
      <c r="K1013" s="424" t="s">
        <v>4096</v>
      </c>
      <c r="L1013" s="217"/>
      <c r="M1013" s="217">
        <v>2018</v>
      </c>
      <c r="N1013" s="217"/>
      <c r="O1013" s="217"/>
      <c r="P1013" s="217"/>
      <c r="Q1013" s="212">
        <v>8</v>
      </c>
      <c r="R1013" s="453"/>
      <c r="S1013" s="426">
        <v>160040000</v>
      </c>
      <c r="T1013" s="412">
        <f t="shared" si="312"/>
        <v>2667333.3333333335</v>
      </c>
      <c r="U1013" s="222">
        <v>60</v>
      </c>
      <c r="V1013" s="223">
        <v>59.999999999999986</v>
      </c>
      <c r="W1013" s="222">
        <f t="shared" si="313"/>
        <v>0</v>
      </c>
      <c r="X1013" s="224">
        <f t="shared" si="317"/>
        <v>59.999999999999986</v>
      </c>
      <c r="Y1013" s="225">
        <f t="shared" si="314"/>
        <v>0</v>
      </c>
      <c r="Z1013" s="226">
        <v>160039999.99999997</v>
      </c>
      <c r="AA1013" s="226">
        <v>2.9802322387695313E-8</v>
      </c>
      <c r="AB1013" s="226">
        <f t="shared" si="318"/>
        <v>0</v>
      </c>
      <c r="AC1013" s="226"/>
      <c r="AD1013" s="226"/>
      <c r="AE1013" s="226"/>
      <c r="AF1013" s="226"/>
      <c r="AG1013" s="226"/>
      <c r="AH1013" s="226"/>
      <c r="AI1013" s="226"/>
      <c r="AJ1013" s="226"/>
      <c r="AK1013" s="226"/>
      <c r="AL1013" s="226"/>
      <c r="AM1013" s="226"/>
      <c r="AN1013" s="226"/>
      <c r="AO1013" s="226">
        <f t="shared" si="315"/>
        <v>160039999.99999997</v>
      </c>
      <c r="AP1013" s="227">
        <f t="shared" si="316"/>
        <v>2.9802322387695313E-8</v>
      </c>
      <c r="AQ1013" s="228"/>
      <c r="AR1013" s="332"/>
      <c r="AS1013" s="427"/>
      <c r="AT1013" s="333"/>
      <c r="AU1013" s="119" t="s">
        <v>195</v>
      </c>
      <c r="AV1013" s="119" t="e">
        <f>VLOOKUP(F1013,[78]!FIxedAssetsV2[[FixedAssetNumber]:[DepartmentOperatingUnitNumber]],35,FALSE)</f>
        <v>#REF!</v>
      </c>
      <c r="AW1013" s="119" t="e">
        <f t="shared" si="310"/>
        <v>#REF!</v>
      </c>
      <c r="BL1013" s="213" t="s">
        <v>4122</v>
      </c>
    </row>
    <row r="1014" spans="1:64" outlineLevel="1">
      <c r="A1014" s="210">
        <f t="shared" si="319"/>
        <v>995</v>
      </c>
      <c r="B1014" s="213" t="s">
        <v>271</v>
      </c>
      <c r="C1014" s="216" t="s">
        <v>476</v>
      </c>
      <c r="D1014" s="212">
        <v>156</v>
      </c>
      <c r="E1014" t="s">
        <v>4124</v>
      </c>
      <c r="F1014" s="213" t="s">
        <v>4125</v>
      </c>
      <c r="G1014" s="423">
        <v>43279</v>
      </c>
      <c r="H1014" s="329" t="s">
        <v>19</v>
      </c>
      <c r="I1014" s="217" t="s">
        <v>4126</v>
      </c>
      <c r="J1014" s="217" t="s">
        <v>4127</v>
      </c>
      <c r="K1014" s="424" t="s">
        <v>454</v>
      </c>
      <c r="L1014" s="217" t="s">
        <v>4128</v>
      </c>
      <c r="M1014" s="217">
        <v>2018</v>
      </c>
      <c r="N1014" s="217"/>
      <c r="O1014" s="217"/>
      <c r="P1014" s="217"/>
      <c r="Q1014" s="212">
        <v>1</v>
      </c>
      <c r="R1014" s="453"/>
      <c r="S1014" s="426">
        <v>580000000</v>
      </c>
      <c r="T1014" s="412">
        <f t="shared" si="312"/>
        <v>9666666.666666666</v>
      </c>
      <c r="U1014" s="222">
        <v>60</v>
      </c>
      <c r="V1014" s="223">
        <v>60.000000000000007</v>
      </c>
      <c r="W1014" s="222">
        <f t="shared" si="313"/>
        <v>0</v>
      </c>
      <c r="X1014" s="224">
        <f t="shared" si="317"/>
        <v>60.000000000000007</v>
      </c>
      <c r="Y1014" s="225">
        <f t="shared" si="314"/>
        <v>0</v>
      </c>
      <c r="Z1014" s="226">
        <v>580000000</v>
      </c>
      <c r="AA1014" s="226">
        <v>0</v>
      </c>
      <c r="AB1014" s="226">
        <f t="shared" si="318"/>
        <v>0</v>
      </c>
      <c r="AC1014" s="226"/>
      <c r="AD1014" s="226"/>
      <c r="AE1014" s="226"/>
      <c r="AF1014" s="226"/>
      <c r="AG1014" s="226"/>
      <c r="AH1014" s="226"/>
      <c r="AI1014" s="226"/>
      <c r="AJ1014" s="226"/>
      <c r="AK1014" s="226"/>
      <c r="AL1014" s="226"/>
      <c r="AM1014" s="226"/>
      <c r="AN1014" s="226"/>
      <c r="AO1014" s="226">
        <f t="shared" si="315"/>
        <v>580000000</v>
      </c>
      <c r="AP1014" s="227">
        <f t="shared" si="316"/>
        <v>0</v>
      </c>
      <c r="AQ1014" s="228"/>
      <c r="AR1014" s="332"/>
      <c r="AS1014" s="427"/>
      <c r="AT1014" s="333"/>
      <c r="AU1014" s="119" t="s">
        <v>195</v>
      </c>
      <c r="AV1014" s="119" t="e">
        <f>VLOOKUP(F1014,[78]!FIxedAssetsV2[[FixedAssetNumber]:[DepartmentOperatingUnitNumber]],35,FALSE)</f>
        <v>#REF!</v>
      </c>
      <c r="AW1014" s="119" t="e">
        <f t="shared" si="310"/>
        <v>#REF!</v>
      </c>
      <c r="BL1014" t="s">
        <v>4124</v>
      </c>
    </row>
    <row r="1015" spans="1:64" hidden="1" outlineLevel="1">
      <c r="A1015" s="210">
        <f t="shared" si="319"/>
        <v>996</v>
      </c>
      <c r="B1015" s="259" t="s">
        <v>2702</v>
      </c>
      <c r="C1015" s="428" t="s">
        <v>2703</v>
      </c>
      <c r="D1015" s="212">
        <v>156</v>
      </c>
      <c r="E1015" s="259" t="s">
        <v>4129</v>
      </c>
      <c r="F1015" s="259" t="s">
        <v>4130</v>
      </c>
      <c r="G1015" s="432">
        <v>43311</v>
      </c>
      <c r="H1015" s="329" t="s">
        <v>19</v>
      </c>
      <c r="I1015" s="218" t="s">
        <v>4131</v>
      </c>
      <c r="J1015" s="218" t="s">
        <v>4132</v>
      </c>
      <c r="K1015" s="433" t="s">
        <v>386</v>
      </c>
      <c r="L1015" s="218"/>
      <c r="M1015" s="217">
        <v>2018</v>
      </c>
      <c r="N1015" s="218"/>
      <c r="O1015" s="218"/>
      <c r="P1015" s="218"/>
      <c r="Q1015" s="212">
        <v>1</v>
      </c>
      <c r="R1015" s="454"/>
      <c r="S1015" s="435">
        <v>581913600</v>
      </c>
      <c r="T1015" s="221">
        <f t="shared" si="312"/>
        <v>9698560</v>
      </c>
      <c r="U1015" s="222">
        <v>60</v>
      </c>
      <c r="V1015" s="223">
        <v>60</v>
      </c>
      <c r="W1015" s="222">
        <f t="shared" si="313"/>
        <v>0</v>
      </c>
      <c r="X1015" s="224">
        <f t="shared" si="317"/>
        <v>60</v>
      </c>
      <c r="Y1015" s="225">
        <f t="shared" si="314"/>
        <v>0</v>
      </c>
      <c r="Z1015" s="226">
        <v>581913600</v>
      </c>
      <c r="AA1015" s="226">
        <v>0</v>
      </c>
      <c r="AB1015" s="226">
        <f t="shared" si="318"/>
        <v>0</v>
      </c>
      <c r="AC1015" s="226"/>
      <c r="AD1015" s="226"/>
      <c r="AE1015" s="226"/>
      <c r="AF1015" s="226"/>
      <c r="AG1015" s="226"/>
      <c r="AH1015" s="226"/>
      <c r="AI1015" s="226"/>
      <c r="AJ1015" s="226"/>
      <c r="AK1015" s="226"/>
      <c r="AL1015" s="226"/>
      <c r="AM1015" s="226"/>
      <c r="AN1015" s="226"/>
      <c r="AO1015" s="226">
        <f t="shared" si="315"/>
        <v>581913600</v>
      </c>
      <c r="AP1015" s="227">
        <f t="shared" si="316"/>
        <v>0</v>
      </c>
      <c r="AQ1015" s="228"/>
      <c r="AR1015" s="332"/>
      <c r="AS1015" s="427"/>
      <c r="AT1015" s="333"/>
      <c r="AU1015" s="119" t="s">
        <v>195</v>
      </c>
      <c r="AV1015" s="119" t="e">
        <f>VLOOKUP(F1015,[78]!FIxedAssetsV2[[FixedAssetNumber]:[DepartmentOperatingUnitNumber]],35,FALSE)</f>
        <v>#REF!</v>
      </c>
      <c r="AW1015" s="119" t="e">
        <f t="shared" si="310"/>
        <v>#REF!</v>
      </c>
      <c r="BL1015" s="259" t="s">
        <v>4129</v>
      </c>
    </row>
    <row r="1016" spans="1:64" hidden="1" outlineLevel="1">
      <c r="A1016" s="210">
        <f t="shared" si="319"/>
        <v>997</v>
      </c>
      <c r="B1016" s="213" t="s">
        <v>199</v>
      </c>
      <c r="C1016" s="216" t="s">
        <v>200</v>
      </c>
      <c r="D1016" s="212">
        <v>156</v>
      </c>
      <c r="E1016" s="259"/>
      <c r="F1016" s="213" t="s">
        <v>4133</v>
      </c>
      <c r="G1016" s="432">
        <v>43433</v>
      </c>
      <c r="H1016" s="329" t="s">
        <v>19</v>
      </c>
      <c r="I1016" s="218" t="s">
        <v>4134</v>
      </c>
      <c r="J1016" s="218" t="s">
        <v>4135</v>
      </c>
      <c r="K1016" s="433" t="s">
        <v>386</v>
      </c>
      <c r="L1016" s="218"/>
      <c r="M1016" s="217">
        <v>2018</v>
      </c>
      <c r="N1016" s="218"/>
      <c r="O1016" s="218"/>
      <c r="P1016" s="218"/>
      <c r="Q1016" s="212">
        <v>1</v>
      </c>
      <c r="R1016" s="454"/>
      <c r="S1016" s="435">
        <v>178690000</v>
      </c>
      <c r="T1016" s="221">
        <f t="shared" si="312"/>
        <v>2978166.6666666665</v>
      </c>
      <c r="U1016" s="222">
        <v>60</v>
      </c>
      <c r="V1016" s="223">
        <v>60</v>
      </c>
      <c r="W1016" s="222">
        <f t="shared" si="313"/>
        <v>0</v>
      </c>
      <c r="X1016" s="224">
        <f t="shared" si="317"/>
        <v>60</v>
      </c>
      <c r="Y1016" s="225">
        <f t="shared" si="314"/>
        <v>0</v>
      </c>
      <c r="Z1016" s="226">
        <v>178690000</v>
      </c>
      <c r="AA1016" s="226">
        <v>0</v>
      </c>
      <c r="AB1016" s="226">
        <f t="shared" si="318"/>
        <v>0</v>
      </c>
      <c r="AC1016" s="226"/>
      <c r="AD1016" s="226"/>
      <c r="AE1016" s="226"/>
      <c r="AF1016" s="226"/>
      <c r="AG1016" s="226"/>
      <c r="AH1016" s="226"/>
      <c r="AI1016" s="226"/>
      <c r="AJ1016" s="226"/>
      <c r="AK1016" s="226"/>
      <c r="AL1016" s="226"/>
      <c r="AM1016" s="226"/>
      <c r="AN1016" s="226"/>
      <c r="AO1016" s="226">
        <f t="shared" si="315"/>
        <v>178690000</v>
      </c>
      <c r="AP1016" s="227">
        <f t="shared" si="316"/>
        <v>0</v>
      </c>
      <c r="AQ1016" s="228"/>
      <c r="AR1016" s="332"/>
      <c r="AS1016" s="427"/>
      <c r="AT1016" s="333"/>
      <c r="AU1016" s="119" t="s">
        <v>195</v>
      </c>
      <c r="AV1016" s="119" t="e">
        <f>VLOOKUP(F1016,[78]!FIxedAssetsV2[[FixedAssetNumber]:[DepartmentOperatingUnitNumber]],35,FALSE)</f>
        <v>#REF!</v>
      </c>
      <c r="AW1016" s="119" t="e">
        <f t="shared" si="310"/>
        <v>#REF!</v>
      </c>
      <c r="BL1016" s="259"/>
    </row>
    <row r="1017" spans="1:64" hidden="1" outlineLevel="1">
      <c r="A1017" s="210">
        <f t="shared" si="319"/>
        <v>998</v>
      </c>
      <c r="B1017" s="213" t="s">
        <v>266</v>
      </c>
      <c r="C1017" s="216" t="s">
        <v>260</v>
      </c>
      <c r="D1017" s="212">
        <v>156</v>
      </c>
      <c r="E1017" s="259" t="s">
        <v>4136</v>
      </c>
      <c r="F1017" s="259" t="s">
        <v>4136</v>
      </c>
      <c r="G1017" s="432">
        <v>43465</v>
      </c>
      <c r="H1017" s="329" t="s">
        <v>19</v>
      </c>
      <c r="I1017" s="218" t="s">
        <v>4137</v>
      </c>
      <c r="J1017" s="218" t="s">
        <v>4138</v>
      </c>
      <c r="K1017" s="433" t="s">
        <v>4139</v>
      </c>
      <c r="L1017" s="218"/>
      <c r="M1017" s="217">
        <v>2018</v>
      </c>
      <c r="N1017" s="218"/>
      <c r="O1017" s="218"/>
      <c r="P1017" s="218"/>
      <c r="Q1017" s="212">
        <v>1</v>
      </c>
      <c r="R1017" s="454"/>
      <c r="S1017" s="435">
        <v>18350000</v>
      </c>
      <c r="T1017" s="221">
        <f t="shared" si="312"/>
        <v>305833.33333333331</v>
      </c>
      <c r="U1017" s="222">
        <v>60</v>
      </c>
      <c r="V1017" s="223">
        <v>60.000000000000007</v>
      </c>
      <c r="W1017" s="222">
        <f t="shared" si="313"/>
        <v>0</v>
      </c>
      <c r="X1017" s="224">
        <f t="shared" si="317"/>
        <v>60.000000000000007</v>
      </c>
      <c r="Y1017" s="225">
        <f t="shared" si="314"/>
        <v>0</v>
      </c>
      <c r="Z1017" s="226">
        <v>18350000</v>
      </c>
      <c r="AA1017" s="226">
        <v>0</v>
      </c>
      <c r="AB1017" s="226">
        <f t="shared" si="318"/>
        <v>0</v>
      </c>
      <c r="AC1017" s="226"/>
      <c r="AD1017" s="226"/>
      <c r="AE1017" s="226"/>
      <c r="AF1017" s="226"/>
      <c r="AG1017" s="226"/>
      <c r="AH1017" s="226"/>
      <c r="AI1017" s="226"/>
      <c r="AJ1017" s="226"/>
      <c r="AK1017" s="226"/>
      <c r="AL1017" s="226"/>
      <c r="AM1017" s="226"/>
      <c r="AN1017" s="226"/>
      <c r="AO1017" s="226">
        <f t="shared" si="315"/>
        <v>18350000</v>
      </c>
      <c r="AP1017" s="227">
        <f t="shared" si="316"/>
        <v>0</v>
      </c>
      <c r="AQ1017" s="228"/>
      <c r="AR1017" s="332"/>
      <c r="AS1017" s="427"/>
      <c r="AT1017" s="333"/>
      <c r="AU1017" s="119" t="s">
        <v>195</v>
      </c>
      <c r="AV1017" s="119" t="e">
        <f>VLOOKUP(F1017,[78]!FIxedAssetsV2[[FixedAssetNumber]:[DepartmentOperatingUnitNumber]],35,FALSE)</f>
        <v>#REF!</v>
      </c>
      <c r="AW1017" s="119" t="e">
        <f t="shared" si="310"/>
        <v>#REF!</v>
      </c>
      <c r="BL1017" s="259" t="s">
        <v>4136</v>
      </c>
    </row>
    <row r="1018" spans="1:64" hidden="1" outlineLevel="1">
      <c r="A1018" s="210">
        <f t="shared" si="319"/>
        <v>999</v>
      </c>
      <c r="B1018" s="213" t="s">
        <v>266</v>
      </c>
      <c r="C1018" s="216" t="s">
        <v>260</v>
      </c>
      <c r="D1018" s="212">
        <v>156</v>
      </c>
      <c r="E1018" s="259" t="s">
        <v>4140</v>
      </c>
      <c r="F1018" s="259" t="s">
        <v>4140</v>
      </c>
      <c r="G1018" s="432">
        <v>43465</v>
      </c>
      <c r="H1018" s="329" t="s">
        <v>19</v>
      </c>
      <c r="I1018" s="218" t="s">
        <v>4141</v>
      </c>
      <c r="J1018" s="217" t="s">
        <v>4142</v>
      </c>
      <c r="K1018" s="433" t="s">
        <v>4143</v>
      </c>
      <c r="L1018" s="218" t="s">
        <v>4144</v>
      </c>
      <c r="M1018" s="217">
        <v>2018</v>
      </c>
      <c r="N1018" s="218"/>
      <c r="O1018" s="218" t="s">
        <v>4145</v>
      </c>
      <c r="P1018" s="218" t="s">
        <v>4146</v>
      </c>
      <c r="Q1018" s="212">
        <v>1</v>
      </c>
      <c r="R1018" s="454"/>
      <c r="S1018" s="435">
        <v>120000000</v>
      </c>
      <c r="T1018" s="221">
        <f t="shared" si="312"/>
        <v>2000000</v>
      </c>
      <c r="U1018" s="222">
        <v>60</v>
      </c>
      <c r="V1018" s="223">
        <v>60</v>
      </c>
      <c r="W1018" s="222">
        <f t="shared" si="313"/>
        <v>0</v>
      </c>
      <c r="X1018" s="224">
        <f t="shared" si="317"/>
        <v>60</v>
      </c>
      <c r="Y1018" s="225">
        <f t="shared" si="314"/>
        <v>0</v>
      </c>
      <c r="Z1018" s="226">
        <v>120000000</v>
      </c>
      <c r="AA1018" s="226">
        <v>0</v>
      </c>
      <c r="AB1018" s="226">
        <f t="shared" si="318"/>
        <v>0</v>
      </c>
      <c r="AC1018" s="226"/>
      <c r="AD1018" s="226"/>
      <c r="AE1018" s="226"/>
      <c r="AF1018" s="226"/>
      <c r="AG1018" s="226"/>
      <c r="AH1018" s="226"/>
      <c r="AI1018" s="226"/>
      <c r="AJ1018" s="226"/>
      <c r="AK1018" s="226"/>
      <c r="AL1018" s="226"/>
      <c r="AM1018" s="226"/>
      <c r="AN1018" s="226"/>
      <c r="AO1018" s="226">
        <f t="shared" si="315"/>
        <v>120000000</v>
      </c>
      <c r="AP1018" s="227">
        <f t="shared" si="316"/>
        <v>0</v>
      </c>
      <c r="AQ1018" s="228"/>
      <c r="AR1018" s="332"/>
      <c r="AS1018" s="427"/>
      <c r="AT1018" s="333"/>
      <c r="AU1018" s="119" t="s">
        <v>195</v>
      </c>
      <c r="AV1018" s="119" t="e">
        <f>VLOOKUP(F1018,[78]!FIxedAssetsV2[[FixedAssetNumber]:[DepartmentOperatingUnitNumber]],35,FALSE)</f>
        <v>#REF!</v>
      </c>
      <c r="AW1018" s="119" t="e">
        <f t="shared" si="310"/>
        <v>#REF!</v>
      </c>
      <c r="BL1018" s="259" t="s">
        <v>4140</v>
      </c>
    </row>
    <row r="1019" spans="1:64" hidden="1" outlineLevel="1">
      <c r="A1019" s="210">
        <f t="shared" si="319"/>
        <v>1000</v>
      </c>
      <c r="B1019" s="213" t="s">
        <v>562</v>
      </c>
      <c r="C1019" s="216" t="s">
        <v>260</v>
      </c>
      <c r="D1019" s="212">
        <v>156</v>
      </c>
      <c r="E1019" s="259"/>
      <c r="F1019" s="259" t="s">
        <v>4147</v>
      </c>
      <c r="G1019" s="432">
        <v>43465</v>
      </c>
      <c r="H1019" s="329" t="s">
        <v>19</v>
      </c>
      <c r="I1019" s="218" t="s">
        <v>4141</v>
      </c>
      <c r="J1019" s="217" t="s">
        <v>4148</v>
      </c>
      <c r="K1019" s="433" t="s">
        <v>4143</v>
      </c>
      <c r="L1019" s="218" t="s">
        <v>4144</v>
      </c>
      <c r="M1019" s="217">
        <v>2018</v>
      </c>
      <c r="N1019" s="218"/>
      <c r="O1019" s="218" t="s">
        <v>4149</v>
      </c>
      <c r="P1019" s="218" t="s">
        <v>4150</v>
      </c>
      <c r="Q1019" s="212">
        <v>1</v>
      </c>
      <c r="R1019" s="454"/>
      <c r="S1019" s="435">
        <v>120000000</v>
      </c>
      <c r="T1019" s="221">
        <f t="shared" si="312"/>
        <v>2000000</v>
      </c>
      <c r="U1019" s="222">
        <v>60</v>
      </c>
      <c r="V1019" s="223">
        <v>60</v>
      </c>
      <c r="W1019" s="222">
        <f t="shared" si="313"/>
        <v>0</v>
      </c>
      <c r="X1019" s="224">
        <f t="shared" si="317"/>
        <v>60</v>
      </c>
      <c r="Y1019" s="225">
        <f t="shared" si="314"/>
        <v>0</v>
      </c>
      <c r="Z1019" s="226">
        <v>120000000</v>
      </c>
      <c r="AA1019" s="226">
        <v>0</v>
      </c>
      <c r="AB1019" s="226">
        <f t="shared" si="318"/>
        <v>0</v>
      </c>
      <c r="AC1019" s="226"/>
      <c r="AD1019" s="226"/>
      <c r="AE1019" s="226"/>
      <c r="AF1019" s="226"/>
      <c r="AG1019" s="226"/>
      <c r="AH1019" s="226"/>
      <c r="AI1019" s="226"/>
      <c r="AJ1019" s="226"/>
      <c r="AK1019" s="226"/>
      <c r="AL1019" s="226"/>
      <c r="AM1019" s="226"/>
      <c r="AN1019" s="226"/>
      <c r="AO1019" s="226">
        <f t="shared" si="315"/>
        <v>120000000</v>
      </c>
      <c r="AP1019" s="227">
        <f t="shared" si="316"/>
        <v>0</v>
      </c>
      <c r="AQ1019" s="228"/>
      <c r="AR1019" s="332"/>
      <c r="AS1019" s="427"/>
      <c r="AT1019" s="333"/>
      <c r="AU1019" s="119" t="s">
        <v>195</v>
      </c>
      <c r="AV1019" s="119" t="e">
        <f>VLOOKUP(F1019,[78]!FIxedAssetsV2[[FixedAssetNumber]:[DepartmentOperatingUnitNumber]],35,FALSE)</f>
        <v>#REF!</v>
      </c>
      <c r="AW1019" s="119" t="e">
        <f t="shared" si="310"/>
        <v>#REF!</v>
      </c>
      <c r="BL1019" s="259"/>
    </row>
    <row r="1020" spans="1:64" hidden="1" outlineLevel="1">
      <c r="A1020" s="210">
        <f t="shared" si="319"/>
        <v>1001</v>
      </c>
      <c r="B1020" s="259" t="s">
        <v>206</v>
      </c>
      <c r="C1020" s="517" t="s">
        <v>188</v>
      </c>
      <c r="D1020" s="212">
        <v>156</v>
      </c>
      <c r="E1020" s="259" t="s">
        <v>4151</v>
      </c>
      <c r="F1020" s="259" t="s">
        <v>4152</v>
      </c>
      <c r="G1020" s="432">
        <v>43565</v>
      </c>
      <c r="H1020" s="329" t="s">
        <v>19</v>
      </c>
      <c r="I1020" s="218" t="s">
        <v>4153</v>
      </c>
      <c r="J1020" s="218" t="s">
        <v>4154</v>
      </c>
      <c r="K1020" s="433" t="s">
        <v>4155</v>
      </c>
      <c r="L1020" s="218"/>
      <c r="M1020" s="217">
        <v>2019</v>
      </c>
      <c r="N1020" s="218" t="s">
        <v>4156</v>
      </c>
      <c r="O1020" s="218" t="s">
        <v>4157</v>
      </c>
      <c r="P1020" s="218"/>
      <c r="Q1020" s="212">
        <v>1</v>
      </c>
      <c r="R1020" s="454"/>
      <c r="S1020" s="435">
        <v>24100000</v>
      </c>
      <c r="T1020" s="221">
        <f t="shared" ref="T1020:T1050" si="320">+S1020/U1020</f>
        <v>669444.4444444445</v>
      </c>
      <c r="U1020" s="222">
        <v>36</v>
      </c>
      <c r="V1020" s="223">
        <v>35.999999999999993</v>
      </c>
      <c r="W1020" s="222">
        <f t="shared" ref="W1020:W1050" si="321">+AB1020/T1020</f>
        <v>0</v>
      </c>
      <c r="X1020" s="224">
        <f t="shared" si="317"/>
        <v>35.999999999999993</v>
      </c>
      <c r="Y1020" s="225">
        <f t="shared" ref="Y1020:Y1050" si="322">+U1020-X1020</f>
        <v>0</v>
      </c>
      <c r="Z1020" s="226">
        <v>24099999.999999996</v>
      </c>
      <c r="AA1020" s="226">
        <v>3.7252902984619141E-9</v>
      </c>
      <c r="AB1020" s="226">
        <f t="shared" si="318"/>
        <v>0</v>
      </c>
      <c r="AC1020" s="226"/>
      <c r="AD1020" s="226"/>
      <c r="AE1020" s="226"/>
      <c r="AF1020" s="226"/>
      <c r="AG1020" s="226"/>
      <c r="AH1020" s="226"/>
      <c r="AI1020" s="226"/>
      <c r="AJ1020" s="226"/>
      <c r="AK1020" s="226"/>
      <c r="AL1020" s="226"/>
      <c r="AM1020" s="226"/>
      <c r="AN1020" s="226"/>
      <c r="AO1020" s="226">
        <f t="shared" ref="AO1020:AO1050" si="323">+Z1020+AB1020</f>
        <v>24099999.999999996</v>
      </c>
      <c r="AP1020" s="227">
        <f t="shared" ref="AP1020:AP1050" si="324">IF(AR1020=$AR$8,((S1020-AO1020)*0),S1020-AO1020)</f>
        <v>3.7252902984619141E-9</v>
      </c>
      <c r="AQ1020" s="228"/>
      <c r="AR1020" s="332"/>
      <c r="AS1020" s="427"/>
      <c r="AT1020" s="333"/>
      <c r="AU1020" s="119" t="s">
        <v>195</v>
      </c>
      <c r="AV1020" s="119" t="e">
        <f>VLOOKUP(F1020,[78]!FIxedAssetsV2[[FixedAssetNumber]:[DepartmentOperatingUnitNumber]],35,FALSE)</f>
        <v>#REF!</v>
      </c>
      <c r="AW1020" s="119" t="e">
        <f t="shared" si="310"/>
        <v>#REF!</v>
      </c>
      <c r="BL1020" s="259" t="s">
        <v>4151</v>
      </c>
    </row>
    <row r="1021" spans="1:64" outlineLevel="1">
      <c r="A1021" s="210">
        <f t="shared" si="319"/>
        <v>1002</v>
      </c>
      <c r="B1021" s="259" t="s">
        <v>271</v>
      </c>
      <c r="C1021" s="262" t="s">
        <v>272</v>
      </c>
      <c r="D1021" s="212">
        <v>156</v>
      </c>
      <c r="E1021" t="s">
        <v>4158</v>
      </c>
      <c r="F1021" s="259" t="s">
        <v>4159</v>
      </c>
      <c r="G1021" s="432">
        <v>43753</v>
      </c>
      <c r="H1021" s="329" t="s">
        <v>19</v>
      </c>
      <c r="I1021" s="218" t="s">
        <v>4160</v>
      </c>
      <c r="J1021" s="218" t="s">
        <v>4161</v>
      </c>
      <c r="K1021" s="433" t="s">
        <v>4162</v>
      </c>
      <c r="L1021" s="218" t="s">
        <v>4163</v>
      </c>
      <c r="M1021" s="217">
        <v>2019</v>
      </c>
      <c r="N1021" s="218"/>
      <c r="O1021" s="218"/>
      <c r="P1021" s="218"/>
      <c r="Q1021" s="212">
        <v>1</v>
      </c>
      <c r="R1021" s="454"/>
      <c r="S1021" s="435">
        <v>23882100</v>
      </c>
      <c r="T1021" s="221">
        <f t="shared" si="320"/>
        <v>497543.75</v>
      </c>
      <c r="U1021" s="222">
        <v>48</v>
      </c>
      <c r="V1021" s="223">
        <v>48</v>
      </c>
      <c r="W1021" s="222">
        <f t="shared" si="321"/>
        <v>0</v>
      </c>
      <c r="X1021" s="224">
        <f t="shared" si="317"/>
        <v>48</v>
      </c>
      <c r="Y1021" s="225">
        <f t="shared" si="322"/>
        <v>0</v>
      </c>
      <c r="Z1021" s="226">
        <v>23882100</v>
      </c>
      <c r="AA1021" s="226">
        <v>0</v>
      </c>
      <c r="AB1021" s="226">
        <f t="shared" si="318"/>
        <v>0</v>
      </c>
      <c r="AC1021" s="226"/>
      <c r="AD1021" s="226"/>
      <c r="AE1021" s="226"/>
      <c r="AF1021" s="226"/>
      <c r="AG1021" s="226"/>
      <c r="AH1021" s="226"/>
      <c r="AI1021" s="226"/>
      <c r="AJ1021" s="226"/>
      <c r="AK1021" s="226"/>
      <c r="AL1021" s="226"/>
      <c r="AM1021" s="226"/>
      <c r="AN1021" s="226"/>
      <c r="AO1021" s="226">
        <f t="shared" si="323"/>
        <v>23882100</v>
      </c>
      <c r="AP1021" s="227">
        <f t="shared" si="324"/>
        <v>0</v>
      </c>
      <c r="AQ1021" s="228"/>
      <c r="AR1021" s="332"/>
      <c r="AS1021" s="427"/>
      <c r="AT1021" s="333"/>
      <c r="AU1021" s="119" t="s">
        <v>195</v>
      </c>
      <c r="AV1021" s="119" t="e">
        <f>VLOOKUP(F1021,[78]!FIxedAssetsV2[[FixedAssetNumber]:[DepartmentOperatingUnitNumber]],35,FALSE)</f>
        <v>#REF!</v>
      </c>
      <c r="AW1021" s="119" t="e">
        <f t="shared" si="310"/>
        <v>#REF!</v>
      </c>
      <c r="BL1021" t="s">
        <v>4158</v>
      </c>
    </row>
    <row r="1022" spans="1:64" outlineLevel="1">
      <c r="A1022" s="210">
        <f t="shared" si="319"/>
        <v>1003</v>
      </c>
      <c r="B1022" s="259" t="s">
        <v>271</v>
      </c>
      <c r="C1022" s="262" t="s">
        <v>272</v>
      </c>
      <c r="D1022" s="212">
        <v>156</v>
      </c>
      <c r="E1022" t="s">
        <v>4164</v>
      </c>
      <c r="F1022" s="259" t="s">
        <v>4165</v>
      </c>
      <c r="G1022" s="432">
        <v>43753</v>
      </c>
      <c r="H1022" s="329" t="s">
        <v>19</v>
      </c>
      <c r="I1022" s="218" t="s">
        <v>4160</v>
      </c>
      <c r="J1022" s="218" t="s">
        <v>4161</v>
      </c>
      <c r="K1022" s="433" t="s">
        <v>4162</v>
      </c>
      <c r="L1022" s="218" t="s">
        <v>4166</v>
      </c>
      <c r="M1022" s="217">
        <v>2019</v>
      </c>
      <c r="N1022" s="218"/>
      <c r="O1022" s="218"/>
      <c r="P1022" s="218"/>
      <c r="Q1022" s="212">
        <v>1</v>
      </c>
      <c r="R1022" s="454"/>
      <c r="S1022" s="435">
        <v>23882100</v>
      </c>
      <c r="T1022" s="221">
        <f t="shared" si="320"/>
        <v>497543.75</v>
      </c>
      <c r="U1022" s="222">
        <v>48</v>
      </c>
      <c r="V1022" s="223">
        <v>48</v>
      </c>
      <c r="W1022" s="222">
        <f t="shared" si="321"/>
        <v>0</v>
      </c>
      <c r="X1022" s="224">
        <f t="shared" si="317"/>
        <v>48</v>
      </c>
      <c r="Y1022" s="225">
        <f t="shared" si="322"/>
        <v>0</v>
      </c>
      <c r="Z1022" s="226">
        <v>23882100</v>
      </c>
      <c r="AA1022" s="226">
        <v>0</v>
      </c>
      <c r="AB1022" s="226">
        <f t="shared" si="318"/>
        <v>0</v>
      </c>
      <c r="AC1022" s="226"/>
      <c r="AD1022" s="226"/>
      <c r="AE1022" s="226"/>
      <c r="AF1022" s="226"/>
      <c r="AG1022" s="226"/>
      <c r="AH1022" s="226"/>
      <c r="AI1022" s="226"/>
      <c r="AJ1022" s="226"/>
      <c r="AK1022" s="226"/>
      <c r="AL1022" s="226"/>
      <c r="AM1022" s="226"/>
      <c r="AN1022" s="226"/>
      <c r="AO1022" s="226">
        <f t="shared" si="323"/>
        <v>23882100</v>
      </c>
      <c r="AP1022" s="227">
        <f t="shared" si="324"/>
        <v>0</v>
      </c>
      <c r="AQ1022" s="228"/>
      <c r="AR1022" s="332"/>
      <c r="AS1022" s="427"/>
      <c r="AT1022" s="333"/>
      <c r="AU1022" s="119" t="s">
        <v>195</v>
      </c>
      <c r="AV1022" s="119" t="e">
        <f>VLOOKUP(F1022,[78]!FIxedAssetsV2[[FixedAssetNumber]:[DepartmentOperatingUnitNumber]],35,FALSE)</f>
        <v>#REF!</v>
      </c>
      <c r="AW1022" s="119" t="e">
        <f>AV1022-AJ1022</f>
        <v>#REF!</v>
      </c>
      <c r="BL1022" t="s">
        <v>4164</v>
      </c>
    </row>
    <row r="1023" spans="1:64" outlineLevel="1">
      <c r="A1023" s="210">
        <f t="shared" si="319"/>
        <v>1004</v>
      </c>
      <c r="B1023" s="259" t="s">
        <v>271</v>
      </c>
      <c r="C1023" s="262" t="s">
        <v>272</v>
      </c>
      <c r="D1023" s="212">
        <v>156</v>
      </c>
      <c r="E1023" s="259" t="s">
        <v>4167</v>
      </c>
      <c r="F1023" s="259" t="s">
        <v>4168</v>
      </c>
      <c r="G1023" s="432">
        <v>43827</v>
      </c>
      <c r="H1023" s="329" t="s">
        <v>19</v>
      </c>
      <c r="I1023" s="218" t="s">
        <v>4169</v>
      </c>
      <c r="J1023" s="218" t="s">
        <v>4040</v>
      </c>
      <c r="K1023" s="433" t="s">
        <v>386</v>
      </c>
      <c r="L1023" s="218" t="s">
        <v>679</v>
      </c>
      <c r="M1023" s="217">
        <v>2019</v>
      </c>
      <c r="N1023" s="218" t="s">
        <v>4170</v>
      </c>
      <c r="O1023" s="218"/>
      <c r="P1023" s="218"/>
      <c r="Q1023" s="212">
        <v>1</v>
      </c>
      <c r="R1023" s="454"/>
      <c r="S1023" s="435">
        <v>24490000</v>
      </c>
      <c r="T1023" s="221">
        <f t="shared" si="320"/>
        <v>408166.66666666669</v>
      </c>
      <c r="U1023" s="222">
        <v>60</v>
      </c>
      <c r="V1023" s="223">
        <v>59.999999999999993</v>
      </c>
      <c r="W1023" s="222">
        <f t="shared" si="321"/>
        <v>0</v>
      </c>
      <c r="X1023" s="224">
        <f t="shared" si="317"/>
        <v>59.999999999999993</v>
      </c>
      <c r="Y1023" s="225">
        <f t="shared" si="322"/>
        <v>0</v>
      </c>
      <c r="Z1023" s="226">
        <v>24490000</v>
      </c>
      <c r="AA1023" s="226">
        <v>0</v>
      </c>
      <c r="AB1023" s="226">
        <f t="shared" si="318"/>
        <v>0</v>
      </c>
      <c r="AC1023" s="226"/>
      <c r="AD1023" s="226"/>
      <c r="AE1023" s="226"/>
      <c r="AF1023" s="226"/>
      <c r="AG1023" s="226"/>
      <c r="AH1023" s="226"/>
      <c r="AI1023" s="226"/>
      <c r="AJ1023" s="226"/>
      <c r="AK1023" s="226"/>
      <c r="AL1023" s="226"/>
      <c r="AM1023" s="226"/>
      <c r="AN1023" s="226"/>
      <c r="AO1023" s="226">
        <f t="shared" si="323"/>
        <v>24490000</v>
      </c>
      <c r="AP1023" s="227">
        <f t="shared" si="324"/>
        <v>0</v>
      </c>
      <c r="AQ1023" s="228"/>
      <c r="AR1023" s="332"/>
      <c r="AS1023" s="427"/>
      <c r="AT1023" s="333"/>
      <c r="AU1023" s="119" t="s">
        <v>195</v>
      </c>
      <c r="AV1023" s="119" t="e">
        <f>VLOOKUP(F1023,[78]!FIxedAssetsV2[[FixedAssetNumber]:[DepartmentOperatingUnitNumber]],35,FALSE)</f>
        <v>#REF!</v>
      </c>
      <c r="AW1023" s="119" t="e">
        <f t="shared" ref="AW1023:AW1085" si="325">AV1023-AJ1023</f>
        <v>#REF!</v>
      </c>
      <c r="BL1023" s="259" t="s">
        <v>4167</v>
      </c>
    </row>
    <row r="1024" spans="1:64" outlineLevel="1">
      <c r="A1024" s="210">
        <f t="shared" si="319"/>
        <v>1005</v>
      </c>
      <c r="B1024" s="259" t="s">
        <v>271</v>
      </c>
      <c r="C1024" s="262" t="s">
        <v>272</v>
      </c>
      <c r="D1024" s="212">
        <v>156</v>
      </c>
      <c r="E1024" s="259" t="s">
        <v>4171</v>
      </c>
      <c r="F1024" s="259" t="s">
        <v>4172</v>
      </c>
      <c r="G1024" s="432">
        <v>43827</v>
      </c>
      <c r="H1024" s="329" t="s">
        <v>19</v>
      </c>
      <c r="I1024" s="218" t="s">
        <v>4173</v>
      </c>
      <c r="J1024" s="218" t="s">
        <v>4082</v>
      </c>
      <c r="K1024" s="433" t="s">
        <v>4162</v>
      </c>
      <c r="L1024" s="218"/>
      <c r="M1024" s="217">
        <v>2019</v>
      </c>
      <c r="N1024" s="218"/>
      <c r="O1024" s="218"/>
      <c r="P1024" s="218"/>
      <c r="Q1024" s="212">
        <v>9</v>
      </c>
      <c r="R1024" s="454"/>
      <c r="S1024" s="435">
        <v>214938900</v>
      </c>
      <c r="T1024" s="221">
        <f t="shared" si="320"/>
        <v>3582315</v>
      </c>
      <c r="U1024" s="222">
        <v>60</v>
      </c>
      <c r="V1024" s="223">
        <v>60</v>
      </c>
      <c r="W1024" s="222">
        <f t="shared" si="321"/>
        <v>0</v>
      </c>
      <c r="X1024" s="224">
        <f t="shared" si="317"/>
        <v>60</v>
      </c>
      <c r="Y1024" s="225">
        <f t="shared" si="322"/>
        <v>0</v>
      </c>
      <c r="Z1024" s="226">
        <v>214938900</v>
      </c>
      <c r="AA1024" s="226">
        <v>0</v>
      </c>
      <c r="AB1024" s="226">
        <f t="shared" si="318"/>
        <v>0</v>
      </c>
      <c r="AC1024" s="226"/>
      <c r="AD1024" s="226"/>
      <c r="AE1024" s="226"/>
      <c r="AF1024" s="226"/>
      <c r="AG1024" s="226"/>
      <c r="AH1024" s="226"/>
      <c r="AI1024" s="226"/>
      <c r="AJ1024" s="226"/>
      <c r="AK1024" s="226"/>
      <c r="AL1024" s="226"/>
      <c r="AM1024" s="226"/>
      <c r="AN1024" s="226"/>
      <c r="AO1024" s="226">
        <f t="shared" si="323"/>
        <v>214938900</v>
      </c>
      <c r="AP1024" s="227">
        <f t="shared" si="324"/>
        <v>0</v>
      </c>
      <c r="AQ1024" s="228"/>
      <c r="AR1024" s="332"/>
      <c r="AS1024" s="427"/>
      <c r="AT1024" s="333"/>
      <c r="AU1024" s="119" t="s">
        <v>195</v>
      </c>
      <c r="AV1024" s="119" t="e">
        <f>VLOOKUP(F1024,[78]!FIxedAssetsV2[[FixedAssetNumber]:[DepartmentOperatingUnitNumber]],35,FALSE)</f>
        <v>#REF!</v>
      </c>
      <c r="AW1024" s="119" t="e">
        <f t="shared" si="325"/>
        <v>#REF!</v>
      </c>
      <c r="BL1024" s="259" t="s">
        <v>4171</v>
      </c>
    </row>
    <row r="1025" spans="1:64" outlineLevel="1">
      <c r="A1025" s="210">
        <f t="shared" si="319"/>
        <v>1006</v>
      </c>
      <c r="B1025" s="259" t="s">
        <v>271</v>
      </c>
      <c r="C1025" s="262" t="s">
        <v>272</v>
      </c>
      <c r="D1025" s="212">
        <v>156</v>
      </c>
      <c r="E1025" s="259" t="s">
        <v>4174</v>
      </c>
      <c r="F1025" s="259" t="s">
        <v>4175</v>
      </c>
      <c r="G1025" s="432">
        <v>44042</v>
      </c>
      <c r="H1025" s="329" t="s">
        <v>19</v>
      </c>
      <c r="I1025" s="218" t="s">
        <v>4176</v>
      </c>
      <c r="J1025" s="218" t="s">
        <v>4177</v>
      </c>
      <c r="K1025" s="254" t="s">
        <v>386</v>
      </c>
      <c r="L1025" s="218"/>
      <c r="M1025" s="217">
        <v>2020</v>
      </c>
      <c r="N1025" s="218"/>
      <c r="O1025" s="218"/>
      <c r="P1025" s="218"/>
      <c r="Q1025" s="212">
        <v>1</v>
      </c>
      <c r="R1025" s="454"/>
      <c r="S1025" s="435">
        <v>110940000</v>
      </c>
      <c r="T1025" s="221">
        <f t="shared" si="320"/>
        <v>2311250</v>
      </c>
      <c r="U1025" s="222">
        <v>48</v>
      </c>
      <c r="V1025" s="223">
        <v>48</v>
      </c>
      <c r="W1025" s="222">
        <f t="shared" si="321"/>
        <v>0</v>
      </c>
      <c r="X1025" s="224">
        <f t="shared" si="317"/>
        <v>48</v>
      </c>
      <c r="Y1025" s="225">
        <f t="shared" si="322"/>
        <v>0</v>
      </c>
      <c r="Z1025" s="226">
        <v>110940000</v>
      </c>
      <c r="AA1025" s="226">
        <v>0</v>
      </c>
      <c r="AB1025" s="226">
        <f t="shared" si="318"/>
        <v>0</v>
      </c>
      <c r="AC1025" s="226"/>
      <c r="AD1025" s="226"/>
      <c r="AE1025" s="226"/>
      <c r="AF1025" s="226"/>
      <c r="AG1025" s="226"/>
      <c r="AH1025" s="226"/>
      <c r="AI1025" s="226"/>
      <c r="AJ1025" s="226"/>
      <c r="AK1025" s="226"/>
      <c r="AL1025" s="226"/>
      <c r="AM1025" s="226"/>
      <c r="AN1025" s="226"/>
      <c r="AO1025" s="226">
        <f t="shared" si="323"/>
        <v>110940000</v>
      </c>
      <c r="AP1025" s="227">
        <f t="shared" si="324"/>
        <v>0</v>
      </c>
      <c r="AQ1025" s="228"/>
      <c r="AR1025" s="332"/>
      <c r="AS1025" s="427"/>
      <c r="AT1025" s="333"/>
      <c r="AU1025" s="119" t="s">
        <v>195</v>
      </c>
      <c r="AV1025" s="119" t="e">
        <f>VLOOKUP(F1025,[78]!FIxedAssetsV2[[FixedAssetNumber]:[DepartmentOperatingUnitNumber]],35,FALSE)</f>
        <v>#REF!</v>
      </c>
      <c r="AW1025" s="119" t="e">
        <f t="shared" si="325"/>
        <v>#REF!</v>
      </c>
      <c r="BL1025" s="259" t="s">
        <v>4174</v>
      </c>
    </row>
    <row r="1026" spans="1:64" hidden="1" outlineLevel="1">
      <c r="A1026" s="210">
        <f t="shared" si="319"/>
        <v>1007</v>
      </c>
      <c r="B1026" s="259" t="s">
        <v>511</v>
      </c>
      <c r="C1026" s="428" t="s">
        <v>512</v>
      </c>
      <c r="D1026" s="212">
        <v>156</v>
      </c>
      <c r="E1026" s="259" t="s">
        <v>4178</v>
      </c>
      <c r="F1026" s="259" t="s">
        <v>4179</v>
      </c>
      <c r="G1026" s="432">
        <v>44134</v>
      </c>
      <c r="H1026" s="329" t="s">
        <v>19</v>
      </c>
      <c r="I1026" s="218" t="s">
        <v>4180</v>
      </c>
      <c r="J1026" s="218" t="s">
        <v>4181</v>
      </c>
      <c r="K1026" s="433" t="s">
        <v>503</v>
      </c>
      <c r="L1026" s="218" t="s">
        <v>4182</v>
      </c>
      <c r="M1026" s="217">
        <v>2020</v>
      </c>
      <c r="N1026" s="218" t="s">
        <v>4182</v>
      </c>
      <c r="O1026" s="218" t="s">
        <v>4182</v>
      </c>
      <c r="P1026" s="218" t="s">
        <v>4182</v>
      </c>
      <c r="Q1026" s="212">
        <v>1</v>
      </c>
      <c r="R1026" s="454"/>
      <c r="S1026" s="435">
        <v>250000000</v>
      </c>
      <c r="T1026" s="221">
        <f t="shared" si="320"/>
        <v>5208333.333333333</v>
      </c>
      <c r="U1026" s="222">
        <v>48</v>
      </c>
      <c r="V1026" s="223">
        <v>48</v>
      </c>
      <c r="W1026" s="222">
        <f t="shared" si="321"/>
        <v>0</v>
      </c>
      <c r="X1026" s="224">
        <f t="shared" ref="X1026:X1056" si="326">+V1026+W1026</f>
        <v>48</v>
      </c>
      <c r="Y1026" s="225">
        <f t="shared" si="322"/>
        <v>0</v>
      </c>
      <c r="Z1026" s="226">
        <v>250000000</v>
      </c>
      <c r="AA1026" s="226">
        <v>0</v>
      </c>
      <c r="AB1026" s="226">
        <f t="shared" si="318"/>
        <v>0</v>
      </c>
      <c r="AC1026" s="226"/>
      <c r="AD1026" s="226"/>
      <c r="AE1026" s="226"/>
      <c r="AF1026" s="226"/>
      <c r="AG1026" s="226"/>
      <c r="AH1026" s="226"/>
      <c r="AI1026" s="226"/>
      <c r="AJ1026" s="226"/>
      <c r="AK1026" s="226"/>
      <c r="AL1026" s="226"/>
      <c r="AM1026" s="226"/>
      <c r="AN1026" s="226"/>
      <c r="AO1026" s="226">
        <f t="shared" si="323"/>
        <v>250000000</v>
      </c>
      <c r="AP1026" s="227">
        <f t="shared" si="324"/>
        <v>0</v>
      </c>
      <c r="AQ1026" s="228"/>
      <c r="AR1026" s="332"/>
      <c r="AS1026" s="427"/>
      <c r="AT1026" s="333"/>
      <c r="AU1026" s="119" t="s">
        <v>195</v>
      </c>
      <c r="AV1026" s="119" t="e">
        <f>VLOOKUP(F1026,[78]!FIxedAssetsV2[[FixedAssetNumber]:[DepartmentOperatingUnitNumber]],35,FALSE)</f>
        <v>#REF!</v>
      </c>
      <c r="AW1026" s="119" t="e">
        <f t="shared" si="325"/>
        <v>#REF!</v>
      </c>
      <c r="BL1026" s="259" t="s">
        <v>4178</v>
      </c>
    </row>
    <row r="1027" spans="1:64" hidden="1" outlineLevel="1">
      <c r="A1027" s="210">
        <f t="shared" si="319"/>
        <v>1008</v>
      </c>
      <c r="B1027" s="259" t="s">
        <v>511</v>
      </c>
      <c r="C1027" s="428" t="s">
        <v>512</v>
      </c>
      <c r="D1027" s="212">
        <v>156</v>
      </c>
      <c r="E1027" s="259" t="s">
        <v>4183</v>
      </c>
      <c r="F1027" s="259" t="s">
        <v>4184</v>
      </c>
      <c r="G1027" s="432">
        <v>44134</v>
      </c>
      <c r="H1027" s="329" t="s">
        <v>19</v>
      </c>
      <c r="I1027" s="218" t="s">
        <v>4185</v>
      </c>
      <c r="J1027" s="218" t="s">
        <v>4181</v>
      </c>
      <c r="K1027" s="433" t="s">
        <v>503</v>
      </c>
      <c r="L1027" s="218" t="s">
        <v>4182</v>
      </c>
      <c r="M1027" s="217">
        <v>2020</v>
      </c>
      <c r="N1027" s="218" t="s">
        <v>4182</v>
      </c>
      <c r="O1027" s="218" t="s">
        <v>4182</v>
      </c>
      <c r="P1027" s="218" t="s">
        <v>4182</v>
      </c>
      <c r="Q1027" s="212">
        <v>1</v>
      </c>
      <c r="R1027" s="454"/>
      <c r="S1027" s="435">
        <v>250000000</v>
      </c>
      <c r="T1027" s="221">
        <f t="shared" si="320"/>
        <v>5208333.333333333</v>
      </c>
      <c r="U1027" s="222">
        <v>48</v>
      </c>
      <c r="V1027" s="223">
        <v>48</v>
      </c>
      <c r="W1027" s="222">
        <f t="shared" si="321"/>
        <v>0</v>
      </c>
      <c r="X1027" s="224">
        <f t="shared" si="326"/>
        <v>48</v>
      </c>
      <c r="Y1027" s="225">
        <f t="shared" si="322"/>
        <v>0</v>
      </c>
      <c r="Z1027" s="226">
        <v>250000000</v>
      </c>
      <c r="AA1027" s="226">
        <v>0</v>
      </c>
      <c r="AB1027" s="226">
        <f t="shared" si="318"/>
        <v>0</v>
      </c>
      <c r="AC1027" s="226"/>
      <c r="AD1027" s="226"/>
      <c r="AE1027" s="226"/>
      <c r="AF1027" s="226"/>
      <c r="AG1027" s="226"/>
      <c r="AH1027" s="226"/>
      <c r="AI1027" s="226"/>
      <c r="AJ1027" s="226"/>
      <c r="AK1027" s="226"/>
      <c r="AL1027" s="226"/>
      <c r="AM1027" s="226"/>
      <c r="AN1027" s="226"/>
      <c r="AO1027" s="226">
        <f t="shared" si="323"/>
        <v>250000000</v>
      </c>
      <c r="AP1027" s="227">
        <f t="shared" si="324"/>
        <v>0</v>
      </c>
      <c r="AQ1027" s="228"/>
      <c r="AR1027" s="332"/>
      <c r="AS1027" s="427"/>
      <c r="AT1027" s="333"/>
      <c r="AU1027" s="119" t="s">
        <v>195</v>
      </c>
      <c r="AV1027" s="119" t="e">
        <f>VLOOKUP(F1027,[78]!FIxedAssetsV2[[FixedAssetNumber]:[DepartmentOperatingUnitNumber]],35,FALSE)</f>
        <v>#REF!</v>
      </c>
      <c r="AW1027" s="119" t="e">
        <f t="shared" si="325"/>
        <v>#REF!</v>
      </c>
      <c r="BL1027" s="259" t="s">
        <v>4183</v>
      </c>
    </row>
    <row r="1028" spans="1:64" hidden="1" outlineLevel="1">
      <c r="A1028" s="210">
        <f t="shared" si="319"/>
        <v>1009</v>
      </c>
      <c r="B1028" s="259" t="s">
        <v>511</v>
      </c>
      <c r="C1028" s="428" t="s">
        <v>512</v>
      </c>
      <c r="D1028" s="212">
        <v>156</v>
      </c>
      <c r="E1028" s="259" t="s">
        <v>4186</v>
      </c>
      <c r="F1028" s="259" t="s">
        <v>4187</v>
      </c>
      <c r="G1028" s="432">
        <v>44134</v>
      </c>
      <c r="H1028" s="329" t="s">
        <v>19</v>
      </c>
      <c r="I1028" s="218" t="s">
        <v>4188</v>
      </c>
      <c r="J1028" s="218" t="s">
        <v>4181</v>
      </c>
      <c r="K1028" s="433" t="s">
        <v>503</v>
      </c>
      <c r="L1028" s="218" t="s">
        <v>4182</v>
      </c>
      <c r="M1028" s="217">
        <v>2020</v>
      </c>
      <c r="N1028" s="218" t="s">
        <v>4182</v>
      </c>
      <c r="O1028" s="218" t="s">
        <v>4182</v>
      </c>
      <c r="P1028" s="218" t="s">
        <v>4182</v>
      </c>
      <c r="Q1028" s="212">
        <v>1</v>
      </c>
      <c r="R1028" s="454"/>
      <c r="S1028" s="435">
        <v>250000000</v>
      </c>
      <c r="T1028" s="221">
        <f t="shared" si="320"/>
        <v>5208333.333333333</v>
      </c>
      <c r="U1028" s="222">
        <v>48</v>
      </c>
      <c r="V1028" s="223">
        <v>48</v>
      </c>
      <c r="W1028" s="222">
        <f t="shared" si="321"/>
        <v>0</v>
      </c>
      <c r="X1028" s="224">
        <f t="shared" si="326"/>
        <v>48</v>
      </c>
      <c r="Y1028" s="225">
        <f t="shared" si="322"/>
        <v>0</v>
      </c>
      <c r="Z1028" s="226">
        <v>250000000</v>
      </c>
      <c r="AA1028" s="226">
        <v>0</v>
      </c>
      <c r="AB1028" s="226">
        <f t="shared" si="318"/>
        <v>0</v>
      </c>
      <c r="AC1028" s="226"/>
      <c r="AD1028" s="226"/>
      <c r="AE1028" s="226"/>
      <c r="AF1028" s="226"/>
      <c r="AG1028" s="226"/>
      <c r="AH1028" s="226"/>
      <c r="AI1028" s="226"/>
      <c r="AJ1028" s="226"/>
      <c r="AK1028" s="226"/>
      <c r="AL1028" s="226"/>
      <c r="AM1028" s="226"/>
      <c r="AN1028" s="226"/>
      <c r="AO1028" s="226">
        <f t="shared" si="323"/>
        <v>250000000</v>
      </c>
      <c r="AP1028" s="227">
        <f t="shared" si="324"/>
        <v>0</v>
      </c>
      <c r="AQ1028" s="228"/>
      <c r="AR1028" s="332"/>
      <c r="AS1028" s="427"/>
      <c r="AT1028" s="333"/>
      <c r="AU1028" s="119" t="s">
        <v>195</v>
      </c>
      <c r="AV1028" s="119" t="e">
        <f>VLOOKUP(F1028,[78]!FIxedAssetsV2[[FixedAssetNumber]:[DepartmentOperatingUnitNumber]],35,FALSE)</f>
        <v>#REF!</v>
      </c>
      <c r="AW1028" s="119" t="e">
        <f t="shared" si="325"/>
        <v>#REF!</v>
      </c>
      <c r="BL1028" s="259" t="s">
        <v>4186</v>
      </c>
    </row>
    <row r="1029" spans="1:64" outlineLevel="1">
      <c r="A1029" s="210">
        <f t="shared" si="319"/>
        <v>1010</v>
      </c>
      <c r="B1029" s="259" t="s">
        <v>271</v>
      </c>
      <c r="C1029" s="262" t="s">
        <v>272</v>
      </c>
      <c r="D1029" s="212">
        <v>156</v>
      </c>
      <c r="E1029" s="259" t="s">
        <v>4189</v>
      </c>
      <c r="F1029" s="259" t="s">
        <v>4190</v>
      </c>
      <c r="G1029" s="432">
        <v>44180</v>
      </c>
      <c r="H1029" s="329" t="s">
        <v>19</v>
      </c>
      <c r="I1029" s="218" t="s">
        <v>4191</v>
      </c>
      <c r="J1029" s="218" t="s">
        <v>4040</v>
      </c>
      <c r="K1029" s="254" t="s">
        <v>386</v>
      </c>
      <c r="L1029" s="218" t="s">
        <v>4192</v>
      </c>
      <c r="M1029" s="217">
        <v>2020</v>
      </c>
      <c r="N1029" s="218" t="s">
        <v>4192</v>
      </c>
      <c r="O1029" s="218" t="s">
        <v>4192</v>
      </c>
      <c r="P1029" s="218" t="s">
        <v>4192</v>
      </c>
      <c r="Q1029" s="212">
        <v>1</v>
      </c>
      <c r="R1029" s="454"/>
      <c r="S1029" s="435">
        <v>19380000</v>
      </c>
      <c r="T1029" s="221">
        <f t="shared" si="320"/>
        <v>1615000</v>
      </c>
      <c r="U1029" s="222">
        <v>12</v>
      </c>
      <c r="V1029" s="223">
        <v>12</v>
      </c>
      <c r="W1029" s="222">
        <f t="shared" si="321"/>
        <v>0</v>
      </c>
      <c r="X1029" s="224">
        <f t="shared" si="326"/>
        <v>12</v>
      </c>
      <c r="Y1029" s="225">
        <f t="shared" si="322"/>
        <v>0</v>
      </c>
      <c r="Z1029" s="226">
        <v>19380000</v>
      </c>
      <c r="AA1029" s="226">
        <v>0</v>
      </c>
      <c r="AB1029" s="226">
        <f t="shared" si="318"/>
        <v>0</v>
      </c>
      <c r="AC1029" s="226"/>
      <c r="AD1029" s="226"/>
      <c r="AE1029" s="226"/>
      <c r="AF1029" s="226"/>
      <c r="AG1029" s="226"/>
      <c r="AH1029" s="226"/>
      <c r="AI1029" s="226"/>
      <c r="AJ1029" s="226"/>
      <c r="AK1029" s="226"/>
      <c r="AL1029" s="226"/>
      <c r="AM1029" s="226"/>
      <c r="AN1029" s="226"/>
      <c r="AO1029" s="226">
        <f t="shared" si="323"/>
        <v>19380000</v>
      </c>
      <c r="AP1029" s="227">
        <f t="shared" si="324"/>
        <v>0</v>
      </c>
      <c r="AQ1029" s="228"/>
      <c r="AR1029" s="332"/>
      <c r="AS1029" s="427"/>
      <c r="AT1029" s="333"/>
      <c r="AU1029" s="119" t="s">
        <v>195</v>
      </c>
      <c r="AV1029" s="119" t="e">
        <f>VLOOKUP(F1029,[78]!FIxedAssetsV2[[FixedAssetNumber]:[DepartmentOperatingUnitNumber]],35,FALSE)</f>
        <v>#REF!</v>
      </c>
      <c r="AW1029" s="119" t="e">
        <f t="shared" si="325"/>
        <v>#REF!</v>
      </c>
      <c r="BL1029" s="259" t="s">
        <v>4189</v>
      </c>
    </row>
    <row r="1030" spans="1:64" hidden="1" outlineLevel="1">
      <c r="A1030" s="210">
        <f t="shared" si="319"/>
        <v>1011</v>
      </c>
      <c r="B1030" s="259" t="s">
        <v>518</v>
      </c>
      <c r="C1030" s="216" t="s">
        <v>1133</v>
      </c>
      <c r="D1030" s="212">
        <v>156</v>
      </c>
      <c r="E1030" s="259" t="s">
        <v>4193</v>
      </c>
      <c r="F1030" s="259" t="s">
        <v>4194</v>
      </c>
      <c r="G1030" s="432">
        <v>44195</v>
      </c>
      <c r="H1030" s="329" t="s">
        <v>19</v>
      </c>
      <c r="I1030" s="218" t="s">
        <v>4195</v>
      </c>
      <c r="J1030" s="218" t="s">
        <v>4196</v>
      </c>
      <c r="K1030" s="433" t="s">
        <v>4197</v>
      </c>
      <c r="L1030" s="218" t="s">
        <v>4198</v>
      </c>
      <c r="M1030" s="217">
        <v>2020</v>
      </c>
      <c r="N1030" s="218" t="s">
        <v>4198</v>
      </c>
      <c r="O1030" s="218" t="s">
        <v>4198</v>
      </c>
      <c r="P1030" s="218" t="s">
        <v>4198</v>
      </c>
      <c r="Q1030" s="212">
        <v>1</v>
      </c>
      <c r="R1030" s="454"/>
      <c r="S1030" s="435">
        <v>55000000</v>
      </c>
      <c r="T1030" s="221">
        <f t="shared" si="320"/>
        <v>1145833.3333333333</v>
      </c>
      <c r="U1030" s="222">
        <v>48</v>
      </c>
      <c r="V1030" s="223">
        <v>48.000000000000007</v>
      </c>
      <c r="W1030" s="222">
        <f t="shared" si="321"/>
        <v>0</v>
      </c>
      <c r="X1030" s="224">
        <f t="shared" si="326"/>
        <v>48.000000000000007</v>
      </c>
      <c r="Y1030" s="225">
        <f t="shared" si="322"/>
        <v>0</v>
      </c>
      <c r="Z1030" s="226">
        <v>55000000</v>
      </c>
      <c r="AA1030" s="226">
        <v>0</v>
      </c>
      <c r="AB1030" s="226">
        <f t="shared" si="318"/>
        <v>0</v>
      </c>
      <c r="AC1030" s="226"/>
      <c r="AD1030" s="226"/>
      <c r="AE1030" s="226"/>
      <c r="AF1030" s="226"/>
      <c r="AG1030" s="226"/>
      <c r="AH1030" s="226"/>
      <c r="AI1030" s="226"/>
      <c r="AJ1030" s="226"/>
      <c r="AK1030" s="226"/>
      <c r="AL1030" s="226"/>
      <c r="AM1030" s="226"/>
      <c r="AN1030" s="226"/>
      <c r="AO1030" s="226">
        <f t="shared" si="323"/>
        <v>55000000</v>
      </c>
      <c r="AP1030" s="227">
        <f t="shared" si="324"/>
        <v>0</v>
      </c>
      <c r="AQ1030" s="228"/>
      <c r="AR1030" s="332"/>
      <c r="AS1030" s="427"/>
      <c r="AT1030" s="333"/>
      <c r="AU1030" s="119" t="s">
        <v>195</v>
      </c>
      <c r="AV1030" s="119" t="e">
        <f>VLOOKUP(F1030,[78]!FIxedAssetsV2[[FixedAssetNumber]:[DepartmentOperatingUnitNumber]],35,FALSE)</f>
        <v>#REF!</v>
      </c>
      <c r="AW1030" s="119" t="e">
        <f t="shared" si="325"/>
        <v>#REF!</v>
      </c>
      <c r="BL1030" s="259" t="s">
        <v>4193</v>
      </c>
    </row>
    <row r="1031" spans="1:64" hidden="1" outlineLevel="1">
      <c r="A1031" s="210">
        <f t="shared" si="319"/>
        <v>1012</v>
      </c>
      <c r="B1031" s="213" t="s">
        <v>266</v>
      </c>
      <c r="C1031" s="216" t="s">
        <v>260</v>
      </c>
      <c r="D1031" s="212">
        <v>156</v>
      </c>
      <c r="E1031" s="259"/>
      <c r="F1031" s="259" t="s">
        <v>4199</v>
      </c>
      <c r="G1031" s="432">
        <v>44195</v>
      </c>
      <c r="H1031" s="329" t="s">
        <v>19</v>
      </c>
      <c r="I1031" s="218" t="s">
        <v>4200</v>
      </c>
      <c r="J1031" s="218" t="s">
        <v>4201</v>
      </c>
      <c r="K1031" s="433" t="s">
        <v>4202</v>
      </c>
      <c r="L1031" s="218" t="s">
        <v>4203</v>
      </c>
      <c r="M1031" s="217">
        <v>2021</v>
      </c>
      <c r="N1031" s="218" t="s">
        <v>4203</v>
      </c>
      <c r="O1031" s="218" t="s">
        <v>4203</v>
      </c>
      <c r="P1031" s="218" t="s">
        <v>4203</v>
      </c>
      <c r="Q1031" s="212">
        <v>1</v>
      </c>
      <c r="R1031" s="454"/>
      <c r="S1031" s="435">
        <v>587130000</v>
      </c>
      <c r="T1031" s="221">
        <f t="shared" si="320"/>
        <v>9785500</v>
      </c>
      <c r="U1031" s="222">
        <v>60</v>
      </c>
      <c r="V1031" s="223">
        <v>60</v>
      </c>
      <c r="W1031" s="222">
        <f t="shared" si="321"/>
        <v>0</v>
      </c>
      <c r="X1031" s="224">
        <f t="shared" si="326"/>
        <v>60</v>
      </c>
      <c r="Y1031" s="225">
        <f>+U1031-X1031</f>
        <v>0</v>
      </c>
      <c r="Z1031" s="226">
        <v>587130000</v>
      </c>
      <c r="AA1031" s="226">
        <v>0</v>
      </c>
      <c r="AB1031" s="226">
        <f t="shared" si="318"/>
        <v>0</v>
      </c>
      <c r="AC1031" s="226"/>
      <c r="AD1031" s="226"/>
      <c r="AE1031" s="226"/>
      <c r="AF1031" s="226"/>
      <c r="AG1031" s="226"/>
      <c r="AH1031" s="226"/>
      <c r="AI1031" s="226"/>
      <c r="AJ1031" s="226"/>
      <c r="AK1031" s="226"/>
      <c r="AL1031" s="226"/>
      <c r="AM1031" s="226"/>
      <c r="AN1031" s="226"/>
      <c r="AO1031" s="226">
        <f t="shared" si="323"/>
        <v>587130000</v>
      </c>
      <c r="AP1031" s="227">
        <f t="shared" si="324"/>
        <v>0</v>
      </c>
      <c r="AQ1031" s="228"/>
      <c r="AR1031" s="332"/>
      <c r="AS1031" s="427"/>
      <c r="AT1031" s="333"/>
      <c r="AU1031" s="119" t="s">
        <v>195</v>
      </c>
      <c r="AV1031" s="119" t="e">
        <f>VLOOKUP(F1031,[78]!FIxedAssetsV2[[FixedAssetNumber]:[DepartmentOperatingUnitNumber]],35,FALSE)</f>
        <v>#REF!</v>
      </c>
      <c r="AW1031" s="119" t="e">
        <f t="shared" si="325"/>
        <v>#REF!</v>
      </c>
      <c r="BL1031" s="259"/>
    </row>
    <row r="1032" spans="1:64" outlineLevel="1">
      <c r="A1032" s="210">
        <f t="shared" si="319"/>
        <v>1013</v>
      </c>
      <c r="B1032" s="259" t="s">
        <v>271</v>
      </c>
      <c r="C1032" s="262" t="s">
        <v>272</v>
      </c>
      <c r="D1032" s="212">
        <v>156</v>
      </c>
      <c r="E1032" s="259"/>
      <c r="F1032" s="259" t="s">
        <v>4204</v>
      </c>
      <c r="G1032" s="432">
        <v>44406</v>
      </c>
      <c r="H1032" s="329" t="s">
        <v>19</v>
      </c>
      <c r="I1032" s="218" t="s">
        <v>4205</v>
      </c>
      <c r="J1032" s="218" t="s">
        <v>4206</v>
      </c>
      <c r="K1032" s="433" t="s">
        <v>4207</v>
      </c>
      <c r="L1032" s="218"/>
      <c r="M1032" s="217">
        <v>2021</v>
      </c>
      <c r="N1032" s="218"/>
      <c r="O1032" s="218"/>
      <c r="P1032" s="218"/>
      <c r="Q1032" s="212">
        <v>1</v>
      </c>
      <c r="R1032" s="454"/>
      <c r="S1032" s="435">
        <v>337000000</v>
      </c>
      <c r="T1032" s="221">
        <f t="shared" si="320"/>
        <v>5616666.666666667</v>
      </c>
      <c r="U1032" s="222">
        <v>60</v>
      </c>
      <c r="V1032" s="223">
        <v>54.999999999999986</v>
      </c>
      <c r="W1032" s="222">
        <f t="shared" si="321"/>
        <v>5</v>
      </c>
      <c r="X1032" s="224">
        <f t="shared" si="326"/>
        <v>59.999999999999986</v>
      </c>
      <c r="Y1032" s="225">
        <f>+U1032-X1032</f>
        <v>0</v>
      </c>
      <c r="Z1032" s="226">
        <v>308916666.66666663</v>
      </c>
      <c r="AA1032" s="226">
        <v>28083333.333333373</v>
      </c>
      <c r="AB1032" s="226">
        <f t="shared" si="318"/>
        <v>28083333.333333336</v>
      </c>
      <c r="AC1032" s="226">
        <v>5616666.666666667</v>
      </c>
      <c r="AD1032" s="226">
        <v>5616666.666666667</v>
      </c>
      <c r="AE1032" s="226">
        <v>5616666.666666667</v>
      </c>
      <c r="AF1032" s="226">
        <v>5616666.666666667</v>
      </c>
      <c r="AG1032" s="226">
        <v>5616666.666666667</v>
      </c>
      <c r="AH1032" s="226"/>
      <c r="AI1032" s="226"/>
      <c r="AJ1032" s="226"/>
      <c r="AK1032" s="226"/>
      <c r="AL1032" s="226"/>
      <c r="AM1032" s="226"/>
      <c r="AN1032" s="226"/>
      <c r="AO1032" s="226">
        <f t="shared" si="323"/>
        <v>336999999.99999994</v>
      </c>
      <c r="AP1032" s="227">
        <f t="shared" si="324"/>
        <v>5.9604644775390625E-8</v>
      </c>
      <c r="AQ1032" s="228"/>
      <c r="AR1032" s="332"/>
      <c r="AS1032" s="427"/>
      <c r="AT1032" s="333"/>
      <c r="AU1032" s="119" t="s">
        <v>195</v>
      </c>
      <c r="AV1032" s="119" t="e">
        <f>VLOOKUP(F1032,[78]!FIxedAssetsV2[[FixedAssetNumber]:[DepartmentOperatingUnitNumber]],35,FALSE)</f>
        <v>#REF!</v>
      </c>
      <c r="AW1032" s="119" t="e">
        <f t="shared" si="325"/>
        <v>#REF!</v>
      </c>
      <c r="AX1032" s="71"/>
      <c r="BL1032" s="259"/>
    </row>
    <row r="1033" spans="1:64" hidden="1" outlineLevel="1">
      <c r="A1033" s="210">
        <f t="shared" si="319"/>
        <v>1014</v>
      </c>
      <c r="B1033" s="259" t="s">
        <v>241</v>
      </c>
      <c r="C1033" s="216" t="s">
        <v>242</v>
      </c>
      <c r="D1033" s="212">
        <v>156</v>
      </c>
      <c r="E1033" s="259" t="s">
        <v>4208</v>
      </c>
      <c r="F1033" s="259" t="s">
        <v>4209</v>
      </c>
      <c r="G1033" s="432">
        <v>44407</v>
      </c>
      <c r="H1033" s="329" t="s">
        <v>19</v>
      </c>
      <c r="I1033" s="218" t="s">
        <v>4210</v>
      </c>
      <c r="J1033" s="218" t="s">
        <v>4211</v>
      </c>
      <c r="K1033" s="433" t="s">
        <v>4212</v>
      </c>
      <c r="L1033" s="218"/>
      <c r="M1033" s="217">
        <v>2021</v>
      </c>
      <c r="N1033" s="218" t="s">
        <v>4213</v>
      </c>
      <c r="O1033" s="218" t="s">
        <v>4213</v>
      </c>
      <c r="P1033" s="218" t="s">
        <v>4213</v>
      </c>
      <c r="Q1033" s="212">
        <v>1</v>
      </c>
      <c r="R1033" s="454"/>
      <c r="S1033" s="435">
        <v>39545455</v>
      </c>
      <c r="T1033" s="221">
        <f t="shared" si="320"/>
        <v>823863.64583333337</v>
      </c>
      <c r="U1033" s="222">
        <v>48</v>
      </c>
      <c r="V1033" s="223">
        <v>48</v>
      </c>
      <c r="W1033" s="222">
        <f t="shared" si="321"/>
        <v>0</v>
      </c>
      <c r="X1033" s="224">
        <f t="shared" si="326"/>
        <v>48</v>
      </c>
      <c r="Y1033" s="225">
        <f>+U1033-X1033</f>
        <v>0</v>
      </c>
      <c r="Z1033" s="226">
        <v>39545455</v>
      </c>
      <c r="AA1033" s="226">
        <v>0</v>
      </c>
      <c r="AB1033" s="226">
        <f t="shared" si="318"/>
        <v>0</v>
      </c>
      <c r="AC1033" s="226"/>
      <c r="AD1033" s="226"/>
      <c r="AE1033" s="226"/>
      <c r="AF1033" s="226"/>
      <c r="AG1033" s="226"/>
      <c r="AH1033" s="226"/>
      <c r="AI1033" s="226"/>
      <c r="AJ1033" s="226"/>
      <c r="AK1033" s="226"/>
      <c r="AL1033" s="226"/>
      <c r="AM1033" s="226"/>
      <c r="AN1033" s="226"/>
      <c r="AO1033" s="226">
        <f t="shared" si="323"/>
        <v>39545455</v>
      </c>
      <c r="AP1033" s="227">
        <f t="shared" si="324"/>
        <v>0</v>
      </c>
      <c r="AQ1033" s="228"/>
      <c r="AR1033" s="332"/>
      <c r="AS1033" s="427"/>
      <c r="AT1033" s="333"/>
      <c r="AU1033" s="119" t="s">
        <v>195</v>
      </c>
      <c r="AV1033" s="119" t="e">
        <f>VLOOKUP(F1033,[78]!FIxedAssetsV2[[FixedAssetNumber]:[DepartmentOperatingUnitNumber]],35,FALSE)</f>
        <v>#REF!</v>
      </c>
      <c r="AW1033" s="119" t="e">
        <f t="shared" si="325"/>
        <v>#REF!</v>
      </c>
      <c r="BL1033" s="259" t="s">
        <v>4208</v>
      </c>
    </row>
    <row r="1034" spans="1:64" outlineLevel="1">
      <c r="A1034" s="210">
        <f t="shared" si="319"/>
        <v>1015</v>
      </c>
      <c r="B1034" s="259" t="s">
        <v>271</v>
      </c>
      <c r="C1034" s="262" t="s">
        <v>272</v>
      </c>
      <c r="D1034" s="212">
        <v>156</v>
      </c>
      <c r="E1034" s="259" t="s">
        <v>4214</v>
      </c>
      <c r="F1034" s="259" t="s">
        <v>4215</v>
      </c>
      <c r="G1034" s="432">
        <v>44592</v>
      </c>
      <c r="H1034" s="329" t="s">
        <v>19</v>
      </c>
      <c r="I1034" s="218" t="s">
        <v>4216</v>
      </c>
      <c r="J1034" s="218" t="s">
        <v>386</v>
      </c>
      <c r="K1034" s="433" t="s">
        <v>4217</v>
      </c>
      <c r="L1034" s="218"/>
      <c r="M1034" s="217">
        <v>2022</v>
      </c>
      <c r="N1034" s="218" t="s">
        <v>4218</v>
      </c>
      <c r="O1034" s="218" t="s">
        <v>4218</v>
      </c>
      <c r="P1034" s="218" t="s">
        <v>4218</v>
      </c>
      <c r="Q1034" s="212">
        <v>1</v>
      </c>
      <c r="R1034" s="454"/>
      <c r="S1034" s="435">
        <v>282660000</v>
      </c>
      <c r="T1034" s="221">
        <f t="shared" si="320"/>
        <v>4711000</v>
      </c>
      <c r="U1034" s="222">
        <v>60</v>
      </c>
      <c r="V1034" s="223">
        <v>48</v>
      </c>
      <c r="W1034" s="222">
        <f t="shared" si="321"/>
        <v>6</v>
      </c>
      <c r="X1034" s="224">
        <f t="shared" si="326"/>
        <v>54</v>
      </c>
      <c r="Y1034" s="225">
        <f t="shared" si="322"/>
        <v>6</v>
      </c>
      <c r="Z1034" s="226">
        <v>226128000</v>
      </c>
      <c r="AA1034" s="226">
        <v>56532000</v>
      </c>
      <c r="AB1034" s="226">
        <f t="shared" si="318"/>
        <v>28266000</v>
      </c>
      <c r="AC1034" s="226">
        <v>4711000</v>
      </c>
      <c r="AD1034" s="226">
        <v>4711000</v>
      </c>
      <c r="AE1034" s="226">
        <v>4711000</v>
      </c>
      <c r="AF1034" s="226">
        <v>4711000</v>
      </c>
      <c r="AG1034" s="226">
        <v>4711000</v>
      </c>
      <c r="AH1034" s="226">
        <v>4711000</v>
      </c>
      <c r="AI1034" s="226">
        <v>4711000</v>
      </c>
      <c r="AJ1034" s="226">
        <v>4711000</v>
      </c>
      <c r="AK1034" s="226">
        <v>4711000</v>
      </c>
      <c r="AL1034" s="226">
        <v>4711000</v>
      </c>
      <c r="AM1034" s="226">
        <v>4711000</v>
      </c>
      <c r="AN1034" s="226">
        <v>4711000</v>
      </c>
      <c r="AO1034" s="226">
        <f t="shared" si="323"/>
        <v>254394000</v>
      </c>
      <c r="AP1034" s="227">
        <f t="shared" si="324"/>
        <v>28266000</v>
      </c>
      <c r="AQ1034" s="228"/>
      <c r="AR1034" s="332"/>
      <c r="AS1034" s="427"/>
      <c r="AT1034" s="333"/>
      <c r="AU1034" s="119" t="s">
        <v>195</v>
      </c>
      <c r="AV1034" s="119" t="e">
        <f>VLOOKUP(F1034,[78]!FIxedAssetsV2[[FixedAssetNumber]:[DepartmentOperatingUnitNumber]],35,FALSE)</f>
        <v>#REF!</v>
      </c>
      <c r="AW1034" s="119" t="e">
        <f t="shared" si="325"/>
        <v>#REF!</v>
      </c>
      <c r="BL1034" s="259" t="s">
        <v>4214</v>
      </c>
    </row>
    <row r="1035" spans="1:64" outlineLevel="1">
      <c r="A1035" s="210">
        <f t="shared" si="319"/>
        <v>1016</v>
      </c>
      <c r="B1035" s="259" t="s">
        <v>271</v>
      </c>
      <c r="C1035" s="262" t="s">
        <v>272</v>
      </c>
      <c r="D1035" s="212">
        <v>156</v>
      </c>
      <c r="E1035" s="259" t="s">
        <v>4219</v>
      </c>
      <c r="F1035" s="259" t="s">
        <v>4220</v>
      </c>
      <c r="G1035" s="432">
        <v>44592</v>
      </c>
      <c r="H1035" s="329" t="s">
        <v>19</v>
      </c>
      <c r="I1035" s="218" t="s">
        <v>4221</v>
      </c>
      <c r="J1035" s="218" t="s">
        <v>386</v>
      </c>
      <c r="K1035" s="433" t="s">
        <v>4222</v>
      </c>
      <c r="L1035" s="218"/>
      <c r="M1035" s="217">
        <v>2022</v>
      </c>
      <c r="N1035" s="218" t="s">
        <v>4218</v>
      </c>
      <c r="O1035" s="218" t="s">
        <v>4218</v>
      </c>
      <c r="P1035" s="218" t="s">
        <v>4218</v>
      </c>
      <c r="Q1035" s="212">
        <v>1</v>
      </c>
      <c r="R1035" s="454"/>
      <c r="S1035" s="435">
        <v>337790000</v>
      </c>
      <c r="T1035" s="221">
        <f t="shared" si="320"/>
        <v>5629833.333333333</v>
      </c>
      <c r="U1035" s="222">
        <v>60</v>
      </c>
      <c r="V1035" s="223">
        <v>48.000000000000014</v>
      </c>
      <c r="W1035" s="222">
        <f t="shared" si="321"/>
        <v>6</v>
      </c>
      <c r="X1035" s="224">
        <f t="shared" si="326"/>
        <v>54.000000000000014</v>
      </c>
      <c r="Y1035" s="225">
        <f t="shared" si="322"/>
        <v>5.9999999999999858</v>
      </c>
      <c r="Z1035" s="226">
        <v>270232000.00000006</v>
      </c>
      <c r="AA1035" s="226">
        <v>67557999.99999994</v>
      </c>
      <c r="AB1035" s="226">
        <f t="shared" si="318"/>
        <v>33779000</v>
      </c>
      <c r="AC1035" s="226">
        <v>5629833.333333333</v>
      </c>
      <c r="AD1035" s="226">
        <v>5629833.333333333</v>
      </c>
      <c r="AE1035" s="226">
        <v>5629833.333333333</v>
      </c>
      <c r="AF1035" s="226">
        <v>5629833.333333333</v>
      </c>
      <c r="AG1035" s="226">
        <v>5629833.333333333</v>
      </c>
      <c r="AH1035" s="226">
        <v>5629833.333333333</v>
      </c>
      <c r="AI1035" s="226">
        <v>5629833.333333333</v>
      </c>
      <c r="AJ1035" s="226">
        <v>5629833.333333333</v>
      </c>
      <c r="AK1035" s="226">
        <v>5629833.333333333</v>
      </c>
      <c r="AL1035" s="226">
        <v>5629833.333333333</v>
      </c>
      <c r="AM1035" s="226">
        <v>5629833.333333333</v>
      </c>
      <c r="AN1035" s="226">
        <v>5629833.333333333</v>
      </c>
      <c r="AO1035" s="226">
        <f t="shared" si="323"/>
        <v>304011000.00000006</v>
      </c>
      <c r="AP1035" s="227">
        <f t="shared" si="324"/>
        <v>33778999.99999994</v>
      </c>
      <c r="AQ1035" s="228"/>
      <c r="AR1035" s="332"/>
      <c r="AS1035" s="427"/>
      <c r="AT1035" s="333"/>
      <c r="AU1035" s="119" t="s">
        <v>195</v>
      </c>
      <c r="AV1035" s="119" t="e">
        <f>VLOOKUP(F1035,[78]!FIxedAssetsV2[[FixedAssetNumber]:[DepartmentOperatingUnitNumber]],35,FALSE)</f>
        <v>#REF!</v>
      </c>
      <c r="AW1035" s="119" t="e">
        <f t="shared" si="325"/>
        <v>#REF!</v>
      </c>
      <c r="BL1035" s="259" t="s">
        <v>4219</v>
      </c>
    </row>
    <row r="1036" spans="1:64" outlineLevel="1">
      <c r="A1036" s="210">
        <f t="shared" si="319"/>
        <v>1017</v>
      </c>
      <c r="B1036" s="259" t="s">
        <v>271</v>
      </c>
      <c r="C1036" s="262" t="s">
        <v>272</v>
      </c>
      <c r="D1036" s="212">
        <v>156</v>
      </c>
      <c r="E1036" s="259" t="s">
        <v>4219</v>
      </c>
      <c r="F1036" s="259" t="s">
        <v>4223</v>
      </c>
      <c r="G1036" s="432">
        <v>44678</v>
      </c>
      <c r="H1036" s="329" t="s">
        <v>19</v>
      </c>
      <c r="I1036" s="218" t="s">
        <v>4224</v>
      </c>
      <c r="J1036" s="218" t="s">
        <v>386</v>
      </c>
      <c r="K1036" s="433" t="s">
        <v>4225</v>
      </c>
      <c r="L1036" s="218"/>
      <c r="M1036" s="217">
        <v>2022</v>
      </c>
      <c r="N1036" s="218" t="s">
        <v>4218</v>
      </c>
      <c r="O1036" s="218" t="s">
        <v>4218</v>
      </c>
      <c r="P1036" s="218" t="s">
        <v>4218</v>
      </c>
      <c r="Q1036" s="212">
        <v>1</v>
      </c>
      <c r="R1036" s="454"/>
      <c r="S1036" s="435">
        <v>45520000</v>
      </c>
      <c r="T1036" s="221">
        <f t="shared" si="320"/>
        <v>758666.66666666663</v>
      </c>
      <c r="U1036" s="222">
        <v>60</v>
      </c>
      <c r="V1036" s="223">
        <v>48.000000000000014</v>
      </c>
      <c r="W1036" s="222">
        <f t="shared" si="321"/>
        <v>6</v>
      </c>
      <c r="X1036" s="224">
        <f t="shared" si="326"/>
        <v>54.000000000000014</v>
      </c>
      <c r="Y1036" s="225">
        <f t="shared" si="322"/>
        <v>5.9999999999999858</v>
      </c>
      <c r="Z1036" s="226">
        <v>36416000.000000007</v>
      </c>
      <c r="AA1036" s="226">
        <v>9103999.9999999925</v>
      </c>
      <c r="AB1036" s="226">
        <f t="shared" si="318"/>
        <v>4552000</v>
      </c>
      <c r="AC1036" s="226">
        <v>758666.66666666663</v>
      </c>
      <c r="AD1036" s="226">
        <v>758666.66666666663</v>
      </c>
      <c r="AE1036" s="226">
        <v>758666.66666666663</v>
      </c>
      <c r="AF1036" s="226">
        <v>758666.66666666663</v>
      </c>
      <c r="AG1036" s="226">
        <v>758666.66666666663</v>
      </c>
      <c r="AH1036" s="226">
        <v>758666.66666666663</v>
      </c>
      <c r="AI1036" s="226">
        <v>758666.66666666663</v>
      </c>
      <c r="AJ1036" s="226">
        <v>758666.66666666663</v>
      </c>
      <c r="AK1036" s="226">
        <v>758666.66666666663</v>
      </c>
      <c r="AL1036" s="226">
        <v>758666.66666666663</v>
      </c>
      <c r="AM1036" s="226">
        <v>758666.66666666663</v>
      </c>
      <c r="AN1036" s="226">
        <v>758666.66666666663</v>
      </c>
      <c r="AO1036" s="226">
        <f t="shared" si="323"/>
        <v>40968000.000000007</v>
      </c>
      <c r="AP1036" s="227">
        <f t="shared" si="324"/>
        <v>4551999.9999999925</v>
      </c>
      <c r="AQ1036" s="228"/>
      <c r="AR1036" s="332"/>
      <c r="AS1036" s="427"/>
      <c r="AT1036" s="333"/>
      <c r="AU1036" s="119" t="s">
        <v>195</v>
      </c>
      <c r="AV1036" s="119" t="e">
        <f>VLOOKUP(F1036,[78]!FIxedAssetsV2[[FixedAssetNumber]:[DepartmentOperatingUnitNumber]],35,FALSE)</f>
        <v>#REF!</v>
      </c>
      <c r="AW1036" s="119" t="e">
        <f t="shared" si="325"/>
        <v>#REF!</v>
      </c>
      <c r="BL1036" s="259" t="s">
        <v>4219</v>
      </c>
    </row>
    <row r="1037" spans="1:64" hidden="1" outlineLevel="1">
      <c r="A1037" s="210">
        <f t="shared" si="319"/>
        <v>1018</v>
      </c>
      <c r="B1037" s="259" t="s">
        <v>206</v>
      </c>
      <c r="C1037" s="517" t="s">
        <v>188</v>
      </c>
      <c r="D1037" s="212">
        <v>156</v>
      </c>
      <c r="E1037" s="259" t="s">
        <v>4226</v>
      </c>
      <c r="F1037" s="259" t="s">
        <v>4227</v>
      </c>
      <c r="G1037" s="432">
        <v>44804</v>
      </c>
      <c r="H1037" s="329" t="s">
        <v>19</v>
      </c>
      <c r="I1037" s="218" t="s">
        <v>4228</v>
      </c>
      <c r="J1037" s="218" t="s">
        <v>4229</v>
      </c>
      <c r="K1037" s="433" t="s">
        <v>4230</v>
      </c>
      <c r="L1037" s="218"/>
      <c r="M1037" s="217">
        <v>2022</v>
      </c>
      <c r="N1037" s="218" t="s">
        <v>4231</v>
      </c>
      <c r="O1037" s="218" t="s">
        <v>4232</v>
      </c>
      <c r="P1037" s="218" t="s">
        <v>4232</v>
      </c>
      <c r="Q1037" s="212">
        <v>1</v>
      </c>
      <c r="R1037" s="454"/>
      <c r="S1037" s="435">
        <v>83500000</v>
      </c>
      <c r="T1037" s="221">
        <f t="shared" si="320"/>
        <v>1391666.6666666667</v>
      </c>
      <c r="U1037" s="222">
        <v>60</v>
      </c>
      <c r="V1037" s="223">
        <v>40.999999999999993</v>
      </c>
      <c r="W1037" s="222">
        <f t="shared" si="321"/>
        <v>6</v>
      </c>
      <c r="X1037" s="224">
        <f t="shared" si="326"/>
        <v>46.999999999999993</v>
      </c>
      <c r="Y1037" s="225">
        <f t="shared" si="322"/>
        <v>13.000000000000007</v>
      </c>
      <c r="Z1037" s="226">
        <v>57058333.333333328</v>
      </c>
      <c r="AA1037" s="226">
        <v>26441666.666666672</v>
      </c>
      <c r="AB1037" s="226">
        <f t="shared" si="318"/>
        <v>8350000.0000000009</v>
      </c>
      <c r="AC1037" s="226">
        <v>1391666.6666666667</v>
      </c>
      <c r="AD1037" s="226">
        <v>1391666.6666666667</v>
      </c>
      <c r="AE1037" s="226">
        <v>1391666.6666666667</v>
      </c>
      <c r="AF1037" s="226">
        <v>1391666.6666666667</v>
      </c>
      <c r="AG1037" s="226">
        <v>1391666.6666666667</v>
      </c>
      <c r="AH1037" s="226">
        <v>1391666.6666666667</v>
      </c>
      <c r="AI1037" s="226">
        <v>1391666.6666666667</v>
      </c>
      <c r="AJ1037" s="226">
        <v>1391666.6666666667</v>
      </c>
      <c r="AK1037" s="226">
        <v>1391666.6666666667</v>
      </c>
      <c r="AL1037" s="226">
        <v>1391666.6666666667</v>
      </c>
      <c r="AM1037" s="226">
        <v>1391666.6666666667</v>
      </c>
      <c r="AN1037" s="226">
        <v>1391666.6666666667</v>
      </c>
      <c r="AO1037" s="226">
        <f t="shared" si="323"/>
        <v>65408333.333333328</v>
      </c>
      <c r="AP1037" s="227">
        <f t="shared" si="324"/>
        <v>18091666.666666672</v>
      </c>
      <c r="AQ1037" s="228"/>
      <c r="AR1037" s="332"/>
      <c r="AS1037" s="427"/>
      <c r="AT1037" s="333"/>
      <c r="AU1037" s="119" t="s">
        <v>195</v>
      </c>
      <c r="AV1037" s="119" t="e">
        <f>VLOOKUP(F1037,[78]!FIxedAssetsV2[[FixedAssetNumber]:[DepartmentOperatingUnitNumber]],35,FALSE)</f>
        <v>#REF!</v>
      </c>
      <c r="AW1037" s="119" t="e">
        <f t="shared" si="325"/>
        <v>#REF!</v>
      </c>
      <c r="BL1037" s="259" t="s">
        <v>4226</v>
      </c>
    </row>
    <row r="1038" spans="1:64" hidden="1" outlineLevel="1">
      <c r="A1038" s="210">
        <f t="shared" si="319"/>
        <v>1019</v>
      </c>
      <c r="B1038" s="259" t="s">
        <v>1839</v>
      </c>
      <c r="C1038" s="271" t="s">
        <v>3438</v>
      </c>
      <c r="D1038" s="212">
        <v>156</v>
      </c>
      <c r="E1038" s="259" t="s">
        <v>4233</v>
      </c>
      <c r="F1038" s="259" t="s">
        <v>4234</v>
      </c>
      <c r="G1038" s="432">
        <v>44985</v>
      </c>
      <c r="H1038" s="329" t="s">
        <v>19</v>
      </c>
      <c r="I1038" s="218" t="s">
        <v>4235</v>
      </c>
      <c r="J1038" s="218" t="s">
        <v>4236</v>
      </c>
      <c r="K1038" s="218" t="s">
        <v>4237</v>
      </c>
      <c r="L1038" s="218"/>
      <c r="M1038" s="217">
        <v>2023</v>
      </c>
      <c r="N1038" s="218" t="s">
        <v>4238</v>
      </c>
      <c r="O1038" s="218" t="s">
        <v>4239</v>
      </c>
      <c r="P1038" s="218" t="s">
        <v>4240</v>
      </c>
      <c r="Q1038" s="212">
        <v>1</v>
      </c>
      <c r="R1038" s="454"/>
      <c r="S1038" s="435">
        <v>111000000</v>
      </c>
      <c r="T1038" s="221">
        <f t="shared" si="320"/>
        <v>1850000</v>
      </c>
      <c r="U1038" s="222">
        <v>60</v>
      </c>
      <c r="V1038" s="223">
        <v>35</v>
      </c>
      <c r="W1038" s="222">
        <f t="shared" si="321"/>
        <v>6</v>
      </c>
      <c r="X1038" s="224">
        <f t="shared" si="326"/>
        <v>41</v>
      </c>
      <c r="Y1038" s="225">
        <f t="shared" si="322"/>
        <v>19</v>
      </c>
      <c r="Z1038" s="226">
        <v>64750000</v>
      </c>
      <c r="AA1038" s="226">
        <v>46250000</v>
      </c>
      <c r="AB1038" s="226">
        <f t="shared" si="318"/>
        <v>11100000</v>
      </c>
      <c r="AC1038" s="226">
        <v>1850000</v>
      </c>
      <c r="AD1038" s="226">
        <v>1850000</v>
      </c>
      <c r="AE1038" s="226">
        <v>1850000</v>
      </c>
      <c r="AF1038" s="226">
        <v>1850000</v>
      </c>
      <c r="AG1038" s="226">
        <v>1850000</v>
      </c>
      <c r="AH1038" s="226">
        <v>1850000</v>
      </c>
      <c r="AI1038" s="226">
        <v>1850000</v>
      </c>
      <c r="AJ1038" s="226">
        <v>1850000</v>
      </c>
      <c r="AK1038" s="226">
        <v>1850000</v>
      </c>
      <c r="AL1038" s="226">
        <v>1850000</v>
      </c>
      <c r="AM1038" s="226">
        <v>1850000</v>
      </c>
      <c r="AN1038" s="226">
        <v>1850000</v>
      </c>
      <c r="AO1038" s="226">
        <f t="shared" si="323"/>
        <v>75850000</v>
      </c>
      <c r="AP1038" s="227">
        <f t="shared" si="324"/>
        <v>35150000</v>
      </c>
      <c r="AQ1038" s="228"/>
      <c r="AR1038" s="332"/>
      <c r="AS1038" s="427"/>
      <c r="AT1038" s="333"/>
      <c r="AU1038" s="119" t="s">
        <v>195</v>
      </c>
      <c r="AV1038" s="119" t="e">
        <f>VLOOKUP(F1038,[78]!FIxedAssetsV2[[FixedAssetNumber]:[DepartmentOperatingUnitNumber]],35,FALSE)</f>
        <v>#REF!</v>
      </c>
      <c r="AW1038" s="119" t="e">
        <f t="shared" si="325"/>
        <v>#REF!</v>
      </c>
      <c r="BL1038" s="259" t="s">
        <v>4233</v>
      </c>
    </row>
    <row r="1039" spans="1:64" hidden="1" outlineLevel="1">
      <c r="A1039" s="210">
        <f t="shared" si="319"/>
        <v>1020</v>
      </c>
      <c r="B1039" s="213" t="s">
        <v>259</v>
      </c>
      <c r="C1039" s="216" t="s">
        <v>260</v>
      </c>
      <c r="D1039" s="212">
        <v>156</v>
      </c>
      <c r="E1039" s="259"/>
      <c r="F1039" s="259" t="s">
        <v>4241</v>
      </c>
      <c r="G1039" s="432">
        <v>44961</v>
      </c>
      <c r="H1039" s="329" t="s">
        <v>19</v>
      </c>
      <c r="I1039" s="218" t="s">
        <v>4242</v>
      </c>
      <c r="J1039" s="218" t="s">
        <v>543</v>
      </c>
      <c r="K1039" s="218" t="s">
        <v>845</v>
      </c>
      <c r="L1039" s="218" t="s">
        <v>4243</v>
      </c>
      <c r="M1039" s="217">
        <v>2023</v>
      </c>
      <c r="N1039" s="218"/>
      <c r="O1039" s="218" t="s">
        <v>4244</v>
      </c>
      <c r="P1039" s="218" t="s">
        <v>4245</v>
      </c>
      <c r="Q1039" s="212">
        <v>1</v>
      </c>
      <c r="R1039" s="454"/>
      <c r="S1039" s="435">
        <v>20312500</v>
      </c>
      <c r="T1039" s="221">
        <f t="shared" si="320"/>
        <v>564236.11111111112</v>
      </c>
      <c r="U1039" s="222">
        <v>36</v>
      </c>
      <c r="V1039" s="223">
        <v>35</v>
      </c>
      <c r="W1039" s="222">
        <f t="shared" si="321"/>
        <v>1</v>
      </c>
      <c r="X1039" s="224">
        <f t="shared" si="326"/>
        <v>36</v>
      </c>
      <c r="Y1039" s="225">
        <f>+U1039-X1039</f>
        <v>0</v>
      </c>
      <c r="Z1039" s="226">
        <v>19748263.888888888</v>
      </c>
      <c r="AA1039" s="226">
        <v>564236.11111111194</v>
      </c>
      <c r="AB1039" s="226">
        <f t="shared" si="318"/>
        <v>564236.11111111112</v>
      </c>
      <c r="AC1039" s="226">
        <v>564236.11111111112</v>
      </c>
      <c r="AD1039" s="226"/>
      <c r="AE1039" s="226"/>
      <c r="AF1039" s="226"/>
      <c r="AG1039" s="226"/>
      <c r="AH1039" s="226"/>
      <c r="AI1039" s="226"/>
      <c r="AJ1039" s="226"/>
      <c r="AK1039" s="226"/>
      <c r="AL1039" s="226"/>
      <c r="AM1039" s="226"/>
      <c r="AN1039" s="226"/>
      <c r="AO1039" s="226">
        <f t="shared" si="323"/>
        <v>20312500</v>
      </c>
      <c r="AP1039" s="227">
        <f t="shared" si="324"/>
        <v>0</v>
      </c>
      <c r="AQ1039" s="228"/>
      <c r="AR1039" s="332"/>
      <c r="AS1039" s="427"/>
      <c r="AT1039" s="333"/>
      <c r="AU1039" s="119" t="s">
        <v>195</v>
      </c>
      <c r="AV1039" s="119" t="e">
        <f>VLOOKUP(F1039,[78]!FIxedAssetsV2[[FixedAssetNumber]:[DepartmentOperatingUnitNumber]],35,FALSE)</f>
        <v>#REF!</v>
      </c>
      <c r="AW1039" s="119" t="e">
        <f t="shared" si="325"/>
        <v>#REF!</v>
      </c>
      <c r="BL1039" s="259"/>
    </row>
    <row r="1040" spans="1:64" outlineLevel="1">
      <c r="A1040" s="210">
        <f t="shared" si="319"/>
        <v>1021</v>
      </c>
      <c r="B1040" s="259" t="s">
        <v>271</v>
      </c>
      <c r="C1040" s="262" t="s">
        <v>272</v>
      </c>
      <c r="D1040" s="212">
        <v>156</v>
      </c>
      <c r="E1040" s="259" t="s">
        <v>4246</v>
      </c>
      <c r="F1040" s="259" t="s">
        <v>4247</v>
      </c>
      <c r="G1040" s="432">
        <v>45076</v>
      </c>
      <c r="H1040" s="329" t="s">
        <v>19</v>
      </c>
      <c r="I1040" s="218" t="s">
        <v>4248</v>
      </c>
      <c r="J1040" s="218" t="s">
        <v>4249</v>
      </c>
      <c r="K1040" t="s">
        <v>4250</v>
      </c>
      <c r="L1040" s="218" t="s">
        <v>1476</v>
      </c>
      <c r="M1040" s="217">
        <v>2023</v>
      </c>
      <c r="N1040" s="218">
        <v>2022101665</v>
      </c>
      <c r="O1040" s="218">
        <v>2022101665</v>
      </c>
      <c r="P1040" s="218">
        <v>2022101665</v>
      </c>
      <c r="Q1040" s="212">
        <v>1</v>
      </c>
      <c r="R1040" s="454"/>
      <c r="S1040" s="435">
        <v>11880000</v>
      </c>
      <c r="T1040" s="221">
        <f t="shared" si="320"/>
        <v>330000</v>
      </c>
      <c r="U1040" s="222">
        <v>36</v>
      </c>
      <c r="V1040" s="223">
        <v>32</v>
      </c>
      <c r="W1040" s="222">
        <f t="shared" si="321"/>
        <v>4</v>
      </c>
      <c r="X1040" s="224">
        <f t="shared" si="326"/>
        <v>36</v>
      </c>
      <c r="Y1040" s="225">
        <f>+U1040-X1040</f>
        <v>0</v>
      </c>
      <c r="Z1040" s="226">
        <v>10560000</v>
      </c>
      <c r="AA1040" s="226">
        <v>1320000</v>
      </c>
      <c r="AB1040" s="226">
        <f t="shared" si="318"/>
        <v>1320000</v>
      </c>
      <c r="AC1040" s="226">
        <v>330000</v>
      </c>
      <c r="AD1040" s="226">
        <v>330000</v>
      </c>
      <c r="AE1040" s="226">
        <v>330000</v>
      </c>
      <c r="AF1040" s="226">
        <v>330000</v>
      </c>
      <c r="AG1040" s="226"/>
      <c r="AH1040" s="226"/>
      <c r="AI1040" s="226"/>
      <c r="AJ1040" s="226"/>
      <c r="AK1040" s="226"/>
      <c r="AL1040" s="226"/>
      <c r="AM1040" s="226"/>
      <c r="AN1040" s="226"/>
      <c r="AO1040" s="226">
        <f t="shared" si="323"/>
        <v>11880000</v>
      </c>
      <c r="AP1040" s="227">
        <f t="shared" si="324"/>
        <v>0</v>
      </c>
      <c r="AQ1040" s="228"/>
      <c r="AR1040" s="332"/>
      <c r="AS1040" s="427"/>
      <c r="AT1040" s="333"/>
      <c r="AU1040" s="119" t="s">
        <v>195</v>
      </c>
      <c r="AV1040" s="119" t="e">
        <f>VLOOKUP(F1040,[78]!FIxedAssetsV2[[FixedAssetNumber]:[DepartmentOperatingUnitNumber]],35,FALSE)</f>
        <v>#REF!</v>
      </c>
      <c r="AW1040" s="119" t="e">
        <f t="shared" si="325"/>
        <v>#REF!</v>
      </c>
      <c r="BL1040" s="259" t="s">
        <v>4246</v>
      </c>
    </row>
    <row r="1041" spans="1:64" s="50" customFormat="1" hidden="1" outlineLevel="1">
      <c r="A1041" s="210">
        <f t="shared" si="319"/>
        <v>1022</v>
      </c>
      <c r="B1041" s="213" t="s">
        <v>562</v>
      </c>
      <c r="C1041" s="216" t="s">
        <v>260</v>
      </c>
      <c r="D1041" s="212">
        <v>156</v>
      </c>
      <c r="E1041" s="259"/>
      <c r="F1041" s="259" t="s">
        <v>4251</v>
      </c>
      <c r="G1041" s="432">
        <v>45077</v>
      </c>
      <c r="H1041" s="329" t="s">
        <v>19</v>
      </c>
      <c r="I1041" s="218" t="s">
        <v>4252</v>
      </c>
      <c r="J1041" s="218" t="s">
        <v>4253</v>
      </c>
      <c r="K1041" s="218" t="s">
        <v>4254</v>
      </c>
      <c r="L1041" s="218"/>
      <c r="M1041" s="217">
        <v>2023</v>
      </c>
      <c r="N1041" s="218" t="s">
        <v>4255</v>
      </c>
      <c r="O1041" s="218" t="s">
        <v>4256</v>
      </c>
      <c r="P1041" s="218"/>
      <c r="Q1041" s="212">
        <v>1</v>
      </c>
      <c r="R1041" s="454"/>
      <c r="S1041" s="435">
        <f>29500000+286000000</f>
        <v>315500000</v>
      </c>
      <c r="T1041" s="221">
        <f t="shared" si="320"/>
        <v>5258333.333333333</v>
      </c>
      <c r="U1041" s="222">
        <v>60</v>
      </c>
      <c r="V1041" s="223">
        <v>32</v>
      </c>
      <c r="W1041" s="222">
        <f t="shared" si="321"/>
        <v>6</v>
      </c>
      <c r="X1041" s="224">
        <f t="shared" si="326"/>
        <v>38</v>
      </c>
      <c r="Y1041" s="225">
        <f t="shared" si="322"/>
        <v>22</v>
      </c>
      <c r="Z1041" s="226">
        <v>168266666.66666666</v>
      </c>
      <c r="AA1041" s="226">
        <v>147233333.33333334</v>
      </c>
      <c r="AB1041" s="226">
        <f t="shared" si="318"/>
        <v>31549999.999999996</v>
      </c>
      <c r="AC1041" s="226">
        <v>5258333.333333333</v>
      </c>
      <c r="AD1041" s="226">
        <v>5258333.333333333</v>
      </c>
      <c r="AE1041" s="226">
        <v>5258333.333333333</v>
      </c>
      <c r="AF1041" s="226">
        <v>5258333.333333333</v>
      </c>
      <c r="AG1041" s="226">
        <v>5258333.333333333</v>
      </c>
      <c r="AH1041" s="226">
        <v>5258333.333333333</v>
      </c>
      <c r="AI1041" s="226">
        <v>5258333.333333333</v>
      </c>
      <c r="AJ1041" s="226">
        <v>5258333.333333333</v>
      </c>
      <c r="AK1041" s="226">
        <v>5258333.333333333</v>
      </c>
      <c r="AL1041" s="226">
        <v>5258333.333333333</v>
      </c>
      <c r="AM1041" s="226">
        <v>5258333.333333333</v>
      </c>
      <c r="AN1041" s="226">
        <v>5258333.333333333</v>
      </c>
      <c r="AO1041" s="226">
        <f t="shared" si="323"/>
        <v>199816666.66666666</v>
      </c>
      <c r="AP1041" s="227">
        <f t="shared" si="324"/>
        <v>115683333.33333334</v>
      </c>
      <c r="AQ1041" s="228"/>
      <c r="AR1041" s="332"/>
      <c r="AS1041" s="547"/>
      <c r="AT1041" s="333"/>
      <c r="AU1041" s="548" t="s">
        <v>195</v>
      </c>
      <c r="AV1041" s="548" t="e">
        <f>VLOOKUP(F1041,[78]!FIxedAssetsV2[[FixedAssetNumber]:[DepartmentOperatingUnitNumber]],35,FALSE)</f>
        <v>#REF!</v>
      </c>
      <c r="AW1041" s="548" t="e">
        <f t="shared" si="325"/>
        <v>#REF!</v>
      </c>
      <c r="BL1041" s="259"/>
    </row>
    <row r="1042" spans="1:64" s="50" customFormat="1" hidden="1" outlineLevel="1">
      <c r="A1042" s="210">
        <f t="shared" si="319"/>
        <v>1023</v>
      </c>
      <c r="B1042" s="213" t="s">
        <v>562</v>
      </c>
      <c r="C1042" s="216" t="s">
        <v>260</v>
      </c>
      <c r="D1042" s="212">
        <v>156</v>
      </c>
      <c r="E1042" s="259"/>
      <c r="F1042" s="259" t="s">
        <v>4257</v>
      </c>
      <c r="G1042" s="432">
        <v>45077</v>
      </c>
      <c r="H1042" s="329" t="s">
        <v>19</v>
      </c>
      <c r="I1042" s="218" t="s">
        <v>564</v>
      </c>
      <c r="J1042" s="218" t="s">
        <v>4258</v>
      </c>
      <c r="K1042" s="254" t="s">
        <v>386</v>
      </c>
      <c r="L1042" s="218"/>
      <c r="M1042" s="217">
        <v>2023</v>
      </c>
      <c r="N1042" s="218" t="s">
        <v>4259</v>
      </c>
      <c r="O1042" s="218" t="s">
        <v>4259</v>
      </c>
      <c r="P1042" s="218" t="s">
        <v>4259</v>
      </c>
      <c r="Q1042" s="212">
        <v>1</v>
      </c>
      <c r="R1042" s="454"/>
      <c r="S1042" s="435">
        <v>20660000</v>
      </c>
      <c r="T1042" s="221">
        <f t="shared" si="320"/>
        <v>344333.33333333331</v>
      </c>
      <c r="U1042" s="222">
        <v>60</v>
      </c>
      <c r="V1042" s="223">
        <v>32</v>
      </c>
      <c r="W1042" s="222">
        <f t="shared" si="321"/>
        <v>6</v>
      </c>
      <c r="X1042" s="224">
        <f t="shared" si="326"/>
        <v>38</v>
      </c>
      <c r="Y1042" s="225">
        <f t="shared" si="322"/>
        <v>22</v>
      </c>
      <c r="Z1042" s="226">
        <v>11018666.666666666</v>
      </c>
      <c r="AA1042" s="226">
        <v>9641333.333333334</v>
      </c>
      <c r="AB1042" s="226">
        <f t="shared" si="318"/>
        <v>2065999.9999999998</v>
      </c>
      <c r="AC1042" s="226">
        <v>344333.33333333331</v>
      </c>
      <c r="AD1042" s="226">
        <v>344333.33333333331</v>
      </c>
      <c r="AE1042" s="226">
        <v>344333.33333333331</v>
      </c>
      <c r="AF1042" s="226">
        <v>344333.33333333331</v>
      </c>
      <c r="AG1042" s="226">
        <v>344333.33333333331</v>
      </c>
      <c r="AH1042" s="226">
        <v>344333.33333333331</v>
      </c>
      <c r="AI1042" s="226">
        <v>344333.33333333331</v>
      </c>
      <c r="AJ1042" s="226">
        <v>344333.33333333331</v>
      </c>
      <c r="AK1042" s="226">
        <v>344333.33333333331</v>
      </c>
      <c r="AL1042" s="226">
        <v>344333.33333333331</v>
      </c>
      <c r="AM1042" s="226">
        <v>344333.33333333331</v>
      </c>
      <c r="AN1042" s="226">
        <v>344333.33333333331</v>
      </c>
      <c r="AO1042" s="226">
        <f t="shared" si="323"/>
        <v>13084666.666666666</v>
      </c>
      <c r="AP1042" s="227">
        <f t="shared" si="324"/>
        <v>7575333.333333334</v>
      </c>
      <c r="AQ1042" s="228"/>
      <c r="AR1042" s="332"/>
      <c r="AS1042" s="547"/>
      <c r="AT1042" s="333"/>
      <c r="AU1042" s="548" t="s">
        <v>195</v>
      </c>
      <c r="AV1042" s="548" t="e">
        <f>VLOOKUP(F1042,[78]!FIxedAssetsV2[[FixedAssetNumber]:[DepartmentOperatingUnitNumber]],35,FALSE)</f>
        <v>#REF!</v>
      </c>
      <c r="AW1042" s="548" t="e">
        <f t="shared" si="325"/>
        <v>#REF!</v>
      </c>
      <c r="BL1042" s="259"/>
    </row>
    <row r="1043" spans="1:64" s="50" customFormat="1" hidden="1" outlineLevel="1">
      <c r="A1043" s="210">
        <f t="shared" si="319"/>
        <v>1024</v>
      </c>
      <c r="B1043" s="213" t="s">
        <v>562</v>
      </c>
      <c r="C1043" s="216" t="s">
        <v>260</v>
      </c>
      <c r="D1043" s="212">
        <v>156</v>
      </c>
      <c r="E1043" s="259"/>
      <c r="F1043" s="259" t="s">
        <v>4260</v>
      </c>
      <c r="G1043" s="432">
        <v>45077</v>
      </c>
      <c r="H1043" s="329" t="s">
        <v>19</v>
      </c>
      <c r="I1043" s="218" t="s">
        <v>564</v>
      </c>
      <c r="J1043" s="218" t="s">
        <v>4261</v>
      </c>
      <c r="K1043" s="218" t="s">
        <v>4262</v>
      </c>
      <c r="L1043" s="218" t="s">
        <v>4263</v>
      </c>
      <c r="M1043" s="217">
        <v>2023</v>
      </c>
      <c r="N1043" s="218" t="s">
        <v>4264</v>
      </c>
      <c r="O1043" s="218" t="s">
        <v>4265</v>
      </c>
      <c r="P1043" s="218" t="s">
        <v>4266</v>
      </c>
      <c r="Q1043" s="212">
        <v>2</v>
      </c>
      <c r="R1043" s="454"/>
      <c r="S1043" s="435">
        <v>12610000</v>
      </c>
      <c r="T1043" s="221">
        <f t="shared" si="320"/>
        <v>210166.66666666666</v>
      </c>
      <c r="U1043" s="222">
        <v>60</v>
      </c>
      <c r="V1043" s="223">
        <v>32</v>
      </c>
      <c r="W1043" s="222">
        <f t="shared" si="321"/>
        <v>6</v>
      </c>
      <c r="X1043" s="224">
        <f t="shared" si="326"/>
        <v>38</v>
      </c>
      <c r="Y1043" s="225">
        <f t="shared" si="322"/>
        <v>22</v>
      </c>
      <c r="Z1043" s="226">
        <v>6725333.333333334</v>
      </c>
      <c r="AA1043" s="226">
        <v>5884666.666666666</v>
      </c>
      <c r="AB1043" s="226">
        <f t="shared" si="318"/>
        <v>1261000</v>
      </c>
      <c r="AC1043" s="226">
        <v>210166.66666666666</v>
      </c>
      <c r="AD1043" s="226">
        <v>210166.66666666666</v>
      </c>
      <c r="AE1043" s="226">
        <v>210166.66666666666</v>
      </c>
      <c r="AF1043" s="226">
        <v>210166.66666666666</v>
      </c>
      <c r="AG1043" s="226">
        <v>210166.66666666666</v>
      </c>
      <c r="AH1043" s="226">
        <v>210166.66666666666</v>
      </c>
      <c r="AI1043" s="226">
        <v>210166.66666666666</v>
      </c>
      <c r="AJ1043" s="226">
        <v>210166.66666666666</v>
      </c>
      <c r="AK1043" s="226">
        <v>210166.66666666666</v>
      </c>
      <c r="AL1043" s="226">
        <v>210166.66666666666</v>
      </c>
      <c r="AM1043" s="226">
        <v>210166.66666666666</v>
      </c>
      <c r="AN1043" s="226">
        <v>210166.66666666666</v>
      </c>
      <c r="AO1043" s="226">
        <f t="shared" si="323"/>
        <v>7986333.333333334</v>
      </c>
      <c r="AP1043" s="227">
        <f t="shared" si="324"/>
        <v>4623666.666666666</v>
      </c>
      <c r="AQ1043" s="228"/>
      <c r="AR1043" s="332"/>
      <c r="AS1043" s="547"/>
      <c r="AT1043" s="333"/>
      <c r="AU1043" s="548" t="s">
        <v>195</v>
      </c>
      <c r="AV1043" s="548" t="e">
        <f>VLOOKUP(F1043,[78]!FIxedAssetsV2[[FixedAssetNumber]:[DepartmentOperatingUnitNumber]],35,FALSE)</f>
        <v>#REF!</v>
      </c>
      <c r="AW1043" s="548" t="e">
        <f t="shared" si="325"/>
        <v>#REF!</v>
      </c>
      <c r="BL1043" s="259"/>
    </row>
    <row r="1044" spans="1:64" s="50" customFormat="1" hidden="1" outlineLevel="1">
      <c r="A1044" s="210">
        <f t="shared" si="319"/>
        <v>1025</v>
      </c>
      <c r="B1044" s="213" t="s">
        <v>266</v>
      </c>
      <c r="C1044" s="216" t="s">
        <v>260</v>
      </c>
      <c r="D1044" s="212">
        <v>156</v>
      </c>
      <c r="E1044" s="259" t="s">
        <v>4267</v>
      </c>
      <c r="F1044" s="259" t="s">
        <v>4267</v>
      </c>
      <c r="G1044" s="432">
        <v>45135</v>
      </c>
      <c r="H1044" s="329" t="s">
        <v>19</v>
      </c>
      <c r="I1044" s="218" t="s">
        <v>4268</v>
      </c>
      <c r="J1044" s="218" t="s">
        <v>4269</v>
      </c>
      <c r="K1044" s="218" t="s">
        <v>4270</v>
      </c>
      <c r="L1044" s="218" t="s">
        <v>4271</v>
      </c>
      <c r="M1044" s="217">
        <v>2023</v>
      </c>
      <c r="N1044" s="218" t="s">
        <v>4272</v>
      </c>
      <c r="O1044" s="218" t="s">
        <v>4272</v>
      </c>
      <c r="P1044" s="218" t="s">
        <v>4272</v>
      </c>
      <c r="Q1044" s="212">
        <v>1</v>
      </c>
      <c r="R1044" s="454"/>
      <c r="S1044" s="435">
        <v>71836487</v>
      </c>
      <c r="T1044" s="221">
        <f t="shared" si="320"/>
        <v>1197274.7833333334</v>
      </c>
      <c r="U1044" s="222">
        <v>60</v>
      </c>
      <c r="V1044" s="223">
        <v>30</v>
      </c>
      <c r="W1044" s="222">
        <f t="shared" si="321"/>
        <v>6</v>
      </c>
      <c r="X1044" s="224">
        <f t="shared" si="326"/>
        <v>36</v>
      </c>
      <c r="Y1044" s="225">
        <f t="shared" si="322"/>
        <v>24</v>
      </c>
      <c r="Z1044" s="226">
        <v>35918243.5</v>
      </c>
      <c r="AA1044" s="226">
        <v>35918243.5</v>
      </c>
      <c r="AB1044" s="226">
        <f t="shared" si="318"/>
        <v>7183648.7000000002</v>
      </c>
      <c r="AC1044" s="226">
        <v>1197274.7833333334</v>
      </c>
      <c r="AD1044" s="226">
        <v>1197274.7833333334</v>
      </c>
      <c r="AE1044" s="226">
        <v>1197274.7833333334</v>
      </c>
      <c r="AF1044" s="226">
        <v>1197274.7833333334</v>
      </c>
      <c r="AG1044" s="226">
        <v>1197274.7833333334</v>
      </c>
      <c r="AH1044" s="226">
        <v>1197274.7833333334</v>
      </c>
      <c r="AI1044" s="226">
        <v>1197274.7833333334</v>
      </c>
      <c r="AJ1044" s="226">
        <v>1197274.7833333334</v>
      </c>
      <c r="AK1044" s="226">
        <v>1197274.7833333334</v>
      </c>
      <c r="AL1044" s="226">
        <v>1197274.7833333334</v>
      </c>
      <c r="AM1044" s="226">
        <v>1197274.7833333334</v>
      </c>
      <c r="AN1044" s="226">
        <v>1197274.7833333334</v>
      </c>
      <c r="AO1044" s="226">
        <f t="shared" si="323"/>
        <v>43101892.200000003</v>
      </c>
      <c r="AP1044" s="227">
        <f t="shared" si="324"/>
        <v>28734594.799999997</v>
      </c>
      <c r="AQ1044" s="228"/>
      <c r="AR1044" s="332"/>
      <c r="AS1044" s="547"/>
      <c r="AT1044" s="333"/>
      <c r="AU1044" s="548" t="s">
        <v>195</v>
      </c>
      <c r="AV1044" s="548" t="e">
        <f>VLOOKUP(F1044,[78]!FIxedAssetsV2[[FixedAssetNumber]:[DepartmentOperatingUnitNumber]],35,FALSE)</f>
        <v>#REF!</v>
      </c>
      <c r="AW1044" s="548" t="e">
        <f t="shared" si="325"/>
        <v>#REF!</v>
      </c>
      <c r="BL1044" s="259" t="s">
        <v>4267</v>
      </c>
    </row>
    <row r="1045" spans="1:64" s="50" customFormat="1" hidden="1" outlineLevel="1">
      <c r="A1045" s="210">
        <f t="shared" si="319"/>
        <v>1026</v>
      </c>
      <c r="B1045" s="213" t="s">
        <v>562</v>
      </c>
      <c r="C1045" s="216" t="s">
        <v>260</v>
      </c>
      <c r="D1045" s="212">
        <v>156</v>
      </c>
      <c r="E1045" s="259"/>
      <c r="F1045" s="259" t="s">
        <v>4273</v>
      </c>
      <c r="G1045" s="432">
        <v>45077</v>
      </c>
      <c r="H1045" s="329" t="s">
        <v>19</v>
      </c>
      <c r="I1045" s="218" t="s">
        <v>568</v>
      </c>
      <c r="J1045" s="218" t="s">
        <v>4274</v>
      </c>
      <c r="K1045" s="218" t="s">
        <v>4275</v>
      </c>
      <c r="L1045" s="218"/>
      <c r="M1045" s="217">
        <v>2023</v>
      </c>
      <c r="N1045" s="218"/>
      <c r="O1045" s="218"/>
      <c r="P1045" s="218"/>
      <c r="Q1045" s="212">
        <v>1</v>
      </c>
      <c r="R1045" s="454"/>
      <c r="S1045" s="435">
        <v>14700000</v>
      </c>
      <c r="T1045" s="221">
        <f t="shared" si="320"/>
        <v>245000</v>
      </c>
      <c r="U1045" s="222">
        <v>60</v>
      </c>
      <c r="V1045" s="223">
        <v>32</v>
      </c>
      <c r="W1045" s="222">
        <f t="shared" si="321"/>
        <v>6</v>
      </c>
      <c r="X1045" s="224">
        <f t="shared" si="326"/>
        <v>38</v>
      </c>
      <c r="Y1045" s="225">
        <f t="shared" si="322"/>
        <v>22</v>
      </c>
      <c r="Z1045" s="226">
        <v>7840000</v>
      </c>
      <c r="AA1045" s="226">
        <v>6860000</v>
      </c>
      <c r="AB1045" s="226">
        <f t="shared" si="318"/>
        <v>1470000</v>
      </c>
      <c r="AC1045" s="226">
        <v>245000</v>
      </c>
      <c r="AD1045" s="226">
        <v>245000</v>
      </c>
      <c r="AE1045" s="226">
        <v>245000</v>
      </c>
      <c r="AF1045" s="226">
        <v>245000</v>
      </c>
      <c r="AG1045" s="226">
        <v>245000</v>
      </c>
      <c r="AH1045" s="226">
        <v>245000</v>
      </c>
      <c r="AI1045" s="226">
        <v>245000</v>
      </c>
      <c r="AJ1045" s="226">
        <v>245000</v>
      </c>
      <c r="AK1045" s="226">
        <v>245000</v>
      </c>
      <c r="AL1045" s="226">
        <v>245000</v>
      </c>
      <c r="AM1045" s="226">
        <v>245000</v>
      </c>
      <c r="AN1045" s="226">
        <v>245000</v>
      </c>
      <c r="AO1045" s="226">
        <f t="shared" si="323"/>
        <v>9310000</v>
      </c>
      <c r="AP1045" s="227">
        <f t="shared" si="324"/>
        <v>5390000</v>
      </c>
      <c r="AQ1045" s="228"/>
      <c r="AR1045" s="332"/>
      <c r="AS1045" s="547"/>
      <c r="AT1045" s="333"/>
      <c r="AU1045" s="548" t="s">
        <v>195</v>
      </c>
      <c r="AV1045" s="548" t="e">
        <f>VLOOKUP(F1045,[78]!FIxedAssetsV2[[FixedAssetNumber]:[DepartmentOperatingUnitNumber]],35,FALSE)</f>
        <v>#REF!</v>
      </c>
      <c r="AW1045" s="548" t="e">
        <f t="shared" si="325"/>
        <v>#REF!</v>
      </c>
      <c r="BL1045" s="259"/>
    </row>
    <row r="1046" spans="1:64" s="50" customFormat="1" hidden="1" outlineLevel="1">
      <c r="A1046" s="210">
        <f t="shared" si="319"/>
        <v>1027</v>
      </c>
      <c r="B1046" s="213" t="s">
        <v>562</v>
      </c>
      <c r="C1046" s="216" t="s">
        <v>260</v>
      </c>
      <c r="D1046" s="212">
        <v>156</v>
      </c>
      <c r="E1046" s="259"/>
      <c r="F1046" s="259" t="s">
        <v>4276</v>
      </c>
      <c r="G1046" s="432">
        <v>45077</v>
      </c>
      <c r="H1046" s="329" t="s">
        <v>19</v>
      </c>
      <c r="I1046" s="218" t="s">
        <v>568</v>
      </c>
      <c r="J1046" s="218" t="s">
        <v>4277</v>
      </c>
      <c r="K1046" s="218" t="s">
        <v>4275</v>
      </c>
      <c r="L1046" s="218"/>
      <c r="M1046" s="217">
        <v>2023</v>
      </c>
      <c r="N1046" s="218"/>
      <c r="O1046" s="218"/>
      <c r="P1046" s="218"/>
      <c r="Q1046" s="212">
        <v>1</v>
      </c>
      <c r="R1046" s="454"/>
      <c r="S1046" s="435">
        <v>12950000</v>
      </c>
      <c r="T1046" s="221">
        <f t="shared" si="320"/>
        <v>215833.33333333334</v>
      </c>
      <c r="U1046" s="222">
        <v>60</v>
      </c>
      <c r="V1046" s="223">
        <v>32</v>
      </c>
      <c r="W1046" s="222">
        <f t="shared" si="321"/>
        <v>6</v>
      </c>
      <c r="X1046" s="224">
        <f t="shared" si="326"/>
        <v>38</v>
      </c>
      <c r="Y1046" s="225">
        <f t="shared" si="322"/>
        <v>22</v>
      </c>
      <c r="Z1046" s="226">
        <v>6906666.666666666</v>
      </c>
      <c r="AA1046" s="226">
        <v>6043333.333333334</v>
      </c>
      <c r="AB1046" s="226">
        <f t="shared" si="318"/>
        <v>1295000</v>
      </c>
      <c r="AC1046" s="226">
        <v>215833.33333333334</v>
      </c>
      <c r="AD1046" s="226">
        <v>215833.33333333334</v>
      </c>
      <c r="AE1046" s="226">
        <v>215833.33333333334</v>
      </c>
      <c r="AF1046" s="226">
        <v>215833.33333333334</v>
      </c>
      <c r="AG1046" s="226">
        <v>215833.33333333334</v>
      </c>
      <c r="AH1046" s="226">
        <v>215833.33333333334</v>
      </c>
      <c r="AI1046" s="226">
        <v>215833.33333333334</v>
      </c>
      <c r="AJ1046" s="226">
        <v>215833.33333333334</v>
      </c>
      <c r="AK1046" s="226">
        <v>215833.33333333334</v>
      </c>
      <c r="AL1046" s="226">
        <v>215833.33333333334</v>
      </c>
      <c r="AM1046" s="226">
        <v>215833.33333333334</v>
      </c>
      <c r="AN1046" s="226">
        <v>215833.33333333334</v>
      </c>
      <c r="AO1046" s="226">
        <f t="shared" si="323"/>
        <v>8201666.666666666</v>
      </c>
      <c r="AP1046" s="227">
        <f t="shared" si="324"/>
        <v>4748333.333333334</v>
      </c>
      <c r="AQ1046" s="228"/>
      <c r="AR1046" s="332"/>
      <c r="AS1046" s="547"/>
      <c r="AT1046" s="333"/>
      <c r="AU1046" s="548" t="s">
        <v>195</v>
      </c>
      <c r="AV1046" s="548" t="e">
        <f>VLOOKUP(F1046,[78]!FIxedAssetsV2[[FixedAssetNumber]:[DepartmentOperatingUnitNumber]],35,FALSE)</f>
        <v>#REF!</v>
      </c>
      <c r="AW1046" s="548" t="e">
        <f t="shared" si="325"/>
        <v>#REF!</v>
      </c>
      <c r="BL1046" s="259"/>
    </row>
    <row r="1047" spans="1:64" s="50" customFormat="1" hidden="1" outlineLevel="1">
      <c r="A1047" s="210">
        <f t="shared" si="319"/>
        <v>1028</v>
      </c>
      <c r="B1047" s="213" t="s">
        <v>562</v>
      </c>
      <c r="C1047" s="216" t="s">
        <v>260</v>
      </c>
      <c r="D1047" s="212">
        <v>156</v>
      </c>
      <c r="E1047" s="259"/>
      <c r="F1047" s="259" t="s">
        <v>4278</v>
      </c>
      <c r="G1047" s="432">
        <v>45077</v>
      </c>
      <c r="H1047" s="329" t="s">
        <v>19</v>
      </c>
      <c r="I1047" s="218" t="s">
        <v>568</v>
      </c>
      <c r="J1047" s="218" t="s">
        <v>4279</v>
      </c>
      <c r="K1047" s="218" t="s">
        <v>4275</v>
      </c>
      <c r="L1047" s="218"/>
      <c r="M1047" s="217">
        <v>2023</v>
      </c>
      <c r="N1047" s="218"/>
      <c r="O1047" s="218"/>
      <c r="P1047" s="218"/>
      <c r="Q1047" s="212">
        <v>1</v>
      </c>
      <c r="R1047" s="454"/>
      <c r="S1047" s="435">
        <v>24150000</v>
      </c>
      <c r="T1047" s="221">
        <f t="shared" si="320"/>
        <v>402500</v>
      </c>
      <c r="U1047" s="222">
        <v>60</v>
      </c>
      <c r="V1047" s="223">
        <v>32</v>
      </c>
      <c r="W1047" s="222">
        <f t="shared" si="321"/>
        <v>6</v>
      </c>
      <c r="X1047" s="224">
        <f t="shared" si="326"/>
        <v>38</v>
      </c>
      <c r="Y1047" s="225">
        <f t="shared" si="322"/>
        <v>22</v>
      </c>
      <c r="Z1047" s="226">
        <v>12880000</v>
      </c>
      <c r="AA1047" s="226">
        <v>11270000</v>
      </c>
      <c r="AB1047" s="226">
        <f t="shared" si="318"/>
        <v>2415000</v>
      </c>
      <c r="AC1047" s="226">
        <v>402500</v>
      </c>
      <c r="AD1047" s="226">
        <v>402500</v>
      </c>
      <c r="AE1047" s="226">
        <v>402500</v>
      </c>
      <c r="AF1047" s="226">
        <v>402500</v>
      </c>
      <c r="AG1047" s="226">
        <v>402500</v>
      </c>
      <c r="AH1047" s="226">
        <v>402500</v>
      </c>
      <c r="AI1047" s="226">
        <v>402500</v>
      </c>
      <c r="AJ1047" s="226">
        <v>402500</v>
      </c>
      <c r="AK1047" s="226">
        <v>402500</v>
      </c>
      <c r="AL1047" s="226">
        <v>402500</v>
      </c>
      <c r="AM1047" s="226">
        <v>402500</v>
      </c>
      <c r="AN1047" s="226">
        <v>402500</v>
      </c>
      <c r="AO1047" s="226">
        <f t="shared" si="323"/>
        <v>15295000</v>
      </c>
      <c r="AP1047" s="227">
        <f t="shared" si="324"/>
        <v>8855000</v>
      </c>
      <c r="AQ1047" s="228"/>
      <c r="AR1047" s="332"/>
      <c r="AS1047" s="547"/>
      <c r="AT1047" s="333"/>
      <c r="AU1047" s="548" t="s">
        <v>195</v>
      </c>
      <c r="AV1047" s="548" t="e">
        <f>VLOOKUP(F1047,[78]!FIxedAssetsV2[[FixedAssetNumber]:[DepartmentOperatingUnitNumber]],35,FALSE)</f>
        <v>#REF!</v>
      </c>
      <c r="AW1047" s="548" t="e">
        <f t="shared" si="325"/>
        <v>#REF!</v>
      </c>
      <c r="BL1047" s="259"/>
    </row>
    <row r="1048" spans="1:64" s="50" customFormat="1" hidden="1" outlineLevel="1">
      <c r="A1048" s="210">
        <f t="shared" si="319"/>
        <v>1029</v>
      </c>
      <c r="B1048" s="213" t="s">
        <v>562</v>
      </c>
      <c r="C1048" s="216" t="s">
        <v>260</v>
      </c>
      <c r="D1048" s="212">
        <v>156</v>
      </c>
      <c r="E1048" s="259"/>
      <c r="F1048" s="259" t="s">
        <v>4280</v>
      </c>
      <c r="G1048" s="432">
        <v>45184</v>
      </c>
      <c r="H1048" s="329" t="s">
        <v>19</v>
      </c>
      <c r="I1048" s="218" t="s">
        <v>568</v>
      </c>
      <c r="J1048" s="218" t="s">
        <v>4281</v>
      </c>
      <c r="K1048" s="218" t="s">
        <v>4143</v>
      </c>
      <c r="L1048" s="218"/>
      <c r="M1048" s="217">
        <v>2023</v>
      </c>
      <c r="N1048" s="218">
        <v>5570</v>
      </c>
      <c r="O1048" s="218">
        <v>5570</v>
      </c>
      <c r="P1048" s="218">
        <v>5570</v>
      </c>
      <c r="Q1048" s="212">
        <v>1</v>
      </c>
      <c r="R1048" s="454"/>
      <c r="S1048" s="435">
        <v>100000000</v>
      </c>
      <c r="T1048" s="221">
        <f t="shared" si="320"/>
        <v>1666666.6666666667</v>
      </c>
      <c r="U1048" s="222">
        <v>60</v>
      </c>
      <c r="V1048" s="223">
        <v>28</v>
      </c>
      <c r="W1048" s="222">
        <f t="shared" si="321"/>
        <v>6</v>
      </c>
      <c r="X1048" s="224">
        <f t="shared" si="326"/>
        <v>34</v>
      </c>
      <c r="Y1048" s="225">
        <f t="shared" si="322"/>
        <v>26</v>
      </c>
      <c r="Z1048" s="226">
        <v>46666666.666666672</v>
      </c>
      <c r="AA1048" s="226">
        <v>53333333.333333328</v>
      </c>
      <c r="AB1048" s="226">
        <f t="shared" si="318"/>
        <v>10000000</v>
      </c>
      <c r="AC1048" s="226">
        <v>1666666.6666666667</v>
      </c>
      <c r="AD1048" s="226">
        <v>1666666.6666666667</v>
      </c>
      <c r="AE1048" s="226">
        <v>1666666.6666666667</v>
      </c>
      <c r="AF1048" s="226">
        <v>1666666.6666666667</v>
      </c>
      <c r="AG1048" s="226">
        <v>1666666.6666666667</v>
      </c>
      <c r="AH1048" s="226">
        <v>1666666.6666666667</v>
      </c>
      <c r="AI1048" s="226">
        <v>1666666.6666666667</v>
      </c>
      <c r="AJ1048" s="226">
        <v>1666666.6666666667</v>
      </c>
      <c r="AK1048" s="226">
        <v>1666666.6666666667</v>
      </c>
      <c r="AL1048" s="226">
        <v>1666666.6666666667</v>
      </c>
      <c r="AM1048" s="226">
        <v>1666666.6666666667</v>
      </c>
      <c r="AN1048" s="226">
        <v>1666666.6666666667</v>
      </c>
      <c r="AO1048" s="226">
        <f t="shared" si="323"/>
        <v>56666666.666666672</v>
      </c>
      <c r="AP1048" s="227">
        <f t="shared" si="324"/>
        <v>43333333.333333328</v>
      </c>
      <c r="AQ1048" s="228"/>
      <c r="AR1048" s="332"/>
      <c r="AS1048" s="547"/>
      <c r="AT1048" s="333"/>
      <c r="AU1048" s="548" t="s">
        <v>195</v>
      </c>
      <c r="AV1048" s="548" t="e">
        <f>VLOOKUP(F1048,[78]!FIxedAssetsV2[[FixedAssetNumber]:[DepartmentOperatingUnitNumber]],35,FALSE)</f>
        <v>#REF!</v>
      </c>
      <c r="AW1048" s="548" t="e">
        <f t="shared" si="325"/>
        <v>#REF!</v>
      </c>
      <c r="BL1048" s="259"/>
    </row>
    <row r="1049" spans="1:64" s="50" customFormat="1" hidden="1" outlineLevel="1">
      <c r="A1049" s="210">
        <f t="shared" si="319"/>
        <v>1030</v>
      </c>
      <c r="B1049" s="213" t="s">
        <v>518</v>
      </c>
      <c r="C1049" s="216" t="s">
        <v>512</v>
      </c>
      <c r="D1049" s="212">
        <v>156</v>
      </c>
      <c r="E1049" s="259" t="s">
        <v>4282</v>
      </c>
      <c r="F1049" s="259" t="s">
        <v>4283</v>
      </c>
      <c r="G1049" s="432">
        <v>45230</v>
      </c>
      <c r="H1049" s="329" t="s">
        <v>19</v>
      </c>
      <c r="I1049" s="218"/>
      <c r="J1049" s="218" t="s">
        <v>4040</v>
      </c>
      <c r="K1049" s="218" t="s">
        <v>4096</v>
      </c>
      <c r="L1049" s="218"/>
      <c r="M1049" s="217">
        <v>2023</v>
      </c>
      <c r="N1049" s="218" t="s">
        <v>4284</v>
      </c>
      <c r="O1049" s="218" t="s">
        <v>4285</v>
      </c>
      <c r="P1049" s="218" t="s">
        <v>4285</v>
      </c>
      <c r="Q1049" s="212">
        <v>1</v>
      </c>
      <c r="R1049" s="454"/>
      <c r="S1049" s="435">
        <v>39550000</v>
      </c>
      <c r="T1049" s="221">
        <f t="shared" si="320"/>
        <v>823958.33333333337</v>
      </c>
      <c r="U1049" s="222">
        <v>48</v>
      </c>
      <c r="V1049" s="223">
        <v>27</v>
      </c>
      <c r="W1049" s="222">
        <f t="shared" si="321"/>
        <v>6</v>
      </c>
      <c r="X1049" s="224">
        <f t="shared" si="326"/>
        <v>33</v>
      </c>
      <c r="Y1049" s="225">
        <f t="shared" si="322"/>
        <v>15</v>
      </c>
      <c r="Z1049" s="226">
        <v>22246875</v>
      </c>
      <c r="AA1049" s="226">
        <v>17303125</v>
      </c>
      <c r="AB1049" s="226">
        <f t="shared" si="318"/>
        <v>4943750</v>
      </c>
      <c r="AC1049" s="226">
        <v>823958.33333333337</v>
      </c>
      <c r="AD1049" s="226">
        <v>823958.33333333337</v>
      </c>
      <c r="AE1049" s="226">
        <v>823958.33333333337</v>
      </c>
      <c r="AF1049" s="226">
        <v>823958.33333333337</v>
      </c>
      <c r="AG1049" s="226">
        <v>823958.33333333337</v>
      </c>
      <c r="AH1049" s="226">
        <v>823958.33333333337</v>
      </c>
      <c r="AI1049" s="226">
        <v>823958.33333333337</v>
      </c>
      <c r="AJ1049" s="226">
        <v>823958.33333333337</v>
      </c>
      <c r="AK1049" s="226">
        <v>823958.33333333337</v>
      </c>
      <c r="AL1049" s="226">
        <v>823958.33333333337</v>
      </c>
      <c r="AM1049" s="226">
        <v>823958.33333333337</v>
      </c>
      <c r="AN1049" s="226">
        <v>823958.33333333337</v>
      </c>
      <c r="AO1049" s="226">
        <f t="shared" si="323"/>
        <v>27190625</v>
      </c>
      <c r="AP1049" s="227">
        <f t="shared" si="324"/>
        <v>12359375</v>
      </c>
      <c r="AQ1049" s="228"/>
      <c r="AR1049" s="332"/>
      <c r="AS1049" s="547"/>
      <c r="AT1049" s="333"/>
      <c r="AU1049" s="119" t="s">
        <v>195</v>
      </c>
      <c r="AV1049" s="548" t="e">
        <f>VLOOKUP(F1049,[78]!FIxedAssetsV2[[FixedAssetNumber]:[DepartmentOperatingUnitNumber]],35,FALSE)</f>
        <v>#REF!</v>
      </c>
      <c r="AW1049" s="548" t="e">
        <f t="shared" si="325"/>
        <v>#REF!</v>
      </c>
      <c r="BL1049" s="259" t="s">
        <v>4282</v>
      </c>
    </row>
    <row r="1050" spans="1:64" s="50" customFormat="1" hidden="1" outlineLevel="1">
      <c r="A1050" s="210">
        <f t="shared" si="319"/>
        <v>1031</v>
      </c>
      <c r="B1050" s="213" t="s">
        <v>518</v>
      </c>
      <c r="C1050" s="216" t="s">
        <v>512</v>
      </c>
      <c r="D1050" s="212">
        <v>156</v>
      </c>
      <c r="E1050" s="259" t="s">
        <v>4286</v>
      </c>
      <c r="F1050" s="259" t="s">
        <v>4287</v>
      </c>
      <c r="G1050" s="432">
        <v>45230</v>
      </c>
      <c r="H1050" s="329" t="s">
        <v>19</v>
      </c>
      <c r="I1050" s="218"/>
      <c r="J1050" s="218" t="s">
        <v>4040</v>
      </c>
      <c r="K1050" s="218" t="s">
        <v>4096</v>
      </c>
      <c r="L1050" s="218"/>
      <c r="M1050" s="217">
        <v>2023</v>
      </c>
      <c r="N1050" s="218" t="s">
        <v>4284</v>
      </c>
      <c r="O1050" s="218" t="s">
        <v>4288</v>
      </c>
      <c r="P1050" s="218" t="s">
        <v>4288</v>
      </c>
      <c r="Q1050" s="212">
        <v>1</v>
      </c>
      <c r="R1050" s="454"/>
      <c r="S1050" s="435">
        <v>39550000</v>
      </c>
      <c r="T1050" s="221">
        <f t="shared" si="320"/>
        <v>823958.33333333337</v>
      </c>
      <c r="U1050" s="222">
        <v>48</v>
      </c>
      <c r="V1050" s="223">
        <v>27</v>
      </c>
      <c r="W1050" s="222">
        <f t="shared" si="321"/>
        <v>6</v>
      </c>
      <c r="X1050" s="224">
        <f t="shared" si="326"/>
        <v>33</v>
      </c>
      <c r="Y1050" s="225">
        <f t="shared" si="322"/>
        <v>15</v>
      </c>
      <c r="Z1050" s="226">
        <v>22246875</v>
      </c>
      <c r="AA1050" s="226">
        <v>17303125</v>
      </c>
      <c r="AB1050" s="226">
        <f t="shared" si="318"/>
        <v>4943750</v>
      </c>
      <c r="AC1050" s="226">
        <v>823958.33333333337</v>
      </c>
      <c r="AD1050" s="226">
        <v>823958.33333333337</v>
      </c>
      <c r="AE1050" s="226">
        <v>823958.33333333337</v>
      </c>
      <c r="AF1050" s="226">
        <v>823958.33333333337</v>
      </c>
      <c r="AG1050" s="226">
        <v>823958.33333333337</v>
      </c>
      <c r="AH1050" s="226">
        <v>823958.33333333337</v>
      </c>
      <c r="AI1050" s="226">
        <v>823958.33333333337</v>
      </c>
      <c r="AJ1050" s="226">
        <v>823958.33333333337</v>
      </c>
      <c r="AK1050" s="226">
        <v>823958.33333333337</v>
      </c>
      <c r="AL1050" s="226">
        <v>823958.33333333337</v>
      </c>
      <c r="AM1050" s="226">
        <v>823958.33333333337</v>
      </c>
      <c r="AN1050" s="226">
        <v>823958.33333333337</v>
      </c>
      <c r="AO1050" s="226">
        <f t="shared" si="323"/>
        <v>27190625</v>
      </c>
      <c r="AP1050" s="227">
        <f t="shared" si="324"/>
        <v>12359375</v>
      </c>
      <c r="AQ1050" s="228"/>
      <c r="AR1050" s="332"/>
      <c r="AS1050" s="547"/>
      <c r="AT1050" s="333"/>
      <c r="AU1050" s="119" t="s">
        <v>195</v>
      </c>
      <c r="AV1050" s="548" t="e">
        <f>VLOOKUP(F1050,[78]!FIxedAssetsV2[[FixedAssetNumber]:[DepartmentOperatingUnitNumber]],35,FALSE)</f>
        <v>#REF!</v>
      </c>
      <c r="AW1050" s="548" t="e">
        <f t="shared" si="325"/>
        <v>#REF!</v>
      </c>
      <c r="BL1050" s="259" t="s">
        <v>4286</v>
      </c>
    </row>
    <row r="1051" spans="1:64" s="50" customFormat="1" hidden="1" outlineLevel="1">
      <c r="A1051" s="210">
        <f t="shared" si="319"/>
        <v>1032</v>
      </c>
      <c r="B1051" s="213" t="s">
        <v>518</v>
      </c>
      <c r="C1051" s="216" t="s">
        <v>512</v>
      </c>
      <c r="D1051" s="212">
        <v>156</v>
      </c>
      <c r="E1051" s="259" t="s">
        <v>4289</v>
      </c>
      <c r="F1051" s="259" t="s">
        <v>4290</v>
      </c>
      <c r="G1051" s="432">
        <v>45230</v>
      </c>
      <c r="H1051" s="329" t="s">
        <v>19</v>
      </c>
      <c r="I1051" s="218"/>
      <c r="J1051" s="218" t="s">
        <v>4291</v>
      </c>
      <c r="K1051" s="218" t="s">
        <v>4162</v>
      </c>
      <c r="L1051" s="218"/>
      <c r="M1051" s="217">
        <v>2023</v>
      </c>
      <c r="N1051" s="218" t="s">
        <v>4292</v>
      </c>
      <c r="O1051" s="218" t="s">
        <v>4293</v>
      </c>
      <c r="P1051" s="218" t="s">
        <v>4294</v>
      </c>
      <c r="Q1051" s="212">
        <v>8</v>
      </c>
      <c r="R1051" s="454"/>
      <c r="S1051" s="435">
        <v>176328780</v>
      </c>
      <c r="T1051" s="221">
        <f t="shared" ref="T1051:T1079" si="327">+S1051/U1051</f>
        <v>3673516.25</v>
      </c>
      <c r="U1051" s="222">
        <v>48</v>
      </c>
      <c r="V1051" s="223">
        <v>27</v>
      </c>
      <c r="W1051" s="222">
        <f t="shared" ref="W1051:W1074" si="328">+AB1051/T1051</f>
        <v>6</v>
      </c>
      <c r="X1051" s="224">
        <f t="shared" si="326"/>
        <v>33</v>
      </c>
      <c r="Y1051" s="225">
        <f t="shared" ref="Y1051:Y1074" si="329">+U1051-X1051</f>
        <v>15</v>
      </c>
      <c r="Z1051" s="226">
        <v>99184938.75</v>
      </c>
      <c r="AA1051" s="226">
        <v>77143841.25</v>
      </c>
      <c r="AB1051" s="226">
        <f t="shared" si="318"/>
        <v>22041097.5</v>
      </c>
      <c r="AC1051" s="226">
        <v>3673516.25</v>
      </c>
      <c r="AD1051" s="226">
        <v>3673516.25</v>
      </c>
      <c r="AE1051" s="226">
        <v>3673516.25</v>
      </c>
      <c r="AF1051" s="226">
        <v>3673516.25</v>
      </c>
      <c r="AG1051" s="226">
        <v>3673516.25</v>
      </c>
      <c r="AH1051" s="226">
        <v>3673516.25</v>
      </c>
      <c r="AI1051" s="226">
        <v>3673516.25</v>
      </c>
      <c r="AJ1051" s="226">
        <v>3673516.25</v>
      </c>
      <c r="AK1051" s="226">
        <v>3673516.25</v>
      </c>
      <c r="AL1051" s="226">
        <v>3673516.25</v>
      </c>
      <c r="AM1051" s="226">
        <v>3673516.25</v>
      </c>
      <c r="AN1051" s="226">
        <v>3673516.25</v>
      </c>
      <c r="AO1051" s="226">
        <f t="shared" ref="AO1051:AO1074" si="330">+Z1051+AB1051</f>
        <v>121226036.25</v>
      </c>
      <c r="AP1051" s="227">
        <f t="shared" ref="AP1051:AP1074" si="331">IF(AR1051=$AR$8,((S1051-AO1051)*0),S1051-AO1051)</f>
        <v>55102743.75</v>
      </c>
      <c r="AQ1051" s="228"/>
      <c r="AR1051" s="332"/>
      <c r="AS1051" s="547"/>
      <c r="AT1051" s="333"/>
      <c r="AU1051" s="548" t="s">
        <v>195</v>
      </c>
      <c r="AV1051" s="548" t="e">
        <f>VLOOKUP(F1051,[78]!FIxedAssetsV2[[FixedAssetNumber]:[DepartmentOperatingUnitNumber]],35,FALSE)</f>
        <v>#REF!</v>
      </c>
      <c r="AW1051" s="548" t="e">
        <f t="shared" si="325"/>
        <v>#REF!</v>
      </c>
      <c r="BL1051" s="259" t="s">
        <v>4289</v>
      </c>
    </row>
    <row r="1052" spans="1:64" s="50" customFormat="1" hidden="1" outlineLevel="1">
      <c r="A1052" s="210">
        <f t="shared" si="319"/>
        <v>1033</v>
      </c>
      <c r="B1052" s="213" t="s">
        <v>206</v>
      </c>
      <c r="C1052" s="517" t="s">
        <v>188</v>
      </c>
      <c r="D1052" s="212">
        <v>156</v>
      </c>
      <c r="E1052" s="259" t="s">
        <v>4295</v>
      </c>
      <c r="F1052" s="259" t="s">
        <v>4296</v>
      </c>
      <c r="G1052" s="432">
        <v>45259</v>
      </c>
      <c r="H1052" s="329" t="s">
        <v>19</v>
      </c>
      <c r="I1052" s="218"/>
      <c r="J1052" s="218" t="s">
        <v>4085</v>
      </c>
      <c r="K1052" s="218" t="s">
        <v>4237</v>
      </c>
      <c r="L1052" s="218"/>
      <c r="M1052" s="217">
        <v>2023</v>
      </c>
      <c r="N1052" s="218" t="s">
        <v>4297</v>
      </c>
      <c r="O1052" s="218" t="s">
        <v>4298</v>
      </c>
      <c r="P1052" s="218"/>
      <c r="Q1052" s="212">
        <v>1</v>
      </c>
      <c r="R1052" s="454"/>
      <c r="S1052" s="435">
        <v>75200000</v>
      </c>
      <c r="T1052" s="221">
        <f t="shared" si="327"/>
        <v>1253333.3333333333</v>
      </c>
      <c r="U1052" s="222">
        <v>60</v>
      </c>
      <c r="V1052" s="223">
        <v>26</v>
      </c>
      <c r="W1052" s="222">
        <f t="shared" si="328"/>
        <v>6</v>
      </c>
      <c r="X1052" s="224">
        <f t="shared" si="326"/>
        <v>32</v>
      </c>
      <c r="Y1052" s="225">
        <f t="shared" si="329"/>
        <v>28</v>
      </c>
      <c r="Z1052" s="226">
        <v>32586666.666666664</v>
      </c>
      <c r="AA1052" s="226">
        <v>42613333.333333336</v>
      </c>
      <c r="AB1052" s="226">
        <f t="shared" si="318"/>
        <v>7519999.9999999991</v>
      </c>
      <c r="AC1052" s="226">
        <v>1253333.3333333333</v>
      </c>
      <c r="AD1052" s="226">
        <v>1253333.3333333333</v>
      </c>
      <c r="AE1052" s="226">
        <v>1253333.3333333333</v>
      </c>
      <c r="AF1052" s="226">
        <v>1253333.3333333333</v>
      </c>
      <c r="AG1052" s="226">
        <v>1253333.3333333333</v>
      </c>
      <c r="AH1052" s="226">
        <v>1253333.3333333333</v>
      </c>
      <c r="AI1052" s="226">
        <v>1253333.3333333333</v>
      </c>
      <c r="AJ1052" s="226">
        <v>1253333.3333333333</v>
      </c>
      <c r="AK1052" s="226">
        <v>1253333.3333333333</v>
      </c>
      <c r="AL1052" s="226">
        <v>1253333.3333333333</v>
      </c>
      <c r="AM1052" s="226">
        <v>1253333.3333333333</v>
      </c>
      <c r="AN1052" s="226">
        <v>1253333.3333333333</v>
      </c>
      <c r="AO1052" s="226">
        <f t="shared" si="330"/>
        <v>40106666.666666664</v>
      </c>
      <c r="AP1052" s="227">
        <f t="shared" si="331"/>
        <v>35093333.333333336</v>
      </c>
      <c r="AQ1052" s="228"/>
      <c r="AR1052" s="332"/>
      <c r="AS1052" s="547"/>
      <c r="AT1052" s="333"/>
      <c r="AU1052" s="548" t="s">
        <v>195</v>
      </c>
      <c r="AV1052" s="548" t="e">
        <f>VLOOKUP(F1052,[78]!FIxedAssetsV2[[FixedAssetNumber]:[DepartmentOperatingUnitNumber]],35,FALSE)</f>
        <v>#REF!</v>
      </c>
      <c r="AW1052" s="548" t="e">
        <f t="shared" si="325"/>
        <v>#REF!</v>
      </c>
      <c r="BL1052" s="259" t="s">
        <v>4295</v>
      </c>
    </row>
    <row r="1053" spans="1:64" s="50" customFormat="1" hidden="1" outlineLevel="1">
      <c r="A1053" s="210">
        <f t="shared" si="319"/>
        <v>1034</v>
      </c>
      <c r="B1053" s="213" t="s">
        <v>187</v>
      </c>
      <c r="C1053" s="216" t="s">
        <v>188</v>
      </c>
      <c r="D1053" s="212">
        <v>156</v>
      </c>
      <c r="E1053" s="259" t="s">
        <v>4299</v>
      </c>
      <c r="F1053" s="259" t="s">
        <v>4300</v>
      </c>
      <c r="G1053" s="432">
        <v>45259</v>
      </c>
      <c r="H1053" s="329" t="s">
        <v>19</v>
      </c>
      <c r="I1053" s="218"/>
      <c r="J1053" s="218" t="s">
        <v>4301</v>
      </c>
      <c r="K1053" s="218" t="s">
        <v>4302</v>
      </c>
      <c r="L1053" s="218"/>
      <c r="M1053" s="217">
        <v>2023</v>
      </c>
      <c r="N1053" s="218">
        <v>10001412</v>
      </c>
      <c r="O1053" s="218">
        <v>10001412</v>
      </c>
      <c r="P1053" s="218">
        <v>10001412</v>
      </c>
      <c r="Q1053" s="212">
        <v>1</v>
      </c>
      <c r="R1053" s="454"/>
      <c r="S1053" s="435">
        <v>115849689</v>
      </c>
      <c r="T1053" s="221">
        <f t="shared" si="327"/>
        <v>1930828.15</v>
      </c>
      <c r="U1053" s="222">
        <v>60</v>
      </c>
      <c r="V1053" s="223">
        <v>25.999999999999996</v>
      </c>
      <c r="W1053" s="222">
        <f t="shared" si="328"/>
        <v>6.0000000000000009</v>
      </c>
      <c r="X1053" s="224">
        <f t="shared" si="326"/>
        <v>31.999999999999996</v>
      </c>
      <c r="Y1053" s="225">
        <f t="shared" si="329"/>
        <v>28.000000000000004</v>
      </c>
      <c r="Z1053" s="226">
        <v>50201531.899999991</v>
      </c>
      <c r="AA1053" s="226">
        <v>65648157.100000009</v>
      </c>
      <c r="AB1053" s="226">
        <f t="shared" si="318"/>
        <v>11584968.9</v>
      </c>
      <c r="AC1053" s="226">
        <v>1930828.15</v>
      </c>
      <c r="AD1053" s="226">
        <v>1930828.15</v>
      </c>
      <c r="AE1053" s="226">
        <v>1930828.15</v>
      </c>
      <c r="AF1053" s="226">
        <v>1930828.15</v>
      </c>
      <c r="AG1053" s="226">
        <v>1930828.15</v>
      </c>
      <c r="AH1053" s="226">
        <v>1930828.15</v>
      </c>
      <c r="AI1053" s="226">
        <v>1930828.15</v>
      </c>
      <c r="AJ1053" s="226">
        <v>1930828.15</v>
      </c>
      <c r="AK1053" s="226">
        <v>1930828.15</v>
      </c>
      <c r="AL1053" s="226">
        <v>1930828.15</v>
      </c>
      <c r="AM1053" s="226">
        <v>1930828.15</v>
      </c>
      <c r="AN1053" s="226">
        <v>1930828.15</v>
      </c>
      <c r="AO1053" s="226">
        <f t="shared" si="330"/>
        <v>61786500.79999999</v>
      </c>
      <c r="AP1053" s="227">
        <f t="shared" si="331"/>
        <v>54063188.20000001</v>
      </c>
      <c r="AQ1053" s="228"/>
      <c r="AR1053" s="332"/>
      <c r="AS1053" s="547"/>
      <c r="AT1053" s="333"/>
      <c r="AU1053" s="548" t="s">
        <v>195</v>
      </c>
      <c r="AV1053" s="548" t="e">
        <f>VLOOKUP(F1053,[78]!FIxedAssetsV2[[FixedAssetNumber]:[DepartmentOperatingUnitNumber]],35,FALSE)</f>
        <v>#REF!</v>
      </c>
      <c r="AW1053" s="548" t="e">
        <f t="shared" si="325"/>
        <v>#REF!</v>
      </c>
      <c r="BL1053" s="259" t="s">
        <v>4299</v>
      </c>
    </row>
    <row r="1054" spans="1:64" s="50" customFormat="1" hidden="1" outlineLevel="1">
      <c r="A1054" s="210">
        <f t="shared" si="319"/>
        <v>1035</v>
      </c>
      <c r="B1054" s="213" t="s">
        <v>266</v>
      </c>
      <c r="C1054" s="216" t="s">
        <v>260</v>
      </c>
      <c r="D1054" s="212">
        <v>156</v>
      </c>
      <c r="E1054" s="259"/>
      <c r="F1054" s="259" t="s">
        <v>4303</v>
      </c>
      <c r="G1054" s="432">
        <v>45292</v>
      </c>
      <c r="H1054" s="329" t="s">
        <v>19</v>
      </c>
      <c r="I1054" s="218"/>
      <c r="J1054" s="218" t="s">
        <v>4304</v>
      </c>
      <c r="K1054" s="218" t="s">
        <v>386</v>
      </c>
      <c r="L1054" s="218"/>
      <c r="M1054" s="217">
        <v>2024</v>
      </c>
      <c r="N1054" s="218" t="s">
        <v>4305</v>
      </c>
      <c r="O1054" s="218" t="s">
        <v>4305</v>
      </c>
      <c r="P1054" s="218" t="s">
        <v>4305</v>
      </c>
      <c r="Q1054" s="212">
        <v>3</v>
      </c>
      <c r="R1054" s="454"/>
      <c r="S1054" s="435">
        <v>193150000</v>
      </c>
      <c r="T1054" s="221">
        <f t="shared" si="327"/>
        <v>3219166.6666666665</v>
      </c>
      <c r="U1054" s="222">
        <v>60</v>
      </c>
      <c r="V1054" s="223">
        <v>24</v>
      </c>
      <c r="W1054" s="222">
        <f t="shared" si="328"/>
        <v>6</v>
      </c>
      <c r="X1054" s="224">
        <f t="shared" si="326"/>
        <v>30</v>
      </c>
      <c r="Y1054" s="225">
        <f t="shared" si="329"/>
        <v>30</v>
      </c>
      <c r="Z1054" s="226">
        <v>77260000</v>
      </c>
      <c r="AA1054" s="226">
        <v>115890000</v>
      </c>
      <c r="AB1054" s="226">
        <f t="shared" si="318"/>
        <v>19315000</v>
      </c>
      <c r="AC1054" s="226">
        <v>3219166.6666666665</v>
      </c>
      <c r="AD1054" s="226">
        <v>3219166.6666666665</v>
      </c>
      <c r="AE1054" s="226">
        <v>3219166.6666666665</v>
      </c>
      <c r="AF1054" s="226">
        <v>3219166.6666666665</v>
      </c>
      <c r="AG1054" s="226">
        <v>3219166.6666666665</v>
      </c>
      <c r="AH1054" s="226">
        <v>3219166.6666666665</v>
      </c>
      <c r="AI1054" s="226">
        <v>3219166.6666666665</v>
      </c>
      <c r="AJ1054" s="226">
        <v>3219166.6666666665</v>
      </c>
      <c r="AK1054" s="226">
        <v>3219166.6666666665</v>
      </c>
      <c r="AL1054" s="226">
        <v>3219166.6666666665</v>
      </c>
      <c r="AM1054" s="226">
        <v>3219166.6666666665</v>
      </c>
      <c r="AN1054" s="226">
        <v>3219166.6666666665</v>
      </c>
      <c r="AO1054" s="226">
        <f t="shared" si="330"/>
        <v>96575000</v>
      </c>
      <c r="AP1054" s="227">
        <f t="shared" si="331"/>
        <v>96575000</v>
      </c>
      <c r="AQ1054" s="228"/>
      <c r="AR1054" s="332"/>
      <c r="AS1054" s="547"/>
      <c r="AT1054" s="333"/>
      <c r="AU1054" s="119" t="s">
        <v>195</v>
      </c>
      <c r="AV1054" s="548" t="e">
        <f>VLOOKUP(F1054,[78]!FIxedAssetsV2[[FixedAssetNumber]:[DepartmentOperatingUnitNumber]],35,FALSE)</f>
        <v>#REF!</v>
      </c>
      <c r="AW1054" s="548" t="e">
        <f t="shared" si="325"/>
        <v>#REF!</v>
      </c>
      <c r="BL1054" s="259"/>
    </row>
    <row r="1055" spans="1:64" s="50" customFormat="1" hidden="1" outlineLevel="1">
      <c r="A1055" s="210">
        <f t="shared" si="319"/>
        <v>1036</v>
      </c>
      <c r="B1055" s="213" t="s">
        <v>241</v>
      </c>
      <c r="C1055" s="216" t="s">
        <v>242</v>
      </c>
      <c r="D1055" s="212">
        <v>156</v>
      </c>
      <c r="E1055" s="212" t="s">
        <v>4306</v>
      </c>
      <c r="F1055" s="259" t="s">
        <v>4307</v>
      </c>
      <c r="G1055" s="432">
        <v>45292</v>
      </c>
      <c r="H1055" s="329" t="s">
        <v>19</v>
      </c>
      <c r="I1055" s="218"/>
      <c r="J1055" s="218" t="s">
        <v>4308</v>
      </c>
      <c r="K1055" s="218" t="s">
        <v>386</v>
      </c>
      <c r="L1055" s="218"/>
      <c r="M1055" s="217">
        <v>2024</v>
      </c>
      <c r="N1055" s="218" t="s">
        <v>4309</v>
      </c>
      <c r="O1055" s="218" t="s">
        <v>4310</v>
      </c>
      <c r="P1055" s="218"/>
      <c r="Q1055" s="212">
        <v>1</v>
      </c>
      <c r="R1055" s="454"/>
      <c r="S1055" s="435">
        <v>27290000</v>
      </c>
      <c r="T1055" s="221">
        <f t="shared" si="327"/>
        <v>758055.5555555555</v>
      </c>
      <c r="U1055" s="222">
        <v>36</v>
      </c>
      <c r="V1055" s="223">
        <v>24.000000000000004</v>
      </c>
      <c r="W1055" s="222">
        <f t="shared" si="328"/>
        <v>6</v>
      </c>
      <c r="X1055" s="224">
        <f t="shared" si="326"/>
        <v>30.000000000000004</v>
      </c>
      <c r="Y1055" s="225">
        <f t="shared" si="329"/>
        <v>5.9999999999999964</v>
      </c>
      <c r="Z1055" s="226">
        <v>18193333.333333336</v>
      </c>
      <c r="AA1055" s="226">
        <v>9096666.6666666642</v>
      </c>
      <c r="AB1055" s="226">
        <f t="shared" si="318"/>
        <v>4548333.333333333</v>
      </c>
      <c r="AC1055" s="226">
        <v>758055.5555555555</v>
      </c>
      <c r="AD1055" s="226">
        <v>758055.5555555555</v>
      </c>
      <c r="AE1055" s="226">
        <v>758055.5555555555</v>
      </c>
      <c r="AF1055" s="226">
        <v>758055.5555555555</v>
      </c>
      <c r="AG1055" s="226">
        <v>758055.5555555555</v>
      </c>
      <c r="AH1055" s="226">
        <v>758055.5555555555</v>
      </c>
      <c r="AI1055" s="226">
        <v>758055.5555555555</v>
      </c>
      <c r="AJ1055" s="226">
        <v>758055.5555555555</v>
      </c>
      <c r="AK1055" s="226">
        <v>758055.5555555555</v>
      </c>
      <c r="AL1055" s="226">
        <v>758055.5555555555</v>
      </c>
      <c r="AM1055" s="226">
        <v>758055.5555555555</v>
      </c>
      <c r="AN1055" s="226">
        <v>758055.5555555555</v>
      </c>
      <c r="AO1055" s="226">
        <f t="shared" si="330"/>
        <v>22741666.666666668</v>
      </c>
      <c r="AP1055" s="227">
        <f t="shared" si="331"/>
        <v>4548333.3333333321</v>
      </c>
      <c r="AQ1055" s="228"/>
      <c r="AR1055" s="332"/>
      <c r="AS1055" s="547"/>
      <c r="AT1055" s="333"/>
      <c r="AU1055" s="548" t="s">
        <v>195</v>
      </c>
      <c r="AV1055" s="548" t="e">
        <f>VLOOKUP(F1055,[78]!FIxedAssetsV2[[FixedAssetNumber]:[DepartmentOperatingUnitNumber]],35,FALSE)</f>
        <v>#REF!</v>
      </c>
      <c r="AW1055" s="548" t="e">
        <f t="shared" si="325"/>
        <v>#REF!</v>
      </c>
      <c r="BL1055" s="212" t="s">
        <v>4306</v>
      </c>
    </row>
    <row r="1056" spans="1:64" s="50" customFormat="1" hidden="1" outlineLevel="1">
      <c r="A1056" s="210">
        <f t="shared" si="319"/>
        <v>1037</v>
      </c>
      <c r="B1056" s="213" t="s">
        <v>266</v>
      </c>
      <c r="C1056" s="216" t="s">
        <v>260</v>
      </c>
      <c r="D1056" s="212">
        <v>156</v>
      </c>
      <c r="E1056" s="212"/>
      <c r="F1056" s="213" t="s">
        <v>4311</v>
      </c>
      <c r="G1056" s="432">
        <v>45313</v>
      </c>
      <c r="H1056" s="329" t="s">
        <v>19</v>
      </c>
      <c r="I1056" s="218"/>
      <c r="J1056" s="218" t="s">
        <v>4312</v>
      </c>
      <c r="K1056" s="218" t="s">
        <v>4313</v>
      </c>
      <c r="L1056" s="218"/>
      <c r="M1056" s="217">
        <v>2024</v>
      </c>
      <c r="N1056" s="218">
        <v>7</v>
      </c>
      <c r="O1056" s="218"/>
      <c r="P1056" s="218"/>
      <c r="Q1056" s="212">
        <v>1</v>
      </c>
      <c r="R1056" s="454"/>
      <c r="S1056" s="435">
        <v>12664000</v>
      </c>
      <c r="T1056" s="221">
        <f t="shared" si="327"/>
        <v>211066.66666666666</v>
      </c>
      <c r="U1056" s="222">
        <v>60</v>
      </c>
      <c r="V1056" s="223">
        <v>24.000000000000004</v>
      </c>
      <c r="W1056" s="222">
        <f t="shared" si="328"/>
        <v>6</v>
      </c>
      <c r="X1056" s="224">
        <f t="shared" si="326"/>
        <v>30.000000000000004</v>
      </c>
      <c r="Y1056" s="225">
        <f t="shared" si="329"/>
        <v>29.999999999999996</v>
      </c>
      <c r="Z1056" s="226">
        <v>5065600</v>
      </c>
      <c r="AA1056" s="226">
        <v>7598400</v>
      </c>
      <c r="AB1056" s="226">
        <f t="shared" si="318"/>
        <v>1266400</v>
      </c>
      <c r="AC1056" s="226">
        <v>211066.66666666666</v>
      </c>
      <c r="AD1056" s="226">
        <v>211066.66666666666</v>
      </c>
      <c r="AE1056" s="226">
        <v>211066.66666666666</v>
      </c>
      <c r="AF1056" s="226">
        <v>211066.66666666666</v>
      </c>
      <c r="AG1056" s="226">
        <v>211066.66666666666</v>
      </c>
      <c r="AH1056" s="226">
        <v>211066.66666666666</v>
      </c>
      <c r="AI1056" s="226">
        <v>211066.66666666666</v>
      </c>
      <c r="AJ1056" s="226">
        <v>211066.66666666666</v>
      </c>
      <c r="AK1056" s="226">
        <v>211066.66666666666</v>
      </c>
      <c r="AL1056" s="226">
        <v>211066.66666666666</v>
      </c>
      <c r="AM1056" s="226">
        <v>211066.66666666666</v>
      </c>
      <c r="AN1056" s="226">
        <v>211066.66666666666</v>
      </c>
      <c r="AO1056" s="226">
        <f t="shared" si="330"/>
        <v>6332000</v>
      </c>
      <c r="AP1056" s="227">
        <f t="shared" si="331"/>
        <v>6332000</v>
      </c>
      <c r="AQ1056" s="228"/>
      <c r="AR1056" s="332"/>
      <c r="AS1056" s="547"/>
      <c r="AT1056" s="333"/>
      <c r="AU1056" s="548" t="s">
        <v>195</v>
      </c>
      <c r="AV1056" s="548" t="e">
        <f>VLOOKUP(F1056,[78]!FIxedAssetsV2[[FixedAssetNumber]:[DepartmentOperatingUnitNumber]],35,FALSE)</f>
        <v>#REF!</v>
      </c>
      <c r="AW1056" s="548" t="e">
        <f t="shared" si="325"/>
        <v>#REF!</v>
      </c>
      <c r="BL1056" s="212"/>
    </row>
    <row r="1057" spans="1:64" s="50" customFormat="1" hidden="1" outlineLevel="1">
      <c r="A1057" s="210">
        <f t="shared" si="319"/>
        <v>1038</v>
      </c>
      <c r="B1057" s="213" t="s">
        <v>266</v>
      </c>
      <c r="C1057" s="216" t="s">
        <v>260</v>
      </c>
      <c r="D1057" s="212">
        <v>156</v>
      </c>
      <c r="E1057" s="212"/>
      <c r="F1057" s="213" t="s">
        <v>4314</v>
      </c>
      <c r="G1057" s="432">
        <v>45313</v>
      </c>
      <c r="H1057" s="329" t="s">
        <v>19</v>
      </c>
      <c r="I1057" s="218"/>
      <c r="J1057" s="218" t="s">
        <v>4315</v>
      </c>
      <c r="K1057" s="218" t="s">
        <v>4313</v>
      </c>
      <c r="L1057" s="218"/>
      <c r="M1057" s="217">
        <v>2024</v>
      </c>
      <c r="N1057" s="218" t="s">
        <v>4316</v>
      </c>
      <c r="O1057" s="218" t="s">
        <v>4316</v>
      </c>
      <c r="P1057" s="218" t="s">
        <v>4316</v>
      </c>
      <c r="Q1057" s="212">
        <v>1</v>
      </c>
      <c r="R1057" s="454"/>
      <c r="S1057" s="435">
        <v>35280000</v>
      </c>
      <c r="T1057" s="221">
        <f t="shared" si="327"/>
        <v>588000</v>
      </c>
      <c r="U1057" s="222">
        <v>60</v>
      </c>
      <c r="V1057" s="223">
        <v>24</v>
      </c>
      <c r="W1057" s="222">
        <f t="shared" si="328"/>
        <v>6</v>
      </c>
      <c r="X1057" s="224">
        <f t="shared" ref="X1057:X1074" si="332">+V1057+W1057</f>
        <v>30</v>
      </c>
      <c r="Y1057" s="225">
        <f t="shared" si="329"/>
        <v>30</v>
      </c>
      <c r="Z1057" s="226">
        <v>14112000</v>
      </c>
      <c r="AA1057" s="226">
        <v>21168000</v>
      </c>
      <c r="AB1057" s="226">
        <f t="shared" si="318"/>
        <v>3528000</v>
      </c>
      <c r="AC1057" s="226">
        <v>588000</v>
      </c>
      <c r="AD1057" s="226">
        <v>588000</v>
      </c>
      <c r="AE1057" s="226">
        <v>588000</v>
      </c>
      <c r="AF1057" s="226">
        <v>588000</v>
      </c>
      <c r="AG1057" s="226">
        <v>588000</v>
      </c>
      <c r="AH1057" s="226">
        <v>588000</v>
      </c>
      <c r="AI1057" s="226">
        <v>588000</v>
      </c>
      <c r="AJ1057" s="226">
        <v>588000</v>
      </c>
      <c r="AK1057" s="226">
        <v>588000</v>
      </c>
      <c r="AL1057" s="226">
        <v>588000</v>
      </c>
      <c r="AM1057" s="226">
        <v>588000</v>
      </c>
      <c r="AN1057" s="226">
        <v>588000</v>
      </c>
      <c r="AO1057" s="226">
        <f t="shared" si="330"/>
        <v>17640000</v>
      </c>
      <c r="AP1057" s="227">
        <f t="shared" si="331"/>
        <v>17640000</v>
      </c>
      <c r="AQ1057" s="228"/>
      <c r="AR1057" s="332"/>
      <c r="AS1057" s="547"/>
      <c r="AT1057" s="333"/>
      <c r="AU1057" s="548" t="s">
        <v>195</v>
      </c>
      <c r="AV1057" s="548" t="e">
        <f>VLOOKUP(F1057,[78]!FIxedAssetsV2[[FixedAssetNumber]:[DepartmentOperatingUnitNumber]],35,FALSE)</f>
        <v>#REF!</v>
      </c>
      <c r="AW1057" s="548" t="e">
        <f t="shared" si="325"/>
        <v>#REF!</v>
      </c>
      <c r="BL1057" s="212"/>
    </row>
    <row r="1058" spans="1:64" s="50" customFormat="1" hidden="1" outlineLevel="1">
      <c r="A1058" s="210">
        <f t="shared" si="319"/>
        <v>1039</v>
      </c>
      <c r="B1058" s="213" t="s">
        <v>266</v>
      </c>
      <c r="C1058" s="216" t="s">
        <v>260</v>
      </c>
      <c r="D1058" s="212">
        <v>156</v>
      </c>
      <c r="E1058" s="212"/>
      <c r="F1058" s="213" t="s">
        <v>4317</v>
      </c>
      <c r="G1058" s="432">
        <v>45296</v>
      </c>
      <c r="H1058" s="329" t="s">
        <v>19</v>
      </c>
      <c r="I1058" s="218"/>
      <c r="J1058" s="218" t="s">
        <v>4318</v>
      </c>
      <c r="K1058" s="218" t="s">
        <v>4319</v>
      </c>
      <c r="L1058" s="218"/>
      <c r="M1058" s="217">
        <v>2024</v>
      </c>
      <c r="N1058" s="218" t="s">
        <v>4320</v>
      </c>
      <c r="O1058" s="218" t="s">
        <v>4320</v>
      </c>
      <c r="P1058" s="218" t="s">
        <v>4320</v>
      </c>
      <c r="Q1058" s="212">
        <v>1</v>
      </c>
      <c r="R1058" s="454"/>
      <c r="S1058" s="435">
        <v>33074971</v>
      </c>
      <c r="T1058" s="221">
        <f t="shared" si="327"/>
        <v>551249.51666666672</v>
      </c>
      <c r="U1058" s="222">
        <v>60</v>
      </c>
      <c r="V1058" s="223">
        <v>24</v>
      </c>
      <c r="W1058" s="222">
        <f t="shared" si="328"/>
        <v>6</v>
      </c>
      <c r="X1058" s="224">
        <f t="shared" si="332"/>
        <v>30</v>
      </c>
      <c r="Y1058" s="225">
        <f t="shared" si="329"/>
        <v>30</v>
      </c>
      <c r="Z1058" s="226">
        <v>13229988.4</v>
      </c>
      <c r="AA1058" s="226">
        <v>19844982.600000001</v>
      </c>
      <c r="AB1058" s="226">
        <f t="shared" si="318"/>
        <v>3307497.1</v>
      </c>
      <c r="AC1058" s="226">
        <v>551249.51666666672</v>
      </c>
      <c r="AD1058" s="226">
        <v>551249.51666666672</v>
      </c>
      <c r="AE1058" s="226">
        <v>551249.51666666672</v>
      </c>
      <c r="AF1058" s="226">
        <v>551249.51666666672</v>
      </c>
      <c r="AG1058" s="226">
        <v>551249.51666666672</v>
      </c>
      <c r="AH1058" s="226">
        <v>551249.51666666672</v>
      </c>
      <c r="AI1058" s="226">
        <v>551249.51666666672</v>
      </c>
      <c r="AJ1058" s="226">
        <v>551249.51666666672</v>
      </c>
      <c r="AK1058" s="226">
        <v>551249.51666666672</v>
      </c>
      <c r="AL1058" s="226">
        <v>551249.51666666672</v>
      </c>
      <c r="AM1058" s="226">
        <v>551249.51666666672</v>
      </c>
      <c r="AN1058" s="226">
        <v>551249.51666666672</v>
      </c>
      <c r="AO1058" s="226">
        <f t="shared" si="330"/>
        <v>16537485.5</v>
      </c>
      <c r="AP1058" s="227">
        <f t="shared" si="331"/>
        <v>16537485.5</v>
      </c>
      <c r="AQ1058" s="228"/>
      <c r="AR1058" s="332"/>
      <c r="AS1058" s="547"/>
      <c r="AT1058" s="333"/>
      <c r="AU1058" s="548" t="s">
        <v>195</v>
      </c>
      <c r="AV1058" s="548" t="e">
        <f>VLOOKUP(F1058,[78]!FIxedAssetsV2[[FixedAssetNumber]:[DepartmentOperatingUnitNumber]],35,FALSE)</f>
        <v>#REF!</v>
      </c>
      <c r="AW1058" s="548" t="e">
        <f t="shared" si="325"/>
        <v>#REF!</v>
      </c>
      <c r="BL1058" s="212"/>
    </row>
    <row r="1059" spans="1:64" s="50" customFormat="1" hidden="1" outlineLevel="1">
      <c r="A1059" s="210">
        <f t="shared" si="319"/>
        <v>1040</v>
      </c>
      <c r="B1059" s="213" t="s">
        <v>266</v>
      </c>
      <c r="C1059" s="216" t="s">
        <v>260</v>
      </c>
      <c r="D1059" s="212">
        <v>156</v>
      </c>
      <c r="E1059" s="212"/>
      <c r="F1059" s="213" t="s">
        <v>4321</v>
      </c>
      <c r="G1059" s="432">
        <v>45296</v>
      </c>
      <c r="H1059" s="329" t="s">
        <v>19</v>
      </c>
      <c r="I1059" s="218"/>
      <c r="J1059" s="218" t="s">
        <v>4322</v>
      </c>
      <c r="K1059" s="218" t="s">
        <v>4319</v>
      </c>
      <c r="L1059" s="218"/>
      <c r="M1059" s="217">
        <v>2024</v>
      </c>
      <c r="N1059" s="218" t="s">
        <v>4323</v>
      </c>
      <c r="O1059" s="218" t="s">
        <v>4323</v>
      </c>
      <c r="P1059" s="218" t="s">
        <v>4323</v>
      </c>
      <c r="Q1059" s="212">
        <v>1</v>
      </c>
      <c r="R1059" s="454"/>
      <c r="S1059" s="435">
        <v>19486029</v>
      </c>
      <c r="T1059" s="221">
        <f t="shared" si="327"/>
        <v>324767.15000000002</v>
      </c>
      <c r="U1059" s="222">
        <v>60</v>
      </c>
      <c r="V1059" s="223">
        <v>23.999999999999993</v>
      </c>
      <c r="W1059" s="222">
        <f t="shared" si="328"/>
        <v>5.9999999999999991</v>
      </c>
      <c r="X1059" s="224">
        <f t="shared" si="332"/>
        <v>29.999999999999993</v>
      </c>
      <c r="Y1059" s="225">
        <f t="shared" si="329"/>
        <v>30.000000000000007</v>
      </c>
      <c r="Z1059" s="226">
        <v>7794411.5999999987</v>
      </c>
      <c r="AA1059" s="226">
        <v>11691617.400000002</v>
      </c>
      <c r="AB1059" s="226">
        <f t="shared" si="318"/>
        <v>1948602.9</v>
      </c>
      <c r="AC1059" s="226">
        <v>324767.15000000002</v>
      </c>
      <c r="AD1059" s="226">
        <v>324767.15000000002</v>
      </c>
      <c r="AE1059" s="226">
        <v>324767.15000000002</v>
      </c>
      <c r="AF1059" s="226">
        <v>324767.15000000002</v>
      </c>
      <c r="AG1059" s="226">
        <v>324767.15000000002</v>
      </c>
      <c r="AH1059" s="226">
        <v>324767.15000000002</v>
      </c>
      <c r="AI1059" s="226">
        <v>324767.15000000002</v>
      </c>
      <c r="AJ1059" s="226">
        <v>324767.15000000002</v>
      </c>
      <c r="AK1059" s="226">
        <v>324767.15000000002</v>
      </c>
      <c r="AL1059" s="226">
        <v>324767.15000000002</v>
      </c>
      <c r="AM1059" s="226">
        <v>324767.15000000002</v>
      </c>
      <c r="AN1059" s="226">
        <v>324767.15000000002</v>
      </c>
      <c r="AO1059" s="226">
        <f t="shared" si="330"/>
        <v>9743014.4999999981</v>
      </c>
      <c r="AP1059" s="227">
        <f t="shared" si="331"/>
        <v>9743014.5000000019</v>
      </c>
      <c r="AQ1059" s="228"/>
      <c r="AR1059" s="332"/>
      <c r="AS1059" s="547"/>
      <c r="AT1059" s="333"/>
      <c r="AU1059" s="548" t="s">
        <v>195</v>
      </c>
      <c r="AV1059" s="548" t="e">
        <f>VLOOKUP(F1059,[78]!FIxedAssetsV2[[FixedAssetNumber]:[DepartmentOperatingUnitNumber]],35,FALSE)</f>
        <v>#REF!</v>
      </c>
      <c r="AW1059" s="548" t="e">
        <f t="shared" si="325"/>
        <v>#REF!</v>
      </c>
      <c r="BL1059" s="212"/>
    </row>
    <row r="1060" spans="1:64" s="50" customFormat="1" hidden="1" outlineLevel="1">
      <c r="A1060" s="210">
        <f t="shared" si="319"/>
        <v>1041</v>
      </c>
      <c r="B1060" s="213" t="s">
        <v>241</v>
      </c>
      <c r="C1060" s="216" t="s">
        <v>242</v>
      </c>
      <c r="D1060" s="212">
        <v>156</v>
      </c>
      <c r="E1060" s="212" t="s">
        <v>4324</v>
      </c>
      <c r="F1060" s="259" t="s">
        <v>4325</v>
      </c>
      <c r="G1060" s="432">
        <v>45351</v>
      </c>
      <c r="H1060" s="329" t="s">
        <v>19</v>
      </c>
      <c r="I1060" s="218"/>
      <c r="J1060" s="218" t="s">
        <v>4326</v>
      </c>
      <c r="K1060" s="218" t="s">
        <v>4327</v>
      </c>
      <c r="L1060" s="218"/>
      <c r="M1060" s="217">
        <v>2024</v>
      </c>
      <c r="N1060" s="218" t="s">
        <v>4328</v>
      </c>
      <c r="O1060" s="218" t="s">
        <v>4328</v>
      </c>
      <c r="P1060" s="218" t="s">
        <v>4328</v>
      </c>
      <c r="Q1060" s="212">
        <v>1</v>
      </c>
      <c r="R1060" s="454"/>
      <c r="S1060" s="435">
        <v>16732500</v>
      </c>
      <c r="T1060" s="221">
        <f t="shared" si="327"/>
        <v>348593.75</v>
      </c>
      <c r="U1060" s="222">
        <v>48</v>
      </c>
      <c r="V1060" s="223">
        <v>23</v>
      </c>
      <c r="W1060" s="222">
        <f t="shared" si="328"/>
        <v>6</v>
      </c>
      <c r="X1060" s="224">
        <f t="shared" si="332"/>
        <v>29</v>
      </c>
      <c r="Y1060" s="225">
        <f t="shared" si="329"/>
        <v>19</v>
      </c>
      <c r="Z1060" s="226">
        <v>8017656.25</v>
      </c>
      <c r="AA1060" s="226">
        <v>8714843.75</v>
      </c>
      <c r="AB1060" s="226">
        <f t="shared" si="318"/>
        <v>2091562.5</v>
      </c>
      <c r="AC1060" s="226">
        <v>348593.75</v>
      </c>
      <c r="AD1060" s="226">
        <v>348593.75</v>
      </c>
      <c r="AE1060" s="226">
        <v>348593.75</v>
      </c>
      <c r="AF1060" s="226">
        <v>348593.75</v>
      </c>
      <c r="AG1060" s="226">
        <v>348593.75</v>
      </c>
      <c r="AH1060" s="226">
        <v>348593.75</v>
      </c>
      <c r="AI1060" s="226">
        <v>348593.75</v>
      </c>
      <c r="AJ1060" s="226">
        <v>348593.75</v>
      </c>
      <c r="AK1060" s="226">
        <v>348593.75</v>
      </c>
      <c r="AL1060" s="226">
        <v>348593.75</v>
      </c>
      <c r="AM1060" s="226">
        <v>348593.75</v>
      </c>
      <c r="AN1060" s="226">
        <v>348593.75</v>
      </c>
      <c r="AO1060" s="226">
        <f t="shared" si="330"/>
        <v>10109218.75</v>
      </c>
      <c r="AP1060" s="227">
        <f t="shared" si="331"/>
        <v>6623281.25</v>
      </c>
      <c r="AQ1060" s="228"/>
      <c r="AR1060" s="332"/>
      <c r="AS1060" s="547"/>
      <c r="AT1060" s="333"/>
      <c r="AU1060" s="548" t="s">
        <v>195</v>
      </c>
      <c r="AV1060" s="548" t="e">
        <f>VLOOKUP(F1060,[78]!FIxedAssetsV2[[FixedAssetNumber]:[DepartmentOperatingUnitNumber]],35,FALSE)</f>
        <v>#REF!</v>
      </c>
      <c r="AW1060" s="548" t="e">
        <f t="shared" si="325"/>
        <v>#REF!</v>
      </c>
      <c r="BL1060" s="212" t="s">
        <v>4324</v>
      </c>
    </row>
    <row r="1061" spans="1:64" s="50" customFormat="1" hidden="1" outlineLevel="1">
      <c r="A1061" s="210">
        <f t="shared" si="319"/>
        <v>1042</v>
      </c>
      <c r="B1061" s="213" t="s">
        <v>187</v>
      </c>
      <c r="C1061" s="216" t="s">
        <v>188</v>
      </c>
      <c r="D1061" s="212">
        <v>156</v>
      </c>
      <c r="E1061" s="212" t="s">
        <v>4329</v>
      </c>
      <c r="F1061" s="259" t="s">
        <v>4330</v>
      </c>
      <c r="G1061" s="432">
        <v>45349</v>
      </c>
      <c r="H1061" s="329" t="s">
        <v>19</v>
      </c>
      <c r="I1061" s="218"/>
      <c r="J1061" s="218" t="s">
        <v>4331</v>
      </c>
      <c r="K1061" s="218" t="s">
        <v>4332</v>
      </c>
      <c r="L1061" s="218"/>
      <c r="M1061" s="217">
        <v>2024</v>
      </c>
      <c r="N1061" s="218" t="s">
        <v>4333</v>
      </c>
      <c r="O1061" s="218" t="s">
        <v>4334</v>
      </c>
      <c r="P1061" s="218" t="s">
        <v>4334</v>
      </c>
      <c r="Q1061" s="212">
        <v>1</v>
      </c>
      <c r="R1061" s="454"/>
      <c r="S1061" s="435">
        <v>25710000</v>
      </c>
      <c r="T1061" s="221">
        <f t="shared" si="327"/>
        <v>535625</v>
      </c>
      <c r="U1061" s="222">
        <v>48</v>
      </c>
      <c r="V1061" s="223">
        <v>23</v>
      </c>
      <c r="W1061" s="222">
        <f t="shared" si="328"/>
        <v>6</v>
      </c>
      <c r="X1061" s="224">
        <f t="shared" si="332"/>
        <v>29</v>
      </c>
      <c r="Y1061" s="225">
        <f t="shared" si="329"/>
        <v>19</v>
      </c>
      <c r="Z1061" s="226">
        <v>12319375</v>
      </c>
      <c r="AA1061" s="226">
        <v>13390625</v>
      </c>
      <c r="AB1061" s="226">
        <f t="shared" si="318"/>
        <v>3213750</v>
      </c>
      <c r="AC1061" s="226">
        <v>535625</v>
      </c>
      <c r="AD1061" s="226">
        <v>535625</v>
      </c>
      <c r="AE1061" s="226">
        <v>535625</v>
      </c>
      <c r="AF1061" s="226">
        <v>535625</v>
      </c>
      <c r="AG1061" s="226">
        <v>535625</v>
      </c>
      <c r="AH1061" s="226">
        <v>535625</v>
      </c>
      <c r="AI1061" s="226">
        <v>535625</v>
      </c>
      <c r="AJ1061" s="226">
        <v>535625</v>
      </c>
      <c r="AK1061" s="226">
        <v>535625</v>
      </c>
      <c r="AL1061" s="226">
        <v>535625</v>
      </c>
      <c r="AM1061" s="226">
        <v>535625</v>
      </c>
      <c r="AN1061" s="226">
        <v>535625</v>
      </c>
      <c r="AO1061" s="226">
        <f t="shared" si="330"/>
        <v>15533125</v>
      </c>
      <c r="AP1061" s="227">
        <f t="shared" si="331"/>
        <v>10176875</v>
      </c>
      <c r="AQ1061" s="228"/>
      <c r="AR1061" s="332"/>
      <c r="AS1061" s="547"/>
      <c r="AT1061" s="333"/>
      <c r="AU1061" s="548" t="s">
        <v>195</v>
      </c>
      <c r="AV1061" s="548" t="e">
        <f>VLOOKUP(F1061,[78]!FIxedAssetsV2[[FixedAssetNumber]:[DepartmentOperatingUnitNumber]],35,FALSE)</f>
        <v>#REF!</v>
      </c>
      <c r="AW1061" s="548" t="e">
        <f t="shared" si="325"/>
        <v>#REF!</v>
      </c>
      <c r="BL1061" s="212" t="s">
        <v>4329</v>
      </c>
    </row>
    <row r="1062" spans="1:64" s="50" customFormat="1" hidden="1" outlineLevel="1">
      <c r="A1062" s="210">
        <f t="shared" si="319"/>
        <v>1043</v>
      </c>
      <c r="B1062" s="213" t="s">
        <v>187</v>
      </c>
      <c r="C1062" s="216" t="s">
        <v>188</v>
      </c>
      <c r="D1062" s="212">
        <v>156</v>
      </c>
      <c r="E1062" s="212" t="s">
        <v>4335</v>
      </c>
      <c r="F1062" s="259" t="s">
        <v>4336</v>
      </c>
      <c r="G1062" s="432">
        <v>45349</v>
      </c>
      <c r="H1062" s="329" t="s">
        <v>19</v>
      </c>
      <c r="I1062" s="218"/>
      <c r="J1062" s="218" t="s">
        <v>4331</v>
      </c>
      <c r="K1062" s="218" t="s">
        <v>4332</v>
      </c>
      <c r="L1062" s="218"/>
      <c r="M1062" s="217">
        <v>2024</v>
      </c>
      <c r="N1062" s="218" t="s">
        <v>4333</v>
      </c>
      <c r="O1062" s="218" t="s">
        <v>4337</v>
      </c>
      <c r="P1062" s="218" t="s">
        <v>4337</v>
      </c>
      <c r="Q1062" s="212">
        <v>1</v>
      </c>
      <c r="R1062" s="454"/>
      <c r="S1062" s="435">
        <v>25710000</v>
      </c>
      <c r="T1062" s="221">
        <f t="shared" si="327"/>
        <v>535625</v>
      </c>
      <c r="U1062" s="222">
        <v>48</v>
      </c>
      <c r="V1062" s="223">
        <v>23</v>
      </c>
      <c r="W1062" s="222">
        <f t="shared" si="328"/>
        <v>6</v>
      </c>
      <c r="X1062" s="224">
        <f t="shared" si="332"/>
        <v>29</v>
      </c>
      <c r="Y1062" s="225">
        <f t="shared" si="329"/>
        <v>19</v>
      </c>
      <c r="Z1062" s="226">
        <v>12319375</v>
      </c>
      <c r="AA1062" s="226">
        <v>13390625</v>
      </c>
      <c r="AB1062" s="226">
        <f t="shared" si="318"/>
        <v>3213750</v>
      </c>
      <c r="AC1062" s="226">
        <v>535625</v>
      </c>
      <c r="AD1062" s="226">
        <v>535625</v>
      </c>
      <c r="AE1062" s="226">
        <v>535625</v>
      </c>
      <c r="AF1062" s="226">
        <v>535625</v>
      </c>
      <c r="AG1062" s="226">
        <v>535625</v>
      </c>
      <c r="AH1062" s="226">
        <v>535625</v>
      </c>
      <c r="AI1062" s="226">
        <v>535625</v>
      </c>
      <c r="AJ1062" s="226">
        <v>535625</v>
      </c>
      <c r="AK1062" s="226">
        <v>535625</v>
      </c>
      <c r="AL1062" s="226">
        <v>535625</v>
      </c>
      <c r="AM1062" s="226">
        <v>535625</v>
      </c>
      <c r="AN1062" s="226">
        <v>535625</v>
      </c>
      <c r="AO1062" s="226">
        <f t="shared" si="330"/>
        <v>15533125</v>
      </c>
      <c r="AP1062" s="227">
        <f t="shared" si="331"/>
        <v>10176875</v>
      </c>
      <c r="AQ1062" s="228"/>
      <c r="AR1062" s="332"/>
      <c r="AS1062" s="547"/>
      <c r="AT1062" s="333"/>
      <c r="AU1062" s="548" t="s">
        <v>195</v>
      </c>
      <c r="AV1062" s="548" t="e">
        <f>VLOOKUP(F1062,[78]!FIxedAssetsV2[[FixedAssetNumber]:[DepartmentOperatingUnitNumber]],35,FALSE)</f>
        <v>#REF!</v>
      </c>
      <c r="AW1062" s="548" t="e">
        <f t="shared" si="325"/>
        <v>#REF!</v>
      </c>
      <c r="BL1062" s="212" t="s">
        <v>4335</v>
      </c>
    </row>
    <row r="1063" spans="1:64" s="50" customFormat="1" hidden="1" outlineLevel="1">
      <c r="A1063" s="210">
        <f t="shared" si="319"/>
        <v>1044</v>
      </c>
      <c r="B1063" s="213" t="s">
        <v>168</v>
      </c>
      <c r="C1063" s="216" t="s">
        <v>3483</v>
      </c>
      <c r="D1063" s="212">
        <v>156</v>
      </c>
      <c r="E1063" s="212"/>
      <c r="F1063" s="259" t="s">
        <v>4338</v>
      </c>
      <c r="G1063" s="432">
        <v>45343</v>
      </c>
      <c r="H1063" s="329" t="s">
        <v>19</v>
      </c>
      <c r="I1063" s="218"/>
      <c r="J1063" s="218" t="s">
        <v>4281</v>
      </c>
      <c r="K1063" s="218" t="s">
        <v>4143</v>
      </c>
      <c r="L1063" s="218"/>
      <c r="M1063" s="217">
        <v>2024</v>
      </c>
      <c r="N1063" s="218">
        <v>5570</v>
      </c>
      <c r="O1063" s="218">
        <v>5570</v>
      </c>
      <c r="P1063" s="218">
        <v>5570</v>
      </c>
      <c r="Q1063" s="212">
        <v>1</v>
      </c>
      <c r="R1063" s="454"/>
      <c r="S1063" s="435">
        <v>100000000</v>
      </c>
      <c r="T1063" s="221">
        <f t="shared" si="327"/>
        <v>1666666.6666666667</v>
      </c>
      <c r="U1063" s="222">
        <v>60</v>
      </c>
      <c r="V1063" s="223">
        <v>23.000000000000007</v>
      </c>
      <c r="W1063" s="222">
        <f t="shared" si="328"/>
        <v>6</v>
      </c>
      <c r="X1063" s="224">
        <f t="shared" si="332"/>
        <v>29.000000000000007</v>
      </c>
      <c r="Y1063" s="225">
        <f t="shared" si="329"/>
        <v>30.999999999999993</v>
      </c>
      <c r="Z1063" s="226">
        <v>38333333.333333343</v>
      </c>
      <c r="AA1063" s="226">
        <v>61666666.666666657</v>
      </c>
      <c r="AB1063" s="226">
        <f t="shared" si="318"/>
        <v>10000000</v>
      </c>
      <c r="AC1063" s="226">
        <v>1666666.6666666667</v>
      </c>
      <c r="AD1063" s="226">
        <v>1666666.6666666667</v>
      </c>
      <c r="AE1063" s="226">
        <v>1666666.6666666667</v>
      </c>
      <c r="AF1063" s="226">
        <v>1666666.6666666667</v>
      </c>
      <c r="AG1063" s="226">
        <v>1666666.6666666667</v>
      </c>
      <c r="AH1063" s="226">
        <v>1666666.6666666667</v>
      </c>
      <c r="AI1063" s="226">
        <v>1666666.6666666667</v>
      </c>
      <c r="AJ1063" s="226">
        <v>1666666.6666666667</v>
      </c>
      <c r="AK1063" s="226">
        <v>1666666.6666666667</v>
      </c>
      <c r="AL1063" s="226">
        <v>1666666.6666666667</v>
      </c>
      <c r="AM1063" s="226">
        <v>1666666.6666666667</v>
      </c>
      <c r="AN1063" s="226">
        <v>1666666.6666666667</v>
      </c>
      <c r="AO1063" s="226">
        <f t="shared" si="330"/>
        <v>48333333.333333343</v>
      </c>
      <c r="AP1063" s="227">
        <f t="shared" si="331"/>
        <v>51666666.666666657</v>
      </c>
      <c r="AQ1063" s="228"/>
      <c r="AR1063" s="332"/>
      <c r="AS1063" s="547"/>
      <c r="AT1063" s="333"/>
      <c r="AU1063" s="548" t="s">
        <v>195</v>
      </c>
      <c r="AV1063" s="548" t="e">
        <f>VLOOKUP(F1063,[78]!FIxedAssetsV2[[FixedAssetNumber]:[DepartmentOperatingUnitNumber]],35,FALSE)</f>
        <v>#REF!</v>
      </c>
      <c r="AW1063" s="548" t="e">
        <f t="shared" si="325"/>
        <v>#REF!</v>
      </c>
      <c r="BL1063" s="212"/>
    </row>
    <row r="1064" spans="1:64" s="50" customFormat="1" hidden="1" outlineLevel="1">
      <c r="A1064" s="210">
        <f t="shared" si="319"/>
        <v>1045</v>
      </c>
      <c r="B1064" s="213" t="s">
        <v>518</v>
      </c>
      <c r="C1064" s="216" t="s">
        <v>512</v>
      </c>
      <c r="D1064" s="212">
        <v>156</v>
      </c>
      <c r="E1064" s="212" t="s">
        <v>4339</v>
      </c>
      <c r="F1064" s="259" t="s">
        <v>4340</v>
      </c>
      <c r="G1064" s="432">
        <v>45422</v>
      </c>
      <c r="H1064" s="329" t="s">
        <v>19</v>
      </c>
      <c r="I1064" s="218"/>
      <c r="J1064" s="218" t="s">
        <v>4040</v>
      </c>
      <c r="K1064" s="218" t="s">
        <v>4096</v>
      </c>
      <c r="L1064" s="218" t="s">
        <v>4341</v>
      </c>
      <c r="M1064" s="217">
        <v>2024</v>
      </c>
      <c r="N1064" s="218" t="s">
        <v>4342</v>
      </c>
      <c r="O1064" s="218" t="s">
        <v>4343</v>
      </c>
      <c r="P1064" s="218" t="s">
        <v>4343</v>
      </c>
      <c r="Q1064" s="212">
        <v>1</v>
      </c>
      <c r="R1064" s="454"/>
      <c r="S1064" s="435">
        <v>39550000</v>
      </c>
      <c r="T1064" s="221">
        <f t="shared" si="327"/>
        <v>823958.33333333337</v>
      </c>
      <c r="U1064" s="222">
        <v>48</v>
      </c>
      <c r="V1064" s="223">
        <v>20</v>
      </c>
      <c r="W1064" s="222">
        <f t="shared" si="328"/>
        <v>6</v>
      </c>
      <c r="X1064" s="224">
        <f t="shared" si="332"/>
        <v>26</v>
      </c>
      <c r="Y1064" s="225">
        <f t="shared" si="329"/>
        <v>22</v>
      </c>
      <c r="Z1064" s="226">
        <v>16479166.666666666</v>
      </c>
      <c r="AA1064" s="226">
        <v>23070833.333333336</v>
      </c>
      <c r="AB1064" s="226">
        <f t="shared" si="318"/>
        <v>4943750</v>
      </c>
      <c r="AC1064" s="226">
        <v>823958.33333333337</v>
      </c>
      <c r="AD1064" s="226">
        <v>823958.33333333337</v>
      </c>
      <c r="AE1064" s="226">
        <v>823958.33333333337</v>
      </c>
      <c r="AF1064" s="226">
        <v>823958.33333333337</v>
      </c>
      <c r="AG1064" s="226">
        <v>823958.33333333337</v>
      </c>
      <c r="AH1064" s="226">
        <v>823958.33333333337</v>
      </c>
      <c r="AI1064" s="226">
        <v>823958.33333333337</v>
      </c>
      <c r="AJ1064" s="226">
        <v>823958.33333333337</v>
      </c>
      <c r="AK1064" s="226">
        <v>823958.33333333337</v>
      </c>
      <c r="AL1064" s="226">
        <v>823958.33333333337</v>
      </c>
      <c r="AM1064" s="226">
        <v>823958.33333333337</v>
      </c>
      <c r="AN1064" s="226">
        <v>823958.33333333337</v>
      </c>
      <c r="AO1064" s="226">
        <f t="shared" si="330"/>
        <v>21422916.666666664</v>
      </c>
      <c r="AP1064" s="227">
        <f t="shared" si="331"/>
        <v>18127083.333333336</v>
      </c>
      <c r="AQ1064" s="228"/>
      <c r="AR1064" s="332"/>
      <c r="AS1064" s="547"/>
      <c r="AT1064" s="333"/>
      <c r="AU1064" s="119" t="s">
        <v>195</v>
      </c>
      <c r="AV1064" s="548" t="e">
        <f>VLOOKUP(F1064,[78]!FIxedAssetsV2[[FixedAssetNumber]:[DepartmentOperatingUnitNumber]],35,FALSE)</f>
        <v>#REF!</v>
      </c>
      <c r="AW1064" s="548" t="e">
        <f t="shared" si="325"/>
        <v>#REF!</v>
      </c>
      <c r="BL1064" s="212" t="s">
        <v>4339</v>
      </c>
    </row>
    <row r="1065" spans="1:64" s="50" customFormat="1" hidden="1" outlineLevel="1">
      <c r="A1065" s="210">
        <f t="shared" si="319"/>
        <v>1046</v>
      </c>
      <c r="B1065" s="213" t="s">
        <v>518</v>
      </c>
      <c r="C1065" s="216" t="s">
        <v>512</v>
      </c>
      <c r="D1065" s="212">
        <v>156</v>
      </c>
      <c r="E1065" s="212" t="s">
        <v>4344</v>
      </c>
      <c r="F1065" s="259" t="s">
        <v>4345</v>
      </c>
      <c r="G1065" s="432">
        <v>45422</v>
      </c>
      <c r="H1065" s="329" t="s">
        <v>19</v>
      </c>
      <c r="I1065" s="218"/>
      <c r="J1065" s="218" t="s">
        <v>4040</v>
      </c>
      <c r="K1065" s="218" t="s">
        <v>4096</v>
      </c>
      <c r="L1065" s="218" t="s">
        <v>4341</v>
      </c>
      <c r="M1065" s="217">
        <v>2024</v>
      </c>
      <c r="N1065" s="218" t="s">
        <v>4346</v>
      </c>
      <c r="O1065" s="218" t="s">
        <v>4343</v>
      </c>
      <c r="P1065" s="218" t="s">
        <v>4343</v>
      </c>
      <c r="Q1065" s="212">
        <v>1</v>
      </c>
      <c r="R1065" s="454"/>
      <c r="S1065" s="435">
        <v>39550000</v>
      </c>
      <c r="T1065" s="221">
        <f t="shared" si="327"/>
        <v>823958.33333333337</v>
      </c>
      <c r="U1065" s="222">
        <v>48</v>
      </c>
      <c r="V1065" s="223">
        <v>20</v>
      </c>
      <c r="W1065" s="222">
        <f t="shared" si="328"/>
        <v>6</v>
      </c>
      <c r="X1065" s="224">
        <f t="shared" si="332"/>
        <v>26</v>
      </c>
      <c r="Y1065" s="225">
        <f t="shared" si="329"/>
        <v>22</v>
      </c>
      <c r="Z1065" s="226">
        <v>16479166.666666666</v>
      </c>
      <c r="AA1065" s="226">
        <v>23070833.333333336</v>
      </c>
      <c r="AB1065" s="226">
        <f t="shared" si="318"/>
        <v>4943750</v>
      </c>
      <c r="AC1065" s="226">
        <v>823958.33333333337</v>
      </c>
      <c r="AD1065" s="226">
        <v>823958.33333333337</v>
      </c>
      <c r="AE1065" s="226">
        <v>823958.33333333337</v>
      </c>
      <c r="AF1065" s="226">
        <v>823958.33333333337</v>
      </c>
      <c r="AG1065" s="226">
        <v>823958.33333333337</v>
      </c>
      <c r="AH1065" s="226">
        <v>823958.33333333337</v>
      </c>
      <c r="AI1065" s="226">
        <v>823958.33333333337</v>
      </c>
      <c r="AJ1065" s="226">
        <v>823958.33333333337</v>
      </c>
      <c r="AK1065" s="226">
        <v>823958.33333333337</v>
      </c>
      <c r="AL1065" s="226">
        <v>823958.33333333337</v>
      </c>
      <c r="AM1065" s="226">
        <v>823958.33333333337</v>
      </c>
      <c r="AN1065" s="226">
        <v>823958.33333333337</v>
      </c>
      <c r="AO1065" s="226">
        <f t="shared" si="330"/>
        <v>21422916.666666664</v>
      </c>
      <c r="AP1065" s="227">
        <f t="shared" si="331"/>
        <v>18127083.333333336</v>
      </c>
      <c r="AQ1065" s="228"/>
      <c r="AR1065" s="332"/>
      <c r="AS1065" s="547"/>
      <c r="AT1065" s="333"/>
      <c r="AU1065" s="119" t="s">
        <v>1492</v>
      </c>
      <c r="AV1065" s="548" t="e">
        <f>VLOOKUP(F1065,[78]!FIxedAssetsV2[[FixedAssetNumber]:[DepartmentOperatingUnitNumber]],35,FALSE)</f>
        <v>#REF!</v>
      </c>
      <c r="AW1065" s="548" t="e">
        <f t="shared" si="325"/>
        <v>#REF!</v>
      </c>
      <c r="BL1065" s="212" t="s">
        <v>4344</v>
      </c>
    </row>
    <row r="1066" spans="1:64" s="50" customFormat="1" hidden="1" outlineLevel="1">
      <c r="A1066" s="210">
        <f t="shared" si="319"/>
        <v>1047</v>
      </c>
      <c r="B1066" s="213" t="s">
        <v>518</v>
      </c>
      <c r="C1066" s="216" t="s">
        <v>512</v>
      </c>
      <c r="D1066" s="212">
        <v>156</v>
      </c>
      <c r="E1066" s="212" t="s">
        <v>4347</v>
      </c>
      <c r="F1066" s="259" t="s">
        <v>4348</v>
      </c>
      <c r="G1066" s="432">
        <v>45422</v>
      </c>
      <c r="H1066" s="329" t="s">
        <v>19</v>
      </c>
      <c r="I1066" s="218"/>
      <c r="J1066" s="218" t="s">
        <v>4040</v>
      </c>
      <c r="K1066" s="218" t="s">
        <v>4096</v>
      </c>
      <c r="L1066" s="218" t="s">
        <v>4341</v>
      </c>
      <c r="M1066" s="217">
        <v>2024</v>
      </c>
      <c r="N1066" s="218" t="s">
        <v>4349</v>
      </c>
      <c r="O1066" s="218" t="s">
        <v>4343</v>
      </c>
      <c r="P1066" s="218" t="s">
        <v>4343</v>
      </c>
      <c r="Q1066" s="212">
        <v>1</v>
      </c>
      <c r="R1066" s="454"/>
      <c r="S1066" s="435">
        <v>39550000</v>
      </c>
      <c r="T1066" s="221">
        <f t="shared" si="327"/>
        <v>823958.33333333337</v>
      </c>
      <c r="U1066" s="222">
        <v>48</v>
      </c>
      <c r="V1066" s="223">
        <v>20</v>
      </c>
      <c r="W1066" s="222">
        <f t="shared" si="328"/>
        <v>6</v>
      </c>
      <c r="X1066" s="224">
        <f t="shared" si="332"/>
        <v>26</v>
      </c>
      <c r="Y1066" s="225">
        <f t="shared" si="329"/>
        <v>22</v>
      </c>
      <c r="Z1066" s="226">
        <v>16479166.666666666</v>
      </c>
      <c r="AA1066" s="226">
        <v>23070833.333333336</v>
      </c>
      <c r="AB1066" s="226">
        <f t="shared" ref="AB1066:AB1129" si="333">SUM(AC1066:AH1066)</f>
        <v>4943750</v>
      </c>
      <c r="AC1066" s="226">
        <v>823958.33333333337</v>
      </c>
      <c r="AD1066" s="226">
        <v>823958.33333333337</v>
      </c>
      <c r="AE1066" s="226">
        <v>823958.33333333337</v>
      </c>
      <c r="AF1066" s="226">
        <v>823958.33333333337</v>
      </c>
      <c r="AG1066" s="226">
        <v>823958.33333333337</v>
      </c>
      <c r="AH1066" s="226">
        <v>823958.33333333337</v>
      </c>
      <c r="AI1066" s="226">
        <v>823958.33333333337</v>
      </c>
      <c r="AJ1066" s="226">
        <v>823958.33333333337</v>
      </c>
      <c r="AK1066" s="226">
        <v>823958.33333333337</v>
      </c>
      <c r="AL1066" s="226">
        <v>823958.33333333337</v>
      </c>
      <c r="AM1066" s="226">
        <v>823958.33333333337</v>
      </c>
      <c r="AN1066" s="226">
        <v>823958.33333333337</v>
      </c>
      <c r="AO1066" s="226">
        <f t="shared" si="330"/>
        <v>21422916.666666664</v>
      </c>
      <c r="AP1066" s="227">
        <f t="shared" si="331"/>
        <v>18127083.333333336</v>
      </c>
      <c r="AQ1066" s="228"/>
      <c r="AR1066" s="332"/>
      <c r="AS1066" s="547"/>
      <c r="AT1066" s="333"/>
      <c r="AU1066" s="548" t="s">
        <v>195</v>
      </c>
      <c r="AV1066" s="548" t="e">
        <f>VLOOKUP(F1066,[78]!FIxedAssetsV2[[FixedAssetNumber]:[DepartmentOperatingUnitNumber]],35,FALSE)</f>
        <v>#REF!</v>
      </c>
      <c r="AW1066" s="548" t="e">
        <f t="shared" si="325"/>
        <v>#REF!</v>
      </c>
      <c r="BL1066" s="212" t="s">
        <v>4347</v>
      </c>
    </row>
    <row r="1067" spans="1:64" s="50" customFormat="1" hidden="1" outlineLevel="1">
      <c r="A1067" s="210">
        <f t="shared" ref="A1067:A1130" si="334">+A1066+1</f>
        <v>1048</v>
      </c>
      <c r="B1067" s="213" t="s">
        <v>518</v>
      </c>
      <c r="C1067" s="216" t="s">
        <v>512</v>
      </c>
      <c r="D1067" s="212">
        <v>156</v>
      </c>
      <c r="E1067" s="212" t="s">
        <v>4350</v>
      </c>
      <c r="F1067" s="259" t="s">
        <v>4351</v>
      </c>
      <c r="G1067" s="432">
        <v>45422</v>
      </c>
      <c r="H1067" s="329" t="s">
        <v>19</v>
      </c>
      <c r="I1067" s="218"/>
      <c r="J1067" s="218" t="s">
        <v>4040</v>
      </c>
      <c r="K1067" s="218" t="s">
        <v>4096</v>
      </c>
      <c r="L1067" s="218" t="s">
        <v>4341</v>
      </c>
      <c r="M1067" s="217">
        <v>2024</v>
      </c>
      <c r="N1067" s="218" t="s">
        <v>4352</v>
      </c>
      <c r="O1067" s="218" t="s">
        <v>4343</v>
      </c>
      <c r="P1067" s="218" t="s">
        <v>4343</v>
      </c>
      <c r="Q1067" s="212">
        <v>1</v>
      </c>
      <c r="R1067" s="454"/>
      <c r="S1067" s="435">
        <v>39550000</v>
      </c>
      <c r="T1067" s="221">
        <f t="shared" si="327"/>
        <v>823958.33333333337</v>
      </c>
      <c r="U1067" s="222">
        <v>48</v>
      </c>
      <c r="V1067" s="223">
        <v>20</v>
      </c>
      <c r="W1067" s="222">
        <f t="shared" si="328"/>
        <v>6</v>
      </c>
      <c r="X1067" s="224">
        <f t="shared" si="332"/>
        <v>26</v>
      </c>
      <c r="Y1067" s="225">
        <f t="shared" si="329"/>
        <v>22</v>
      </c>
      <c r="Z1067" s="226">
        <v>16479166.666666666</v>
      </c>
      <c r="AA1067" s="226">
        <v>23070833.333333336</v>
      </c>
      <c r="AB1067" s="226">
        <f t="shared" si="333"/>
        <v>4943750</v>
      </c>
      <c r="AC1067" s="226">
        <v>823958.33333333337</v>
      </c>
      <c r="AD1067" s="226">
        <v>823958.33333333337</v>
      </c>
      <c r="AE1067" s="226">
        <v>823958.33333333337</v>
      </c>
      <c r="AF1067" s="226">
        <v>823958.33333333337</v>
      </c>
      <c r="AG1067" s="226">
        <v>823958.33333333337</v>
      </c>
      <c r="AH1067" s="226">
        <v>823958.33333333337</v>
      </c>
      <c r="AI1067" s="226">
        <v>823958.33333333337</v>
      </c>
      <c r="AJ1067" s="226">
        <v>823958.33333333337</v>
      </c>
      <c r="AK1067" s="226">
        <v>823958.33333333337</v>
      </c>
      <c r="AL1067" s="226">
        <v>823958.33333333337</v>
      </c>
      <c r="AM1067" s="226">
        <v>823958.33333333337</v>
      </c>
      <c r="AN1067" s="226">
        <v>823958.33333333337</v>
      </c>
      <c r="AO1067" s="226">
        <f t="shared" si="330"/>
        <v>21422916.666666664</v>
      </c>
      <c r="AP1067" s="227">
        <f t="shared" si="331"/>
        <v>18127083.333333336</v>
      </c>
      <c r="AQ1067" s="228"/>
      <c r="AR1067" s="332"/>
      <c r="AS1067" s="547"/>
      <c r="AT1067" s="333"/>
      <c r="AU1067" s="119" t="s">
        <v>195</v>
      </c>
      <c r="AV1067" s="548" t="e">
        <f>VLOOKUP(F1067,[78]!FIxedAssetsV2[[FixedAssetNumber]:[DepartmentOperatingUnitNumber]],35,FALSE)</f>
        <v>#REF!</v>
      </c>
      <c r="AW1067" s="548" t="e">
        <f t="shared" si="325"/>
        <v>#REF!</v>
      </c>
      <c r="BL1067" s="212" t="s">
        <v>4350</v>
      </c>
    </row>
    <row r="1068" spans="1:64" s="50" customFormat="1" hidden="1" outlineLevel="1">
      <c r="A1068" s="210">
        <f t="shared" si="334"/>
        <v>1049</v>
      </c>
      <c r="B1068" s="213" t="s">
        <v>518</v>
      </c>
      <c r="C1068" s="216" t="s">
        <v>512</v>
      </c>
      <c r="D1068" s="212">
        <v>156</v>
      </c>
      <c r="E1068" s="212" t="s">
        <v>4353</v>
      </c>
      <c r="F1068" s="259" t="s">
        <v>4354</v>
      </c>
      <c r="G1068" s="432">
        <v>45422</v>
      </c>
      <c r="H1068" s="329" t="s">
        <v>19</v>
      </c>
      <c r="I1068" s="218"/>
      <c r="J1068" s="218" t="s">
        <v>4040</v>
      </c>
      <c r="K1068" s="218" t="s">
        <v>4096</v>
      </c>
      <c r="L1068" s="218" t="s">
        <v>4341</v>
      </c>
      <c r="M1068" s="217">
        <v>2024</v>
      </c>
      <c r="N1068" s="218" t="s">
        <v>4355</v>
      </c>
      <c r="O1068" s="218" t="s">
        <v>4343</v>
      </c>
      <c r="P1068" s="218" t="s">
        <v>4343</v>
      </c>
      <c r="Q1068" s="212">
        <v>1</v>
      </c>
      <c r="R1068" s="454"/>
      <c r="S1068" s="435">
        <v>39550000</v>
      </c>
      <c r="T1068" s="221">
        <f t="shared" si="327"/>
        <v>823958.33333333337</v>
      </c>
      <c r="U1068" s="222">
        <v>48</v>
      </c>
      <c r="V1068" s="223">
        <v>20</v>
      </c>
      <c r="W1068" s="222">
        <f t="shared" si="328"/>
        <v>6</v>
      </c>
      <c r="X1068" s="224">
        <f t="shared" si="332"/>
        <v>26</v>
      </c>
      <c r="Y1068" s="225">
        <f t="shared" si="329"/>
        <v>22</v>
      </c>
      <c r="Z1068" s="226">
        <v>16479166.666666666</v>
      </c>
      <c r="AA1068" s="226">
        <v>23070833.333333336</v>
      </c>
      <c r="AB1068" s="226">
        <f t="shared" si="333"/>
        <v>4943750</v>
      </c>
      <c r="AC1068" s="226">
        <v>823958.33333333337</v>
      </c>
      <c r="AD1068" s="226">
        <v>823958.33333333337</v>
      </c>
      <c r="AE1068" s="226">
        <v>823958.33333333337</v>
      </c>
      <c r="AF1068" s="226">
        <v>823958.33333333337</v>
      </c>
      <c r="AG1068" s="226">
        <v>823958.33333333337</v>
      </c>
      <c r="AH1068" s="226">
        <v>823958.33333333337</v>
      </c>
      <c r="AI1068" s="226">
        <v>823958.33333333337</v>
      </c>
      <c r="AJ1068" s="226">
        <v>823958.33333333337</v>
      </c>
      <c r="AK1068" s="226">
        <v>823958.33333333337</v>
      </c>
      <c r="AL1068" s="226">
        <v>823958.33333333337</v>
      </c>
      <c r="AM1068" s="226">
        <v>823958.33333333337</v>
      </c>
      <c r="AN1068" s="226">
        <v>823958.33333333337</v>
      </c>
      <c r="AO1068" s="226">
        <f t="shared" si="330"/>
        <v>21422916.666666664</v>
      </c>
      <c r="AP1068" s="227">
        <f t="shared" si="331"/>
        <v>18127083.333333336</v>
      </c>
      <c r="AQ1068" s="228"/>
      <c r="AR1068" s="332"/>
      <c r="AS1068" s="547"/>
      <c r="AT1068" s="333"/>
      <c r="AU1068" s="119" t="s">
        <v>195</v>
      </c>
      <c r="AV1068" s="548" t="e">
        <f>VLOOKUP(F1068,[78]!FIxedAssetsV2[[FixedAssetNumber]:[DepartmentOperatingUnitNumber]],35,FALSE)</f>
        <v>#REF!</v>
      </c>
      <c r="AW1068" s="548" t="e">
        <f t="shared" si="325"/>
        <v>#REF!</v>
      </c>
      <c r="BL1068" s="212" t="s">
        <v>4353</v>
      </c>
    </row>
    <row r="1069" spans="1:64" s="50" customFormat="1" hidden="1" outlineLevel="1">
      <c r="A1069" s="210">
        <f t="shared" si="334"/>
        <v>1050</v>
      </c>
      <c r="B1069" s="213" t="s">
        <v>518</v>
      </c>
      <c r="C1069" s="216" t="s">
        <v>512</v>
      </c>
      <c r="D1069" s="212">
        <v>156</v>
      </c>
      <c r="E1069" s="212" t="s">
        <v>4356</v>
      </c>
      <c r="F1069" s="259" t="s">
        <v>4357</v>
      </c>
      <c r="G1069" s="432">
        <v>45422</v>
      </c>
      <c r="H1069" s="329" t="s">
        <v>19</v>
      </c>
      <c r="I1069" s="218"/>
      <c r="J1069" s="218" t="s">
        <v>4040</v>
      </c>
      <c r="K1069" s="218" t="s">
        <v>4096</v>
      </c>
      <c r="L1069" s="218" t="s">
        <v>4341</v>
      </c>
      <c r="M1069" s="217">
        <v>2024</v>
      </c>
      <c r="N1069" s="218" t="s">
        <v>4358</v>
      </c>
      <c r="O1069" s="218" t="s">
        <v>4343</v>
      </c>
      <c r="P1069" s="218" t="s">
        <v>4343</v>
      </c>
      <c r="Q1069" s="212">
        <v>1</v>
      </c>
      <c r="R1069" s="454"/>
      <c r="S1069" s="435">
        <v>39550000</v>
      </c>
      <c r="T1069" s="221">
        <f t="shared" si="327"/>
        <v>823958.33333333337</v>
      </c>
      <c r="U1069" s="222">
        <v>48</v>
      </c>
      <c r="V1069" s="223">
        <v>20</v>
      </c>
      <c r="W1069" s="222">
        <f t="shared" si="328"/>
        <v>6</v>
      </c>
      <c r="X1069" s="224">
        <f t="shared" si="332"/>
        <v>26</v>
      </c>
      <c r="Y1069" s="225">
        <f t="shared" si="329"/>
        <v>22</v>
      </c>
      <c r="Z1069" s="226">
        <v>16479166.666666666</v>
      </c>
      <c r="AA1069" s="226">
        <v>23070833.333333336</v>
      </c>
      <c r="AB1069" s="226">
        <f t="shared" si="333"/>
        <v>4943750</v>
      </c>
      <c r="AC1069" s="226">
        <v>823958.33333333337</v>
      </c>
      <c r="AD1069" s="226">
        <v>823958.33333333337</v>
      </c>
      <c r="AE1069" s="226">
        <v>823958.33333333337</v>
      </c>
      <c r="AF1069" s="226">
        <v>823958.33333333337</v>
      </c>
      <c r="AG1069" s="226">
        <v>823958.33333333337</v>
      </c>
      <c r="AH1069" s="226">
        <v>823958.33333333337</v>
      </c>
      <c r="AI1069" s="226">
        <v>823958.33333333337</v>
      </c>
      <c r="AJ1069" s="226">
        <v>823958.33333333337</v>
      </c>
      <c r="AK1069" s="226">
        <v>823958.33333333337</v>
      </c>
      <c r="AL1069" s="226">
        <v>823958.33333333337</v>
      </c>
      <c r="AM1069" s="226">
        <v>823958.33333333337</v>
      </c>
      <c r="AN1069" s="226">
        <v>823958.33333333337</v>
      </c>
      <c r="AO1069" s="226">
        <f t="shared" si="330"/>
        <v>21422916.666666664</v>
      </c>
      <c r="AP1069" s="227">
        <f t="shared" si="331"/>
        <v>18127083.333333336</v>
      </c>
      <c r="AQ1069" s="228"/>
      <c r="AR1069" s="332"/>
      <c r="AS1069" s="547"/>
      <c r="AT1069" s="333"/>
      <c r="AU1069" s="548" t="s">
        <v>195</v>
      </c>
      <c r="AV1069" s="548" t="e">
        <f>VLOOKUP(F1069,[78]!FIxedAssetsV2[[FixedAssetNumber]:[DepartmentOperatingUnitNumber]],35,FALSE)</f>
        <v>#REF!</v>
      </c>
      <c r="AW1069" s="548" t="e">
        <f t="shared" si="325"/>
        <v>#REF!</v>
      </c>
      <c r="BL1069" s="212" t="s">
        <v>4356</v>
      </c>
    </row>
    <row r="1070" spans="1:64" s="50" customFormat="1" hidden="1" outlineLevel="1">
      <c r="A1070" s="210">
        <f t="shared" si="334"/>
        <v>1051</v>
      </c>
      <c r="B1070" s="213" t="s">
        <v>241</v>
      </c>
      <c r="C1070" s="216" t="s">
        <v>242</v>
      </c>
      <c r="D1070" s="212">
        <v>156</v>
      </c>
      <c r="E1070" s="212" t="s">
        <v>4359</v>
      </c>
      <c r="F1070" s="259" t="s">
        <v>4360</v>
      </c>
      <c r="G1070" s="432">
        <v>45481</v>
      </c>
      <c r="H1070" s="329" t="s">
        <v>19</v>
      </c>
      <c r="I1070" s="218"/>
      <c r="J1070" s="218" t="s">
        <v>4315</v>
      </c>
      <c r="K1070" s="218" t="s">
        <v>4327</v>
      </c>
      <c r="L1070" s="218" t="s">
        <v>4361</v>
      </c>
      <c r="M1070" s="217">
        <v>2024</v>
      </c>
      <c r="N1070" s="218"/>
      <c r="O1070" s="218"/>
      <c r="P1070" s="218"/>
      <c r="Q1070" s="212">
        <v>1</v>
      </c>
      <c r="R1070" s="454"/>
      <c r="S1070" s="435">
        <v>19825000</v>
      </c>
      <c r="T1070" s="221">
        <f t="shared" si="327"/>
        <v>330416.66666666669</v>
      </c>
      <c r="U1070" s="222">
        <v>60</v>
      </c>
      <c r="V1070" s="223">
        <v>18</v>
      </c>
      <c r="W1070" s="222">
        <f t="shared" si="328"/>
        <v>6</v>
      </c>
      <c r="X1070" s="224">
        <f t="shared" si="332"/>
        <v>24</v>
      </c>
      <c r="Y1070" s="225">
        <f t="shared" si="329"/>
        <v>36</v>
      </c>
      <c r="Z1070" s="226">
        <v>5947500</v>
      </c>
      <c r="AA1070" s="226">
        <v>13877500</v>
      </c>
      <c r="AB1070" s="226">
        <f t="shared" si="333"/>
        <v>1982500.0000000002</v>
      </c>
      <c r="AC1070" s="226">
        <v>330416.66666666669</v>
      </c>
      <c r="AD1070" s="226">
        <v>330416.66666666669</v>
      </c>
      <c r="AE1070" s="226">
        <v>330416.66666666669</v>
      </c>
      <c r="AF1070" s="226">
        <v>330416.66666666669</v>
      </c>
      <c r="AG1070" s="226">
        <v>330416.66666666669</v>
      </c>
      <c r="AH1070" s="226">
        <v>330416.66666666669</v>
      </c>
      <c r="AI1070" s="226">
        <v>330416.66666666669</v>
      </c>
      <c r="AJ1070" s="226">
        <v>330416.66666666669</v>
      </c>
      <c r="AK1070" s="226">
        <v>330416.66666666669</v>
      </c>
      <c r="AL1070" s="226">
        <v>330416.66666666669</v>
      </c>
      <c r="AM1070" s="226">
        <v>330416.66666666669</v>
      </c>
      <c r="AN1070" s="226">
        <v>330416.66666666669</v>
      </c>
      <c r="AO1070" s="226">
        <f t="shared" si="330"/>
        <v>7930000</v>
      </c>
      <c r="AP1070" s="227">
        <f t="shared" si="331"/>
        <v>11895000</v>
      </c>
      <c r="AQ1070" s="228"/>
      <c r="AR1070" s="332"/>
      <c r="AS1070" s="547"/>
      <c r="AT1070" s="333"/>
      <c r="AU1070" s="548" t="s">
        <v>195</v>
      </c>
      <c r="AV1070" s="548" t="e">
        <f>VLOOKUP(F1070,[78]!FIxedAssetsV2[[FixedAssetNumber]:[DepartmentOperatingUnitNumber]],35,FALSE)</f>
        <v>#REF!</v>
      </c>
      <c r="AW1070" s="548" t="e">
        <f t="shared" si="325"/>
        <v>#REF!</v>
      </c>
      <c r="BL1070" s="212" t="s">
        <v>4359</v>
      </c>
    </row>
    <row r="1071" spans="1:64" s="50" customFormat="1" hidden="1" outlineLevel="1">
      <c r="A1071" s="210">
        <f t="shared" si="334"/>
        <v>1052</v>
      </c>
      <c r="B1071" s="213" t="s">
        <v>241</v>
      </c>
      <c r="C1071" s="216" t="s">
        <v>242</v>
      </c>
      <c r="D1071" s="212">
        <v>156</v>
      </c>
      <c r="E1071" s="212" t="s">
        <v>4362</v>
      </c>
      <c r="F1071" s="259" t="s">
        <v>4363</v>
      </c>
      <c r="G1071" s="432">
        <v>45481</v>
      </c>
      <c r="H1071" s="329" t="s">
        <v>19</v>
      </c>
      <c r="I1071" s="218"/>
      <c r="J1071" s="218" t="s">
        <v>4364</v>
      </c>
      <c r="K1071" s="218" t="s">
        <v>4365</v>
      </c>
      <c r="L1071" s="218" t="s">
        <v>4361</v>
      </c>
      <c r="M1071" s="217">
        <v>2024</v>
      </c>
      <c r="N1071" s="218" t="s">
        <v>4366</v>
      </c>
      <c r="O1071" s="218" t="s">
        <v>4366</v>
      </c>
      <c r="P1071" s="218" t="s">
        <v>4366</v>
      </c>
      <c r="Q1071" s="212">
        <v>1</v>
      </c>
      <c r="R1071" s="454"/>
      <c r="S1071" s="435">
        <v>22560000</v>
      </c>
      <c r="T1071" s="221">
        <f t="shared" si="327"/>
        <v>376000</v>
      </c>
      <c r="U1071" s="222">
        <v>60</v>
      </c>
      <c r="V1071" s="223">
        <v>18</v>
      </c>
      <c r="W1071" s="222">
        <f t="shared" si="328"/>
        <v>6</v>
      </c>
      <c r="X1071" s="224">
        <f t="shared" si="332"/>
        <v>24</v>
      </c>
      <c r="Y1071" s="225">
        <f t="shared" si="329"/>
        <v>36</v>
      </c>
      <c r="Z1071" s="226">
        <v>6768000</v>
      </c>
      <c r="AA1071" s="226">
        <v>15792000</v>
      </c>
      <c r="AB1071" s="226">
        <f t="shared" si="333"/>
        <v>2256000</v>
      </c>
      <c r="AC1071" s="226">
        <v>376000</v>
      </c>
      <c r="AD1071" s="226">
        <v>376000</v>
      </c>
      <c r="AE1071" s="226">
        <v>376000</v>
      </c>
      <c r="AF1071" s="226">
        <v>376000</v>
      </c>
      <c r="AG1071" s="226">
        <v>376000</v>
      </c>
      <c r="AH1071" s="226">
        <v>376000</v>
      </c>
      <c r="AI1071" s="226">
        <v>376000</v>
      </c>
      <c r="AJ1071" s="226">
        <v>376000</v>
      </c>
      <c r="AK1071" s="226">
        <v>376000</v>
      </c>
      <c r="AL1071" s="226">
        <v>376000</v>
      </c>
      <c r="AM1071" s="226">
        <v>376000</v>
      </c>
      <c r="AN1071" s="226">
        <v>376000</v>
      </c>
      <c r="AO1071" s="226">
        <f t="shared" si="330"/>
        <v>9024000</v>
      </c>
      <c r="AP1071" s="227">
        <f t="shared" si="331"/>
        <v>13536000</v>
      </c>
      <c r="AQ1071" s="228"/>
      <c r="AR1071" s="332"/>
      <c r="AS1071" s="547"/>
      <c r="AT1071" s="333"/>
      <c r="AU1071" s="548" t="s">
        <v>195</v>
      </c>
      <c r="AV1071" s="548" t="e">
        <f>VLOOKUP(F1071,[78]!FIxedAssetsV2[[FixedAssetNumber]:[DepartmentOperatingUnitNumber]],35,FALSE)</f>
        <v>#REF!</v>
      </c>
      <c r="AW1071" s="548" t="e">
        <f t="shared" si="325"/>
        <v>#REF!</v>
      </c>
      <c r="BL1071" s="212" t="s">
        <v>4362</v>
      </c>
    </row>
    <row r="1072" spans="1:64" s="50" customFormat="1" hidden="1" outlineLevel="1">
      <c r="A1072" s="210">
        <f t="shared" si="334"/>
        <v>1053</v>
      </c>
      <c r="B1072" s="213" t="s">
        <v>241</v>
      </c>
      <c r="C1072" s="216" t="s">
        <v>188</v>
      </c>
      <c r="D1072" s="212">
        <v>156</v>
      </c>
      <c r="E1072" s="212" t="s">
        <v>4367</v>
      </c>
      <c r="F1072" s="259" t="s">
        <v>4368</v>
      </c>
      <c r="G1072" s="432">
        <v>45502</v>
      </c>
      <c r="H1072" s="329" t="s">
        <v>19</v>
      </c>
      <c r="I1072" s="218"/>
      <c r="J1072" s="218" t="s">
        <v>4315</v>
      </c>
      <c r="K1072" s="218" t="s">
        <v>4327</v>
      </c>
      <c r="L1072" s="218" t="s">
        <v>4369</v>
      </c>
      <c r="M1072" s="217"/>
      <c r="N1072" s="218" t="s">
        <v>4315</v>
      </c>
      <c r="O1072" s="218" t="s">
        <v>4370</v>
      </c>
      <c r="P1072" s="218" t="s">
        <v>4371</v>
      </c>
      <c r="Q1072" s="212">
        <v>1</v>
      </c>
      <c r="R1072" s="454"/>
      <c r="S1072" s="435">
        <v>16775000</v>
      </c>
      <c r="T1072" s="221">
        <f t="shared" si="327"/>
        <v>279583.33333333331</v>
      </c>
      <c r="U1072" s="222">
        <v>60</v>
      </c>
      <c r="V1072" s="223">
        <v>18</v>
      </c>
      <c r="W1072" s="222">
        <f t="shared" si="328"/>
        <v>6</v>
      </c>
      <c r="X1072" s="224">
        <f t="shared" si="332"/>
        <v>24</v>
      </c>
      <c r="Y1072" s="225">
        <f t="shared" si="329"/>
        <v>36</v>
      </c>
      <c r="Z1072" s="226">
        <v>5032500</v>
      </c>
      <c r="AA1072" s="226">
        <v>11742500</v>
      </c>
      <c r="AB1072" s="226">
        <f t="shared" si="333"/>
        <v>1677499.9999999998</v>
      </c>
      <c r="AC1072" s="226">
        <v>279583.33333333331</v>
      </c>
      <c r="AD1072" s="226">
        <v>279583.33333333331</v>
      </c>
      <c r="AE1072" s="226">
        <v>279583.33333333331</v>
      </c>
      <c r="AF1072" s="226">
        <v>279583.33333333331</v>
      </c>
      <c r="AG1072" s="226">
        <v>279583.33333333331</v>
      </c>
      <c r="AH1072" s="226">
        <v>279583.33333333331</v>
      </c>
      <c r="AI1072" s="226">
        <v>279583.33333333331</v>
      </c>
      <c r="AJ1072" s="226">
        <v>279583.33333333331</v>
      </c>
      <c r="AK1072" s="226">
        <v>279583.33333333331</v>
      </c>
      <c r="AL1072" s="226">
        <v>279583.33333333331</v>
      </c>
      <c r="AM1072" s="226">
        <v>279583.33333333331</v>
      </c>
      <c r="AN1072" s="226">
        <v>279583.33333333331</v>
      </c>
      <c r="AO1072" s="226">
        <f t="shared" si="330"/>
        <v>6710000</v>
      </c>
      <c r="AP1072" s="227">
        <f t="shared" si="331"/>
        <v>10065000</v>
      </c>
      <c r="AQ1072" s="228"/>
      <c r="AR1072" s="332"/>
      <c r="AS1072" s="547"/>
      <c r="AT1072" s="333"/>
      <c r="AU1072" s="119" t="s">
        <v>195</v>
      </c>
      <c r="AV1072" s="548" t="e">
        <f>VLOOKUP(F1072,[78]!FIxedAssetsV2[[FixedAssetNumber]:[DepartmentOperatingUnitNumber]],35,FALSE)</f>
        <v>#REF!</v>
      </c>
      <c r="AW1072" s="548" t="e">
        <f t="shared" si="325"/>
        <v>#REF!</v>
      </c>
      <c r="BL1072" s="212" t="s">
        <v>4367</v>
      </c>
    </row>
    <row r="1073" spans="1:64" s="50" customFormat="1" hidden="1" outlineLevel="1">
      <c r="A1073" s="210">
        <f t="shared" si="334"/>
        <v>1054</v>
      </c>
      <c r="B1073" s="213" t="s">
        <v>206</v>
      </c>
      <c r="C1073" s="216" t="s">
        <v>188</v>
      </c>
      <c r="D1073" s="212">
        <v>156</v>
      </c>
      <c r="E1073" s="212" t="s">
        <v>4372</v>
      </c>
      <c r="F1073" s="259" t="s">
        <v>4373</v>
      </c>
      <c r="G1073" s="432">
        <v>45450</v>
      </c>
      <c r="H1073" s="329" t="s">
        <v>19</v>
      </c>
      <c r="I1073" s="218"/>
      <c r="J1073" s="218" t="s">
        <v>4374</v>
      </c>
      <c r="K1073" s="218" t="s">
        <v>199</v>
      </c>
      <c r="L1073" s="218" t="s">
        <v>206</v>
      </c>
      <c r="M1073" s="217">
        <v>2024</v>
      </c>
      <c r="N1073" s="218" t="s">
        <v>4375</v>
      </c>
      <c r="O1073" s="218" t="s">
        <v>4375</v>
      </c>
      <c r="P1073" s="218" t="s">
        <v>4375</v>
      </c>
      <c r="Q1073" s="212">
        <v>1</v>
      </c>
      <c r="R1073" s="454"/>
      <c r="S1073" s="435">
        <v>14200000</v>
      </c>
      <c r="T1073" s="221">
        <f t="shared" si="327"/>
        <v>236666.66666666666</v>
      </c>
      <c r="U1073" s="222">
        <v>60</v>
      </c>
      <c r="V1073" s="223">
        <v>19</v>
      </c>
      <c r="W1073" s="222">
        <f t="shared" si="328"/>
        <v>6</v>
      </c>
      <c r="X1073" s="224">
        <f t="shared" si="332"/>
        <v>25</v>
      </c>
      <c r="Y1073" s="225">
        <f t="shared" si="329"/>
        <v>35</v>
      </c>
      <c r="Z1073" s="226">
        <v>4496666.666666666</v>
      </c>
      <c r="AA1073" s="226">
        <v>9703333.333333334</v>
      </c>
      <c r="AB1073" s="226">
        <f t="shared" si="333"/>
        <v>1420000</v>
      </c>
      <c r="AC1073" s="226">
        <v>236666.66666666666</v>
      </c>
      <c r="AD1073" s="226">
        <v>236666.66666666666</v>
      </c>
      <c r="AE1073" s="226">
        <v>236666.66666666666</v>
      </c>
      <c r="AF1073" s="226">
        <v>236666.66666666666</v>
      </c>
      <c r="AG1073" s="226">
        <v>236666.66666666666</v>
      </c>
      <c r="AH1073" s="226">
        <v>236666.66666666666</v>
      </c>
      <c r="AI1073" s="226">
        <v>236666.66666666666</v>
      </c>
      <c r="AJ1073" s="226">
        <v>236666.66666666666</v>
      </c>
      <c r="AK1073" s="226">
        <v>236666.66666666666</v>
      </c>
      <c r="AL1073" s="226">
        <v>236666.66666666666</v>
      </c>
      <c r="AM1073" s="226">
        <v>236666.66666666666</v>
      </c>
      <c r="AN1073" s="226">
        <v>236666.66666666666</v>
      </c>
      <c r="AO1073" s="226">
        <f t="shared" si="330"/>
        <v>5916666.666666666</v>
      </c>
      <c r="AP1073" s="227">
        <f t="shared" si="331"/>
        <v>8283333.333333334</v>
      </c>
      <c r="AQ1073" s="228"/>
      <c r="AR1073" s="332"/>
      <c r="AS1073" s="547"/>
      <c r="AT1073" s="333"/>
      <c r="AU1073" s="119" t="s">
        <v>195</v>
      </c>
      <c r="AV1073" s="548" t="e">
        <f>VLOOKUP(F1073,[78]!FIxedAssetsV2[[FixedAssetNumber]:[DepartmentOperatingUnitNumber]],35,FALSE)</f>
        <v>#REF!</v>
      </c>
      <c r="AW1073" s="548" t="e">
        <f t="shared" si="325"/>
        <v>#REF!</v>
      </c>
      <c r="BL1073" s="212" t="s">
        <v>4372</v>
      </c>
    </row>
    <row r="1074" spans="1:64" s="50" customFormat="1" hidden="1" outlineLevel="1">
      <c r="A1074" s="210">
        <f t="shared" si="334"/>
        <v>1055</v>
      </c>
      <c r="B1074" s="213" t="s">
        <v>206</v>
      </c>
      <c r="C1074" s="216" t="s">
        <v>188</v>
      </c>
      <c r="D1074" s="212">
        <v>156</v>
      </c>
      <c r="E1074" s="212" t="s">
        <v>4376</v>
      </c>
      <c r="F1074" s="259" t="s">
        <v>4377</v>
      </c>
      <c r="G1074" s="432">
        <v>45450</v>
      </c>
      <c r="H1074" s="329" t="s">
        <v>19</v>
      </c>
      <c r="I1074" s="218"/>
      <c r="J1074" s="218" t="s">
        <v>4374</v>
      </c>
      <c r="K1074" s="218" t="s">
        <v>199</v>
      </c>
      <c r="L1074" s="218" t="s">
        <v>206</v>
      </c>
      <c r="M1074" s="217">
        <v>2024</v>
      </c>
      <c r="N1074" s="218" t="s">
        <v>4375</v>
      </c>
      <c r="O1074" s="218" t="s">
        <v>4375</v>
      </c>
      <c r="P1074" s="218" t="s">
        <v>4375</v>
      </c>
      <c r="Q1074" s="212">
        <v>1</v>
      </c>
      <c r="R1074" s="454"/>
      <c r="S1074" s="435">
        <v>14200000</v>
      </c>
      <c r="T1074" s="221">
        <f t="shared" si="327"/>
        <v>236666.66666666666</v>
      </c>
      <c r="U1074" s="222">
        <v>60</v>
      </c>
      <c r="V1074" s="223">
        <v>19</v>
      </c>
      <c r="W1074" s="222">
        <f t="shared" si="328"/>
        <v>6</v>
      </c>
      <c r="X1074" s="224">
        <f t="shared" si="332"/>
        <v>25</v>
      </c>
      <c r="Y1074" s="225">
        <f t="shared" si="329"/>
        <v>35</v>
      </c>
      <c r="Z1074" s="226">
        <v>4496666.666666666</v>
      </c>
      <c r="AA1074" s="226">
        <v>9703333.333333334</v>
      </c>
      <c r="AB1074" s="226">
        <f t="shared" si="333"/>
        <v>1420000</v>
      </c>
      <c r="AC1074" s="226">
        <v>236666.66666666666</v>
      </c>
      <c r="AD1074" s="226">
        <v>236666.66666666666</v>
      </c>
      <c r="AE1074" s="226">
        <v>236666.66666666666</v>
      </c>
      <c r="AF1074" s="226">
        <v>236666.66666666666</v>
      </c>
      <c r="AG1074" s="226">
        <v>236666.66666666666</v>
      </c>
      <c r="AH1074" s="226">
        <v>236666.66666666666</v>
      </c>
      <c r="AI1074" s="226">
        <v>236666.66666666666</v>
      </c>
      <c r="AJ1074" s="226">
        <v>236666.66666666666</v>
      </c>
      <c r="AK1074" s="226">
        <v>236666.66666666666</v>
      </c>
      <c r="AL1074" s="226">
        <v>236666.66666666666</v>
      </c>
      <c r="AM1074" s="226">
        <v>236666.66666666666</v>
      </c>
      <c r="AN1074" s="226">
        <v>236666.66666666666</v>
      </c>
      <c r="AO1074" s="226">
        <f t="shared" si="330"/>
        <v>5916666.666666666</v>
      </c>
      <c r="AP1074" s="227">
        <f t="shared" si="331"/>
        <v>8283333.333333334</v>
      </c>
      <c r="AQ1074" s="228"/>
      <c r="AR1074" s="332"/>
      <c r="AS1074" s="547"/>
      <c r="AT1074" s="333"/>
      <c r="AU1074" s="119" t="s">
        <v>195</v>
      </c>
      <c r="AV1074" s="548" t="e">
        <f>VLOOKUP(F1074,[78]!FIxedAssetsV2[[FixedAssetNumber]:[DepartmentOperatingUnitNumber]],35,FALSE)</f>
        <v>#REF!</v>
      </c>
      <c r="AW1074" s="548" t="e">
        <f t="shared" si="325"/>
        <v>#REF!</v>
      </c>
      <c r="BL1074" s="212" t="s">
        <v>4376</v>
      </c>
    </row>
    <row r="1075" spans="1:64" s="50" customFormat="1" outlineLevel="1">
      <c r="A1075" s="210">
        <f t="shared" si="334"/>
        <v>1056</v>
      </c>
      <c r="B1075" s="213" t="s">
        <v>271</v>
      </c>
      <c r="C1075" s="216" t="s">
        <v>272</v>
      </c>
      <c r="D1075" s="212">
        <v>156</v>
      </c>
      <c r="E1075" s="212"/>
      <c r="F1075" s="259" t="s">
        <v>4378</v>
      </c>
      <c r="G1075" s="432">
        <v>45544</v>
      </c>
      <c r="H1075" s="329" t="s">
        <v>19</v>
      </c>
      <c r="I1075" s="218"/>
      <c r="J1075" s="218" t="s">
        <v>4379</v>
      </c>
      <c r="K1075" s="218" t="s">
        <v>386</v>
      </c>
      <c r="L1075" s="218" t="s">
        <v>4380</v>
      </c>
      <c r="M1075" s="217">
        <v>2024</v>
      </c>
      <c r="N1075" s="218" t="s">
        <v>4381</v>
      </c>
      <c r="O1075" s="218" t="s">
        <v>4382</v>
      </c>
      <c r="P1075" s="218" t="s">
        <v>4382</v>
      </c>
      <c r="Q1075" s="212">
        <v>1</v>
      </c>
      <c r="R1075" s="454"/>
      <c r="S1075" s="435">
        <v>28052500</v>
      </c>
      <c r="T1075" s="221">
        <f t="shared" si="327"/>
        <v>467541.66666666669</v>
      </c>
      <c r="U1075" s="222">
        <v>60</v>
      </c>
      <c r="V1075" s="223">
        <v>16</v>
      </c>
      <c r="W1075" s="222">
        <f t="shared" ref="W1075:W1078" si="335">+AB1075/T1075</f>
        <v>6</v>
      </c>
      <c r="X1075" s="224">
        <f t="shared" ref="X1075:X1078" si="336">+V1075+W1075</f>
        <v>22</v>
      </c>
      <c r="Y1075" s="225">
        <f t="shared" ref="Y1075:Y1078" si="337">+U1075-X1075</f>
        <v>38</v>
      </c>
      <c r="Z1075" s="226">
        <v>7480666.6666666679</v>
      </c>
      <c r="AA1075" s="226">
        <v>20571833.333333332</v>
      </c>
      <c r="AB1075" s="226">
        <f t="shared" si="333"/>
        <v>2805250</v>
      </c>
      <c r="AC1075" s="226">
        <v>467541.66666666669</v>
      </c>
      <c r="AD1075" s="226">
        <v>467541.66666666669</v>
      </c>
      <c r="AE1075" s="226">
        <v>467541.66666666669</v>
      </c>
      <c r="AF1075" s="226">
        <v>467541.66666666669</v>
      </c>
      <c r="AG1075" s="226">
        <v>467541.66666666669</v>
      </c>
      <c r="AH1075" s="226">
        <v>467541.66666666669</v>
      </c>
      <c r="AI1075" s="226">
        <v>467541.66666666669</v>
      </c>
      <c r="AJ1075" s="226">
        <v>467541.66666666669</v>
      </c>
      <c r="AK1075" s="226">
        <v>467541.66666666669</v>
      </c>
      <c r="AL1075" s="226">
        <v>467541.66666666669</v>
      </c>
      <c r="AM1075" s="226">
        <v>467541.66666666669</v>
      </c>
      <c r="AN1075" s="226">
        <v>467541.66666666669</v>
      </c>
      <c r="AO1075" s="226">
        <f t="shared" ref="AO1075:AO1078" si="338">+Z1075+AB1075</f>
        <v>10285916.666666668</v>
      </c>
      <c r="AP1075" s="227">
        <f t="shared" ref="AP1075:AP1078" si="339">IF(AR1075=$AR$8,((S1075-AO1075)*0),S1075-AO1075)</f>
        <v>17766583.333333332</v>
      </c>
      <c r="AQ1075" s="228"/>
      <c r="AR1075" s="332"/>
      <c r="AS1075" s="547"/>
      <c r="AT1075" s="333"/>
      <c r="AU1075" s="119" t="s">
        <v>195</v>
      </c>
      <c r="AV1075" s="548" t="e">
        <f>VLOOKUP(F1075,[78]!FIxedAssetsV2[[FixedAssetNumber]:[DepartmentOperatingUnitNumber]],35,FALSE)</f>
        <v>#REF!</v>
      </c>
      <c r="AW1075" s="548" t="e">
        <f t="shared" si="325"/>
        <v>#REF!</v>
      </c>
      <c r="BL1075" s="212"/>
    </row>
    <row r="1076" spans="1:64" s="50" customFormat="1" hidden="1" outlineLevel="1">
      <c r="A1076" s="210">
        <f t="shared" si="334"/>
        <v>1057</v>
      </c>
      <c r="B1076" s="213" t="s">
        <v>2570</v>
      </c>
      <c r="C1076" s="216" t="s">
        <v>2571</v>
      </c>
      <c r="D1076" s="212">
        <v>156</v>
      </c>
      <c r="E1076" s="212" t="s">
        <v>4383</v>
      </c>
      <c r="F1076" s="259" t="s">
        <v>4384</v>
      </c>
      <c r="G1076" s="432">
        <v>45544</v>
      </c>
      <c r="H1076" s="329" t="s">
        <v>19</v>
      </c>
      <c r="I1076" s="218"/>
      <c r="J1076" s="218" t="s">
        <v>4379</v>
      </c>
      <c r="K1076" s="218" t="s">
        <v>386</v>
      </c>
      <c r="L1076" s="218" t="s">
        <v>4385</v>
      </c>
      <c r="M1076" s="217">
        <v>2024</v>
      </c>
      <c r="N1076" s="218" t="s">
        <v>4381</v>
      </c>
      <c r="O1076" s="218" t="s">
        <v>4382</v>
      </c>
      <c r="P1076" s="218" t="s">
        <v>4382</v>
      </c>
      <c r="Q1076" s="212">
        <v>1</v>
      </c>
      <c r="R1076" s="454"/>
      <c r="S1076" s="435">
        <v>28052500</v>
      </c>
      <c r="T1076" s="221">
        <f t="shared" si="327"/>
        <v>467541.66666666669</v>
      </c>
      <c r="U1076" s="222">
        <v>60</v>
      </c>
      <c r="V1076" s="223">
        <v>16</v>
      </c>
      <c r="W1076" s="222">
        <f t="shared" si="335"/>
        <v>6</v>
      </c>
      <c r="X1076" s="224">
        <f t="shared" si="336"/>
        <v>22</v>
      </c>
      <c r="Y1076" s="225">
        <f t="shared" si="337"/>
        <v>38</v>
      </c>
      <c r="Z1076" s="226">
        <v>7480666.6666666679</v>
      </c>
      <c r="AA1076" s="226">
        <v>20571833.333333332</v>
      </c>
      <c r="AB1076" s="226">
        <f t="shared" si="333"/>
        <v>2805250</v>
      </c>
      <c r="AC1076" s="226">
        <v>467541.66666666669</v>
      </c>
      <c r="AD1076" s="226">
        <v>467541.66666666669</v>
      </c>
      <c r="AE1076" s="226">
        <v>467541.66666666669</v>
      </c>
      <c r="AF1076" s="226">
        <v>467541.66666666669</v>
      </c>
      <c r="AG1076" s="226">
        <v>467541.66666666669</v>
      </c>
      <c r="AH1076" s="226">
        <v>467541.66666666669</v>
      </c>
      <c r="AI1076" s="226">
        <v>467541.66666666669</v>
      </c>
      <c r="AJ1076" s="226">
        <v>467541.66666666669</v>
      </c>
      <c r="AK1076" s="226">
        <v>467541.66666666669</v>
      </c>
      <c r="AL1076" s="226">
        <v>467541.66666666669</v>
      </c>
      <c r="AM1076" s="226">
        <v>467541.66666666669</v>
      </c>
      <c r="AN1076" s="226">
        <v>467541.66666666669</v>
      </c>
      <c r="AO1076" s="226">
        <f t="shared" si="338"/>
        <v>10285916.666666668</v>
      </c>
      <c r="AP1076" s="227">
        <f t="shared" si="339"/>
        <v>17766583.333333332</v>
      </c>
      <c r="AQ1076" s="228"/>
      <c r="AR1076" s="332"/>
      <c r="AS1076" s="547"/>
      <c r="AT1076" s="333"/>
      <c r="AU1076" s="119" t="s">
        <v>195</v>
      </c>
      <c r="AV1076" s="548" t="e">
        <f>VLOOKUP(F1076,[78]!FIxedAssetsV2[[FixedAssetNumber]:[DepartmentOperatingUnitNumber]],35,FALSE)</f>
        <v>#REF!</v>
      </c>
      <c r="AW1076" s="548" t="e">
        <f t="shared" si="325"/>
        <v>#REF!</v>
      </c>
      <c r="BL1076" s="212" t="s">
        <v>4383</v>
      </c>
    </row>
    <row r="1077" spans="1:64" s="50" customFormat="1" hidden="1" outlineLevel="1">
      <c r="A1077" s="210">
        <f t="shared" si="334"/>
        <v>1058</v>
      </c>
      <c r="B1077" s="213" t="s">
        <v>4386</v>
      </c>
      <c r="C1077" s="216" t="s">
        <v>188</v>
      </c>
      <c r="D1077" s="212">
        <v>156</v>
      </c>
      <c r="E1077" s="212" t="s">
        <v>4387</v>
      </c>
      <c r="F1077" s="259" t="s">
        <v>4388</v>
      </c>
      <c r="G1077" s="432">
        <v>45544</v>
      </c>
      <c r="H1077" s="329" t="s">
        <v>19</v>
      </c>
      <c r="I1077" s="218"/>
      <c r="J1077" s="218" t="s">
        <v>4379</v>
      </c>
      <c r="K1077" s="218" t="s">
        <v>386</v>
      </c>
      <c r="L1077" s="218" t="s">
        <v>4385</v>
      </c>
      <c r="M1077" s="217">
        <v>2024</v>
      </c>
      <c r="N1077" s="218" t="s">
        <v>4381</v>
      </c>
      <c r="O1077" s="218" t="s">
        <v>4382</v>
      </c>
      <c r="P1077" s="218" t="s">
        <v>4382</v>
      </c>
      <c r="Q1077" s="212">
        <v>1</v>
      </c>
      <c r="R1077" s="454"/>
      <c r="S1077" s="435">
        <v>28052500</v>
      </c>
      <c r="T1077" s="221">
        <f t="shared" si="327"/>
        <v>467541.66666666669</v>
      </c>
      <c r="U1077" s="222">
        <v>60</v>
      </c>
      <c r="V1077" s="223">
        <v>16</v>
      </c>
      <c r="W1077" s="222">
        <f t="shared" si="335"/>
        <v>6</v>
      </c>
      <c r="X1077" s="224">
        <f t="shared" si="336"/>
        <v>22</v>
      </c>
      <c r="Y1077" s="225">
        <f t="shared" si="337"/>
        <v>38</v>
      </c>
      <c r="Z1077" s="226">
        <v>7480666.6666666679</v>
      </c>
      <c r="AA1077" s="226">
        <v>20571833.333333332</v>
      </c>
      <c r="AB1077" s="226">
        <f t="shared" si="333"/>
        <v>2805250</v>
      </c>
      <c r="AC1077" s="226">
        <v>467541.66666666669</v>
      </c>
      <c r="AD1077" s="226">
        <v>467541.66666666669</v>
      </c>
      <c r="AE1077" s="226">
        <v>467541.66666666669</v>
      </c>
      <c r="AF1077" s="226">
        <v>467541.66666666669</v>
      </c>
      <c r="AG1077" s="226">
        <v>467541.66666666669</v>
      </c>
      <c r="AH1077" s="226">
        <v>467541.66666666669</v>
      </c>
      <c r="AI1077" s="226">
        <v>467541.66666666669</v>
      </c>
      <c r="AJ1077" s="226">
        <v>467541.66666666669</v>
      </c>
      <c r="AK1077" s="226">
        <v>467541.66666666669</v>
      </c>
      <c r="AL1077" s="226">
        <v>467541.66666666669</v>
      </c>
      <c r="AM1077" s="226">
        <v>467541.66666666669</v>
      </c>
      <c r="AN1077" s="226">
        <v>467541.66666666669</v>
      </c>
      <c r="AO1077" s="226">
        <f t="shared" si="338"/>
        <v>10285916.666666668</v>
      </c>
      <c r="AP1077" s="227">
        <f t="shared" si="339"/>
        <v>17766583.333333332</v>
      </c>
      <c r="AQ1077" s="228"/>
      <c r="AR1077" s="332"/>
      <c r="AS1077" s="547"/>
      <c r="AT1077" s="333"/>
      <c r="AU1077" s="119" t="s">
        <v>195</v>
      </c>
      <c r="AV1077" s="548" t="e">
        <f>VLOOKUP(F1077,[78]!FIxedAssetsV2[[FixedAssetNumber]:[DepartmentOperatingUnitNumber]],35,FALSE)</f>
        <v>#REF!</v>
      </c>
      <c r="AW1077" s="548" t="e">
        <f t="shared" si="325"/>
        <v>#REF!</v>
      </c>
      <c r="BL1077" s="212" t="s">
        <v>4387</v>
      </c>
    </row>
    <row r="1078" spans="1:64" s="50" customFormat="1" hidden="1" outlineLevel="1">
      <c r="A1078" s="210">
        <f t="shared" si="334"/>
        <v>1059</v>
      </c>
      <c r="B1078" s="213" t="s">
        <v>1839</v>
      </c>
      <c r="C1078" s="216" t="s">
        <v>3438</v>
      </c>
      <c r="D1078" s="212">
        <v>156</v>
      </c>
      <c r="E1078" s="212" t="s">
        <v>4389</v>
      </c>
      <c r="F1078" s="259" t="s">
        <v>4390</v>
      </c>
      <c r="G1078" s="432">
        <v>45544</v>
      </c>
      <c r="H1078" s="329" t="s">
        <v>19</v>
      </c>
      <c r="I1078" s="218"/>
      <c r="J1078" s="218" t="s">
        <v>4379</v>
      </c>
      <c r="K1078" s="218" t="s">
        <v>386</v>
      </c>
      <c r="L1078" s="218" t="s">
        <v>4385</v>
      </c>
      <c r="M1078" s="217">
        <v>2024</v>
      </c>
      <c r="N1078" s="218" t="s">
        <v>4381</v>
      </c>
      <c r="O1078" s="218" t="s">
        <v>4382</v>
      </c>
      <c r="P1078" s="218" t="s">
        <v>4382</v>
      </c>
      <c r="Q1078" s="212">
        <v>1</v>
      </c>
      <c r="R1078" s="454"/>
      <c r="S1078" s="435">
        <v>28052500</v>
      </c>
      <c r="T1078" s="221">
        <f t="shared" si="327"/>
        <v>467541.66666666669</v>
      </c>
      <c r="U1078" s="222">
        <v>60</v>
      </c>
      <c r="V1078" s="223">
        <v>16</v>
      </c>
      <c r="W1078" s="222">
        <f t="shared" si="335"/>
        <v>6</v>
      </c>
      <c r="X1078" s="224">
        <f t="shared" si="336"/>
        <v>22</v>
      </c>
      <c r="Y1078" s="225">
        <f t="shared" si="337"/>
        <v>38</v>
      </c>
      <c r="Z1078" s="226">
        <v>7480666.6666666679</v>
      </c>
      <c r="AA1078" s="226">
        <v>20571833.333333332</v>
      </c>
      <c r="AB1078" s="226">
        <f t="shared" si="333"/>
        <v>2805250</v>
      </c>
      <c r="AC1078" s="226">
        <v>467541.66666666669</v>
      </c>
      <c r="AD1078" s="226">
        <v>467541.66666666669</v>
      </c>
      <c r="AE1078" s="226">
        <v>467541.66666666669</v>
      </c>
      <c r="AF1078" s="226">
        <v>467541.66666666669</v>
      </c>
      <c r="AG1078" s="226">
        <v>467541.66666666669</v>
      </c>
      <c r="AH1078" s="226">
        <v>467541.66666666669</v>
      </c>
      <c r="AI1078" s="226">
        <v>467541.66666666669</v>
      </c>
      <c r="AJ1078" s="226">
        <v>467541.66666666669</v>
      </c>
      <c r="AK1078" s="226">
        <v>467541.66666666669</v>
      </c>
      <c r="AL1078" s="226">
        <v>467541.66666666669</v>
      </c>
      <c r="AM1078" s="226">
        <v>467541.66666666669</v>
      </c>
      <c r="AN1078" s="226">
        <v>467541.66666666669</v>
      </c>
      <c r="AO1078" s="226">
        <f t="shared" si="338"/>
        <v>10285916.666666668</v>
      </c>
      <c r="AP1078" s="227">
        <f t="shared" si="339"/>
        <v>17766583.333333332</v>
      </c>
      <c r="AQ1078" s="228"/>
      <c r="AR1078" s="332"/>
      <c r="AS1078" s="547"/>
      <c r="AT1078" s="333"/>
      <c r="AU1078" s="119" t="s">
        <v>195</v>
      </c>
      <c r="AV1078" s="548" t="e">
        <f>VLOOKUP(F1078,[78]!FIxedAssetsV2[[FixedAssetNumber]:[DepartmentOperatingUnitNumber]],35,FALSE)</f>
        <v>#REF!</v>
      </c>
      <c r="AW1078" s="548" t="e">
        <f t="shared" si="325"/>
        <v>#REF!</v>
      </c>
      <c r="BL1078" s="212" t="s">
        <v>4389</v>
      </c>
    </row>
    <row r="1079" spans="1:64" s="50" customFormat="1" hidden="1" outlineLevel="1">
      <c r="A1079" s="210">
        <f t="shared" si="334"/>
        <v>1060</v>
      </c>
      <c r="B1079" s="213" t="s">
        <v>518</v>
      </c>
      <c r="C1079" s="216" t="s">
        <v>1446</v>
      </c>
      <c r="D1079" s="212">
        <v>156</v>
      </c>
      <c r="E1079" s="212" t="s">
        <v>4391</v>
      </c>
      <c r="F1079" s="259" t="s">
        <v>4392</v>
      </c>
      <c r="G1079" s="432">
        <v>45541</v>
      </c>
      <c r="H1079" s="329" t="s">
        <v>19</v>
      </c>
      <c r="I1079" s="218"/>
      <c r="J1079" s="218" t="s">
        <v>4393</v>
      </c>
      <c r="K1079" s="218" t="s">
        <v>4394</v>
      </c>
      <c r="L1079" s="218" t="s">
        <v>4395</v>
      </c>
      <c r="M1079" s="217">
        <v>2024</v>
      </c>
      <c r="N1079" s="218" t="s">
        <v>4396</v>
      </c>
      <c r="O1079" s="218" t="s">
        <v>4397</v>
      </c>
      <c r="P1079" s="218" t="s">
        <v>4398</v>
      </c>
      <c r="Q1079" s="212">
        <v>1</v>
      </c>
      <c r="R1079" s="454"/>
      <c r="S1079" s="435">
        <v>39847500</v>
      </c>
      <c r="T1079" s="221">
        <f t="shared" si="327"/>
        <v>830156.25</v>
      </c>
      <c r="U1079" s="222">
        <v>48</v>
      </c>
      <c r="V1079" s="223">
        <v>16</v>
      </c>
      <c r="W1079" s="222">
        <f t="shared" ref="W1079" si="340">+AB1079/T1079</f>
        <v>6</v>
      </c>
      <c r="X1079" s="224">
        <f t="shared" ref="X1079" si="341">+V1079+W1079</f>
        <v>22</v>
      </c>
      <c r="Y1079" s="225">
        <f t="shared" ref="Y1079" si="342">+U1079-X1079</f>
        <v>26</v>
      </c>
      <c r="Z1079" s="226">
        <v>13282500</v>
      </c>
      <c r="AA1079" s="226">
        <v>26565000</v>
      </c>
      <c r="AB1079" s="226">
        <f t="shared" si="333"/>
        <v>4980937.5</v>
      </c>
      <c r="AC1079" s="226">
        <v>830156.25</v>
      </c>
      <c r="AD1079" s="226">
        <v>830156.25</v>
      </c>
      <c r="AE1079" s="226">
        <v>830156.25</v>
      </c>
      <c r="AF1079" s="226">
        <v>830156.25</v>
      </c>
      <c r="AG1079" s="226">
        <v>830156.25</v>
      </c>
      <c r="AH1079" s="226">
        <v>830156.25</v>
      </c>
      <c r="AI1079" s="226">
        <v>830156.25</v>
      </c>
      <c r="AJ1079" s="226">
        <v>830156.25</v>
      </c>
      <c r="AK1079" s="226">
        <v>830156.25</v>
      </c>
      <c r="AL1079" s="226">
        <v>830156.25</v>
      </c>
      <c r="AM1079" s="226">
        <v>830156.25</v>
      </c>
      <c r="AN1079" s="226">
        <v>830156.25</v>
      </c>
      <c r="AO1079" s="226">
        <f t="shared" ref="AO1079" si="343">+Z1079+AB1079</f>
        <v>18263437.5</v>
      </c>
      <c r="AP1079" s="227">
        <f t="shared" ref="AP1079" si="344">IF(AR1079=$AR$8,((S1079-AO1079)*0),S1079-AO1079)</f>
        <v>21584062.5</v>
      </c>
      <c r="AQ1079" s="228"/>
      <c r="AR1079" s="332"/>
      <c r="AS1079" s="547"/>
      <c r="AT1079" s="333"/>
      <c r="AU1079" s="548" t="s">
        <v>195</v>
      </c>
      <c r="AV1079" s="548" t="e">
        <f>VLOOKUP(F1079,[78]!FIxedAssetsV2[[FixedAssetNumber]:[DepartmentOperatingUnitNumber]],35,FALSE)</f>
        <v>#REF!</v>
      </c>
      <c r="AW1079" s="548" t="e">
        <f t="shared" si="325"/>
        <v>#REF!</v>
      </c>
      <c r="BL1079" s="212" t="s">
        <v>4391</v>
      </c>
    </row>
    <row r="1080" spans="1:64" s="50" customFormat="1" hidden="1" outlineLevel="1">
      <c r="A1080" s="210">
        <f t="shared" si="334"/>
        <v>1061</v>
      </c>
      <c r="B1080" s="213" t="s">
        <v>1839</v>
      </c>
      <c r="C1080" s="216" t="s">
        <v>3438</v>
      </c>
      <c r="D1080" s="212">
        <v>156</v>
      </c>
      <c r="E1080" s="212" t="s">
        <v>4399</v>
      </c>
      <c r="F1080" s="259" t="s">
        <v>4400</v>
      </c>
      <c r="G1080" s="432">
        <v>45595</v>
      </c>
      <c r="H1080" s="329" t="s">
        <v>19</v>
      </c>
      <c r="I1080" s="218"/>
      <c r="J1080" s="218" t="s">
        <v>4401</v>
      </c>
      <c r="K1080" s="218"/>
      <c r="L1080" s="218"/>
      <c r="M1080" s="217">
        <v>2024</v>
      </c>
      <c r="N1080" s="218" t="s">
        <v>4402</v>
      </c>
      <c r="O1080" s="218" t="s">
        <v>4402</v>
      </c>
      <c r="P1080" s="218" t="s">
        <v>4402</v>
      </c>
      <c r="Q1080" s="212">
        <v>1</v>
      </c>
      <c r="R1080" s="454"/>
      <c r="S1080" s="435">
        <v>53050000</v>
      </c>
      <c r="T1080" s="221">
        <f t="shared" ref="T1080:T1084" si="345">+S1080/U1080</f>
        <v>884166.66666666663</v>
      </c>
      <c r="U1080" s="222">
        <v>60</v>
      </c>
      <c r="V1080" s="223">
        <v>15</v>
      </c>
      <c r="W1080" s="222">
        <f t="shared" ref="W1080:W1084" si="346">+AB1080/T1080</f>
        <v>6</v>
      </c>
      <c r="X1080" s="224">
        <f t="shared" ref="X1080:X1084" si="347">+V1080+W1080</f>
        <v>21</v>
      </c>
      <c r="Y1080" s="225">
        <f t="shared" ref="Y1080:Y1084" si="348">+U1080-X1080</f>
        <v>39</v>
      </c>
      <c r="Z1080" s="226">
        <v>13262500</v>
      </c>
      <c r="AA1080" s="226">
        <v>39787500</v>
      </c>
      <c r="AB1080" s="226">
        <f t="shared" si="333"/>
        <v>5305000</v>
      </c>
      <c r="AC1080" s="226">
        <v>884166.66666666663</v>
      </c>
      <c r="AD1080" s="226">
        <v>884166.66666666663</v>
      </c>
      <c r="AE1080" s="226">
        <v>884166.66666666663</v>
      </c>
      <c r="AF1080" s="226">
        <v>884166.66666666663</v>
      </c>
      <c r="AG1080" s="226">
        <v>884166.66666666663</v>
      </c>
      <c r="AH1080" s="226">
        <v>884166.66666666663</v>
      </c>
      <c r="AI1080" s="226">
        <v>884166.66666666663</v>
      </c>
      <c r="AJ1080" s="226">
        <v>884166.66666666663</v>
      </c>
      <c r="AK1080" s="226">
        <v>884166.66666666663</v>
      </c>
      <c r="AL1080" s="226">
        <v>884166.66666666663</v>
      </c>
      <c r="AM1080" s="226">
        <v>884166.66666666663</v>
      </c>
      <c r="AN1080" s="226">
        <v>884166.66666666663</v>
      </c>
      <c r="AO1080" s="226">
        <f t="shared" ref="AO1080:AO1084" si="349">+Z1080+AB1080</f>
        <v>18567500</v>
      </c>
      <c r="AP1080" s="227">
        <f t="shared" ref="AP1080:AP1084" si="350">IF(AR1080=$AR$8,((S1080-AO1080)*0),S1080-AO1080)</f>
        <v>34482500</v>
      </c>
      <c r="AQ1080" s="228"/>
      <c r="AR1080" s="332"/>
      <c r="AS1080" s="547"/>
      <c r="AT1080" s="333"/>
      <c r="AU1080" s="548" t="s">
        <v>195</v>
      </c>
      <c r="AV1080" s="548" t="e">
        <f>VLOOKUP(F1080,[78]!FIxedAssetsV2[[FixedAssetNumber]:[DepartmentOperatingUnitNumber]],35,FALSE)</f>
        <v>#REF!</v>
      </c>
      <c r="AW1080" s="548" t="e">
        <f t="shared" si="325"/>
        <v>#REF!</v>
      </c>
      <c r="BL1080" s="212" t="s">
        <v>4399</v>
      </c>
    </row>
    <row r="1081" spans="1:64" s="50" customFormat="1" hidden="1" outlineLevel="1">
      <c r="A1081" s="210">
        <f t="shared" si="334"/>
        <v>1062</v>
      </c>
      <c r="B1081" s="213" t="s">
        <v>518</v>
      </c>
      <c r="C1081" s="216" t="s">
        <v>1133</v>
      </c>
      <c r="D1081" s="212">
        <v>156</v>
      </c>
      <c r="E1081" s="212" t="s">
        <v>4399</v>
      </c>
      <c r="F1081" s="259" t="s">
        <v>4403</v>
      </c>
      <c r="G1081" s="432">
        <v>45595</v>
      </c>
      <c r="H1081" s="329" t="s">
        <v>19</v>
      </c>
      <c r="I1081" s="218"/>
      <c r="J1081" s="218" t="s">
        <v>4401</v>
      </c>
      <c r="K1081" s="218"/>
      <c r="L1081" s="218"/>
      <c r="M1081" s="217">
        <v>2024</v>
      </c>
      <c r="N1081" s="218"/>
      <c r="O1081" s="218"/>
      <c r="P1081" s="218"/>
      <c r="Q1081" s="212">
        <v>1</v>
      </c>
      <c r="R1081" s="454"/>
      <c r="S1081" s="435">
        <v>53050000</v>
      </c>
      <c r="T1081" s="221">
        <f t="shared" si="345"/>
        <v>884166.66666666663</v>
      </c>
      <c r="U1081" s="222">
        <v>60</v>
      </c>
      <c r="V1081" s="223">
        <v>15</v>
      </c>
      <c r="W1081" s="222">
        <f t="shared" si="346"/>
        <v>6</v>
      </c>
      <c r="X1081" s="224">
        <f t="shared" si="347"/>
        <v>21</v>
      </c>
      <c r="Y1081" s="225">
        <f t="shared" si="348"/>
        <v>39</v>
      </c>
      <c r="Z1081" s="226">
        <v>13262500</v>
      </c>
      <c r="AA1081" s="226">
        <v>39787500</v>
      </c>
      <c r="AB1081" s="226">
        <f t="shared" si="333"/>
        <v>5305000</v>
      </c>
      <c r="AC1081" s="226">
        <v>884166.66666666663</v>
      </c>
      <c r="AD1081" s="226">
        <v>884166.66666666663</v>
      </c>
      <c r="AE1081" s="226">
        <v>884166.66666666663</v>
      </c>
      <c r="AF1081" s="226">
        <v>884166.66666666663</v>
      </c>
      <c r="AG1081" s="226">
        <v>884166.66666666663</v>
      </c>
      <c r="AH1081" s="226">
        <v>884166.66666666663</v>
      </c>
      <c r="AI1081" s="226">
        <v>884166.66666666663</v>
      </c>
      <c r="AJ1081" s="226">
        <v>884166.66666666663</v>
      </c>
      <c r="AK1081" s="226">
        <v>884166.66666666663</v>
      </c>
      <c r="AL1081" s="226">
        <v>884166.66666666663</v>
      </c>
      <c r="AM1081" s="226">
        <v>884166.66666666663</v>
      </c>
      <c r="AN1081" s="226">
        <v>884166.66666666663</v>
      </c>
      <c r="AO1081" s="226">
        <f t="shared" si="349"/>
        <v>18567500</v>
      </c>
      <c r="AP1081" s="227">
        <f t="shared" si="350"/>
        <v>34482500</v>
      </c>
      <c r="AQ1081" s="228"/>
      <c r="AR1081" s="332"/>
      <c r="AS1081" s="547"/>
      <c r="AT1081" s="333"/>
      <c r="AU1081" s="119" t="s">
        <v>1492</v>
      </c>
      <c r="AV1081" s="548" t="e">
        <f>VLOOKUP(F1081,[78]!FIxedAssetsV2[[FixedAssetNumber]:[DepartmentOperatingUnitNumber]],35,FALSE)</f>
        <v>#REF!</v>
      </c>
      <c r="AW1081" s="548" t="e">
        <f t="shared" si="325"/>
        <v>#REF!</v>
      </c>
      <c r="BL1081" s="212" t="s">
        <v>4399</v>
      </c>
    </row>
    <row r="1082" spans="1:64" s="50" customFormat="1" hidden="1" outlineLevel="1">
      <c r="A1082" s="210">
        <f t="shared" si="334"/>
        <v>1063</v>
      </c>
      <c r="B1082" s="213" t="s">
        <v>241</v>
      </c>
      <c r="C1082" s="216" t="s">
        <v>242</v>
      </c>
      <c r="D1082" s="212">
        <v>156</v>
      </c>
      <c r="E1082" s="212" t="s">
        <v>4404</v>
      </c>
      <c r="F1082" s="259" t="s">
        <v>4405</v>
      </c>
      <c r="G1082" s="432">
        <v>45595</v>
      </c>
      <c r="H1082" s="329" t="s">
        <v>19</v>
      </c>
      <c r="I1082" s="218"/>
      <c r="J1082" s="218" t="s">
        <v>4401</v>
      </c>
      <c r="K1082" s="218"/>
      <c r="L1082" s="218"/>
      <c r="M1082" s="217">
        <v>2024</v>
      </c>
      <c r="N1082" s="218" t="s">
        <v>4406</v>
      </c>
      <c r="O1082" s="218" t="s">
        <v>4406</v>
      </c>
      <c r="P1082" s="218" t="s">
        <v>4406</v>
      </c>
      <c r="Q1082" s="212">
        <v>1</v>
      </c>
      <c r="R1082" s="454"/>
      <c r="S1082" s="435">
        <v>50425000</v>
      </c>
      <c r="T1082" s="221">
        <f t="shared" si="345"/>
        <v>840416.66666666663</v>
      </c>
      <c r="U1082" s="222">
        <v>60</v>
      </c>
      <c r="V1082" s="223">
        <v>15</v>
      </c>
      <c r="W1082" s="222">
        <f t="shared" si="346"/>
        <v>6</v>
      </c>
      <c r="X1082" s="224">
        <f t="shared" si="347"/>
        <v>21</v>
      </c>
      <c r="Y1082" s="225">
        <f t="shared" si="348"/>
        <v>39</v>
      </c>
      <c r="Z1082" s="226">
        <v>12606250</v>
      </c>
      <c r="AA1082" s="226">
        <v>37818750</v>
      </c>
      <c r="AB1082" s="226">
        <f t="shared" si="333"/>
        <v>5042500</v>
      </c>
      <c r="AC1082" s="226">
        <v>840416.66666666663</v>
      </c>
      <c r="AD1082" s="226">
        <v>840416.66666666663</v>
      </c>
      <c r="AE1082" s="226">
        <v>840416.66666666663</v>
      </c>
      <c r="AF1082" s="226">
        <v>840416.66666666663</v>
      </c>
      <c r="AG1082" s="226">
        <v>840416.66666666663</v>
      </c>
      <c r="AH1082" s="226">
        <v>840416.66666666663</v>
      </c>
      <c r="AI1082" s="226">
        <v>840416.66666666663</v>
      </c>
      <c r="AJ1082" s="226">
        <v>840416.66666666663</v>
      </c>
      <c r="AK1082" s="226">
        <v>840416.66666666663</v>
      </c>
      <c r="AL1082" s="226">
        <v>840416.66666666663</v>
      </c>
      <c r="AM1082" s="226">
        <v>840416.66666666663</v>
      </c>
      <c r="AN1082" s="226">
        <v>840416.66666666663</v>
      </c>
      <c r="AO1082" s="226">
        <f t="shared" si="349"/>
        <v>17648750</v>
      </c>
      <c r="AP1082" s="227">
        <f t="shared" si="350"/>
        <v>32776250</v>
      </c>
      <c r="AQ1082" s="228"/>
      <c r="AR1082" s="332"/>
      <c r="AS1082" s="547"/>
      <c r="AT1082" s="333"/>
      <c r="AU1082" s="119" t="s">
        <v>1492</v>
      </c>
      <c r="AV1082" s="548" t="e">
        <f>VLOOKUP(F1082,[78]!FIxedAssetsV2[[FixedAssetNumber]:[DepartmentOperatingUnitNumber]],35,FALSE)</f>
        <v>#REF!</v>
      </c>
      <c r="AW1082" s="548" t="e">
        <f t="shared" si="325"/>
        <v>#REF!</v>
      </c>
      <c r="BL1082" s="212" t="s">
        <v>4404</v>
      </c>
    </row>
    <row r="1083" spans="1:64" s="50" customFormat="1" hidden="1" outlineLevel="1">
      <c r="A1083" s="210">
        <f t="shared" si="334"/>
        <v>1064</v>
      </c>
      <c r="B1083" s="213" t="s">
        <v>241</v>
      </c>
      <c r="C1083" s="216" t="s">
        <v>242</v>
      </c>
      <c r="D1083" s="212">
        <v>156</v>
      </c>
      <c r="E1083" s="212" t="s">
        <v>4407</v>
      </c>
      <c r="F1083" s="259" t="s">
        <v>4408</v>
      </c>
      <c r="G1083" s="432">
        <v>45595</v>
      </c>
      <c r="H1083" s="329" t="s">
        <v>19</v>
      </c>
      <c r="I1083" s="218"/>
      <c r="J1083" s="218" t="s">
        <v>4401</v>
      </c>
      <c r="K1083" s="218"/>
      <c r="L1083" s="218"/>
      <c r="M1083" s="217">
        <v>2024</v>
      </c>
      <c r="N1083" s="218" t="s">
        <v>4409</v>
      </c>
      <c r="O1083" s="218" t="s">
        <v>4409</v>
      </c>
      <c r="P1083" s="218" t="s">
        <v>4409</v>
      </c>
      <c r="Q1083" s="212">
        <v>1</v>
      </c>
      <c r="R1083" s="454"/>
      <c r="S1083" s="435">
        <v>50425000</v>
      </c>
      <c r="T1083" s="221">
        <f t="shared" si="345"/>
        <v>840416.66666666663</v>
      </c>
      <c r="U1083" s="222">
        <v>60</v>
      </c>
      <c r="V1083" s="223">
        <v>15</v>
      </c>
      <c r="W1083" s="222">
        <f t="shared" si="346"/>
        <v>6</v>
      </c>
      <c r="X1083" s="224">
        <f t="shared" si="347"/>
        <v>21</v>
      </c>
      <c r="Y1083" s="225">
        <f t="shared" si="348"/>
        <v>39</v>
      </c>
      <c r="Z1083" s="226">
        <v>12606250</v>
      </c>
      <c r="AA1083" s="226">
        <v>37818750</v>
      </c>
      <c r="AB1083" s="226">
        <f t="shared" si="333"/>
        <v>5042500</v>
      </c>
      <c r="AC1083" s="226">
        <v>840416.66666666663</v>
      </c>
      <c r="AD1083" s="226">
        <v>840416.66666666663</v>
      </c>
      <c r="AE1083" s="226">
        <v>840416.66666666663</v>
      </c>
      <c r="AF1083" s="226">
        <v>840416.66666666663</v>
      </c>
      <c r="AG1083" s="226">
        <v>840416.66666666663</v>
      </c>
      <c r="AH1083" s="226">
        <v>840416.66666666663</v>
      </c>
      <c r="AI1083" s="226">
        <v>840416.66666666663</v>
      </c>
      <c r="AJ1083" s="226">
        <v>840416.66666666663</v>
      </c>
      <c r="AK1083" s="226">
        <v>840416.66666666663</v>
      </c>
      <c r="AL1083" s="226">
        <v>840416.66666666663</v>
      </c>
      <c r="AM1083" s="226">
        <v>840416.66666666663</v>
      </c>
      <c r="AN1083" s="226">
        <v>840416.66666666663</v>
      </c>
      <c r="AO1083" s="226">
        <f t="shared" si="349"/>
        <v>17648750</v>
      </c>
      <c r="AP1083" s="227">
        <f t="shared" si="350"/>
        <v>32776250</v>
      </c>
      <c r="AQ1083" s="228"/>
      <c r="AR1083" s="332"/>
      <c r="AS1083" s="547"/>
      <c r="AT1083" s="333"/>
      <c r="AU1083" s="119" t="s">
        <v>1492</v>
      </c>
      <c r="AV1083" s="548" t="e">
        <f>VLOOKUP(F1083,[78]!FIxedAssetsV2[[FixedAssetNumber]:[DepartmentOperatingUnitNumber]],35,FALSE)</f>
        <v>#REF!</v>
      </c>
      <c r="AW1083" s="548" t="e">
        <f t="shared" si="325"/>
        <v>#REF!</v>
      </c>
      <c r="BL1083" s="212" t="s">
        <v>4407</v>
      </c>
    </row>
    <row r="1084" spans="1:64" s="50" customFormat="1" hidden="1" outlineLevel="1">
      <c r="A1084" s="210">
        <f t="shared" si="334"/>
        <v>1065</v>
      </c>
      <c r="B1084" s="213" t="s">
        <v>266</v>
      </c>
      <c r="C1084" s="216" t="s">
        <v>4410</v>
      </c>
      <c r="D1084" s="212">
        <v>156</v>
      </c>
      <c r="E1084" s="212" t="s">
        <v>4411</v>
      </c>
      <c r="F1084" s="259" t="s">
        <v>4411</v>
      </c>
      <c r="G1084" s="432">
        <v>45595</v>
      </c>
      <c r="H1084" s="329" t="s">
        <v>19</v>
      </c>
      <c r="I1084" s="218"/>
      <c r="J1084" s="218" t="s">
        <v>4401</v>
      </c>
      <c r="K1084" s="218"/>
      <c r="L1084" s="218"/>
      <c r="M1084" s="217">
        <v>2024</v>
      </c>
      <c r="N1084" s="218" t="s">
        <v>4412</v>
      </c>
      <c r="O1084" s="218" t="s">
        <v>4412</v>
      </c>
      <c r="P1084" s="218" t="s">
        <v>4412</v>
      </c>
      <c r="Q1084" s="212">
        <v>1</v>
      </c>
      <c r="R1084" s="454"/>
      <c r="S1084" s="435">
        <v>53050000</v>
      </c>
      <c r="T1084" s="221">
        <f t="shared" si="345"/>
        <v>884166.66666666663</v>
      </c>
      <c r="U1084" s="222">
        <v>60</v>
      </c>
      <c r="V1084" s="223">
        <v>15</v>
      </c>
      <c r="W1084" s="222">
        <f t="shared" si="346"/>
        <v>6</v>
      </c>
      <c r="X1084" s="224">
        <f t="shared" si="347"/>
        <v>21</v>
      </c>
      <c r="Y1084" s="225">
        <f t="shared" si="348"/>
        <v>39</v>
      </c>
      <c r="Z1084" s="226">
        <v>13262500</v>
      </c>
      <c r="AA1084" s="226">
        <v>39787500</v>
      </c>
      <c r="AB1084" s="226">
        <f t="shared" si="333"/>
        <v>5305000</v>
      </c>
      <c r="AC1084" s="226">
        <v>884166.66666666663</v>
      </c>
      <c r="AD1084" s="226">
        <v>884166.66666666663</v>
      </c>
      <c r="AE1084" s="226">
        <v>884166.66666666663</v>
      </c>
      <c r="AF1084" s="226">
        <v>884166.66666666663</v>
      </c>
      <c r="AG1084" s="226">
        <v>884166.66666666663</v>
      </c>
      <c r="AH1084" s="226">
        <v>884166.66666666663</v>
      </c>
      <c r="AI1084" s="226">
        <v>884166.66666666663</v>
      </c>
      <c r="AJ1084" s="226">
        <v>884166.66666666663</v>
      </c>
      <c r="AK1084" s="226">
        <v>884166.66666666663</v>
      </c>
      <c r="AL1084" s="226">
        <v>884166.66666666663</v>
      </c>
      <c r="AM1084" s="226">
        <v>884166.66666666663</v>
      </c>
      <c r="AN1084" s="226">
        <v>884166.66666666663</v>
      </c>
      <c r="AO1084" s="226">
        <f t="shared" si="349"/>
        <v>18567500</v>
      </c>
      <c r="AP1084" s="227">
        <f t="shared" si="350"/>
        <v>34482500</v>
      </c>
      <c r="AQ1084" s="228"/>
      <c r="AR1084" s="332"/>
      <c r="AS1084" s="547"/>
      <c r="AT1084" s="333"/>
      <c r="AU1084" s="119" t="s">
        <v>1492</v>
      </c>
      <c r="AV1084" s="548" t="e">
        <f>VLOOKUP(F1084,[78]!FIxedAssetsV2[[FixedAssetNumber]:[DepartmentOperatingUnitNumber]],35,FALSE)</f>
        <v>#REF!</v>
      </c>
      <c r="AW1084" s="548" t="e">
        <f t="shared" si="325"/>
        <v>#REF!</v>
      </c>
      <c r="BL1084" s="212" t="s">
        <v>4411</v>
      </c>
    </row>
    <row r="1085" spans="1:64" s="50" customFormat="1" hidden="1" outlineLevel="1">
      <c r="A1085" s="210">
        <f t="shared" si="334"/>
        <v>1066</v>
      </c>
      <c r="B1085" s="213" t="s">
        <v>518</v>
      </c>
      <c r="C1085" s="216" t="s">
        <v>512</v>
      </c>
      <c r="D1085" s="212">
        <v>156</v>
      </c>
      <c r="E1085" s="212" t="s">
        <v>4413</v>
      </c>
      <c r="F1085" s="259" t="s">
        <v>4414</v>
      </c>
      <c r="G1085" s="432">
        <v>45597</v>
      </c>
      <c r="H1085" s="329"/>
      <c r="I1085" s="218"/>
      <c r="J1085" s="218" t="s">
        <v>4415</v>
      </c>
      <c r="K1085" s="218"/>
      <c r="L1085" s="218" t="s">
        <v>4416</v>
      </c>
      <c r="M1085" s="217">
        <v>2024</v>
      </c>
      <c r="N1085" s="218" t="s">
        <v>4417</v>
      </c>
      <c r="O1085" s="218" t="s">
        <v>4417</v>
      </c>
      <c r="P1085" s="218" t="s">
        <v>4417</v>
      </c>
      <c r="Q1085" s="212">
        <v>1</v>
      </c>
      <c r="R1085" s="454"/>
      <c r="S1085" s="435">
        <v>12800000</v>
      </c>
      <c r="T1085" s="221">
        <f t="shared" ref="T1085:T1123" si="351">+S1085/U1085</f>
        <v>266666.66666666669</v>
      </c>
      <c r="U1085" s="222">
        <v>48</v>
      </c>
      <c r="V1085" s="223">
        <v>14.999999999999998</v>
      </c>
      <c r="W1085" s="222">
        <f t="shared" ref="W1085:W1123" si="352">+AB1085/T1085</f>
        <v>6</v>
      </c>
      <c r="X1085" s="224">
        <f t="shared" ref="X1085:X1123" si="353">+V1085+W1085</f>
        <v>21</v>
      </c>
      <c r="Y1085" s="225">
        <f t="shared" ref="Y1085:Y1123" si="354">+U1085-X1085</f>
        <v>27</v>
      </c>
      <c r="Z1085" s="226">
        <v>3999999.9999999995</v>
      </c>
      <c r="AA1085" s="226">
        <v>8800000</v>
      </c>
      <c r="AB1085" s="226">
        <f t="shared" si="333"/>
        <v>1600000.0000000002</v>
      </c>
      <c r="AC1085" s="226">
        <v>266666.66666666669</v>
      </c>
      <c r="AD1085" s="226">
        <v>266666.66666666669</v>
      </c>
      <c r="AE1085" s="226">
        <v>266666.66666666669</v>
      </c>
      <c r="AF1085" s="226">
        <v>266666.66666666669</v>
      </c>
      <c r="AG1085" s="226">
        <v>266666.66666666669</v>
      </c>
      <c r="AH1085" s="226">
        <v>266666.66666666669</v>
      </c>
      <c r="AI1085" s="226">
        <v>266666.66666666669</v>
      </c>
      <c r="AJ1085" s="226">
        <v>266666.66666666669</v>
      </c>
      <c r="AK1085" s="226">
        <v>266666.66666666669</v>
      </c>
      <c r="AL1085" s="226">
        <v>266666.66666666669</v>
      </c>
      <c r="AM1085" s="226">
        <v>266666.66666666669</v>
      </c>
      <c r="AN1085" s="226">
        <v>266666.66666666669</v>
      </c>
      <c r="AO1085" s="226">
        <f t="shared" ref="AO1085:AO1123" si="355">+Z1085+AB1085</f>
        <v>5600000</v>
      </c>
      <c r="AP1085" s="227">
        <f t="shared" ref="AP1085:AP1123" si="356">IF(AR1085=$AR$8,((S1085-AO1085)*0),S1085-AO1085)</f>
        <v>7200000</v>
      </c>
      <c r="AQ1085" s="228"/>
      <c r="AR1085" s="332"/>
      <c r="AS1085" s="547"/>
      <c r="AT1085" s="333"/>
      <c r="AU1085" s="119" t="s">
        <v>195</v>
      </c>
      <c r="AV1085" s="548" t="e">
        <f>VLOOKUP(F1085,[78]!FIxedAssetsV2[[FixedAssetNumber]:[DepartmentOperatingUnitNumber]],35,FALSE)</f>
        <v>#REF!</v>
      </c>
      <c r="AW1085" s="548" t="e">
        <f t="shared" si="325"/>
        <v>#REF!</v>
      </c>
      <c r="BL1085" s="212" t="s">
        <v>4413</v>
      </c>
    </row>
    <row r="1086" spans="1:64" s="50" customFormat="1" hidden="1" outlineLevel="1">
      <c r="A1086" s="210">
        <f t="shared" si="334"/>
        <v>1067</v>
      </c>
      <c r="B1086" s="213" t="s">
        <v>518</v>
      </c>
      <c r="C1086" s="216" t="s">
        <v>512</v>
      </c>
      <c r="D1086" s="212">
        <v>156</v>
      </c>
      <c r="E1086" s="212" t="s">
        <v>4418</v>
      </c>
      <c r="F1086" s="259" t="s">
        <v>4419</v>
      </c>
      <c r="G1086" s="432">
        <v>45597</v>
      </c>
      <c r="H1086" s="329"/>
      <c r="I1086" s="218"/>
      <c r="J1086" s="218" t="s">
        <v>4415</v>
      </c>
      <c r="K1086" s="218"/>
      <c r="L1086" s="218" t="s">
        <v>4416</v>
      </c>
      <c r="M1086" s="217">
        <v>2024</v>
      </c>
      <c r="N1086" s="218" t="s">
        <v>4420</v>
      </c>
      <c r="O1086" s="218" t="s">
        <v>4420</v>
      </c>
      <c r="P1086" s="218" t="s">
        <v>4420</v>
      </c>
      <c r="Q1086" s="212">
        <v>1</v>
      </c>
      <c r="R1086" s="454"/>
      <c r="S1086" s="435">
        <v>12800000</v>
      </c>
      <c r="T1086" s="221">
        <f t="shared" si="351"/>
        <v>266666.66666666669</v>
      </c>
      <c r="U1086" s="222">
        <v>48</v>
      </c>
      <c r="V1086" s="223">
        <v>14.999999999999998</v>
      </c>
      <c r="W1086" s="222">
        <f t="shared" si="352"/>
        <v>6</v>
      </c>
      <c r="X1086" s="224">
        <f t="shared" si="353"/>
        <v>21</v>
      </c>
      <c r="Y1086" s="225">
        <f t="shared" si="354"/>
        <v>27</v>
      </c>
      <c r="Z1086" s="226">
        <v>3999999.9999999995</v>
      </c>
      <c r="AA1086" s="226">
        <v>8800000</v>
      </c>
      <c r="AB1086" s="226">
        <f t="shared" si="333"/>
        <v>1600000.0000000002</v>
      </c>
      <c r="AC1086" s="226">
        <v>266666.66666666669</v>
      </c>
      <c r="AD1086" s="226">
        <v>266666.66666666669</v>
      </c>
      <c r="AE1086" s="226">
        <v>266666.66666666669</v>
      </c>
      <c r="AF1086" s="226">
        <v>266666.66666666669</v>
      </c>
      <c r="AG1086" s="226">
        <v>266666.66666666669</v>
      </c>
      <c r="AH1086" s="226">
        <v>266666.66666666669</v>
      </c>
      <c r="AI1086" s="226">
        <v>266666.66666666669</v>
      </c>
      <c r="AJ1086" s="226">
        <v>266666.66666666669</v>
      </c>
      <c r="AK1086" s="226">
        <v>266666.66666666669</v>
      </c>
      <c r="AL1086" s="226">
        <v>266666.66666666669</v>
      </c>
      <c r="AM1086" s="226">
        <v>266666.66666666669</v>
      </c>
      <c r="AN1086" s="226">
        <v>266666.66666666669</v>
      </c>
      <c r="AO1086" s="226">
        <f t="shared" si="355"/>
        <v>5600000</v>
      </c>
      <c r="AP1086" s="227">
        <f t="shared" si="356"/>
        <v>7200000</v>
      </c>
      <c r="AQ1086" s="228"/>
      <c r="AR1086" s="332"/>
      <c r="AS1086" s="547"/>
      <c r="AT1086" s="333"/>
      <c r="AU1086" s="548" t="s">
        <v>195</v>
      </c>
      <c r="AV1086" s="548" t="e">
        <f>VLOOKUP(F1086,[78]!FIxedAssetsV2[[FixedAssetNumber]:[DepartmentOperatingUnitNumber]],35,FALSE)</f>
        <v>#REF!</v>
      </c>
      <c r="AW1086" s="548" t="e">
        <f t="shared" ref="AW1086:AW1153" si="357">AV1086-AJ1086</f>
        <v>#REF!</v>
      </c>
      <c r="BL1086" s="212" t="s">
        <v>4418</v>
      </c>
    </row>
    <row r="1087" spans="1:64" s="50" customFormat="1" hidden="1" outlineLevel="1">
      <c r="A1087" s="210">
        <f t="shared" si="334"/>
        <v>1068</v>
      </c>
      <c r="B1087" s="213" t="s">
        <v>518</v>
      </c>
      <c r="C1087" s="216" t="s">
        <v>512</v>
      </c>
      <c r="D1087" s="212">
        <v>156</v>
      </c>
      <c r="E1087" s="212" t="s">
        <v>4421</v>
      </c>
      <c r="F1087" s="259" t="s">
        <v>4422</v>
      </c>
      <c r="G1087" s="432">
        <v>45597</v>
      </c>
      <c r="H1087" s="329"/>
      <c r="I1087" s="218"/>
      <c r="J1087" s="218" t="s">
        <v>4415</v>
      </c>
      <c r="K1087" s="218"/>
      <c r="L1087" s="218" t="s">
        <v>4416</v>
      </c>
      <c r="M1087" s="217">
        <v>2024</v>
      </c>
      <c r="N1087" s="218" t="s">
        <v>4423</v>
      </c>
      <c r="O1087" s="218" t="s">
        <v>4423</v>
      </c>
      <c r="P1087" s="218" t="s">
        <v>4423</v>
      </c>
      <c r="Q1087" s="212">
        <v>1</v>
      </c>
      <c r="R1087" s="454"/>
      <c r="S1087" s="435">
        <v>12800000</v>
      </c>
      <c r="T1087" s="221">
        <f t="shared" si="351"/>
        <v>266666.66666666669</v>
      </c>
      <c r="U1087" s="222">
        <v>48</v>
      </c>
      <c r="V1087" s="223">
        <v>14.999999999999998</v>
      </c>
      <c r="W1087" s="222">
        <f t="shared" si="352"/>
        <v>6</v>
      </c>
      <c r="X1087" s="224">
        <f t="shared" si="353"/>
        <v>21</v>
      </c>
      <c r="Y1087" s="225">
        <f t="shared" si="354"/>
        <v>27</v>
      </c>
      <c r="Z1087" s="226">
        <v>3999999.9999999995</v>
      </c>
      <c r="AA1087" s="226">
        <v>8800000</v>
      </c>
      <c r="AB1087" s="226">
        <f t="shared" si="333"/>
        <v>1600000.0000000002</v>
      </c>
      <c r="AC1087" s="226">
        <v>266666.66666666669</v>
      </c>
      <c r="AD1087" s="226">
        <v>266666.66666666669</v>
      </c>
      <c r="AE1087" s="226">
        <v>266666.66666666669</v>
      </c>
      <c r="AF1087" s="226">
        <v>266666.66666666669</v>
      </c>
      <c r="AG1087" s="226">
        <v>266666.66666666669</v>
      </c>
      <c r="AH1087" s="226">
        <v>266666.66666666669</v>
      </c>
      <c r="AI1087" s="226">
        <v>266666.66666666669</v>
      </c>
      <c r="AJ1087" s="226">
        <v>266666.66666666669</v>
      </c>
      <c r="AK1087" s="226">
        <v>266666.66666666669</v>
      </c>
      <c r="AL1087" s="226">
        <v>266666.66666666669</v>
      </c>
      <c r="AM1087" s="226">
        <v>266666.66666666669</v>
      </c>
      <c r="AN1087" s="226">
        <v>266666.66666666669</v>
      </c>
      <c r="AO1087" s="226">
        <f t="shared" si="355"/>
        <v>5600000</v>
      </c>
      <c r="AP1087" s="227">
        <f t="shared" si="356"/>
        <v>7200000</v>
      </c>
      <c r="AQ1087" s="228"/>
      <c r="AR1087" s="332"/>
      <c r="AS1087" s="547"/>
      <c r="AT1087" s="333"/>
      <c r="AU1087" s="548" t="s">
        <v>195</v>
      </c>
      <c r="AV1087" s="548" t="e">
        <f>VLOOKUP(F1087,[78]!FIxedAssetsV2[[FixedAssetNumber]:[DepartmentOperatingUnitNumber]],35,FALSE)</f>
        <v>#REF!</v>
      </c>
      <c r="AW1087" s="548" t="e">
        <f t="shared" si="357"/>
        <v>#REF!</v>
      </c>
      <c r="BL1087" s="212" t="s">
        <v>4421</v>
      </c>
    </row>
    <row r="1088" spans="1:64" s="50" customFormat="1" hidden="1" outlineLevel="1">
      <c r="A1088" s="210">
        <f t="shared" si="334"/>
        <v>1069</v>
      </c>
      <c r="B1088" s="213" t="s">
        <v>518</v>
      </c>
      <c r="C1088" s="216" t="s">
        <v>512</v>
      </c>
      <c r="D1088" s="212">
        <v>156</v>
      </c>
      <c r="E1088" s="212" t="s">
        <v>4424</v>
      </c>
      <c r="F1088" s="259" t="s">
        <v>4425</v>
      </c>
      <c r="G1088" s="432">
        <v>45597</v>
      </c>
      <c r="H1088" s="329"/>
      <c r="I1088" s="218"/>
      <c r="J1088" s="218" t="s">
        <v>4415</v>
      </c>
      <c r="K1088" s="218"/>
      <c r="L1088" s="218" t="s">
        <v>4416</v>
      </c>
      <c r="M1088" s="217">
        <v>2024</v>
      </c>
      <c r="N1088" s="218" t="s">
        <v>4426</v>
      </c>
      <c r="O1088" s="218" t="s">
        <v>4426</v>
      </c>
      <c r="P1088" s="218" t="s">
        <v>4426</v>
      </c>
      <c r="Q1088" s="212">
        <v>1</v>
      </c>
      <c r="R1088" s="454"/>
      <c r="S1088" s="435">
        <v>12800000</v>
      </c>
      <c r="T1088" s="221">
        <f t="shared" si="351"/>
        <v>266666.66666666669</v>
      </c>
      <c r="U1088" s="222">
        <v>48</v>
      </c>
      <c r="V1088" s="223">
        <v>14.999999999999998</v>
      </c>
      <c r="W1088" s="222">
        <f t="shared" si="352"/>
        <v>6</v>
      </c>
      <c r="X1088" s="224">
        <f t="shared" si="353"/>
        <v>21</v>
      </c>
      <c r="Y1088" s="225">
        <f t="shared" si="354"/>
        <v>27</v>
      </c>
      <c r="Z1088" s="226">
        <v>3999999.9999999995</v>
      </c>
      <c r="AA1088" s="226">
        <v>8800000</v>
      </c>
      <c r="AB1088" s="226">
        <f t="shared" si="333"/>
        <v>1600000.0000000002</v>
      </c>
      <c r="AC1088" s="226">
        <v>266666.66666666669</v>
      </c>
      <c r="AD1088" s="226">
        <v>266666.66666666669</v>
      </c>
      <c r="AE1088" s="226">
        <v>266666.66666666669</v>
      </c>
      <c r="AF1088" s="226">
        <v>266666.66666666669</v>
      </c>
      <c r="AG1088" s="226">
        <v>266666.66666666669</v>
      </c>
      <c r="AH1088" s="226">
        <v>266666.66666666669</v>
      </c>
      <c r="AI1088" s="226">
        <v>266666.66666666669</v>
      </c>
      <c r="AJ1088" s="226">
        <v>266666.66666666669</v>
      </c>
      <c r="AK1088" s="226">
        <v>266666.66666666669</v>
      </c>
      <c r="AL1088" s="226">
        <v>266666.66666666669</v>
      </c>
      <c r="AM1088" s="226">
        <v>266666.66666666669</v>
      </c>
      <c r="AN1088" s="226">
        <v>266666.66666666669</v>
      </c>
      <c r="AO1088" s="226">
        <f t="shared" si="355"/>
        <v>5600000</v>
      </c>
      <c r="AP1088" s="227">
        <f t="shared" si="356"/>
        <v>7200000</v>
      </c>
      <c r="AQ1088" s="228"/>
      <c r="AR1088" s="332"/>
      <c r="AS1088" s="547"/>
      <c r="AT1088" s="333"/>
      <c r="AU1088" s="548" t="s">
        <v>195</v>
      </c>
      <c r="AV1088" s="548" t="e">
        <f>VLOOKUP(F1088,[78]!FIxedAssetsV2[[FixedAssetNumber]:[DepartmentOperatingUnitNumber]],35,FALSE)</f>
        <v>#REF!</v>
      </c>
      <c r="AW1088" s="548" t="e">
        <f t="shared" si="357"/>
        <v>#REF!</v>
      </c>
      <c r="BL1088" s="212" t="s">
        <v>4424</v>
      </c>
    </row>
    <row r="1089" spans="1:64" s="50" customFormat="1" hidden="1" outlineLevel="1">
      <c r="A1089" s="210">
        <f t="shared" si="334"/>
        <v>1070</v>
      </c>
      <c r="B1089" s="213" t="s">
        <v>518</v>
      </c>
      <c r="C1089" s="216" t="s">
        <v>512</v>
      </c>
      <c r="D1089" s="212">
        <v>156</v>
      </c>
      <c r="E1089" s="212" t="s">
        <v>4427</v>
      </c>
      <c r="F1089" s="259" t="s">
        <v>4428</v>
      </c>
      <c r="G1089" s="432">
        <v>45597</v>
      </c>
      <c r="H1089" s="329"/>
      <c r="I1089" s="218"/>
      <c r="J1089" s="218" t="s">
        <v>4415</v>
      </c>
      <c r="K1089" s="218"/>
      <c r="L1089" s="218" t="s">
        <v>4416</v>
      </c>
      <c r="M1089" s="217">
        <v>2024</v>
      </c>
      <c r="N1089" s="218" t="s">
        <v>4429</v>
      </c>
      <c r="O1089" s="218" t="s">
        <v>4429</v>
      </c>
      <c r="P1089" s="218" t="s">
        <v>4429</v>
      </c>
      <c r="Q1089" s="212">
        <v>1</v>
      </c>
      <c r="R1089" s="454"/>
      <c r="S1089" s="435">
        <v>12800000</v>
      </c>
      <c r="T1089" s="221">
        <f t="shared" si="351"/>
        <v>266666.66666666669</v>
      </c>
      <c r="U1089" s="222">
        <v>48</v>
      </c>
      <c r="V1089" s="223">
        <v>14.999999999999998</v>
      </c>
      <c r="W1089" s="222">
        <f t="shared" si="352"/>
        <v>6</v>
      </c>
      <c r="X1089" s="224">
        <f t="shared" si="353"/>
        <v>21</v>
      </c>
      <c r="Y1089" s="225">
        <f t="shared" si="354"/>
        <v>27</v>
      </c>
      <c r="Z1089" s="226">
        <v>3999999.9999999995</v>
      </c>
      <c r="AA1089" s="226">
        <v>8800000</v>
      </c>
      <c r="AB1089" s="226">
        <f t="shared" si="333"/>
        <v>1600000.0000000002</v>
      </c>
      <c r="AC1089" s="226">
        <v>266666.66666666669</v>
      </c>
      <c r="AD1089" s="226">
        <v>266666.66666666669</v>
      </c>
      <c r="AE1089" s="226">
        <v>266666.66666666669</v>
      </c>
      <c r="AF1089" s="226">
        <v>266666.66666666669</v>
      </c>
      <c r="AG1089" s="226">
        <v>266666.66666666669</v>
      </c>
      <c r="AH1089" s="226">
        <v>266666.66666666669</v>
      </c>
      <c r="AI1089" s="226">
        <v>266666.66666666669</v>
      </c>
      <c r="AJ1089" s="226">
        <v>266666.66666666669</v>
      </c>
      <c r="AK1089" s="226">
        <v>266666.66666666669</v>
      </c>
      <c r="AL1089" s="226">
        <v>266666.66666666669</v>
      </c>
      <c r="AM1089" s="226">
        <v>266666.66666666669</v>
      </c>
      <c r="AN1089" s="226">
        <v>266666.66666666669</v>
      </c>
      <c r="AO1089" s="226">
        <f t="shared" si="355"/>
        <v>5600000</v>
      </c>
      <c r="AP1089" s="227">
        <f t="shared" si="356"/>
        <v>7200000</v>
      </c>
      <c r="AQ1089" s="228"/>
      <c r="AR1089" s="332"/>
      <c r="AS1089" s="547"/>
      <c r="AT1089" s="333"/>
      <c r="AU1089" s="548" t="s">
        <v>195</v>
      </c>
      <c r="AV1089" s="548" t="e">
        <f>VLOOKUP(F1089,[78]!FIxedAssetsV2[[FixedAssetNumber]:[DepartmentOperatingUnitNumber]],35,FALSE)</f>
        <v>#REF!</v>
      </c>
      <c r="AW1089" s="548" t="e">
        <f t="shared" si="357"/>
        <v>#REF!</v>
      </c>
      <c r="BL1089" s="212" t="s">
        <v>4427</v>
      </c>
    </row>
    <row r="1090" spans="1:64" s="50" customFormat="1" hidden="1" outlineLevel="1">
      <c r="A1090" s="210">
        <f t="shared" si="334"/>
        <v>1071</v>
      </c>
      <c r="B1090" s="213" t="s">
        <v>518</v>
      </c>
      <c r="C1090" s="216" t="s">
        <v>512</v>
      </c>
      <c r="D1090" s="212">
        <v>156</v>
      </c>
      <c r="E1090" s="212" t="s">
        <v>4430</v>
      </c>
      <c r="F1090" s="259" t="s">
        <v>4431</v>
      </c>
      <c r="G1090" s="432">
        <v>45597</v>
      </c>
      <c r="H1090" s="329"/>
      <c r="I1090" s="218"/>
      <c r="J1090" s="218" t="s">
        <v>4415</v>
      </c>
      <c r="K1090" s="218"/>
      <c r="L1090" s="218" t="s">
        <v>4416</v>
      </c>
      <c r="M1090" s="217">
        <v>2024</v>
      </c>
      <c r="N1090" s="218" t="s">
        <v>4432</v>
      </c>
      <c r="O1090" s="218" t="s">
        <v>4432</v>
      </c>
      <c r="P1090" s="218" t="s">
        <v>4432</v>
      </c>
      <c r="Q1090" s="212">
        <v>1</v>
      </c>
      <c r="R1090" s="454"/>
      <c r="S1090" s="435">
        <v>12800000</v>
      </c>
      <c r="T1090" s="221">
        <f t="shared" si="351"/>
        <v>266666.66666666669</v>
      </c>
      <c r="U1090" s="222">
        <v>48</v>
      </c>
      <c r="V1090" s="223">
        <v>14.999999999999998</v>
      </c>
      <c r="W1090" s="222">
        <f t="shared" si="352"/>
        <v>6</v>
      </c>
      <c r="X1090" s="224">
        <f t="shared" si="353"/>
        <v>21</v>
      </c>
      <c r="Y1090" s="225">
        <f t="shared" si="354"/>
        <v>27</v>
      </c>
      <c r="Z1090" s="226">
        <v>3999999.9999999995</v>
      </c>
      <c r="AA1090" s="226">
        <v>8800000</v>
      </c>
      <c r="AB1090" s="226">
        <f t="shared" si="333"/>
        <v>1600000.0000000002</v>
      </c>
      <c r="AC1090" s="226">
        <v>266666.66666666669</v>
      </c>
      <c r="AD1090" s="226">
        <v>266666.66666666669</v>
      </c>
      <c r="AE1090" s="226">
        <v>266666.66666666669</v>
      </c>
      <c r="AF1090" s="226">
        <v>266666.66666666669</v>
      </c>
      <c r="AG1090" s="226">
        <v>266666.66666666669</v>
      </c>
      <c r="AH1090" s="226">
        <v>266666.66666666669</v>
      </c>
      <c r="AI1090" s="226">
        <v>266666.66666666669</v>
      </c>
      <c r="AJ1090" s="226">
        <v>266666.66666666669</v>
      </c>
      <c r="AK1090" s="226">
        <v>266666.66666666669</v>
      </c>
      <c r="AL1090" s="226">
        <v>266666.66666666669</v>
      </c>
      <c r="AM1090" s="226">
        <v>266666.66666666669</v>
      </c>
      <c r="AN1090" s="226">
        <v>266666.66666666669</v>
      </c>
      <c r="AO1090" s="226">
        <f t="shared" si="355"/>
        <v>5600000</v>
      </c>
      <c r="AP1090" s="227">
        <f t="shared" si="356"/>
        <v>7200000</v>
      </c>
      <c r="AQ1090" s="228"/>
      <c r="AR1090" s="332"/>
      <c r="AS1090" s="547"/>
      <c r="AT1090" s="333"/>
      <c r="AU1090" s="548" t="s">
        <v>195</v>
      </c>
      <c r="AV1090" s="548" t="e">
        <f>VLOOKUP(F1090,[78]!FIxedAssetsV2[[FixedAssetNumber]:[DepartmentOperatingUnitNumber]],35,FALSE)</f>
        <v>#REF!</v>
      </c>
      <c r="AW1090" s="548" t="e">
        <f t="shared" si="357"/>
        <v>#REF!</v>
      </c>
      <c r="BL1090" s="212" t="s">
        <v>4430</v>
      </c>
    </row>
    <row r="1091" spans="1:64" s="50" customFormat="1" hidden="1" outlineLevel="1">
      <c r="A1091" s="210">
        <f t="shared" si="334"/>
        <v>1072</v>
      </c>
      <c r="B1091" s="213" t="s">
        <v>518</v>
      </c>
      <c r="C1091" s="216" t="s">
        <v>512</v>
      </c>
      <c r="D1091" s="212">
        <v>156</v>
      </c>
      <c r="E1091" s="212" t="s">
        <v>4433</v>
      </c>
      <c r="F1091" s="259" t="s">
        <v>4434</v>
      </c>
      <c r="G1091" s="432">
        <v>45597</v>
      </c>
      <c r="H1091" s="329"/>
      <c r="I1091" s="218"/>
      <c r="J1091" s="218" t="s">
        <v>4415</v>
      </c>
      <c r="K1091" s="218"/>
      <c r="L1091" s="218" t="s">
        <v>4416</v>
      </c>
      <c r="M1091" s="217">
        <v>2024</v>
      </c>
      <c r="N1091" s="218" t="s">
        <v>4435</v>
      </c>
      <c r="O1091" s="218" t="s">
        <v>4435</v>
      </c>
      <c r="P1091" s="218" t="s">
        <v>4435</v>
      </c>
      <c r="Q1091" s="212">
        <v>1</v>
      </c>
      <c r="R1091" s="454"/>
      <c r="S1091" s="435">
        <v>12800000</v>
      </c>
      <c r="T1091" s="221">
        <f t="shared" si="351"/>
        <v>266666.66666666669</v>
      </c>
      <c r="U1091" s="222">
        <v>48</v>
      </c>
      <c r="V1091" s="223">
        <v>14.999999999999998</v>
      </c>
      <c r="W1091" s="222">
        <f t="shared" si="352"/>
        <v>6</v>
      </c>
      <c r="X1091" s="224">
        <f t="shared" si="353"/>
        <v>21</v>
      </c>
      <c r="Y1091" s="225">
        <f t="shared" si="354"/>
        <v>27</v>
      </c>
      <c r="Z1091" s="226">
        <v>3999999.9999999995</v>
      </c>
      <c r="AA1091" s="226">
        <v>8800000</v>
      </c>
      <c r="AB1091" s="226">
        <f t="shared" si="333"/>
        <v>1600000.0000000002</v>
      </c>
      <c r="AC1091" s="226">
        <v>266666.66666666669</v>
      </c>
      <c r="AD1091" s="226">
        <v>266666.66666666669</v>
      </c>
      <c r="AE1091" s="226">
        <v>266666.66666666669</v>
      </c>
      <c r="AF1091" s="226">
        <v>266666.66666666669</v>
      </c>
      <c r="AG1091" s="226">
        <v>266666.66666666669</v>
      </c>
      <c r="AH1091" s="226">
        <v>266666.66666666669</v>
      </c>
      <c r="AI1091" s="226">
        <v>266666.66666666669</v>
      </c>
      <c r="AJ1091" s="226">
        <v>266666.66666666669</v>
      </c>
      <c r="AK1091" s="226">
        <v>266666.66666666669</v>
      </c>
      <c r="AL1091" s="226">
        <v>266666.66666666669</v>
      </c>
      <c r="AM1091" s="226">
        <v>266666.66666666669</v>
      </c>
      <c r="AN1091" s="226">
        <v>266666.66666666669</v>
      </c>
      <c r="AO1091" s="226">
        <f t="shared" si="355"/>
        <v>5600000</v>
      </c>
      <c r="AP1091" s="227">
        <f t="shared" si="356"/>
        <v>7200000</v>
      </c>
      <c r="AQ1091" s="228"/>
      <c r="AR1091" s="332"/>
      <c r="AS1091" s="547"/>
      <c r="AT1091" s="333"/>
      <c r="AU1091" s="548" t="s">
        <v>195</v>
      </c>
      <c r="AV1091" s="548" t="e">
        <f>VLOOKUP(F1091,[78]!FIxedAssetsV2[[FixedAssetNumber]:[DepartmentOperatingUnitNumber]],35,FALSE)</f>
        <v>#REF!</v>
      </c>
      <c r="AW1091" s="548" t="e">
        <f t="shared" si="357"/>
        <v>#REF!</v>
      </c>
      <c r="BL1091" s="212" t="s">
        <v>4433</v>
      </c>
    </row>
    <row r="1092" spans="1:64" s="50" customFormat="1" hidden="1" outlineLevel="1">
      <c r="A1092" s="210">
        <f t="shared" si="334"/>
        <v>1073</v>
      </c>
      <c r="B1092" s="213" t="s">
        <v>518</v>
      </c>
      <c r="C1092" s="216" t="s">
        <v>512</v>
      </c>
      <c r="D1092" s="212">
        <v>156</v>
      </c>
      <c r="E1092" s="212" t="s">
        <v>4436</v>
      </c>
      <c r="F1092" s="259" t="s">
        <v>4437</v>
      </c>
      <c r="G1092" s="432">
        <v>45597</v>
      </c>
      <c r="H1092" s="329"/>
      <c r="I1092" s="218"/>
      <c r="J1092" s="218" t="s">
        <v>4415</v>
      </c>
      <c r="K1092" s="218"/>
      <c r="L1092" s="218" t="s">
        <v>4416</v>
      </c>
      <c r="M1092" s="217">
        <v>2024</v>
      </c>
      <c r="N1092" s="218" t="s">
        <v>4438</v>
      </c>
      <c r="O1092" s="218" t="s">
        <v>4438</v>
      </c>
      <c r="P1092" s="218" t="s">
        <v>4438</v>
      </c>
      <c r="Q1092" s="212">
        <v>1</v>
      </c>
      <c r="R1092" s="454"/>
      <c r="S1092" s="435">
        <v>12800000</v>
      </c>
      <c r="T1092" s="221">
        <f t="shared" si="351"/>
        <v>266666.66666666669</v>
      </c>
      <c r="U1092" s="222">
        <v>48</v>
      </c>
      <c r="V1092" s="223">
        <v>14.999999999999998</v>
      </c>
      <c r="W1092" s="222">
        <f t="shared" si="352"/>
        <v>6</v>
      </c>
      <c r="X1092" s="224">
        <f t="shared" si="353"/>
        <v>21</v>
      </c>
      <c r="Y1092" s="225">
        <f t="shared" si="354"/>
        <v>27</v>
      </c>
      <c r="Z1092" s="226">
        <v>3999999.9999999995</v>
      </c>
      <c r="AA1092" s="226">
        <v>8800000</v>
      </c>
      <c r="AB1092" s="226">
        <f t="shared" si="333"/>
        <v>1600000.0000000002</v>
      </c>
      <c r="AC1092" s="226">
        <v>266666.66666666669</v>
      </c>
      <c r="AD1092" s="226">
        <v>266666.66666666669</v>
      </c>
      <c r="AE1092" s="226">
        <v>266666.66666666669</v>
      </c>
      <c r="AF1092" s="226">
        <v>266666.66666666669</v>
      </c>
      <c r="AG1092" s="226">
        <v>266666.66666666669</v>
      </c>
      <c r="AH1092" s="226">
        <v>266666.66666666669</v>
      </c>
      <c r="AI1092" s="226">
        <v>266666.66666666669</v>
      </c>
      <c r="AJ1092" s="226">
        <v>266666.66666666669</v>
      </c>
      <c r="AK1092" s="226">
        <v>266666.66666666669</v>
      </c>
      <c r="AL1092" s="226">
        <v>266666.66666666669</v>
      </c>
      <c r="AM1092" s="226">
        <v>266666.66666666669</v>
      </c>
      <c r="AN1092" s="226">
        <v>266666.66666666669</v>
      </c>
      <c r="AO1092" s="226">
        <f t="shared" si="355"/>
        <v>5600000</v>
      </c>
      <c r="AP1092" s="227">
        <f t="shared" si="356"/>
        <v>7200000</v>
      </c>
      <c r="AQ1092" s="228"/>
      <c r="AR1092" s="332"/>
      <c r="AS1092" s="547"/>
      <c r="AT1092" s="333"/>
      <c r="AU1092" s="548" t="s">
        <v>195</v>
      </c>
      <c r="AV1092" s="548" t="e">
        <f>VLOOKUP(F1092,[78]!FIxedAssetsV2[[FixedAssetNumber]:[DepartmentOperatingUnitNumber]],35,FALSE)</f>
        <v>#REF!</v>
      </c>
      <c r="AW1092" s="548" t="e">
        <f t="shared" si="357"/>
        <v>#REF!</v>
      </c>
      <c r="BL1092" s="212" t="s">
        <v>4436</v>
      </c>
    </row>
    <row r="1093" spans="1:64" s="50" customFormat="1" hidden="1" outlineLevel="1">
      <c r="A1093" s="210">
        <f t="shared" si="334"/>
        <v>1074</v>
      </c>
      <c r="B1093" s="213" t="s">
        <v>518</v>
      </c>
      <c r="C1093" s="216" t="s">
        <v>512</v>
      </c>
      <c r="D1093" s="212">
        <v>156</v>
      </c>
      <c r="E1093" s="212" t="s">
        <v>4439</v>
      </c>
      <c r="F1093" s="259" t="s">
        <v>4440</v>
      </c>
      <c r="G1093" s="432">
        <v>45597</v>
      </c>
      <c r="H1093" s="329"/>
      <c r="I1093" s="218"/>
      <c r="J1093" s="218" t="s">
        <v>4415</v>
      </c>
      <c r="K1093" s="218"/>
      <c r="L1093" s="218" t="s">
        <v>4416</v>
      </c>
      <c r="M1093" s="217">
        <v>2024</v>
      </c>
      <c r="N1093" s="218" t="s">
        <v>4441</v>
      </c>
      <c r="O1093" s="218" t="s">
        <v>4441</v>
      </c>
      <c r="P1093" s="218" t="s">
        <v>4441</v>
      </c>
      <c r="Q1093" s="212">
        <v>1</v>
      </c>
      <c r="R1093" s="454"/>
      <c r="S1093" s="435">
        <v>12800000</v>
      </c>
      <c r="T1093" s="221">
        <f t="shared" si="351"/>
        <v>266666.66666666669</v>
      </c>
      <c r="U1093" s="222">
        <v>48</v>
      </c>
      <c r="V1093" s="223">
        <v>14.999999999999998</v>
      </c>
      <c r="W1093" s="222">
        <f t="shared" si="352"/>
        <v>6</v>
      </c>
      <c r="X1093" s="224">
        <f t="shared" si="353"/>
        <v>21</v>
      </c>
      <c r="Y1093" s="225">
        <f t="shared" si="354"/>
        <v>27</v>
      </c>
      <c r="Z1093" s="226">
        <v>3999999.9999999995</v>
      </c>
      <c r="AA1093" s="226">
        <v>8800000</v>
      </c>
      <c r="AB1093" s="226">
        <f t="shared" si="333"/>
        <v>1600000.0000000002</v>
      </c>
      <c r="AC1093" s="226">
        <v>266666.66666666669</v>
      </c>
      <c r="AD1093" s="226">
        <v>266666.66666666669</v>
      </c>
      <c r="AE1093" s="226">
        <v>266666.66666666669</v>
      </c>
      <c r="AF1093" s="226">
        <v>266666.66666666669</v>
      </c>
      <c r="AG1093" s="226">
        <v>266666.66666666669</v>
      </c>
      <c r="AH1093" s="226">
        <v>266666.66666666669</v>
      </c>
      <c r="AI1093" s="226">
        <v>266666.66666666669</v>
      </c>
      <c r="AJ1093" s="226">
        <v>266666.66666666669</v>
      </c>
      <c r="AK1093" s="226">
        <v>266666.66666666669</v>
      </c>
      <c r="AL1093" s="226">
        <v>266666.66666666669</v>
      </c>
      <c r="AM1093" s="226">
        <v>266666.66666666669</v>
      </c>
      <c r="AN1093" s="226">
        <v>266666.66666666669</v>
      </c>
      <c r="AO1093" s="226">
        <f t="shared" si="355"/>
        <v>5600000</v>
      </c>
      <c r="AP1093" s="227">
        <f t="shared" si="356"/>
        <v>7200000</v>
      </c>
      <c r="AQ1093" s="228"/>
      <c r="AR1093" s="332"/>
      <c r="AS1093" s="547"/>
      <c r="AT1093" s="333"/>
      <c r="AU1093" s="548" t="s">
        <v>195</v>
      </c>
      <c r="AV1093" s="548" t="e">
        <f>VLOOKUP(F1093,[78]!FIxedAssetsV2[[FixedAssetNumber]:[DepartmentOperatingUnitNumber]],35,FALSE)</f>
        <v>#REF!</v>
      </c>
      <c r="AW1093" s="548" t="e">
        <f t="shared" si="357"/>
        <v>#REF!</v>
      </c>
      <c r="BL1093" s="212" t="s">
        <v>4439</v>
      </c>
    </row>
    <row r="1094" spans="1:64" s="50" customFormat="1" hidden="1" outlineLevel="1">
      <c r="A1094" s="210">
        <f t="shared" si="334"/>
        <v>1075</v>
      </c>
      <c r="B1094" s="213" t="s">
        <v>518</v>
      </c>
      <c r="C1094" s="216" t="s">
        <v>512</v>
      </c>
      <c r="D1094" s="212">
        <v>156</v>
      </c>
      <c r="E1094" s="212" t="s">
        <v>4442</v>
      </c>
      <c r="F1094" s="259" t="s">
        <v>4443</v>
      </c>
      <c r="G1094" s="432">
        <v>45597</v>
      </c>
      <c r="H1094" s="329"/>
      <c r="I1094" s="218"/>
      <c r="J1094" s="218" t="s">
        <v>4415</v>
      </c>
      <c r="K1094" s="218"/>
      <c r="L1094" s="218" t="s">
        <v>4416</v>
      </c>
      <c r="M1094" s="217">
        <v>2024</v>
      </c>
      <c r="N1094" s="218" t="s">
        <v>4444</v>
      </c>
      <c r="O1094" s="218" t="s">
        <v>4444</v>
      </c>
      <c r="P1094" s="218" t="s">
        <v>4444</v>
      </c>
      <c r="Q1094" s="212">
        <v>1</v>
      </c>
      <c r="R1094" s="454"/>
      <c r="S1094" s="435">
        <v>12800000</v>
      </c>
      <c r="T1094" s="221">
        <f t="shared" si="351"/>
        <v>266666.66666666669</v>
      </c>
      <c r="U1094" s="222">
        <v>48</v>
      </c>
      <c r="V1094" s="223">
        <v>14.999999999999998</v>
      </c>
      <c r="W1094" s="222">
        <f t="shared" si="352"/>
        <v>6</v>
      </c>
      <c r="X1094" s="224">
        <f t="shared" si="353"/>
        <v>21</v>
      </c>
      <c r="Y1094" s="225">
        <f t="shared" si="354"/>
        <v>27</v>
      </c>
      <c r="Z1094" s="226">
        <v>3999999.9999999995</v>
      </c>
      <c r="AA1094" s="226">
        <v>8800000</v>
      </c>
      <c r="AB1094" s="226">
        <f t="shared" si="333"/>
        <v>1600000.0000000002</v>
      </c>
      <c r="AC1094" s="226">
        <v>266666.66666666669</v>
      </c>
      <c r="AD1094" s="226">
        <v>266666.66666666669</v>
      </c>
      <c r="AE1094" s="226">
        <v>266666.66666666669</v>
      </c>
      <c r="AF1094" s="226">
        <v>266666.66666666669</v>
      </c>
      <c r="AG1094" s="226">
        <v>266666.66666666669</v>
      </c>
      <c r="AH1094" s="226">
        <v>266666.66666666669</v>
      </c>
      <c r="AI1094" s="226">
        <v>266666.66666666669</v>
      </c>
      <c r="AJ1094" s="226">
        <v>266666.66666666669</v>
      </c>
      <c r="AK1094" s="226">
        <v>266666.66666666669</v>
      </c>
      <c r="AL1094" s="226">
        <v>266666.66666666669</v>
      </c>
      <c r="AM1094" s="226">
        <v>266666.66666666669</v>
      </c>
      <c r="AN1094" s="226">
        <v>266666.66666666669</v>
      </c>
      <c r="AO1094" s="226">
        <f t="shared" si="355"/>
        <v>5600000</v>
      </c>
      <c r="AP1094" s="227">
        <f t="shared" si="356"/>
        <v>7200000</v>
      </c>
      <c r="AQ1094" s="228"/>
      <c r="AR1094" s="332"/>
      <c r="AS1094" s="547"/>
      <c r="AT1094" s="333"/>
      <c r="AU1094" s="548" t="s">
        <v>195</v>
      </c>
      <c r="AV1094" s="548" t="e">
        <f>VLOOKUP(F1094,[78]!FIxedAssetsV2[[FixedAssetNumber]:[DepartmentOperatingUnitNumber]],35,FALSE)</f>
        <v>#REF!</v>
      </c>
      <c r="AW1094" s="548" t="e">
        <f t="shared" si="357"/>
        <v>#REF!</v>
      </c>
      <c r="BL1094" s="212" t="s">
        <v>4442</v>
      </c>
    </row>
    <row r="1095" spans="1:64" s="50" customFormat="1" hidden="1" outlineLevel="1">
      <c r="A1095" s="210">
        <f t="shared" si="334"/>
        <v>1076</v>
      </c>
      <c r="B1095" s="213" t="s">
        <v>518</v>
      </c>
      <c r="C1095" s="216" t="s">
        <v>512</v>
      </c>
      <c r="D1095" s="212">
        <v>156</v>
      </c>
      <c r="E1095" s="212" t="s">
        <v>4445</v>
      </c>
      <c r="F1095" s="259" t="s">
        <v>4446</v>
      </c>
      <c r="G1095" s="432">
        <v>45597</v>
      </c>
      <c r="H1095" s="329"/>
      <c r="I1095" s="218"/>
      <c r="J1095" s="218" t="s">
        <v>4415</v>
      </c>
      <c r="K1095" s="218"/>
      <c r="L1095" s="218" t="s">
        <v>4416</v>
      </c>
      <c r="M1095" s="217">
        <v>2024</v>
      </c>
      <c r="N1095" s="218" t="s">
        <v>4447</v>
      </c>
      <c r="O1095" s="218" t="s">
        <v>4447</v>
      </c>
      <c r="P1095" s="218" t="s">
        <v>4447</v>
      </c>
      <c r="Q1095" s="212">
        <v>1</v>
      </c>
      <c r="R1095" s="454"/>
      <c r="S1095" s="435">
        <v>12800000</v>
      </c>
      <c r="T1095" s="221">
        <f t="shared" si="351"/>
        <v>266666.66666666669</v>
      </c>
      <c r="U1095" s="222">
        <v>48</v>
      </c>
      <c r="V1095" s="223">
        <v>14.999999999999998</v>
      </c>
      <c r="W1095" s="222">
        <f t="shared" si="352"/>
        <v>6</v>
      </c>
      <c r="X1095" s="224">
        <f t="shared" si="353"/>
        <v>21</v>
      </c>
      <c r="Y1095" s="225">
        <f t="shared" si="354"/>
        <v>27</v>
      </c>
      <c r="Z1095" s="226">
        <v>3999999.9999999995</v>
      </c>
      <c r="AA1095" s="226">
        <v>8800000</v>
      </c>
      <c r="AB1095" s="226">
        <f t="shared" si="333"/>
        <v>1600000.0000000002</v>
      </c>
      <c r="AC1095" s="226">
        <v>266666.66666666669</v>
      </c>
      <c r="AD1095" s="226">
        <v>266666.66666666669</v>
      </c>
      <c r="AE1095" s="226">
        <v>266666.66666666669</v>
      </c>
      <c r="AF1095" s="226">
        <v>266666.66666666669</v>
      </c>
      <c r="AG1095" s="226">
        <v>266666.66666666669</v>
      </c>
      <c r="AH1095" s="226">
        <v>266666.66666666669</v>
      </c>
      <c r="AI1095" s="226">
        <v>266666.66666666669</v>
      </c>
      <c r="AJ1095" s="226">
        <v>266666.66666666669</v>
      </c>
      <c r="AK1095" s="226">
        <v>266666.66666666669</v>
      </c>
      <c r="AL1095" s="226">
        <v>266666.66666666669</v>
      </c>
      <c r="AM1095" s="226">
        <v>266666.66666666669</v>
      </c>
      <c r="AN1095" s="226">
        <v>266666.66666666669</v>
      </c>
      <c r="AO1095" s="226">
        <f t="shared" si="355"/>
        <v>5600000</v>
      </c>
      <c r="AP1095" s="227">
        <f t="shared" si="356"/>
        <v>7200000</v>
      </c>
      <c r="AQ1095" s="228"/>
      <c r="AR1095" s="332"/>
      <c r="AS1095" s="547"/>
      <c r="AT1095" s="333"/>
      <c r="AU1095" s="548" t="s">
        <v>195</v>
      </c>
      <c r="AV1095" s="548" t="e">
        <f>VLOOKUP(F1095,[78]!FIxedAssetsV2[[FixedAssetNumber]:[DepartmentOperatingUnitNumber]],35,FALSE)</f>
        <v>#REF!</v>
      </c>
      <c r="AW1095" s="548" t="e">
        <f t="shared" si="357"/>
        <v>#REF!</v>
      </c>
      <c r="BL1095" s="212" t="s">
        <v>4445</v>
      </c>
    </row>
    <row r="1096" spans="1:64" s="50" customFormat="1" hidden="1" outlineLevel="1">
      <c r="A1096" s="210">
        <f t="shared" si="334"/>
        <v>1077</v>
      </c>
      <c r="B1096" s="213" t="s">
        <v>518</v>
      </c>
      <c r="C1096" s="216" t="s">
        <v>512</v>
      </c>
      <c r="D1096" s="212">
        <v>156</v>
      </c>
      <c r="E1096" s="212" t="s">
        <v>4448</v>
      </c>
      <c r="F1096" s="259" t="s">
        <v>4449</v>
      </c>
      <c r="G1096" s="432">
        <v>45597</v>
      </c>
      <c r="H1096" s="329"/>
      <c r="I1096" s="218"/>
      <c r="J1096" s="218" t="s">
        <v>4415</v>
      </c>
      <c r="K1096" s="218"/>
      <c r="L1096" s="218" t="s">
        <v>4416</v>
      </c>
      <c r="M1096" s="217">
        <v>2024</v>
      </c>
      <c r="N1096" s="218" t="s">
        <v>4450</v>
      </c>
      <c r="O1096" s="218" t="s">
        <v>4450</v>
      </c>
      <c r="P1096" s="218" t="s">
        <v>4450</v>
      </c>
      <c r="Q1096" s="212">
        <v>1</v>
      </c>
      <c r="R1096" s="454"/>
      <c r="S1096" s="435">
        <v>12800000</v>
      </c>
      <c r="T1096" s="221">
        <f t="shared" si="351"/>
        <v>266666.66666666669</v>
      </c>
      <c r="U1096" s="222">
        <v>48</v>
      </c>
      <c r="V1096" s="223">
        <v>14.999999999999998</v>
      </c>
      <c r="W1096" s="222">
        <f t="shared" si="352"/>
        <v>6</v>
      </c>
      <c r="X1096" s="224">
        <f t="shared" si="353"/>
        <v>21</v>
      </c>
      <c r="Y1096" s="225">
        <f t="shared" si="354"/>
        <v>27</v>
      </c>
      <c r="Z1096" s="226">
        <v>3999999.9999999995</v>
      </c>
      <c r="AA1096" s="226">
        <v>8800000</v>
      </c>
      <c r="AB1096" s="226">
        <f t="shared" si="333"/>
        <v>1600000.0000000002</v>
      </c>
      <c r="AC1096" s="226">
        <v>266666.66666666669</v>
      </c>
      <c r="AD1096" s="226">
        <v>266666.66666666669</v>
      </c>
      <c r="AE1096" s="226">
        <v>266666.66666666669</v>
      </c>
      <c r="AF1096" s="226">
        <v>266666.66666666669</v>
      </c>
      <c r="AG1096" s="226">
        <v>266666.66666666669</v>
      </c>
      <c r="AH1096" s="226">
        <v>266666.66666666669</v>
      </c>
      <c r="AI1096" s="226">
        <v>266666.66666666669</v>
      </c>
      <c r="AJ1096" s="226">
        <v>266666.66666666669</v>
      </c>
      <c r="AK1096" s="226">
        <v>266666.66666666669</v>
      </c>
      <c r="AL1096" s="226">
        <v>266666.66666666669</v>
      </c>
      <c r="AM1096" s="226">
        <v>266666.66666666669</v>
      </c>
      <c r="AN1096" s="226">
        <v>266666.66666666669</v>
      </c>
      <c r="AO1096" s="226">
        <f t="shared" si="355"/>
        <v>5600000</v>
      </c>
      <c r="AP1096" s="227">
        <f t="shared" si="356"/>
        <v>7200000</v>
      </c>
      <c r="AQ1096" s="228"/>
      <c r="AR1096" s="332"/>
      <c r="AS1096" s="547"/>
      <c r="AT1096" s="333"/>
      <c r="AU1096" s="548" t="s">
        <v>195</v>
      </c>
      <c r="AV1096" s="548" t="e">
        <f>VLOOKUP(F1096,[78]!FIxedAssetsV2[[FixedAssetNumber]:[DepartmentOperatingUnitNumber]],35,FALSE)</f>
        <v>#REF!</v>
      </c>
      <c r="AW1096" s="548" t="e">
        <f t="shared" si="357"/>
        <v>#REF!</v>
      </c>
      <c r="BL1096" s="212" t="s">
        <v>4448</v>
      </c>
    </row>
    <row r="1097" spans="1:64" s="50" customFormat="1" hidden="1" outlineLevel="1">
      <c r="A1097" s="210">
        <f t="shared" si="334"/>
        <v>1078</v>
      </c>
      <c r="B1097" s="213" t="s">
        <v>518</v>
      </c>
      <c r="C1097" s="216" t="s">
        <v>512</v>
      </c>
      <c r="D1097" s="212">
        <v>156</v>
      </c>
      <c r="E1097" s="212" t="s">
        <v>4451</v>
      </c>
      <c r="F1097" s="259" t="s">
        <v>4452</v>
      </c>
      <c r="G1097" s="432">
        <v>45597</v>
      </c>
      <c r="H1097" s="329"/>
      <c r="I1097" s="218"/>
      <c r="J1097" s="218" t="s">
        <v>4415</v>
      </c>
      <c r="K1097" s="218"/>
      <c r="L1097" s="218" t="s">
        <v>4416</v>
      </c>
      <c r="M1097" s="217">
        <v>2024</v>
      </c>
      <c r="N1097" s="218" t="s">
        <v>4453</v>
      </c>
      <c r="O1097" s="218" t="s">
        <v>4453</v>
      </c>
      <c r="P1097" s="218" t="s">
        <v>4453</v>
      </c>
      <c r="Q1097" s="212">
        <v>1</v>
      </c>
      <c r="R1097" s="454"/>
      <c r="S1097" s="435">
        <v>12800000</v>
      </c>
      <c r="T1097" s="221">
        <f t="shared" si="351"/>
        <v>266666.66666666669</v>
      </c>
      <c r="U1097" s="222">
        <v>48</v>
      </c>
      <c r="V1097" s="223">
        <v>14.999999999999998</v>
      </c>
      <c r="W1097" s="222">
        <f t="shared" si="352"/>
        <v>6</v>
      </c>
      <c r="X1097" s="224">
        <f t="shared" si="353"/>
        <v>21</v>
      </c>
      <c r="Y1097" s="225">
        <f t="shared" si="354"/>
        <v>27</v>
      </c>
      <c r="Z1097" s="226">
        <v>3999999.9999999995</v>
      </c>
      <c r="AA1097" s="226">
        <v>8800000</v>
      </c>
      <c r="AB1097" s="226">
        <f t="shared" si="333"/>
        <v>1600000.0000000002</v>
      </c>
      <c r="AC1097" s="226">
        <v>266666.66666666669</v>
      </c>
      <c r="AD1097" s="226">
        <v>266666.66666666669</v>
      </c>
      <c r="AE1097" s="226">
        <v>266666.66666666669</v>
      </c>
      <c r="AF1097" s="226">
        <v>266666.66666666669</v>
      </c>
      <c r="AG1097" s="226">
        <v>266666.66666666669</v>
      </c>
      <c r="AH1097" s="226">
        <v>266666.66666666669</v>
      </c>
      <c r="AI1097" s="226">
        <v>266666.66666666669</v>
      </c>
      <c r="AJ1097" s="226">
        <v>266666.66666666669</v>
      </c>
      <c r="AK1097" s="226">
        <v>266666.66666666669</v>
      </c>
      <c r="AL1097" s="226">
        <v>266666.66666666669</v>
      </c>
      <c r="AM1097" s="226">
        <v>266666.66666666669</v>
      </c>
      <c r="AN1097" s="226">
        <v>266666.66666666669</v>
      </c>
      <c r="AO1097" s="226">
        <f t="shared" si="355"/>
        <v>5600000</v>
      </c>
      <c r="AP1097" s="227">
        <f t="shared" si="356"/>
        <v>7200000</v>
      </c>
      <c r="AQ1097" s="228"/>
      <c r="AR1097" s="332"/>
      <c r="AS1097" s="547"/>
      <c r="AT1097" s="333"/>
      <c r="AU1097" s="548" t="s">
        <v>195</v>
      </c>
      <c r="AV1097" s="548" t="e">
        <f>VLOOKUP(F1097,[78]!FIxedAssetsV2[[FixedAssetNumber]:[DepartmentOperatingUnitNumber]],35,FALSE)</f>
        <v>#REF!</v>
      </c>
      <c r="AW1097" s="548" t="e">
        <f t="shared" si="357"/>
        <v>#REF!</v>
      </c>
      <c r="BL1097" s="212" t="s">
        <v>4451</v>
      </c>
    </row>
    <row r="1098" spans="1:64" s="50" customFormat="1" hidden="1" outlineLevel="1">
      <c r="A1098" s="210">
        <f t="shared" si="334"/>
        <v>1079</v>
      </c>
      <c r="B1098" s="213" t="s">
        <v>518</v>
      </c>
      <c r="C1098" s="216" t="s">
        <v>512</v>
      </c>
      <c r="D1098" s="212">
        <v>156</v>
      </c>
      <c r="E1098" s="212" t="s">
        <v>4454</v>
      </c>
      <c r="F1098" s="259" t="s">
        <v>4455</v>
      </c>
      <c r="G1098" s="432">
        <v>45597</v>
      </c>
      <c r="H1098" s="329"/>
      <c r="I1098" s="218"/>
      <c r="J1098" s="218" t="s">
        <v>4415</v>
      </c>
      <c r="K1098" s="218"/>
      <c r="L1098" s="218" t="s">
        <v>4416</v>
      </c>
      <c r="M1098" s="217">
        <v>2024</v>
      </c>
      <c r="N1098" s="218" t="s">
        <v>4456</v>
      </c>
      <c r="O1098" s="218" t="s">
        <v>4456</v>
      </c>
      <c r="P1098" s="218" t="s">
        <v>4456</v>
      </c>
      <c r="Q1098" s="212">
        <v>1</v>
      </c>
      <c r="R1098" s="454"/>
      <c r="S1098" s="435">
        <v>12800000</v>
      </c>
      <c r="T1098" s="221">
        <f t="shared" si="351"/>
        <v>266666.66666666669</v>
      </c>
      <c r="U1098" s="222">
        <v>48</v>
      </c>
      <c r="V1098" s="223">
        <v>14.999999999999998</v>
      </c>
      <c r="W1098" s="222">
        <f t="shared" si="352"/>
        <v>6</v>
      </c>
      <c r="X1098" s="224">
        <f t="shared" si="353"/>
        <v>21</v>
      </c>
      <c r="Y1098" s="225">
        <f t="shared" si="354"/>
        <v>27</v>
      </c>
      <c r="Z1098" s="226">
        <v>3999999.9999999995</v>
      </c>
      <c r="AA1098" s="226">
        <v>8800000</v>
      </c>
      <c r="AB1098" s="226">
        <f t="shared" si="333"/>
        <v>1600000.0000000002</v>
      </c>
      <c r="AC1098" s="226">
        <v>266666.66666666669</v>
      </c>
      <c r="AD1098" s="226">
        <v>266666.66666666669</v>
      </c>
      <c r="AE1098" s="226">
        <v>266666.66666666669</v>
      </c>
      <c r="AF1098" s="226">
        <v>266666.66666666669</v>
      </c>
      <c r="AG1098" s="226">
        <v>266666.66666666669</v>
      </c>
      <c r="AH1098" s="226">
        <v>266666.66666666669</v>
      </c>
      <c r="AI1098" s="226">
        <v>266666.66666666669</v>
      </c>
      <c r="AJ1098" s="226">
        <v>266666.66666666669</v>
      </c>
      <c r="AK1098" s="226">
        <v>266666.66666666669</v>
      </c>
      <c r="AL1098" s="226">
        <v>266666.66666666669</v>
      </c>
      <c r="AM1098" s="226">
        <v>266666.66666666669</v>
      </c>
      <c r="AN1098" s="226">
        <v>266666.66666666669</v>
      </c>
      <c r="AO1098" s="226">
        <f t="shared" si="355"/>
        <v>5600000</v>
      </c>
      <c r="AP1098" s="227">
        <f t="shared" si="356"/>
        <v>7200000</v>
      </c>
      <c r="AQ1098" s="228"/>
      <c r="AR1098" s="332"/>
      <c r="AS1098" s="547"/>
      <c r="AT1098" s="333"/>
      <c r="AU1098" s="548" t="s">
        <v>195</v>
      </c>
      <c r="AV1098" s="548" t="e">
        <f>VLOOKUP(F1098,[78]!FIxedAssetsV2[[FixedAssetNumber]:[DepartmentOperatingUnitNumber]],35,FALSE)</f>
        <v>#REF!</v>
      </c>
      <c r="AW1098" s="548" t="e">
        <f t="shared" si="357"/>
        <v>#REF!</v>
      </c>
      <c r="BL1098" s="212" t="s">
        <v>4454</v>
      </c>
    </row>
    <row r="1099" spans="1:64" s="50" customFormat="1" hidden="1" outlineLevel="1">
      <c r="A1099" s="210">
        <f t="shared" si="334"/>
        <v>1080</v>
      </c>
      <c r="B1099" s="213" t="s">
        <v>518</v>
      </c>
      <c r="C1099" s="216" t="s">
        <v>512</v>
      </c>
      <c r="D1099" s="212">
        <v>156</v>
      </c>
      <c r="E1099" s="212" t="s">
        <v>4457</v>
      </c>
      <c r="F1099" s="259" t="s">
        <v>4458</v>
      </c>
      <c r="G1099" s="432">
        <v>45597</v>
      </c>
      <c r="H1099" s="329"/>
      <c r="I1099" s="218"/>
      <c r="J1099" s="218" t="s">
        <v>4415</v>
      </c>
      <c r="K1099" s="218"/>
      <c r="L1099" s="218" t="s">
        <v>4416</v>
      </c>
      <c r="M1099" s="217">
        <v>2024</v>
      </c>
      <c r="N1099" s="218" t="s">
        <v>4459</v>
      </c>
      <c r="O1099" s="218" t="s">
        <v>4459</v>
      </c>
      <c r="P1099" s="218" t="s">
        <v>4459</v>
      </c>
      <c r="Q1099" s="212">
        <v>1</v>
      </c>
      <c r="R1099" s="454"/>
      <c r="S1099" s="435">
        <v>12800000</v>
      </c>
      <c r="T1099" s="221">
        <f t="shared" si="351"/>
        <v>266666.66666666669</v>
      </c>
      <c r="U1099" s="222">
        <v>48</v>
      </c>
      <c r="V1099" s="223">
        <v>14.999999999999998</v>
      </c>
      <c r="W1099" s="222">
        <f t="shared" si="352"/>
        <v>6</v>
      </c>
      <c r="X1099" s="224">
        <f t="shared" si="353"/>
        <v>21</v>
      </c>
      <c r="Y1099" s="225">
        <f t="shared" si="354"/>
        <v>27</v>
      </c>
      <c r="Z1099" s="226">
        <v>3999999.9999999995</v>
      </c>
      <c r="AA1099" s="226">
        <v>8800000</v>
      </c>
      <c r="AB1099" s="226">
        <f t="shared" si="333"/>
        <v>1600000.0000000002</v>
      </c>
      <c r="AC1099" s="226">
        <v>266666.66666666669</v>
      </c>
      <c r="AD1099" s="226">
        <v>266666.66666666669</v>
      </c>
      <c r="AE1099" s="226">
        <v>266666.66666666669</v>
      </c>
      <c r="AF1099" s="226">
        <v>266666.66666666669</v>
      </c>
      <c r="AG1099" s="226">
        <v>266666.66666666669</v>
      </c>
      <c r="AH1099" s="226">
        <v>266666.66666666669</v>
      </c>
      <c r="AI1099" s="226">
        <v>266666.66666666669</v>
      </c>
      <c r="AJ1099" s="226">
        <v>266666.66666666669</v>
      </c>
      <c r="AK1099" s="226">
        <v>266666.66666666669</v>
      </c>
      <c r="AL1099" s="226">
        <v>266666.66666666669</v>
      </c>
      <c r="AM1099" s="226">
        <v>266666.66666666669</v>
      </c>
      <c r="AN1099" s="226">
        <v>266666.66666666669</v>
      </c>
      <c r="AO1099" s="226">
        <f t="shared" si="355"/>
        <v>5600000</v>
      </c>
      <c r="AP1099" s="227">
        <f t="shared" si="356"/>
        <v>7200000</v>
      </c>
      <c r="AQ1099" s="228"/>
      <c r="AR1099" s="332"/>
      <c r="AS1099" s="547"/>
      <c r="AT1099" s="333"/>
      <c r="AU1099" s="548" t="s">
        <v>195</v>
      </c>
      <c r="AV1099" s="548" t="e">
        <f>VLOOKUP(F1099,[78]!FIxedAssetsV2[[FixedAssetNumber]:[DepartmentOperatingUnitNumber]],35,FALSE)</f>
        <v>#REF!</v>
      </c>
      <c r="AW1099" s="548" t="e">
        <f t="shared" si="357"/>
        <v>#REF!</v>
      </c>
      <c r="BL1099" s="212" t="s">
        <v>4457</v>
      </c>
    </row>
    <row r="1100" spans="1:64" s="50" customFormat="1" hidden="1" outlineLevel="1">
      <c r="A1100" s="210">
        <f t="shared" si="334"/>
        <v>1081</v>
      </c>
      <c r="B1100" s="213" t="s">
        <v>518</v>
      </c>
      <c r="C1100" s="216" t="s">
        <v>512</v>
      </c>
      <c r="D1100" s="212">
        <v>156</v>
      </c>
      <c r="E1100" s="212" t="s">
        <v>4460</v>
      </c>
      <c r="F1100" s="259" t="s">
        <v>4461</v>
      </c>
      <c r="G1100" s="432">
        <v>45597</v>
      </c>
      <c r="H1100" s="329"/>
      <c r="I1100" s="218"/>
      <c r="J1100" s="218" t="s">
        <v>4415</v>
      </c>
      <c r="K1100" s="218"/>
      <c r="L1100" s="218" t="s">
        <v>4416</v>
      </c>
      <c r="M1100" s="217">
        <v>2024</v>
      </c>
      <c r="N1100" s="218" t="s">
        <v>4462</v>
      </c>
      <c r="O1100" s="218" t="s">
        <v>4462</v>
      </c>
      <c r="P1100" s="218" t="s">
        <v>4462</v>
      </c>
      <c r="Q1100" s="212">
        <v>1</v>
      </c>
      <c r="R1100" s="454"/>
      <c r="S1100" s="435">
        <v>12800000</v>
      </c>
      <c r="T1100" s="221">
        <f t="shared" si="351"/>
        <v>266666.66666666669</v>
      </c>
      <c r="U1100" s="222">
        <v>48</v>
      </c>
      <c r="V1100" s="223">
        <v>14.999999999999998</v>
      </c>
      <c r="W1100" s="222">
        <f t="shared" si="352"/>
        <v>6</v>
      </c>
      <c r="X1100" s="224">
        <f t="shared" si="353"/>
        <v>21</v>
      </c>
      <c r="Y1100" s="225">
        <f t="shared" si="354"/>
        <v>27</v>
      </c>
      <c r="Z1100" s="226">
        <v>3999999.9999999995</v>
      </c>
      <c r="AA1100" s="226">
        <v>8800000</v>
      </c>
      <c r="AB1100" s="226">
        <f t="shared" si="333"/>
        <v>1600000.0000000002</v>
      </c>
      <c r="AC1100" s="226">
        <v>266666.66666666669</v>
      </c>
      <c r="AD1100" s="226">
        <v>266666.66666666669</v>
      </c>
      <c r="AE1100" s="226">
        <v>266666.66666666669</v>
      </c>
      <c r="AF1100" s="226">
        <v>266666.66666666669</v>
      </c>
      <c r="AG1100" s="226">
        <v>266666.66666666669</v>
      </c>
      <c r="AH1100" s="226">
        <v>266666.66666666669</v>
      </c>
      <c r="AI1100" s="226">
        <v>266666.66666666669</v>
      </c>
      <c r="AJ1100" s="226">
        <v>266666.66666666669</v>
      </c>
      <c r="AK1100" s="226">
        <v>266666.66666666669</v>
      </c>
      <c r="AL1100" s="226">
        <v>266666.66666666669</v>
      </c>
      <c r="AM1100" s="226">
        <v>266666.66666666669</v>
      </c>
      <c r="AN1100" s="226">
        <v>266666.66666666669</v>
      </c>
      <c r="AO1100" s="226">
        <f t="shared" si="355"/>
        <v>5600000</v>
      </c>
      <c r="AP1100" s="227">
        <f t="shared" si="356"/>
        <v>7200000</v>
      </c>
      <c r="AQ1100" s="228"/>
      <c r="AR1100" s="332"/>
      <c r="AS1100" s="547"/>
      <c r="AT1100" s="333"/>
      <c r="AU1100" s="548" t="s">
        <v>195</v>
      </c>
      <c r="AV1100" s="548" t="e">
        <f>VLOOKUP(F1100,[78]!FIxedAssetsV2[[FixedAssetNumber]:[DepartmentOperatingUnitNumber]],35,FALSE)</f>
        <v>#REF!</v>
      </c>
      <c r="AW1100" s="548" t="e">
        <f t="shared" si="357"/>
        <v>#REF!</v>
      </c>
      <c r="BL1100" s="212" t="s">
        <v>4460</v>
      </c>
    </row>
    <row r="1101" spans="1:64" s="50" customFormat="1" hidden="1" outlineLevel="1">
      <c r="A1101" s="210">
        <f t="shared" si="334"/>
        <v>1082</v>
      </c>
      <c r="B1101" s="213" t="s">
        <v>518</v>
      </c>
      <c r="C1101" s="216" t="s">
        <v>512</v>
      </c>
      <c r="D1101" s="212">
        <v>156</v>
      </c>
      <c r="E1101" s="212" t="s">
        <v>4463</v>
      </c>
      <c r="F1101" s="259" t="s">
        <v>4464</v>
      </c>
      <c r="G1101" s="432">
        <v>45597</v>
      </c>
      <c r="H1101" s="329"/>
      <c r="I1101" s="218"/>
      <c r="J1101" s="218" t="s">
        <v>4415</v>
      </c>
      <c r="K1101" s="218"/>
      <c r="L1101" s="218" t="s">
        <v>4416</v>
      </c>
      <c r="M1101" s="217">
        <v>2024</v>
      </c>
      <c r="N1101" s="218" t="s">
        <v>4465</v>
      </c>
      <c r="O1101" s="218" t="s">
        <v>4465</v>
      </c>
      <c r="P1101" s="218" t="s">
        <v>4465</v>
      </c>
      <c r="Q1101" s="212">
        <v>1</v>
      </c>
      <c r="R1101" s="454"/>
      <c r="S1101" s="435">
        <v>12800000</v>
      </c>
      <c r="T1101" s="221">
        <f t="shared" si="351"/>
        <v>266666.66666666669</v>
      </c>
      <c r="U1101" s="222">
        <v>48</v>
      </c>
      <c r="V1101" s="223">
        <v>14.999999999999998</v>
      </c>
      <c r="W1101" s="222">
        <f t="shared" si="352"/>
        <v>6</v>
      </c>
      <c r="X1101" s="224">
        <f t="shared" si="353"/>
        <v>21</v>
      </c>
      <c r="Y1101" s="225">
        <f t="shared" si="354"/>
        <v>27</v>
      </c>
      <c r="Z1101" s="226">
        <v>3999999.9999999995</v>
      </c>
      <c r="AA1101" s="226">
        <v>8800000</v>
      </c>
      <c r="AB1101" s="226">
        <f t="shared" si="333"/>
        <v>1600000.0000000002</v>
      </c>
      <c r="AC1101" s="226">
        <v>266666.66666666669</v>
      </c>
      <c r="AD1101" s="226">
        <v>266666.66666666669</v>
      </c>
      <c r="AE1101" s="226">
        <v>266666.66666666669</v>
      </c>
      <c r="AF1101" s="226">
        <v>266666.66666666669</v>
      </c>
      <c r="AG1101" s="226">
        <v>266666.66666666669</v>
      </c>
      <c r="AH1101" s="226">
        <v>266666.66666666669</v>
      </c>
      <c r="AI1101" s="226">
        <v>266666.66666666669</v>
      </c>
      <c r="AJ1101" s="226">
        <v>266666.66666666669</v>
      </c>
      <c r="AK1101" s="226">
        <v>266666.66666666669</v>
      </c>
      <c r="AL1101" s="226">
        <v>266666.66666666669</v>
      </c>
      <c r="AM1101" s="226">
        <v>266666.66666666669</v>
      </c>
      <c r="AN1101" s="226">
        <v>266666.66666666669</v>
      </c>
      <c r="AO1101" s="226">
        <f t="shared" si="355"/>
        <v>5600000</v>
      </c>
      <c r="AP1101" s="227">
        <f t="shared" si="356"/>
        <v>7200000</v>
      </c>
      <c r="AQ1101" s="228"/>
      <c r="AR1101" s="332"/>
      <c r="AS1101" s="547"/>
      <c r="AT1101" s="333"/>
      <c r="AU1101" s="548" t="s">
        <v>195</v>
      </c>
      <c r="AV1101" s="548" t="e">
        <f>VLOOKUP(F1101,[78]!FIxedAssetsV2[[FixedAssetNumber]:[DepartmentOperatingUnitNumber]],35,FALSE)</f>
        <v>#REF!</v>
      </c>
      <c r="AW1101" s="548" t="e">
        <f t="shared" si="357"/>
        <v>#REF!</v>
      </c>
      <c r="BL1101" s="212" t="s">
        <v>4463</v>
      </c>
    </row>
    <row r="1102" spans="1:64" s="50" customFormat="1" hidden="1" outlineLevel="1">
      <c r="A1102" s="210">
        <f t="shared" si="334"/>
        <v>1083</v>
      </c>
      <c r="B1102" s="213" t="s">
        <v>518</v>
      </c>
      <c r="C1102" s="216" t="s">
        <v>512</v>
      </c>
      <c r="D1102" s="212">
        <v>156</v>
      </c>
      <c r="E1102" s="212" t="s">
        <v>4466</v>
      </c>
      <c r="F1102" s="259" t="s">
        <v>4467</v>
      </c>
      <c r="G1102" s="432">
        <v>45597</v>
      </c>
      <c r="H1102" s="329"/>
      <c r="I1102" s="218"/>
      <c r="J1102" s="218" t="s">
        <v>4415</v>
      </c>
      <c r="K1102" s="218"/>
      <c r="L1102" s="218" t="s">
        <v>4416</v>
      </c>
      <c r="M1102" s="217">
        <v>2024</v>
      </c>
      <c r="N1102" s="218" t="s">
        <v>4468</v>
      </c>
      <c r="O1102" s="218" t="s">
        <v>4468</v>
      </c>
      <c r="P1102" s="218" t="s">
        <v>4468</v>
      </c>
      <c r="Q1102" s="212">
        <v>1</v>
      </c>
      <c r="R1102" s="454"/>
      <c r="S1102" s="435">
        <v>12800000</v>
      </c>
      <c r="T1102" s="221">
        <f t="shared" si="351"/>
        <v>266666.66666666669</v>
      </c>
      <c r="U1102" s="222">
        <v>48</v>
      </c>
      <c r="V1102" s="223">
        <v>14.999999999999998</v>
      </c>
      <c r="W1102" s="222">
        <f t="shared" si="352"/>
        <v>6</v>
      </c>
      <c r="X1102" s="224">
        <f t="shared" si="353"/>
        <v>21</v>
      </c>
      <c r="Y1102" s="225">
        <f t="shared" si="354"/>
        <v>27</v>
      </c>
      <c r="Z1102" s="226">
        <v>3999999.9999999995</v>
      </c>
      <c r="AA1102" s="226">
        <v>8800000</v>
      </c>
      <c r="AB1102" s="226">
        <f t="shared" si="333"/>
        <v>1600000.0000000002</v>
      </c>
      <c r="AC1102" s="226">
        <v>266666.66666666669</v>
      </c>
      <c r="AD1102" s="226">
        <v>266666.66666666669</v>
      </c>
      <c r="AE1102" s="226">
        <v>266666.66666666669</v>
      </c>
      <c r="AF1102" s="226">
        <v>266666.66666666669</v>
      </c>
      <c r="AG1102" s="226">
        <v>266666.66666666669</v>
      </c>
      <c r="AH1102" s="226">
        <v>266666.66666666669</v>
      </c>
      <c r="AI1102" s="226">
        <v>266666.66666666669</v>
      </c>
      <c r="AJ1102" s="226">
        <v>266666.66666666669</v>
      </c>
      <c r="AK1102" s="226">
        <v>266666.66666666669</v>
      </c>
      <c r="AL1102" s="226">
        <v>266666.66666666669</v>
      </c>
      <c r="AM1102" s="226">
        <v>266666.66666666669</v>
      </c>
      <c r="AN1102" s="226">
        <v>266666.66666666669</v>
      </c>
      <c r="AO1102" s="226">
        <f t="shared" si="355"/>
        <v>5600000</v>
      </c>
      <c r="AP1102" s="227">
        <f t="shared" si="356"/>
        <v>7200000</v>
      </c>
      <c r="AQ1102" s="228"/>
      <c r="AR1102" s="332"/>
      <c r="AS1102" s="547"/>
      <c r="AT1102" s="333"/>
      <c r="AU1102" s="548" t="s">
        <v>195</v>
      </c>
      <c r="AV1102" s="548" t="e">
        <f>VLOOKUP(F1102,[78]!FIxedAssetsV2[[FixedAssetNumber]:[DepartmentOperatingUnitNumber]],35,FALSE)</f>
        <v>#REF!</v>
      </c>
      <c r="AW1102" s="548" t="e">
        <f t="shared" si="357"/>
        <v>#REF!</v>
      </c>
      <c r="BL1102" s="212" t="s">
        <v>4466</v>
      </c>
    </row>
    <row r="1103" spans="1:64" s="50" customFormat="1" hidden="1" outlineLevel="1">
      <c r="A1103" s="210">
        <f t="shared" si="334"/>
        <v>1084</v>
      </c>
      <c r="B1103" s="213" t="s">
        <v>518</v>
      </c>
      <c r="C1103" s="216" t="s">
        <v>512</v>
      </c>
      <c r="D1103" s="212">
        <v>156</v>
      </c>
      <c r="E1103" s="212" t="s">
        <v>4469</v>
      </c>
      <c r="F1103" s="259" t="s">
        <v>4470</v>
      </c>
      <c r="G1103" s="432">
        <v>45597</v>
      </c>
      <c r="H1103" s="329"/>
      <c r="I1103" s="218"/>
      <c r="J1103" s="218" t="s">
        <v>4415</v>
      </c>
      <c r="K1103" s="218"/>
      <c r="L1103" s="218" t="s">
        <v>4416</v>
      </c>
      <c r="M1103" s="217">
        <v>2024</v>
      </c>
      <c r="N1103" s="218" t="s">
        <v>4471</v>
      </c>
      <c r="O1103" s="218" t="s">
        <v>4471</v>
      </c>
      <c r="P1103" s="218" t="s">
        <v>4471</v>
      </c>
      <c r="Q1103" s="212">
        <v>1</v>
      </c>
      <c r="R1103" s="454"/>
      <c r="S1103" s="435">
        <v>12800000</v>
      </c>
      <c r="T1103" s="221">
        <f t="shared" si="351"/>
        <v>266666.66666666669</v>
      </c>
      <c r="U1103" s="222">
        <v>48</v>
      </c>
      <c r="V1103" s="223">
        <v>14.999999999999998</v>
      </c>
      <c r="W1103" s="222">
        <f t="shared" si="352"/>
        <v>6</v>
      </c>
      <c r="X1103" s="224">
        <f t="shared" si="353"/>
        <v>21</v>
      </c>
      <c r="Y1103" s="225">
        <f t="shared" si="354"/>
        <v>27</v>
      </c>
      <c r="Z1103" s="226">
        <v>3999999.9999999995</v>
      </c>
      <c r="AA1103" s="226">
        <v>8800000</v>
      </c>
      <c r="AB1103" s="226">
        <f t="shared" si="333"/>
        <v>1600000.0000000002</v>
      </c>
      <c r="AC1103" s="226">
        <v>266666.66666666669</v>
      </c>
      <c r="AD1103" s="226">
        <v>266666.66666666669</v>
      </c>
      <c r="AE1103" s="226">
        <v>266666.66666666669</v>
      </c>
      <c r="AF1103" s="226">
        <v>266666.66666666669</v>
      </c>
      <c r="AG1103" s="226">
        <v>266666.66666666669</v>
      </c>
      <c r="AH1103" s="226">
        <v>266666.66666666669</v>
      </c>
      <c r="AI1103" s="226">
        <v>266666.66666666669</v>
      </c>
      <c r="AJ1103" s="226">
        <v>266666.66666666669</v>
      </c>
      <c r="AK1103" s="226">
        <v>266666.66666666669</v>
      </c>
      <c r="AL1103" s="226">
        <v>266666.66666666669</v>
      </c>
      <c r="AM1103" s="226">
        <v>266666.66666666669</v>
      </c>
      <c r="AN1103" s="226">
        <v>266666.66666666669</v>
      </c>
      <c r="AO1103" s="226">
        <f t="shared" si="355"/>
        <v>5600000</v>
      </c>
      <c r="AP1103" s="227">
        <f t="shared" si="356"/>
        <v>7200000</v>
      </c>
      <c r="AQ1103" s="228"/>
      <c r="AR1103" s="332"/>
      <c r="AS1103" s="547"/>
      <c r="AT1103" s="333"/>
      <c r="AU1103" s="548" t="s">
        <v>195</v>
      </c>
      <c r="AV1103" s="548" t="e">
        <f>VLOOKUP(F1103,[78]!FIxedAssetsV2[[FixedAssetNumber]:[DepartmentOperatingUnitNumber]],35,FALSE)</f>
        <v>#REF!</v>
      </c>
      <c r="AW1103" s="548" t="e">
        <f t="shared" si="357"/>
        <v>#REF!</v>
      </c>
      <c r="BL1103" s="212" t="s">
        <v>4469</v>
      </c>
    </row>
    <row r="1104" spans="1:64" s="50" customFormat="1" hidden="1" outlineLevel="1">
      <c r="A1104" s="210">
        <f t="shared" si="334"/>
        <v>1085</v>
      </c>
      <c r="B1104" s="213" t="s">
        <v>518</v>
      </c>
      <c r="C1104" s="216" t="s">
        <v>512</v>
      </c>
      <c r="D1104" s="212">
        <v>156</v>
      </c>
      <c r="E1104" s="212" t="s">
        <v>4472</v>
      </c>
      <c r="F1104" s="259" t="s">
        <v>4473</v>
      </c>
      <c r="G1104" s="432">
        <v>45597</v>
      </c>
      <c r="H1104" s="329"/>
      <c r="I1104" s="218"/>
      <c r="J1104" s="218" t="s">
        <v>4415</v>
      </c>
      <c r="K1104" s="218"/>
      <c r="L1104" s="218" t="s">
        <v>4416</v>
      </c>
      <c r="M1104" s="217">
        <v>2024</v>
      </c>
      <c r="N1104" s="218" t="s">
        <v>4474</v>
      </c>
      <c r="O1104" s="218" t="s">
        <v>4474</v>
      </c>
      <c r="P1104" s="218" t="s">
        <v>4474</v>
      </c>
      <c r="Q1104" s="212">
        <v>1</v>
      </c>
      <c r="R1104" s="454"/>
      <c r="S1104" s="435">
        <v>12800000</v>
      </c>
      <c r="T1104" s="221">
        <f t="shared" si="351"/>
        <v>266666.66666666669</v>
      </c>
      <c r="U1104" s="222">
        <v>48</v>
      </c>
      <c r="V1104" s="223">
        <v>14.999999999999998</v>
      </c>
      <c r="W1104" s="222">
        <f t="shared" si="352"/>
        <v>6</v>
      </c>
      <c r="X1104" s="224">
        <f t="shared" si="353"/>
        <v>21</v>
      </c>
      <c r="Y1104" s="225">
        <f t="shared" si="354"/>
        <v>27</v>
      </c>
      <c r="Z1104" s="226">
        <v>3999999.9999999995</v>
      </c>
      <c r="AA1104" s="226">
        <v>8800000</v>
      </c>
      <c r="AB1104" s="226">
        <f t="shared" si="333"/>
        <v>1600000.0000000002</v>
      </c>
      <c r="AC1104" s="226">
        <v>266666.66666666669</v>
      </c>
      <c r="AD1104" s="226">
        <v>266666.66666666669</v>
      </c>
      <c r="AE1104" s="226">
        <v>266666.66666666669</v>
      </c>
      <c r="AF1104" s="226">
        <v>266666.66666666669</v>
      </c>
      <c r="AG1104" s="226">
        <v>266666.66666666669</v>
      </c>
      <c r="AH1104" s="226">
        <v>266666.66666666669</v>
      </c>
      <c r="AI1104" s="226">
        <v>266666.66666666669</v>
      </c>
      <c r="AJ1104" s="226">
        <v>266666.66666666669</v>
      </c>
      <c r="AK1104" s="226">
        <v>266666.66666666669</v>
      </c>
      <c r="AL1104" s="226">
        <v>266666.66666666669</v>
      </c>
      <c r="AM1104" s="226">
        <v>266666.66666666669</v>
      </c>
      <c r="AN1104" s="226">
        <v>266666.66666666669</v>
      </c>
      <c r="AO1104" s="226">
        <f t="shared" si="355"/>
        <v>5600000</v>
      </c>
      <c r="AP1104" s="227">
        <f t="shared" si="356"/>
        <v>7200000</v>
      </c>
      <c r="AQ1104" s="228"/>
      <c r="AR1104" s="332"/>
      <c r="AS1104" s="547"/>
      <c r="AT1104" s="333"/>
      <c r="AU1104" s="548" t="s">
        <v>195</v>
      </c>
      <c r="AV1104" s="548" t="e">
        <f>VLOOKUP(F1104,[78]!FIxedAssetsV2[[FixedAssetNumber]:[DepartmentOperatingUnitNumber]],35,FALSE)</f>
        <v>#REF!</v>
      </c>
      <c r="AW1104" s="548" t="e">
        <f t="shared" si="357"/>
        <v>#REF!</v>
      </c>
      <c r="BL1104" s="212" t="s">
        <v>4472</v>
      </c>
    </row>
    <row r="1105" spans="1:64" s="50" customFormat="1" hidden="1" outlineLevel="1">
      <c r="A1105" s="210">
        <f t="shared" si="334"/>
        <v>1086</v>
      </c>
      <c r="B1105" s="213" t="s">
        <v>518</v>
      </c>
      <c r="C1105" s="216" t="s">
        <v>629</v>
      </c>
      <c r="D1105" s="212">
        <v>156</v>
      </c>
      <c r="E1105" s="212" t="s">
        <v>4475</v>
      </c>
      <c r="F1105" s="259" t="s">
        <v>4476</v>
      </c>
      <c r="G1105" s="432">
        <v>45597</v>
      </c>
      <c r="H1105" s="329"/>
      <c r="I1105" s="218"/>
      <c r="J1105" s="218" t="s">
        <v>4415</v>
      </c>
      <c r="K1105" s="218"/>
      <c r="L1105" s="218" t="s">
        <v>4416</v>
      </c>
      <c r="M1105" s="217">
        <v>2024</v>
      </c>
      <c r="N1105" s="218" t="s">
        <v>4477</v>
      </c>
      <c r="O1105" s="218" t="s">
        <v>4477</v>
      </c>
      <c r="P1105" s="218" t="s">
        <v>4477</v>
      </c>
      <c r="Q1105" s="212">
        <v>1</v>
      </c>
      <c r="R1105" s="454"/>
      <c r="S1105" s="435">
        <v>12800000</v>
      </c>
      <c r="T1105" s="221">
        <f t="shared" si="351"/>
        <v>266666.66666666669</v>
      </c>
      <c r="U1105" s="222">
        <v>48</v>
      </c>
      <c r="V1105" s="223">
        <v>14.999999999999998</v>
      </c>
      <c r="W1105" s="222">
        <f t="shared" si="352"/>
        <v>6</v>
      </c>
      <c r="X1105" s="224">
        <f t="shared" si="353"/>
        <v>21</v>
      </c>
      <c r="Y1105" s="225">
        <f t="shared" si="354"/>
        <v>27</v>
      </c>
      <c r="Z1105" s="226">
        <v>3999999.9999999995</v>
      </c>
      <c r="AA1105" s="226">
        <v>8800000</v>
      </c>
      <c r="AB1105" s="226">
        <f t="shared" si="333"/>
        <v>1600000.0000000002</v>
      </c>
      <c r="AC1105" s="226">
        <v>266666.66666666669</v>
      </c>
      <c r="AD1105" s="226">
        <v>266666.66666666669</v>
      </c>
      <c r="AE1105" s="226">
        <v>266666.66666666669</v>
      </c>
      <c r="AF1105" s="226">
        <v>266666.66666666669</v>
      </c>
      <c r="AG1105" s="226">
        <v>266666.66666666669</v>
      </c>
      <c r="AH1105" s="226">
        <v>266666.66666666669</v>
      </c>
      <c r="AI1105" s="226">
        <v>266666.66666666669</v>
      </c>
      <c r="AJ1105" s="226">
        <v>266666.66666666669</v>
      </c>
      <c r="AK1105" s="226">
        <v>266666.66666666669</v>
      </c>
      <c r="AL1105" s="226">
        <v>266666.66666666669</v>
      </c>
      <c r="AM1105" s="226">
        <v>266666.66666666669</v>
      </c>
      <c r="AN1105" s="226">
        <v>266666.66666666669</v>
      </c>
      <c r="AO1105" s="226">
        <f t="shared" si="355"/>
        <v>5600000</v>
      </c>
      <c r="AP1105" s="227">
        <f t="shared" si="356"/>
        <v>7200000</v>
      </c>
      <c r="AQ1105" s="228"/>
      <c r="AR1105" s="332"/>
      <c r="AS1105" s="547"/>
      <c r="AT1105" s="333"/>
      <c r="AU1105" s="548" t="s">
        <v>195</v>
      </c>
      <c r="AV1105" s="548" t="e">
        <f>VLOOKUP(F1105,[78]!FIxedAssetsV2[[FixedAssetNumber]:[DepartmentOperatingUnitNumber]],35,FALSE)</f>
        <v>#REF!</v>
      </c>
      <c r="AW1105" s="548" t="e">
        <f t="shared" si="357"/>
        <v>#REF!</v>
      </c>
      <c r="BL1105" s="212" t="s">
        <v>4475</v>
      </c>
    </row>
    <row r="1106" spans="1:64" s="50" customFormat="1" hidden="1" outlineLevel="1">
      <c r="A1106" s="210">
        <f t="shared" si="334"/>
        <v>1087</v>
      </c>
      <c r="B1106" s="213" t="s">
        <v>518</v>
      </c>
      <c r="C1106" s="216" t="s">
        <v>629</v>
      </c>
      <c r="D1106" s="212">
        <v>156</v>
      </c>
      <c r="E1106" s="212" t="s">
        <v>4478</v>
      </c>
      <c r="F1106" s="259" t="s">
        <v>4479</v>
      </c>
      <c r="G1106" s="432">
        <v>45597</v>
      </c>
      <c r="H1106" s="329"/>
      <c r="I1106" s="218"/>
      <c r="J1106" s="218" t="s">
        <v>4415</v>
      </c>
      <c r="K1106" s="218"/>
      <c r="L1106" s="218" t="s">
        <v>4416</v>
      </c>
      <c r="M1106" s="217">
        <v>2024</v>
      </c>
      <c r="N1106" s="218" t="s">
        <v>4480</v>
      </c>
      <c r="O1106" s="218" t="s">
        <v>4480</v>
      </c>
      <c r="P1106" s="218" t="s">
        <v>4480</v>
      </c>
      <c r="Q1106" s="212">
        <v>1</v>
      </c>
      <c r="R1106" s="454"/>
      <c r="S1106" s="435">
        <v>12800000</v>
      </c>
      <c r="T1106" s="221">
        <f t="shared" si="351"/>
        <v>266666.66666666669</v>
      </c>
      <c r="U1106" s="222">
        <v>48</v>
      </c>
      <c r="V1106" s="223">
        <v>14.999999999999998</v>
      </c>
      <c r="W1106" s="222">
        <f t="shared" si="352"/>
        <v>6</v>
      </c>
      <c r="X1106" s="224">
        <f t="shared" si="353"/>
        <v>21</v>
      </c>
      <c r="Y1106" s="225">
        <f t="shared" si="354"/>
        <v>27</v>
      </c>
      <c r="Z1106" s="226">
        <v>3999999.9999999995</v>
      </c>
      <c r="AA1106" s="226">
        <v>8800000</v>
      </c>
      <c r="AB1106" s="226">
        <f t="shared" si="333"/>
        <v>1600000.0000000002</v>
      </c>
      <c r="AC1106" s="226">
        <v>266666.66666666669</v>
      </c>
      <c r="AD1106" s="226">
        <v>266666.66666666669</v>
      </c>
      <c r="AE1106" s="226">
        <v>266666.66666666669</v>
      </c>
      <c r="AF1106" s="226">
        <v>266666.66666666669</v>
      </c>
      <c r="AG1106" s="226">
        <v>266666.66666666669</v>
      </c>
      <c r="AH1106" s="226">
        <v>266666.66666666669</v>
      </c>
      <c r="AI1106" s="226">
        <v>266666.66666666669</v>
      </c>
      <c r="AJ1106" s="226">
        <v>266666.66666666669</v>
      </c>
      <c r="AK1106" s="226">
        <v>266666.66666666669</v>
      </c>
      <c r="AL1106" s="226">
        <v>266666.66666666669</v>
      </c>
      <c r="AM1106" s="226">
        <v>266666.66666666669</v>
      </c>
      <c r="AN1106" s="226">
        <v>266666.66666666669</v>
      </c>
      <c r="AO1106" s="226">
        <f t="shared" si="355"/>
        <v>5600000</v>
      </c>
      <c r="AP1106" s="227">
        <f t="shared" si="356"/>
        <v>7200000</v>
      </c>
      <c r="AQ1106" s="228"/>
      <c r="AR1106" s="332"/>
      <c r="AS1106" s="547"/>
      <c r="AT1106" s="333"/>
      <c r="AU1106" s="548" t="s">
        <v>195</v>
      </c>
      <c r="AV1106" s="548" t="e">
        <f>VLOOKUP(F1106,[78]!FIxedAssetsV2[[FixedAssetNumber]:[DepartmentOperatingUnitNumber]],35,FALSE)</f>
        <v>#REF!</v>
      </c>
      <c r="AW1106" s="548" t="e">
        <f t="shared" si="357"/>
        <v>#REF!</v>
      </c>
      <c r="BL1106" s="212" t="s">
        <v>4478</v>
      </c>
    </row>
    <row r="1107" spans="1:64" s="50" customFormat="1" hidden="1" outlineLevel="1">
      <c r="A1107" s="210">
        <f t="shared" si="334"/>
        <v>1088</v>
      </c>
      <c r="B1107" s="213" t="s">
        <v>518</v>
      </c>
      <c r="C1107" s="216" t="s">
        <v>629</v>
      </c>
      <c r="D1107" s="212">
        <v>156</v>
      </c>
      <c r="E1107" s="212" t="s">
        <v>4481</v>
      </c>
      <c r="F1107" s="259" t="s">
        <v>4482</v>
      </c>
      <c r="G1107" s="432">
        <v>45597</v>
      </c>
      <c r="H1107" s="329"/>
      <c r="I1107" s="218"/>
      <c r="J1107" s="218" t="s">
        <v>4415</v>
      </c>
      <c r="K1107" s="218"/>
      <c r="L1107" s="218" t="s">
        <v>4416</v>
      </c>
      <c r="M1107" s="217">
        <v>2024</v>
      </c>
      <c r="N1107" s="218" t="s">
        <v>4483</v>
      </c>
      <c r="O1107" s="218" t="s">
        <v>4483</v>
      </c>
      <c r="P1107" s="218" t="s">
        <v>4483</v>
      </c>
      <c r="Q1107" s="212">
        <v>1</v>
      </c>
      <c r="R1107" s="454"/>
      <c r="S1107" s="435">
        <v>12800000</v>
      </c>
      <c r="T1107" s="221">
        <f t="shared" si="351"/>
        <v>266666.66666666669</v>
      </c>
      <c r="U1107" s="222">
        <v>48</v>
      </c>
      <c r="V1107" s="223">
        <v>14.999999999999998</v>
      </c>
      <c r="W1107" s="222">
        <f t="shared" si="352"/>
        <v>6</v>
      </c>
      <c r="X1107" s="224">
        <f t="shared" si="353"/>
        <v>21</v>
      </c>
      <c r="Y1107" s="225">
        <f t="shared" si="354"/>
        <v>27</v>
      </c>
      <c r="Z1107" s="226">
        <v>3999999.9999999995</v>
      </c>
      <c r="AA1107" s="226">
        <v>8800000</v>
      </c>
      <c r="AB1107" s="226">
        <f t="shared" si="333"/>
        <v>1600000.0000000002</v>
      </c>
      <c r="AC1107" s="226">
        <v>266666.66666666669</v>
      </c>
      <c r="AD1107" s="226">
        <v>266666.66666666669</v>
      </c>
      <c r="AE1107" s="226">
        <v>266666.66666666669</v>
      </c>
      <c r="AF1107" s="226">
        <v>266666.66666666669</v>
      </c>
      <c r="AG1107" s="226">
        <v>266666.66666666669</v>
      </c>
      <c r="AH1107" s="226">
        <v>266666.66666666669</v>
      </c>
      <c r="AI1107" s="226">
        <v>266666.66666666669</v>
      </c>
      <c r="AJ1107" s="226">
        <v>266666.66666666669</v>
      </c>
      <c r="AK1107" s="226">
        <v>266666.66666666669</v>
      </c>
      <c r="AL1107" s="226">
        <v>266666.66666666669</v>
      </c>
      <c r="AM1107" s="226">
        <v>266666.66666666669</v>
      </c>
      <c r="AN1107" s="226">
        <v>266666.66666666669</v>
      </c>
      <c r="AO1107" s="226">
        <f t="shared" si="355"/>
        <v>5600000</v>
      </c>
      <c r="AP1107" s="227">
        <f t="shared" si="356"/>
        <v>7200000</v>
      </c>
      <c r="AQ1107" s="228"/>
      <c r="AR1107" s="332"/>
      <c r="AS1107" s="547"/>
      <c r="AT1107" s="333"/>
      <c r="AU1107" s="548" t="s">
        <v>195</v>
      </c>
      <c r="AV1107" s="548" t="e">
        <f>VLOOKUP(F1107,[78]!FIxedAssetsV2[[FixedAssetNumber]:[DepartmentOperatingUnitNumber]],35,FALSE)</f>
        <v>#REF!</v>
      </c>
      <c r="AW1107" s="548" t="e">
        <f t="shared" si="357"/>
        <v>#REF!</v>
      </c>
      <c r="BL1107" s="212" t="s">
        <v>4481</v>
      </c>
    </row>
    <row r="1108" spans="1:64" s="50" customFormat="1" hidden="1" outlineLevel="1">
      <c r="A1108" s="210">
        <f t="shared" si="334"/>
        <v>1089</v>
      </c>
      <c r="B1108" s="213" t="s">
        <v>518</v>
      </c>
      <c r="C1108" s="216" t="s">
        <v>629</v>
      </c>
      <c r="D1108" s="212">
        <v>156</v>
      </c>
      <c r="E1108" s="212" t="s">
        <v>4484</v>
      </c>
      <c r="F1108" s="259" t="s">
        <v>4485</v>
      </c>
      <c r="G1108" s="432">
        <v>45597</v>
      </c>
      <c r="H1108" s="329"/>
      <c r="I1108" s="218"/>
      <c r="J1108" s="218" t="s">
        <v>4415</v>
      </c>
      <c r="K1108" s="218"/>
      <c r="L1108" s="218" t="s">
        <v>4416</v>
      </c>
      <c r="M1108" s="217">
        <v>2024</v>
      </c>
      <c r="N1108" s="218" t="s">
        <v>4486</v>
      </c>
      <c r="O1108" s="218" t="s">
        <v>4486</v>
      </c>
      <c r="P1108" s="218" t="s">
        <v>4486</v>
      </c>
      <c r="Q1108" s="212">
        <v>1</v>
      </c>
      <c r="R1108" s="454"/>
      <c r="S1108" s="435">
        <v>12800000</v>
      </c>
      <c r="T1108" s="221">
        <f t="shared" si="351"/>
        <v>266666.66666666669</v>
      </c>
      <c r="U1108" s="222">
        <v>48</v>
      </c>
      <c r="V1108" s="223">
        <v>14.999999999999998</v>
      </c>
      <c r="W1108" s="222">
        <f t="shared" si="352"/>
        <v>6</v>
      </c>
      <c r="X1108" s="224">
        <f t="shared" si="353"/>
        <v>21</v>
      </c>
      <c r="Y1108" s="225">
        <f t="shared" si="354"/>
        <v>27</v>
      </c>
      <c r="Z1108" s="226">
        <v>3999999.9999999995</v>
      </c>
      <c r="AA1108" s="226">
        <v>8800000</v>
      </c>
      <c r="AB1108" s="226">
        <f t="shared" si="333"/>
        <v>1600000.0000000002</v>
      </c>
      <c r="AC1108" s="226">
        <v>266666.66666666669</v>
      </c>
      <c r="AD1108" s="226">
        <v>266666.66666666669</v>
      </c>
      <c r="AE1108" s="226">
        <v>266666.66666666669</v>
      </c>
      <c r="AF1108" s="226">
        <v>266666.66666666669</v>
      </c>
      <c r="AG1108" s="226">
        <v>266666.66666666669</v>
      </c>
      <c r="AH1108" s="226">
        <v>266666.66666666669</v>
      </c>
      <c r="AI1108" s="226">
        <v>266666.66666666669</v>
      </c>
      <c r="AJ1108" s="226">
        <v>266666.66666666669</v>
      </c>
      <c r="AK1108" s="226">
        <v>266666.66666666669</v>
      </c>
      <c r="AL1108" s="226">
        <v>266666.66666666669</v>
      </c>
      <c r="AM1108" s="226">
        <v>266666.66666666669</v>
      </c>
      <c r="AN1108" s="226">
        <v>266666.66666666669</v>
      </c>
      <c r="AO1108" s="226">
        <f t="shared" si="355"/>
        <v>5600000</v>
      </c>
      <c r="AP1108" s="227">
        <f t="shared" si="356"/>
        <v>7200000</v>
      </c>
      <c r="AQ1108" s="228"/>
      <c r="AR1108" s="332"/>
      <c r="AS1108" s="547"/>
      <c r="AT1108" s="333"/>
      <c r="AU1108" s="548" t="s">
        <v>195</v>
      </c>
      <c r="AV1108" s="548" t="e">
        <f>VLOOKUP(F1108,[78]!FIxedAssetsV2[[FixedAssetNumber]:[DepartmentOperatingUnitNumber]],35,FALSE)</f>
        <v>#REF!</v>
      </c>
      <c r="AW1108" s="548" t="e">
        <f t="shared" si="357"/>
        <v>#REF!</v>
      </c>
      <c r="BL1108" s="212" t="s">
        <v>4484</v>
      </c>
    </row>
    <row r="1109" spans="1:64" s="50" customFormat="1" hidden="1" outlineLevel="1">
      <c r="A1109" s="210">
        <f t="shared" si="334"/>
        <v>1090</v>
      </c>
      <c r="B1109" s="213" t="s">
        <v>518</v>
      </c>
      <c r="C1109" s="216" t="s">
        <v>629</v>
      </c>
      <c r="D1109" s="212">
        <v>156</v>
      </c>
      <c r="E1109" s="212" t="s">
        <v>4487</v>
      </c>
      <c r="F1109" s="259" t="s">
        <v>4488</v>
      </c>
      <c r="G1109" s="432">
        <v>45597</v>
      </c>
      <c r="H1109" s="329"/>
      <c r="I1109" s="218"/>
      <c r="J1109" s="218" t="s">
        <v>4415</v>
      </c>
      <c r="K1109" s="218"/>
      <c r="L1109" s="218" t="s">
        <v>4416</v>
      </c>
      <c r="M1109" s="217">
        <v>2024</v>
      </c>
      <c r="N1109" s="218" t="s">
        <v>4489</v>
      </c>
      <c r="O1109" s="218" t="s">
        <v>4489</v>
      </c>
      <c r="P1109" s="218" t="s">
        <v>4489</v>
      </c>
      <c r="Q1109" s="212">
        <v>1</v>
      </c>
      <c r="R1109" s="454"/>
      <c r="S1109" s="435">
        <v>12800000</v>
      </c>
      <c r="T1109" s="221">
        <f t="shared" si="351"/>
        <v>266666.66666666669</v>
      </c>
      <c r="U1109" s="222">
        <v>48</v>
      </c>
      <c r="V1109" s="223">
        <v>14.999999999999998</v>
      </c>
      <c r="W1109" s="222">
        <f t="shared" si="352"/>
        <v>6</v>
      </c>
      <c r="X1109" s="224">
        <f t="shared" si="353"/>
        <v>21</v>
      </c>
      <c r="Y1109" s="225">
        <f t="shared" si="354"/>
        <v>27</v>
      </c>
      <c r="Z1109" s="226">
        <v>3999999.9999999995</v>
      </c>
      <c r="AA1109" s="226">
        <v>8800000</v>
      </c>
      <c r="AB1109" s="226">
        <f t="shared" si="333"/>
        <v>1600000.0000000002</v>
      </c>
      <c r="AC1109" s="226">
        <v>266666.66666666669</v>
      </c>
      <c r="AD1109" s="226">
        <v>266666.66666666669</v>
      </c>
      <c r="AE1109" s="226">
        <v>266666.66666666669</v>
      </c>
      <c r="AF1109" s="226">
        <v>266666.66666666669</v>
      </c>
      <c r="AG1109" s="226">
        <v>266666.66666666669</v>
      </c>
      <c r="AH1109" s="226">
        <v>266666.66666666669</v>
      </c>
      <c r="AI1109" s="226">
        <v>266666.66666666669</v>
      </c>
      <c r="AJ1109" s="226">
        <v>266666.66666666669</v>
      </c>
      <c r="AK1109" s="226">
        <v>266666.66666666669</v>
      </c>
      <c r="AL1109" s="226">
        <v>266666.66666666669</v>
      </c>
      <c r="AM1109" s="226">
        <v>266666.66666666669</v>
      </c>
      <c r="AN1109" s="226">
        <v>266666.66666666669</v>
      </c>
      <c r="AO1109" s="226">
        <f t="shared" si="355"/>
        <v>5600000</v>
      </c>
      <c r="AP1109" s="227">
        <f t="shared" si="356"/>
        <v>7200000</v>
      </c>
      <c r="AQ1109" s="228"/>
      <c r="AR1109" s="332"/>
      <c r="AS1109" s="547"/>
      <c r="AT1109" s="333"/>
      <c r="AU1109" s="548" t="s">
        <v>195</v>
      </c>
      <c r="AV1109" s="548" t="e">
        <f>VLOOKUP(F1109,[78]!FIxedAssetsV2[[FixedAssetNumber]:[DepartmentOperatingUnitNumber]],35,FALSE)</f>
        <v>#REF!</v>
      </c>
      <c r="AW1109" s="548" t="e">
        <f t="shared" si="357"/>
        <v>#REF!</v>
      </c>
      <c r="BL1109" s="212" t="s">
        <v>4487</v>
      </c>
    </row>
    <row r="1110" spans="1:64" s="50" customFormat="1" hidden="1" outlineLevel="1">
      <c r="A1110" s="210">
        <f t="shared" si="334"/>
        <v>1091</v>
      </c>
      <c r="B1110" s="213" t="s">
        <v>518</v>
      </c>
      <c r="C1110" s="216" t="s">
        <v>629</v>
      </c>
      <c r="D1110" s="212">
        <v>156</v>
      </c>
      <c r="E1110" s="212" t="s">
        <v>4490</v>
      </c>
      <c r="F1110" s="259" t="s">
        <v>4491</v>
      </c>
      <c r="G1110" s="432">
        <v>45597</v>
      </c>
      <c r="H1110" s="329"/>
      <c r="I1110" s="218"/>
      <c r="J1110" s="218" t="s">
        <v>4415</v>
      </c>
      <c r="K1110" s="218"/>
      <c r="L1110" s="218" t="s">
        <v>4416</v>
      </c>
      <c r="M1110" s="217">
        <v>2024</v>
      </c>
      <c r="N1110" s="218" t="s">
        <v>4492</v>
      </c>
      <c r="O1110" s="218" t="s">
        <v>4492</v>
      </c>
      <c r="P1110" s="218" t="s">
        <v>4492</v>
      </c>
      <c r="Q1110" s="212">
        <v>1</v>
      </c>
      <c r="R1110" s="454"/>
      <c r="S1110" s="435">
        <v>12800000</v>
      </c>
      <c r="T1110" s="221">
        <f t="shared" si="351"/>
        <v>266666.66666666669</v>
      </c>
      <c r="U1110" s="222">
        <v>48</v>
      </c>
      <c r="V1110" s="223">
        <v>14.999999999999998</v>
      </c>
      <c r="W1110" s="222">
        <f t="shared" si="352"/>
        <v>6</v>
      </c>
      <c r="X1110" s="224">
        <f t="shared" si="353"/>
        <v>21</v>
      </c>
      <c r="Y1110" s="225">
        <f t="shared" si="354"/>
        <v>27</v>
      </c>
      <c r="Z1110" s="226">
        <v>3999999.9999999995</v>
      </c>
      <c r="AA1110" s="226">
        <v>8800000</v>
      </c>
      <c r="AB1110" s="226">
        <f t="shared" si="333"/>
        <v>1600000.0000000002</v>
      </c>
      <c r="AC1110" s="226">
        <v>266666.66666666669</v>
      </c>
      <c r="AD1110" s="226">
        <v>266666.66666666669</v>
      </c>
      <c r="AE1110" s="226">
        <v>266666.66666666669</v>
      </c>
      <c r="AF1110" s="226">
        <v>266666.66666666669</v>
      </c>
      <c r="AG1110" s="226">
        <v>266666.66666666669</v>
      </c>
      <c r="AH1110" s="226">
        <v>266666.66666666669</v>
      </c>
      <c r="AI1110" s="226">
        <v>266666.66666666669</v>
      </c>
      <c r="AJ1110" s="226">
        <v>266666.66666666669</v>
      </c>
      <c r="AK1110" s="226">
        <v>266666.66666666669</v>
      </c>
      <c r="AL1110" s="226">
        <v>266666.66666666669</v>
      </c>
      <c r="AM1110" s="226">
        <v>266666.66666666669</v>
      </c>
      <c r="AN1110" s="226">
        <v>266666.66666666669</v>
      </c>
      <c r="AO1110" s="226">
        <f t="shared" si="355"/>
        <v>5600000</v>
      </c>
      <c r="AP1110" s="227">
        <f t="shared" si="356"/>
        <v>7200000</v>
      </c>
      <c r="AQ1110" s="228"/>
      <c r="AR1110" s="332"/>
      <c r="AS1110" s="547"/>
      <c r="AT1110" s="333"/>
      <c r="AU1110" s="548" t="s">
        <v>195</v>
      </c>
      <c r="AV1110" s="548" t="e">
        <f>VLOOKUP(F1110,[78]!FIxedAssetsV2[[FixedAssetNumber]:[DepartmentOperatingUnitNumber]],35,FALSE)</f>
        <v>#REF!</v>
      </c>
      <c r="AW1110" s="548" t="e">
        <f t="shared" si="357"/>
        <v>#REF!</v>
      </c>
      <c r="BL1110" s="212" t="s">
        <v>4490</v>
      </c>
    </row>
    <row r="1111" spans="1:64" s="50" customFormat="1" hidden="1" outlineLevel="1">
      <c r="A1111" s="210">
        <f t="shared" si="334"/>
        <v>1092</v>
      </c>
      <c r="B1111" s="213" t="s">
        <v>518</v>
      </c>
      <c r="C1111" s="216" t="s">
        <v>512</v>
      </c>
      <c r="D1111" s="212">
        <v>156</v>
      </c>
      <c r="E1111" s="212" t="s">
        <v>4493</v>
      </c>
      <c r="F1111" s="259" t="s">
        <v>4494</v>
      </c>
      <c r="G1111" s="432">
        <v>45597</v>
      </c>
      <c r="H1111" s="329"/>
      <c r="I1111" s="218"/>
      <c r="J1111" s="218" t="s">
        <v>4495</v>
      </c>
      <c r="K1111" s="218"/>
      <c r="L1111" s="218" t="s">
        <v>4416</v>
      </c>
      <c r="M1111" s="217">
        <v>2024</v>
      </c>
      <c r="N1111" s="218" t="s">
        <v>4496</v>
      </c>
      <c r="O1111" s="218" t="s">
        <v>4497</v>
      </c>
      <c r="P1111" s="218" t="s">
        <v>4498</v>
      </c>
      <c r="Q1111" s="212">
        <v>1</v>
      </c>
      <c r="R1111" s="454"/>
      <c r="S1111" s="435">
        <v>48800000</v>
      </c>
      <c r="T1111" s="221">
        <f t="shared" si="351"/>
        <v>1016666.6666666666</v>
      </c>
      <c r="U1111" s="222">
        <v>48</v>
      </c>
      <c r="V1111" s="223">
        <v>14.999999999999998</v>
      </c>
      <c r="W1111" s="222">
        <f t="shared" si="352"/>
        <v>6</v>
      </c>
      <c r="X1111" s="224">
        <f t="shared" si="353"/>
        <v>21</v>
      </c>
      <c r="Y1111" s="225">
        <f t="shared" si="354"/>
        <v>27</v>
      </c>
      <c r="Z1111" s="226">
        <v>15249999.999999998</v>
      </c>
      <c r="AA1111" s="226">
        <v>33550000</v>
      </c>
      <c r="AB1111" s="226">
        <f t="shared" si="333"/>
        <v>6100000</v>
      </c>
      <c r="AC1111" s="226">
        <v>1016666.6666666666</v>
      </c>
      <c r="AD1111" s="226">
        <v>1016666.6666666666</v>
      </c>
      <c r="AE1111" s="226">
        <v>1016666.6666666666</v>
      </c>
      <c r="AF1111" s="226">
        <v>1016666.6666666666</v>
      </c>
      <c r="AG1111" s="226">
        <v>1016666.6666666666</v>
      </c>
      <c r="AH1111" s="226">
        <v>1016666.6666666666</v>
      </c>
      <c r="AI1111" s="226">
        <v>1016666.6666666666</v>
      </c>
      <c r="AJ1111" s="226">
        <v>1016666.6666666666</v>
      </c>
      <c r="AK1111" s="226">
        <v>1016666.6666666666</v>
      </c>
      <c r="AL1111" s="226">
        <v>1016666.6666666666</v>
      </c>
      <c r="AM1111" s="226">
        <v>1016666.6666666666</v>
      </c>
      <c r="AN1111" s="226">
        <v>1016666.6666666666</v>
      </c>
      <c r="AO1111" s="226">
        <f t="shared" si="355"/>
        <v>21350000</v>
      </c>
      <c r="AP1111" s="227">
        <f t="shared" si="356"/>
        <v>27450000</v>
      </c>
      <c r="AQ1111" s="228"/>
      <c r="AR1111" s="332"/>
      <c r="AS1111" s="547"/>
      <c r="AT1111" s="333"/>
      <c r="AU1111" s="548" t="s">
        <v>195</v>
      </c>
      <c r="AV1111" s="548" t="e">
        <f>VLOOKUP(F1111,[78]!FIxedAssetsV2[[FixedAssetNumber]:[DepartmentOperatingUnitNumber]],35,FALSE)</f>
        <v>#REF!</v>
      </c>
      <c r="AW1111" s="548" t="e">
        <f t="shared" si="357"/>
        <v>#REF!</v>
      </c>
      <c r="BL1111" s="212" t="s">
        <v>4493</v>
      </c>
    </row>
    <row r="1112" spans="1:64" s="50" customFormat="1" hidden="1" outlineLevel="1">
      <c r="A1112" s="210">
        <f t="shared" si="334"/>
        <v>1093</v>
      </c>
      <c r="B1112" s="213" t="s">
        <v>206</v>
      </c>
      <c r="C1112" s="216" t="s">
        <v>188</v>
      </c>
      <c r="D1112" s="212">
        <v>156</v>
      </c>
      <c r="E1112" s="212" t="s">
        <v>4499</v>
      </c>
      <c r="F1112" s="259" t="s">
        <v>4500</v>
      </c>
      <c r="G1112" s="432">
        <v>45627</v>
      </c>
      <c r="H1112" s="329"/>
      <c r="I1112" s="218"/>
      <c r="J1112" s="218" t="s">
        <v>4501</v>
      </c>
      <c r="K1112" s="218"/>
      <c r="L1112" s="218" t="s">
        <v>1551</v>
      </c>
      <c r="M1112" s="217">
        <v>2024</v>
      </c>
      <c r="N1112" s="218" t="s">
        <v>4502</v>
      </c>
      <c r="O1112" s="218" t="s">
        <v>4502</v>
      </c>
      <c r="P1112" s="218" t="s">
        <v>4502</v>
      </c>
      <c r="Q1112" s="212">
        <v>1</v>
      </c>
      <c r="R1112" s="454"/>
      <c r="S1112" s="435">
        <v>30000000</v>
      </c>
      <c r="T1112" s="221">
        <f t="shared" si="351"/>
        <v>500000</v>
      </c>
      <c r="U1112" s="222">
        <v>60</v>
      </c>
      <c r="V1112" s="223">
        <v>13</v>
      </c>
      <c r="W1112" s="222">
        <f t="shared" si="352"/>
        <v>6</v>
      </c>
      <c r="X1112" s="224">
        <f t="shared" si="353"/>
        <v>19</v>
      </c>
      <c r="Y1112" s="225">
        <f t="shared" si="354"/>
        <v>41</v>
      </c>
      <c r="Z1112" s="226">
        <v>6500000</v>
      </c>
      <c r="AA1112" s="226">
        <v>23500000</v>
      </c>
      <c r="AB1112" s="226">
        <f t="shared" si="333"/>
        <v>3000000</v>
      </c>
      <c r="AC1112" s="226">
        <v>500000</v>
      </c>
      <c r="AD1112" s="226">
        <v>500000</v>
      </c>
      <c r="AE1112" s="226">
        <v>500000</v>
      </c>
      <c r="AF1112" s="226">
        <v>500000</v>
      </c>
      <c r="AG1112" s="226">
        <v>500000</v>
      </c>
      <c r="AH1112" s="226">
        <v>500000</v>
      </c>
      <c r="AI1112" s="226">
        <v>500000</v>
      </c>
      <c r="AJ1112" s="226">
        <v>500000</v>
      </c>
      <c r="AK1112" s="226">
        <v>500000</v>
      </c>
      <c r="AL1112" s="226">
        <v>500000</v>
      </c>
      <c r="AM1112" s="226">
        <v>500000</v>
      </c>
      <c r="AN1112" s="226">
        <v>500000</v>
      </c>
      <c r="AO1112" s="226">
        <f t="shared" si="355"/>
        <v>9500000</v>
      </c>
      <c r="AP1112" s="227">
        <f t="shared" si="356"/>
        <v>20500000</v>
      </c>
      <c r="AQ1112" s="228"/>
      <c r="AR1112" s="332"/>
      <c r="AS1112" s="547"/>
      <c r="AT1112" s="333"/>
      <c r="AU1112" s="548" t="s">
        <v>195</v>
      </c>
      <c r="AV1112" s="548" t="e">
        <f>VLOOKUP(F1112,[78]!FIxedAssetsV2[[FixedAssetNumber]:[DepartmentOperatingUnitNumber]],35,FALSE)</f>
        <v>#REF!</v>
      </c>
      <c r="AW1112" s="548" t="e">
        <f t="shared" si="357"/>
        <v>#REF!</v>
      </c>
      <c r="BL1112" s="212" t="s">
        <v>4499</v>
      </c>
    </row>
    <row r="1113" spans="1:64" s="50" customFormat="1" hidden="1" outlineLevel="1">
      <c r="A1113" s="210">
        <f t="shared" si="334"/>
        <v>1094</v>
      </c>
      <c r="B1113" s="213" t="s">
        <v>206</v>
      </c>
      <c r="C1113" s="216" t="s">
        <v>188</v>
      </c>
      <c r="D1113" s="212">
        <v>156</v>
      </c>
      <c r="E1113" s="212" t="s">
        <v>4503</v>
      </c>
      <c r="F1113" s="259" t="s">
        <v>4504</v>
      </c>
      <c r="G1113" s="432">
        <v>45627</v>
      </c>
      <c r="H1113" s="329"/>
      <c r="I1113" s="218"/>
      <c r="J1113" s="218" t="s">
        <v>4501</v>
      </c>
      <c r="K1113" s="218"/>
      <c r="L1113" s="218" t="s">
        <v>1551</v>
      </c>
      <c r="M1113" s="217">
        <v>2024</v>
      </c>
      <c r="N1113" s="218" t="s">
        <v>4502</v>
      </c>
      <c r="O1113" s="218" t="s">
        <v>4502</v>
      </c>
      <c r="P1113" s="218" t="s">
        <v>4502</v>
      </c>
      <c r="Q1113" s="212">
        <v>1</v>
      </c>
      <c r="R1113" s="454"/>
      <c r="S1113" s="435">
        <v>30000000</v>
      </c>
      <c r="T1113" s="221">
        <f t="shared" si="351"/>
        <v>500000</v>
      </c>
      <c r="U1113" s="222">
        <v>60</v>
      </c>
      <c r="V1113" s="223">
        <v>13</v>
      </c>
      <c r="W1113" s="222">
        <f t="shared" si="352"/>
        <v>6</v>
      </c>
      <c r="X1113" s="224">
        <f t="shared" si="353"/>
        <v>19</v>
      </c>
      <c r="Y1113" s="225">
        <f t="shared" si="354"/>
        <v>41</v>
      </c>
      <c r="Z1113" s="226">
        <v>6500000</v>
      </c>
      <c r="AA1113" s="226">
        <v>23500000</v>
      </c>
      <c r="AB1113" s="226">
        <f t="shared" si="333"/>
        <v>3000000</v>
      </c>
      <c r="AC1113" s="226">
        <v>500000</v>
      </c>
      <c r="AD1113" s="226">
        <v>500000</v>
      </c>
      <c r="AE1113" s="226">
        <v>500000</v>
      </c>
      <c r="AF1113" s="226">
        <v>500000</v>
      </c>
      <c r="AG1113" s="226">
        <v>500000</v>
      </c>
      <c r="AH1113" s="226">
        <v>500000</v>
      </c>
      <c r="AI1113" s="226">
        <v>500000</v>
      </c>
      <c r="AJ1113" s="226">
        <v>500000</v>
      </c>
      <c r="AK1113" s="226">
        <v>500000</v>
      </c>
      <c r="AL1113" s="226">
        <v>500000</v>
      </c>
      <c r="AM1113" s="226">
        <v>500000</v>
      </c>
      <c r="AN1113" s="226">
        <v>500000</v>
      </c>
      <c r="AO1113" s="226">
        <f t="shared" si="355"/>
        <v>9500000</v>
      </c>
      <c r="AP1113" s="227">
        <f t="shared" si="356"/>
        <v>20500000</v>
      </c>
      <c r="AQ1113" s="228"/>
      <c r="AR1113" s="332"/>
      <c r="AS1113" s="547"/>
      <c r="AT1113" s="333"/>
      <c r="AU1113" s="548" t="s">
        <v>195</v>
      </c>
      <c r="AV1113" s="548" t="e">
        <f>VLOOKUP(F1113,[78]!FIxedAssetsV2[[FixedAssetNumber]:[DepartmentOperatingUnitNumber]],35,FALSE)</f>
        <v>#REF!</v>
      </c>
      <c r="AW1113" s="548" t="e">
        <f t="shared" si="357"/>
        <v>#REF!</v>
      </c>
      <c r="BL1113" s="212" t="s">
        <v>4503</v>
      </c>
    </row>
    <row r="1114" spans="1:64" s="50" customFormat="1" hidden="1" outlineLevel="1">
      <c r="A1114" s="210">
        <f t="shared" si="334"/>
        <v>1095</v>
      </c>
      <c r="B1114" s="213" t="s">
        <v>206</v>
      </c>
      <c r="C1114" s="216" t="s">
        <v>188</v>
      </c>
      <c r="D1114" s="212">
        <v>156</v>
      </c>
      <c r="E1114" s="212" t="s">
        <v>4505</v>
      </c>
      <c r="F1114" s="259" t="s">
        <v>4506</v>
      </c>
      <c r="G1114" s="432">
        <v>45627</v>
      </c>
      <c r="H1114" s="329"/>
      <c r="I1114" s="218"/>
      <c r="J1114" s="218" t="s">
        <v>4507</v>
      </c>
      <c r="K1114" s="218"/>
      <c r="L1114" s="218" t="s">
        <v>1101</v>
      </c>
      <c r="M1114" s="217">
        <v>2024</v>
      </c>
      <c r="N1114" s="218" t="s">
        <v>4508</v>
      </c>
      <c r="O1114" s="218" t="s">
        <v>4508</v>
      </c>
      <c r="P1114" s="218" t="s">
        <v>4508</v>
      </c>
      <c r="Q1114" s="212">
        <v>1</v>
      </c>
      <c r="R1114" s="454"/>
      <c r="S1114" s="435">
        <v>45000000</v>
      </c>
      <c r="T1114" s="221">
        <f t="shared" si="351"/>
        <v>750000</v>
      </c>
      <c r="U1114" s="222">
        <v>60</v>
      </c>
      <c r="V1114" s="223">
        <v>13</v>
      </c>
      <c r="W1114" s="222">
        <f t="shared" si="352"/>
        <v>6</v>
      </c>
      <c r="X1114" s="224">
        <f t="shared" si="353"/>
        <v>19</v>
      </c>
      <c r="Y1114" s="225">
        <f t="shared" si="354"/>
        <v>41</v>
      </c>
      <c r="Z1114" s="226">
        <v>9750000</v>
      </c>
      <c r="AA1114" s="226">
        <v>35250000</v>
      </c>
      <c r="AB1114" s="226">
        <f t="shared" si="333"/>
        <v>4500000</v>
      </c>
      <c r="AC1114" s="226">
        <v>750000</v>
      </c>
      <c r="AD1114" s="226">
        <v>750000</v>
      </c>
      <c r="AE1114" s="226">
        <v>750000</v>
      </c>
      <c r="AF1114" s="226">
        <v>750000</v>
      </c>
      <c r="AG1114" s="226">
        <v>750000</v>
      </c>
      <c r="AH1114" s="226">
        <v>750000</v>
      </c>
      <c r="AI1114" s="226">
        <v>750000</v>
      </c>
      <c r="AJ1114" s="226">
        <v>750000</v>
      </c>
      <c r="AK1114" s="226">
        <v>750000</v>
      </c>
      <c r="AL1114" s="226">
        <v>750000</v>
      </c>
      <c r="AM1114" s="226">
        <v>750000</v>
      </c>
      <c r="AN1114" s="226">
        <v>750000</v>
      </c>
      <c r="AO1114" s="226">
        <f t="shared" si="355"/>
        <v>14250000</v>
      </c>
      <c r="AP1114" s="227">
        <f t="shared" si="356"/>
        <v>30750000</v>
      </c>
      <c r="AQ1114" s="228"/>
      <c r="AR1114" s="332"/>
      <c r="AS1114" s="547"/>
      <c r="AT1114" s="333"/>
      <c r="AU1114" s="548" t="s">
        <v>195</v>
      </c>
      <c r="AV1114" s="548" t="e">
        <f>VLOOKUP(F1114,[78]!FIxedAssetsV2[[FixedAssetNumber]:[DepartmentOperatingUnitNumber]],35,FALSE)</f>
        <v>#REF!</v>
      </c>
      <c r="AW1114" s="548" t="e">
        <f t="shared" si="357"/>
        <v>#REF!</v>
      </c>
      <c r="BL1114" s="212" t="s">
        <v>4505</v>
      </c>
    </row>
    <row r="1115" spans="1:64" s="50" customFormat="1" hidden="1" outlineLevel="1">
      <c r="A1115" s="210">
        <f t="shared" si="334"/>
        <v>1096</v>
      </c>
      <c r="B1115" s="213" t="s">
        <v>206</v>
      </c>
      <c r="C1115" s="216" t="s">
        <v>188</v>
      </c>
      <c r="D1115" s="212">
        <v>156</v>
      </c>
      <c r="E1115" s="212" t="s">
        <v>4509</v>
      </c>
      <c r="F1115" s="259" t="s">
        <v>4510</v>
      </c>
      <c r="G1115" s="432">
        <v>45627</v>
      </c>
      <c r="H1115" s="329"/>
      <c r="I1115" s="218"/>
      <c r="J1115" s="218" t="s">
        <v>4507</v>
      </c>
      <c r="K1115" s="218"/>
      <c r="L1115" s="218" t="s">
        <v>1101</v>
      </c>
      <c r="M1115" s="217">
        <v>2024</v>
      </c>
      <c r="N1115" s="218" t="s">
        <v>4508</v>
      </c>
      <c r="O1115" s="218" t="s">
        <v>4508</v>
      </c>
      <c r="P1115" s="218" t="s">
        <v>4508</v>
      </c>
      <c r="Q1115" s="212">
        <v>1</v>
      </c>
      <c r="R1115" s="454"/>
      <c r="S1115" s="435">
        <v>45000000</v>
      </c>
      <c r="T1115" s="221">
        <f t="shared" si="351"/>
        <v>750000</v>
      </c>
      <c r="U1115" s="222">
        <v>60</v>
      </c>
      <c r="V1115" s="223">
        <v>13</v>
      </c>
      <c r="W1115" s="222">
        <f t="shared" si="352"/>
        <v>6</v>
      </c>
      <c r="X1115" s="224">
        <f t="shared" si="353"/>
        <v>19</v>
      </c>
      <c r="Y1115" s="225">
        <f t="shared" si="354"/>
        <v>41</v>
      </c>
      <c r="Z1115" s="226">
        <v>9750000</v>
      </c>
      <c r="AA1115" s="226">
        <v>35250000</v>
      </c>
      <c r="AB1115" s="226">
        <f t="shared" si="333"/>
        <v>4500000</v>
      </c>
      <c r="AC1115" s="226">
        <v>750000</v>
      </c>
      <c r="AD1115" s="226">
        <v>750000</v>
      </c>
      <c r="AE1115" s="226">
        <v>750000</v>
      </c>
      <c r="AF1115" s="226">
        <v>750000</v>
      </c>
      <c r="AG1115" s="226">
        <v>750000</v>
      </c>
      <c r="AH1115" s="226">
        <v>750000</v>
      </c>
      <c r="AI1115" s="226">
        <v>750000</v>
      </c>
      <c r="AJ1115" s="226">
        <v>750000</v>
      </c>
      <c r="AK1115" s="226">
        <v>750000</v>
      </c>
      <c r="AL1115" s="226">
        <v>750000</v>
      </c>
      <c r="AM1115" s="226">
        <v>750000</v>
      </c>
      <c r="AN1115" s="226">
        <v>750000</v>
      </c>
      <c r="AO1115" s="226">
        <f t="shared" si="355"/>
        <v>14250000</v>
      </c>
      <c r="AP1115" s="227">
        <f t="shared" si="356"/>
        <v>30750000</v>
      </c>
      <c r="AQ1115" s="228"/>
      <c r="AR1115" s="332"/>
      <c r="AS1115" s="547"/>
      <c r="AT1115" s="333"/>
      <c r="AU1115" s="548" t="s">
        <v>195</v>
      </c>
      <c r="AV1115" s="548" t="e">
        <f>VLOOKUP(F1115,[78]!FIxedAssetsV2[[FixedAssetNumber]:[DepartmentOperatingUnitNumber]],35,FALSE)</f>
        <v>#REF!</v>
      </c>
      <c r="AW1115" s="548" t="e">
        <f t="shared" si="357"/>
        <v>#REF!</v>
      </c>
      <c r="BL1115" s="212" t="s">
        <v>4509</v>
      </c>
    </row>
    <row r="1116" spans="1:64" s="50" customFormat="1" hidden="1" outlineLevel="1">
      <c r="A1116" s="210">
        <f t="shared" si="334"/>
        <v>1097</v>
      </c>
      <c r="B1116" s="213" t="s">
        <v>206</v>
      </c>
      <c r="C1116" s="216" t="s">
        <v>188</v>
      </c>
      <c r="D1116" s="212">
        <v>156</v>
      </c>
      <c r="E1116" s="212" t="s">
        <v>4511</v>
      </c>
      <c r="F1116" s="259" t="s">
        <v>4512</v>
      </c>
      <c r="G1116" s="432">
        <v>45627</v>
      </c>
      <c r="H1116" s="329"/>
      <c r="I1116" s="218"/>
      <c r="J1116" s="218" t="s">
        <v>4513</v>
      </c>
      <c r="K1116" s="218"/>
      <c r="L1116" s="218" t="s">
        <v>4514</v>
      </c>
      <c r="M1116" s="217">
        <v>2024</v>
      </c>
      <c r="N1116" s="218" t="s">
        <v>4514</v>
      </c>
      <c r="O1116" s="218" t="s">
        <v>4514</v>
      </c>
      <c r="P1116" s="218" t="s">
        <v>4514</v>
      </c>
      <c r="Q1116" s="212">
        <v>1</v>
      </c>
      <c r="R1116" s="454"/>
      <c r="S1116" s="435">
        <v>18130000</v>
      </c>
      <c r="T1116" s="221">
        <f t="shared" si="351"/>
        <v>302166.66666666669</v>
      </c>
      <c r="U1116" s="222">
        <v>60</v>
      </c>
      <c r="V1116" s="223">
        <v>12.999999999999998</v>
      </c>
      <c r="W1116" s="222">
        <f t="shared" si="352"/>
        <v>6</v>
      </c>
      <c r="X1116" s="224">
        <f t="shared" si="353"/>
        <v>19</v>
      </c>
      <c r="Y1116" s="225">
        <f t="shared" si="354"/>
        <v>41</v>
      </c>
      <c r="Z1116" s="226">
        <v>3928166.666666666</v>
      </c>
      <c r="AA1116" s="226">
        <v>14201833.333333334</v>
      </c>
      <c r="AB1116" s="226">
        <f t="shared" si="333"/>
        <v>1813000.0000000002</v>
      </c>
      <c r="AC1116" s="226">
        <v>302166.66666666669</v>
      </c>
      <c r="AD1116" s="226">
        <v>302166.66666666669</v>
      </c>
      <c r="AE1116" s="226">
        <v>302166.66666666669</v>
      </c>
      <c r="AF1116" s="226">
        <v>302166.66666666669</v>
      </c>
      <c r="AG1116" s="226">
        <v>302166.66666666669</v>
      </c>
      <c r="AH1116" s="226">
        <v>302166.66666666669</v>
      </c>
      <c r="AI1116" s="226">
        <v>302166.66666666669</v>
      </c>
      <c r="AJ1116" s="226">
        <v>302166.66666666669</v>
      </c>
      <c r="AK1116" s="226">
        <v>302166.66666666669</v>
      </c>
      <c r="AL1116" s="226">
        <v>302166.66666666669</v>
      </c>
      <c r="AM1116" s="226">
        <v>302166.66666666669</v>
      </c>
      <c r="AN1116" s="226">
        <v>302166.66666666669</v>
      </c>
      <c r="AO1116" s="226">
        <f t="shared" si="355"/>
        <v>5741166.666666666</v>
      </c>
      <c r="AP1116" s="227">
        <f t="shared" si="356"/>
        <v>12388833.333333334</v>
      </c>
      <c r="AQ1116" s="228"/>
      <c r="AR1116" s="332"/>
      <c r="AS1116" s="547"/>
      <c r="AT1116" s="333"/>
      <c r="AU1116" s="548" t="s">
        <v>195</v>
      </c>
      <c r="AV1116" s="548" t="e">
        <f>VLOOKUP(F1116,[78]!FIxedAssetsV2[[FixedAssetNumber]:[DepartmentOperatingUnitNumber]],35,FALSE)</f>
        <v>#REF!</v>
      </c>
      <c r="AW1116" s="548" t="e">
        <f t="shared" si="357"/>
        <v>#REF!</v>
      </c>
      <c r="BL1116" s="212" t="s">
        <v>4511</v>
      </c>
    </row>
    <row r="1117" spans="1:64" s="50" customFormat="1" hidden="1" outlineLevel="1">
      <c r="A1117" s="210">
        <f t="shared" si="334"/>
        <v>1098</v>
      </c>
      <c r="B1117" s="213" t="s">
        <v>206</v>
      </c>
      <c r="C1117" s="216" t="s">
        <v>188</v>
      </c>
      <c r="D1117" s="212">
        <v>156</v>
      </c>
      <c r="E1117" s="212" t="s">
        <v>4515</v>
      </c>
      <c r="F1117" s="259" t="s">
        <v>4516</v>
      </c>
      <c r="G1117" s="432">
        <v>45627</v>
      </c>
      <c r="H1117" s="329"/>
      <c r="I1117" s="218"/>
      <c r="J1117" s="218" t="s">
        <v>4513</v>
      </c>
      <c r="K1117" s="218"/>
      <c r="L1117" s="218" t="s">
        <v>4514</v>
      </c>
      <c r="M1117" s="217">
        <v>2024</v>
      </c>
      <c r="N1117" s="218" t="s">
        <v>4514</v>
      </c>
      <c r="O1117" s="218" t="s">
        <v>4514</v>
      </c>
      <c r="P1117" s="218" t="s">
        <v>4514</v>
      </c>
      <c r="Q1117" s="212">
        <v>1</v>
      </c>
      <c r="R1117" s="454"/>
      <c r="S1117" s="435">
        <v>18130000</v>
      </c>
      <c r="T1117" s="221">
        <f t="shared" si="351"/>
        <v>302166.66666666669</v>
      </c>
      <c r="U1117" s="222">
        <v>60</v>
      </c>
      <c r="V1117" s="223">
        <v>12.999999999999998</v>
      </c>
      <c r="W1117" s="222">
        <f t="shared" si="352"/>
        <v>6</v>
      </c>
      <c r="X1117" s="224">
        <f t="shared" si="353"/>
        <v>19</v>
      </c>
      <c r="Y1117" s="225">
        <f t="shared" si="354"/>
        <v>41</v>
      </c>
      <c r="Z1117" s="226">
        <v>3928166.666666666</v>
      </c>
      <c r="AA1117" s="226">
        <v>14201833.333333334</v>
      </c>
      <c r="AB1117" s="226">
        <f t="shared" si="333"/>
        <v>1813000.0000000002</v>
      </c>
      <c r="AC1117" s="226">
        <v>302166.66666666669</v>
      </c>
      <c r="AD1117" s="226">
        <v>302166.66666666669</v>
      </c>
      <c r="AE1117" s="226">
        <v>302166.66666666669</v>
      </c>
      <c r="AF1117" s="226">
        <v>302166.66666666669</v>
      </c>
      <c r="AG1117" s="226">
        <v>302166.66666666669</v>
      </c>
      <c r="AH1117" s="226">
        <v>302166.66666666669</v>
      </c>
      <c r="AI1117" s="226">
        <v>302166.66666666669</v>
      </c>
      <c r="AJ1117" s="226">
        <v>302166.66666666669</v>
      </c>
      <c r="AK1117" s="226">
        <v>302166.66666666669</v>
      </c>
      <c r="AL1117" s="226">
        <v>302166.66666666669</v>
      </c>
      <c r="AM1117" s="226">
        <v>302166.66666666669</v>
      </c>
      <c r="AN1117" s="226">
        <v>302166.66666666669</v>
      </c>
      <c r="AO1117" s="226">
        <f t="shared" si="355"/>
        <v>5741166.666666666</v>
      </c>
      <c r="AP1117" s="227">
        <f t="shared" si="356"/>
        <v>12388833.333333334</v>
      </c>
      <c r="AQ1117" s="228"/>
      <c r="AR1117" s="332"/>
      <c r="AS1117" s="547"/>
      <c r="AT1117" s="333"/>
      <c r="AU1117" s="548" t="s">
        <v>195</v>
      </c>
      <c r="AV1117" s="548" t="e">
        <f>VLOOKUP(F1117,[78]!FIxedAssetsV2[[FixedAssetNumber]:[DepartmentOperatingUnitNumber]],35,FALSE)</f>
        <v>#REF!</v>
      </c>
      <c r="AW1117" s="548" t="e">
        <f t="shared" si="357"/>
        <v>#REF!</v>
      </c>
      <c r="BL1117" s="212" t="s">
        <v>4515</v>
      </c>
    </row>
    <row r="1118" spans="1:64" s="50" customFormat="1" hidden="1" outlineLevel="1">
      <c r="A1118" s="210">
        <f t="shared" si="334"/>
        <v>1099</v>
      </c>
      <c r="B1118" s="213" t="s">
        <v>206</v>
      </c>
      <c r="C1118" s="216" t="s">
        <v>188</v>
      </c>
      <c r="D1118" s="212">
        <v>156</v>
      </c>
      <c r="E1118" s="212" t="s">
        <v>4517</v>
      </c>
      <c r="F1118" s="259" t="s">
        <v>4518</v>
      </c>
      <c r="G1118" s="432">
        <v>45627</v>
      </c>
      <c r="H1118" s="329"/>
      <c r="I1118" s="218"/>
      <c r="J1118" s="218" t="s">
        <v>4513</v>
      </c>
      <c r="K1118" s="218"/>
      <c r="L1118" s="218" t="s">
        <v>4514</v>
      </c>
      <c r="M1118" s="217">
        <v>2024</v>
      </c>
      <c r="N1118" s="218" t="s">
        <v>4514</v>
      </c>
      <c r="O1118" s="218" t="s">
        <v>4514</v>
      </c>
      <c r="P1118" s="218" t="s">
        <v>4514</v>
      </c>
      <c r="Q1118" s="212">
        <v>1</v>
      </c>
      <c r="R1118" s="454"/>
      <c r="S1118" s="435">
        <v>18130000</v>
      </c>
      <c r="T1118" s="221">
        <f t="shared" si="351"/>
        <v>302166.66666666669</v>
      </c>
      <c r="U1118" s="222">
        <v>60</v>
      </c>
      <c r="V1118" s="223">
        <v>12.999999999999998</v>
      </c>
      <c r="W1118" s="222">
        <f t="shared" si="352"/>
        <v>6</v>
      </c>
      <c r="X1118" s="224">
        <f t="shared" si="353"/>
        <v>19</v>
      </c>
      <c r="Y1118" s="225">
        <f t="shared" si="354"/>
        <v>41</v>
      </c>
      <c r="Z1118" s="226">
        <v>3928166.666666666</v>
      </c>
      <c r="AA1118" s="226">
        <v>14201833.333333334</v>
      </c>
      <c r="AB1118" s="226">
        <f t="shared" si="333"/>
        <v>1813000.0000000002</v>
      </c>
      <c r="AC1118" s="226">
        <v>302166.66666666669</v>
      </c>
      <c r="AD1118" s="226">
        <v>302166.66666666669</v>
      </c>
      <c r="AE1118" s="226">
        <v>302166.66666666669</v>
      </c>
      <c r="AF1118" s="226">
        <v>302166.66666666669</v>
      </c>
      <c r="AG1118" s="226">
        <v>302166.66666666669</v>
      </c>
      <c r="AH1118" s="226">
        <v>302166.66666666669</v>
      </c>
      <c r="AI1118" s="226">
        <v>302166.66666666669</v>
      </c>
      <c r="AJ1118" s="226">
        <v>302166.66666666669</v>
      </c>
      <c r="AK1118" s="226">
        <v>302166.66666666669</v>
      </c>
      <c r="AL1118" s="226">
        <v>302166.66666666669</v>
      </c>
      <c r="AM1118" s="226">
        <v>302166.66666666669</v>
      </c>
      <c r="AN1118" s="226">
        <v>302166.66666666669</v>
      </c>
      <c r="AO1118" s="226">
        <f t="shared" si="355"/>
        <v>5741166.666666666</v>
      </c>
      <c r="AP1118" s="227">
        <f t="shared" si="356"/>
        <v>12388833.333333334</v>
      </c>
      <c r="AQ1118" s="228"/>
      <c r="AR1118" s="332"/>
      <c r="AS1118" s="547"/>
      <c r="AT1118" s="333"/>
      <c r="AU1118" s="548" t="s">
        <v>195</v>
      </c>
      <c r="AV1118" s="548" t="e">
        <f>VLOOKUP(F1118,[78]!FIxedAssetsV2[[FixedAssetNumber]:[DepartmentOperatingUnitNumber]],35,FALSE)</f>
        <v>#REF!</v>
      </c>
      <c r="AW1118" s="548" t="e">
        <f t="shared" si="357"/>
        <v>#REF!</v>
      </c>
      <c r="BL1118" s="212" t="s">
        <v>4517</v>
      </c>
    </row>
    <row r="1119" spans="1:64" s="50" customFormat="1" hidden="1" outlineLevel="1">
      <c r="A1119" s="210">
        <f t="shared" si="334"/>
        <v>1100</v>
      </c>
      <c r="B1119" s="213" t="s">
        <v>206</v>
      </c>
      <c r="C1119" s="216" t="s">
        <v>188</v>
      </c>
      <c r="D1119" s="212">
        <v>156</v>
      </c>
      <c r="E1119" s="212" t="s">
        <v>4519</v>
      </c>
      <c r="F1119" s="259" t="s">
        <v>4520</v>
      </c>
      <c r="G1119" s="432">
        <v>45627</v>
      </c>
      <c r="H1119" s="329"/>
      <c r="I1119" s="218"/>
      <c r="J1119" s="218" t="s">
        <v>4513</v>
      </c>
      <c r="K1119" s="218"/>
      <c r="L1119" s="218" t="s">
        <v>4514</v>
      </c>
      <c r="M1119" s="217">
        <v>2024</v>
      </c>
      <c r="N1119" s="218" t="s">
        <v>4514</v>
      </c>
      <c r="O1119" s="218" t="s">
        <v>4514</v>
      </c>
      <c r="P1119" s="218" t="s">
        <v>4514</v>
      </c>
      <c r="Q1119" s="212">
        <v>1</v>
      </c>
      <c r="R1119" s="454"/>
      <c r="S1119" s="435">
        <v>18130000</v>
      </c>
      <c r="T1119" s="221">
        <f t="shared" si="351"/>
        <v>302166.66666666669</v>
      </c>
      <c r="U1119" s="222">
        <v>60</v>
      </c>
      <c r="V1119" s="223">
        <v>12.999999999999998</v>
      </c>
      <c r="W1119" s="222">
        <f t="shared" si="352"/>
        <v>6</v>
      </c>
      <c r="X1119" s="224">
        <f t="shared" si="353"/>
        <v>19</v>
      </c>
      <c r="Y1119" s="225">
        <f t="shared" si="354"/>
        <v>41</v>
      </c>
      <c r="Z1119" s="226">
        <v>3928166.666666666</v>
      </c>
      <c r="AA1119" s="226">
        <v>14201833.333333334</v>
      </c>
      <c r="AB1119" s="226">
        <f t="shared" si="333"/>
        <v>1813000.0000000002</v>
      </c>
      <c r="AC1119" s="226">
        <v>302166.66666666669</v>
      </c>
      <c r="AD1119" s="226">
        <v>302166.66666666669</v>
      </c>
      <c r="AE1119" s="226">
        <v>302166.66666666669</v>
      </c>
      <c r="AF1119" s="226">
        <v>302166.66666666669</v>
      </c>
      <c r="AG1119" s="226">
        <v>302166.66666666669</v>
      </c>
      <c r="AH1119" s="226">
        <v>302166.66666666669</v>
      </c>
      <c r="AI1119" s="226">
        <v>302166.66666666669</v>
      </c>
      <c r="AJ1119" s="226">
        <v>302166.66666666669</v>
      </c>
      <c r="AK1119" s="226">
        <v>302166.66666666669</v>
      </c>
      <c r="AL1119" s="226">
        <v>302166.66666666669</v>
      </c>
      <c r="AM1119" s="226">
        <v>302166.66666666669</v>
      </c>
      <c r="AN1119" s="226">
        <v>302166.66666666669</v>
      </c>
      <c r="AO1119" s="226">
        <f t="shared" si="355"/>
        <v>5741166.666666666</v>
      </c>
      <c r="AP1119" s="227">
        <f t="shared" si="356"/>
        <v>12388833.333333334</v>
      </c>
      <c r="AQ1119" s="228"/>
      <c r="AR1119" s="332"/>
      <c r="AS1119" s="547"/>
      <c r="AT1119" s="333"/>
      <c r="AU1119" s="548" t="s">
        <v>195</v>
      </c>
      <c r="AV1119" s="548" t="e">
        <f>VLOOKUP(F1119,[78]!FIxedAssetsV2[[FixedAssetNumber]:[DepartmentOperatingUnitNumber]],35,FALSE)</f>
        <v>#REF!</v>
      </c>
      <c r="AW1119" s="548" t="e">
        <f t="shared" si="357"/>
        <v>#REF!</v>
      </c>
      <c r="BL1119" s="212" t="s">
        <v>4519</v>
      </c>
    </row>
    <row r="1120" spans="1:64" s="50" customFormat="1" hidden="1" outlineLevel="1">
      <c r="A1120" s="210">
        <f t="shared" si="334"/>
        <v>1101</v>
      </c>
      <c r="B1120" s="213" t="s">
        <v>206</v>
      </c>
      <c r="C1120" s="216" t="s">
        <v>188</v>
      </c>
      <c r="D1120" s="212">
        <v>156</v>
      </c>
      <c r="E1120" s="212" t="s">
        <v>4521</v>
      </c>
      <c r="F1120" s="259" t="s">
        <v>4522</v>
      </c>
      <c r="G1120" s="432">
        <v>45627</v>
      </c>
      <c r="H1120" s="329"/>
      <c r="I1120" s="218"/>
      <c r="J1120" s="218" t="s">
        <v>4513</v>
      </c>
      <c r="K1120" s="218"/>
      <c r="L1120" s="218" t="s">
        <v>4523</v>
      </c>
      <c r="M1120" s="217">
        <v>2024</v>
      </c>
      <c r="N1120" s="218" t="s">
        <v>4523</v>
      </c>
      <c r="O1120" s="218" t="s">
        <v>4523</v>
      </c>
      <c r="P1120" s="218" t="s">
        <v>4523</v>
      </c>
      <c r="Q1120" s="212">
        <v>1</v>
      </c>
      <c r="R1120" s="454"/>
      <c r="S1120" s="435">
        <v>22344000</v>
      </c>
      <c r="T1120" s="221">
        <f t="shared" si="351"/>
        <v>372400</v>
      </c>
      <c r="U1120" s="222">
        <v>60</v>
      </c>
      <c r="V1120" s="223">
        <v>13</v>
      </c>
      <c r="W1120" s="222">
        <f t="shared" si="352"/>
        <v>6</v>
      </c>
      <c r="X1120" s="224">
        <f t="shared" si="353"/>
        <v>19</v>
      </c>
      <c r="Y1120" s="225">
        <f t="shared" si="354"/>
        <v>41</v>
      </c>
      <c r="Z1120" s="226">
        <v>4841200</v>
      </c>
      <c r="AA1120" s="226">
        <v>17502800</v>
      </c>
      <c r="AB1120" s="226">
        <f t="shared" si="333"/>
        <v>2234400</v>
      </c>
      <c r="AC1120" s="226">
        <v>372400</v>
      </c>
      <c r="AD1120" s="226">
        <v>372400</v>
      </c>
      <c r="AE1120" s="226">
        <v>372400</v>
      </c>
      <c r="AF1120" s="226">
        <v>372400</v>
      </c>
      <c r="AG1120" s="226">
        <v>372400</v>
      </c>
      <c r="AH1120" s="226">
        <v>372400</v>
      </c>
      <c r="AI1120" s="226">
        <v>372400</v>
      </c>
      <c r="AJ1120" s="226">
        <v>372400</v>
      </c>
      <c r="AK1120" s="226">
        <v>372400</v>
      </c>
      <c r="AL1120" s="226">
        <v>372400</v>
      </c>
      <c r="AM1120" s="226">
        <v>372400</v>
      </c>
      <c r="AN1120" s="226">
        <v>372400</v>
      </c>
      <c r="AO1120" s="226">
        <f t="shared" si="355"/>
        <v>7075600</v>
      </c>
      <c r="AP1120" s="227">
        <f t="shared" si="356"/>
        <v>15268400</v>
      </c>
      <c r="AQ1120" s="228"/>
      <c r="AR1120" s="332"/>
      <c r="AS1120" s="547"/>
      <c r="AT1120" s="333"/>
      <c r="AU1120" s="548" t="s">
        <v>195</v>
      </c>
      <c r="AV1120" s="548" t="e">
        <f>VLOOKUP(F1120,[78]!FIxedAssetsV2[[FixedAssetNumber]:[DepartmentOperatingUnitNumber]],35,FALSE)</f>
        <v>#REF!</v>
      </c>
      <c r="AW1120" s="548" t="e">
        <f t="shared" si="357"/>
        <v>#REF!</v>
      </c>
      <c r="BL1120" s="212" t="s">
        <v>4521</v>
      </c>
    </row>
    <row r="1121" spans="1:64" s="50" customFormat="1" hidden="1" outlineLevel="1">
      <c r="A1121" s="210">
        <f t="shared" si="334"/>
        <v>1102</v>
      </c>
      <c r="B1121" s="213" t="s">
        <v>206</v>
      </c>
      <c r="C1121" s="216" t="s">
        <v>188</v>
      </c>
      <c r="D1121" s="212">
        <v>156</v>
      </c>
      <c r="E1121" s="212" t="s">
        <v>4524</v>
      </c>
      <c r="F1121" s="259" t="s">
        <v>4525</v>
      </c>
      <c r="G1121" s="432">
        <v>45627</v>
      </c>
      <c r="H1121" s="329"/>
      <c r="I1121" s="218"/>
      <c r="J1121" s="218" t="s">
        <v>4513</v>
      </c>
      <c r="K1121" s="218"/>
      <c r="L1121" s="218" t="s">
        <v>4523</v>
      </c>
      <c r="M1121" s="217">
        <v>2024</v>
      </c>
      <c r="N1121" s="218" t="s">
        <v>4523</v>
      </c>
      <c r="O1121" s="218" t="s">
        <v>4523</v>
      </c>
      <c r="P1121" s="218" t="s">
        <v>4523</v>
      </c>
      <c r="Q1121" s="212">
        <v>1</v>
      </c>
      <c r="R1121" s="454"/>
      <c r="S1121" s="435">
        <v>22344000</v>
      </c>
      <c r="T1121" s="221">
        <f t="shared" si="351"/>
        <v>372400</v>
      </c>
      <c r="U1121" s="222">
        <v>60</v>
      </c>
      <c r="V1121" s="223">
        <v>13</v>
      </c>
      <c r="W1121" s="222">
        <f t="shared" si="352"/>
        <v>6</v>
      </c>
      <c r="X1121" s="224">
        <f t="shared" si="353"/>
        <v>19</v>
      </c>
      <c r="Y1121" s="225">
        <f t="shared" si="354"/>
        <v>41</v>
      </c>
      <c r="Z1121" s="226">
        <v>4841200</v>
      </c>
      <c r="AA1121" s="226">
        <v>17502800</v>
      </c>
      <c r="AB1121" s="226">
        <f t="shared" si="333"/>
        <v>2234400</v>
      </c>
      <c r="AC1121" s="226">
        <v>372400</v>
      </c>
      <c r="AD1121" s="226">
        <v>372400</v>
      </c>
      <c r="AE1121" s="226">
        <v>372400</v>
      </c>
      <c r="AF1121" s="226">
        <v>372400</v>
      </c>
      <c r="AG1121" s="226">
        <v>372400</v>
      </c>
      <c r="AH1121" s="226">
        <v>372400</v>
      </c>
      <c r="AI1121" s="226">
        <v>372400</v>
      </c>
      <c r="AJ1121" s="226">
        <v>372400</v>
      </c>
      <c r="AK1121" s="226">
        <v>372400</v>
      </c>
      <c r="AL1121" s="226">
        <v>372400</v>
      </c>
      <c r="AM1121" s="226">
        <v>372400</v>
      </c>
      <c r="AN1121" s="226">
        <v>372400</v>
      </c>
      <c r="AO1121" s="226">
        <f t="shared" si="355"/>
        <v>7075600</v>
      </c>
      <c r="AP1121" s="227">
        <f t="shared" si="356"/>
        <v>15268400</v>
      </c>
      <c r="AQ1121" s="228"/>
      <c r="AR1121" s="332"/>
      <c r="AS1121" s="547"/>
      <c r="AT1121" s="333"/>
      <c r="AU1121" s="548" t="s">
        <v>195</v>
      </c>
      <c r="AV1121" s="548" t="e">
        <f>VLOOKUP(F1121,[78]!FIxedAssetsV2[[FixedAssetNumber]:[DepartmentOperatingUnitNumber]],35,FALSE)</f>
        <v>#REF!</v>
      </c>
      <c r="AW1121" s="548" t="e">
        <f t="shared" si="357"/>
        <v>#REF!</v>
      </c>
      <c r="BL1121" s="212" t="s">
        <v>4524</v>
      </c>
    </row>
    <row r="1122" spans="1:64" s="50" customFormat="1" hidden="1" outlineLevel="1">
      <c r="A1122" s="210">
        <f t="shared" si="334"/>
        <v>1103</v>
      </c>
      <c r="B1122" s="213" t="s">
        <v>206</v>
      </c>
      <c r="C1122" s="216" t="s">
        <v>188</v>
      </c>
      <c r="D1122" s="212">
        <v>156</v>
      </c>
      <c r="E1122" s="212" t="s">
        <v>4526</v>
      </c>
      <c r="F1122" s="259" t="s">
        <v>4527</v>
      </c>
      <c r="G1122" s="432">
        <v>45627</v>
      </c>
      <c r="H1122" s="329"/>
      <c r="I1122" s="218"/>
      <c r="J1122" s="218" t="s">
        <v>4513</v>
      </c>
      <c r="K1122" s="218"/>
      <c r="L1122" s="218" t="s">
        <v>4523</v>
      </c>
      <c r="M1122" s="217">
        <v>2024</v>
      </c>
      <c r="N1122" s="218" t="s">
        <v>4523</v>
      </c>
      <c r="O1122" s="218" t="s">
        <v>4523</v>
      </c>
      <c r="P1122" s="218" t="s">
        <v>4523</v>
      </c>
      <c r="Q1122" s="212">
        <v>1</v>
      </c>
      <c r="R1122" s="454"/>
      <c r="S1122" s="435">
        <v>22344000</v>
      </c>
      <c r="T1122" s="221">
        <f t="shared" si="351"/>
        <v>372400</v>
      </c>
      <c r="U1122" s="222">
        <v>60</v>
      </c>
      <c r="V1122" s="223">
        <v>13</v>
      </c>
      <c r="W1122" s="222">
        <f t="shared" si="352"/>
        <v>6</v>
      </c>
      <c r="X1122" s="224">
        <f t="shared" si="353"/>
        <v>19</v>
      </c>
      <c r="Y1122" s="225">
        <f t="shared" si="354"/>
        <v>41</v>
      </c>
      <c r="Z1122" s="226">
        <v>4841200</v>
      </c>
      <c r="AA1122" s="226">
        <v>17502800</v>
      </c>
      <c r="AB1122" s="226">
        <f t="shared" si="333"/>
        <v>2234400</v>
      </c>
      <c r="AC1122" s="226">
        <v>372400</v>
      </c>
      <c r="AD1122" s="226">
        <v>372400</v>
      </c>
      <c r="AE1122" s="226">
        <v>372400</v>
      </c>
      <c r="AF1122" s="226">
        <v>372400</v>
      </c>
      <c r="AG1122" s="226">
        <v>372400</v>
      </c>
      <c r="AH1122" s="226">
        <v>372400</v>
      </c>
      <c r="AI1122" s="226">
        <v>372400</v>
      </c>
      <c r="AJ1122" s="226">
        <v>372400</v>
      </c>
      <c r="AK1122" s="226">
        <v>372400</v>
      </c>
      <c r="AL1122" s="226">
        <v>372400</v>
      </c>
      <c r="AM1122" s="226">
        <v>372400</v>
      </c>
      <c r="AN1122" s="226">
        <v>372400</v>
      </c>
      <c r="AO1122" s="226">
        <f t="shared" si="355"/>
        <v>7075600</v>
      </c>
      <c r="AP1122" s="227">
        <f t="shared" si="356"/>
        <v>15268400</v>
      </c>
      <c r="AQ1122" s="228"/>
      <c r="AR1122" s="332"/>
      <c r="AS1122" s="547"/>
      <c r="AT1122" s="333"/>
      <c r="AU1122" s="548" t="s">
        <v>195</v>
      </c>
      <c r="AV1122" s="548" t="e">
        <f>VLOOKUP(F1122,[78]!FIxedAssetsV2[[FixedAssetNumber]:[DepartmentOperatingUnitNumber]],35,FALSE)</f>
        <v>#REF!</v>
      </c>
      <c r="AW1122" s="548" t="e">
        <f t="shared" si="357"/>
        <v>#REF!</v>
      </c>
      <c r="BL1122" s="212" t="s">
        <v>4526</v>
      </c>
    </row>
    <row r="1123" spans="1:64" s="50" customFormat="1" hidden="1" outlineLevel="1">
      <c r="A1123" s="210">
        <f t="shared" si="334"/>
        <v>1104</v>
      </c>
      <c r="B1123" s="213" t="s">
        <v>206</v>
      </c>
      <c r="C1123" s="216" t="s">
        <v>188</v>
      </c>
      <c r="D1123" s="212">
        <v>156</v>
      </c>
      <c r="E1123" s="212" t="s">
        <v>4528</v>
      </c>
      <c r="F1123" s="259" t="s">
        <v>4529</v>
      </c>
      <c r="G1123" s="432">
        <v>45627</v>
      </c>
      <c r="H1123" s="329"/>
      <c r="I1123" s="218"/>
      <c r="J1123" s="218" t="s">
        <v>4513</v>
      </c>
      <c r="K1123" s="218"/>
      <c r="L1123" s="218" t="s">
        <v>4523</v>
      </c>
      <c r="M1123" s="217">
        <v>2024</v>
      </c>
      <c r="N1123" s="218" t="s">
        <v>4523</v>
      </c>
      <c r="O1123" s="218" t="s">
        <v>4523</v>
      </c>
      <c r="P1123" s="218" t="s">
        <v>4523</v>
      </c>
      <c r="Q1123" s="212">
        <v>1</v>
      </c>
      <c r="R1123" s="454"/>
      <c r="S1123" s="435">
        <v>22344000</v>
      </c>
      <c r="T1123" s="221">
        <f t="shared" si="351"/>
        <v>372400</v>
      </c>
      <c r="U1123" s="222">
        <v>60</v>
      </c>
      <c r="V1123" s="223">
        <v>13</v>
      </c>
      <c r="W1123" s="222">
        <f t="shared" si="352"/>
        <v>6</v>
      </c>
      <c r="X1123" s="224">
        <f t="shared" si="353"/>
        <v>19</v>
      </c>
      <c r="Y1123" s="225">
        <f t="shared" si="354"/>
        <v>41</v>
      </c>
      <c r="Z1123" s="226">
        <v>4841200</v>
      </c>
      <c r="AA1123" s="226">
        <v>17502800</v>
      </c>
      <c r="AB1123" s="226">
        <f t="shared" si="333"/>
        <v>2234400</v>
      </c>
      <c r="AC1123" s="226">
        <v>372400</v>
      </c>
      <c r="AD1123" s="226">
        <v>372400</v>
      </c>
      <c r="AE1123" s="226">
        <v>372400</v>
      </c>
      <c r="AF1123" s="226">
        <v>372400</v>
      </c>
      <c r="AG1123" s="226">
        <v>372400</v>
      </c>
      <c r="AH1123" s="226">
        <v>372400</v>
      </c>
      <c r="AI1123" s="226">
        <v>372400</v>
      </c>
      <c r="AJ1123" s="226">
        <v>372400</v>
      </c>
      <c r="AK1123" s="226">
        <v>372400</v>
      </c>
      <c r="AL1123" s="226">
        <v>372400</v>
      </c>
      <c r="AM1123" s="226">
        <v>372400</v>
      </c>
      <c r="AN1123" s="226">
        <v>372400</v>
      </c>
      <c r="AO1123" s="226">
        <f t="shared" si="355"/>
        <v>7075600</v>
      </c>
      <c r="AP1123" s="227">
        <f t="shared" si="356"/>
        <v>15268400</v>
      </c>
      <c r="AQ1123" s="228"/>
      <c r="AR1123" s="332"/>
      <c r="AS1123" s="547"/>
      <c r="AT1123" s="333"/>
      <c r="AU1123" s="548" t="s">
        <v>195</v>
      </c>
      <c r="AV1123" s="548" t="e">
        <f>VLOOKUP(F1123,[78]!FIxedAssetsV2[[FixedAssetNumber]:[DepartmentOperatingUnitNumber]],35,FALSE)</f>
        <v>#REF!</v>
      </c>
      <c r="AW1123" s="548" t="e">
        <f t="shared" si="357"/>
        <v>#REF!</v>
      </c>
      <c r="BL1123" s="212" t="s">
        <v>4528</v>
      </c>
    </row>
    <row r="1124" spans="1:64" s="50" customFormat="1" outlineLevel="1">
      <c r="A1124" s="210">
        <f t="shared" si="334"/>
        <v>1105</v>
      </c>
      <c r="B1124" s="213" t="s">
        <v>271</v>
      </c>
      <c r="C1124" s="216" t="s">
        <v>272</v>
      </c>
      <c r="D1124" s="212">
        <v>156</v>
      </c>
      <c r="E1124" s="212" t="s">
        <v>4530</v>
      </c>
      <c r="F1124" s="259" t="s">
        <v>4531</v>
      </c>
      <c r="G1124" s="432">
        <v>45658</v>
      </c>
      <c r="H1124" s="329"/>
      <c r="I1124" s="218"/>
      <c r="J1124" s="218" t="s">
        <v>4532</v>
      </c>
      <c r="K1124" s="218"/>
      <c r="L1124" s="218">
        <v>860297</v>
      </c>
      <c r="M1124" s="217">
        <v>2025</v>
      </c>
      <c r="N1124" s="218" t="s">
        <v>4533</v>
      </c>
      <c r="O1124" s="218" t="s">
        <v>4532</v>
      </c>
      <c r="P1124" s="218" t="s">
        <v>4534</v>
      </c>
      <c r="Q1124" s="212">
        <v>1</v>
      </c>
      <c r="R1124" s="454"/>
      <c r="S1124" s="435">
        <v>122000000</v>
      </c>
      <c r="T1124" s="221">
        <f t="shared" ref="T1124:T1131" si="358">+S1124/U1124</f>
        <v>2033333.3333333333</v>
      </c>
      <c r="U1124" s="222">
        <v>60</v>
      </c>
      <c r="V1124" s="223">
        <v>11.999999999999998</v>
      </c>
      <c r="W1124" s="222">
        <f t="shared" ref="W1124:W1131" si="359">+AB1124/T1124</f>
        <v>6</v>
      </c>
      <c r="X1124" s="224">
        <f t="shared" ref="X1124:X1131" si="360">+V1124+W1124</f>
        <v>18</v>
      </c>
      <c r="Y1124" s="225">
        <f t="shared" ref="Y1124:Y1131" si="361">+U1124-X1124</f>
        <v>42</v>
      </c>
      <c r="Z1124" s="226">
        <v>24399999.999999996</v>
      </c>
      <c r="AA1124" s="226">
        <v>97600000</v>
      </c>
      <c r="AB1124" s="226">
        <f t="shared" si="333"/>
        <v>12200000</v>
      </c>
      <c r="AC1124" s="226">
        <v>2033333.3333333333</v>
      </c>
      <c r="AD1124" s="226">
        <v>2033333.3333333333</v>
      </c>
      <c r="AE1124" s="226">
        <v>2033333.3333333333</v>
      </c>
      <c r="AF1124" s="226">
        <v>2033333.3333333333</v>
      </c>
      <c r="AG1124" s="226">
        <v>2033333.3333333333</v>
      </c>
      <c r="AH1124" s="226">
        <v>2033333.3333333333</v>
      </c>
      <c r="AI1124" s="226">
        <v>2033333.3333333333</v>
      </c>
      <c r="AJ1124" s="226">
        <v>2033333.3333333333</v>
      </c>
      <c r="AK1124" s="226">
        <v>2033333.3333333333</v>
      </c>
      <c r="AL1124" s="226">
        <v>2033333.3333333333</v>
      </c>
      <c r="AM1124" s="226">
        <v>2033333.3333333333</v>
      </c>
      <c r="AN1124" s="226">
        <v>2033333.3333333333</v>
      </c>
      <c r="AO1124" s="226">
        <f t="shared" ref="AO1124:AO1131" si="362">+Z1124+AB1124</f>
        <v>36600000</v>
      </c>
      <c r="AP1124" s="227">
        <f t="shared" ref="AP1124:AP1131" si="363">IF(AR1124=$AR$8,((S1124-AO1124)*0),S1124-AO1124)</f>
        <v>85400000</v>
      </c>
      <c r="AQ1124" s="228"/>
      <c r="AR1124" s="332"/>
      <c r="AS1124" s="547"/>
      <c r="AT1124" s="333"/>
      <c r="AU1124" s="119" t="s">
        <v>195</v>
      </c>
      <c r="AV1124" s="548" t="e">
        <f>VLOOKUP(F1124,[78]!FIxedAssetsV2[[FixedAssetNumber]:[DepartmentOperatingUnitNumber]],35,FALSE)</f>
        <v>#REF!</v>
      </c>
      <c r="AW1124" s="548" t="e">
        <f t="shared" si="357"/>
        <v>#REF!</v>
      </c>
      <c r="BL1124" s="212" t="s">
        <v>4530</v>
      </c>
    </row>
    <row r="1125" spans="1:64" s="50" customFormat="1" hidden="1" outlineLevel="1">
      <c r="A1125" s="210">
        <f t="shared" si="334"/>
        <v>1106</v>
      </c>
      <c r="B1125" s="213" t="s">
        <v>206</v>
      </c>
      <c r="C1125" s="216" t="s">
        <v>188</v>
      </c>
      <c r="D1125" s="212">
        <v>156</v>
      </c>
      <c r="E1125" s="212" t="s">
        <v>4535</v>
      </c>
      <c r="F1125" s="259" t="s">
        <v>4536</v>
      </c>
      <c r="G1125" s="432">
        <v>45658</v>
      </c>
      <c r="H1125" s="329"/>
      <c r="I1125" s="218"/>
      <c r="J1125" s="218" t="s">
        <v>4537</v>
      </c>
      <c r="K1125" s="218"/>
      <c r="L1125" s="218"/>
      <c r="M1125" s="217">
        <v>2025</v>
      </c>
      <c r="N1125" s="218" t="s">
        <v>4538</v>
      </c>
      <c r="O1125" s="218" t="s">
        <v>4538</v>
      </c>
      <c r="P1125" s="218" t="s">
        <v>4538</v>
      </c>
      <c r="Q1125" s="212">
        <v>3</v>
      </c>
      <c r="R1125" s="454"/>
      <c r="S1125" s="435">
        <v>48303684</v>
      </c>
      <c r="T1125" s="221">
        <f t="shared" si="358"/>
        <v>805061.4</v>
      </c>
      <c r="U1125" s="222">
        <v>60</v>
      </c>
      <c r="V1125" s="223">
        <v>12.000000000000004</v>
      </c>
      <c r="W1125" s="222">
        <f t="shared" si="359"/>
        <v>6</v>
      </c>
      <c r="X1125" s="224">
        <f t="shared" si="360"/>
        <v>18.000000000000004</v>
      </c>
      <c r="Y1125" s="225">
        <f t="shared" si="361"/>
        <v>42</v>
      </c>
      <c r="Z1125" s="226">
        <v>9660736.8000000026</v>
      </c>
      <c r="AA1125" s="226">
        <v>38642947.199999996</v>
      </c>
      <c r="AB1125" s="226">
        <f t="shared" si="333"/>
        <v>4830368.4000000004</v>
      </c>
      <c r="AC1125" s="226">
        <v>805061.4</v>
      </c>
      <c r="AD1125" s="226">
        <v>805061.4</v>
      </c>
      <c r="AE1125" s="226">
        <v>805061.4</v>
      </c>
      <c r="AF1125" s="226">
        <v>805061.4</v>
      </c>
      <c r="AG1125" s="226">
        <v>805061.4</v>
      </c>
      <c r="AH1125" s="226">
        <v>805061.4</v>
      </c>
      <c r="AI1125" s="226">
        <v>805061.4</v>
      </c>
      <c r="AJ1125" s="226">
        <v>805061.4</v>
      </c>
      <c r="AK1125" s="226">
        <v>805061.4</v>
      </c>
      <c r="AL1125" s="226">
        <v>805061.4</v>
      </c>
      <c r="AM1125" s="226">
        <v>805061.4</v>
      </c>
      <c r="AN1125" s="226">
        <v>805061.4</v>
      </c>
      <c r="AO1125" s="226">
        <f t="shared" si="362"/>
        <v>14491105.200000003</v>
      </c>
      <c r="AP1125" s="227">
        <f t="shared" si="363"/>
        <v>33812578.799999997</v>
      </c>
      <c r="AQ1125" s="228"/>
      <c r="AR1125" s="332"/>
      <c r="AS1125" s="547"/>
      <c r="AT1125" s="333"/>
      <c r="AU1125" s="119" t="s">
        <v>1492</v>
      </c>
      <c r="AV1125" s="548" t="e">
        <f>VLOOKUP(F1125,[78]!FIxedAssetsV2[[FixedAssetNumber]:[DepartmentOperatingUnitNumber]],35,FALSE)</f>
        <v>#REF!</v>
      </c>
      <c r="AW1125" s="548" t="e">
        <f t="shared" si="357"/>
        <v>#REF!</v>
      </c>
      <c r="BL1125" s="212" t="s">
        <v>4535</v>
      </c>
    </row>
    <row r="1126" spans="1:64" s="50" customFormat="1" hidden="1" outlineLevel="1">
      <c r="A1126" s="210">
        <f t="shared" si="334"/>
        <v>1107</v>
      </c>
      <c r="B1126" s="213" t="s">
        <v>206</v>
      </c>
      <c r="C1126" s="216" t="s">
        <v>188</v>
      </c>
      <c r="D1126" s="212">
        <v>156</v>
      </c>
      <c r="E1126" s="212" t="s">
        <v>4539</v>
      </c>
      <c r="F1126" s="259" t="s">
        <v>4540</v>
      </c>
      <c r="G1126" s="432">
        <v>45658</v>
      </c>
      <c r="H1126" s="329"/>
      <c r="I1126" s="218"/>
      <c r="J1126" s="218" t="s">
        <v>4541</v>
      </c>
      <c r="K1126" s="218"/>
      <c r="L1126" s="218"/>
      <c r="M1126" s="217">
        <v>2025</v>
      </c>
      <c r="N1126" s="218" t="s">
        <v>4538</v>
      </c>
      <c r="O1126" s="218" t="s">
        <v>4538</v>
      </c>
      <c r="P1126" s="218" t="s">
        <v>4538</v>
      </c>
      <c r="Q1126" s="212">
        <v>3</v>
      </c>
      <c r="R1126" s="454"/>
      <c r="S1126" s="435">
        <v>67557600</v>
      </c>
      <c r="T1126" s="221">
        <f t="shared" si="358"/>
        <v>1125960</v>
      </c>
      <c r="U1126" s="222">
        <v>60</v>
      </c>
      <c r="V1126" s="223">
        <v>12</v>
      </c>
      <c r="W1126" s="222">
        <f t="shared" si="359"/>
        <v>6</v>
      </c>
      <c r="X1126" s="224">
        <f t="shared" si="360"/>
        <v>18</v>
      </c>
      <c r="Y1126" s="225">
        <f t="shared" si="361"/>
        <v>42</v>
      </c>
      <c r="Z1126" s="226">
        <v>13511520</v>
      </c>
      <c r="AA1126" s="226">
        <v>54046080</v>
      </c>
      <c r="AB1126" s="226">
        <f t="shared" si="333"/>
        <v>6755760</v>
      </c>
      <c r="AC1126" s="226">
        <v>1125960</v>
      </c>
      <c r="AD1126" s="226">
        <v>1125960</v>
      </c>
      <c r="AE1126" s="226">
        <v>1125960</v>
      </c>
      <c r="AF1126" s="226">
        <v>1125960</v>
      </c>
      <c r="AG1126" s="226">
        <v>1125960</v>
      </c>
      <c r="AH1126" s="226">
        <v>1125960</v>
      </c>
      <c r="AI1126" s="226">
        <v>1125960</v>
      </c>
      <c r="AJ1126" s="226">
        <v>1125960</v>
      </c>
      <c r="AK1126" s="226">
        <v>1125960</v>
      </c>
      <c r="AL1126" s="226">
        <v>1125960</v>
      </c>
      <c r="AM1126" s="226">
        <v>1125960</v>
      </c>
      <c r="AN1126" s="226">
        <v>1125960</v>
      </c>
      <c r="AO1126" s="226">
        <f t="shared" si="362"/>
        <v>20267280</v>
      </c>
      <c r="AP1126" s="227">
        <f t="shared" si="363"/>
        <v>47290320</v>
      </c>
      <c r="AQ1126" s="228"/>
      <c r="AR1126" s="332"/>
      <c r="AS1126" s="547"/>
      <c r="AT1126" s="333"/>
      <c r="AU1126" s="119" t="s">
        <v>1492</v>
      </c>
      <c r="AV1126" s="548" t="e">
        <f>VLOOKUP(F1126,[78]!FIxedAssetsV2[[FixedAssetNumber]:[DepartmentOperatingUnitNumber]],35,FALSE)</f>
        <v>#REF!</v>
      </c>
      <c r="AW1126" s="548" t="e">
        <f t="shared" si="357"/>
        <v>#REF!</v>
      </c>
      <c r="BL1126" s="212" t="s">
        <v>4539</v>
      </c>
    </row>
    <row r="1127" spans="1:64" s="50" customFormat="1" hidden="1" outlineLevel="1">
      <c r="A1127" s="210">
        <f t="shared" si="334"/>
        <v>1108</v>
      </c>
      <c r="B1127" s="213" t="s">
        <v>206</v>
      </c>
      <c r="C1127" s="216" t="s">
        <v>188</v>
      </c>
      <c r="D1127" s="212">
        <v>156</v>
      </c>
      <c r="E1127" s="212" t="s">
        <v>4542</v>
      </c>
      <c r="F1127" s="259" t="s">
        <v>4543</v>
      </c>
      <c r="G1127" s="432">
        <v>45658</v>
      </c>
      <c r="H1127" s="329"/>
      <c r="I1127" s="218"/>
      <c r="J1127" s="218" t="s">
        <v>4544</v>
      </c>
      <c r="K1127" s="218"/>
      <c r="L1127" s="218" t="s">
        <v>4544</v>
      </c>
      <c r="M1127" s="217">
        <v>2025</v>
      </c>
      <c r="N1127" s="218" t="s">
        <v>4538</v>
      </c>
      <c r="O1127" s="218" t="s">
        <v>4538</v>
      </c>
      <c r="P1127" s="218" t="s">
        <v>4538</v>
      </c>
      <c r="Q1127" s="212">
        <v>3</v>
      </c>
      <c r="R1127" s="454"/>
      <c r="S1127" s="435">
        <v>37832256</v>
      </c>
      <c r="T1127" s="221">
        <f t="shared" si="358"/>
        <v>630537.6</v>
      </c>
      <c r="U1127" s="222">
        <v>60</v>
      </c>
      <c r="V1127" s="223">
        <v>11.999999999999998</v>
      </c>
      <c r="W1127" s="222">
        <f t="shared" si="359"/>
        <v>6</v>
      </c>
      <c r="X1127" s="224">
        <f t="shared" si="360"/>
        <v>18</v>
      </c>
      <c r="Y1127" s="225">
        <f t="shared" si="361"/>
        <v>42</v>
      </c>
      <c r="Z1127" s="226">
        <v>7566451.1999999983</v>
      </c>
      <c r="AA1127" s="226">
        <v>30265804.800000001</v>
      </c>
      <c r="AB1127" s="226">
        <f t="shared" si="333"/>
        <v>3783225.6</v>
      </c>
      <c r="AC1127" s="226">
        <v>630537.6</v>
      </c>
      <c r="AD1127" s="226">
        <v>630537.6</v>
      </c>
      <c r="AE1127" s="226">
        <v>630537.6</v>
      </c>
      <c r="AF1127" s="226">
        <v>630537.6</v>
      </c>
      <c r="AG1127" s="226">
        <v>630537.6</v>
      </c>
      <c r="AH1127" s="226">
        <v>630537.6</v>
      </c>
      <c r="AI1127" s="226">
        <v>630537.6</v>
      </c>
      <c r="AJ1127" s="226">
        <v>630537.6</v>
      </c>
      <c r="AK1127" s="226">
        <v>630537.6</v>
      </c>
      <c r="AL1127" s="226">
        <v>630537.6</v>
      </c>
      <c r="AM1127" s="226">
        <v>630537.6</v>
      </c>
      <c r="AN1127" s="226">
        <v>630537.6</v>
      </c>
      <c r="AO1127" s="226">
        <f t="shared" si="362"/>
        <v>11349676.799999999</v>
      </c>
      <c r="AP1127" s="227">
        <f t="shared" si="363"/>
        <v>26482579.200000003</v>
      </c>
      <c r="AQ1127" s="228"/>
      <c r="AR1127" s="332"/>
      <c r="AS1127" s="547"/>
      <c r="AT1127" s="333"/>
      <c r="AU1127" s="119" t="s">
        <v>1492</v>
      </c>
      <c r="AV1127" s="548" t="e">
        <f>VLOOKUP(F1127,[78]!FIxedAssetsV2[[FixedAssetNumber]:[DepartmentOperatingUnitNumber]],35,FALSE)</f>
        <v>#REF!</v>
      </c>
      <c r="AW1127" s="548" t="e">
        <f t="shared" si="357"/>
        <v>#REF!</v>
      </c>
      <c r="BL1127" s="212" t="s">
        <v>4542</v>
      </c>
    </row>
    <row r="1128" spans="1:64" s="50" customFormat="1" hidden="1" outlineLevel="1">
      <c r="A1128" s="210">
        <f t="shared" si="334"/>
        <v>1109</v>
      </c>
      <c r="B1128" s="213" t="s">
        <v>206</v>
      </c>
      <c r="C1128" s="216" t="s">
        <v>188</v>
      </c>
      <c r="D1128" s="212">
        <v>156</v>
      </c>
      <c r="E1128" s="212" t="s">
        <v>4545</v>
      </c>
      <c r="F1128" s="259" t="s">
        <v>4546</v>
      </c>
      <c r="G1128" s="432">
        <v>45658</v>
      </c>
      <c r="H1128" s="329"/>
      <c r="I1128" s="218"/>
      <c r="J1128" s="218" t="s">
        <v>4547</v>
      </c>
      <c r="K1128" s="218"/>
      <c r="L1128" s="218" t="s">
        <v>4547</v>
      </c>
      <c r="M1128" s="217">
        <v>2025</v>
      </c>
      <c r="N1128" s="218" t="s">
        <v>4538</v>
      </c>
      <c r="O1128" s="218" t="s">
        <v>4538</v>
      </c>
      <c r="P1128" s="218" t="s">
        <v>4538</v>
      </c>
      <c r="Q1128" s="212">
        <v>3</v>
      </c>
      <c r="R1128" s="454"/>
      <c r="S1128" s="435">
        <v>37832256</v>
      </c>
      <c r="T1128" s="221">
        <f t="shared" si="358"/>
        <v>630537.6</v>
      </c>
      <c r="U1128" s="222">
        <v>60</v>
      </c>
      <c r="V1128" s="223">
        <v>11.999999999999998</v>
      </c>
      <c r="W1128" s="222">
        <f t="shared" si="359"/>
        <v>6</v>
      </c>
      <c r="X1128" s="224">
        <f t="shared" si="360"/>
        <v>18</v>
      </c>
      <c r="Y1128" s="225">
        <f t="shared" si="361"/>
        <v>42</v>
      </c>
      <c r="Z1128" s="226">
        <v>7566451.1999999983</v>
      </c>
      <c r="AA1128" s="226">
        <v>30265804.800000001</v>
      </c>
      <c r="AB1128" s="226">
        <f t="shared" si="333"/>
        <v>3783225.6</v>
      </c>
      <c r="AC1128" s="226">
        <v>630537.6</v>
      </c>
      <c r="AD1128" s="226">
        <v>630537.6</v>
      </c>
      <c r="AE1128" s="226">
        <v>630537.6</v>
      </c>
      <c r="AF1128" s="226">
        <v>630537.6</v>
      </c>
      <c r="AG1128" s="226">
        <v>630537.6</v>
      </c>
      <c r="AH1128" s="226">
        <v>630537.6</v>
      </c>
      <c r="AI1128" s="226">
        <v>630537.6</v>
      </c>
      <c r="AJ1128" s="226">
        <v>630537.6</v>
      </c>
      <c r="AK1128" s="226">
        <v>630537.6</v>
      </c>
      <c r="AL1128" s="226">
        <v>630537.6</v>
      </c>
      <c r="AM1128" s="226">
        <v>630537.6</v>
      </c>
      <c r="AN1128" s="226">
        <v>630537.6</v>
      </c>
      <c r="AO1128" s="226">
        <f t="shared" si="362"/>
        <v>11349676.799999999</v>
      </c>
      <c r="AP1128" s="227">
        <f t="shared" si="363"/>
        <v>26482579.200000003</v>
      </c>
      <c r="AQ1128" s="228"/>
      <c r="AR1128" s="332"/>
      <c r="AS1128" s="547"/>
      <c r="AT1128" s="333"/>
      <c r="AU1128" s="119" t="s">
        <v>1492</v>
      </c>
      <c r="AV1128" s="548" t="e">
        <f>VLOOKUP(F1128,[78]!FIxedAssetsV2[[FixedAssetNumber]:[DepartmentOperatingUnitNumber]],35,FALSE)</f>
        <v>#REF!</v>
      </c>
      <c r="AW1128" s="548" t="e">
        <f t="shared" si="357"/>
        <v>#REF!</v>
      </c>
      <c r="BL1128" s="212" t="s">
        <v>4545</v>
      </c>
    </row>
    <row r="1129" spans="1:64" s="50" customFormat="1" hidden="1" outlineLevel="1">
      <c r="A1129" s="210">
        <f t="shared" si="334"/>
        <v>1110</v>
      </c>
      <c r="B1129" s="213" t="s">
        <v>206</v>
      </c>
      <c r="C1129" s="216" t="s">
        <v>188</v>
      </c>
      <c r="D1129" s="212">
        <v>156</v>
      </c>
      <c r="E1129" s="212" t="s">
        <v>4548</v>
      </c>
      <c r="F1129" s="259" t="s">
        <v>4549</v>
      </c>
      <c r="G1129" s="432">
        <v>45658</v>
      </c>
      <c r="H1129" s="329"/>
      <c r="I1129" s="218"/>
      <c r="J1129" s="218" t="s">
        <v>4550</v>
      </c>
      <c r="K1129" s="218"/>
      <c r="L1129" s="218" t="s">
        <v>4550</v>
      </c>
      <c r="M1129" s="217">
        <v>2025</v>
      </c>
      <c r="N1129" s="218" t="s">
        <v>4538</v>
      </c>
      <c r="O1129" s="218" t="s">
        <v>4538</v>
      </c>
      <c r="P1129" s="218" t="s">
        <v>4538</v>
      </c>
      <c r="Q1129" s="212">
        <v>3</v>
      </c>
      <c r="R1129" s="454"/>
      <c r="S1129" s="435">
        <v>37832256</v>
      </c>
      <c r="T1129" s="221">
        <f t="shared" si="358"/>
        <v>630537.6</v>
      </c>
      <c r="U1129" s="222">
        <v>60</v>
      </c>
      <c r="V1129" s="223">
        <v>11.999999999999998</v>
      </c>
      <c r="W1129" s="222">
        <f t="shared" si="359"/>
        <v>6</v>
      </c>
      <c r="X1129" s="224">
        <f t="shared" si="360"/>
        <v>18</v>
      </c>
      <c r="Y1129" s="225">
        <f t="shared" si="361"/>
        <v>42</v>
      </c>
      <c r="Z1129" s="226">
        <v>7566451.1999999983</v>
      </c>
      <c r="AA1129" s="226">
        <v>30265804.800000001</v>
      </c>
      <c r="AB1129" s="226">
        <f t="shared" si="333"/>
        <v>3783225.6</v>
      </c>
      <c r="AC1129" s="226">
        <v>630537.6</v>
      </c>
      <c r="AD1129" s="226">
        <v>630537.6</v>
      </c>
      <c r="AE1129" s="226">
        <v>630537.6</v>
      </c>
      <c r="AF1129" s="226">
        <v>630537.6</v>
      </c>
      <c r="AG1129" s="226">
        <v>630537.6</v>
      </c>
      <c r="AH1129" s="226">
        <v>630537.6</v>
      </c>
      <c r="AI1129" s="226">
        <v>630537.6</v>
      </c>
      <c r="AJ1129" s="226">
        <v>630537.6</v>
      </c>
      <c r="AK1129" s="226">
        <v>630537.6</v>
      </c>
      <c r="AL1129" s="226">
        <v>630537.6</v>
      </c>
      <c r="AM1129" s="226">
        <v>630537.6</v>
      </c>
      <c r="AN1129" s="226">
        <v>630537.6</v>
      </c>
      <c r="AO1129" s="226">
        <f t="shared" si="362"/>
        <v>11349676.799999999</v>
      </c>
      <c r="AP1129" s="227">
        <f t="shared" si="363"/>
        <v>26482579.200000003</v>
      </c>
      <c r="AQ1129" s="228"/>
      <c r="AR1129" s="332"/>
      <c r="AS1129" s="547"/>
      <c r="AT1129" s="333"/>
      <c r="AU1129" s="119" t="s">
        <v>1492</v>
      </c>
      <c r="AV1129" s="548" t="e">
        <f>VLOOKUP(F1129,[78]!FIxedAssetsV2[[FixedAssetNumber]:[DepartmentOperatingUnitNumber]],35,FALSE)</f>
        <v>#REF!</v>
      </c>
      <c r="AW1129" s="548" t="e">
        <f t="shared" si="357"/>
        <v>#REF!</v>
      </c>
      <c r="BL1129" s="212" t="s">
        <v>4548</v>
      </c>
    </row>
    <row r="1130" spans="1:64" s="50" customFormat="1" hidden="1" outlineLevel="1">
      <c r="A1130" s="210">
        <f t="shared" si="334"/>
        <v>1111</v>
      </c>
      <c r="B1130" s="213" t="s">
        <v>1270</v>
      </c>
      <c r="C1130" s="216" t="s">
        <v>1271</v>
      </c>
      <c r="D1130" s="212">
        <v>156</v>
      </c>
      <c r="E1130" s="212" t="s">
        <v>4551</v>
      </c>
      <c r="F1130" s="259" t="s">
        <v>4552</v>
      </c>
      <c r="G1130" s="432">
        <v>45658</v>
      </c>
      <c r="H1130" s="329"/>
      <c r="I1130" s="218"/>
      <c r="J1130" s="218" t="s">
        <v>4379</v>
      </c>
      <c r="K1130" s="218"/>
      <c r="L1130" s="218" t="s">
        <v>4553</v>
      </c>
      <c r="M1130" s="217">
        <v>2025</v>
      </c>
      <c r="N1130" s="218" t="s">
        <v>4553</v>
      </c>
      <c r="O1130" s="218" t="s">
        <v>4553</v>
      </c>
      <c r="P1130" s="218" t="s">
        <v>4553</v>
      </c>
      <c r="Q1130" s="212">
        <v>1</v>
      </c>
      <c r="R1130" s="454"/>
      <c r="S1130" s="435">
        <v>12880000</v>
      </c>
      <c r="T1130" s="221">
        <f t="shared" si="358"/>
        <v>214666.66666666666</v>
      </c>
      <c r="U1130" s="222">
        <v>60</v>
      </c>
      <c r="V1130" s="223">
        <v>12</v>
      </c>
      <c r="W1130" s="222">
        <f t="shared" si="359"/>
        <v>6</v>
      </c>
      <c r="X1130" s="224">
        <f t="shared" si="360"/>
        <v>18</v>
      </c>
      <c r="Y1130" s="225">
        <f t="shared" si="361"/>
        <v>42</v>
      </c>
      <c r="Z1130" s="226">
        <v>2576000</v>
      </c>
      <c r="AA1130" s="226">
        <v>10304000</v>
      </c>
      <c r="AB1130" s="226">
        <f t="shared" ref="AB1130:AB1142" si="364">SUM(AC1130:AH1130)</f>
        <v>1288000</v>
      </c>
      <c r="AC1130" s="226">
        <v>214666.66666666666</v>
      </c>
      <c r="AD1130" s="226">
        <v>214666.66666666666</v>
      </c>
      <c r="AE1130" s="226">
        <v>214666.66666666666</v>
      </c>
      <c r="AF1130" s="226">
        <v>214666.66666666666</v>
      </c>
      <c r="AG1130" s="226">
        <v>214666.66666666666</v>
      </c>
      <c r="AH1130" s="226">
        <v>214666.66666666666</v>
      </c>
      <c r="AI1130" s="226">
        <v>214666.66666666666</v>
      </c>
      <c r="AJ1130" s="226">
        <v>214666.66666666666</v>
      </c>
      <c r="AK1130" s="226">
        <v>214666.66666666666</v>
      </c>
      <c r="AL1130" s="226">
        <v>214666.66666666666</v>
      </c>
      <c r="AM1130" s="226">
        <v>214666.66666666666</v>
      </c>
      <c r="AN1130" s="226">
        <v>214666.66666666666</v>
      </c>
      <c r="AO1130" s="226">
        <f t="shared" si="362"/>
        <v>3864000</v>
      </c>
      <c r="AP1130" s="227">
        <f t="shared" si="363"/>
        <v>9016000</v>
      </c>
      <c r="AQ1130" s="228"/>
      <c r="AR1130" s="332"/>
      <c r="AS1130" s="547"/>
      <c r="AT1130" s="333"/>
      <c r="AU1130" s="119" t="s">
        <v>1492</v>
      </c>
      <c r="AV1130" s="548" t="e">
        <f>VLOOKUP(F1130,[78]!FIxedAssetsV2[[FixedAssetNumber]:[DepartmentOperatingUnitNumber]],35,FALSE)</f>
        <v>#REF!</v>
      </c>
      <c r="AW1130" s="548" t="e">
        <f t="shared" si="357"/>
        <v>#REF!</v>
      </c>
      <c r="BL1130" s="212" t="s">
        <v>4551</v>
      </c>
    </row>
    <row r="1131" spans="1:64" s="50" customFormat="1" hidden="1" outlineLevel="1">
      <c r="A1131" s="210">
        <f t="shared" ref="A1131:A1142" si="365">+A1130+1</f>
        <v>1112</v>
      </c>
      <c r="B1131" s="213" t="s">
        <v>1270</v>
      </c>
      <c r="C1131" s="216" t="s">
        <v>1271</v>
      </c>
      <c r="D1131" s="212">
        <v>156</v>
      </c>
      <c r="E1131" s="212" t="s">
        <v>4554</v>
      </c>
      <c r="F1131" s="259" t="s">
        <v>4555</v>
      </c>
      <c r="G1131" s="432">
        <v>45658</v>
      </c>
      <c r="H1131" s="329"/>
      <c r="I1131" s="218"/>
      <c r="J1131" s="218" t="s">
        <v>4556</v>
      </c>
      <c r="K1131" s="218"/>
      <c r="L1131" s="218"/>
      <c r="M1131" s="217">
        <v>2025</v>
      </c>
      <c r="N1131" s="218" t="s">
        <v>4557</v>
      </c>
      <c r="O1131" s="218" t="s">
        <v>4558</v>
      </c>
      <c r="P1131" s="218" t="s">
        <v>4559</v>
      </c>
      <c r="Q1131" s="212">
        <v>1</v>
      </c>
      <c r="R1131" s="454"/>
      <c r="S1131" s="435">
        <v>50670000</v>
      </c>
      <c r="T1131" s="221">
        <f t="shared" si="358"/>
        <v>844500</v>
      </c>
      <c r="U1131" s="222">
        <v>60</v>
      </c>
      <c r="V1131" s="223">
        <v>12</v>
      </c>
      <c r="W1131" s="222">
        <f t="shared" si="359"/>
        <v>6</v>
      </c>
      <c r="X1131" s="224">
        <f t="shared" si="360"/>
        <v>18</v>
      </c>
      <c r="Y1131" s="225">
        <f t="shared" si="361"/>
        <v>42</v>
      </c>
      <c r="Z1131" s="226">
        <v>10134000</v>
      </c>
      <c r="AA1131" s="226">
        <v>40536000</v>
      </c>
      <c r="AB1131" s="226">
        <f t="shared" si="364"/>
        <v>5067000</v>
      </c>
      <c r="AC1131" s="226">
        <v>844500</v>
      </c>
      <c r="AD1131" s="226">
        <v>844500</v>
      </c>
      <c r="AE1131" s="226">
        <v>844500</v>
      </c>
      <c r="AF1131" s="226">
        <v>844500</v>
      </c>
      <c r="AG1131" s="226">
        <v>844500</v>
      </c>
      <c r="AH1131" s="226">
        <v>844500</v>
      </c>
      <c r="AI1131" s="226">
        <v>844500</v>
      </c>
      <c r="AJ1131" s="226">
        <v>844500</v>
      </c>
      <c r="AK1131" s="226">
        <v>844500</v>
      </c>
      <c r="AL1131" s="226">
        <v>844500</v>
      </c>
      <c r="AM1131" s="226">
        <v>844500</v>
      </c>
      <c r="AN1131" s="226">
        <v>844500</v>
      </c>
      <c r="AO1131" s="226">
        <f t="shared" si="362"/>
        <v>15201000</v>
      </c>
      <c r="AP1131" s="227">
        <f t="shared" si="363"/>
        <v>35469000</v>
      </c>
      <c r="AQ1131" s="228"/>
      <c r="AR1131" s="332"/>
      <c r="AS1131" s="547"/>
      <c r="AT1131" s="333"/>
      <c r="AU1131" s="119" t="s">
        <v>1492</v>
      </c>
      <c r="AV1131" s="548" t="e">
        <f>VLOOKUP(F1131,[78]!FIxedAssetsV2[[FixedAssetNumber]:[DepartmentOperatingUnitNumber]],35,FALSE)</f>
        <v>#REF!</v>
      </c>
      <c r="AW1131" s="548" t="e">
        <f t="shared" si="357"/>
        <v>#REF!</v>
      </c>
      <c r="BL1131" s="212" t="s">
        <v>4554</v>
      </c>
    </row>
    <row r="1132" spans="1:64" s="50" customFormat="1" hidden="1" outlineLevel="1">
      <c r="A1132" s="210">
        <f t="shared" si="365"/>
        <v>1113</v>
      </c>
      <c r="B1132" s="213" t="s">
        <v>518</v>
      </c>
      <c r="C1132" s="216" t="s">
        <v>1133</v>
      </c>
      <c r="D1132" s="212">
        <v>156</v>
      </c>
      <c r="E1132" s="212" t="s">
        <v>4560</v>
      </c>
      <c r="F1132" s="259" t="s">
        <v>4561</v>
      </c>
      <c r="G1132" s="432">
        <v>45689</v>
      </c>
      <c r="H1132" s="329"/>
      <c r="I1132" s="218"/>
      <c r="J1132" s="218" t="s">
        <v>4562</v>
      </c>
      <c r="K1132" s="218"/>
      <c r="L1132" s="218"/>
      <c r="M1132" s="217">
        <v>2025</v>
      </c>
      <c r="N1132" s="218" t="s">
        <v>4328</v>
      </c>
      <c r="O1132" s="218" t="s">
        <v>4328</v>
      </c>
      <c r="P1132" s="218" t="s">
        <v>4328</v>
      </c>
      <c r="Q1132" s="212">
        <v>1</v>
      </c>
      <c r="R1132" s="454"/>
      <c r="S1132" s="435">
        <v>16590000</v>
      </c>
      <c r="T1132" s="221">
        <f t="shared" ref="T1132" si="366">+S1132/U1132</f>
        <v>276500</v>
      </c>
      <c r="U1132" s="222">
        <v>60</v>
      </c>
      <c r="V1132" s="223">
        <v>11</v>
      </c>
      <c r="W1132" s="222">
        <f t="shared" ref="W1132" si="367">+AB1132/T1132</f>
        <v>6</v>
      </c>
      <c r="X1132" s="224">
        <f t="shared" ref="X1132" si="368">+V1132+W1132</f>
        <v>17</v>
      </c>
      <c r="Y1132" s="225">
        <f t="shared" ref="Y1132" si="369">+U1132-X1132</f>
        <v>43</v>
      </c>
      <c r="Z1132" s="226">
        <v>3041500</v>
      </c>
      <c r="AA1132" s="226">
        <v>13548500</v>
      </c>
      <c r="AB1132" s="226">
        <f t="shared" si="364"/>
        <v>1659000</v>
      </c>
      <c r="AC1132" s="226">
        <v>276500</v>
      </c>
      <c r="AD1132" s="226">
        <v>276500</v>
      </c>
      <c r="AE1132" s="226">
        <v>276500</v>
      </c>
      <c r="AF1132" s="226">
        <v>276500</v>
      </c>
      <c r="AG1132" s="226">
        <v>276500</v>
      </c>
      <c r="AH1132" s="226">
        <v>276500</v>
      </c>
      <c r="AI1132" s="226">
        <v>276500</v>
      </c>
      <c r="AJ1132" s="226">
        <v>276500</v>
      </c>
      <c r="AK1132" s="226">
        <v>276500</v>
      </c>
      <c r="AL1132" s="226">
        <v>276500</v>
      </c>
      <c r="AM1132" s="226">
        <v>276500</v>
      </c>
      <c r="AN1132" s="226">
        <v>276500</v>
      </c>
      <c r="AO1132" s="226">
        <f t="shared" ref="AO1132:AO1136" si="370">+Z1132+AB1132</f>
        <v>4700500</v>
      </c>
      <c r="AP1132" s="227">
        <f t="shared" ref="AP1132:AP1136" si="371">IF(AR1132=$AR$8,((S1132-AO1132)*0),S1132-AO1132)</f>
        <v>11889500</v>
      </c>
      <c r="AQ1132" s="228"/>
      <c r="AR1132" s="332"/>
      <c r="AS1132" s="547"/>
      <c r="AT1132" s="333"/>
      <c r="AU1132" s="119" t="s">
        <v>1492</v>
      </c>
      <c r="AV1132" s="548" t="e">
        <f>VLOOKUP(F1132,[78]!FIxedAssetsV2[[FixedAssetNumber]:[DepartmentOperatingUnitNumber]],35,FALSE)</f>
        <v>#REF!</v>
      </c>
      <c r="AW1132" s="548" t="e">
        <f t="shared" si="357"/>
        <v>#REF!</v>
      </c>
      <c r="BL1132" s="212" t="s">
        <v>4560</v>
      </c>
    </row>
    <row r="1133" spans="1:64" s="50" customFormat="1" hidden="1" outlineLevel="1">
      <c r="A1133" s="210">
        <f t="shared" si="365"/>
        <v>1114</v>
      </c>
      <c r="B1133" s="213" t="s">
        <v>518</v>
      </c>
      <c r="C1133" s="216" t="s">
        <v>1133</v>
      </c>
      <c r="D1133" s="212">
        <v>156</v>
      </c>
      <c r="E1133" s="212" t="s">
        <v>4563</v>
      </c>
      <c r="F1133" s="259" t="s">
        <v>4564</v>
      </c>
      <c r="G1133" s="432">
        <v>45689</v>
      </c>
      <c r="H1133" s="329"/>
      <c r="I1133" s="218"/>
      <c r="J1133" s="218" t="s">
        <v>4565</v>
      </c>
      <c r="K1133" s="218"/>
      <c r="L1133" s="218"/>
      <c r="M1133" s="217">
        <v>2025</v>
      </c>
      <c r="N1133" s="218">
        <v>590937</v>
      </c>
      <c r="O1133" s="218" t="s">
        <v>4565</v>
      </c>
      <c r="P1133" s="218" t="s">
        <v>4565</v>
      </c>
      <c r="Q1133" s="212">
        <v>1</v>
      </c>
      <c r="R1133" s="454"/>
      <c r="S1133" s="435">
        <v>94000000</v>
      </c>
      <c r="T1133" s="221">
        <f t="shared" ref="T1133:T1136" si="372">+S1133/U1133</f>
        <v>1566666.6666666667</v>
      </c>
      <c r="U1133" s="222">
        <v>60</v>
      </c>
      <c r="V1133" s="223">
        <v>10.999999999999998</v>
      </c>
      <c r="W1133" s="222">
        <f t="shared" ref="W1133:W1137" si="373">+AB1133/T1133</f>
        <v>6</v>
      </c>
      <c r="X1133" s="224">
        <f t="shared" ref="X1133:X1136" si="374">+V1133+W1133</f>
        <v>17</v>
      </c>
      <c r="Y1133" s="225">
        <f t="shared" ref="Y1133:Y1136" si="375">+U1133-X1133</f>
        <v>43</v>
      </c>
      <c r="Z1133" s="226">
        <v>17233333.333333332</v>
      </c>
      <c r="AA1133" s="226">
        <v>76766666.666666672</v>
      </c>
      <c r="AB1133" s="226">
        <f t="shared" si="364"/>
        <v>9400000</v>
      </c>
      <c r="AC1133" s="226">
        <v>1566666.6666666667</v>
      </c>
      <c r="AD1133" s="226">
        <v>1566666.6666666667</v>
      </c>
      <c r="AE1133" s="226">
        <v>1566666.6666666667</v>
      </c>
      <c r="AF1133" s="226">
        <v>1566666.6666666667</v>
      </c>
      <c r="AG1133" s="226">
        <v>1566666.6666666667</v>
      </c>
      <c r="AH1133" s="226">
        <v>1566666.6666666667</v>
      </c>
      <c r="AI1133" s="226">
        <v>1566666.6666666667</v>
      </c>
      <c r="AJ1133" s="226">
        <v>1566666.6666666667</v>
      </c>
      <c r="AK1133" s="226">
        <v>1566666.6666666667</v>
      </c>
      <c r="AL1133" s="226">
        <v>1566666.6666666667</v>
      </c>
      <c r="AM1133" s="226">
        <v>1566666.6666666667</v>
      </c>
      <c r="AN1133" s="226">
        <v>1566666.6666666667</v>
      </c>
      <c r="AO1133" s="226">
        <f t="shared" si="370"/>
        <v>26633333.333333332</v>
      </c>
      <c r="AP1133" s="227">
        <f t="shared" si="371"/>
        <v>67366666.666666672</v>
      </c>
      <c r="AQ1133" s="228"/>
      <c r="AR1133" s="332"/>
      <c r="AS1133" s="547"/>
      <c r="AT1133" s="333"/>
      <c r="AU1133" s="119" t="s">
        <v>1492</v>
      </c>
      <c r="AV1133" s="548" t="e">
        <f>VLOOKUP(F1133,[78]!FIxedAssetsV2[[FixedAssetNumber]:[DepartmentOperatingUnitNumber]],35,FALSE)</f>
        <v>#REF!</v>
      </c>
      <c r="AW1133" s="548" t="e">
        <f t="shared" si="357"/>
        <v>#REF!</v>
      </c>
      <c r="BL1133" s="212" t="s">
        <v>4563</v>
      </c>
    </row>
    <row r="1134" spans="1:64" s="50" customFormat="1" hidden="1" outlineLevel="1">
      <c r="A1134" s="210">
        <f t="shared" si="365"/>
        <v>1115</v>
      </c>
      <c r="B1134" s="213" t="s">
        <v>518</v>
      </c>
      <c r="C1134" s="216" t="s">
        <v>1446</v>
      </c>
      <c r="D1134" s="212">
        <v>156</v>
      </c>
      <c r="E1134" s="212" t="s">
        <v>4566</v>
      </c>
      <c r="F1134" s="259" t="s">
        <v>4567</v>
      </c>
      <c r="G1134" s="432">
        <v>45869</v>
      </c>
      <c r="H1134" s="329" t="s">
        <v>19</v>
      </c>
      <c r="I1134" s="218"/>
      <c r="J1134" s="218" t="s">
        <v>4568</v>
      </c>
      <c r="K1134" s="218" t="s">
        <v>4394</v>
      </c>
      <c r="L1134" s="218" t="s">
        <v>4395</v>
      </c>
      <c r="M1134" s="217">
        <v>2025</v>
      </c>
      <c r="N1134" s="218" t="s">
        <v>4569</v>
      </c>
      <c r="O1134" s="218" t="s">
        <v>4570</v>
      </c>
      <c r="P1134" s="218" t="s">
        <v>4398</v>
      </c>
      <c r="Q1134" s="212">
        <v>1</v>
      </c>
      <c r="R1134" s="454"/>
      <c r="S1134" s="435">
        <v>114543000</v>
      </c>
      <c r="T1134" s="221">
        <f t="shared" si="372"/>
        <v>2386312.5</v>
      </c>
      <c r="U1134" s="222">
        <v>48</v>
      </c>
      <c r="V1134" s="223">
        <v>6</v>
      </c>
      <c r="W1134" s="222">
        <f t="shared" si="373"/>
        <v>6</v>
      </c>
      <c r="X1134" s="224">
        <f t="shared" si="374"/>
        <v>12</v>
      </c>
      <c r="Y1134" s="225">
        <f t="shared" si="375"/>
        <v>36</v>
      </c>
      <c r="Z1134" s="226">
        <v>14317875</v>
      </c>
      <c r="AA1134" s="226">
        <v>100225125</v>
      </c>
      <c r="AB1134" s="226">
        <f t="shared" si="364"/>
        <v>14317875</v>
      </c>
      <c r="AC1134" s="226">
        <v>2386312.5</v>
      </c>
      <c r="AD1134" s="226">
        <v>2386312.5</v>
      </c>
      <c r="AE1134" s="226">
        <v>2386312.5</v>
      </c>
      <c r="AF1134" s="226">
        <v>2386312.5</v>
      </c>
      <c r="AG1134" s="226">
        <v>2386312.5</v>
      </c>
      <c r="AH1134" s="226">
        <v>2386312.5</v>
      </c>
      <c r="AI1134" s="226">
        <v>2386312.5</v>
      </c>
      <c r="AJ1134" s="226">
        <v>2386312.5</v>
      </c>
      <c r="AK1134" s="226">
        <v>2386312.5</v>
      </c>
      <c r="AL1134" s="226">
        <v>2386312.5</v>
      </c>
      <c r="AM1134" s="226">
        <v>2386312.5</v>
      </c>
      <c r="AN1134" s="226">
        <v>2386312.5</v>
      </c>
      <c r="AO1134" s="226">
        <f t="shared" si="370"/>
        <v>28635750</v>
      </c>
      <c r="AP1134" s="227">
        <f t="shared" si="371"/>
        <v>85907250</v>
      </c>
      <c r="AQ1134" s="228"/>
      <c r="AR1134" s="332"/>
      <c r="AS1134" s="547"/>
      <c r="AT1134" s="333"/>
      <c r="AU1134" s="119" t="s">
        <v>1492</v>
      </c>
      <c r="AV1134" s="548" t="e">
        <f>VLOOKUP(F1134,[78]!FIxedAssetsV2[[FixedAssetNumber]:[DepartmentOperatingUnitNumber]],35,FALSE)</f>
        <v>#REF!</v>
      </c>
      <c r="AW1134" s="548" t="e">
        <f t="shared" si="357"/>
        <v>#REF!</v>
      </c>
      <c r="BL1134" s="212" t="s">
        <v>4566</v>
      </c>
    </row>
    <row r="1135" spans="1:64" s="50" customFormat="1" hidden="1" outlineLevel="1">
      <c r="A1135" s="210">
        <f t="shared" si="365"/>
        <v>1116</v>
      </c>
      <c r="B1135" s="213" t="s">
        <v>518</v>
      </c>
      <c r="C1135" s="216" t="s">
        <v>1446</v>
      </c>
      <c r="D1135" s="212">
        <v>156</v>
      </c>
      <c r="E1135" s="212" t="s">
        <v>4571</v>
      </c>
      <c r="F1135" s="259" t="s">
        <v>4572</v>
      </c>
      <c r="G1135" s="432">
        <v>45869</v>
      </c>
      <c r="H1135" s="329" t="s">
        <v>19</v>
      </c>
      <c r="I1135" s="218"/>
      <c r="J1135" s="218" t="s">
        <v>4568</v>
      </c>
      <c r="K1135" s="218" t="s">
        <v>4394</v>
      </c>
      <c r="L1135" s="218" t="s">
        <v>4395</v>
      </c>
      <c r="M1135" s="217">
        <v>2025</v>
      </c>
      <c r="N1135" s="218" t="s">
        <v>4569</v>
      </c>
      <c r="O1135" s="218" t="s">
        <v>4570</v>
      </c>
      <c r="P1135" s="218" t="s">
        <v>4398</v>
      </c>
      <c r="Q1135" s="212">
        <v>1</v>
      </c>
      <c r="R1135" s="454"/>
      <c r="S1135" s="435">
        <v>114543000</v>
      </c>
      <c r="T1135" s="221">
        <f t="shared" si="372"/>
        <v>2386312.5</v>
      </c>
      <c r="U1135" s="222">
        <v>48</v>
      </c>
      <c r="V1135" s="223">
        <v>6</v>
      </c>
      <c r="W1135" s="222">
        <f t="shared" si="373"/>
        <v>6</v>
      </c>
      <c r="X1135" s="224">
        <f t="shared" si="374"/>
        <v>12</v>
      </c>
      <c r="Y1135" s="225">
        <f t="shared" si="375"/>
        <v>36</v>
      </c>
      <c r="Z1135" s="226">
        <v>14317875</v>
      </c>
      <c r="AA1135" s="226">
        <v>100225125</v>
      </c>
      <c r="AB1135" s="226">
        <f t="shared" si="364"/>
        <v>14317875</v>
      </c>
      <c r="AC1135" s="226">
        <v>2386312.5</v>
      </c>
      <c r="AD1135" s="226">
        <v>2386312.5</v>
      </c>
      <c r="AE1135" s="226">
        <v>2386312.5</v>
      </c>
      <c r="AF1135" s="226">
        <v>2386312.5</v>
      </c>
      <c r="AG1135" s="226">
        <v>2386312.5</v>
      </c>
      <c r="AH1135" s="226">
        <v>2386312.5</v>
      </c>
      <c r="AI1135" s="226">
        <v>2386312.5</v>
      </c>
      <c r="AJ1135" s="226">
        <v>2386312.5</v>
      </c>
      <c r="AK1135" s="226">
        <v>2386312.5</v>
      </c>
      <c r="AL1135" s="226">
        <v>2386312.5</v>
      </c>
      <c r="AM1135" s="226">
        <v>2386312.5</v>
      </c>
      <c r="AN1135" s="226">
        <v>2386312.5</v>
      </c>
      <c r="AO1135" s="226">
        <f t="shared" si="370"/>
        <v>28635750</v>
      </c>
      <c r="AP1135" s="227">
        <f t="shared" si="371"/>
        <v>85907250</v>
      </c>
      <c r="AQ1135" s="228"/>
      <c r="AR1135" s="332"/>
      <c r="AS1135" s="547"/>
      <c r="AT1135" s="333"/>
      <c r="AU1135" s="119" t="s">
        <v>1492</v>
      </c>
      <c r="AV1135" s="548" t="e">
        <f>VLOOKUP(F1135,[78]!FIxedAssetsV2[[FixedAssetNumber]:[DepartmentOperatingUnitNumber]],35,FALSE)</f>
        <v>#REF!</v>
      </c>
      <c r="AW1135" s="548" t="e">
        <f t="shared" si="357"/>
        <v>#REF!</v>
      </c>
      <c r="BL1135" s="212" t="s">
        <v>4571</v>
      </c>
    </row>
    <row r="1136" spans="1:64" s="50" customFormat="1" hidden="1" outlineLevel="1">
      <c r="A1136" s="210">
        <f t="shared" si="365"/>
        <v>1117</v>
      </c>
      <c r="B1136" s="213" t="s">
        <v>241</v>
      </c>
      <c r="C1136" s="216" t="s">
        <v>242</v>
      </c>
      <c r="D1136" s="212">
        <v>156</v>
      </c>
      <c r="E1136" s="212" t="s">
        <v>4573</v>
      </c>
      <c r="F1136" s="259" t="s">
        <v>4574</v>
      </c>
      <c r="G1136" s="432">
        <v>45777</v>
      </c>
      <c r="H1136" s="329" t="s">
        <v>19</v>
      </c>
      <c r="I1136" s="218"/>
      <c r="J1136" s="218" t="s">
        <v>4575</v>
      </c>
      <c r="K1136" s="218" t="s">
        <v>386</v>
      </c>
      <c r="L1136" s="218"/>
      <c r="M1136" s="217">
        <v>2025</v>
      </c>
      <c r="N1136" s="218" t="s">
        <v>4309</v>
      </c>
      <c r="O1136" s="218" t="s">
        <v>4576</v>
      </c>
      <c r="P1136" s="218" t="s">
        <v>4577</v>
      </c>
      <c r="Q1136" s="212">
        <v>1</v>
      </c>
      <c r="R1136" s="454"/>
      <c r="S1136" s="435">
        <v>20255000</v>
      </c>
      <c r="T1136" s="221">
        <f t="shared" si="372"/>
        <v>337583.33333333331</v>
      </c>
      <c r="U1136" s="222">
        <v>60</v>
      </c>
      <c r="V1136" s="223">
        <v>9</v>
      </c>
      <c r="W1136" s="222">
        <f t="shared" si="373"/>
        <v>6</v>
      </c>
      <c r="X1136" s="224">
        <f t="shared" si="374"/>
        <v>15</v>
      </c>
      <c r="Y1136" s="225">
        <f t="shared" si="375"/>
        <v>45</v>
      </c>
      <c r="Z1136" s="226">
        <v>3038250</v>
      </c>
      <c r="AA1136" s="226">
        <v>17216750</v>
      </c>
      <c r="AB1136" s="226">
        <f t="shared" si="364"/>
        <v>2025499.9999999998</v>
      </c>
      <c r="AC1136" s="226">
        <v>337583.33333333331</v>
      </c>
      <c r="AD1136" s="226">
        <v>337583.33333333331</v>
      </c>
      <c r="AE1136" s="226">
        <v>337583.33333333331</v>
      </c>
      <c r="AF1136" s="226">
        <v>337583.33333333331</v>
      </c>
      <c r="AG1136" s="226">
        <v>337583.33333333331</v>
      </c>
      <c r="AH1136" s="226">
        <v>337583.33333333331</v>
      </c>
      <c r="AI1136" s="226">
        <v>337583.33333333331</v>
      </c>
      <c r="AJ1136" s="226">
        <v>337583.33333333331</v>
      </c>
      <c r="AK1136" s="226">
        <v>337583.33333333331</v>
      </c>
      <c r="AL1136" s="226">
        <v>337583.33333333331</v>
      </c>
      <c r="AM1136" s="226">
        <v>337583.33333333331</v>
      </c>
      <c r="AN1136" s="226">
        <v>337583.33333333331</v>
      </c>
      <c r="AO1136" s="226">
        <f t="shared" si="370"/>
        <v>5063750</v>
      </c>
      <c r="AP1136" s="227">
        <f t="shared" si="371"/>
        <v>15191250</v>
      </c>
      <c r="AQ1136" s="228"/>
      <c r="AR1136" s="332"/>
      <c r="AS1136" s="547"/>
      <c r="AT1136" s="333"/>
      <c r="AU1136" s="119" t="s">
        <v>1492</v>
      </c>
      <c r="AV1136" s="548" t="e">
        <f>VLOOKUP(F1136,[78]!FIxedAssetsV2[[FixedAssetNumber]:[DepartmentOperatingUnitNumber]],35,FALSE)</f>
        <v>#REF!</v>
      </c>
      <c r="AW1136" s="548" t="e">
        <f t="shared" si="357"/>
        <v>#REF!</v>
      </c>
      <c r="BL1136" s="212" t="s">
        <v>4573</v>
      </c>
    </row>
    <row r="1137" spans="1:64" s="50" customFormat="1" hidden="1" outlineLevel="1">
      <c r="A1137" s="210">
        <f t="shared" si="365"/>
        <v>1118</v>
      </c>
      <c r="B1137" s="213" t="s">
        <v>241</v>
      </c>
      <c r="C1137" s="216" t="s">
        <v>242</v>
      </c>
      <c r="D1137" s="212">
        <v>156</v>
      </c>
      <c r="E1137" s="212" t="s">
        <v>4578</v>
      </c>
      <c r="F1137" s="259" t="s">
        <v>4579</v>
      </c>
      <c r="G1137" s="432">
        <v>45777</v>
      </c>
      <c r="H1137" s="329" t="s">
        <v>19</v>
      </c>
      <c r="I1137" s="218"/>
      <c r="J1137" s="218" t="s">
        <v>4580</v>
      </c>
      <c r="K1137" s="218" t="s">
        <v>386</v>
      </c>
      <c r="L1137" s="218"/>
      <c r="M1137" s="217">
        <v>2025</v>
      </c>
      <c r="N1137" s="218" t="s">
        <v>4309</v>
      </c>
      <c r="O1137" s="218" t="s">
        <v>4576</v>
      </c>
      <c r="P1137" s="218" t="s">
        <v>4581</v>
      </c>
      <c r="Q1137" s="212">
        <v>1</v>
      </c>
      <c r="R1137" s="454"/>
      <c r="S1137" s="435">
        <v>20255000</v>
      </c>
      <c r="T1137" s="221">
        <f t="shared" ref="T1137" si="376">+S1137/U1137</f>
        <v>337583.33333333331</v>
      </c>
      <c r="U1137" s="222">
        <v>60</v>
      </c>
      <c r="V1137" s="223">
        <v>9</v>
      </c>
      <c r="W1137" s="222">
        <f t="shared" si="373"/>
        <v>6</v>
      </c>
      <c r="X1137" s="224">
        <f t="shared" ref="X1137" si="377">+V1137+W1137</f>
        <v>15</v>
      </c>
      <c r="Y1137" s="225">
        <f t="shared" ref="Y1137" si="378">+U1137-X1137</f>
        <v>45</v>
      </c>
      <c r="Z1137" s="226">
        <v>3038250</v>
      </c>
      <c r="AA1137" s="226">
        <v>17216750</v>
      </c>
      <c r="AB1137" s="226">
        <f t="shared" si="364"/>
        <v>2025499.9999999998</v>
      </c>
      <c r="AC1137" s="226">
        <v>337583.33333333331</v>
      </c>
      <c r="AD1137" s="226">
        <v>337583.33333333331</v>
      </c>
      <c r="AE1137" s="226">
        <v>337583.33333333331</v>
      </c>
      <c r="AF1137" s="226">
        <v>337583.33333333331</v>
      </c>
      <c r="AG1137" s="226">
        <v>337583.33333333331</v>
      </c>
      <c r="AH1137" s="226">
        <v>337583.33333333331</v>
      </c>
      <c r="AI1137" s="226">
        <v>337583.33333333331</v>
      </c>
      <c r="AJ1137" s="226">
        <v>337583.33333333331</v>
      </c>
      <c r="AK1137" s="226">
        <v>337583.33333333331</v>
      </c>
      <c r="AL1137" s="226">
        <v>337583.33333333331</v>
      </c>
      <c r="AM1137" s="226">
        <v>337583.33333333331</v>
      </c>
      <c r="AN1137" s="226">
        <v>337583.33333333331</v>
      </c>
      <c r="AO1137" s="226">
        <f t="shared" ref="AO1137" si="379">+Z1137+AB1137</f>
        <v>5063750</v>
      </c>
      <c r="AP1137" s="227">
        <f t="shared" ref="AP1137" si="380">IF(AR1137=$AR$8,((S1137-AO1137)*0),S1137-AO1137)</f>
        <v>15191250</v>
      </c>
      <c r="AQ1137" s="228"/>
      <c r="AR1137" s="332"/>
      <c r="AS1137" s="547"/>
      <c r="AT1137" s="333"/>
      <c r="AU1137" s="119" t="s">
        <v>1492</v>
      </c>
      <c r="AV1137" s="548" t="e">
        <f>VLOOKUP(F1137,[78]!FIxedAssetsV2[[FixedAssetNumber]:[DepartmentOperatingUnitNumber]],35,FALSE)</f>
        <v>#REF!</v>
      </c>
      <c r="AW1137" s="548" t="e">
        <f t="shared" si="357"/>
        <v>#REF!</v>
      </c>
      <c r="BL1137" s="212" t="s">
        <v>4578</v>
      </c>
    </row>
    <row r="1138" spans="1:64" s="50" customFormat="1" hidden="1" outlineLevel="1">
      <c r="A1138" s="210">
        <f t="shared" si="365"/>
        <v>1119</v>
      </c>
      <c r="B1138" s="213" t="s">
        <v>241</v>
      </c>
      <c r="C1138" s="216" t="s">
        <v>242</v>
      </c>
      <c r="D1138" s="212">
        <v>156</v>
      </c>
      <c r="E1138" s="212" t="s">
        <v>4582</v>
      </c>
      <c r="F1138" s="259" t="s">
        <v>4583</v>
      </c>
      <c r="G1138" s="432">
        <v>45838</v>
      </c>
      <c r="H1138" s="329" t="s">
        <v>19</v>
      </c>
      <c r="I1138" s="218"/>
      <c r="J1138" s="218" t="s">
        <v>4584</v>
      </c>
      <c r="K1138" s="218" t="s">
        <v>386</v>
      </c>
      <c r="L1138" s="218"/>
      <c r="M1138" s="217">
        <v>2025</v>
      </c>
      <c r="N1138" s="218" t="s">
        <v>4309</v>
      </c>
      <c r="O1138" s="218" t="s">
        <v>4585</v>
      </c>
      <c r="P1138" s="218" t="s">
        <v>4586</v>
      </c>
      <c r="Q1138" s="212">
        <v>1</v>
      </c>
      <c r="R1138" s="454"/>
      <c r="S1138" s="435">
        <v>67810000</v>
      </c>
      <c r="T1138" s="221">
        <f t="shared" ref="T1138:T1140" si="381">+S1138/U1138</f>
        <v>1130166.6666666667</v>
      </c>
      <c r="U1138" s="222">
        <v>60</v>
      </c>
      <c r="V1138" s="223">
        <v>7.0000000000000009</v>
      </c>
      <c r="W1138" s="222">
        <f t="shared" ref="W1138:W1140" si="382">+AB1138/T1138</f>
        <v>6</v>
      </c>
      <c r="X1138" s="224">
        <f t="shared" ref="X1138:X1140" si="383">+V1138+W1138</f>
        <v>13</v>
      </c>
      <c r="Y1138" s="225">
        <f t="shared" ref="Y1138:Y1140" si="384">+U1138-X1138</f>
        <v>47</v>
      </c>
      <c r="Z1138" s="226">
        <v>7911166.6666666679</v>
      </c>
      <c r="AA1138" s="226">
        <v>59898833.333333328</v>
      </c>
      <c r="AB1138" s="226">
        <f t="shared" si="364"/>
        <v>6781000.0000000009</v>
      </c>
      <c r="AC1138" s="226">
        <v>1130166.6666666667</v>
      </c>
      <c r="AD1138" s="226">
        <v>1130166.6666666667</v>
      </c>
      <c r="AE1138" s="226">
        <v>1130166.6666666667</v>
      </c>
      <c r="AF1138" s="226">
        <v>1130166.6666666667</v>
      </c>
      <c r="AG1138" s="226">
        <v>1130166.6666666667</v>
      </c>
      <c r="AH1138" s="226">
        <v>1130166.6666666667</v>
      </c>
      <c r="AI1138" s="226">
        <v>1130166.6666666667</v>
      </c>
      <c r="AJ1138" s="226">
        <v>1130166.6666666667</v>
      </c>
      <c r="AK1138" s="226">
        <v>1130166.6666666667</v>
      </c>
      <c r="AL1138" s="226">
        <v>1130166.6666666667</v>
      </c>
      <c r="AM1138" s="226">
        <v>1130166.6666666667</v>
      </c>
      <c r="AN1138" s="226">
        <v>1130166.6666666667</v>
      </c>
      <c r="AO1138" s="226">
        <f t="shared" ref="AO1138:AO1140" si="385">+Z1138+AB1138</f>
        <v>14692166.666666668</v>
      </c>
      <c r="AP1138" s="227">
        <f t="shared" ref="AP1138:AP1140" si="386">IF(AR1138=$AR$8,((S1138-AO1138)*0),S1138-AO1138)</f>
        <v>53117833.333333328</v>
      </c>
      <c r="AQ1138" s="228"/>
      <c r="AR1138" s="332"/>
      <c r="AS1138" s="547"/>
      <c r="AT1138" s="333"/>
      <c r="AU1138" s="119" t="s">
        <v>1492</v>
      </c>
      <c r="AV1138" s="548" t="e">
        <f>VLOOKUP(F1138,[78]!FIxedAssetsV2[[FixedAssetNumber]:[DepartmentOperatingUnitNumber]],35,FALSE)</f>
        <v>#REF!</v>
      </c>
      <c r="AW1138" s="548" t="e">
        <f t="shared" si="357"/>
        <v>#REF!</v>
      </c>
      <c r="BL1138" s="212" t="s">
        <v>4582</v>
      </c>
    </row>
    <row r="1139" spans="1:64" s="50" customFormat="1" hidden="1" outlineLevel="1">
      <c r="A1139" s="210">
        <f t="shared" si="365"/>
        <v>1120</v>
      </c>
      <c r="B1139" s="213" t="s">
        <v>199</v>
      </c>
      <c r="C1139" s="216" t="s">
        <v>200</v>
      </c>
      <c r="D1139" s="212">
        <v>156</v>
      </c>
      <c r="E1139" s="212"/>
      <c r="F1139" s="259" t="s">
        <v>4587</v>
      </c>
      <c r="G1139" s="432">
        <v>46031</v>
      </c>
      <c r="H1139" s="329"/>
      <c r="I1139" s="218"/>
      <c r="J1139" s="218" t="s">
        <v>4588</v>
      </c>
      <c r="K1139" s="218" t="s">
        <v>4589</v>
      </c>
      <c r="L1139" s="218" t="s">
        <v>1637</v>
      </c>
      <c r="M1139" s="217">
        <v>2026</v>
      </c>
      <c r="N1139" s="218" t="s">
        <v>1637</v>
      </c>
      <c r="O1139" s="218" t="s">
        <v>4590</v>
      </c>
      <c r="P1139" s="218" t="s">
        <v>4591</v>
      </c>
      <c r="Q1139" s="212">
        <v>4</v>
      </c>
      <c r="R1139" s="454"/>
      <c r="S1139" s="435">
        <v>67860000</v>
      </c>
      <c r="T1139" s="221">
        <f t="shared" si="381"/>
        <v>1131000</v>
      </c>
      <c r="U1139" s="222">
        <v>60</v>
      </c>
      <c r="V1139" s="223"/>
      <c r="W1139" s="222">
        <f t="shared" si="382"/>
        <v>6</v>
      </c>
      <c r="X1139" s="224">
        <f t="shared" si="383"/>
        <v>6</v>
      </c>
      <c r="Y1139" s="225">
        <f t="shared" si="384"/>
        <v>54</v>
      </c>
      <c r="Z1139" s="226"/>
      <c r="AA1139" s="226"/>
      <c r="AB1139" s="226">
        <f t="shared" si="364"/>
        <v>6786000</v>
      </c>
      <c r="AC1139" s="226"/>
      <c r="AD1139" s="226">
        <f>AE1139*2</f>
        <v>2262000</v>
      </c>
      <c r="AE1139" s="226">
        <v>1131000</v>
      </c>
      <c r="AF1139" s="226">
        <v>1131000</v>
      </c>
      <c r="AG1139" s="226">
        <v>1131000</v>
      </c>
      <c r="AH1139" s="226">
        <v>1131000</v>
      </c>
      <c r="AI1139" s="226">
        <v>1131000</v>
      </c>
      <c r="AJ1139" s="226">
        <v>1131000</v>
      </c>
      <c r="AK1139" s="226">
        <v>1131000</v>
      </c>
      <c r="AL1139" s="226">
        <v>1131000</v>
      </c>
      <c r="AM1139" s="226">
        <v>1131000</v>
      </c>
      <c r="AN1139" s="226">
        <v>1131000</v>
      </c>
      <c r="AO1139" s="226">
        <f t="shared" si="385"/>
        <v>6786000</v>
      </c>
      <c r="AP1139" s="227">
        <f t="shared" si="386"/>
        <v>61074000</v>
      </c>
      <c r="AQ1139" s="228" t="s">
        <v>85</v>
      </c>
      <c r="AR1139" s="332"/>
      <c r="AS1139" s="547"/>
      <c r="AT1139" s="333"/>
      <c r="AU1139" s="119"/>
      <c r="AV1139" s="548"/>
      <c r="AW1139" s="548"/>
      <c r="BL1139" s="212"/>
    </row>
    <row r="1140" spans="1:64" s="50" customFormat="1" outlineLevel="1">
      <c r="A1140" s="210">
        <f t="shared" si="365"/>
        <v>1121</v>
      </c>
      <c r="B1140" s="213" t="s">
        <v>271</v>
      </c>
      <c r="C1140" s="216" t="s">
        <v>1546</v>
      </c>
      <c r="D1140" s="212">
        <v>156</v>
      </c>
      <c r="E1140" s="212" t="s">
        <v>4592</v>
      </c>
      <c r="F1140" s="259" t="s">
        <v>4593</v>
      </c>
      <c r="G1140" s="432">
        <v>45865</v>
      </c>
      <c r="H1140" s="329"/>
      <c r="I1140" s="218"/>
      <c r="J1140" s="218" t="s">
        <v>4594</v>
      </c>
      <c r="K1140" s="218" t="s">
        <v>386</v>
      </c>
      <c r="L1140" s="218" t="s">
        <v>4595</v>
      </c>
      <c r="M1140" s="217">
        <v>2025</v>
      </c>
      <c r="N1140" s="218" t="s">
        <v>4595</v>
      </c>
      <c r="O1140" s="218" t="s">
        <v>4596</v>
      </c>
      <c r="P1140" s="218" t="s">
        <v>4597</v>
      </c>
      <c r="Q1140" s="212">
        <v>1</v>
      </c>
      <c r="R1140" s="454"/>
      <c r="S1140" s="435">
        <v>121135300</v>
      </c>
      <c r="T1140" s="221">
        <f t="shared" si="381"/>
        <v>2523652.0833333335</v>
      </c>
      <c r="U1140" s="222">
        <v>48</v>
      </c>
      <c r="V1140" s="223">
        <v>6</v>
      </c>
      <c r="W1140" s="222">
        <f t="shared" si="382"/>
        <v>6</v>
      </c>
      <c r="X1140" s="224">
        <f t="shared" si="383"/>
        <v>12</v>
      </c>
      <c r="Y1140" s="225">
        <f t="shared" si="384"/>
        <v>36</v>
      </c>
      <c r="Z1140" s="226">
        <v>15141912.499999981</v>
      </c>
      <c r="AA1140" s="226">
        <v>105993387.50000001</v>
      </c>
      <c r="AB1140" s="226">
        <f t="shared" si="364"/>
        <v>15141912.500000002</v>
      </c>
      <c r="AC1140" s="226"/>
      <c r="AD1140" s="226"/>
      <c r="AE1140" s="226"/>
      <c r="AF1140" s="226">
        <v>10094608.333333334</v>
      </c>
      <c r="AG1140" s="226">
        <v>2523652.0833333335</v>
      </c>
      <c r="AH1140" s="226">
        <v>2523652.0833333335</v>
      </c>
      <c r="AI1140" s="226">
        <v>2523652.0833333335</v>
      </c>
      <c r="AJ1140" s="226">
        <v>2523652.0833333335</v>
      </c>
      <c r="AK1140" s="226">
        <v>2523652.0833333335</v>
      </c>
      <c r="AL1140" s="226">
        <v>2523652.0833333335</v>
      </c>
      <c r="AM1140" s="226">
        <v>2523652.0833333335</v>
      </c>
      <c r="AN1140" s="226">
        <v>2523652.0833333335</v>
      </c>
      <c r="AO1140" s="226">
        <f t="shared" si="385"/>
        <v>30283824.999999985</v>
      </c>
      <c r="AP1140" s="544">
        <f t="shared" si="386"/>
        <v>90851475.000000015</v>
      </c>
      <c r="AQ1140" s="228"/>
      <c r="AR1140" s="332"/>
      <c r="AS1140" s="547"/>
      <c r="AT1140" s="333"/>
      <c r="AU1140" s="545"/>
      <c r="AV1140" s="914"/>
      <c r="AW1140" s="914"/>
      <c r="BL1140" s="212"/>
    </row>
    <row r="1141" spans="1:64" s="50" customFormat="1" ht="15.6" outlineLevel="1">
      <c r="A1141" s="210">
        <f t="shared" si="365"/>
        <v>1122</v>
      </c>
      <c r="B1141" s="213" t="s">
        <v>271</v>
      </c>
      <c r="C1141" s="216" t="s">
        <v>272</v>
      </c>
      <c r="D1141" s="212">
        <v>156</v>
      </c>
      <c r="E1141" s="212" t="s">
        <v>4598</v>
      </c>
      <c r="F1141" s="259" t="s">
        <v>4599</v>
      </c>
      <c r="G1141" s="432">
        <v>46111</v>
      </c>
      <c r="H1141" s="329"/>
      <c r="I1141" s="218"/>
      <c r="J1141" s="737" t="s">
        <v>4600</v>
      </c>
      <c r="K1141" s="218" t="s">
        <v>4601</v>
      </c>
      <c r="L1141" s="218" t="s">
        <v>4244</v>
      </c>
      <c r="M1141" s="217">
        <v>2026</v>
      </c>
      <c r="N1141" s="218" t="s">
        <v>4602</v>
      </c>
      <c r="O1141" s="218" t="s">
        <v>4603</v>
      </c>
      <c r="P1141" s="218" t="s">
        <v>4604</v>
      </c>
      <c r="Q1141" s="212">
        <v>1</v>
      </c>
      <c r="R1141" s="454"/>
      <c r="S1141" s="435">
        <v>26550000</v>
      </c>
      <c r="T1141" s="221">
        <f t="shared" ref="T1141:T1142" si="387">+S1141/U1141</f>
        <v>442500</v>
      </c>
      <c r="U1141" s="222">
        <v>60</v>
      </c>
      <c r="V1141" s="223"/>
      <c r="W1141" s="222">
        <f t="shared" ref="W1141:W1142" si="388">+AB1141/T1141</f>
        <v>4</v>
      </c>
      <c r="X1141" s="224">
        <f t="shared" ref="X1141:X1142" si="389">+V1141+W1141</f>
        <v>4</v>
      </c>
      <c r="Y1141" s="225">
        <f t="shared" ref="Y1141:Y1142" si="390">+U1141-X1141</f>
        <v>56</v>
      </c>
      <c r="Z1141" s="226"/>
      <c r="AA1141" s="226"/>
      <c r="AB1141" s="226">
        <f t="shared" si="364"/>
        <v>1770000</v>
      </c>
      <c r="AC1141" s="226"/>
      <c r="AD1141" s="226"/>
      <c r="AE1141" s="226"/>
      <c r="AF1141" s="226">
        <v>885000</v>
      </c>
      <c r="AG1141" s="226">
        <v>442500</v>
      </c>
      <c r="AH1141" s="226">
        <v>442500</v>
      </c>
      <c r="AI1141" s="226">
        <v>442500</v>
      </c>
      <c r="AJ1141" s="226">
        <v>442500</v>
      </c>
      <c r="AK1141" s="226">
        <v>442500</v>
      </c>
      <c r="AL1141" s="226">
        <v>442500</v>
      </c>
      <c r="AM1141" s="226">
        <v>442500</v>
      </c>
      <c r="AN1141" s="226">
        <v>442500</v>
      </c>
      <c r="AO1141" s="226">
        <f t="shared" ref="AO1141:AO1142" si="391">+Z1141+AB1141</f>
        <v>1770000</v>
      </c>
      <c r="AP1141" s="544">
        <f t="shared" ref="AP1141:AP1142" si="392">IF(AR1141=$AR$8,((S1141-AO1141)*0),S1141-AO1141)</f>
        <v>24780000</v>
      </c>
      <c r="AQ1141" s="228" t="s">
        <v>85</v>
      </c>
      <c r="AR1141" s="332"/>
      <c r="AS1141" s="547"/>
      <c r="AT1141" s="333"/>
      <c r="AU1141" s="545"/>
      <c r="AV1141" s="914"/>
      <c r="AW1141" s="914"/>
      <c r="BL1141" s="212"/>
    </row>
    <row r="1142" spans="1:64" s="50" customFormat="1" ht="15.6" hidden="1" outlineLevel="1">
      <c r="A1142" s="210">
        <f t="shared" si="365"/>
        <v>1123</v>
      </c>
      <c r="B1142" s="213" t="s">
        <v>266</v>
      </c>
      <c r="C1142" s="216" t="s">
        <v>260</v>
      </c>
      <c r="D1142" s="212">
        <v>156</v>
      </c>
      <c r="E1142" s="212"/>
      <c r="F1142" s="259" t="s">
        <v>4605</v>
      </c>
      <c r="G1142" s="432">
        <v>46174</v>
      </c>
      <c r="H1142" s="329"/>
      <c r="I1142" s="218"/>
      <c r="J1142" s="737" t="s">
        <v>4606</v>
      </c>
      <c r="K1142" s="218" t="s">
        <v>4607</v>
      </c>
      <c r="L1142" s="218" t="s">
        <v>4608</v>
      </c>
      <c r="M1142" s="217">
        <v>2026</v>
      </c>
      <c r="N1142" s="218" t="s">
        <v>4609</v>
      </c>
      <c r="O1142" s="218" t="s">
        <v>4610</v>
      </c>
      <c r="P1142" s="218" t="s">
        <v>4611</v>
      </c>
      <c r="Q1142" s="212">
        <v>1</v>
      </c>
      <c r="R1142" s="454"/>
      <c r="S1142" s="435">
        <v>12969000</v>
      </c>
      <c r="T1142" s="221">
        <f t="shared" si="387"/>
        <v>270187.5</v>
      </c>
      <c r="U1142" s="222">
        <v>48</v>
      </c>
      <c r="V1142" s="223"/>
      <c r="W1142" s="222">
        <f t="shared" si="388"/>
        <v>1</v>
      </c>
      <c r="X1142" s="224">
        <f t="shared" si="389"/>
        <v>1</v>
      </c>
      <c r="Y1142" s="225">
        <f t="shared" si="390"/>
        <v>47</v>
      </c>
      <c r="Z1142" s="226"/>
      <c r="AA1142" s="226"/>
      <c r="AB1142" s="226">
        <f t="shared" si="364"/>
        <v>270187.5</v>
      </c>
      <c r="AC1142" s="226"/>
      <c r="AD1142" s="226"/>
      <c r="AE1142" s="226"/>
      <c r="AF1142" s="226"/>
      <c r="AG1142" s="226"/>
      <c r="AH1142" s="226">
        <v>270187.5</v>
      </c>
      <c r="AI1142" s="226">
        <v>270187.5</v>
      </c>
      <c r="AJ1142" s="226">
        <v>270187.5</v>
      </c>
      <c r="AK1142" s="226">
        <v>270187.5</v>
      </c>
      <c r="AL1142" s="226">
        <v>270187.5</v>
      </c>
      <c r="AM1142" s="226">
        <v>270187.5</v>
      </c>
      <c r="AN1142" s="226">
        <v>270187.5</v>
      </c>
      <c r="AO1142" s="226">
        <f t="shared" si="391"/>
        <v>270187.5</v>
      </c>
      <c r="AP1142" s="544">
        <f t="shared" si="392"/>
        <v>12698812.5</v>
      </c>
      <c r="AQ1142" s="228" t="s">
        <v>85</v>
      </c>
      <c r="AR1142" s="332"/>
      <c r="AS1142" s="547"/>
      <c r="AT1142" s="333"/>
      <c r="AU1142" s="545"/>
      <c r="AV1142" s="914"/>
      <c r="AW1142" s="914"/>
      <c r="BL1142" s="212"/>
    </row>
    <row r="1143" spans="1:64" s="50" customFormat="1" hidden="1" outlineLevel="1">
      <c r="A1143" s="210"/>
      <c r="B1143" s="259"/>
      <c r="C1143" s="216"/>
      <c r="D1143" s="212"/>
      <c r="E1143" s="259"/>
      <c r="F1143" s="259"/>
      <c r="G1143" s="432"/>
      <c r="H1143" s="329"/>
      <c r="I1143" s="218"/>
      <c r="J1143" s="218"/>
      <c r="K1143" s="433"/>
      <c r="L1143" s="218"/>
      <c r="M1143" s="217"/>
      <c r="N1143" s="218"/>
      <c r="O1143" s="218"/>
      <c r="P1143" s="218"/>
      <c r="Q1143" s="212"/>
      <c r="R1143" s="454"/>
      <c r="S1143" s="435"/>
      <c r="T1143" s="221"/>
      <c r="U1143" s="222"/>
      <c r="V1143" s="223"/>
      <c r="W1143" s="222"/>
      <c r="X1143" s="224"/>
      <c r="Y1143" s="225"/>
      <c r="Z1143" s="226"/>
      <c r="AA1143" s="226"/>
      <c r="AB1143" s="226"/>
      <c r="AC1143" s="226"/>
      <c r="AD1143" s="226"/>
      <c r="AE1143" s="226"/>
      <c r="AF1143" s="226"/>
      <c r="AG1143" s="226"/>
      <c r="AH1143" s="226"/>
      <c r="AI1143" s="226"/>
      <c r="AJ1143" s="226"/>
      <c r="AK1143" s="226"/>
      <c r="AL1143" s="226"/>
      <c r="AM1143" s="226"/>
      <c r="AN1143" s="226"/>
      <c r="AO1143" s="226"/>
      <c r="AP1143" s="227"/>
      <c r="AQ1143" s="228"/>
      <c r="AR1143" s="332"/>
      <c r="AS1143" s="547"/>
      <c r="AT1143" s="333"/>
      <c r="AU1143" s="119"/>
      <c r="AV1143" s="548" t="e">
        <f>VLOOKUP(F1143,[78]!FIxedAssetsV2[[FixedAssetNumber]:[DepartmentOperatingUnitNumber]],35,FALSE)</f>
        <v>#REF!</v>
      </c>
      <c r="AW1143" s="50" t="e">
        <f t="shared" si="357"/>
        <v>#REF!</v>
      </c>
      <c r="BL1143" s="259"/>
    </row>
    <row r="1144" spans="1:64" hidden="1">
      <c r="A1144" s="474"/>
      <c r="B1144" s="232"/>
      <c r="C1144" s="232"/>
      <c r="D1144" s="231"/>
      <c r="E1144" s="232" t="str">
        <f>H1144</f>
        <v>Tools, Furniture &amp; Fixtures Total</v>
      </c>
      <c r="F1144" s="232"/>
      <c r="G1144" s="476"/>
      <c r="H1144" s="235" t="s">
        <v>4612</v>
      </c>
      <c r="I1144" s="235"/>
      <c r="J1144" s="235"/>
      <c r="K1144" s="235"/>
      <c r="L1144" s="235"/>
      <c r="M1144" s="235"/>
      <c r="N1144" s="478"/>
      <c r="O1144" s="235"/>
      <c r="P1144" s="235"/>
      <c r="Q1144" s="231"/>
      <c r="R1144" s="231"/>
      <c r="S1144" s="231">
        <f>SUM(S938:S1143)</f>
        <v>14390377637.16</v>
      </c>
      <c r="T1144" s="231">
        <f>SUM(T938:T1143)</f>
        <v>257570735.07072192</v>
      </c>
      <c r="U1144" s="231"/>
      <c r="V1144" s="232"/>
      <c r="W1144" s="232"/>
      <c r="X1144" s="232"/>
      <c r="Y1144" s="232"/>
      <c r="Z1144" s="231">
        <f t="shared" ref="Z1144:AP1144" si="393">SUM(Z938:Z1143)</f>
        <v>11435715036.348879</v>
      </c>
      <c r="AA1144" s="231">
        <f t="shared" si="393"/>
        <v>2847283600.811111</v>
      </c>
      <c r="AB1144" s="231">
        <f t="shared" si="393"/>
        <v>552217373.07777786</v>
      </c>
      <c r="AC1144" s="231">
        <f t="shared" si="393"/>
        <v>89557853.383333281</v>
      </c>
      <c r="AD1144" s="231">
        <f t="shared" si="393"/>
        <v>91255617.272222146</v>
      </c>
      <c r="AE1144" s="231">
        <f t="shared" si="393"/>
        <v>90124617.272222146</v>
      </c>
      <c r="AF1144" s="231">
        <f t="shared" si="393"/>
        <v>101104225.60555547</v>
      </c>
      <c r="AG1144" s="231">
        <f t="shared" si="393"/>
        <v>92760769.355555475</v>
      </c>
      <c r="AH1144" s="231">
        <f t="shared" si="393"/>
        <v>87414290.188888773</v>
      </c>
      <c r="AI1144" s="231">
        <f t="shared" si="393"/>
        <v>87414290.188888773</v>
      </c>
      <c r="AJ1144" s="231">
        <f t="shared" si="393"/>
        <v>87414290.188888773</v>
      </c>
      <c r="AK1144" s="231">
        <f t="shared" si="393"/>
        <v>87414290.188888773</v>
      </c>
      <c r="AL1144" s="231">
        <f t="shared" si="393"/>
        <v>87414290.188888773</v>
      </c>
      <c r="AM1144" s="231">
        <f t="shared" si="393"/>
        <v>87414290.188888773</v>
      </c>
      <c r="AN1144" s="231">
        <f t="shared" si="393"/>
        <v>87414290.188888773</v>
      </c>
      <c r="AO1144" s="231">
        <f t="shared" si="393"/>
        <v>11987932409.426653</v>
      </c>
      <c r="AP1144" s="477">
        <f t="shared" si="393"/>
        <v>2402445227.7333341</v>
      </c>
      <c r="AQ1144" s="240"/>
      <c r="AR1144" s="240"/>
      <c r="AS1144" s="241"/>
      <c r="AT1144" s="334"/>
      <c r="AU1144" s="119" t="s">
        <v>365</v>
      </c>
      <c r="AV1144" s="119" t="e">
        <f>VLOOKUP(F1144,[78]!FIxedAssetsV2[[FixedAssetNumber]:[DepartmentOperatingUnitNumber]],35,FALSE)</f>
        <v>#REF!</v>
      </c>
      <c r="AW1144" t="e">
        <f t="shared" si="357"/>
        <v>#REF!</v>
      </c>
      <c r="BL1144" s="232">
        <f>BO1144</f>
        <v>0</v>
      </c>
    </row>
    <row r="1145" spans="1:64" hidden="1" outlineLevel="1">
      <c r="A1145" s="210">
        <f>$A$1142+1</f>
        <v>1124</v>
      </c>
      <c r="B1145" s="213" t="s">
        <v>168</v>
      </c>
      <c r="C1145" s="216" t="s">
        <v>260</v>
      </c>
      <c r="D1145" s="212">
        <v>172</v>
      </c>
      <c r="E1145" s="213"/>
      <c r="F1145" s="213" t="s">
        <v>4613</v>
      </c>
      <c r="G1145" s="423">
        <v>45504</v>
      </c>
      <c r="H1145" s="455"/>
      <c r="I1145" s="217"/>
      <c r="J1145" s="218" t="s">
        <v>4614</v>
      </c>
      <c r="K1145" s="218" t="s">
        <v>386</v>
      </c>
      <c r="L1145" s="217"/>
      <c r="M1145" s="217">
        <v>2024</v>
      </c>
      <c r="N1145" s="217" t="s">
        <v>4615</v>
      </c>
      <c r="O1145" s="217" t="s">
        <v>4615</v>
      </c>
      <c r="P1145" s="217" t="s">
        <v>4615</v>
      </c>
      <c r="Q1145" s="456">
        <v>1</v>
      </c>
      <c r="R1145" s="456"/>
      <c r="S1145" s="221">
        <v>79050000</v>
      </c>
      <c r="T1145" s="221">
        <f>+S1145/U1145</f>
        <v>1317500</v>
      </c>
      <c r="U1145" s="457">
        <v>60</v>
      </c>
      <c r="V1145" s="457">
        <v>18</v>
      </c>
      <c r="W1145" s="457">
        <f>+AB1145/T1145</f>
        <v>6</v>
      </c>
      <c r="X1145" s="457">
        <f>+V1145+W1145</f>
        <v>24</v>
      </c>
      <c r="Y1145" s="457">
        <f>+U1145-X1145</f>
        <v>36</v>
      </c>
      <c r="Z1145" s="226">
        <v>23715000</v>
      </c>
      <c r="AA1145" s="226">
        <v>55335000</v>
      </c>
      <c r="AB1145" s="226">
        <f>SUM(AC1145:AH1145)</f>
        <v>7905000</v>
      </c>
      <c r="AC1145" s="457">
        <v>1317500</v>
      </c>
      <c r="AD1145" s="457">
        <v>1317500</v>
      </c>
      <c r="AE1145" s="457">
        <v>1317500</v>
      </c>
      <c r="AF1145" s="457">
        <v>1317500</v>
      </c>
      <c r="AG1145" s="457">
        <v>1317500</v>
      </c>
      <c r="AH1145" s="457">
        <v>1317500</v>
      </c>
      <c r="AI1145" s="457">
        <v>1317500</v>
      </c>
      <c r="AJ1145" s="457">
        <v>1317500</v>
      </c>
      <c r="AK1145" s="457">
        <v>1317500</v>
      </c>
      <c r="AL1145" s="457">
        <v>1317500</v>
      </c>
      <c r="AM1145" s="457">
        <v>1317500</v>
      </c>
      <c r="AN1145" s="457">
        <v>1317500</v>
      </c>
      <c r="AO1145" s="226">
        <f>+Z1145+AB1145</f>
        <v>31620000</v>
      </c>
      <c r="AP1145" s="227">
        <f>IF(AR1145=$AR$8,((S1145-AO1145)*0),S1145-AO1145)</f>
        <v>47430000</v>
      </c>
      <c r="AQ1145" s="228"/>
      <c r="AR1145" s="228"/>
      <c r="AS1145" s="339"/>
      <c r="AT1145" s="230"/>
      <c r="AU1145" s="119" t="s">
        <v>195</v>
      </c>
      <c r="AV1145" s="119" t="e">
        <f>VLOOKUP(F1145,[78]!FIxedAssetsV2[[FixedAssetNumber]:[DepartmentOperatingUnitNumber]],35,FALSE)</f>
        <v>#REF!</v>
      </c>
      <c r="AW1145" t="e">
        <f t="shared" si="357"/>
        <v>#REF!</v>
      </c>
      <c r="BL1145" s="213"/>
    </row>
    <row r="1146" spans="1:64" hidden="1" outlineLevel="1">
      <c r="A1146" s="210">
        <f>+A1145+1</f>
        <v>1125</v>
      </c>
      <c r="B1146" s="213" t="s">
        <v>187</v>
      </c>
      <c r="C1146" s="216" t="s">
        <v>188</v>
      </c>
      <c r="D1146" s="212">
        <v>172</v>
      </c>
      <c r="E1146" s="213" t="s">
        <v>4616</v>
      </c>
      <c r="F1146" s="213" t="s">
        <v>4617</v>
      </c>
      <c r="G1146" s="423">
        <v>45656</v>
      </c>
      <c r="H1146" s="455"/>
      <c r="I1146" s="217"/>
      <c r="J1146" s="217" t="s">
        <v>4618</v>
      </c>
      <c r="K1146" s="455"/>
      <c r="L1146" s="217"/>
      <c r="M1146" s="217">
        <v>2024</v>
      </c>
      <c r="N1146" s="217" t="s">
        <v>4619</v>
      </c>
      <c r="O1146" s="217" t="s">
        <v>4619</v>
      </c>
      <c r="P1146" s="217" t="s">
        <v>4619</v>
      </c>
      <c r="Q1146" s="456">
        <v>1</v>
      </c>
      <c r="R1146" s="456"/>
      <c r="S1146" s="221">
        <v>15000000</v>
      </c>
      <c r="T1146" s="221">
        <f t="shared" ref="T1146:T1150" si="394">+S1146/U1146</f>
        <v>312500</v>
      </c>
      <c r="U1146" s="457">
        <v>48</v>
      </c>
      <c r="V1146" s="457">
        <v>14</v>
      </c>
      <c r="W1146" s="457">
        <f t="shared" ref="W1146:W1148" si="395">+AB1146/T1146</f>
        <v>6</v>
      </c>
      <c r="X1146" s="457">
        <f t="shared" ref="X1146:X1148" si="396">+V1146+W1146</f>
        <v>20</v>
      </c>
      <c r="Y1146" s="457">
        <f t="shared" ref="Y1146:Y1148" si="397">+U1146-X1146</f>
        <v>28</v>
      </c>
      <c r="Z1146" s="226">
        <v>4375000</v>
      </c>
      <c r="AA1146" s="226">
        <v>10625000</v>
      </c>
      <c r="AB1146" s="226">
        <f t="shared" ref="AB1146:AB1150" si="398">SUM(AC1146:AH1146)</f>
        <v>1875000</v>
      </c>
      <c r="AC1146" s="457">
        <v>312500</v>
      </c>
      <c r="AD1146" s="457">
        <v>312500</v>
      </c>
      <c r="AE1146" s="457">
        <v>312500</v>
      </c>
      <c r="AF1146" s="457">
        <v>312500</v>
      </c>
      <c r="AG1146" s="457">
        <v>312500</v>
      </c>
      <c r="AH1146" s="457">
        <v>312500</v>
      </c>
      <c r="AI1146" s="457">
        <v>312500</v>
      </c>
      <c r="AJ1146" s="457">
        <v>312500</v>
      </c>
      <c r="AK1146" s="457">
        <v>312500</v>
      </c>
      <c r="AL1146" s="457">
        <v>312500</v>
      </c>
      <c r="AM1146" s="457">
        <v>312500</v>
      </c>
      <c r="AN1146" s="457">
        <v>312500</v>
      </c>
      <c r="AO1146" s="226">
        <f t="shared" ref="AO1146:AO1150" si="399">+Z1146+AB1146</f>
        <v>6250000</v>
      </c>
      <c r="AP1146" s="227">
        <f t="shared" ref="AP1146:AP1150" si="400">IF(AR1146=$AR$8,((S1146-AO1146)*0),S1146-AO1146)</f>
        <v>8750000</v>
      </c>
      <c r="AQ1146" s="228"/>
      <c r="AR1146" s="228"/>
      <c r="AS1146" s="339"/>
      <c r="AT1146" s="230"/>
      <c r="AU1146" s="119" t="s">
        <v>195</v>
      </c>
      <c r="AV1146" s="119" t="e">
        <f>VLOOKUP(F1146,[78]!FIxedAssetsV2[[FixedAssetNumber]:[DepartmentOperatingUnitNumber]],35,FALSE)</f>
        <v>#REF!</v>
      </c>
      <c r="AW1146" t="e">
        <f t="shared" si="357"/>
        <v>#REF!</v>
      </c>
      <c r="BL1146" s="213" t="s">
        <v>4616</v>
      </c>
    </row>
    <row r="1147" spans="1:64" hidden="1" outlineLevel="1">
      <c r="A1147" s="210">
        <f t="shared" ref="A1147:A1150" si="401">+A1146+1</f>
        <v>1126</v>
      </c>
      <c r="B1147" s="213" t="s">
        <v>187</v>
      </c>
      <c r="C1147" s="216" t="s">
        <v>188</v>
      </c>
      <c r="D1147" s="212">
        <v>172</v>
      </c>
      <c r="E1147" s="213" t="s">
        <v>4620</v>
      </c>
      <c r="F1147" s="213" t="s">
        <v>4621</v>
      </c>
      <c r="G1147" s="423">
        <v>45656</v>
      </c>
      <c r="H1147" s="455"/>
      <c r="I1147" s="217"/>
      <c r="J1147" s="217" t="s">
        <v>4618</v>
      </c>
      <c r="K1147" s="455"/>
      <c r="L1147" s="217"/>
      <c r="M1147" s="217">
        <v>2024</v>
      </c>
      <c r="N1147" s="217" t="s">
        <v>4622</v>
      </c>
      <c r="O1147" s="217" t="s">
        <v>4622</v>
      </c>
      <c r="P1147" s="217" t="s">
        <v>4622</v>
      </c>
      <c r="Q1147" s="456">
        <v>1</v>
      </c>
      <c r="R1147" s="456"/>
      <c r="S1147" s="221">
        <v>15000000</v>
      </c>
      <c r="T1147" s="221">
        <f t="shared" si="394"/>
        <v>312500</v>
      </c>
      <c r="U1147" s="457">
        <v>48</v>
      </c>
      <c r="V1147" s="457">
        <v>14</v>
      </c>
      <c r="W1147" s="457">
        <f t="shared" si="395"/>
        <v>6</v>
      </c>
      <c r="X1147" s="457">
        <f t="shared" si="396"/>
        <v>20</v>
      </c>
      <c r="Y1147" s="457">
        <f t="shared" si="397"/>
        <v>28</v>
      </c>
      <c r="Z1147" s="226">
        <v>4375000</v>
      </c>
      <c r="AA1147" s="226">
        <v>10625000</v>
      </c>
      <c r="AB1147" s="226">
        <f t="shared" si="398"/>
        <v>1875000</v>
      </c>
      <c r="AC1147" s="457">
        <v>312500</v>
      </c>
      <c r="AD1147" s="457">
        <v>312500</v>
      </c>
      <c r="AE1147" s="457">
        <v>312500</v>
      </c>
      <c r="AF1147" s="457">
        <v>312500</v>
      </c>
      <c r="AG1147" s="457">
        <v>312500</v>
      </c>
      <c r="AH1147" s="457">
        <v>312500</v>
      </c>
      <c r="AI1147" s="457">
        <v>312500</v>
      </c>
      <c r="AJ1147" s="457">
        <v>312500</v>
      </c>
      <c r="AK1147" s="457">
        <v>312500</v>
      </c>
      <c r="AL1147" s="457">
        <v>312500</v>
      </c>
      <c r="AM1147" s="457">
        <v>312500</v>
      </c>
      <c r="AN1147" s="457">
        <v>312500</v>
      </c>
      <c r="AO1147" s="226">
        <f t="shared" si="399"/>
        <v>6250000</v>
      </c>
      <c r="AP1147" s="227">
        <f t="shared" si="400"/>
        <v>8750000</v>
      </c>
      <c r="AQ1147" s="228"/>
      <c r="AR1147" s="228"/>
      <c r="AS1147" s="339"/>
      <c r="AT1147" s="230"/>
      <c r="AU1147" s="119" t="s">
        <v>195</v>
      </c>
      <c r="AV1147" s="119" t="e">
        <f>VLOOKUP(F1147,[78]!FIxedAssetsV2[[FixedAssetNumber]:[DepartmentOperatingUnitNumber]],35,FALSE)</f>
        <v>#REF!</v>
      </c>
      <c r="AW1147" t="e">
        <f t="shared" si="357"/>
        <v>#REF!</v>
      </c>
      <c r="BL1147" s="213" t="s">
        <v>4620</v>
      </c>
    </row>
    <row r="1148" spans="1:64" hidden="1" outlineLevel="1">
      <c r="A1148" s="210">
        <f t="shared" si="401"/>
        <v>1127</v>
      </c>
      <c r="B1148" s="213" t="s">
        <v>199</v>
      </c>
      <c r="C1148" s="216" t="s">
        <v>200</v>
      </c>
      <c r="D1148" s="212">
        <v>172</v>
      </c>
      <c r="E1148" s="213"/>
      <c r="F1148" s="213" t="s">
        <v>4623</v>
      </c>
      <c r="G1148" s="423">
        <v>45856</v>
      </c>
      <c r="H1148" s="455"/>
      <c r="I1148" s="217"/>
      <c r="J1148" s="217" t="s">
        <v>4624</v>
      </c>
      <c r="K1148" s="455"/>
      <c r="L1148" s="217" t="s">
        <v>585</v>
      </c>
      <c r="M1148" s="217">
        <v>2025</v>
      </c>
      <c r="N1148" s="217" t="s">
        <v>4625</v>
      </c>
      <c r="O1148" s="217" t="s">
        <v>4626</v>
      </c>
      <c r="P1148" s="217" t="s">
        <v>4627</v>
      </c>
      <c r="Q1148" s="456">
        <v>1</v>
      </c>
      <c r="R1148" s="456"/>
      <c r="S1148" s="221">
        <v>46950000</v>
      </c>
      <c r="T1148" s="221">
        <f t="shared" si="394"/>
        <v>782500</v>
      </c>
      <c r="U1148" s="457">
        <v>60</v>
      </c>
      <c r="V1148" s="457">
        <v>6</v>
      </c>
      <c r="W1148" s="457">
        <f t="shared" si="395"/>
        <v>6</v>
      </c>
      <c r="X1148" s="457">
        <f t="shared" si="396"/>
        <v>12</v>
      </c>
      <c r="Y1148" s="457">
        <f t="shared" si="397"/>
        <v>48</v>
      </c>
      <c r="Z1148" s="226">
        <v>4695000</v>
      </c>
      <c r="AA1148" s="226">
        <v>42255000</v>
      </c>
      <c r="AB1148" s="226">
        <f t="shared" si="398"/>
        <v>4695000</v>
      </c>
      <c r="AC1148" s="457">
        <v>782500</v>
      </c>
      <c r="AD1148" s="457">
        <v>782500</v>
      </c>
      <c r="AE1148" s="457">
        <v>782500</v>
      </c>
      <c r="AF1148" s="457">
        <v>782500</v>
      </c>
      <c r="AG1148" s="457">
        <v>782500</v>
      </c>
      <c r="AH1148" s="457">
        <v>782500</v>
      </c>
      <c r="AI1148" s="457">
        <v>782500</v>
      </c>
      <c r="AJ1148" s="457">
        <v>782500</v>
      </c>
      <c r="AK1148" s="457">
        <v>782500</v>
      </c>
      <c r="AL1148" s="457">
        <v>782500</v>
      </c>
      <c r="AM1148" s="457">
        <v>782500</v>
      </c>
      <c r="AN1148" s="457">
        <v>782500</v>
      </c>
      <c r="AO1148" s="226">
        <f t="shared" si="399"/>
        <v>9390000</v>
      </c>
      <c r="AP1148" s="227">
        <f t="shared" si="400"/>
        <v>37560000</v>
      </c>
      <c r="AQ1148" s="228"/>
      <c r="AR1148" s="228"/>
      <c r="AS1148" s="339"/>
      <c r="AT1148" s="230"/>
      <c r="AU1148" s="119" t="s">
        <v>1492</v>
      </c>
      <c r="AV1148" s="119" t="e">
        <f>VLOOKUP(F1148,[78]!FIxedAssetsV2[[FixedAssetNumber]:[DepartmentOperatingUnitNumber]],35,FALSE)</f>
        <v>#REF!</v>
      </c>
      <c r="AW1148" t="e">
        <f t="shared" si="357"/>
        <v>#REF!</v>
      </c>
      <c r="BL1148" s="213"/>
    </row>
    <row r="1149" spans="1:64" hidden="1" outlineLevel="1">
      <c r="A1149" s="210">
        <f t="shared" si="401"/>
        <v>1128</v>
      </c>
      <c r="B1149" s="213" t="s">
        <v>168</v>
      </c>
      <c r="C1149" s="216" t="s">
        <v>260</v>
      </c>
      <c r="D1149" s="212">
        <v>172</v>
      </c>
      <c r="E1149" s="213"/>
      <c r="F1149" s="213" t="s">
        <v>4628</v>
      </c>
      <c r="G1149" s="423">
        <v>45901</v>
      </c>
      <c r="H1149" s="455"/>
      <c r="I1149" s="217"/>
      <c r="J1149" s="217" t="s">
        <v>4629</v>
      </c>
      <c r="K1149" s="218" t="s">
        <v>386</v>
      </c>
      <c r="L1149" s="217"/>
      <c r="M1149" s="217">
        <v>2025</v>
      </c>
      <c r="N1149" s="217" t="s">
        <v>4630</v>
      </c>
      <c r="O1149" s="217" t="s">
        <v>4631</v>
      </c>
      <c r="P1149" s="217" t="s">
        <v>4632</v>
      </c>
      <c r="Q1149" s="456">
        <v>3</v>
      </c>
      <c r="R1149" s="456"/>
      <c r="S1149" s="221">
        <v>56670000</v>
      </c>
      <c r="T1149" s="221">
        <f t="shared" si="394"/>
        <v>944500</v>
      </c>
      <c r="U1149" s="457">
        <v>60</v>
      </c>
      <c r="V1149" s="457">
        <v>4</v>
      </c>
      <c r="W1149" s="457">
        <f t="shared" ref="W1149:W1150" si="402">+AB1149/T1149</f>
        <v>6</v>
      </c>
      <c r="X1149" s="457">
        <f t="shared" ref="X1149:X1150" si="403">+V1149+W1149</f>
        <v>10</v>
      </c>
      <c r="Y1149" s="457">
        <f t="shared" ref="Y1149:Y1150" si="404">+U1149-X1149</f>
        <v>50</v>
      </c>
      <c r="Z1149" s="226">
        <v>3778000</v>
      </c>
      <c r="AA1149" s="226">
        <v>52892000</v>
      </c>
      <c r="AB1149" s="226">
        <f t="shared" si="398"/>
        <v>5667000</v>
      </c>
      <c r="AC1149" s="457">
        <v>944500</v>
      </c>
      <c r="AD1149" s="457">
        <v>944500</v>
      </c>
      <c r="AE1149" s="457">
        <v>944500</v>
      </c>
      <c r="AF1149" s="457">
        <v>944500</v>
      </c>
      <c r="AG1149" s="457">
        <v>944500</v>
      </c>
      <c r="AH1149" s="457">
        <v>944500</v>
      </c>
      <c r="AI1149" s="457">
        <v>944500</v>
      </c>
      <c r="AJ1149" s="457">
        <v>944500</v>
      </c>
      <c r="AK1149" s="457">
        <v>944500</v>
      </c>
      <c r="AL1149" s="457">
        <v>944500</v>
      </c>
      <c r="AM1149" s="457">
        <v>944500</v>
      </c>
      <c r="AN1149" s="457">
        <v>944500</v>
      </c>
      <c r="AO1149" s="226">
        <f t="shared" si="399"/>
        <v>9445000</v>
      </c>
      <c r="AP1149" s="227">
        <f t="shared" si="400"/>
        <v>47225000</v>
      </c>
      <c r="AQ1149" s="228"/>
      <c r="AR1149" s="228"/>
      <c r="AS1149" s="339"/>
      <c r="AT1149" s="230"/>
      <c r="AU1149" s="119" t="s">
        <v>195</v>
      </c>
      <c r="AV1149" s="119" t="e">
        <f>VLOOKUP(F1149,[78]!FIxedAssetsV2[[FixedAssetNumber]:[DepartmentOperatingUnitNumber]],35,FALSE)</f>
        <v>#REF!</v>
      </c>
      <c r="AW1149" t="e">
        <f t="shared" si="357"/>
        <v>#REF!</v>
      </c>
      <c r="BL1149" s="213"/>
    </row>
    <row r="1150" spans="1:64" hidden="1" outlineLevel="1">
      <c r="A1150" s="210">
        <f t="shared" si="401"/>
        <v>1129</v>
      </c>
      <c r="B1150" s="213" t="s">
        <v>168</v>
      </c>
      <c r="C1150" s="216" t="s">
        <v>260</v>
      </c>
      <c r="D1150" s="212">
        <v>172</v>
      </c>
      <c r="E1150" s="213"/>
      <c r="F1150" s="213" t="s">
        <v>4633</v>
      </c>
      <c r="G1150" s="423">
        <v>45962</v>
      </c>
      <c r="H1150" s="455"/>
      <c r="I1150" s="217"/>
      <c r="J1150" s="217" t="s">
        <v>4634</v>
      </c>
      <c r="K1150" s="455" t="s">
        <v>4635</v>
      </c>
      <c r="L1150" s="217"/>
      <c r="M1150" s="217">
        <v>2025</v>
      </c>
      <c r="N1150" s="217" t="s">
        <v>4634</v>
      </c>
      <c r="O1150" s="217" t="s">
        <v>4634</v>
      </c>
      <c r="P1150" s="217" t="s">
        <v>4634</v>
      </c>
      <c r="Q1150" s="456">
        <v>1</v>
      </c>
      <c r="R1150" s="456"/>
      <c r="S1150" s="221">
        <v>376130000</v>
      </c>
      <c r="T1150" s="221">
        <f t="shared" si="394"/>
        <v>6268833.333333333</v>
      </c>
      <c r="U1150" s="457">
        <v>60</v>
      </c>
      <c r="V1150" s="457">
        <v>2</v>
      </c>
      <c r="W1150" s="457">
        <f t="shared" si="402"/>
        <v>6</v>
      </c>
      <c r="X1150" s="457">
        <f t="shared" si="403"/>
        <v>8</v>
      </c>
      <c r="Y1150" s="457">
        <f t="shared" si="404"/>
        <v>52</v>
      </c>
      <c r="Z1150" s="226">
        <v>12537666.666666666</v>
      </c>
      <c r="AA1150" s="226">
        <v>363592333.33333331</v>
      </c>
      <c r="AB1150" s="226">
        <f t="shared" si="398"/>
        <v>37613000</v>
      </c>
      <c r="AC1150" s="457">
        <v>6268833.333333333</v>
      </c>
      <c r="AD1150" s="457">
        <v>6268833.333333333</v>
      </c>
      <c r="AE1150" s="457">
        <v>6268833.333333333</v>
      </c>
      <c r="AF1150" s="457">
        <v>6268833.333333333</v>
      </c>
      <c r="AG1150" s="457">
        <v>6268833.333333333</v>
      </c>
      <c r="AH1150" s="457">
        <v>6268833.333333333</v>
      </c>
      <c r="AI1150" s="457">
        <v>6268833.333333333</v>
      </c>
      <c r="AJ1150" s="457">
        <v>6268833.333333333</v>
      </c>
      <c r="AK1150" s="457">
        <v>6268833.333333333</v>
      </c>
      <c r="AL1150" s="457">
        <v>6268833.333333333</v>
      </c>
      <c r="AM1150" s="457">
        <v>6268833.333333333</v>
      </c>
      <c r="AN1150" s="457">
        <v>6268833.333333333</v>
      </c>
      <c r="AO1150" s="226">
        <f t="shared" si="399"/>
        <v>50150666.666666664</v>
      </c>
      <c r="AP1150" s="227">
        <f t="shared" si="400"/>
        <v>325979333.33333331</v>
      </c>
      <c r="AQ1150" s="228"/>
      <c r="AR1150" s="228"/>
      <c r="AS1150" s="339"/>
      <c r="AT1150" s="230"/>
      <c r="AV1150" s="119" t="e">
        <f>VLOOKUP(F1150,[78]!FIxedAssetsV2[[FixedAssetNumber]:[DepartmentOperatingUnitNumber]],35,FALSE)</f>
        <v>#REF!</v>
      </c>
      <c r="AW1150" t="e">
        <f t="shared" si="357"/>
        <v>#REF!</v>
      </c>
      <c r="BL1150" s="213"/>
    </row>
    <row r="1151" spans="1:64" hidden="1" outlineLevel="1">
      <c r="A1151" s="210"/>
      <c r="B1151" s="213"/>
      <c r="C1151" s="216"/>
      <c r="D1151" s="212"/>
      <c r="E1151" s="213"/>
      <c r="F1151" s="213"/>
      <c r="G1151" s="423"/>
      <c r="H1151" s="455"/>
      <c r="I1151" s="217"/>
      <c r="J1151" s="217"/>
      <c r="K1151" s="455"/>
      <c r="L1151" s="217"/>
      <c r="M1151" s="217"/>
      <c r="N1151" s="217"/>
      <c r="O1151" s="217"/>
      <c r="P1151" s="217"/>
      <c r="Q1151" s="456"/>
      <c r="R1151" s="456"/>
      <c r="S1151" s="221"/>
      <c r="T1151" s="221"/>
      <c r="U1151" s="457"/>
      <c r="V1151" s="457"/>
      <c r="W1151" s="457"/>
      <c r="X1151" s="457"/>
      <c r="Y1151" s="457"/>
      <c r="Z1151" s="226"/>
      <c r="AA1151" s="226"/>
      <c r="AB1151" s="226"/>
      <c r="AC1151" s="457"/>
      <c r="AD1151" s="457"/>
      <c r="AE1151" s="457"/>
      <c r="AF1151" s="457"/>
      <c r="AG1151" s="457"/>
      <c r="AH1151" s="457"/>
      <c r="AI1151" s="457"/>
      <c r="AJ1151" s="457"/>
      <c r="AK1151" s="457"/>
      <c r="AL1151" s="457"/>
      <c r="AM1151" s="457"/>
      <c r="AN1151" s="457"/>
      <c r="AO1151" s="226"/>
      <c r="AP1151" s="227"/>
      <c r="AQ1151" s="228"/>
      <c r="AR1151" s="228"/>
      <c r="AS1151" s="339"/>
      <c r="AT1151" s="230"/>
      <c r="AV1151" s="119" t="e">
        <f>VLOOKUP(F1151,[78]!FIxedAssetsV2[[FixedAssetNumber]:[DepartmentOperatingUnitNumber]],35,FALSE)</f>
        <v>#REF!</v>
      </c>
      <c r="AW1151" t="e">
        <f t="shared" si="357"/>
        <v>#REF!</v>
      </c>
      <c r="BL1151" s="213"/>
    </row>
    <row r="1152" spans="1:64" hidden="1" collapsed="1">
      <c r="A1152" s="474"/>
      <c r="B1152" s="232"/>
      <c r="C1152" s="235"/>
      <c r="D1152" s="231"/>
      <c r="E1152" s="232" t="s">
        <v>4636</v>
      </c>
      <c r="F1152" s="232"/>
      <c r="G1152" s="476"/>
      <c r="H1152" s="235" t="s">
        <v>4612</v>
      </c>
      <c r="I1152" s="235"/>
      <c r="J1152" s="235"/>
      <c r="K1152" s="235"/>
      <c r="L1152" s="235"/>
      <c r="M1152" s="235"/>
      <c r="N1152" s="478"/>
      <c r="O1152" s="235"/>
      <c r="P1152" s="235"/>
      <c r="Q1152" s="231"/>
      <c r="R1152" s="231"/>
      <c r="S1152" s="231">
        <f>SUM(S1145:S1151)</f>
        <v>588800000</v>
      </c>
      <c r="T1152" s="231">
        <f>SUM(T1145:T1151)</f>
        <v>9938333.3333333321</v>
      </c>
      <c r="U1152" s="231"/>
      <c r="V1152" s="232"/>
      <c r="W1152" s="232"/>
      <c r="X1152" s="232"/>
      <c r="Y1152" s="232"/>
      <c r="Z1152" s="231">
        <v>53475666.666666664</v>
      </c>
      <c r="AA1152" s="231">
        <v>535324333.33333331</v>
      </c>
      <c r="AB1152" s="231">
        <f>SUM(AB1145:AB1151)</f>
        <v>59630000</v>
      </c>
      <c r="AC1152" s="231">
        <f t="shared" ref="AC1152:AO1152" si="405">SUM(AC1145:AC1151)</f>
        <v>9938333.3333333321</v>
      </c>
      <c r="AD1152" s="231">
        <f t="shared" si="405"/>
        <v>9938333.3333333321</v>
      </c>
      <c r="AE1152" s="231">
        <f t="shared" si="405"/>
        <v>9938333.3333333321</v>
      </c>
      <c r="AF1152" s="231">
        <f t="shared" si="405"/>
        <v>9938333.3333333321</v>
      </c>
      <c r="AG1152" s="231">
        <f t="shared" si="405"/>
        <v>9938333.3333333321</v>
      </c>
      <c r="AH1152" s="231">
        <f t="shared" si="405"/>
        <v>9938333.3333333321</v>
      </c>
      <c r="AI1152" s="231">
        <f t="shared" si="405"/>
        <v>9938333.3333333321</v>
      </c>
      <c r="AJ1152" s="231">
        <f t="shared" si="405"/>
        <v>9938333.3333333321</v>
      </c>
      <c r="AK1152" s="231">
        <f t="shared" si="405"/>
        <v>9938333.3333333321</v>
      </c>
      <c r="AL1152" s="231">
        <f t="shared" si="405"/>
        <v>9938333.3333333321</v>
      </c>
      <c r="AM1152" s="231">
        <f t="shared" si="405"/>
        <v>9938333.3333333321</v>
      </c>
      <c r="AN1152" s="231">
        <f t="shared" si="405"/>
        <v>9938333.3333333321</v>
      </c>
      <c r="AO1152" s="231">
        <f t="shared" si="405"/>
        <v>113105666.66666666</v>
      </c>
      <c r="AP1152" s="477">
        <f>SUM(AP1145:AP1151)</f>
        <v>475694333.33333331</v>
      </c>
      <c r="AQ1152" s="240"/>
      <c r="AR1152" s="240"/>
      <c r="AS1152" s="241"/>
      <c r="AT1152" s="334"/>
      <c r="AU1152" s="119" t="s">
        <v>365</v>
      </c>
      <c r="AV1152" s="119" t="e">
        <f>VLOOKUP(F1152,[78]!FIxedAssetsV2[[FixedAssetNumber]:[DepartmentOperatingUnitNumber]],35,FALSE)</f>
        <v>#REF!</v>
      </c>
      <c r="AW1152" t="e">
        <f t="shared" si="357"/>
        <v>#REF!</v>
      </c>
      <c r="BL1152" s="232" t="s">
        <v>4636</v>
      </c>
    </row>
    <row r="1153" spans="1:64" hidden="1" outlineLevel="1">
      <c r="A1153" s="210">
        <f>A1150+1</f>
        <v>1130</v>
      </c>
      <c r="B1153" s="213" t="s">
        <v>241</v>
      </c>
      <c r="C1153" s="216"/>
      <c r="D1153" s="212">
        <v>151</v>
      </c>
      <c r="E1153" s="213" t="s">
        <v>4637</v>
      </c>
      <c r="F1153" s="213" t="s">
        <v>4638</v>
      </c>
      <c r="G1153" s="423" t="s">
        <v>4639</v>
      </c>
      <c r="H1153" s="455" t="s">
        <v>9</v>
      </c>
      <c r="I1153" s="217"/>
      <c r="J1153" s="535" t="s">
        <v>4640</v>
      </c>
      <c r="K1153" s="455"/>
      <c r="L1153" s="217" t="s">
        <v>4641</v>
      </c>
      <c r="M1153" s="455" t="s">
        <v>4639</v>
      </c>
      <c r="N1153" s="217"/>
      <c r="O1153" s="217"/>
      <c r="P1153" s="217"/>
      <c r="Q1153" s="456"/>
      <c r="R1153" s="456"/>
      <c r="S1153" s="221">
        <v>953056622</v>
      </c>
      <c r="T1153" s="221"/>
      <c r="U1153" s="457"/>
      <c r="V1153" s="457"/>
      <c r="W1153" s="457"/>
      <c r="X1153" s="457"/>
      <c r="Y1153" s="457"/>
      <c r="Z1153" s="226">
        <v>0</v>
      </c>
      <c r="AA1153" s="226">
        <v>953056622</v>
      </c>
      <c r="AB1153" s="226">
        <f t="shared" ref="AB1153:AB1159" si="406">SUM(AC1153:AC1153)</f>
        <v>0</v>
      </c>
      <c r="AC1153" s="457"/>
      <c r="AD1153" s="457"/>
      <c r="AE1153" s="457"/>
      <c r="AF1153" s="457"/>
      <c r="AG1153" s="457"/>
      <c r="AH1153" s="457"/>
      <c r="AI1153" s="457"/>
      <c r="AJ1153" s="457"/>
      <c r="AK1153" s="457"/>
      <c r="AL1153" s="457"/>
      <c r="AM1153" s="457"/>
      <c r="AN1153" s="457"/>
      <c r="AO1153" s="226">
        <f t="shared" ref="AO1153:AO1159" si="407">IF(AR1153=$AR$8,((+Z1153+AB1153)*0),(+Z1153+AB1153))</f>
        <v>0</v>
      </c>
      <c r="AP1153" s="227">
        <f t="shared" ref="AP1153:AP1159" si="408">+S1153-AO1153</f>
        <v>953056622</v>
      </c>
      <c r="AQ1153" s="228"/>
      <c r="AR1153" s="228"/>
      <c r="AS1153" s="339"/>
      <c r="AT1153" s="230"/>
      <c r="AU1153" s="119" t="s">
        <v>4642</v>
      </c>
      <c r="AV1153" s="119" t="e">
        <f>VLOOKUP(F1153,[78]!FIxedAssetsV2[[FixedAssetNumber]:[DepartmentOperatingUnitNumber]],35,FALSE)</f>
        <v>#REF!</v>
      </c>
      <c r="AW1153" t="e">
        <f t="shared" si="357"/>
        <v>#REF!</v>
      </c>
      <c r="BL1153" s="213" t="s">
        <v>4637</v>
      </c>
    </row>
    <row r="1154" spans="1:64" hidden="1" outlineLevel="1">
      <c r="A1154" s="210">
        <f t="shared" ref="A1154:A1159" si="409">+A1153+1</f>
        <v>1131</v>
      </c>
      <c r="B1154" s="213" t="s">
        <v>241</v>
      </c>
      <c r="C1154" s="216"/>
      <c r="D1154" s="212">
        <v>151</v>
      </c>
      <c r="E1154" s="213" t="s">
        <v>207</v>
      </c>
      <c r="F1154" s="213" t="s">
        <v>4643</v>
      </c>
      <c r="G1154" s="423" t="s">
        <v>4644</v>
      </c>
      <c r="H1154" s="455" t="s">
        <v>9</v>
      </c>
      <c r="I1154" s="217"/>
      <c r="J1154" s="535" t="s">
        <v>4645</v>
      </c>
      <c r="K1154" s="455"/>
      <c r="L1154" s="217" t="s">
        <v>4646</v>
      </c>
      <c r="M1154" s="455" t="s">
        <v>4644</v>
      </c>
      <c r="N1154" s="217"/>
      <c r="O1154" s="217"/>
      <c r="P1154" s="217"/>
      <c r="Q1154" s="456"/>
      <c r="R1154" s="456"/>
      <c r="S1154" s="221">
        <v>1429237052</v>
      </c>
      <c r="T1154" s="221"/>
      <c r="U1154" s="457"/>
      <c r="V1154" s="457"/>
      <c r="W1154" s="457"/>
      <c r="X1154" s="457"/>
      <c r="Y1154" s="457"/>
      <c r="Z1154" s="226">
        <v>0</v>
      </c>
      <c r="AA1154" s="226">
        <v>1429237052</v>
      </c>
      <c r="AB1154" s="226">
        <f t="shared" si="406"/>
        <v>0</v>
      </c>
      <c r="AC1154" s="457"/>
      <c r="AD1154" s="457"/>
      <c r="AE1154" s="457"/>
      <c r="AF1154" s="457"/>
      <c r="AG1154" s="457"/>
      <c r="AH1154" s="457"/>
      <c r="AI1154" s="457"/>
      <c r="AJ1154" s="457"/>
      <c r="AK1154" s="457"/>
      <c r="AL1154" s="457"/>
      <c r="AM1154" s="457"/>
      <c r="AN1154" s="457"/>
      <c r="AO1154" s="226">
        <f t="shared" si="407"/>
        <v>0</v>
      </c>
      <c r="AP1154" s="227">
        <f t="shared" si="408"/>
        <v>1429237052</v>
      </c>
      <c r="AQ1154" s="228"/>
      <c r="AR1154" s="228"/>
      <c r="AS1154" s="339"/>
      <c r="AT1154" s="230"/>
      <c r="AU1154" s="119" t="s">
        <v>4642</v>
      </c>
      <c r="AV1154" s="119" t="e">
        <f>VLOOKUP(F1154,[78]!FIxedAssetsV2[[FixedAssetNumber]:[DepartmentOperatingUnitNumber]],35,FALSE)</f>
        <v>#REF!</v>
      </c>
      <c r="AW1154" t="e">
        <f t="shared" ref="AW1154:AW1161" si="410">AV1154-AJ1154</f>
        <v>#REF!</v>
      </c>
      <c r="BL1154" s="213" t="s">
        <v>207</v>
      </c>
    </row>
    <row r="1155" spans="1:64" hidden="1" outlineLevel="1">
      <c r="A1155" s="210">
        <f t="shared" si="409"/>
        <v>1132</v>
      </c>
      <c r="B1155" s="213" t="s">
        <v>199</v>
      </c>
      <c r="C1155" s="271" t="s">
        <v>200</v>
      </c>
      <c r="D1155" s="212">
        <v>151</v>
      </c>
      <c r="E1155" s="213"/>
      <c r="F1155" s="213" t="s">
        <v>4647</v>
      </c>
      <c r="G1155" s="423" t="s">
        <v>4648</v>
      </c>
      <c r="H1155" s="455" t="s">
        <v>9</v>
      </c>
      <c r="I1155" s="217"/>
      <c r="J1155" s="535" t="s">
        <v>4649</v>
      </c>
      <c r="K1155" s="455"/>
      <c r="L1155" s="217" t="s">
        <v>4650</v>
      </c>
      <c r="M1155" s="455" t="s">
        <v>4651</v>
      </c>
      <c r="N1155" s="217">
        <v>1740</v>
      </c>
      <c r="O1155" s="217"/>
      <c r="P1155" s="217"/>
      <c r="Q1155" s="456"/>
      <c r="R1155" s="456"/>
      <c r="S1155" s="221">
        <v>2431310000</v>
      </c>
      <c r="T1155" s="221"/>
      <c r="U1155" s="457"/>
      <c r="V1155" s="457"/>
      <c r="W1155" s="457"/>
      <c r="X1155" s="457"/>
      <c r="Y1155" s="457"/>
      <c r="Z1155" s="226">
        <v>0</v>
      </c>
      <c r="AA1155" s="226">
        <v>2431310000</v>
      </c>
      <c r="AB1155" s="226">
        <f t="shared" si="406"/>
        <v>0</v>
      </c>
      <c r="AC1155" s="457"/>
      <c r="AD1155" s="457"/>
      <c r="AE1155" s="457"/>
      <c r="AF1155" s="457"/>
      <c r="AG1155" s="457"/>
      <c r="AH1155" s="457"/>
      <c r="AI1155" s="457"/>
      <c r="AJ1155" s="457"/>
      <c r="AK1155" s="457"/>
      <c r="AL1155" s="457"/>
      <c r="AM1155" s="457"/>
      <c r="AN1155" s="457"/>
      <c r="AO1155" s="226">
        <f t="shared" si="407"/>
        <v>0</v>
      </c>
      <c r="AP1155" s="227">
        <f t="shared" si="408"/>
        <v>2431310000</v>
      </c>
      <c r="AQ1155" s="228"/>
      <c r="AR1155" s="228"/>
      <c r="AS1155" s="339"/>
      <c r="AT1155" s="230"/>
      <c r="AU1155" s="119" t="s">
        <v>4642</v>
      </c>
      <c r="AV1155" s="119" t="e">
        <f>VLOOKUP(F1155,[78]!FIxedAssetsV2[[FixedAssetNumber]:[DepartmentOperatingUnitNumber]],35,FALSE)</f>
        <v>#REF!</v>
      </c>
      <c r="AW1155" t="e">
        <f t="shared" si="410"/>
        <v>#REF!</v>
      </c>
      <c r="BL1155" s="213"/>
    </row>
    <row r="1156" spans="1:64" hidden="1" outlineLevel="1">
      <c r="A1156" s="210">
        <f t="shared" si="409"/>
        <v>1133</v>
      </c>
      <c r="B1156" s="213" t="s">
        <v>241</v>
      </c>
      <c r="C1156" s="216"/>
      <c r="D1156" s="212">
        <v>151</v>
      </c>
      <c r="E1156" s="213" t="s">
        <v>4652</v>
      </c>
      <c r="F1156" s="213" t="s">
        <v>4653</v>
      </c>
      <c r="G1156" s="423" t="s">
        <v>4654</v>
      </c>
      <c r="H1156" s="455" t="s">
        <v>9</v>
      </c>
      <c r="I1156" s="217"/>
      <c r="J1156" s="217" t="s">
        <v>4655</v>
      </c>
      <c r="K1156" s="455"/>
      <c r="L1156" s="217" t="s">
        <v>4656</v>
      </c>
      <c r="M1156" s="455" t="s">
        <v>4654</v>
      </c>
      <c r="N1156" s="217"/>
      <c r="O1156" s="217"/>
      <c r="P1156" s="217"/>
      <c r="Q1156" s="456"/>
      <c r="R1156" s="456"/>
      <c r="S1156" s="221">
        <v>685738000</v>
      </c>
      <c r="T1156" s="221"/>
      <c r="U1156" s="457"/>
      <c r="V1156" s="457"/>
      <c r="W1156" s="457"/>
      <c r="X1156" s="457"/>
      <c r="Y1156" s="457"/>
      <c r="Z1156" s="226">
        <v>0</v>
      </c>
      <c r="AA1156" s="226">
        <v>685738000</v>
      </c>
      <c r="AB1156" s="226">
        <f t="shared" si="406"/>
        <v>0</v>
      </c>
      <c r="AC1156" s="457"/>
      <c r="AD1156" s="457"/>
      <c r="AE1156" s="457"/>
      <c r="AF1156" s="457"/>
      <c r="AG1156" s="457"/>
      <c r="AH1156" s="457"/>
      <c r="AI1156" s="457"/>
      <c r="AJ1156" s="457"/>
      <c r="AK1156" s="457"/>
      <c r="AL1156" s="457"/>
      <c r="AM1156" s="457"/>
      <c r="AN1156" s="457"/>
      <c r="AO1156" s="226">
        <f t="shared" si="407"/>
        <v>0</v>
      </c>
      <c r="AP1156" s="227">
        <f t="shared" si="408"/>
        <v>685738000</v>
      </c>
      <c r="AQ1156" s="228"/>
      <c r="AR1156" s="228"/>
      <c r="AS1156" s="339"/>
      <c r="AT1156" s="230"/>
      <c r="AU1156" s="119" t="s">
        <v>4642</v>
      </c>
      <c r="AV1156" s="119" t="e">
        <f>VLOOKUP(F1156,[78]!FIxedAssetsV2[[FixedAssetNumber]:[DepartmentOperatingUnitNumber]],35,FALSE)</f>
        <v>#REF!</v>
      </c>
      <c r="AW1156" t="e">
        <f t="shared" si="410"/>
        <v>#REF!</v>
      </c>
      <c r="BL1156" s="213" t="s">
        <v>4652</v>
      </c>
    </row>
    <row r="1157" spans="1:64" hidden="1" outlineLevel="1">
      <c r="A1157" s="210">
        <f t="shared" si="409"/>
        <v>1134</v>
      </c>
      <c r="B1157" s="213" t="s">
        <v>259</v>
      </c>
      <c r="C1157" s="216" t="s">
        <v>260</v>
      </c>
      <c r="D1157" s="212">
        <v>151</v>
      </c>
      <c r="E1157" s="213" t="s">
        <v>4657</v>
      </c>
      <c r="F1157" s="213" t="s">
        <v>4658</v>
      </c>
      <c r="G1157" s="423">
        <v>41163</v>
      </c>
      <c r="H1157" s="455" t="s">
        <v>9</v>
      </c>
      <c r="I1157" s="217">
        <v>5</v>
      </c>
      <c r="J1157" s="217" t="s">
        <v>4659</v>
      </c>
      <c r="K1157" s="455" t="s">
        <v>4660</v>
      </c>
      <c r="L1157" s="217" t="s">
        <v>4661</v>
      </c>
      <c r="M1157" s="217">
        <v>2012</v>
      </c>
      <c r="N1157" s="217"/>
      <c r="O1157" s="217"/>
      <c r="P1157" s="217"/>
      <c r="Q1157" s="456"/>
      <c r="R1157" s="456"/>
      <c r="S1157" s="221">
        <v>1944454231</v>
      </c>
      <c r="T1157" s="221"/>
      <c r="U1157" s="457"/>
      <c r="V1157" s="457"/>
      <c r="W1157" s="457"/>
      <c r="X1157" s="457"/>
      <c r="Y1157" s="457"/>
      <c r="Z1157" s="226">
        <v>0</v>
      </c>
      <c r="AA1157" s="226">
        <v>1944454231</v>
      </c>
      <c r="AB1157" s="226">
        <f t="shared" si="406"/>
        <v>0</v>
      </c>
      <c r="AC1157" s="457"/>
      <c r="AD1157" s="457"/>
      <c r="AE1157" s="457"/>
      <c r="AF1157" s="457"/>
      <c r="AG1157" s="457"/>
      <c r="AH1157" s="457"/>
      <c r="AI1157" s="457"/>
      <c r="AJ1157" s="457"/>
      <c r="AK1157" s="457"/>
      <c r="AL1157" s="457"/>
      <c r="AM1157" s="457"/>
      <c r="AN1157" s="457"/>
      <c r="AO1157" s="226">
        <f t="shared" si="407"/>
        <v>0</v>
      </c>
      <c r="AP1157" s="227">
        <f t="shared" si="408"/>
        <v>1944454231</v>
      </c>
      <c r="AQ1157" s="228"/>
      <c r="AR1157" s="228"/>
      <c r="AS1157" s="339"/>
      <c r="AT1157" s="230"/>
      <c r="AU1157" s="119" t="s">
        <v>4642</v>
      </c>
      <c r="AV1157" s="119" t="e">
        <f>VLOOKUP(F1157,[78]!FIxedAssetsV2[[FixedAssetNumber]:[DepartmentOperatingUnitNumber]],35,FALSE)</f>
        <v>#REF!</v>
      </c>
      <c r="AW1157" t="e">
        <f t="shared" si="410"/>
        <v>#REF!</v>
      </c>
      <c r="BL1157" s="213" t="s">
        <v>4657</v>
      </c>
    </row>
    <row r="1158" spans="1:64" hidden="1" outlineLevel="1">
      <c r="A1158" s="210">
        <f t="shared" si="409"/>
        <v>1135</v>
      </c>
      <c r="B1158" s="213" t="s">
        <v>168</v>
      </c>
      <c r="C1158" s="216" t="s">
        <v>260</v>
      </c>
      <c r="D1158" s="212">
        <v>151</v>
      </c>
      <c r="E1158" s="213" t="s">
        <v>4662</v>
      </c>
      <c r="F1158" s="213" t="s">
        <v>4663</v>
      </c>
      <c r="G1158" s="423">
        <v>41455</v>
      </c>
      <c r="H1158" s="455" t="s">
        <v>9</v>
      </c>
      <c r="I1158" s="217"/>
      <c r="J1158" s="217" t="s">
        <v>4664</v>
      </c>
      <c r="K1158" s="455" t="s">
        <v>4665</v>
      </c>
      <c r="L1158" s="217" t="s">
        <v>4666</v>
      </c>
      <c r="M1158" s="217">
        <v>2013</v>
      </c>
      <c r="N1158" s="217" t="s">
        <v>4667</v>
      </c>
      <c r="O1158" s="217"/>
      <c r="P1158" s="217" t="s">
        <v>4668</v>
      </c>
      <c r="Q1158" s="456"/>
      <c r="R1158" s="456"/>
      <c r="S1158" s="221">
        <v>85914774046</v>
      </c>
      <c r="T1158" s="221"/>
      <c r="U1158" s="457"/>
      <c r="V1158" s="457"/>
      <c r="W1158" s="457"/>
      <c r="X1158" s="457"/>
      <c r="Y1158" s="457"/>
      <c r="Z1158" s="226">
        <v>0</v>
      </c>
      <c r="AA1158" s="226">
        <v>85914774046</v>
      </c>
      <c r="AB1158" s="226">
        <f t="shared" si="406"/>
        <v>0</v>
      </c>
      <c r="AC1158" s="457"/>
      <c r="AD1158" s="457"/>
      <c r="AE1158" s="457"/>
      <c r="AF1158" s="457"/>
      <c r="AG1158" s="457"/>
      <c r="AH1158" s="457"/>
      <c r="AI1158" s="457"/>
      <c r="AJ1158" s="457"/>
      <c r="AK1158" s="457"/>
      <c r="AL1158" s="457"/>
      <c r="AM1158" s="457"/>
      <c r="AN1158" s="457"/>
      <c r="AO1158" s="226">
        <f t="shared" si="407"/>
        <v>0</v>
      </c>
      <c r="AP1158" s="227">
        <f t="shared" si="408"/>
        <v>85914774046</v>
      </c>
      <c r="AQ1158" s="228"/>
      <c r="AR1158" s="228"/>
      <c r="AS1158" s="339"/>
      <c r="AT1158" s="230"/>
      <c r="AU1158" s="119" t="s">
        <v>4642</v>
      </c>
      <c r="AV1158" s="119" t="e">
        <f>VLOOKUP(F1158,[78]!FIxedAssetsV2[[FixedAssetNumber]:[DepartmentOperatingUnitNumber]],35,FALSE)</f>
        <v>#REF!</v>
      </c>
      <c r="AW1158" t="e">
        <f t="shared" si="410"/>
        <v>#REF!</v>
      </c>
      <c r="BL1158" s="213" t="s">
        <v>4662</v>
      </c>
    </row>
    <row r="1159" spans="1:64" hidden="1" outlineLevel="1">
      <c r="A1159" s="210">
        <f t="shared" si="409"/>
        <v>1136</v>
      </c>
      <c r="B1159" s="213" t="s">
        <v>283</v>
      </c>
      <c r="C1159" s="216" t="s">
        <v>260</v>
      </c>
      <c r="D1159" s="212">
        <v>151</v>
      </c>
      <c r="E1159" s="213" t="s">
        <v>4669</v>
      </c>
      <c r="F1159" s="213" t="s">
        <v>4670</v>
      </c>
      <c r="G1159" s="423">
        <v>41606</v>
      </c>
      <c r="H1159" s="455" t="s">
        <v>9</v>
      </c>
      <c r="I1159" s="217">
        <v>20</v>
      </c>
      <c r="J1159" s="535" t="s">
        <v>4671</v>
      </c>
      <c r="K1159" s="455" t="s">
        <v>4672</v>
      </c>
      <c r="L1159" s="217" t="s">
        <v>4673</v>
      </c>
      <c r="M1159" s="217">
        <v>2013</v>
      </c>
      <c r="N1159" s="217"/>
      <c r="O1159" s="217"/>
      <c r="P1159" s="217"/>
      <c r="Q1159" s="456"/>
      <c r="R1159" s="456"/>
      <c r="S1159" s="221">
        <v>8678798700</v>
      </c>
      <c r="T1159" s="221"/>
      <c r="U1159" s="457"/>
      <c r="V1159" s="457"/>
      <c r="W1159" s="457"/>
      <c r="X1159" s="457"/>
      <c r="Y1159" s="457"/>
      <c r="Z1159" s="226">
        <v>0</v>
      </c>
      <c r="AA1159" s="226">
        <v>8678798700</v>
      </c>
      <c r="AB1159" s="226">
        <f t="shared" si="406"/>
        <v>0</v>
      </c>
      <c r="AC1159" s="457"/>
      <c r="AD1159" s="457"/>
      <c r="AE1159" s="457"/>
      <c r="AF1159" s="457"/>
      <c r="AG1159" s="457"/>
      <c r="AH1159" s="457"/>
      <c r="AI1159" s="457"/>
      <c r="AJ1159" s="457"/>
      <c r="AK1159" s="457"/>
      <c r="AL1159" s="457"/>
      <c r="AM1159" s="457"/>
      <c r="AN1159" s="457"/>
      <c r="AO1159" s="226">
        <f t="shared" si="407"/>
        <v>0</v>
      </c>
      <c r="AP1159" s="227">
        <f t="shared" si="408"/>
        <v>8678798700</v>
      </c>
      <c r="AQ1159" s="228"/>
      <c r="AR1159" s="228"/>
      <c r="AS1159" s="339"/>
      <c r="AT1159" s="230"/>
      <c r="AU1159" s="119" t="s">
        <v>4642</v>
      </c>
      <c r="AV1159" s="119" t="e">
        <f>VLOOKUP(F1159,[78]!FIxedAssetsV2[[FixedAssetNumber]:[DepartmentOperatingUnitNumber]],35,FALSE)</f>
        <v>#REF!</v>
      </c>
      <c r="AW1159" t="e">
        <f t="shared" si="410"/>
        <v>#REF!</v>
      </c>
      <c r="BL1159" s="213" t="s">
        <v>4669</v>
      </c>
    </row>
    <row r="1160" spans="1:64" hidden="1" outlineLevel="1">
      <c r="A1160" s="210"/>
      <c r="B1160" s="213"/>
      <c r="C1160" s="216"/>
      <c r="D1160" s="212"/>
      <c r="E1160" s="213"/>
      <c r="F1160" s="213"/>
      <c r="G1160" s="423"/>
      <c r="H1160" s="455"/>
      <c r="I1160" s="217"/>
      <c r="J1160" s="217"/>
      <c r="K1160" s="455"/>
      <c r="L1160" s="217"/>
      <c r="M1160" s="217"/>
      <c r="N1160" s="217"/>
      <c r="O1160" s="217"/>
      <c r="P1160" s="217"/>
      <c r="Q1160" s="456"/>
      <c r="R1160" s="456"/>
      <c r="S1160" s="221"/>
      <c r="T1160" s="221"/>
      <c r="U1160" s="457"/>
      <c r="V1160" s="457"/>
      <c r="W1160" s="457"/>
      <c r="X1160" s="457"/>
      <c r="Y1160" s="457"/>
      <c r="Z1160" s="226"/>
      <c r="AA1160" s="226"/>
      <c r="AB1160" s="414"/>
      <c r="AC1160" s="457"/>
      <c r="AD1160" s="457"/>
      <c r="AE1160" s="457"/>
      <c r="AF1160" s="457"/>
      <c r="AG1160" s="457"/>
      <c r="AH1160" s="457"/>
      <c r="AI1160" s="457"/>
      <c r="AJ1160" s="457"/>
      <c r="AK1160" s="457"/>
      <c r="AL1160" s="457"/>
      <c r="AM1160" s="457"/>
      <c r="AN1160" s="457"/>
      <c r="AO1160" s="226"/>
      <c r="AP1160" s="227"/>
      <c r="AQ1160" s="228"/>
      <c r="AR1160" s="228"/>
      <c r="AS1160" s="339"/>
      <c r="AT1160" s="230"/>
      <c r="AV1160" s="119" t="e">
        <f>VLOOKUP(F1160,[78]!FIxedAssetsV2[[FixedAssetNumber]:[DepartmentOperatingUnitNumber]],35,FALSE)</f>
        <v>#REF!</v>
      </c>
      <c r="AW1160" t="e">
        <f t="shared" si="410"/>
        <v>#REF!</v>
      </c>
      <c r="BL1160" s="213"/>
    </row>
    <row r="1161" spans="1:64" hidden="1" collapsed="1">
      <c r="A1161" s="474"/>
      <c r="B1161" s="232"/>
      <c r="C1161" s="235"/>
      <c r="D1161" s="231"/>
      <c r="E1161" s="232" t="str">
        <f>H1161</f>
        <v>Land Total</v>
      </c>
      <c r="F1161" s="232"/>
      <c r="G1161" s="233"/>
      <c r="H1161" s="234" t="s">
        <v>4674</v>
      </c>
      <c r="I1161" s="235"/>
      <c r="J1161" s="235"/>
      <c r="K1161" s="234"/>
      <c r="L1161" s="235"/>
      <c r="M1161" s="234"/>
      <c r="N1161" s="478"/>
      <c r="O1161" s="235"/>
      <c r="P1161" s="235"/>
      <c r="Q1161" s="232"/>
      <c r="R1161" s="232"/>
      <c r="S1161" s="232">
        <f>SUM(S1153:S1160)</f>
        <v>102037368651</v>
      </c>
      <c r="T1161" s="232">
        <f>SUBTOTAL(9,T1153:T1159)</f>
        <v>0</v>
      </c>
      <c r="U1161" s="232"/>
      <c r="V1161" s="232"/>
      <c r="W1161" s="232"/>
      <c r="X1161" s="232"/>
      <c r="Y1161" s="232"/>
      <c r="Z1161" s="232">
        <v>0</v>
      </c>
      <c r="AA1161" s="232">
        <v>102037368651</v>
      </c>
      <c r="AB1161" s="232">
        <f>SUM(AB1153:AB1159)</f>
        <v>0</v>
      </c>
      <c r="AC1161" s="232">
        <f t="shared" ref="AC1161:AP1161" si="411">SUBTOTAL(9,AC1153:AC1159)</f>
        <v>0</v>
      </c>
      <c r="AD1161" s="232">
        <f t="shared" si="411"/>
        <v>0</v>
      </c>
      <c r="AE1161" s="232">
        <f t="shared" si="411"/>
        <v>0</v>
      </c>
      <c r="AF1161" s="232">
        <f t="shared" si="411"/>
        <v>0</v>
      </c>
      <c r="AG1161" s="232">
        <f t="shared" si="411"/>
        <v>0</v>
      </c>
      <c r="AH1161" s="232">
        <f t="shared" si="411"/>
        <v>0</v>
      </c>
      <c r="AI1161" s="232">
        <f t="shared" si="411"/>
        <v>0</v>
      </c>
      <c r="AJ1161" s="232">
        <f t="shared" si="411"/>
        <v>0</v>
      </c>
      <c r="AK1161" s="232">
        <f t="shared" si="411"/>
        <v>0</v>
      </c>
      <c r="AL1161" s="232">
        <f t="shared" si="411"/>
        <v>0</v>
      </c>
      <c r="AM1161" s="232">
        <f t="shared" si="411"/>
        <v>0</v>
      </c>
      <c r="AN1161" s="232">
        <f t="shared" si="411"/>
        <v>0</v>
      </c>
      <c r="AO1161" s="232">
        <f t="shared" si="411"/>
        <v>0</v>
      </c>
      <c r="AP1161" s="477">
        <f t="shared" si="411"/>
        <v>0</v>
      </c>
      <c r="AQ1161" s="240"/>
      <c r="AR1161" s="240"/>
      <c r="AS1161" s="479"/>
      <c r="AT1161" s="334"/>
      <c r="AU1161" s="119" t="s">
        <v>365</v>
      </c>
      <c r="AV1161" s="119" t="e">
        <f>VLOOKUP(F1161,[78]!FIxedAssetsV2[[FixedAssetNumber]:[DepartmentOperatingUnitNumber]],35,FALSE)</f>
        <v>#REF!</v>
      </c>
      <c r="AW1161" t="e">
        <f t="shared" si="410"/>
        <v>#REF!</v>
      </c>
      <c r="BL1161" s="232">
        <f>BO1161</f>
        <v>0</v>
      </c>
    </row>
    <row r="1162" spans="1:64" outlineLevel="1">
      <c r="A1162" s="829">
        <f>A1159+1</f>
        <v>1137</v>
      </c>
      <c r="B1162" s="853" t="s">
        <v>271</v>
      </c>
      <c r="C1162" s="849" t="s">
        <v>272</v>
      </c>
      <c r="D1162" s="837">
        <v>161</v>
      </c>
      <c r="E1162" s="853"/>
      <c r="F1162" s="853" t="s">
        <v>4675</v>
      </c>
      <c r="G1162" s="854">
        <v>45960</v>
      </c>
      <c r="H1162" s="855"/>
      <c r="I1162" s="856"/>
      <c r="J1162" s="855" t="s">
        <v>4676</v>
      </c>
      <c r="K1162" s="857" t="s">
        <v>2919</v>
      </c>
      <c r="L1162" s="858"/>
      <c r="M1162" s="858">
        <v>2025</v>
      </c>
      <c r="N1162" s="858"/>
      <c r="O1162" s="858"/>
      <c r="P1162" s="858"/>
      <c r="Q1162" s="859"/>
      <c r="R1162" s="860"/>
      <c r="S1162" s="861">
        <f>476190000-47190000</f>
        <v>429000000</v>
      </c>
      <c r="T1162" s="840"/>
      <c r="U1162" s="862"/>
      <c r="V1162" s="862"/>
      <c r="W1162" s="862"/>
      <c r="X1162" s="862"/>
      <c r="Y1162" s="862"/>
      <c r="Z1162" s="845"/>
      <c r="AA1162" s="845">
        <v>429000000</v>
      </c>
      <c r="AB1162" s="845"/>
      <c r="AC1162" s="862"/>
      <c r="AD1162" s="862"/>
      <c r="AE1162" s="862"/>
      <c r="AF1162" s="862"/>
      <c r="AG1162" s="862"/>
      <c r="AH1162" s="862"/>
      <c r="AI1162" s="862"/>
      <c r="AJ1162" s="862"/>
      <c r="AK1162" s="862"/>
      <c r="AL1162" s="862"/>
      <c r="AM1162" s="862"/>
      <c r="AN1162" s="862"/>
      <c r="AO1162" s="845"/>
      <c r="AP1162" s="863">
        <f t="shared" ref="AP1162:AP1166" si="412">IF(AR1162=$AR$8,((S1162-AO1162)*0),S1162-AO1162)</f>
        <v>0</v>
      </c>
      <c r="AQ1162" s="847"/>
      <c r="AR1162" s="847" t="s">
        <v>86</v>
      </c>
      <c r="AS1162" s="864"/>
      <c r="AT1162" s="865"/>
      <c r="AU1162" s="532" t="s">
        <v>4677</v>
      </c>
      <c r="AV1162" s="532"/>
      <c r="AW1162" s="112"/>
      <c r="BL1162" s="213"/>
    </row>
    <row r="1163" spans="1:64" hidden="1" outlineLevel="1">
      <c r="A1163" s="829">
        <f>A1162+1</f>
        <v>1138</v>
      </c>
      <c r="B1163" s="853" t="s">
        <v>260</v>
      </c>
      <c r="C1163" s="853" t="s">
        <v>260</v>
      </c>
      <c r="D1163" s="837">
        <v>161</v>
      </c>
      <c r="E1163" s="853"/>
      <c r="F1163" s="853" t="s">
        <v>4678</v>
      </c>
      <c r="G1163" s="854">
        <v>46098</v>
      </c>
      <c r="H1163" s="855"/>
      <c r="I1163" s="856"/>
      <c r="J1163" s="855" t="s">
        <v>2642</v>
      </c>
      <c r="K1163" s="857" t="s">
        <v>2735</v>
      </c>
      <c r="L1163" s="858"/>
      <c r="M1163" s="858">
        <v>2026</v>
      </c>
      <c r="N1163" s="858"/>
      <c r="O1163" s="858"/>
      <c r="P1163" s="858"/>
      <c r="Q1163" s="859"/>
      <c r="R1163" s="860"/>
      <c r="S1163" s="861">
        <v>495630000</v>
      </c>
      <c r="T1163" s="840"/>
      <c r="U1163" s="862"/>
      <c r="V1163" s="862"/>
      <c r="W1163" s="862"/>
      <c r="X1163" s="862"/>
      <c r="Y1163" s="862"/>
      <c r="Z1163" s="845"/>
      <c r="AA1163" s="861">
        <v>495630000</v>
      </c>
      <c r="AB1163" s="845"/>
      <c r="AC1163" s="862"/>
      <c r="AD1163" s="862"/>
      <c r="AE1163" s="862"/>
      <c r="AF1163" s="862"/>
      <c r="AG1163" s="862"/>
      <c r="AH1163" s="862"/>
      <c r="AI1163" s="862"/>
      <c r="AJ1163" s="862"/>
      <c r="AK1163" s="862"/>
      <c r="AL1163" s="862"/>
      <c r="AM1163" s="862"/>
      <c r="AN1163" s="862"/>
      <c r="AO1163" s="845"/>
      <c r="AP1163" s="863">
        <f t="shared" si="412"/>
        <v>0</v>
      </c>
      <c r="AQ1163" s="847" t="s">
        <v>85</v>
      </c>
      <c r="AR1163" s="847" t="s">
        <v>86</v>
      </c>
      <c r="AS1163" s="864"/>
      <c r="AT1163" s="865"/>
      <c r="AU1163" s="532"/>
      <c r="AV1163" s="532"/>
      <c r="AW1163" s="112"/>
      <c r="BL1163" s="213"/>
    </row>
    <row r="1164" spans="1:64" hidden="1" outlineLevel="1">
      <c r="A1164" s="829">
        <f>A1163+1</f>
        <v>1139</v>
      </c>
      <c r="B1164" s="853" t="s">
        <v>518</v>
      </c>
      <c r="C1164" s="849" t="s">
        <v>1446</v>
      </c>
      <c r="D1164" s="837">
        <v>161</v>
      </c>
      <c r="E1164" s="853"/>
      <c r="F1164" s="853" t="s">
        <v>4679</v>
      </c>
      <c r="G1164" s="854">
        <v>45834</v>
      </c>
      <c r="H1164" s="855" t="s">
        <v>109</v>
      </c>
      <c r="I1164" s="856"/>
      <c r="J1164" s="855" t="s">
        <v>2782</v>
      </c>
      <c r="K1164" s="857" t="s">
        <v>4680</v>
      </c>
      <c r="L1164" s="858"/>
      <c r="M1164" s="858">
        <v>2025</v>
      </c>
      <c r="N1164" s="858"/>
      <c r="O1164" s="858"/>
      <c r="P1164" s="858"/>
      <c r="Q1164" s="859"/>
      <c r="R1164" s="860"/>
      <c r="S1164" s="861">
        <v>1665000000</v>
      </c>
      <c r="T1164" s="840"/>
      <c r="U1164" s="862"/>
      <c r="V1164" s="862"/>
      <c r="W1164" s="862"/>
      <c r="X1164" s="862"/>
      <c r="Y1164" s="862"/>
      <c r="Z1164" s="845"/>
      <c r="AA1164" s="845">
        <v>1665000000</v>
      </c>
      <c r="AB1164" s="845"/>
      <c r="AC1164" s="862"/>
      <c r="AD1164" s="862"/>
      <c r="AE1164" s="862"/>
      <c r="AF1164" s="862"/>
      <c r="AG1164" s="862"/>
      <c r="AH1164" s="862"/>
      <c r="AI1164" s="862"/>
      <c r="AJ1164" s="862"/>
      <c r="AK1164" s="862"/>
      <c r="AL1164" s="862"/>
      <c r="AM1164" s="862"/>
      <c r="AN1164" s="862"/>
      <c r="AO1164" s="845"/>
      <c r="AP1164" s="863">
        <f t="shared" si="412"/>
        <v>0</v>
      </c>
      <c r="AQ1164" s="847"/>
      <c r="AR1164" s="847" t="s">
        <v>86</v>
      </c>
      <c r="AS1164" s="864"/>
      <c r="AT1164" s="865"/>
      <c r="AU1164" s="532" t="s">
        <v>4677</v>
      </c>
      <c r="AV1164" s="532" t="e">
        <f>VLOOKUP(F1164,[78]!FIxedAssetsV2[[FixedAssetNumber]:[DepartmentOperatingUnitNumber]],35,FALSE)</f>
        <v>#REF!</v>
      </c>
      <c r="AW1164" s="112"/>
      <c r="BL1164" s="213"/>
    </row>
    <row r="1165" spans="1:64" hidden="1" outlineLevel="1">
      <c r="A1165" s="829">
        <f t="shared" ref="A1165:A1166" si="413">+A1164+1</f>
        <v>1140</v>
      </c>
      <c r="B1165" s="853" t="s">
        <v>518</v>
      </c>
      <c r="C1165" s="849" t="s">
        <v>1446</v>
      </c>
      <c r="D1165" s="837">
        <v>161</v>
      </c>
      <c r="E1165" s="853"/>
      <c r="F1165" s="853" t="s">
        <v>4681</v>
      </c>
      <c r="G1165" s="854">
        <v>45834</v>
      </c>
      <c r="H1165" s="855" t="s">
        <v>109</v>
      </c>
      <c r="I1165" s="856"/>
      <c r="J1165" s="855" t="s">
        <v>2782</v>
      </c>
      <c r="K1165" s="857" t="s">
        <v>4680</v>
      </c>
      <c r="L1165" s="858"/>
      <c r="M1165" s="858">
        <v>2025</v>
      </c>
      <c r="N1165" s="858"/>
      <c r="O1165" s="858"/>
      <c r="P1165" s="858"/>
      <c r="Q1165" s="859"/>
      <c r="R1165" s="860"/>
      <c r="S1165" s="861">
        <v>421800000</v>
      </c>
      <c r="T1165" s="840"/>
      <c r="U1165" s="862"/>
      <c r="V1165" s="862"/>
      <c r="W1165" s="862"/>
      <c r="X1165" s="862"/>
      <c r="Y1165" s="862"/>
      <c r="Z1165" s="845"/>
      <c r="AA1165" s="845">
        <v>421800000</v>
      </c>
      <c r="AB1165" s="845"/>
      <c r="AC1165" s="862"/>
      <c r="AD1165" s="862"/>
      <c r="AE1165" s="862"/>
      <c r="AF1165" s="862"/>
      <c r="AG1165" s="862"/>
      <c r="AH1165" s="862"/>
      <c r="AI1165" s="862"/>
      <c r="AJ1165" s="862"/>
      <c r="AK1165" s="862"/>
      <c r="AL1165" s="862"/>
      <c r="AM1165" s="862"/>
      <c r="AN1165" s="862"/>
      <c r="AO1165" s="845"/>
      <c r="AP1165" s="863">
        <f t="shared" si="412"/>
        <v>0</v>
      </c>
      <c r="AQ1165" s="847"/>
      <c r="AR1165" s="847" t="s">
        <v>86</v>
      </c>
      <c r="AS1165" s="864"/>
      <c r="AT1165" s="865"/>
      <c r="AU1165" s="532" t="s">
        <v>4677</v>
      </c>
      <c r="AV1165" s="532" t="e">
        <f>VLOOKUP(F1165,[78]!FIxedAssetsV2[[FixedAssetNumber]:[DepartmentOperatingUnitNumber]],35,FALSE)</f>
        <v>#REF!</v>
      </c>
      <c r="AW1165" s="112"/>
      <c r="BL1165" s="213"/>
    </row>
    <row r="1166" spans="1:64" outlineLevel="1">
      <c r="A1166" s="829">
        <f t="shared" si="413"/>
        <v>1141</v>
      </c>
      <c r="B1166" s="853" t="s">
        <v>271</v>
      </c>
      <c r="C1166" s="849" t="s">
        <v>1891</v>
      </c>
      <c r="D1166" s="837">
        <v>161</v>
      </c>
      <c r="E1166" s="853"/>
      <c r="F1166" s="853" t="s">
        <v>4682</v>
      </c>
      <c r="G1166" s="854">
        <v>45995</v>
      </c>
      <c r="H1166" s="855"/>
      <c r="I1166" s="856"/>
      <c r="J1166" s="855" t="s">
        <v>4683</v>
      </c>
      <c r="K1166" s="857" t="s">
        <v>4684</v>
      </c>
      <c r="L1166" s="858"/>
      <c r="M1166" s="858">
        <v>2025</v>
      </c>
      <c r="N1166" s="858"/>
      <c r="O1166" s="858"/>
      <c r="P1166" s="858"/>
      <c r="Q1166" s="859"/>
      <c r="R1166" s="860"/>
      <c r="S1166" s="861">
        <v>152741541</v>
      </c>
      <c r="T1166" s="840"/>
      <c r="U1166" s="862"/>
      <c r="V1166" s="862"/>
      <c r="W1166" s="862"/>
      <c r="X1166" s="862"/>
      <c r="Y1166" s="862"/>
      <c r="Z1166" s="845"/>
      <c r="AA1166" s="845">
        <v>152741541</v>
      </c>
      <c r="AB1166" s="845"/>
      <c r="AC1166" s="862"/>
      <c r="AD1166" s="862"/>
      <c r="AE1166" s="862"/>
      <c r="AF1166" s="862"/>
      <c r="AG1166" s="862"/>
      <c r="AH1166" s="862"/>
      <c r="AI1166" s="862"/>
      <c r="AJ1166" s="862"/>
      <c r="AK1166" s="862"/>
      <c r="AL1166" s="862"/>
      <c r="AM1166" s="862"/>
      <c r="AN1166" s="862"/>
      <c r="AO1166" s="845"/>
      <c r="AP1166" s="863">
        <f t="shared" si="412"/>
        <v>0</v>
      </c>
      <c r="AQ1166" s="847"/>
      <c r="AR1166" s="847" t="s">
        <v>86</v>
      </c>
      <c r="AS1166" s="864"/>
      <c r="AT1166" s="865"/>
      <c r="AU1166" s="532" t="s">
        <v>4677</v>
      </c>
      <c r="AV1166" s="532"/>
      <c r="AW1166" s="112"/>
      <c r="BL1166" s="213"/>
    </row>
    <row r="1167" spans="1:64" outlineLevel="1">
      <c r="A1167" s="829">
        <f>A1164+1</f>
        <v>1140</v>
      </c>
      <c r="B1167" s="853" t="s">
        <v>271</v>
      </c>
      <c r="C1167" s="849" t="s">
        <v>272</v>
      </c>
      <c r="D1167" s="837">
        <v>161</v>
      </c>
      <c r="E1167" s="853"/>
      <c r="F1167" s="853" t="s">
        <v>4685</v>
      </c>
      <c r="G1167" s="854">
        <v>45960</v>
      </c>
      <c r="H1167" s="855"/>
      <c r="I1167" s="856"/>
      <c r="J1167" s="855" t="s">
        <v>1818</v>
      </c>
      <c r="K1167" s="857" t="s">
        <v>2919</v>
      </c>
      <c r="L1167" s="858"/>
      <c r="M1167" s="858">
        <v>2026</v>
      </c>
      <c r="N1167" s="858"/>
      <c r="O1167" s="858"/>
      <c r="P1167" s="858"/>
      <c r="Q1167" s="859"/>
      <c r="R1167" s="860"/>
      <c r="S1167" s="861">
        <f>376956000-37356000</f>
        <v>339600000</v>
      </c>
      <c r="T1167" s="840"/>
      <c r="U1167" s="862"/>
      <c r="V1167" s="862"/>
      <c r="W1167" s="862"/>
      <c r="X1167" s="862"/>
      <c r="Y1167" s="862"/>
      <c r="Z1167" s="845"/>
      <c r="AA1167" s="845">
        <v>339600000</v>
      </c>
      <c r="AB1167" s="845"/>
      <c r="AC1167" s="862"/>
      <c r="AD1167" s="862"/>
      <c r="AE1167" s="862"/>
      <c r="AF1167" s="862"/>
      <c r="AG1167" s="862"/>
      <c r="AH1167" s="862"/>
      <c r="AI1167" s="862"/>
      <c r="AJ1167" s="862"/>
      <c r="AK1167" s="862"/>
      <c r="AL1167" s="862"/>
      <c r="AM1167" s="862"/>
      <c r="AN1167" s="862"/>
      <c r="AO1167" s="845"/>
      <c r="AP1167" s="863">
        <f t="shared" ref="AP1167:AP1170" si="414">IF(AR1167=$AR$8,((S1167-AO1167)*0),S1167-AO1167)</f>
        <v>0</v>
      </c>
      <c r="AQ1167" s="847" t="s">
        <v>85</v>
      </c>
      <c r="AR1167" s="847" t="s">
        <v>86</v>
      </c>
      <c r="AS1167" s="864"/>
      <c r="AT1167" s="865"/>
      <c r="AU1167" s="532" t="s">
        <v>4677</v>
      </c>
      <c r="AV1167" s="532"/>
      <c r="AW1167" s="112"/>
      <c r="BL1167" s="213"/>
    </row>
    <row r="1168" spans="1:64" hidden="1" outlineLevel="1">
      <c r="A1168" s="210">
        <f>A1165+1</f>
        <v>1141</v>
      </c>
      <c r="B1168" s="213" t="s">
        <v>1839</v>
      </c>
      <c r="C1168" s="216" t="s">
        <v>1926</v>
      </c>
      <c r="D1168" s="327">
        <v>161</v>
      </c>
      <c r="E1168" s="213"/>
      <c r="F1168" s="213" t="s">
        <v>4686</v>
      </c>
      <c r="G1168" s="423">
        <v>46148</v>
      </c>
      <c r="H1168" s="329"/>
      <c r="I1168" s="364"/>
      <c r="J1168" s="329" t="s">
        <v>4687</v>
      </c>
      <c r="K1168" s="424"/>
      <c r="L1168" s="217"/>
      <c r="M1168" s="217">
        <v>2026</v>
      </c>
      <c r="N1168" s="217"/>
      <c r="O1168" s="217"/>
      <c r="P1168" s="217"/>
      <c r="Q1168" s="212"/>
      <c r="R1168" s="741"/>
      <c r="S1168" s="426">
        <v>73600000</v>
      </c>
      <c r="T1168" s="412"/>
      <c r="U1168" s="742"/>
      <c r="V1168" s="742"/>
      <c r="W1168" s="742"/>
      <c r="X1168" s="742"/>
      <c r="Y1168" s="742"/>
      <c r="Z1168" s="414"/>
      <c r="AA1168" s="414">
        <v>73600000</v>
      </c>
      <c r="AB1168" s="414"/>
      <c r="AC1168" s="742"/>
      <c r="AD1168" s="742"/>
      <c r="AE1168" s="742"/>
      <c r="AF1168" s="742"/>
      <c r="AG1168" s="742"/>
      <c r="AH1168" s="742"/>
      <c r="AI1168" s="742"/>
      <c r="AJ1168" s="742"/>
      <c r="AK1168" s="742"/>
      <c r="AL1168" s="742"/>
      <c r="AM1168" s="742"/>
      <c r="AN1168" s="742"/>
      <c r="AO1168" s="414"/>
      <c r="AP1168" s="743">
        <f t="shared" si="414"/>
        <v>73600000</v>
      </c>
      <c r="AQ1168" s="416" t="s">
        <v>85</v>
      </c>
      <c r="AR1168" s="416"/>
      <c r="AS1168" s="744"/>
      <c r="AT1168" s="745"/>
      <c r="AU1168" s="532"/>
      <c r="AV1168" s="532"/>
      <c r="AW1168" s="112"/>
      <c r="BL1168" s="213"/>
    </row>
    <row r="1169" spans="1:64" hidden="1" outlineLevel="1">
      <c r="A1169" s="210">
        <f>A1166+1</f>
        <v>1142</v>
      </c>
      <c r="B1169" s="213" t="s">
        <v>1839</v>
      </c>
      <c r="C1169" s="216" t="s">
        <v>1926</v>
      </c>
      <c r="D1169" s="327">
        <v>161</v>
      </c>
      <c r="E1169" s="213"/>
      <c r="F1169" s="213" t="s">
        <v>4688</v>
      </c>
      <c r="G1169" s="423">
        <v>46148</v>
      </c>
      <c r="H1169" s="329"/>
      <c r="I1169" s="364"/>
      <c r="J1169" s="329" t="s">
        <v>4687</v>
      </c>
      <c r="K1169" s="424"/>
      <c r="L1169" s="217"/>
      <c r="M1169" s="217">
        <v>2026</v>
      </c>
      <c r="N1169" s="217"/>
      <c r="O1169" s="217"/>
      <c r="P1169" s="217"/>
      <c r="Q1169" s="212"/>
      <c r="R1169" s="741"/>
      <c r="S1169" s="426">
        <v>120200000</v>
      </c>
      <c r="T1169" s="412"/>
      <c r="U1169" s="742"/>
      <c r="V1169" s="742"/>
      <c r="W1169" s="742"/>
      <c r="X1169" s="742"/>
      <c r="Y1169" s="742"/>
      <c r="Z1169" s="414"/>
      <c r="AA1169" s="414">
        <v>120200000</v>
      </c>
      <c r="AB1169" s="414"/>
      <c r="AC1169" s="742"/>
      <c r="AD1169" s="742"/>
      <c r="AE1169" s="742"/>
      <c r="AF1169" s="742"/>
      <c r="AG1169" s="742"/>
      <c r="AH1169" s="742"/>
      <c r="AI1169" s="742"/>
      <c r="AJ1169" s="742"/>
      <c r="AK1169" s="742"/>
      <c r="AL1169" s="742"/>
      <c r="AM1169" s="742"/>
      <c r="AN1169" s="742"/>
      <c r="AO1169" s="414"/>
      <c r="AP1169" s="743">
        <f t="shared" si="414"/>
        <v>120200000</v>
      </c>
      <c r="AQ1169" s="416" t="s">
        <v>85</v>
      </c>
      <c r="AR1169" s="416"/>
      <c r="AS1169" s="744"/>
      <c r="AT1169" s="745"/>
      <c r="AU1169" s="532"/>
      <c r="AV1169" s="532"/>
      <c r="AW1169" s="112"/>
      <c r="BL1169" s="213"/>
    </row>
    <row r="1170" spans="1:64" outlineLevel="1">
      <c r="A1170" s="829">
        <f>A1167+1</f>
        <v>1141</v>
      </c>
      <c r="B1170" s="853" t="s">
        <v>271</v>
      </c>
      <c r="C1170" s="849" t="s">
        <v>272</v>
      </c>
      <c r="D1170" s="837">
        <v>161</v>
      </c>
      <c r="E1170" s="853"/>
      <c r="F1170" s="853" t="s">
        <v>4689</v>
      </c>
      <c r="G1170" s="854">
        <v>46149</v>
      </c>
      <c r="H1170" s="855"/>
      <c r="I1170" s="856"/>
      <c r="J1170" s="855" t="s">
        <v>4690</v>
      </c>
      <c r="K1170" s="857" t="s">
        <v>4691</v>
      </c>
      <c r="L1170" s="858"/>
      <c r="M1170" s="858">
        <v>2026</v>
      </c>
      <c r="N1170" s="858"/>
      <c r="O1170" s="858"/>
      <c r="P1170" s="858"/>
      <c r="Q1170" s="859"/>
      <c r="R1170" s="860"/>
      <c r="S1170" s="861">
        <v>50520000</v>
      </c>
      <c r="T1170" s="840"/>
      <c r="U1170" s="862"/>
      <c r="V1170" s="862"/>
      <c r="W1170" s="862"/>
      <c r="X1170" s="862"/>
      <c r="Y1170" s="862"/>
      <c r="Z1170" s="845"/>
      <c r="AA1170" s="861">
        <v>50520000</v>
      </c>
      <c r="AB1170" s="845"/>
      <c r="AC1170" s="862"/>
      <c r="AD1170" s="862"/>
      <c r="AE1170" s="862"/>
      <c r="AF1170" s="862"/>
      <c r="AG1170" s="862"/>
      <c r="AH1170" s="862"/>
      <c r="AI1170" s="862"/>
      <c r="AJ1170" s="862"/>
      <c r="AK1170" s="862"/>
      <c r="AL1170" s="862"/>
      <c r="AM1170" s="862"/>
      <c r="AN1170" s="862"/>
      <c r="AO1170" s="845"/>
      <c r="AP1170" s="863">
        <f t="shared" si="414"/>
        <v>0</v>
      </c>
      <c r="AQ1170" s="847" t="s">
        <v>85</v>
      </c>
      <c r="AR1170" s="847" t="s">
        <v>86</v>
      </c>
      <c r="AS1170" s="864"/>
      <c r="AT1170" s="865"/>
      <c r="AU1170" s="532"/>
      <c r="AV1170" s="532"/>
      <c r="AW1170" s="112"/>
      <c r="BL1170" s="213"/>
    </row>
    <row r="1171" spans="1:64" hidden="1" outlineLevel="1">
      <c r="A1171" s="210"/>
      <c r="B1171" s="259"/>
      <c r="C1171" s="262"/>
      <c r="D1171" s="327"/>
      <c r="E1171" s="259"/>
      <c r="F1171" s="259"/>
      <c r="G1171" s="432"/>
      <c r="H1171" s="329"/>
      <c r="I1171" s="458"/>
      <c r="J1171" s="218"/>
      <c r="K1171" s="433"/>
      <c r="L1171" s="218"/>
      <c r="M1171" s="217"/>
      <c r="N1171" s="218"/>
      <c r="O1171" s="218"/>
      <c r="P1171" s="218"/>
      <c r="Q1171" s="212"/>
      <c r="R1171" s="459"/>
      <c r="S1171" s="435"/>
      <c r="T1171" s="460"/>
      <c r="U1171" s="461"/>
      <c r="V1171" s="461"/>
      <c r="W1171" s="461"/>
      <c r="X1171" s="461"/>
      <c r="Y1171" s="461"/>
      <c r="Z1171" s="462"/>
      <c r="AA1171" s="462"/>
      <c r="AB1171" s="462"/>
      <c r="AC1171" s="461"/>
      <c r="AD1171" s="461"/>
      <c r="AE1171" s="461"/>
      <c r="AF1171" s="461"/>
      <c r="AG1171" s="461"/>
      <c r="AH1171" s="461"/>
      <c r="AI1171" s="461"/>
      <c r="AJ1171" s="461"/>
      <c r="AK1171" s="461"/>
      <c r="AL1171" s="461"/>
      <c r="AM1171" s="461"/>
      <c r="AN1171" s="461"/>
      <c r="AO1171" s="462"/>
      <c r="AP1171" s="463"/>
      <c r="AQ1171" s="332"/>
      <c r="AR1171" s="332"/>
      <c r="AS1171" s="427"/>
      <c r="AT1171" s="333"/>
      <c r="BL1171" s="259"/>
    </row>
    <row r="1172" spans="1:64" hidden="1">
      <c r="A1172" s="480"/>
      <c r="B1172" s="464"/>
      <c r="C1172" s="483"/>
      <c r="D1172" s="481"/>
      <c r="E1172" s="464" t="str">
        <f>H1172</f>
        <v>Construction In Process Total</v>
      </c>
      <c r="F1172" s="464" t="s">
        <v>4692</v>
      </c>
      <c r="G1172" s="482"/>
      <c r="H1172" s="483" t="s">
        <v>4693</v>
      </c>
      <c r="I1172" s="483"/>
      <c r="J1172" s="483"/>
      <c r="K1172" s="483"/>
      <c r="L1172" s="483"/>
      <c r="M1172" s="483"/>
      <c r="N1172" s="484"/>
      <c r="O1172" s="483"/>
      <c r="P1172" s="483"/>
      <c r="Q1172" s="481"/>
      <c r="R1172" s="464"/>
      <c r="S1172" s="464">
        <f>SUM(S1162:S1171)</f>
        <v>3748091541</v>
      </c>
      <c r="T1172" s="464">
        <f>SUM(T1162:T1171)</f>
        <v>0</v>
      </c>
      <c r="U1172" s="464">
        <f>SUM(U1162:U1171)</f>
        <v>0</v>
      </c>
      <c r="V1172" s="464">
        <v>0</v>
      </c>
      <c r="W1172" s="464">
        <f>SUM(W1162:W1171)</f>
        <v>0</v>
      </c>
      <c r="X1172" s="464">
        <f>SUM(X1162:X1171)</f>
        <v>0</v>
      </c>
      <c r="Y1172" s="464">
        <f>SUM(Y1162:Y1171)</f>
        <v>0</v>
      </c>
      <c r="Z1172" s="464">
        <v>0</v>
      </c>
      <c r="AA1172" s="464">
        <v>10319480820</v>
      </c>
      <c r="AB1172" s="464">
        <f t="shared" ref="AB1172:AP1172" si="415">SUM(AB1162:AB1171)</f>
        <v>0</v>
      </c>
      <c r="AC1172" s="464">
        <f t="shared" si="415"/>
        <v>0</v>
      </c>
      <c r="AD1172" s="464">
        <f t="shared" si="415"/>
        <v>0</v>
      </c>
      <c r="AE1172" s="464">
        <f t="shared" si="415"/>
        <v>0</v>
      </c>
      <c r="AF1172" s="464">
        <f t="shared" si="415"/>
        <v>0</v>
      </c>
      <c r="AG1172" s="464">
        <f t="shared" si="415"/>
        <v>0</v>
      </c>
      <c r="AH1172" s="464">
        <f t="shared" si="415"/>
        <v>0</v>
      </c>
      <c r="AI1172" s="464">
        <f t="shared" si="415"/>
        <v>0</v>
      </c>
      <c r="AJ1172" s="464">
        <f t="shared" si="415"/>
        <v>0</v>
      </c>
      <c r="AK1172" s="464">
        <f t="shared" si="415"/>
        <v>0</v>
      </c>
      <c r="AL1172" s="464">
        <f t="shared" si="415"/>
        <v>0</v>
      </c>
      <c r="AM1172" s="464">
        <f t="shared" si="415"/>
        <v>0</v>
      </c>
      <c r="AN1172" s="464">
        <f t="shared" si="415"/>
        <v>0</v>
      </c>
      <c r="AO1172" s="464">
        <f t="shared" si="415"/>
        <v>0</v>
      </c>
      <c r="AP1172" s="464">
        <f t="shared" si="415"/>
        <v>193800000</v>
      </c>
      <c r="AQ1172" s="485"/>
      <c r="AR1172" s="485"/>
      <c r="AS1172" s="486"/>
      <c r="AT1172" s="487"/>
      <c r="AU1172" s="119" t="s">
        <v>365</v>
      </c>
      <c r="BL1172" s="464">
        <f>BO1172</f>
        <v>0</v>
      </c>
    </row>
    <row r="1173" spans="1:64" ht="14.4" hidden="1" thickBot="1">
      <c r="A1173" s="465"/>
      <c r="B1173" s="467"/>
      <c r="C1173" s="469"/>
      <c r="D1173" s="466"/>
      <c r="E1173" s="467" t="str">
        <f>H1173</f>
        <v>Grand Total</v>
      </c>
      <c r="F1173" s="467"/>
      <c r="G1173" s="468"/>
      <c r="H1173" s="469" t="s">
        <v>110</v>
      </c>
      <c r="I1173" s="469"/>
      <c r="J1173" s="469"/>
      <c r="K1173" s="469"/>
      <c r="L1173" s="469"/>
      <c r="M1173" s="469"/>
      <c r="N1173" s="470"/>
      <c r="O1173" s="469"/>
      <c r="P1173" s="469"/>
      <c r="Q1173" s="466"/>
      <c r="R1173" s="467"/>
      <c r="S1173" s="467">
        <f>S81+S148+S522+S937+S1144+S1152+S1161</f>
        <v>937001149352.24011</v>
      </c>
      <c r="T1173" s="467"/>
      <c r="U1173" s="467"/>
      <c r="V1173" s="467"/>
      <c r="W1173" s="467"/>
      <c r="X1173" s="467"/>
      <c r="Y1173" s="467"/>
      <c r="Z1173" s="467">
        <f t="shared" ref="Z1173:AP1173" si="416">Z81+Z148+Z522+Z937+Z1144+Z1152+Z1161</f>
        <v>612524173252.19641</v>
      </c>
      <c r="AA1173" s="467">
        <f t="shared" si="416"/>
        <v>342632784326.53284</v>
      </c>
      <c r="AB1173" s="467">
        <f t="shared" si="416"/>
        <v>22082909046.398273</v>
      </c>
      <c r="AC1173" s="467">
        <f t="shared" si="416"/>
        <v>3718380716.9673066</v>
      </c>
      <c r="AD1173" s="467">
        <f t="shared" si="416"/>
        <v>3694207369.6395283</v>
      </c>
      <c r="AE1173" s="467">
        <f t="shared" si="416"/>
        <v>3653828611.0978618</v>
      </c>
      <c r="AF1173" s="467">
        <f t="shared" si="416"/>
        <v>3557825312.2645278</v>
      </c>
      <c r="AG1173" s="467">
        <f t="shared" si="416"/>
        <v>3820800189.3478618</v>
      </c>
      <c r="AH1173" s="467">
        <f t="shared" si="416"/>
        <v>3637866847.0811944</v>
      </c>
      <c r="AI1173" s="467">
        <f t="shared" si="416"/>
        <v>3637866847.0811944</v>
      </c>
      <c r="AJ1173" s="467">
        <f t="shared" si="416"/>
        <v>3637866847.0811944</v>
      </c>
      <c r="AK1173" s="467">
        <f t="shared" si="416"/>
        <v>3637866847.0811944</v>
      </c>
      <c r="AL1173" s="467">
        <f t="shared" si="416"/>
        <v>3637866847.0811944</v>
      </c>
      <c r="AM1173" s="467">
        <f t="shared" si="416"/>
        <v>3637866847.0811944</v>
      </c>
      <c r="AN1173" s="467">
        <f t="shared" si="416"/>
        <v>3637866847.0811944</v>
      </c>
      <c r="AO1173" s="467">
        <f t="shared" si="416"/>
        <v>602060071863.50586</v>
      </c>
      <c r="AP1173" s="471">
        <f t="shared" si="416"/>
        <v>232903708837.73471</v>
      </c>
      <c r="AQ1173" s="472"/>
      <c r="AR1173" s="472"/>
      <c r="AS1173" s="469"/>
      <c r="AT1173" s="473"/>
      <c r="BL1173" s="467">
        <f>BO1173</f>
        <v>0</v>
      </c>
    </row>
    <row r="1174" spans="1:64" hidden="1">
      <c r="A1174" s="98" t="s">
        <v>110</v>
      </c>
      <c r="B1174" s="98"/>
      <c r="C1174" s="523"/>
      <c r="D1174" s="98"/>
      <c r="E1174" s="98"/>
      <c r="F1174" s="98"/>
      <c r="G1174" s="98"/>
      <c r="H1174" s="98"/>
      <c r="I1174" s="99"/>
      <c r="J1174" s="98"/>
      <c r="K1174" s="98"/>
      <c r="L1174" s="98"/>
      <c r="M1174" s="76"/>
      <c r="N1174" s="42"/>
      <c r="O1174" s="42"/>
      <c r="P1174" s="42"/>
      <c r="Q1174" s="41"/>
      <c r="R1174" s="41"/>
      <c r="S1174" s="77"/>
      <c r="T1174" s="78"/>
      <c r="U1174" s="57"/>
      <c r="V1174" s="57"/>
      <c r="W1174" s="57"/>
      <c r="X1174" s="57"/>
      <c r="Y1174" s="57"/>
      <c r="Z1174" s="897">
        <f t="shared" ref="Z1174:AP1174" si="417">Z81+Z148+Z522+Z937+Z1144+Z1152+Z1161+Z1172</f>
        <v>612524173252.19641</v>
      </c>
      <c r="AA1174" s="897">
        <f t="shared" si="417"/>
        <v>352952265146.53284</v>
      </c>
      <c r="AB1174" s="897">
        <f t="shared" si="417"/>
        <v>22082909046.398273</v>
      </c>
      <c r="AC1174" s="898">
        <f t="shared" si="417"/>
        <v>3718380716.9673066</v>
      </c>
      <c r="AD1174" s="898">
        <f t="shared" si="417"/>
        <v>3694207369.6395283</v>
      </c>
      <c r="AE1174" s="899">
        <f t="shared" si="417"/>
        <v>3653828611.0978618</v>
      </c>
      <c r="AF1174" s="900">
        <f t="shared" si="417"/>
        <v>3557825312.2645278</v>
      </c>
      <c r="AG1174" s="898">
        <f t="shared" si="417"/>
        <v>3820800189.3478618</v>
      </c>
      <c r="AH1174" s="898">
        <f t="shared" si="417"/>
        <v>3637866847.0811944</v>
      </c>
      <c r="AI1174" s="898">
        <f t="shared" si="417"/>
        <v>3637866847.0811944</v>
      </c>
      <c r="AJ1174" s="898">
        <f t="shared" si="417"/>
        <v>3637866847.0811944</v>
      </c>
      <c r="AK1174" s="898">
        <f t="shared" si="417"/>
        <v>3637866847.0811944</v>
      </c>
      <c r="AL1174" s="898">
        <f t="shared" si="417"/>
        <v>3637866847.0811944</v>
      </c>
      <c r="AM1174" s="898">
        <f t="shared" si="417"/>
        <v>3637866847.0811944</v>
      </c>
      <c r="AN1174" s="898">
        <f t="shared" si="417"/>
        <v>3637866847.0811944</v>
      </c>
      <c r="AO1174" s="902">
        <f t="shared" si="417"/>
        <v>602060071863.50586</v>
      </c>
      <c r="AP1174" s="901">
        <f t="shared" si="417"/>
        <v>233097508837.73471</v>
      </c>
      <c r="AQ1174" s="42"/>
      <c r="AR1174" s="42"/>
      <c r="AS1174" s="43"/>
      <c r="AT1174" s="42"/>
      <c r="BL1174" s="98"/>
    </row>
    <row r="1175" spans="1:64" ht="14.4">
      <c r="S1175" s="713"/>
      <c r="Z1175" s="724"/>
      <c r="AW1175" s="119"/>
    </row>
    <row r="1176" spans="1:64">
      <c r="Z1176" s="724"/>
    </row>
    <row r="1177" spans="1:64">
      <c r="AD1177" s="724"/>
    </row>
    <row r="1178" spans="1:64">
      <c r="S1178" s="712"/>
    </row>
    <row r="1180" spans="1:64" s="119" customFormat="1">
      <c r="A1180" s="724"/>
      <c r="B1180" s="798"/>
      <c r="C1180" s="531"/>
      <c r="D1180" s="724"/>
      <c r="E1180" s="798"/>
      <c r="F1180" s="798"/>
      <c r="G1180" s="799"/>
      <c r="H1180" s="24"/>
      <c r="I1180" s="24"/>
      <c r="J1180" s="799"/>
      <c r="K1180" s="799"/>
      <c r="L1180" s="799"/>
      <c r="M1180" s="799"/>
      <c r="N1180" s="799"/>
      <c r="O1180" s="799"/>
      <c r="P1180" s="799"/>
      <c r="Q1180" s="724"/>
      <c r="R1180" s="724"/>
      <c r="S1180" s="800"/>
      <c r="T1180" s="800"/>
      <c r="U1180" s="724"/>
      <c r="V1180" s="724"/>
      <c r="W1180" s="724"/>
      <c r="X1180" s="724"/>
      <c r="Y1180" s="724"/>
      <c r="Z1180" s="724"/>
      <c r="AA1180" s="724"/>
      <c r="AB1180" s="724"/>
      <c r="AC1180" s="724"/>
      <c r="AD1180" s="724"/>
      <c r="AE1180" s="724"/>
      <c r="AF1180" s="724"/>
      <c r="AG1180" s="724"/>
      <c r="AH1180" s="724"/>
      <c r="AI1180" s="724"/>
      <c r="AJ1180" s="724"/>
      <c r="AK1180" s="724"/>
      <c r="AL1180" s="724"/>
      <c r="AM1180" s="724"/>
      <c r="AN1180" s="724"/>
      <c r="AO1180" s="724"/>
      <c r="AP1180" s="724"/>
      <c r="AQ1180" s="799"/>
      <c r="AR1180" s="799"/>
      <c r="AS1180" s="801"/>
      <c r="AT1180" s="799"/>
      <c r="BL1180" s="798"/>
    </row>
    <row r="1181" spans="1:64" s="119" customFormat="1">
      <c r="A1181" s="724"/>
      <c r="B1181" s="798"/>
      <c r="C1181" s="531"/>
      <c r="D1181" s="724"/>
      <c r="E1181" s="798"/>
      <c r="F1181" s="798"/>
      <c r="G1181" s="799"/>
      <c r="H1181" s="24"/>
      <c r="I1181" s="24"/>
      <c r="J1181" s="799"/>
      <c r="K1181" s="799"/>
      <c r="L1181" s="799"/>
      <c r="M1181" s="799"/>
      <c r="N1181" s="799"/>
      <c r="O1181" s="799"/>
      <c r="P1181" s="799"/>
      <c r="Q1181" s="724"/>
      <c r="R1181" s="724"/>
      <c r="S1181" s="800"/>
      <c r="T1181" s="800"/>
      <c r="U1181" s="724"/>
      <c r="V1181" s="724"/>
      <c r="W1181" s="724"/>
      <c r="X1181" s="724"/>
      <c r="Y1181" s="724"/>
      <c r="Z1181" s="724"/>
      <c r="AA1181" s="724"/>
      <c r="AB1181" s="724"/>
      <c r="AC1181" s="724"/>
      <c r="AD1181" s="724"/>
      <c r="AE1181" s="724"/>
      <c r="AF1181" s="724"/>
      <c r="AG1181" s="724"/>
      <c r="AH1181" s="724"/>
      <c r="AI1181" s="724"/>
      <c r="AJ1181" s="724"/>
      <c r="AK1181" s="724"/>
      <c r="AL1181" s="724"/>
      <c r="AM1181" s="724"/>
      <c r="AN1181" s="724"/>
      <c r="AO1181" s="724"/>
      <c r="AP1181" s="724"/>
      <c r="AQ1181" s="799"/>
      <c r="AR1181" s="799"/>
      <c r="AS1181" s="801"/>
      <c r="AT1181" s="799"/>
      <c r="BL1181" s="798"/>
    </row>
    <row r="1182" spans="1:64" s="119" customFormat="1">
      <c r="A1182" s="724"/>
      <c r="B1182" s="798"/>
      <c r="C1182" s="531"/>
      <c r="D1182" s="724"/>
      <c r="E1182" s="798"/>
      <c r="F1182" s="798"/>
      <c r="G1182" s="799"/>
      <c r="H1182" s="24"/>
      <c r="I1182" s="24"/>
      <c r="J1182" s="799"/>
      <c r="K1182" s="799"/>
      <c r="L1182" s="799"/>
      <c r="M1182" s="799"/>
      <c r="N1182" s="799"/>
      <c r="O1182" s="799"/>
      <c r="P1182" s="799"/>
      <c r="Q1182" s="724"/>
      <c r="R1182" s="724"/>
      <c r="S1182" s="800"/>
      <c r="T1182" s="800"/>
      <c r="U1182" s="724"/>
      <c r="V1182" s="724"/>
      <c r="W1182" s="724"/>
      <c r="X1182" s="724"/>
      <c r="Y1182" s="724"/>
      <c r="Z1182" s="724"/>
      <c r="AA1182" s="724"/>
      <c r="AB1182" s="724"/>
      <c r="AC1182" s="724"/>
      <c r="AD1182" s="724"/>
      <c r="AE1182" s="724"/>
      <c r="AF1182" s="724"/>
      <c r="AG1182" s="724"/>
      <c r="AH1182" s="724"/>
      <c r="AI1182" s="724"/>
      <c r="AJ1182" s="724"/>
      <c r="AK1182" s="724"/>
      <c r="AL1182" s="724"/>
      <c r="AM1182" s="724"/>
      <c r="AN1182" s="724"/>
      <c r="AO1182" s="724"/>
      <c r="AP1182" s="724"/>
      <c r="AQ1182" s="799"/>
      <c r="AR1182" s="799"/>
      <c r="AS1182" s="801"/>
      <c r="AT1182" s="799"/>
      <c r="BL1182" s="798"/>
    </row>
    <row r="1183" spans="1:64">
      <c r="AC1183" s="724"/>
    </row>
    <row r="1184" spans="1:64">
      <c r="AJ1184" s="802"/>
    </row>
  </sheetData>
  <autoFilter ref="A9:BL1174" xr:uid="{00000000-0001-0000-0100-000000000000}">
    <filterColumn colId="1">
      <filters>
        <filter val="CLC"/>
        <filter val="CLC_SBY"/>
      </filters>
    </filterColumn>
  </autoFilter>
  <mergeCells count="24">
    <mergeCell ref="A3:D3"/>
    <mergeCell ref="AQ7:AR7"/>
    <mergeCell ref="A7:A8"/>
    <mergeCell ref="B7:B8"/>
    <mergeCell ref="C7:C8"/>
    <mergeCell ref="U7:Y7"/>
    <mergeCell ref="AC7:AN7"/>
    <mergeCell ref="H7:H8"/>
    <mergeCell ref="G7:G8"/>
    <mergeCell ref="J7:J8"/>
    <mergeCell ref="T7:T8"/>
    <mergeCell ref="K7:K8"/>
    <mergeCell ref="L7:L8"/>
    <mergeCell ref="R7:R8"/>
    <mergeCell ref="S7:S8"/>
    <mergeCell ref="M7:M8"/>
    <mergeCell ref="Q7:Q8"/>
    <mergeCell ref="BC7:BD7"/>
    <mergeCell ref="BE7:BF7"/>
    <mergeCell ref="AT7:AT8"/>
    <mergeCell ref="AW7:AX7"/>
    <mergeCell ref="AY7:AZ7"/>
    <mergeCell ref="BA7:BB7"/>
    <mergeCell ref="AU7:AU8"/>
  </mergeCells>
  <phoneticPr fontId="87" type="noConversion"/>
  <conditionalFormatting sqref="E46">
    <cfRule type="duplicateValues" dxfId="59" priority="60"/>
  </conditionalFormatting>
  <conditionalFormatting sqref="E51">
    <cfRule type="duplicateValues" dxfId="58" priority="53"/>
  </conditionalFormatting>
  <conditionalFormatting sqref="E52">
    <cfRule type="duplicateValues" dxfId="57" priority="54"/>
  </conditionalFormatting>
  <conditionalFormatting sqref="E53">
    <cfRule type="duplicateValues" dxfId="56" priority="55"/>
  </conditionalFormatting>
  <conditionalFormatting sqref="E54">
    <cfRule type="duplicateValues" dxfId="55" priority="56"/>
  </conditionalFormatting>
  <conditionalFormatting sqref="E55">
    <cfRule type="duplicateValues" dxfId="54" priority="57"/>
  </conditionalFormatting>
  <conditionalFormatting sqref="E58">
    <cfRule type="duplicateValues" dxfId="53" priority="58"/>
  </conditionalFormatting>
  <conditionalFormatting sqref="E59">
    <cfRule type="duplicateValues" dxfId="52" priority="59"/>
  </conditionalFormatting>
  <conditionalFormatting sqref="E76">
    <cfRule type="duplicateValues" dxfId="51" priority="70"/>
  </conditionalFormatting>
  <conditionalFormatting sqref="E128">
    <cfRule type="duplicateValues" dxfId="50" priority="61"/>
  </conditionalFormatting>
  <conditionalFormatting sqref="E129">
    <cfRule type="duplicateValues" dxfId="49" priority="62"/>
  </conditionalFormatting>
  <conditionalFormatting sqref="E355">
    <cfRule type="duplicateValues" dxfId="48" priority="63"/>
  </conditionalFormatting>
  <conditionalFormatting sqref="E696">
    <cfRule type="duplicateValues" dxfId="47" priority="64"/>
  </conditionalFormatting>
  <conditionalFormatting sqref="E735">
    <cfRule type="duplicateValues" dxfId="46" priority="65"/>
  </conditionalFormatting>
  <conditionalFormatting sqref="E796">
    <cfRule type="duplicateValues" dxfId="45" priority="71"/>
  </conditionalFormatting>
  <conditionalFormatting sqref="E925:E931">
    <cfRule type="duplicateValues" dxfId="44" priority="2"/>
  </conditionalFormatting>
  <conditionalFormatting sqref="E1010">
    <cfRule type="duplicateValues" dxfId="43" priority="66"/>
  </conditionalFormatting>
  <conditionalFormatting sqref="E1017">
    <cfRule type="duplicateValues" dxfId="42" priority="67"/>
  </conditionalFormatting>
  <conditionalFormatting sqref="E1018">
    <cfRule type="duplicateValues" dxfId="41" priority="68"/>
  </conditionalFormatting>
  <conditionalFormatting sqref="E1044">
    <cfRule type="duplicateValues" dxfId="40" priority="69"/>
  </conditionalFormatting>
  <conditionalFormatting sqref="F1:F1048576">
    <cfRule type="duplicateValues" dxfId="39" priority="293"/>
  </conditionalFormatting>
  <conditionalFormatting sqref="Y1:Y65451">
    <cfRule type="cellIs" dxfId="38" priority="4" stopIfTrue="1" operator="lessThan">
      <formula>0</formula>
    </cfRule>
  </conditionalFormatting>
  <conditionalFormatting sqref="BL46">
    <cfRule type="duplicateValues" dxfId="37" priority="15"/>
  </conditionalFormatting>
  <conditionalFormatting sqref="BL51">
    <cfRule type="duplicateValues" dxfId="36" priority="8"/>
  </conditionalFormatting>
  <conditionalFormatting sqref="BL52">
    <cfRule type="duplicateValues" dxfId="35" priority="9"/>
  </conditionalFormatting>
  <conditionalFormatting sqref="BL53">
    <cfRule type="duplicateValues" dxfId="34" priority="10"/>
  </conditionalFormatting>
  <conditionalFormatting sqref="BL54">
    <cfRule type="duplicateValues" dxfId="33" priority="11"/>
  </conditionalFormatting>
  <conditionalFormatting sqref="BL55">
    <cfRule type="duplicateValues" dxfId="32" priority="12"/>
  </conditionalFormatting>
  <conditionalFormatting sqref="BL58">
    <cfRule type="duplicateValues" dxfId="31" priority="13"/>
  </conditionalFormatting>
  <conditionalFormatting sqref="BL59">
    <cfRule type="duplicateValues" dxfId="30" priority="14"/>
  </conditionalFormatting>
  <conditionalFormatting sqref="BL76">
    <cfRule type="duplicateValues" dxfId="29" priority="25"/>
  </conditionalFormatting>
  <conditionalFormatting sqref="BL128">
    <cfRule type="duplicateValues" dxfId="28" priority="16"/>
  </conditionalFormatting>
  <conditionalFormatting sqref="BL129">
    <cfRule type="duplicateValues" dxfId="27" priority="17"/>
  </conditionalFormatting>
  <conditionalFormatting sqref="BL355">
    <cfRule type="duplicateValues" dxfId="26" priority="18"/>
  </conditionalFormatting>
  <conditionalFormatting sqref="BL696">
    <cfRule type="duplicateValues" dxfId="25" priority="19"/>
  </conditionalFormatting>
  <conditionalFormatting sqref="BL735">
    <cfRule type="duplicateValues" dxfId="24" priority="20"/>
  </conditionalFormatting>
  <conditionalFormatting sqref="BL796">
    <cfRule type="duplicateValues" dxfId="23" priority="26"/>
  </conditionalFormatting>
  <conditionalFormatting sqref="BL925:BL931">
    <cfRule type="duplicateValues" dxfId="22" priority="1"/>
  </conditionalFormatting>
  <conditionalFormatting sqref="BL1010">
    <cfRule type="duplicateValues" dxfId="21" priority="21"/>
  </conditionalFormatting>
  <conditionalFormatting sqref="BL1017">
    <cfRule type="duplicateValues" dxfId="20" priority="22"/>
  </conditionalFormatting>
  <conditionalFormatting sqref="BL1018">
    <cfRule type="duplicateValues" dxfId="19" priority="23"/>
  </conditionalFormatting>
  <conditionalFormatting sqref="BL1044">
    <cfRule type="duplicateValues" dxfId="18" priority="24"/>
  </conditionalFormatting>
  <pageMargins left="0" right="0" top="0.62992125984251968" bottom="0.74803149606299213" header="0.31496062992125984" footer="0.31496062992125984"/>
  <pageSetup paperSize="8" scale="80" orientation="landscape" r:id="rId1"/>
  <headerFooter alignWithMargins="0">
    <oddFooter>&amp;L&amp;F&amp;C&amp;P/&amp;N&amp;R&amp;D&amp;T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8D8E-8767-4463-BA7E-4ED2AB34CA8F}">
  <dimension ref="D4:E10"/>
  <sheetViews>
    <sheetView zoomScale="160" zoomScaleNormal="160" workbookViewId="0">
      <selection activeCell="E13" sqref="E13"/>
    </sheetView>
  </sheetViews>
  <sheetFormatPr defaultRowHeight="13.2"/>
  <cols>
    <col min="4" max="4" width="31.6640625" customWidth="1"/>
    <col min="5" max="5" width="31.33203125" bestFit="1" customWidth="1"/>
  </cols>
  <sheetData>
    <row r="4" spans="4:5">
      <c r="D4" s="689" t="s">
        <v>9</v>
      </c>
      <c r="E4" s="689" t="s">
        <v>4694</v>
      </c>
    </row>
    <row r="5" spans="4:5">
      <c r="D5" s="689" t="s">
        <v>11</v>
      </c>
      <c r="E5" s="689" t="s">
        <v>4695</v>
      </c>
    </row>
    <row r="6" spans="4:5">
      <c r="D6" s="689" t="s">
        <v>13</v>
      </c>
      <c r="E6" s="689" t="s">
        <v>4696</v>
      </c>
    </row>
    <row r="7" spans="4:5">
      <c r="D7" s="689" t="s">
        <v>102</v>
      </c>
      <c r="E7" s="689" t="s">
        <v>4697</v>
      </c>
    </row>
    <row r="8" spans="4:5">
      <c r="D8" s="689" t="s">
        <v>17</v>
      </c>
      <c r="E8" s="689" t="s">
        <v>4698</v>
      </c>
    </row>
    <row r="9" spans="4:5">
      <c r="D9" s="689" t="s">
        <v>106</v>
      </c>
      <c r="E9" s="689" t="s">
        <v>4699</v>
      </c>
    </row>
    <row r="10" spans="4:5">
      <c r="D10" s="689" t="s">
        <v>4700</v>
      </c>
      <c r="E10" s="689" t="s">
        <v>4701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  <pageSetUpPr fitToPage="1"/>
  </sheetPr>
  <dimension ref="A1:V145"/>
  <sheetViews>
    <sheetView showGridLines="0" topLeftCell="D4" zoomScaleNormal="80" workbookViewId="0">
      <pane ySplit="5" topLeftCell="A30" activePane="bottomLeft" state="frozen"/>
      <selection activeCell="A4" sqref="A4"/>
      <selection pane="bottomLeft" activeCell="K47" sqref="K47:K136"/>
    </sheetView>
  </sheetViews>
  <sheetFormatPr defaultColWidth="9.109375" defaultRowHeight="13.8"/>
  <cols>
    <col min="1" max="1" width="5.88671875" style="23" customWidth="1"/>
    <col min="2" max="2" width="39.33203125" style="23" bestFit="1" customWidth="1"/>
    <col min="3" max="3" width="20.33203125" style="23" bestFit="1" customWidth="1"/>
    <col min="4" max="4" width="20.109375" style="23" customWidth="1"/>
    <col min="5" max="5" width="18.5546875" style="23" bestFit="1" customWidth="1"/>
    <col min="6" max="6" width="13.33203125" style="23" bestFit="1" customWidth="1"/>
    <col min="7" max="7" width="21.88671875" style="23" bestFit="1" customWidth="1"/>
    <col min="8" max="8" width="20" style="23" bestFit="1" customWidth="1"/>
    <col min="9" max="9" width="7.6640625" style="23" customWidth="1"/>
    <col min="10" max="10" width="7.6640625" style="23" bestFit="1" customWidth="1"/>
    <col min="11" max="12" width="9.5546875" style="759" bestFit="1" customWidth="1"/>
    <col min="13" max="14" width="15" style="23" bestFit="1" customWidth="1"/>
    <col min="15" max="15" width="15.109375" style="23" bestFit="1" customWidth="1"/>
    <col min="16" max="16" width="16.88671875" style="23" customWidth="1"/>
    <col min="17" max="17" width="17.6640625" style="23" bestFit="1" customWidth="1"/>
    <col min="18" max="18" width="14.5546875" style="23" bestFit="1" customWidth="1"/>
    <col min="19" max="19" width="7" style="23" hidden="1" customWidth="1"/>
    <col min="20" max="20" width="3.33203125" style="23" bestFit="1" customWidth="1"/>
    <col min="21" max="21" width="23.109375" style="23" bestFit="1" customWidth="1"/>
    <col min="22" max="22" width="5" style="23" bestFit="1" customWidth="1"/>
    <col min="23" max="23" width="12" style="23" bestFit="1" customWidth="1"/>
    <col min="24" max="16384" width="9.109375" style="23"/>
  </cols>
  <sheetData>
    <row r="1" spans="1:22" ht="14.4">
      <c r="A1" s="758" t="s">
        <v>78</v>
      </c>
      <c r="K1" s="23"/>
    </row>
    <row r="2" spans="1:22" ht="14.4">
      <c r="A2" s="758" t="s">
        <v>4702</v>
      </c>
      <c r="K2" s="23"/>
    </row>
    <row r="3" spans="1:22" ht="14.4">
      <c r="A3" s="997" t="str">
        <f>TOTAL!A3</f>
        <v>30 Jun 2026</v>
      </c>
      <c r="B3" s="997"/>
      <c r="C3" s="997"/>
      <c r="D3" s="997"/>
      <c r="E3" s="997"/>
      <c r="F3" s="997"/>
      <c r="G3" s="997"/>
      <c r="H3" s="997"/>
      <c r="I3" s="760"/>
      <c r="K3" s="23"/>
    </row>
    <row r="4" spans="1:22">
      <c r="K4" s="23"/>
      <c r="P4" s="761"/>
    </row>
    <row r="5" spans="1:22">
      <c r="K5" s="23"/>
    </row>
    <row r="6" spans="1:22" s="763" customFormat="1">
      <c r="A6" s="991" t="s">
        <v>170</v>
      </c>
      <c r="B6" s="991" t="s">
        <v>4703</v>
      </c>
      <c r="C6" s="998" t="s">
        <v>4704</v>
      </c>
      <c r="D6" s="991" t="s">
        <v>125</v>
      </c>
      <c r="E6" s="991" t="s">
        <v>4705</v>
      </c>
      <c r="F6" s="1001" t="s">
        <v>4706</v>
      </c>
      <c r="G6" s="1001" t="s">
        <v>4707</v>
      </c>
      <c r="H6" s="1001" t="s">
        <v>4708</v>
      </c>
      <c r="I6" s="1001" t="s">
        <v>167</v>
      </c>
      <c r="J6" s="1001" t="s">
        <v>117</v>
      </c>
      <c r="K6" s="1000" t="s">
        <v>4709</v>
      </c>
      <c r="L6" s="1000"/>
      <c r="M6" s="762" t="s">
        <v>4710</v>
      </c>
      <c r="N6" s="762" t="s">
        <v>4711</v>
      </c>
      <c r="O6" s="991" t="s">
        <v>136</v>
      </c>
      <c r="P6" s="991" t="s">
        <v>4712</v>
      </c>
      <c r="Q6" s="762" t="s">
        <v>4713</v>
      </c>
      <c r="R6" s="762" t="s">
        <v>4714</v>
      </c>
      <c r="S6" s="991"/>
      <c r="T6" s="762" t="s">
        <v>4715</v>
      </c>
      <c r="U6" s="991" t="s">
        <v>4716</v>
      </c>
    </row>
    <row r="7" spans="1:22" s="763" customFormat="1">
      <c r="A7" s="992"/>
      <c r="B7" s="992"/>
      <c r="C7" s="999"/>
      <c r="D7" s="992"/>
      <c r="E7" s="992"/>
      <c r="F7" s="1002"/>
      <c r="G7" s="1002"/>
      <c r="H7" s="1002"/>
      <c r="I7" s="1002"/>
      <c r="J7" s="1002"/>
      <c r="K7" s="762" t="s">
        <v>4710</v>
      </c>
      <c r="L7" s="764" t="s">
        <v>4717</v>
      </c>
      <c r="M7" s="762" t="s">
        <v>4718</v>
      </c>
      <c r="N7" s="762" t="s">
        <v>4719</v>
      </c>
      <c r="O7" s="992"/>
      <c r="P7" s="992"/>
      <c r="Q7" s="765" t="s">
        <v>4720</v>
      </c>
      <c r="R7" s="765" t="s">
        <v>4721</v>
      </c>
      <c r="S7" s="992"/>
      <c r="T7" s="762"/>
      <c r="U7" s="992"/>
    </row>
    <row r="8" spans="1:22" ht="4.5" customHeight="1">
      <c r="A8" s="766"/>
      <c r="B8" s="766"/>
      <c r="C8" s="766"/>
      <c r="D8" s="766"/>
      <c r="E8" s="766"/>
      <c r="F8" s="766"/>
      <c r="G8" s="767"/>
      <c r="H8" s="767"/>
      <c r="I8" s="767"/>
      <c r="J8" s="766"/>
      <c r="K8" s="766"/>
      <c r="L8" s="768"/>
      <c r="M8" s="766"/>
      <c r="N8" s="766"/>
      <c r="O8" s="766"/>
      <c r="P8" s="769"/>
      <c r="Q8" s="769"/>
      <c r="R8" s="769"/>
      <c r="S8" s="770"/>
      <c r="T8" s="766"/>
      <c r="U8" s="766"/>
    </row>
    <row r="9" spans="1:22">
      <c r="A9" s="771">
        <v>1</v>
      </c>
      <c r="B9" s="40" t="str">
        <f>IF(IFERROR(VLOOKUP(C9,FA_2026!$F$10:$AT$65451,5,FALSE),0)=0,"-",IFERROR(VLOOKUP(C9,FA_2026!$F$10:$AT$65451,5,FALSE),0))</f>
        <v>Lightening Rod</v>
      </c>
      <c r="C9" s="179" t="s">
        <v>1083</v>
      </c>
      <c r="D9" s="40" t="str">
        <f>IF(IFERROR(VLOOKUP(C9,FA_2026!$F$10:$AT$65451,6,FALSE),0)=0,"-",IFERROR(VLOOKUP(C9,FA_2026!$F$10:$AT$65451,6,FALSE),0))</f>
        <v>Joko</v>
      </c>
      <c r="E9" s="40" t="str">
        <f>IF(IFERROR(VLOOKUP(C9,FA_2026!$F$10:$AT$65451,7,FALSE),0)=0,"-",IFERROR(VLOOKUP(C9,FA_2026!$F$10:$AT$65451,7,FALSE),0))</f>
        <v>WH Surabaya</v>
      </c>
      <c r="F9" s="40" t="str">
        <f>IF(IFERROR(VLOOKUP(C9,FA_2026!$F$10:$AT$65451,9,FALSE),0)=0,"-",IFERROR(VLOOKUP(C9,FA_2026!$F$10:$AT$65451,9,FALSE),0))</f>
        <v>-</v>
      </c>
      <c r="G9" s="40" t="str">
        <f>IF(IFERROR(VLOOKUP(C9,FA_2026!$F$10:$AT$65451,10,FALSE),0)=0,"-",IFERROR(VLOOKUP(C9,FA_2026!$F$10:$AT$65451,10,FALSE),0))</f>
        <v>-</v>
      </c>
      <c r="H9" s="40" t="str">
        <f>IF(IFERROR(VLOOKUP(C9,FA_2026!$F$10:$AT$65451,11,FALSE),0)=0,"-",IFERROR(VLOOKUP(C9,FA_2026!$F$10:$AT$65451,11,FALSE),0))</f>
        <v>-</v>
      </c>
      <c r="I9" s="40" t="str">
        <f>IFERROR(INDEX(FA_2026!$B$10:$B$1159,MATCH('Disposal 2026'!C9,FA_2026!$F$10:$F$1159,0)),0)</f>
        <v>CLC</v>
      </c>
      <c r="J9" s="513" t="str">
        <f>IFERROR(INDEX(FA_2026!$C$10:$C$1159,MATCH('Disposal 2026'!C9,FA_2026!$F$10:$F$1159,0)),0)</f>
        <v>CLCWH</v>
      </c>
      <c r="K9" s="100">
        <f>IF(IFERROR(VLOOKUP(C9,FA_2026!$F$10:$AT$65451,2,FALSE),0)=0,"-",IFERROR(VLOOKUP(C9,FA_2026!$F$10:$AT$65451,2,FALSE),0))</f>
        <v>42338</v>
      </c>
      <c r="L9" s="734" t="str">
        <f>IF(IFERROR(VLOOKUP(C9,'List Approval 2025'!$D$7:$M$65624,5,FALSE),0)=0,"-",IFERROR(VLOOKUP(C9,'List Approval 2025'!$D$7:$M$65624,5,FALSE),0))</f>
        <v>-</v>
      </c>
      <c r="M9" s="45">
        <f>IF(IFERROR(VLOOKUP(C9,FA_2026!$F$10:$AT$65451,14,FALSE),0)=0,"-",IFERROR(VLOOKUP(C9,FA_2026!$F$10:$AT$65451,14,FALSE),0))</f>
        <v>17300000</v>
      </c>
      <c r="N9" s="44">
        <f>IF(IFERROR(VLOOKUP(C9,FA_2026!$F$10:$AT$65451,36,FALSE),0)=0,"-",IFERROR(VLOOKUP(C9,FA_2026!$F$10:$AT$65451,36,FALSE),0))</f>
        <v>17300000</v>
      </c>
      <c r="O9" s="772">
        <f t="shared" ref="O9:O32" si="0">ROUND(IFERROR(+M9-N9,0),0)</f>
        <v>0</v>
      </c>
      <c r="P9" s="735">
        <f>IFERROR(VLOOKUP(C9,'List Approval 2026'!$D$7:$M$276,10,FALSE),0)</f>
        <v>0</v>
      </c>
      <c r="Q9" s="773">
        <f t="shared" ref="Q9:Q32" si="1">(IFERROR(IF(+P9-O9&lt;0,"-",+P9-O9),0))</f>
        <v>0</v>
      </c>
      <c r="R9" s="54" t="str">
        <f t="shared" ref="R9:R32" si="2">(IFERROR(IF(P9-O9&gt;=0,"-",O9-P9),0))</f>
        <v>-</v>
      </c>
      <c r="S9" s="55"/>
      <c r="T9" s="774"/>
      <c r="U9" s="775" t="str">
        <f>IFERROR(VLOOKUP(C9,'List Approval 2026'!$D$7:$P$225,13,FALSE),"-")</f>
        <v>Sankyu CLC</v>
      </c>
    </row>
    <row r="10" spans="1:22">
      <c r="A10" s="771">
        <f t="shared" ref="A10:A73" si="3">+A9+1</f>
        <v>2</v>
      </c>
      <c r="B10" s="40" t="str">
        <f>IF(IFERROR(VLOOKUP(C10,FA_2026!$F$10:$AT$65451,5,FALSE),0)=0,"-",IFERROR(VLOOKUP(C10,FA_2026!$F$10:$AT$65451,5,FALSE),0))</f>
        <v>Crowler Crane</v>
      </c>
      <c r="C10" s="179" t="s">
        <v>1864</v>
      </c>
      <c r="D10" s="40" t="str">
        <f>IF(IFERROR(VLOOKUP(C10,FA_2026!$F$10:$AT$65451,6,FALSE),0)=0,"-",IFERROR(VLOOKUP(C10,FA_2026!$F$10:$AT$65451,6,FALSE),0))</f>
        <v>Sumitomo</v>
      </c>
      <c r="E10" s="40" t="str">
        <f>IF(IFERROR(VLOOKUP(C10,FA_2026!$F$10:$AT$65451,7,FALSE),0)=0,"-",IFERROR(VLOOKUP(C10,FA_2026!$F$10:$AT$65451,7,FALSE),0))</f>
        <v>200T</v>
      </c>
      <c r="F10" s="40" t="str">
        <f>IF(IFERROR(VLOOKUP(C10,FA_2026!$F$10:$AT$65451,9,FALSE),0)=0,"-",IFERROR(VLOOKUP(C10,FA_2026!$F$10:$AT$65451,9,FALSE),0))</f>
        <v>-</v>
      </c>
      <c r="G10" s="40" t="str">
        <f>IF(IFERROR(VLOOKUP(C10,FA_2026!$F$10:$AT$65451,10,FALSE),0)=0,"-",IFERROR(VLOOKUP(C10,FA_2026!$F$10:$AT$65451,10,FALSE),0))</f>
        <v>K13C-TJ10782</v>
      </c>
      <c r="H10" s="40" t="str">
        <f>IF(IFERROR(VLOOKUP(C10,FA_2026!$F$10:$AT$65451,11,FALSE),0)=0,"-",IFERROR(VLOOKUP(C10,FA_2026!$F$10:$AT$65451,11,FALSE),0))</f>
        <v>-</v>
      </c>
      <c r="I10" s="40" t="str">
        <f>IFERROR(INDEX(FA_2026!$B$10:$B$1159,MATCH('Disposal 2026'!C10,FA_2026!$F$10:$F$1159,0)),0)</f>
        <v>CLGC</v>
      </c>
      <c r="J10" s="513" t="str">
        <f>IFERROR(INDEX(FA_2026!$C$10:$C$1159,MATCH('Disposal 2026'!C10,FA_2026!$F$10:$F$1159,0)),0)</f>
        <v>D30</v>
      </c>
      <c r="K10" s="100">
        <f>IF(IFERROR(VLOOKUP(C10,FA_2026!$F$10:$AT$65451,2,FALSE),0)=0,"-",IFERROR(VLOOKUP(C10,FA_2026!$F$10:$AT$65451,2,FALSE),0))</f>
        <v>38228</v>
      </c>
      <c r="L10" s="734">
        <f>IF(IFERROR(VLOOKUP(C10,'List Approval 2025'!$D$7:$M$65624,5,FALSE),0)=0,"-",IFERROR(VLOOKUP(C10,'List Approval 2025'!$D$7:$M$65624,5,FALSE),0))</f>
        <v>1</v>
      </c>
      <c r="M10" s="45">
        <f>IF(IFERROR(VLOOKUP(C10,FA_2026!$F$10:$AT$65451,14,FALSE),0)=0,"-",IFERROR(VLOOKUP(C10,FA_2026!$F$10:$AT$65451,14,FALSE),0))</f>
        <v>7634037281</v>
      </c>
      <c r="N10" s="44">
        <f>IF(IFERROR(VLOOKUP(C10,FA_2026!$F$10:$AT$65451,36,FALSE),0)=0,"-",IFERROR(VLOOKUP(C10,FA_2026!$F$10:$AT$65451,36,FALSE),0))</f>
        <v>7634037281</v>
      </c>
      <c r="O10" s="772">
        <f t="shared" si="0"/>
        <v>0</v>
      </c>
      <c r="P10" s="735">
        <f>IFERROR(VLOOKUP(C10,'List Approval 2025'!$D$7:$M$277,10,FALSE),0)</f>
        <v>1400000000</v>
      </c>
      <c r="Q10" s="773">
        <f t="shared" si="1"/>
        <v>1400000000</v>
      </c>
      <c r="R10" s="54" t="str">
        <f t="shared" si="2"/>
        <v>-</v>
      </c>
      <c r="S10" s="55"/>
      <c r="T10" s="774"/>
      <c r="U10" s="775" t="str">
        <f>IFERROR(VLOOKUP(C10,'List Approval 2025'!$D$7:$P$226,13,FALSE),"-")</f>
        <v>-</v>
      </c>
      <c r="V10" s="23" t="s">
        <v>4722</v>
      </c>
    </row>
    <row r="11" spans="1:22">
      <c r="A11" s="771">
        <f t="shared" si="3"/>
        <v>3</v>
      </c>
      <c r="B11" s="40" t="str">
        <f>IF(IFERROR(VLOOKUP(C11,FA_2026!$F$10:$AT$65451,5,FALSE),0)=0,"-",IFERROR(VLOOKUP(C11,FA_2026!$F$10:$AT$65451,5,FALSE),0))</f>
        <v>Chassis High Bed</v>
      </c>
      <c r="C11" s="179" t="s">
        <v>1893</v>
      </c>
      <c r="D11" s="40" t="str">
        <f>IF(IFERROR(VLOOKUP(C11,FA_2026!$F$10:$AT$65451,6,FALSE),0)=0,"-",IFERROR(VLOOKUP(C11,FA_2026!$F$10:$AT$65451,6,FALSE),0))</f>
        <v>Masana (for Nissan)</v>
      </c>
      <c r="E11" s="40" t="str">
        <f>IF(IFERROR(VLOOKUP(C11,FA_2026!$F$10:$AT$65451,7,FALSE),0)=0,"-",IFERROR(VLOOKUP(C11,FA_2026!$F$10:$AT$65451,7,FALSE),0))</f>
        <v>40 feet; 3 axcle</v>
      </c>
      <c r="F11" s="40" t="str">
        <f>IF(IFERROR(VLOOKUP(C11,FA_2026!$F$10:$AT$65451,9,FALSE),0)=0,"-",IFERROR(VLOOKUP(C11,FA_2026!$F$10:$AT$65451,9,FALSE),0))</f>
        <v>MS-04</v>
      </c>
      <c r="G11" s="40" t="str">
        <f>IF(IFERROR(VLOOKUP(C11,FA_2026!$F$10:$AT$65451,10,FALSE),0)=0,"-",IFERROR(VLOOKUP(C11,FA_2026!$F$10:$AT$65451,10,FALSE),0))</f>
        <v>-</v>
      </c>
      <c r="H11" s="40" t="str">
        <f>IF(IFERROR(VLOOKUP(C11,FA_2026!$F$10:$AT$65451,11,FALSE),0)=0,"-",IFERROR(VLOOKUP(C11,FA_2026!$F$10:$AT$65451,11,FALSE),0))</f>
        <v>MTR0605128443</v>
      </c>
      <c r="I11" s="40" t="str">
        <f>IFERROR(INDEX(FA_2026!$B$10:$B$1159,MATCH('Disposal 2026'!C11,FA_2026!$F$10:$F$1159,0)),0)</f>
        <v>CLC</v>
      </c>
      <c r="J11" s="513" t="str">
        <f>IFERROR(INDEX(FA_2026!$C$10:$C$1159,MATCH('Disposal 2026'!C11,FA_2026!$F$10:$F$1159,0)),0)</f>
        <v>CLCTRP</v>
      </c>
      <c r="K11" s="100">
        <f>IF(IFERROR(VLOOKUP(C11,FA_2026!$F$10:$AT$65451,2,FALSE),0)=0,"-",IFERROR(VLOOKUP(C11,FA_2026!$F$10:$AT$65451,2,FALSE),0))</f>
        <v>38548</v>
      </c>
      <c r="L11" s="734" t="str">
        <f>IF(IFERROR(VLOOKUP(C11,'List Approval 2025'!$D$7:$M$65624,5,FALSE),0)=0,"-",IFERROR(VLOOKUP(C11,'List Approval 2025'!$D$7:$M$65624,5,FALSE),0))</f>
        <v>-</v>
      </c>
      <c r="M11" s="45">
        <f>IF(IFERROR(VLOOKUP(C11,FA_2026!$F$10:$AT$65451,14,FALSE),0)=0,"-",IFERROR(VLOOKUP(C11,FA_2026!$F$10:$AT$65451,14,FALSE),0))</f>
        <v>105000000</v>
      </c>
      <c r="N11" s="44">
        <f>IF(IFERROR(VLOOKUP(C11,FA_2026!$F$10:$AT$65451,36,FALSE),0)=0,"-",IFERROR(VLOOKUP(C11,FA_2026!$F$10:$AT$65451,36,FALSE),0))</f>
        <v>105000000</v>
      </c>
      <c r="O11" s="772">
        <f t="shared" si="0"/>
        <v>0</v>
      </c>
      <c r="P11" s="735">
        <f>IFERROR(VLOOKUP(C11,'List Approval 2026'!$D$7:$M$276,10,FALSE),0)</f>
        <v>45045045</v>
      </c>
      <c r="Q11" s="773">
        <f t="shared" si="1"/>
        <v>45045045</v>
      </c>
      <c r="R11" s="54" t="str">
        <f t="shared" si="2"/>
        <v>-</v>
      </c>
      <c r="S11" s="55"/>
      <c r="T11" s="774"/>
      <c r="U11" s="775" t="str">
        <f>IFERROR(VLOOKUP(C11,'List Approval 2026'!$D$7:$P$225,13,FALSE),"-")</f>
        <v>Citra Seraya Pratama</v>
      </c>
    </row>
    <row r="12" spans="1:22">
      <c r="A12" s="771">
        <f t="shared" si="3"/>
        <v>4</v>
      </c>
      <c r="B12" s="40" t="str">
        <f>IF(IFERROR(VLOOKUP(C12,FA_2026!$F$10:$AT$65451,5,FALSE),0)=0,"-",IFERROR(VLOOKUP(C12,FA_2026!$F$10:$AT$65451,5,FALSE),0))</f>
        <v>Head Tractor</v>
      </c>
      <c r="C12" s="179" t="s">
        <v>2003</v>
      </c>
      <c r="D12" s="40" t="str">
        <f>IF(IFERROR(VLOOKUP(C12,FA_2026!$F$10:$AT$65451,6,FALSE),0)=0,"-",IFERROR(VLOOKUP(C12,FA_2026!$F$10:$AT$65451,6,FALSE),0))</f>
        <v>Hino</v>
      </c>
      <c r="E12" s="40" t="str">
        <f>IF(IFERROR(VLOOKUP(C12,FA_2026!$F$10:$AT$65451,7,FALSE),0)=0,"-",IFERROR(VLOOKUP(C12,FA_2026!$F$10:$AT$65451,7,FALSE),0))</f>
        <v>26T</v>
      </c>
      <c r="F12" s="40" t="str">
        <f>IF(IFERROR(VLOOKUP(C12,FA_2026!$F$10:$AT$65451,9,FALSE),0)=0,"-",IFERROR(VLOOKUP(C12,FA_2026!$F$10:$AT$65451,9,FALSE),0))</f>
        <v>A 9155 TZ</v>
      </c>
      <c r="G12" s="40" t="str">
        <f>IF(IFERROR(VLOOKUP(C12,FA_2026!$F$10:$AT$65451,10,FALSE),0)=0,"-",IFERROR(VLOOKUP(C12,FA_2026!$F$10:$AT$65451,10,FALSE),0))</f>
        <v>P11CUBJ-15323</v>
      </c>
      <c r="H12" s="40" t="str">
        <f>IF(IFERROR(VLOOKUP(C12,FA_2026!$F$10:$AT$65451,11,FALSE),0)=0,"-",IFERROR(VLOOKUP(C12,FA_2026!$F$10:$AT$65451,11,FALSE),0))</f>
        <v>MJEFM2PKKCJZ-14141</v>
      </c>
      <c r="I12" s="40" t="str">
        <f>IFERROR(INDEX(FA_2026!$B$10:$B$1159,MATCH('Disposal 2026'!C12,FA_2026!$F$10:$F$1159,0)),0)</f>
        <v>CLC</v>
      </c>
      <c r="J12" s="513" t="str">
        <f>IFERROR(INDEX(FA_2026!$C$10:$C$1159,MATCH('Disposal 2026'!C12,FA_2026!$F$10:$F$1159,0)),0)</f>
        <v>CLCTRP</v>
      </c>
      <c r="K12" s="100">
        <f>IF(IFERROR(VLOOKUP(C12,FA_2026!$F$10:$AT$65451,2,FALSE),0)=0,"-",IFERROR(VLOOKUP(C12,FA_2026!$F$10:$AT$65451,2,FALSE),0))</f>
        <v>41016</v>
      </c>
      <c r="L12" s="734" t="str">
        <f>IF(IFERROR(VLOOKUP(C12,'List Approval 2025'!$D$7:$M$65624,5,FALSE),0)=0,"-",IFERROR(VLOOKUP(C12,'List Approval 2025'!$D$7:$M$65624,5,FALSE),0))</f>
        <v>-</v>
      </c>
      <c r="M12" s="45">
        <f>IF(IFERROR(VLOOKUP(C12,FA_2026!$F$10:$AT$65451,14,FALSE),0)=0,"-",IFERROR(VLOOKUP(C12,FA_2026!$F$10:$AT$65451,14,FALSE),0))</f>
        <v>832727273</v>
      </c>
      <c r="N12" s="44">
        <f>IF(IFERROR(VLOOKUP(C12,FA_2026!$F$10:$AT$65451,36,FALSE),0)=0,"-",IFERROR(VLOOKUP(C12,FA_2026!$F$10:$AT$65451,36,FALSE),0))</f>
        <v>832727272.99999964</v>
      </c>
      <c r="O12" s="772">
        <f t="shared" ref="O12:O30" si="4">ROUND(IFERROR(+M12-N12,0),0)</f>
        <v>0</v>
      </c>
      <c r="P12" s="735">
        <f>IFERROR(VLOOKUP(C12,'List Approval 2026'!$D$7:$M$276,10,FALSE),0)</f>
        <v>211711712</v>
      </c>
      <c r="Q12" s="773">
        <f t="shared" ref="Q12:Q30" si="5">(IFERROR(IF(+P12-O12&lt;0,"-",+P12-O12),0))</f>
        <v>211711712</v>
      </c>
      <c r="R12" s="54" t="str">
        <f t="shared" ref="R12:R30" si="6">(IFERROR(IF(P12-O12&gt;=0,"-",O12-P12),0))</f>
        <v>-</v>
      </c>
      <c r="S12" s="55"/>
      <c r="T12" s="774"/>
      <c r="U12" s="775" t="str">
        <f>IFERROR(VLOOKUP(C12,'List Approval 2026'!$D$7:$P$225,13,FALSE),"-")</f>
        <v>Citra Seraya Pratama</v>
      </c>
    </row>
    <row r="13" spans="1:22">
      <c r="A13" s="771">
        <f t="shared" si="3"/>
        <v>5</v>
      </c>
      <c r="B13" s="40" t="str">
        <f>IF(IFERROR(VLOOKUP(C13,FA_2026!$F$10:$AT$65451,5,FALSE),0)=0,"-",IFERROR(VLOOKUP(C13,FA_2026!$F$10:$AT$65451,5,FALSE),0))</f>
        <v>Forklift Sumitomo</v>
      </c>
      <c r="C13" s="179" t="s">
        <v>2194</v>
      </c>
      <c r="D13" s="40" t="str">
        <f>IF(IFERROR(VLOOKUP(C13,FA_2026!$F$10:$AT$65451,6,FALSE),0)=0,"-",IFERROR(VLOOKUP(C13,FA_2026!$F$10:$AT$65451,6,FALSE),0))</f>
        <v>Sumitomo</v>
      </c>
      <c r="E13" s="40" t="str">
        <f>IF(IFERROR(VLOOKUP(C13,FA_2026!$F$10:$AT$65451,7,FALSE),0)=0,"-",IFERROR(VLOOKUP(C13,FA_2026!$F$10:$AT$65451,7,FALSE),0))</f>
        <v>1,5T</v>
      </c>
      <c r="F13" s="40" t="str">
        <f>IF(IFERROR(VLOOKUP(C13,FA_2026!$F$10:$AT$65451,9,FALSE),0)=0,"-",IFERROR(VLOOKUP(C13,FA_2026!$F$10:$AT$65451,9,FALSE),0))</f>
        <v>-</v>
      </c>
      <c r="G13" s="40" t="str">
        <f>IF(IFERROR(VLOOKUP(C13,FA_2026!$F$10:$AT$65451,10,FALSE),0)=0,"-",IFERROR(VLOOKUP(C13,FA_2026!$F$10:$AT$65451,10,FALSE),0))</f>
        <v>U2283</v>
      </c>
      <c r="H13" s="40" t="str">
        <f>IF(IFERROR(VLOOKUP(C13,FA_2026!$F$10:$AT$65451,11,FALSE),0)=0,"-",IFERROR(VLOOKUP(C13,FA_2026!$F$10:$AT$65451,11,FALSE),0))</f>
        <v>R1H-04425</v>
      </c>
      <c r="I13" s="40" t="str">
        <f>IFERROR(INDEX(FA_2026!$B$10:$B$1159,MATCH('Disposal 2026'!C13,FA_2026!$F$10:$F$1159,0)),0)</f>
        <v>CLC</v>
      </c>
      <c r="J13" s="513" t="str">
        <f>IFERROR(INDEX(FA_2026!$C$10:$C$1159,MATCH('Disposal 2026'!C13,FA_2026!$F$10:$F$1159,0)),0)</f>
        <v>CLCWH</v>
      </c>
      <c r="K13" s="100">
        <f>IF(IFERROR(VLOOKUP(C13,FA_2026!$F$10:$AT$65451,2,FALSE),0)=0,"-",IFERROR(VLOOKUP(C13,FA_2026!$F$10:$AT$65451,2,FALSE),0))</f>
        <v>41715</v>
      </c>
      <c r="L13" s="734" t="str">
        <f>IF(IFERROR(VLOOKUP(C13,'List Approval 2025'!$D$7:$M$65624,5,FALSE),0)=0,"-",IFERROR(VLOOKUP(C13,'List Approval 2025'!$D$7:$M$65624,5,FALSE),0))</f>
        <v>-</v>
      </c>
      <c r="M13" s="45">
        <f>IF(IFERROR(VLOOKUP(C13,FA_2026!$F$10:$AT$65451,14,FALSE),0)=0,"-",IFERROR(VLOOKUP(C13,FA_2026!$F$10:$AT$65451,14,FALSE),0))</f>
        <v>253184243</v>
      </c>
      <c r="N13" s="44">
        <f>IF(IFERROR(VLOOKUP(C13,FA_2026!$F$10:$AT$65451,36,FALSE),0)=0,"-",IFERROR(VLOOKUP(C13,FA_2026!$F$10:$AT$65451,36,FALSE),0))</f>
        <v>253184243</v>
      </c>
      <c r="O13" s="772">
        <f t="shared" si="4"/>
        <v>0</v>
      </c>
      <c r="P13" s="735">
        <f>IFERROR(VLOOKUP(C13,'List Approval 2026'!$D$7:$M$276,10,FALSE),0)</f>
        <v>15765766</v>
      </c>
      <c r="Q13" s="773">
        <f t="shared" si="5"/>
        <v>15765766</v>
      </c>
      <c r="R13" s="54" t="str">
        <f t="shared" si="6"/>
        <v>-</v>
      </c>
      <c r="S13" s="55"/>
      <c r="T13" s="774"/>
      <c r="U13" s="775" t="str">
        <f>IFERROR(VLOOKUP(C13,'List Approval 2026'!$D$7:$P$225,13,FALSE),"-")</f>
        <v>Najwa Jaya</v>
      </c>
    </row>
    <row r="14" spans="1:22">
      <c r="A14" s="771">
        <f t="shared" si="3"/>
        <v>6</v>
      </c>
      <c r="B14" s="40" t="str">
        <f>IF(IFERROR(VLOOKUP(C14,FA_2026!$F$10:$AT$65451,5,FALSE),0)=0,"-",IFERROR(VLOOKUP(C14,FA_2026!$F$10:$AT$65451,5,FALSE),0))</f>
        <v>Pick Up</v>
      </c>
      <c r="C14" s="179" t="s">
        <v>2220</v>
      </c>
      <c r="D14" s="40" t="str">
        <f>IF(IFERROR(VLOOKUP(C14,FA_2026!$F$10:$AT$65451,6,FALSE),0)=0,"-",IFERROR(VLOOKUP(C14,FA_2026!$F$10:$AT$65451,6,FALSE),0))</f>
        <v>Daihatsu Grand Max</v>
      </c>
      <c r="E14" s="40" t="str">
        <f>IF(IFERROR(VLOOKUP(C14,FA_2026!$F$10:$AT$65451,7,FALSE),0)=0,"-",IFERROR(VLOOKUP(C14,FA_2026!$F$10:$AT$65451,7,FALSE),0))</f>
        <v>2,1T</v>
      </c>
      <c r="F14" s="40" t="str">
        <f>IF(IFERROR(VLOOKUP(C14,FA_2026!$F$10:$AT$65451,9,FALSE),0)=0,"-",IFERROR(VLOOKUP(C14,FA_2026!$F$10:$AT$65451,9,FALSE),0))</f>
        <v>B 9971 SYM</v>
      </c>
      <c r="G14" s="40" t="str">
        <f>IF(IFERROR(VLOOKUP(C14,FA_2026!$F$10:$AT$65451,10,FALSE),0)=0,"-",IFERROR(VLOOKUP(C14,FA_2026!$F$10:$AT$65451,10,FALSE),0))</f>
        <v>DEH7723</v>
      </c>
      <c r="H14" s="40" t="str">
        <f>IF(IFERROR(VLOOKUP(C14,FA_2026!$F$10:$AT$65451,11,FALSE),0)=0,"-",IFERROR(VLOOKUP(C14,FA_2026!$F$10:$AT$65451,11,FALSE),0))</f>
        <v>MHKP3CA1JEK056935</v>
      </c>
      <c r="I14" s="40" t="str">
        <f>IFERROR(INDEX(FA_2026!$B$10:$B$1159,MATCH('Disposal 2026'!C14,FA_2026!$F$10:$F$1159,0)),0)</f>
        <v>CLC</v>
      </c>
      <c r="J14" s="513" t="str">
        <f>IFERROR(INDEX(FA_2026!$C$10:$C$1159,MATCH('Disposal 2026'!C14,FA_2026!$F$10:$F$1159,0)),0)</f>
        <v>CLCTRP</v>
      </c>
      <c r="K14" s="100">
        <f>IF(IFERROR(VLOOKUP(C14,FA_2026!$F$10:$AT$65451,2,FALSE),0)=0,"-",IFERROR(VLOOKUP(C14,FA_2026!$F$10:$AT$65451,2,FALSE),0))</f>
        <v>41768</v>
      </c>
      <c r="L14" s="734">
        <f>IF(IFERROR(VLOOKUP(C14,'List Approval 2025'!$D$7:$M$65624,5,FALSE),0)=0,"-",IFERROR(VLOOKUP(C14,'List Approval 2025'!$D$7:$M$65624,5,FALSE),0))</f>
        <v>2</v>
      </c>
      <c r="M14" s="45">
        <f>IF(IFERROR(VLOOKUP(C14,FA_2026!$F$10:$AT$65451,14,FALSE),0)=0,"-",IFERROR(VLOOKUP(C14,FA_2026!$F$10:$AT$65451,14,FALSE),0))</f>
        <v>110400000</v>
      </c>
      <c r="N14" s="44">
        <f>IF(IFERROR(VLOOKUP(C14,FA_2026!$F$10:$AT$65451,36,FALSE),0)=0,"-",IFERROR(VLOOKUP(C14,FA_2026!$F$10:$AT$65451,36,FALSE),0))</f>
        <v>110400000</v>
      </c>
      <c r="O14" s="772">
        <f t="shared" si="4"/>
        <v>0</v>
      </c>
      <c r="P14" s="735">
        <f>IFERROR(VLOOKUP(C14,'List Approval 2025'!$D$7:$M$277,10,FALSE),0)</f>
        <v>36036036</v>
      </c>
      <c r="Q14" s="773">
        <f t="shared" si="5"/>
        <v>36036036</v>
      </c>
      <c r="R14" s="54" t="str">
        <f t="shared" si="6"/>
        <v>-</v>
      </c>
      <c r="S14" s="55"/>
      <c r="T14" s="774"/>
      <c r="U14" s="775" t="str">
        <f>IFERROR(VLOOKUP(C14,'List Approval 2025'!$D$7:$P$226,13,FALSE),"-")</f>
        <v>CV. TIRTO KENCONO</v>
      </c>
      <c r="V14" s="23">
        <v>2025</v>
      </c>
    </row>
    <row r="15" spans="1:22">
      <c r="A15" s="771">
        <f t="shared" si="3"/>
        <v>7</v>
      </c>
      <c r="B15" s="40" t="str">
        <f>IF(IFERROR(VLOOKUP(C15,FA_2026!$F$10:$AT$65451,5,FALSE),0)=0,"-",IFERROR(VLOOKUP(C15,FA_2026!$F$10:$AT$65451,5,FALSE),0))</f>
        <v>Reach Truck Forklift</v>
      </c>
      <c r="C15" s="179" t="s">
        <v>2412</v>
      </c>
      <c r="D15" s="40" t="str">
        <f>IF(IFERROR(VLOOKUP(C15,FA_2026!$F$10:$AT$65451,6,FALSE),0)=0,"-",IFERROR(VLOOKUP(C15,FA_2026!$F$10:$AT$65451,6,FALSE),0))</f>
        <v>Toyota</v>
      </c>
      <c r="E15" s="40" t="str">
        <f>IF(IFERROR(VLOOKUP(C15,FA_2026!$F$10:$AT$65451,7,FALSE),0)=0,"-",IFERROR(VLOOKUP(C15,FA_2026!$F$10:$AT$65451,7,FALSE),0))</f>
        <v> 1,8 T</v>
      </c>
      <c r="F15" s="40" t="str">
        <f>IF(IFERROR(VLOOKUP(C15,FA_2026!$F$10:$AT$65451,9,FALSE),0)=0,"-",IFERROR(VLOOKUP(C15,FA_2026!$F$10:$AT$65451,9,FALSE),0))</f>
        <v>-</v>
      </c>
      <c r="G15" s="40" t="str">
        <f>IF(IFERROR(VLOOKUP(C15,FA_2026!$F$10:$AT$65451,10,FALSE),0)=0,"-",IFERROR(VLOOKUP(C15,FA_2026!$F$10:$AT$65451,10,FALSE),0))</f>
        <v>7FBR18-52585</v>
      </c>
      <c r="H15" s="40" t="str">
        <f>IF(IFERROR(VLOOKUP(C15,FA_2026!$F$10:$AT$65451,11,FALSE),0)=0,"-",IFERROR(VLOOKUP(C15,FA_2026!$F$10:$AT$65451,11,FALSE),0))</f>
        <v>RC22430</v>
      </c>
      <c r="I15" s="40" t="str">
        <f>IFERROR(INDEX(FA_2026!$B$10:$B$1159,MATCH('Disposal 2026'!C15,FA_2026!$F$10:$F$1159,0)),0)</f>
        <v>CLC</v>
      </c>
      <c r="J15" s="513" t="str">
        <f>IFERROR(INDEX(FA_2026!$C$10:$C$1159,MATCH('Disposal 2026'!C15,FA_2026!$F$10:$F$1159,0)),0)</f>
        <v>CLCWH</v>
      </c>
      <c r="K15" s="100">
        <f>IF(IFERROR(VLOOKUP(C15,FA_2026!$F$10:$AT$65451,2,FALSE),0)=0,"-",IFERROR(VLOOKUP(C15,FA_2026!$F$10:$AT$65451,2,FALSE),0))</f>
        <v>42276</v>
      </c>
      <c r="L15" s="734" t="str">
        <f>IF(IFERROR(VLOOKUP(C15,'List Approval 2025'!$D$7:$M$65624,5,FALSE),0)=0,"-",IFERROR(VLOOKUP(C15,'List Approval 2025'!$D$7:$M$65624,5,FALSE),0))</f>
        <v>-</v>
      </c>
      <c r="M15" s="45">
        <f>IF(IFERROR(VLOOKUP(C15,FA_2026!$F$10:$AT$65451,14,FALSE),0)=0,"-",IFERROR(VLOOKUP(C15,FA_2026!$F$10:$AT$65451,14,FALSE),0))</f>
        <v>229360800</v>
      </c>
      <c r="N15" s="44">
        <f>IF(IFERROR(VLOOKUP(C15,FA_2026!$F$10:$AT$65451,36,FALSE),0)=0,"-",IFERROR(VLOOKUP(C15,FA_2026!$F$10:$AT$65451,36,FALSE),0))</f>
        <v>229360800</v>
      </c>
      <c r="O15" s="772">
        <f t="shared" si="4"/>
        <v>0</v>
      </c>
      <c r="P15" s="735">
        <f>IFERROR(VLOOKUP(C15,'List Approval 2026'!$D$7:$M$276,10,FALSE),0)</f>
        <v>15765766</v>
      </c>
      <c r="Q15" s="773">
        <f t="shared" si="5"/>
        <v>15765766</v>
      </c>
      <c r="R15" s="54" t="str">
        <f t="shared" si="6"/>
        <v>-</v>
      </c>
      <c r="S15" s="55"/>
      <c r="T15" s="774"/>
      <c r="U15" s="775" t="str">
        <f>IFERROR(VLOOKUP(C15,'List Approval 2026'!$D$7:$P$225,13,FALSE),"-")</f>
        <v>Najwa Jaya</v>
      </c>
    </row>
    <row r="16" spans="1:22">
      <c r="A16" s="771">
        <f t="shared" si="3"/>
        <v>8</v>
      </c>
      <c r="B16" s="40" t="str">
        <f>IF(IFERROR(VLOOKUP(C16,FA_2026!$F$10:$AT$65451,5,FALSE),0)=0,"-",IFERROR(VLOOKUP(C16,FA_2026!$F$10:$AT$65451,5,FALSE),0))</f>
        <v>Counter Balance Forklift</v>
      </c>
      <c r="C16" s="179" t="s">
        <v>2437</v>
      </c>
      <c r="D16" s="40" t="str">
        <f>IF(IFERROR(VLOOKUP(C16,FA_2026!$F$10:$AT$65451,6,FALSE),0)=0,"-",IFERROR(VLOOKUP(C16,FA_2026!$F$10:$AT$65451,6,FALSE),0))</f>
        <v>Toyota</v>
      </c>
      <c r="E16" s="40" t="str">
        <f>IF(IFERROR(VLOOKUP(C16,FA_2026!$F$10:$AT$65451,7,FALSE),0)=0,"-",IFERROR(VLOOKUP(C16,FA_2026!$F$10:$AT$65451,7,FALSE),0))</f>
        <v>2,5T</v>
      </c>
      <c r="F16" s="40" t="str">
        <f>IF(IFERROR(VLOOKUP(C16,FA_2026!$F$10:$AT$65451,9,FALSE),0)=0,"-",IFERROR(VLOOKUP(C16,FA_2026!$F$10:$AT$65451,9,FALSE),0))</f>
        <v>-</v>
      </c>
      <c r="G16" s="40" t="str">
        <f>IF(IFERROR(VLOOKUP(C16,FA_2026!$F$10:$AT$65451,10,FALSE),0)=0,"-",IFERROR(VLOOKUP(C16,FA_2026!$F$10:$AT$65451,10,FALSE),0))</f>
        <v>7FB25-56215</v>
      </c>
      <c r="H16" s="40" t="str">
        <f>IF(IFERROR(VLOOKUP(C16,FA_2026!$F$10:$AT$65451,11,FALSE),0)=0,"-",IFERROR(VLOOKUP(C16,FA_2026!$F$10:$AT$65451,11,FALSE),0))</f>
        <v>AP15-B62894</v>
      </c>
      <c r="I16" s="40" t="str">
        <f>IFERROR(INDEX(FA_2026!$B$10:$B$1159,MATCH('Disposal 2026'!C16,FA_2026!$F$10:$F$1159,0)),0)</f>
        <v>CLC</v>
      </c>
      <c r="J16" s="513" t="str">
        <f>IFERROR(INDEX(FA_2026!$C$10:$C$1159,MATCH('Disposal 2026'!C16,FA_2026!$F$10:$F$1159,0)),0)</f>
        <v>CLCWH</v>
      </c>
      <c r="K16" s="100">
        <f>IF(IFERROR(VLOOKUP(C16,FA_2026!$F$10:$AT$65451,2,FALSE),0)=0,"-",IFERROR(VLOOKUP(C16,FA_2026!$F$10:$AT$65451,2,FALSE),0))</f>
        <v>42276</v>
      </c>
      <c r="L16" s="734" t="str">
        <f>IF(IFERROR(VLOOKUP(C16,'List Approval 2025'!$D$7:$M$65624,5,FALSE),0)=0,"-",IFERROR(VLOOKUP(C16,'List Approval 2025'!$D$7:$M$65624,5,FALSE),0))</f>
        <v>-</v>
      </c>
      <c r="M16" s="45">
        <f>IF(IFERROR(VLOOKUP(C16,FA_2026!$F$10:$AT$65451,14,FALSE),0)=0,"-",IFERROR(VLOOKUP(C16,FA_2026!$F$10:$AT$65451,14,FALSE),0))</f>
        <v>287109600</v>
      </c>
      <c r="N16" s="44">
        <f>IF(IFERROR(VLOOKUP(C16,FA_2026!$F$10:$AT$65451,36,FALSE),0)=0,"-",IFERROR(VLOOKUP(C16,FA_2026!$F$10:$AT$65451,36,FALSE),0))</f>
        <v>287109600</v>
      </c>
      <c r="O16" s="772">
        <f t="shared" si="4"/>
        <v>0</v>
      </c>
      <c r="P16" s="735">
        <f>IFERROR(VLOOKUP(C16,'List Approval 2026'!$D$7:$M$276,10,FALSE),0)</f>
        <v>18018017</v>
      </c>
      <c r="Q16" s="773">
        <f t="shared" si="5"/>
        <v>18018017</v>
      </c>
      <c r="R16" s="54" t="str">
        <f t="shared" si="6"/>
        <v>-</v>
      </c>
      <c r="S16" s="55"/>
      <c r="T16" s="774"/>
      <c r="U16" s="775" t="str">
        <f>IFERROR(VLOOKUP(C16,'List Approval 2026'!$D$7:$P$225,13,FALSE),"-")</f>
        <v>Najwa Jaya</v>
      </c>
    </row>
    <row r="17" spans="1:22">
      <c r="A17" s="771">
        <f t="shared" si="3"/>
        <v>9</v>
      </c>
      <c r="B17" s="40" t="str">
        <f>IF(IFERROR(VLOOKUP(C17,FA_2026!$F$10:$AT$65451,5,FALSE),0)=0,"-",IFERROR(VLOOKUP(C17,FA_2026!$F$10:$AT$65451,5,FALSE),0))</f>
        <v>Chassis High Bed</v>
      </c>
      <c r="C17" s="179" t="s">
        <v>2475</v>
      </c>
      <c r="D17" s="40" t="str">
        <f>IF(IFERROR(VLOOKUP(C17,FA_2026!$F$10:$AT$65451,6,FALSE),0)=0,"-",IFERROR(VLOOKUP(C17,FA_2026!$F$10:$AT$65451,6,FALSE),0))</f>
        <v>Simojoyo</v>
      </c>
      <c r="E17" s="40" t="str">
        <f>IF(IFERROR(VLOOKUP(C17,FA_2026!$F$10:$AT$65451,7,FALSE),0)=0,"-",IFERROR(VLOOKUP(C17,FA_2026!$F$10:$AT$65451,7,FALSE),0))</f>
        <v>40 Feet</v>
      </c>
      <c r="F17" s="40" t="str">
        <f>IF(IFERROR(VLOOKUP(C17,FA_2026!$F$10:$AT$65451,9,FALSE),0)=0,"-",IFERROR(VLOOKUP(C17,FA_2026!$F$10:$AT$65451,9,FALSE),0))</f>
        <v>-</v>
      </c>
      <c r="G17" s="40" t="str">
        <f>IF(IFERROR(VLOOKUP(C17,FA_2026!$F$10:$AT$65451,10,FALSE),0)=0,"-",IFERROR(VLOOKUP(C17,FA_2026!$F$10:$AT$65451,10,FALSE),0))</f>
        <v>-</v>
      </c>
      <c r="H17" s="40" t="str">
        <f>IF(IFERROR(VLOOKUP(C17,FA_2026!$F$10:$AT$65451,11,FALSE),0)=0,"-",IFERROR(VLOOKUP(C17,FA_2026!$F$10:$AT$65451,11,FALSE),0))</f>
        <v>-</v>
      </c>
      <c r="I17" s="40" t="str">
        <f>IFERROR(INDEX(FA_2026!$B$10:$B$1159,MATCH('Disposal 2026'!C17,FA_2026!$F$10:$F$1159,0)),0)</f>
        <v>CLC</v>
      </c>
      <c r="J17" s="513" t="str">
        <f>IFERROR(INDEX(FA_2026!$C$10:$C$1159,MATCH('Disposal 2026'!C17,FA_2026!$F$10:$F$1159,0)),0)</f>
        <v>CLCTRP</v>
      </c>
      <c r="K17" s="100">
        <f>IF(IFERROR(VLOOKUP(C17,FA_2026!$F$10:$AT$65451,2,FALSE),0)=0,"-",IFERROR(VLOOKUP(C17,FA_2026!$F$10:$AT$65451,2,FALSE),0))</f>
        <v>42321</v>
      </c>
      <c r="L17" s="734" t="str">
        <f>IF(IFERROR(VLOOKUP(C17,'List Approval 2025'!$D$7:$M$65624,5,FALSE),0)=0,"-",IFERROR(VLOOKUP(C17,'List Approval 2025'!$D$7:$M$65624,5,FALSE),0))</f>
        <v>-</v>
      </c>
      <c r="M17" s="45">
        <f>IF(IFERROR(VLOOKUP(C17,FA_2026!$F$10:$AT$65451,14,FALSE),0)=0,"-",IFERROR(VLOOKUP(C17,FA_2026!$F$10:$AT$65451,14,FALSE),0))</f>
        <v>235000000</v>
      </c>
      <c r="N17" s="44">
        <f>IF(IFERROR(VLOOKUP(C17,FA_2026!$F$10:$AT$65451,36,FALSE),0)=0,"-",IFERROR(VLOOKUP(C17,FA_2026!$F$10:$AT$65451,36,FALSE),0))</f>
        <v>234999999.99999997</v>
      </c>
      <c r="O17" s="772">
        <f t="shared" si="4"/>
        <v>0</v>
      </c>
      <c r="P17" s="735">
        <f>IFERROR(VLOOKUP(C17,'List Approval 2026'!$D$7:$M$276,10,FALSE),0)</f>
        <v>45045045</v>
      </c>
      <c r="Q17" s="773">
        <f t="shared" si="5"/>
        <v>45045045</v>
      </c>
      <c r="R17" s="54" t="str">
        <f t="shared" si="6"/>
        <v>-</v>
      </c>
      <c r="S17" s="55"/>
      <c r="T17" s="774"/>
      <c r="U17" s="775" t="str">
        <f>IFERROR(VLOOKUP(C17,'List Approval 2026'!$D$7:$P$225,13,FALSE),"-")</f>
        <v>Citra Seraya Pratama</v>
      </c>
    </row>
    <row r="18" spans="1:22">
      <c r="A18" s="771">
        <f t="shared" si="3"/>
        <v>10</v>
      </c>
      <c r="B18" s="40" t="str">
        <f>IF(IFERROR(VLOOKUP(C18,FA_2026!$F$10:$AT$65451,5,FALSE),0)=0,"-",IFERROR(VLOOKUP(C18,FA_2026!$F$10:$AT$65451,5,FALSE),0))</f>
        <v>Chassis High Bed</v>
      </c>
      <c r="C18" s="179" t="s">
        <v>2477</v>
      </c>
      <c r="D18" s="40" t="str">
        <f>IF(IFERROR(VLOOKUP(C18,FA_2026!$F$10:$AT$65451,6,FALSE),0)=0,"-",IFERROR(VLOOKUP(C18,FA_2026!$F$10:$AT$65451,6,FALSE),0))</f>
        <v>Simojoyo</v>
      </c>
      <c r="E18" s="40" t="str">
        <f>IF(IFERROR(VLOOKUP(C18,FA_2026!$F$10:$AT$65451,7,FALSE),0)=0,"-",IFERROR(VLOOKUP(C18,FA_2026!$F$10:$AT$65451,7,FALSE),0))</f>
        <v>40 Feet</v>
      </c>
      <c r="F18" s="40" t="str">
        <f>IF(IFERROR(VLOOKUP(C18,FA_2026!$F$10:$AT$65451,9,FALSE),0)=0,"-",IFERROR(VLOOKUP(C18,FA_2026!$F$10:$AT$65451,9,FALSE),0))</f>
        <v>-</v>
      </c>
      <c r="G18" s="40" t="str">
        <f>IF(IFERROR(VLOOKUP(C18,FA_2026!$F$10:$AT$65451,10,FALSE),0)=0,"-",IFERROR(VLOOKUP(C18,FA_2026!$F$10:$AT$65451,10,FALSE),0))</f>
        <v>-</v>
      </c>
      <c r="H18" s="40" t="str">
        <f>IF(IFERROR(VLOOKUP(C18,FA_2026!$F$10:$AT$65451,11,FALSE),0)=0,"-",IFERROR(VLOOKUP(C18,FA_2026!$F$10:$AT$65451,11,FALSE),0))</f>
        <v>-</v>
      </c>
      <c r="I18" s="40" t="str">
        <f>IFERROR(INDEX(FA_2026!$B$10:$B$1159,MATCH('Disposal 2026'!C18,FA_2026!$F$10:$F$1159,0)),0)</f>
        <v>CLC</v>
      </c>
      <c r="J18" s="513" t="str">
        <f>IFERROR(INDEX(FA_2026!$C$10:$C$1159,MATCH('Disposal 2026'!C18,FA_2026!$F$10:$F$1159,0)),0)</f>
        <v>CLCTRP</v>
      </c>
      <c r="K18" s="100">
        <f>IF(IFERROR(VLOOKUP(C18,FA_2026!$F$10:$AT$65451,2,FALSE),0)=0,"-",IFERROR(VLOOKUP(C18,FA_2026!$F$10:$AT$65451,2,FALSE),0))</f>
        <v>42321</v>
      </c>
      <c r="L18" s="734" t="str">
        <f>IF(IFERROR(VLOOKUP(C18,'List Approval 2025'!$D$7:$M$65624,5,FALSE),0)=0,"-",IFERROR(VLOOKUP(C18,'List Approval 2025'!$D$7:$M$65624,5,FALSE),0))</f>
        <v>-</v>
      </c>
      <c r="M18" s="45">
        <f>IF(IFERROR(VLOOKUP(C18,FA_2026!$F$10:$AT$65451,14,FALSE),0)=0,"-",IFERROR(VLOOKUP(C18,FA_2026!$F$10:$AT$65451,14,FALSE),0))</f>
        <v>235000000</v>
      </c>
      <c r="N18" s="44">
        <f>IF(IFERROR(VLOOKUP(C18,FA_2026!$F$10:$AT$65451,36,FALSE),0)=0,"-",IFERROR(VLOOKUP(C18,FA_2026!$F$10:$AT$65451,36,FALSE),0))</f>
        <v>234999999.99999997</v>
      </c>
      <c r="O18" s="772">
        <f t="shared" si="4"/>
        <v>0</v>
      </c>
      <c r="P18" s="735">
        <f>IFERROR(VLOOKUP(C18,'List Approval 2026'!$D$7:$M$276,10,FALSE),0)</f>
        <v>45045045</v>
      </c>
      <c r="Q18" s="773">
        <f t="shared" si="5"/>
        <v>45045045</v>
      </c>
      <c r="R18" s="54" t="str">
        <f t="shared" si="6"/>
        <v>-</v>
      </c>
      <c r="S18" s="55"/>
      <c r="T18" s="774"/>
      <c r="U18" s="775" t="str">
        <f>IFERROR(VLOOKUP(C18,'List Approval 2026'!$D$7:$P$225,13,FALSE),"-")</f>
        <v>Citra Seraya Pratama</v>
      </c>
    </row>
    <row r="19" spans="1:22">
      <c r="A19" s="771">
        <f t="shared" si="3"/>
        <v>11</v>
      </c>
      <c r="B19" s="40" t="str">
        <f>IF(IFERROR(VLOOKUP(C19,FA_2026!$F$10:$AT$65451,5,FALSE),0)=0,"-",IFERROR(VLOOKUP(C19,FA_2026!$F$10:$AT$65451,5,FALSE),0))</f>
        <v>Head Truck</v>
      </c>
      <c r="C19" s="179" t="s">
        <v>2484</v>
      </c>
      <c r="D19" s="40" t="str">
        <f>IF(IFERROR(VLOOKUP(C19,FA_2026!$F$10:$AT$65451,6,FALSE),0)=0,"-",IFERROR(VLOOKUP(C19,FA_2026!$F$10:$AT$65451,6,FALSE),0))</f>
        <v>UD TRUCK</v>
      </c>
      <c r="E19" s="40" t="str">
        <f>IF(IFERROR(VLOOKUP(C19,FA_2026!$F$10:$AT$65451,7,FALSE),0)=0,"-",IFERROR(VLOOKUP(C19,FA_2026!$F$10:$AT$65451,7,FALSE),0))</f>
        <v>34T</v>
      </c>
      <c r="F19" s="40" t="str">
        <f>IF(IFERROR(VLOOKUP(C19,FA_2026!$F$10:$AT$65451,9,FALSE),0)=0,"-",IFERROR(VLOOKUP(C19,FA_2026!$F$10:$AT$65451,9,FALSE),0))</f>
        <v xml:space="preserve">B 9692 SEH </v>
      </c>
      <c r="G19" s="40" t="str">
        <f>IF(IFERROR(VLOOKUP(C19,FA_2026!$F$10:$AT$65451,10,FALSE),0)=0,"-",IFERROR(VLOOKUP(C19,FA_2026!$F$10:$AT$65451,10,FALSE),0))</f>
        <v>GH8*417121*A1*P</v>
      </c>
      <c r="H19" s="40" t="str">
        <f>IF(IFERROR(VLOOKUP(C19,FA_2026!$F$10:$AT$65451,11,FALSE),0)=0,"-",IFERROR(VLOOKUP(C19,FA_2026!$F$10:$AT$65451,11,FALSE),0))</f>
        <v>JPCZXY0DXFT011891</v>
      </c>
      <c r="I19" s="40" t="str">
        <f>IFERROR(INDEX(FA_2026!$B$10:$B$1159,MATCH('Disposal 2026'!C19,FA_2026!$F$10:$F$1159,0)),0)</f>
        <v>CLC</v>
      </c>
      <c r="J19" s="513" t="str">
        <f>IFERROR(INDEX(FA_2026!$C$10:$C$1159,MATCH('Disposal 2026'!C19,FA_2026!$F$10:$F$1159,0)),0)</f>
        <v>CLCTRP</v>
      </c>
      <c r="K19" s="100">
        <f>IF(IFERROR(VLOOKUP(C19,FA_2026!$F$10:$AT$65451,2,FALSE),0)=0,"-",IFERROR(VLOOKUP(C19,FA_2026!$F$10:$AT$65451,2,FALSE),0))</f>
        <v>42366</v>
      </c>
      <c r="L19" s="734" t="str">
        <f>IF(IFERROR(VLOOKUP(C19,'List Approval 2025'!$D$7:$M$65624,5,FALSE),0)=0,"-",IFERROR(VLOOKUP(C19,'List Approval 2025'!$D$7:$M$65624,5,FALSE),0))</f>
        <v>-</v>
      </c>
      <c r="M19" s="45">
        <f>IF(IFERROR(VLOOKUP(C19,FA_2026!$F$10:$AT$65451,14,FALSE),0)=0,"-",IFERROR(VLOOKUP(C19,FA_2026!$F$10:$AT$65451,14,FALSE),0))</f>
        <v>905181818</v>
      </c>
      <c r="N19" s="44">
        <f>IF(IFERROR(VLOOKUP(C19,FA_2026!$F$10:$AT$65451,36,FALSE),0)=0,"-",IFERROR(VLOOKUP(C19,FA_2026!$F$10:$AT$65451,36,FALSE),0))</f>
        <v>905181817.99999964</v>
      </c>
      <c r="O19" s="772">
        <f t="shared" si="4"/>
        <v>0</v>
      </c>
      <c r="P19" s="735">
        <f>IFERROR(VLOOKUP(C19,'List Approval 2026'!$D$7:$M$276,10,FALSE),0)</f>
        <v>175675676</v>
      </c>
      <c r="Q19" s="773">
        <f t="shared" si="5"/>
        <v>175675676</v>
      </c>
      <c r="R19" s="54" t="str">
        <f t="shared" si="6"/>
        <v>-</v>
      </c>
      <c r="S19" s="55"/>
      <c r="T19" s="774"/>
      <c r="U19" s="775" t="str">
        <f>IFERROR(VLOOKUP(C19,'List Approval 2026'!$D$7:$P$225,13,FALSE),"-")</f>
        <v>Citra Seraya Pratama</v>
      </c>
    </row>
    <row r="20" spans="1:22">
      <c r="A20" s="771">
        <f t="shared" si="3"/>
        <v>12</v>
      </c>
      <c r="B20" s="40" t="str">
        <f>IF(IFERROR(VLOOKUP(C20,FA_2026!$F$10:$AT$65451,5,FALSE),0)=0,"-",IFERROR(VLOOKUP(C20,FA_2026!$F$10:$AT$65451,5,FALSE),0))</f>
        <v>Head Tractor</v>
      </c>
      <c r="C20" s="179" t="s">
        <v>2609</v>
      </c>
      <c r="D20" s="40" t="str">
        <f>IF(IFERROR(VLOOKUP(C20,FA_2026!$F$10:$AT$65451,6,FALSE),0)=0,"-",IFERROR(VLOOKUP(C20,FA_2026!$F$10:$AT$65451,6,FALSE),0))</f>
        <v>HINO</v>
      </c>
      <c r="E20" s="40" t="str">
        <f>IF(IFERROR(VLOOKUP(C20,FA_2026!$F$10:$AT$65451,7,FALSE),0)=0,"-",IFERROR(VLOOKUP(C20,FA_2026!$F$10:$AT$65451,7,FALSE),0))</f>
        <v>26T</v>
      </c>
      <c r="F20" s="40" t="str">
        <f>IF(IFERROR(VLOOKUP(C20,FA_2026!$F$10:$AT$65451,9,FALSE),0)=0,"-",IFERROR(VLOOKUP(C20,FA_2026!$F$10:$AT$65451,9,FALSE),0))</f>
        <v>B 9980 SYM</v>
      </c>
      <c r="G20" s="40" t="str">
        <f>IF(IFERROR(VLOOKUP(C20,FA_2026!$F$10:$AT$65451,10,FALSE),0)=0,"-",IFERROR(VLOOKUP(C20,FA_2026!$F$10:$AT$65451,10,FALSE),0))</f>
        <v>-</v>
      </c>
      <c r="H20" s="40" t="str">
        <f>IF(IFERROR(VLOOKUP(C20,FA_2026!$F$10:$AT$65451,11,FALSE),0)=0,"-",IFERROR(VLOOKUP(C20,FA_2026!$F$10:$AT$65451,11,FALSE),0))</f>
        <v>-</v>
      </c>
      <c r="I20" s="40" t="str">
        <f>IFERROR(INDEX(FA_2026!$B$10:$B$1159,MATCH('Disposal 2026'!C20,FA_2026!$F$10:$F$1159,0)),0)</f>
        <v>CLC</v>
      </c>
      <c r="J20" s="513" t="str">
        <f>IFERROR(INDEX(FA_2026!$C$10:$C$1159,MATCH('Disposal 2026'!C20,FA_2026!$F$10:$F$1159,0)),0)</f>
        <v>CLCTRP</v>
      </c>
      <c r="K20" s="100">
        <f>IF(IFERROR(VLOOKUP(C20,FA_2026!$F$10:$AT$65451,2,FALSE),0)=0,"-",IFERROR(VLOOKUP(C20,FA_2026!$F$10:$AT$65451,2,FALSE),0))</f>
        <v>42727</v>
      </c>
      <c r="L20" s="734" t="str">
        <f>IF(IFERROR(VLOOKUP(C20,'List Approval 2025'!$D$7:$M$65624,5,FALSE),0)=0,"-",IFERROR(VLOOKUP(C20,'List Approval 2025'!$D$7:$M$65624,5,FALSE),0))</f>
        <v>-</v>
      </c>
      <c r="M20" s="45">
        <f>IF(IFERROR(VLOOKUP(C20,FA_2026!$F$10:$AT$65451,14,FALSE),0)=0,"-",IFERROR(VLOOKUP(C20,FA_2026!$F$10:$AT$65451,14,FALSE),0))</f>
        <v>629312349.5999999</v>
      </c>
      <c r="N20" s="44">
        <f>IF(IFERROR(VLOOKUP(C20,FA_2026!$F$10:$AT$65451,36,FALSE),0)=0,"-",IFERROR(VLOOKUP(C20,FA_2026!$F$10:$AT$65451,36,FALSE),0))</f>
        <v>629312349.59999979</v>
      </c>
      <c r="O20" s="772">
        <f t="shared" si="4"/>
        <v>0</v>
      </c>
      <c r="P20" s="735">
        <f>IFERROR(VLOOKUP(C20,'List Approval 2026'!$D$7:$M$276,10,FALSE),0)</f>
        <v>198198198</v>
      </c>
      <c r="Q20" s="773">
        <f t="shared" si="5"/>
        <v>198198198</v>
      </c>
      <c r="R20" s="54" t="str">
        <f t="shared" si="6"/>
        <v>-</v>
      </c>
      <c r="S20" s="55"/>
      <c r="T20" s="774"/>
      <c r="U20" s="775" t="str">
        <f>IFERROR(VLOOKUP(C20,'List Approval 2026'!$D$7:$P$225,13,FALSE),"-")</f>
        <v>Citra Seraya Pratama</v>
      </c>
    </row>
    <row r="21" spans="1:22">
      <c r="A21" s="771">
        <f t="shared" si="3"/>
        <v>13</v>
      </c>
      <c r="B21" s="40" t="str">
        <f>IF(IFERROR(VLOOKUP(C21,FA_2026!$F$10:$AT$65451,5,FALSE),0)=0,"-",IFERROR(VLOOKUP(C21,FA_2026!$F$10:$AT$65451,5,FALSE),0))</f>
        <v>Head Tractor</v>
      </c>
      <c r="C21" s="179" t="s">
        <v>2618</v>
      </c>
      <c r="D21" s="40" t="str">
        <f>IF(IFERROR(VLOOKUP(C21,FA_2026!$F$10:$AT$65451,6,FALSE),0)=0,"-",IFERROR(VLOOKUP(C21,FA_2026!$F$10:$AT$65451,6,FALSE),0))</f>
        <v>HINO</v>
      </c>
      <c r="E21" s="40" t="str">
        <f>IF(IFERROR(VLOOKUP(C21,FA_2026!$F$10:$AT$65451,7,FALSE),0)=0,"-",IFERROR(VLOOKUP(C21,FA_2026!$F$10:$AT$65451,7,FALSE),0))</f>
        <v>26T</v>
      </c>
      <c r="F21" s="40" t="str">
        <f>IF(IFERROR(VLOOKUP(C21,FA_2026!$F$10:$AT$65451,9,FALSE),0)=0,"-",IFERROR(VLOOKUP(C21,FA_2026!$F$10:$AT$65451,9,FALSE),0))</f>
        <v>B 9983 SYM</v>
      </c>
      <c r="G21" s="40" t="str">
        <f>IF(IFERROR(VLOOKUP(C21,FA_2026!$F$10:$AT$65451,10,FALSE),0)=0,"-",IFERROR(VLOOKUP(C21,FA_2026!$F$10:$AT$65451,10,FALSE),0))</f>
        <v>-</v>
      </c>
      <c r="H21" s="40" t="str">
        <f>IF(IFERROR(VLOOKUP(C21,FA_2026!$F$10:$AT$65451,11,FALSE),0)=0,"-",IFERROR(VLOOKUP(C21,FA_2026!$F$10:$AT$65451,11,FALSE),0))</f>
        <v>-</v>
      </c>
      <c r="I21" s="40" t="str">
        <f>IFERROR(INDEX(FA_2026!$B$10:$B$1159,MATCH('Disposal 2026'!C21,FA_2026!$F$10:$F$1159,0)),0)</f>
        <v>CLC</v>
      </c>
      <c r="J21" s="513" t="str">
        <f>IFERROR(INDEX(FA_2026!$C$10:$C$1159,MATCH('Disposal 2026'!C21,FA_2026!$F$10:$F$1159,0)),0)</f>
        <v>CLCTRP</v>
      </c>
      <c r="K21" s="100">
        <f>IF(IFERROR(VLOOKUP(C21,FA_2026!$F$10:$AT$65451,2,FALSE),0)=0,"-",IFERROR(VLOOKUP(C21,FA_2026!$F$10:$AT$65451,2,FALSE),0))</f>
        <v>42727</v>
      </c>
      <c r="L21" s="734">
        <f>IF(IFERROR(VLOOKUP(C21,'List Approval 2025'!$D$7:$M$65624,5,FALSE),0)=0,"-",IFERROR(VLOOKUP(C21,'List Approval 2025'!$D$7:$M$65624,5,FALSE),0))</f>
        <v>1</v>
      </c>
      <c r="M21" s="45">
        <f>IF(IFERROR(VLOOKUP(C21,FA_2026!$F$10:$AT$65451,14,FALSE),0)=0,"-",IFERROR(VLOOKUP(C21,FA_2026!$F$10:$AT$65451,14,FALSE),0))</f>
        <v>629312349.5999999</v>
      </c>
      <c r="N21" s="44">
        <f>IF(IFERROR(VLOOKUP(C21,FA_2026!$F$10:$AT$65451,36,FALSE),0)=0,"-",IFERROR(VLOOKUP(C21,FA_2026!$F$10:$AT$65451,36,FALSE),0))</f>
        <v>629312349.59999979</v>
      </c>
      <c r="O21" s="772">
        <f t="shared" si="4"/>
        <v>0</v>
      </c>
      <c r="P21" s="735">
        <f>IFERROR(VLOOKUP(C21,'List Approval 2025'!$D$7:$M$277,10,FALSE),0)</f>
        <v>162162162</v>
      </c>
      <c r="Q21" s="773">
        <f t="shared" si="5"/>
        <v>162162162</v>
      </c>
      <c r="R21" s="54" t="str">
        <f t="shared" si="6"/>
        <v>-</v>
      </c>
      <c r="S21" s="55"/>
      <c r="T21" s="774"/>
      <c r="U21" s="775" t="str">
        <f>IFERROR(VLOOKUP(C21,'List Approval 2025'!$D$7:$P$226,13,FALSE),"-")</f>
        <v>CV. TIRTO KENCONO</v>
      </c>
      <c r="V21" s="23">
        <v>2025</v>
      </c>
    </row>
    <row r="22" spans="1:22">
      <c r="A22" s="771">
        <f t="shared" si="3"/>
        <v>14</v>
      </c>
      <c r="B22" s="40" t="str">
        <f>IF(IFERROR(VLOOKUP(C22,FA_2026!$F$10:$AT$65451,5,FALSE),0)=0,"-",IFERROR(VLOOKUP(C22,FA_2026!$F$10:$AT$65451,5,FALSE),0))</f>
        <v>Forklift Sumitomo</v>
      </c>
      <c r="C22" s="179" t="s">
        <v>2184</v>
      </c>
      <c r="D22" s="40" t="str">
        <f>IF(IFERROR(VLOOKUP(C22,FA_2026!$F$10:$AT$65451,6,FALSE),0)=0,"-",IFERROR(VLOOKUP(C22,FA_2026!$F$10:$AT$65451,6,FALSE),0))</f>
        <v>Sumitomo</v>
      </c>
      <c r="E22" s="40" t="str">
        <f>IF(IFERROR(VLOOKUP(C22,FA_2026!$F$10:$AT$65451,7,FALSE),0)=0,"-",IFERROR(VLOOKUP(C22,FA_2026!$F$10:$AT$65451,7,FALSE),0))</f>
        <v>1,5T</v>
      </c>
      <c r="F22" s="40" t="str">
        <f>IF(IFERROR(VLOOKUP(C22,FA_2026!$F$10:$AT$65451,9,FALSE),0)=0,"-",IFERROR(VLOOKUP(C22,FA_2026!$F$10:$AT$65451,9,FALSE),0))</f>
        <v>-</v>
      </c>
      <c r="G22" s="40" t="str">
        <f>IF(IFERROR(VLOOKUP(C22,FA_2026!$F$10:$AT$65451,10,FALSE),0)=0,"-",IFERROR(VLOOKUP(C22,FA_2026!$F$10:$AT$65451,10,FALSE),0))</f>
        <v>U2254</v>
      </c>
      <c r="H22" s="40" t="str">
        <f>IF(IFERROR(VLOOKUP(C22,FA_2026!$F$10:$AT$65451,11,FALSE),0)=0,"-",IFERROR(VLOOKUP(C22,FA_2026!$F$10:$AT$65451,11,FALSE),0))</f>
        <v>R1H-4389</v>
      </c>
      <c r="I22" s="40" t="str">
        <f>IFERROR(INDEX(FA_2026!$B$10:$B$1159,MATCH('Disposal 2026'!C22,FA_2026!$F$10:$F$1159,0)),0)</f>
        <v>CLC</v>
      </c>
      <c r="J22" s="513" t="str">
        <f>IFERROR(INDEX(FA_2026!$C$10:$C$1159,MATCH('Disposal 2026'!C22,FA_2026!$F$10:$F$1159,0)),0)</f>
        <v>CLCWH</v>
      </c>
      <c r="K22" s="100">
        <f>IF(IFERROR(VLOOKUP(C22,FA_2026!$F$10:$AT$65451,2,FALSE),0)=0,"-",IFERROR(VLOOKUP(C22,FA_2026!$F$10:$AT$65451,2,FALSE),0))</f>
        <v>41715</v>
      </c>
      <c r="L22" s="734" t="str">
        <f>IF(IFERROR(VLOOKUP(C22,'List Approval 2025'!$D$7:$M$65624,5,FALSE),0)=0,"-",IFERROR(VLOOKUP(C22,'List Approval 2025'!$D$7:$M$65624,5,FALSE),0))</f>
        <v>-</v>
      </c>
      <c r="M22" s="45">
        <f>IF(IFERROR(VLOOKUP(C22,FA_2026!$F$10:$AT$65451,14,FALSE),0)=0,"-",IFERROR(VLOOKUP(C22,FA_2026!$F$10:$AT$65451,14,FALSE),0))</f>
        <v>253184243</v>
      </c>
      <c r="N22" s="44">
        <f>IF(IFERROR(VLOOKUP(C22,FA_2026!$F$10:$AT$65451,36,FALSE),0)=0,"-",IFERROR(VLOOKUP(C22,FA_2026!$F$10:$AT$65451,36,FALSE),0))</f>
        <v>253184243</v>
      </c>
      <c r="O22" s="772">
        <f t="shared" si="4"/>
        <v>0</v>
      </c>
      <c r="P22" s="735">
        <f>IFERROR(VLOOKUP(C22,'List Approval 2026'!$D$7:$M$276,10,FALSE),0)</f>
        <v>15765766</v>
      </c>
      <c r="Q22" s="773">
        <f t="shared" si="5"/>
        <v>15765766</v>
      </c>
      <c r="R22" s="54" t="str">
        <f t="shared" si="6"/>
        <v>-</v>
      </c>
      <c r="S22" s="55"/>
      <c r="T22" s="774"/>
      <c r="U22" s="775" t="str">
        <f>IFERROR(VLOOKUP(C22,'List Approval 2026'!$D$7:$P$225,13,FALSE),"-")</f>
        <v>Najwa Jaya</v>
      </c>
    </row>
    <row r="23" spans="1:22">
      <c r="A23" s="771">
        <f t="shared" si="3"/>
        <v>15</v>
      </c>
      <c r="B23" s="40" t="str">
        <f>IF(IFERROR(VLOOKUP(C23,FA_2026!$F$10:$AT$65451,5,FALSE),0)=0,"-",IFERROR(VLOOKUP(C23,FA_2026!$F$10:$AT$65451,5,FALSE),0))</f>
        <v>CCTV</v>
      </c>
      <c r="C23" s="179" t="s">
        <v>505</v>
      </c>
      <c r="D23" s="40" t="str">
        <f>IF(IFERROR(VLOOKUP(C23,FA_2026!$F$10:$AT$65451,6,FALSE),0)=0,"-",IFERROR(VLOOKUP(C23,FA_2026!$F$10:$AT$65451,6,FALSE),0))</f>
        <v>Sundara Putra Prima</v>
      </c>
      <c r="E23" s="40" t="str">
        <f>IF(IFERROR(VLOOKUP(C23,FA_2026!$F$10:$AT$65451,7,FALSE),0)=0,"-",IFERROR(VLOOKUP(C23,FA_2026!$F$10:$AT$65451,7,FALSE),0))</f>
        <v>Bojonegara</v>
      </c>
      <c r="F23" s="40" t="str">
        <f>IF(IFERROR(VLOOKUP(C23,FA_2026!$F$10:$AT$65451,9,FALSE),0)=0,"-",IFERROR(VLOOKUP(C23,FA_2026!$F$10:$AT$65451,9,FALSE),0))</f>
        <v>HIK Vision</v>
      </c>
      <c r="G23" s="40" t="str">
        <f>IF(IFERROR(VLOOKUP(C23,FA_2026!$F$10:$AT$65451,10,FALSE),0)=0,"-",IFERROR(VLOOKUP(C23,FA_2026!$F$10:$AT$65451,10,FALSE),0))</f>
        <v>-</v>
      </c>
      <c r="H23" s="40" t="str">
        <f>IF(IFERROR(VLOOKUP(C23,FA_2026!$F$10:$AT$65451,11,FALSE),0)=0,"-",IFERROR(VLOOKUP(C23,FA_2026!$F$10:$AT$65451,11,FALSE),0))</f>
        <v>-</v>
      </c>
      <c r="I23" s="40" t="str">
        <f>IFERROR(INDEX(FA_2026!$B$10:$B$1159,MATCH('Disposal 2026'!C23,FA_2026!$F$10:$F$1159,0)),0)</f>
        <v>HCT</v>
      </c>
      <c r="J23" s="513" t="str">
        <f>IFERROR(INDEX(FA_2026!$C$10:$C$1159,MATCH('Disposal 2026'!C23,FA_2026!$F$10:$F$1159,0)),0)</f>
        <v>D30</v>
      </c>
      <c r="K23" s="100">
        <f>IF(IFERROR(VLOOKUP(C23,FA_2026!$F$10:$AT$65451,2,FALSE),0)=0,"-",IFERROR(VLOOKUP(C23,FA_2026!$F$10:$AT$65451,2,FALSE),0))</f>
        <v>43998</v>
      </c>
      <c r="L23" s="734" t="str">
        <f>IF(IFERROR(VLOOKUP(C23,'List Approval 2025'!$D$7:$M$65624,5,FALSE),0)=0,"-",IFERROR(VLOOKUP(C23,'List Approval 2025'!$D$7:$M$65624,5,FALSE),0))</f>
        <v>1</v>
      </c>
      <c r="M23" s="45">
        <f>IF(IFERROR(VLOOKUP(C23,FA_2026!$F$10:$AT$65451,14,FALSE),0)=0,"-",IFERROR(VLOOKUP(C23,FA_2026!$F$10:$AT$65451,14,FALSE),0))</f>
        <v>73425000</v>
      </c>
      <c r="N23" s="44">
        <f>IF(IFERROR(VLOOKUP(C23,FA_2026!$F$10:$AT$65451,36,FALSE),0)=0,"-",IFERROR(VLOOKUP(C23,FA_2026!$F$10:$AT$65451,36,FALSE),0))</f>
        <v>73425000</v>
      </c>
      <c r="O23" s="772">
        <f t="shared" si="4"/>
        <v>0</v>
      </c>
      <c r="P23" s="735">
        <f>IFERROR(VLOOKUP(C23,'List Approval 2026'!$D$7:$M$276,10,FALSE),0)</f>
        <v>0</v>
      </c>
      <c r="Q23" s="773">
        <f t="shared" si="5"/>
        <v>0</v>
      </c>
      <c r="R23" s="54" t="str">
        <f t="shared" si="6"/>
        <v>-</v>
      </c>
      <c r="S23" s="55"/>
      <c r="T23" s="774"/>
      <c r="U23" s="775" t="str">
        <f>IFERROR(VLOOKUP(C23,'List Approval 2026'!$D$7:$P$225,13,FALSE),"-")</f>
        <v>SII</v>
      </c>
    </row>
    <row r="24" spans="1:22">
      <c r="A24" s="771">
        <f t="shared" si="3"/>
        <v>16</v>
      </c>
      <c r="B24" s="40" t="str">
        <f>IF(IFERROR(VLOOKUP(C24,FA_2026!$F$10:$AT$65451,5,FALSE),0)=0,"-",IFERROR(VLOOKUP(C24,FA_2026!$F$10:$AT$65451,5,FALSE),0))</f>
        <v>Bojonegara CCTV Camera System</v>
      </c>
      <c r="C24" s="179" t="s">
        <v>529</v>
      </c>
      <c r="D24" s="40" t="str">
        <f>IF(IFERROR(VLOOKUP(C24,FA_2026!$F$10:$AT$65451,6,FALSE),0)=0,"-",IFERROR(VLOOKUP(C24,FA_2026!$F$10:$AT$65451,6,FALSE),0))</f>
        <v>Tiga Putra Pandawa</v>
      </c>
      <c r="E24" s="40" t="str">
        <f>IF(IFERROR(VLOOKUP(C24,FA_2026!$F$10:$AT$65451,7,FALSE),0)=0,"-",IFERROR(VLOOKUP(C24,FA_2026!$F$10:$AT$65451,7,FALSE),0))</f>
        <v>-</v>
      </c>
      <c r="F24" s="40" t="str">
        <f>IF(IFERROR(VLOOKUP(C24,FA_2026!$F$10:$AT$65451,9,FALSE),0)=0,"-",IFERROR(VLOOKUP(C24,FA_2026!$F$10:$AT$65451,9,FALSE),0))</f>
        <v>14 MP</v>
      </c>
      <c r="G24" s="40" t="str">
        <f>IF(IFERROR(VLOOKUP(C24,FA_2026!$F$10:$AT$65451,10,FALSE),0)=0,"-",IFERROR(VLOOKUP(C24,FA_2026!$F$10:$AT$65451,10,FALSE),0))</f>
        <v>14 MP</v>
      </c>
      <c r="H24" s="40" t="str">
        <f>IF(IFERROR(VLOOKUP(C24,FA_2026!$F$10:$AT$65451,11,FALSE),0)=0,"-",IFERROR(VLOOKUP(C24,FA_2026!$F$10:$AT$65451,11,FALSE),0))</f>
        <v>14 MP</v>
      </c>
      <c r="I24" s="40" t="str">
        <f>IFERROR(INDEX(FA_2026!$B$10:$B$1159,MATCH('Disposal 2026'!C24,FA_2026!$F$10:$F$1159,0)),0)</f>
        <v>CLGC</v>
      </c>
      <c r="J24" s="513" t="str">
        <f>IFERROR(INDEX(FA_2026!$C$10:$C$1159,MATCH('Disposal 2026'!C24,FA_2026!$F$10:$F$1159,0)),0)</f>
        <v>D30</v>
      </c>
      <c r="K24" s="100">
        <f>IF(IFERROR(VLOOKUP(C24,FA_2026!$F$10:$AT$65451,2,FALSE),0)=0,"-",IFERROR(VLOOKUP(C24,FA_2026!$F$10:$AT$65451,2,FALSE),0))</f>
        <v>44195</v>
      </c>
      <c r="L24" s="734" t="str">
        <f>IF(IFERROR(VLOOKUP(C24,'List Approval 2025'!$D$7:$M$65624,5,FALSE),0)=0,"-",IFERROR(VLOOKUP(C24,'List Approval 2025'!$D$7:$M$65624,5,FALSE),0))</f>
        <v>-</v>
      </c>
      <c r="M24" s="45">
        <f>IF(IFERROR(VLOOKUP(C24,FA_2026!$F$10:$AT$65451,14,FALSE),0)=0,"-",IFERROR(VLOOKUP(C24,FA_2026!$F$10:$AT$65451,14,FALSE),0))</f>
        <v>116000000</v>
      </c>
      <c r="N24" s="44">
        <f>IF(IFERROR(VLOOKUP(C24,FA_2026!$F$10:$AT$65451,36,FALSE),0)=0,"-",IFERROR(VLOOKUP(C24,FA_2026!$F$10:$AT$65451,36,FALSE),0))</f>
        <v>116000000.00000001</v>
      </c>
      <c r="O24" s="772">
        <f t="shared" si="4"/>
        <v>0</v>
      </c>
      <c r="P24" s="735">
        <f>IFERROR(VLOOKUP(C24,'List Approval 2026'!$D$7:$M$276,10,FALSE),0)</f>
        <v>0</v>
      </c>
      <c r="Q24" s="773">
        <f t="shared" si="5"/>
        <v>0</v>
      </c>
      <c r="R24" s="54" t="str">
        <f t="shared" si="6"/>
        <v>-</v>
      </c>
      <c r="S24" s="55"/>
      <c r="T24" s="774"/>
      <c r="U24" s="775">
        <f>IFERROR(VLOOKUP(C24,'List Approval 2026'!$D$7:$P$225,13,FALSE),"-")</f>
        <v>0</v>
      </c>
    </row>
    <row r="25" spans="1:22">
      <c r="A25" s="771">
        <f t="shared" si="3"/>
        <v>17</v>
      </c>
      <c r="B25" s="40" t="str">
        <f>IF(IFERROR(VLOOKUP(C25,FA_2026!$F$10:$AT$65451,5,FALSE),0)=0,"-",IFERROR(VLOOKUP(C25,FA_2026!$F$10:$AT$65451,5,FALSE),0))</f>
        <v>Avanza Veloz A/T</v>
      </c>
      <c r="C25" s="179" t="s">
        <v>2901</v>
      </c>
      <c r="D25" s="40" t="str">
        <f>IF(IFERROR(VLOOKUP(C25,FA_2026!$F$10:$AT$65451,6,FALSE),0)=0,"-",IFERROR(VLOOKUP(C25,FA_2026!$F$10:$AT$65451,6,FALSE),0))</f>
        <v>Tunas Ridean</v>
      </c>
      <c r="E25" s="40" t="str">
        <f>IF(IFERROR(VLOOKUP(C25,FA_2026!$F$10:$AT$65451,7,FALSE),0)=0,"-",IFERROR(VLOOKUP(C25,FA_2026!$F$10:$AT$65451,7,FALSE),0))</f>
        <v>Cilegon Admin</v>
      </c>
      <c r="F25" s="40" t="str">
        <f>IF(IFERROR(VLOOKUP(C25,FA_2026!$F$10:$AT$65451,9,FALSE),0)=0,"-",IFERROR(VLOOKUP(C25,FA_2026!$F$10:$AT$65451,9,FALSE),0))</f>
        <v>A 1417 RG</v>
      </c>
      <c r="G25" s="40" t="str">
        <f>IF(IFERROR(VLOOKUP(C25,FA_2026!$F$10:$AT$65451,10,FALSE),0)=0,"-",IFERROR(VLOOKUP(C25,FA_2026!$F$10:$AT$65451,10,FALSE),0))</f>
        <v>1 NR G012568</v>
      </c>
      <c r="H25" s="40" t="str">
        <f>IF(IFERROR(VLOOKUP(C25,FA_2026!$F$10:$AT$65451,11,FALSE),0)=0,"-",IFERROR(VLOOKUP(C25,FA_2026!$F$10:$AT$65451,11,FALSE),0))</f>
        <v>MHKM5EB4JKK011440</v>
      </c>
      <c r="I25" s="40" t="str">
        <f>IFERROR(INDEX(FA_2026!$B$10:$B$1159,MATCH('Disposal 2026'!C25,FA_2026!$F$10:$F$1159,0)),0)</f>
        <v>CLGA</v>
      </c>
      <c r="J25" s="513" t="str">
        <f>IFERROR(INDEX(FA_2026!$C$10:$C$1159,MATCH('Disposal 2026'!C25,FA_2026!$F$10:$F$1159,0)),0)</f>
        <v>AD_CGADM</v>
      </c>
      <c r="K25" s="100">
        <f>IF(IFERROR(VLOOKUP(C25,FA_2026!$F$10:$AT$65451,2,FALSE),0)=0,"-",IFERROR(VLOOKUP(C25,FA_2026!$F$10:$AT$65451,2,FALSE),0))</f>
        <v>43614</v>
      </c>
      <c r="L25" s="734" t="str">
        <f>IF(IFERROR(VLOOKUP(C25,'List Approval 2025'!$D$7:$M$65624,5,FALSE),0)=0,"-",IFERROR(VLOOKUP(C25,'List Approval 2025'!$D$7:$M$65624,5,FALSE),0))</f>
        <v>-</v>
      </c>
      <c r="M25" s="45">
        <f>IF(IFERROR(VLOOKUP(C25,FA_2026!$F$10:$AT$65451,14,FALSE),0)=0,"-",IFERROR(VLOOKUP(C25,FA_2026!$F$10:$AT$65451,14,FALSE),0))</f>
        <v>210725114</v>
      </c>
      <c r="N25" s="44">
        <f>IF(IFERROR(VLOOKUP(C25,FA_2026!$F$10:$AT$65451,36,FALSE),0)=0,"-",IFERROR(VLOOKUP(C25,FA_2026!$F$10:$AT$65451,36,FALSE),0))</f>
        <v>210725114.00000003</v>
      </c>
      <c r="O25" s="772">
        <f t="shared" si="4"/>
        <v>0</v>
      </c>
      <c r="P25" s="735">
        <f>IFERROR(VLOOKUP(C25,'List Approval 2026'!$D$7:$M$276,10,FALSE),0)</f>
        <v>31531532</v>
      </c>
      <c r="Q25" s="773">
        <f t="shared" si="5"/>
        <v>31531532</v>
      </c>
      <c r="R25" s="54" t="str">
        <f t="shared" si="6"/>
        <v>-</v>
      </c>
      <c r="S25" s="55"/>
      <c r="T25" s="774"/>
      <c r="U25" s="775" t="str">
        <f>IFERROR(VLOOKUP(C25,'List Approval 2026'!$D$7:$P$225,13,FALSE),"-")</f>
        <v>Fajar Hikmah</v>
      </c>
    </row>
    <row r="26" spans="1:22">
      <c r="A26" s="771">
        <f t="shared" si="3"/>
        <v>18</v>
      </c>
      <c r="B26" s="40" t="str">
        <f>IF(IFERROR(VLOOKUP(C26,FA_2026!$F$10:$AT$65451,5,FALSE),0)=0,"-",IFERROR(VLOOKUP(C26,FA_2026!$F$10:$AT$65451,5,FALSE),0))</f>
        <v>Computer</v>
      </c>
      <c r="C26" s="179" t="s">
        <v>3996</v>
      </c>
      <c r="D26" s="40" t="str">
        <f>IF(IFERROR(VLOOKUP(C26,FA_2026!$F$10:$AT$65451,6,FALSE),0)=0,"-",IFERROR(VLOOKUP(C26,FA_2026!$F$10:$AT$65451,6,FALSE),0))</f>
        <v>Sony SVF15N1A1J</v>
      </c>
      <c r="E26" s="40" t="str">
        <f>IF(IFERROR(VLOOKUP(C26,FA_2026!$F$10:$AT$65451,7,FALSE),0)=0,"-",IFERROR(VLOOKUP(C26,FA_2026!$F$10:$AT$65451,7,FALSE),0))</f>
        <v>Mr, Tomita</v>
      </c>
      <c r="F26" s="40" t="str">
        <f>IF(IFERROR(VLOOKUP(C26,FA_2026!$F$10:$AT$65451,9,FALSE),0)=0,"-",IFERROR(VLOOKUP(C26,FA_2026!$F$10:$AT$65451,9,FALSE),0))</f>
        <v>-</v>
      </c>
      <c r="G26" s="40" t="str">
        <f>IF(IFERROR(VLOOKUP(C26,FA_2026!$F$10:$AT$65451,10,FALSE),0)=0,"-",IFERROR(VLOOKUP(C26,FA_2026!$F$10:$AT$65451,10,FALSE),0))</f>
        <v>-</v>
      </c>
      <c r="H26" s="40" t="str">
        <f>IF(IFERROR(VLOOKUP(C26,FA_2026!$F$10:$AT$65451,11,FALSE),0)=0,"-",IFERROR(VLOOKUP(C26,FA_2026!$F$10:$AT$65451,11,FALSE),0))</f>
        <v>-</v>
      </c>
      <c r="I26" s="40" t="str">
        <f>IFERROR(INDEX(FA_2026!$B$10:$B$1159,MATCH('Disposal 2026'!C26,FA_2026!$F$10:$F$1159,0)),0)</f>
        <v>JPO</v>
      </c>
      <c r="J26" s="513" t="str">
        <f>IFERROR(INDEX(FA_2026!$C$10:$C$1159,MATCH('Disposal 2026'!C26,FA_2026!$F$10:$F$1159,0)),0)</f>
        <v>PJT14</v>
      </c>
      <c r="K26" s="100">
        <f>IF(IFERROR(VLOOKUP(C26,FA_2026!$F$10:$AT$65451,2,FALSE),0)=0,"-",IFERROR(VLOOKUP(C26,FA_2026!$F$10:$AT$65451,2,FALSE),0))</f>
        <v>41667</v>
      </c>
      <c r="L26" s="734" t="str">
        <f>IF(IFERROR(VLOOKUP(C26,'List Approval 2025'!$D$7:$M$65624,5,FALSE),0)=0,"-",IFERROR(VLOOKUP(C26,'List Approval 2025'!$D$7:$M$65624,5,FALSE),0))</f>
        <v>-</v>
      </c>
      <c r="M26" s="45">
        <f>IF(IFERROR(VLOOKUP(C26,FA_2026!$F$10:$AT$65451,14,FALSE),0)=0,"-",IFERROR(VLOOKUP(C26,FA_2026!$F$10:$AT$65451,14,FALSE),0))</f>
        <v>31094062</v>
      </c>
      <c r="N26" s="44">
        <f>IF(IFERROR(VLOOKUP(C26,FA_2026!$F$10:$AT$65451,36,FALSE),0)=0,"-",IFERROR(VLOOKUP(C26,FA_2026!$F$10:$AT$65451,36,FALSE),0))</f>
        <v>31094061.999999996</v>
      </c>
      <c r="O26" s="772">
        <f t="shared" si="4"/>
        <v>0</v>
      </c>
      <c r="P26" s="735">
        <f>IFERROR(VLOOKUP(C26,'List Approval 2026'!$D$7:$M$276,10,FALSE),0)</f>
        <v>0</v>
      </c>
      <c r="Q26" s="773">
        <f t="shared" si="5"/>
        <v>0</v>
      </c>
      <c r="R26" s="54" t="str">
        <f t="shared" si="6"/>
        <v>-</v>
      </c>
      <c r="S26" s="55"/>
      <c r="T26" s="774"/>
      <c r="U26" s="775">
        <f>IFERROR(VLOOKUP(C26,'List Approval 2026'!$D$7:$P$225,13,FALSE),"-")</f>
        <v>0</v>
      </c>
    </row>
    <row r="27" spans="1:22">
      <c r="A27" s="771">
        <f t="shared" si="3"/>
        <v>19</v>
      </c>
      <c r="B27" s="40" t="str">
        <f>IF(IFERROR(VLOOKUP(C27,FA_2026!$F$10:$AT$65451,5,FALSE),0)=0,"-",IFERROR(VLOOKUP(C27,FA_2026!$F$10:$AT$65451,5,FALSE),0))</f>
        <v>Tractor Head</v>
      </c>
      <c r="C27" s="179" t="s">
        <v>2573</v>
      </c>
      <c r="D27" s="40" t="str">
        <f>IF(IFERROR(VLOOKUP(C27,FA_2026!$F$10:$AT$65451,6,FALSE),0)=0,"-",IFERROR(VLOOKUP(C27,FA_2026!$F$10:$AT$65451,6,FALSE),0))</f>
        <v>Nissan</v>
      </c>
      <c r="E27" s="40" t="str">
        <f>IF(IFERROR(VLOOKUP(C27,FA_2026!$F$10:$AT$65451,7,FALSE),0)=0,"-",IFERROR(VLOOKUP(C27,FA_2026!$F$10:$AT$65451,7,FALSE),0))</f>
        <v>370HP</v>
      </c>
      <c r="F27" s="40" t="str">
        <f>IF(IFERROR(VLOOKUP(C27,FA_2026!$F$10:$AT$65451,9,FALSE),0)=0,"-",IFERROR(VLOOKUP(C27,FA_2026!$F$10:$AT$65451,9,FALSE),0))</f>
        <v>A 9167 TY</v>
      </c>
      <c r="G27" s="40" t="str">
        <f>IF(IFERROR(VLOOKUP(C27,FA_2026!$F$10:$AT$65451,10,FALSE),0)=0,"-",IFERROR(VLOOKUP(C27,FA_2026!$F$10:$AT$65451,10,FALSE),0))</f>
        <v>GH11371455A2L</v>
      </c>
      <c r="H27" s="40" t="str">
        <f>IF(IFERROR(VLOOKUP(C27,FA_2026!$F$10:$AT$65451,11,FALSE),0)=0,"-",IFERROR(VLOOKUP(C27,FA_2026!$F$10:$AT$65451,11,FALSE),0))</f>
        <v>JPCZM3OD6GT013165</v>
      </c>
      <c r="I27" s="40" t="str">
        <f>IFERROR(INDEX(FA_2026!$B$10:$B$1159,MATCH('Disposal 2026'!C27,FA_2026!$F$10:$F$1159,0)),0)</f>
        <v>KOS</v>
      </c>
      <c r="J27" s="513" t="str">
        <f>IFERROR(INDEX(FA_2026!$C$10:$C$1159,MATCH('Disposal 2026'!C27,FA_2026!$F$10:$F$1159,0)),0)</f>
        <v>3KO</v>
      </c>
      <c r="K27" s="100">
        <f>IF(IFERROR(VLOOKUP(C27,FA_2026!$F$10:$AT$65451,2,FALSE),0)=0,"-",IFERROR(VLOOKUP(C27,FA_2026!$F$10:$AT$65451,2,FALSE),0))</f>
        <v>42654</v>
      </c>
      <c r="L27" s="734" t="str">
        <f>IF(IFERROR(VLOOKUP(C27,'List Approval 2025'!$D$7:$M$65624,5,FALSE),0)=0,"-",IFERROR(VLOOKUP(C27,'List Approval 2025'!$D$7:$M$65624,5,FALSE),0))</f>
        <v>-</v>
      </c>
      <c r="M27" s="45">
        <f>IF(IFERROR(VLOOKUP(C27,FA_2026!$F$10:$AT$65451,14,FALSE),0)=0,"-",IFERROR(VLOOKUP(C27,FA_2026!$F$10:$AT$65451,14,FALSE),0))</f>
        <v>945000000</v>
      </c>
      <c r="N27" s="44">
        <f>IF(IFERROR(VLOOKUP(C27,FA_2026!$F$10:$AT$65451,36,FALSE),0)=0,"-",IFERROR(VLOOKUP(C27,FA_2026!$F$10:$AT$65451,36,FALSE),0))</f>
        <v>945000000</v>
      </c>
      <c r="O27" s="772">
        <f t="shared" si="4"/>
        <v>0</v>
      </c>
      <c r="P27" s="735">
        <f>IFERROR(VLOOKUP(C27,'List Approval 2026'!$D$7:$M$276,10,FALSE),0)</f>
        <v>175675676</v>
      </c>
      <c r="Q27" s="773">
        <f t="shared" si="5"/>
        <v>175675676</v>
      </c>
      <c r="R27" s="54" t="str">
        <f t="shared" si="6"/>
        <v>-</v>
      </c>
      <c r="S27" s="55"/>
      <c r="T27" s="774"/>
      <c r="U27" s="775" t="str">
        <f>IFERROR(VLOOKUP(C27,'List Approval 2026'!$D$7:$P$225,13,FALSE),"-")</f>
        <v>Cahaya Said</v>
      </c>
    </row>
    <row r="28" spans="1:22">
      <c r="A28" s="771">
        <f t="shared" si="3"/>
        <v>20</v>
      </c>
      <c r="B28" s="40" t="str">
        <f>IF(IFERROR(VLOOKUP(C28,FA_2026!$F$10:$AT$65451,5,FALSE),0)=0,"-",IFERROR(VLOOKUP(C28,FA_2026!$F$10:$AT$65451,5,FALSE),0))</f>
        <v>Dumptruck</v>
      </c>
      <c r="C28" s="179" t="s">
        <v>2587</v>
      </c>
      <c r="D28" s="40" t="str">
        <f>IF(IFERROR(VLOOKUP(C28,FA_2026!$F$10:$AT$65451,6,FALSE),0)=0,"-",IFERROR(VLOOKUP(C28,FA_2026!$F$10:$AT$65451,6,FALSE),0))</f>
        <v>Mitsubishi</v>
      </c>
      <c r="E28" s="40" t="str">
        <f>IF(IFERROR(VLOOKUP(C28,FA_2026!$F$10:$AT$65451,7,FALSE),0)=0,"-",IFERROR(VLOOKUP(C28,FA_2026!$F$10:$AT$65451,7,FALSE),0))</f>
        <v>10T</v>
      </c>
      <c r="F28" s="40" t="str">
        <f>IF(IFERROR(VLOOKUP(C28,FA_2026!$F$10:$AT$65451,9,FALSE),0)=0,"-",IFERROR(VLOOKUP(C28,FA_2026!$F$10:$AT$65451,9,FALSE),0))</f>
        <v>A 9150 TY</v>
      </c>
      <c r="G28" s="40" t="str">
        <f>IF(IFERROR(VLOOKUP(C28,FA_2026!$F$10:$AT$65451,10,FALSE),0)=0,"-",IFERROR(VLOOKUP(C28,FA_2026!$F$10:$AT$65451,10,FALSE),0))</f>
        <v>6D16-P29916</v>
      </c>
      <c r="H28" s="40" t="str">
        <f>IF(IFERROR(VLOOKUP(C28,FA_2026!$F$10:$AT$65451,11,FALSE),0)=0,"-",IFERROR(VLOOKUP(C28,FA_2026!$F$10:$AT$65451,11,FALSE),0))</f>
        <v>MHMFM517AGK010908</v>
      </c>
      <c r="I28" s="40" t="str">
        <f>IFERROR(INDEX(FA_2026!$B$10:$B$1159,MATCH('Disposal 2026'!C28,FA_2026!$F$10:$F$1159,0)),0)</f>
        <v>KOS</v>
      </c>
      <c r="J28" s="513" t="str">
        <f>IFERROR(INDEX(FA_2026!$C$10:$C$1159,MATCH('Disposal 2026'!C28,FA_2026!$F$10:$F$1159,0)),0)</f>
        <v>3KO</v>
      </c>
      <c r="K28" s="100">
        <f>IF(IFERROR(VLOOKUP(C28,FA_2026!$F$10:$AT$65451,2,FALSE),0)=0,"-",IFERROR(VLOOKUP(C28,FA_2026!$F$10:$AT$65451,2,FALSE),0))</f>
        <v>42682</v>
      </c>
      <c r="L28" s="734" t="str">
        <f>IF(IFERROR(VLOOKUP(C28,'List Approval 2025'!$D$7:$M$65624,5,FALSE),0)=0,"-",IFERROR(VLOOKUP(C28,'List Approval 2025'!$D$7:$M$65624,5,FALSE),0))</f>
        <v>-</v>
      </c>
      <c r="M28" s="45">
        <f>IF(IFERROR(VLOOKUP(C28,FA_2026!$F$10:$AT$65451,14,FALSE),0)=0,"-",IFERROR(VLOOKUP(C28,FA_2026!$F$10:$AT$65451,14,FALSE),0))</f>
        <v>545815545</v>
      </c>
      <c r="N28" s="44">
        <f>IF(IFERROR(VLOOKUP(C28,FA_2026!$F$10:$AT$65451,36,FALSE),0)=0,"-",IFERROR(VLOOKUP(C28,FA_2026!$F$10:$AT$65451,36,FALSE),0))</f>
        <v>545815545</v>
      </c>
      <c r="O28" s="772">
        <f t="shared" si="4"/>
        <v>0</v>
      </c>
      <c r="P28" s="735">
        <f>IFERROR(VLOOKUP(C28,'List Approval 2026'!$D$7:$M$276,10,FALSE),0)</f>
        <v>45045045</v>
      </c>
      <c r="Q28" s="773">
        <f t="shared" si="5"/>
        <v>45045045</v>
      </c>
      <c r="R28" s="54" t="str">
        <f t="shared" si="6"/>
        <v>-</v>
      </c>
      <c r="S28" s="55"/>
      <c r="T28" s="774"/>
      <c r="U28" s="775" t="str">
        <f>IFERROR(VLOOKUP(C28,'List Approval 2026'!$D$7:$P$225,13,FALSE),"-")</f>
        <v>Cahaya Said</v>
      </c>
    </row>
    <row r="29" spans="1:22">
      <c r="A29" s="771">
        <f t="shared" si="3"/>
        <v>21</v>
      </c>
      <c r="B29" s="40" t="str">
        <f>IF(IFERROR(VLOOKUP(C29,FA_2026!$F$10:$AT$65451,5,FALSE),0)=0,"-",IFERROR(VLOOKUP(C29,FA_2026!$F$10:$AT$65451,5,FALSE),0))</f>
        <v>Chassis High Bed</v>
      </c>
      <c r="C29" s="179" t="s">
        <v>2593</v>
      </c>
      <c r="D29" s="40" t="str">
        <f>IF(IFERROR(VLOOKUP(C29,FA_2026!$F$10:$AT$65451,6,FALSE),0)=0,"-",IFERROR(VLOOKUP(C29,FA_2026!$F$10:$AT$65451,6,FALSE),0))</f>
        <v>Simojoyo</v>
      </c>
      <c r="E29" s="40" t="str">
        <f>IF(IFERROR(VLOOKUP(C29,FA_2026!$F$10:$AT$65451,7,FALSE),0)=0,"-",IFERROR(VLOOKUP(C29,FA_2026!$F$10:$AT$65451,7,FALSE),0))</f>
        <v>40 feet; 3 axcle</v>
      </c>
      <c r="F29" s="40" t="str">
        <f>IF(IFERROR(VLOOKUP(C29,FA_2026!$F$10:$AT$65451,9,FALSE),0)=0,"-",IFERROR(VLOOKUP(C29,FA_2026!$F$10:$AT$65451,9,FALSE),0))</f>
        <v>A 9167 TY</v>
      </c>
      <c r="G29" s="40" t="str">
        <f>IF(IFERROR(VLOOKUP(C29,FA_2026!$F$10:$AT$65451,10,FALSE),0)=0,"-",IFERROR(VLOOKUP(C29,FA_2026!$F$10:$AT$65451,10,FALSE),0))</f>
        <v>-</v>
      </c>
      <c r="H29" s="40" t="str">
        <f>IF(IFERROR(VLOOKUP(C29,FA_2026!$F$10:$AT$65451,11,FALSE),0)=0,"-",IFERROR(VLOOKUP(C29,FA_2026!$F$10:$AT$65451,11,FALSE),0))</f>
        <v>SJE-40-1569</v>
      </c>
      <c r="I29" s="40" t="str">
        <f>IFERROR(INDEX(FA_2026!$B$10:$B$1159,MATCH('Disposal 2026'!C29,FA_2026!$F$10:$F$1159,0)),0)</f>
        <v>KOS</v>
      </c>
      <c r="J29" s="513" t="str">
        <f>IFERROR(INDEX(FA_2026!$C$10:$C$1159,MATCH('Disposal 2026'!C29,FA_2026!$F$10:$F$1159,0)),0)</f>
        <v>3KO</v>
      </c>
      <c r="K29" s="100">
        <f>IF(IFERROR(VLOOKUP(C29,FA_2026!$F$10:$AT$65451,2,FALSE),0)=0,"-",IFERROR(VLOOKUP(C29,FA_2026!$F$10:$AT$65451,2,FALSE),0))</f>
        <v>42705</v>
      </c>
      <c r="L29" s="734" t="str">
        <f>IF(IFERROR(VLOOKUP(C29,'List Approval 2025'!$D$7:$M$65624,5,FALSE),0)=0,"-",IFERROR(VLOOKUP(C29,'List Approval 2025'!$D$7:$M$65624,5,FALSE),0))</f>
        <v>-</v>
      </c>
      <c r="M29" s="45">
        <f>IF(IFERROR(VLOOKUP(C29,FA_2026!$F$10:$AT$65451,14,FALSE),0)=0,"-",IFERROR(VLOOKUP(C29,FA_2026!$F$10:$AT$65451,14,FALSE),0))</f>
        <v>327000000</v>
      </c>
      <c r="N29" s="44">
        <f>IF(IFERROR(VLOOKUP(C29,FA_2026!$F$10:$AT$65451,36,FALSE),0)=0,"-",IFERROR(VLOOKUP(C29,FA_2026!$F$10:$AT$65451,36,FALSE),0))</f>
        <v>327000000</v>
      </c>
      <c r="O29" s="772">
        <f t="shared" si="4"/>
        <v>0</v>
      </c>
      <c r="P29" s="735">
        <f>IFERROR(VLOOKUP(C29,'List Approval 2026'!$D$7:$M$276,10,FALSE),0)</f>
        <v>45045045</v>
      </c>
      <c r="Q29" s="773">
        <f t="shared" si="5"/>
        <v>45045045</v>
      </c>
      <c r="R29" s="54" t="str">
        <f t="shared" si="6"/>
        <v>-</v>
      </c>
      <c r="S29" s="55"/>
      <c r="T29" s="774"/>
      <c r="U29" s="775" t="str">
        <f>IFERROR(VLOOKUP(C29,'List Approval 2026'!$D$7:$P$225,13,FALSE),"-")</f>
        <v>Cahaya Said</v>
      </c>
    </row>
    <row r="30" spans="1:22">
      <c r="A30" s="771">
        <f t="shared" si="3"/>
        <v>22</v>
      </c>
      <c r="B30" s="40" t="str">
        <f>IF(IFERROR(VLOOKUP(C30,FA_2026!$F$10:$AT$65451,5,FALSE),0)=0,"-",IFERROR(VLOOKUP(C30,FA_2026!$F$10:$AT$65451,5,FALSE),0))</f>
        <v>Alphard</v>
      </c>
      <c r="C30" s="179" t="s">
        <v>2640</v>
      </c>
      <c r="D30" s="40" t="str">
        <f>IF(IFERROR(VLOOKUP(C30,FA_2026!$F$10:$AT$65451,6,FALSE),0)=0,"-",IFERROR(VLOOKUP(C30,FA_2026!$F$10:$AT$65451,6,FALSE),0))</f>
        <v>Toyota</v>
      </c>
      <c r="E30" s="40" t="str">
        <f>IF(IFERROR(VLOOKUP(C30,FA_2026!$F$10:$AT$65451,7,FALSE),0)=0,"-",IFERROR(VLOOKUP(C30,FA_2026!$F$10:$AT$65451,7,FALSE),0))</f>
        <v>Mr, Harada</v>
      </c>
      <c r="F30" s="40" t="str">
        <f>IF(IFERROR(VLOOKUP(C30,FA_2026!$F$10:$AT$65451,9,FALSE),0)=0,"-",IFERROR(VLOOKUP(C30,FA_2026!$F$10:$AT$65451,9,FALSE),0))</f>
        <v>B 1487 FZK</v>
      </c>
      <c r="G30" s="40" t="str">
        <f>IF(IFERROR(VLOOKUP(C30,FA_2026!$F$10:$AT$65451,10,FALSE),0)=0,"-",IFERROR(VLOOKUP(C30,FA_2026!$F$10:$AT$65451,10,FALSE),0))</f>
        <v>2AR-H854704</v>
      </c>
      <c r="H30" s="40" t="str">
        <f>IF(IFERROR(VLOOKUP(C30,FA_2026!$F$10:$AT$65451,11,FALSE),0)=0,"-",IFERROR(VLOOKUP(C30,FA_2026!$F$10:$AT$65451,11,FALSE),0))</f>
        <v>JTNGF3DH6H8008501</v>
      </c>
      <c r="I30" s="40" t="str">
        <f>IFERROR(INDEX(FA_2026!$B$10:$B$1159,MATCH('Disposal 2026'!C30,FA_2026!$F$10:$F$1159,0)),0)</f>
        <v>CKR</v>
      </c>
      <c r="J30" s="513" t="str">
        <f>IFERROR(INDEX(FA_2026!$C$10:$C$1159,MATCH('Disposal 2026'!C30,FA_2026!$F$10:$F$1159,0)),0)</f>
        <v>AD_HO</v>
      </c>
      <c r="K30" s="100">
        <f>IF(IFERROR(VLOOKUP(C30,FA_2026!$F$10:$AT$65451,2,FALSE),0)=0,"-",IFERROR(VLOOKUP(C30,FA_2026!$F$10:$AT$65451,2,FALSE),0))</f>
        <v>42817</v>
      </c>
      <c r="L30" s="734" t="str">
        <f>IF(IFERROR(VLOOKUP(C30,'List Approval 2025'!$D$7:$M$65624,5,FALSE),0)=0,"-",IFERROR(VLOOKUP(C30,'List Approval 2025'!$D$7:$M$65624,5,FALSE),0))</f>
        <v>-</v>
      </c>
      <c r="M30" s="45">
        <f>IF(IFERROR(VLOOKUP(C30,FA_2026!$F$10:$AT$65451,14,FALSE),0)=0,"-",IFERROR(VLOOKUP(C30,FA_2026!$F$10:$AT$65451,14,FALSE),0))</f>
        <v>935705545</v>
      </c>
      <c r="N30" s="44">
        <f>IF(IFERROR(VLOOKUP(C30,FA_2026!$F$10:$AT$65451,36,FALSE),0)=0,"-",IFERROR(VLOOKUP(C30,FA_2026!$F$10:$AT$65451,36,FALSE),0))</f>
        <v>935705545</v>
      </c>
      <c r="O30" s="772">
        <f t="shared" si="4"/>
        <v>0</v>
      </c>
      <c r="P30" s="735">
        <f>IFERROR(VLOOKUP(C30,'List Approval 2026'!$D$7:$M$276,10,FALSE),0)</f>
        <v>216216216</v>
      </c>
      <c r="Q30" s="773">
        <f t="shared" si="5"/>
        <v>216216216</v>
      </c>
      <c r="R30" s="54" t="str">
        <f t="shared" si="6"/>
        <v>-</v>
      </c>
      <c r="S30" s="55"/>
      <c r="T30" s="774"/>
      <c r="U30" s="775" t="str">
        <f>IFERROR(VLOOKUP(C30,'List Approval 2026'!$D$7:$P$225,13,FALSE),"-")</f>
        <v>Biru Revorma Indonesia</v>
      </c>
    </row>
    <row r="31" spans="1:22">
      <c r="A31" s="771">
        <f t="shared" si="3"/>
        <v>23</v>
      </c>
      <c r="B31" s="40" t="str">
        <f>IF(IFERROR(VLOOKUP(C31,FA_2026!$F$10:$AT$65451,5,FALSE),0)=0,"-",IFERROR(VLOOKUP(C31,FA_2026!$F$10:$AT$65451,5,FALSE),0))</f>
        <v>Dumptruck</v>
      </c>
      <c r="C31" s="179" t="s">
        <v>2680</v>
      </c>
      <c r="D31" s="40" t="str">
        <f>IF(IFERROR(VLOOKUP(C31,FA_2026!$F$10:$AT$65451,6,FALSE),0)=0,"-",IFERROR(VLOOKUP(C31,FA_2026!$F$10:$AT$65451,6,FALSE),0))</f>
        <v>Setia Kawan Motor</v>
      </c>
      <c r="E31" s="40" t="str">
        <f>IF(IFERROR(VLOOKUP(C31,FA_2026!$F$10:$AT$65451,7,FALSE),0)=0,"-",IFERROR(VLOOKUP(C31,FA_2026!$F$10:$AT$65451,7,FALSE),0))</f>
        <v>-</v>
      </c>
      <c r="F31" s="40" t="str">
        <f>IF(IFERROR(VLOOKUP(C31,FA_2026!$F$10:$AT$65451,9,FALSE),0)=0,"-",IFERROR(VLOOKUP(C31,FA_2026!$F$10:$AT$65451,9,FALSE),0))</f>
        <v>A 9035 S</v>
      </c>
      <c r="G31" s="40" t="str">
        <f>IF(IFERROR(VLOOKUP(C31,FA_2026!$F$10:$AT$65451,10,FALSE),0)=0,"-",IFERROR(VLOOKUP(C31,FA_2026!$F$10:$AT$65451,10,FALSE),0))</f>
        <v>6016-1284442</v>
      </c>
      <c r="H31" s="40" t="str">
        <f>IF(IFERROR(VLOOKUP(C31,FA_2026!$F$10:$AT$65451,11,FALSE),0)=0,"-",IFERROR(VLOOKUP(C31,FA_2026!$F$10:$AT$65451,11,FALSE),0))</f>
        <v>MHMFM517AHK011869</v>
      </c>
      <c r="I31" s="40" t="str">
        <f>IFERROR(INDEX(FA_2026!$B$10:$B$1159,MATCH('Disposal 2026'!C31,FA_2026!$F$10:$F$1159,0)),0)</f>
        <v>KOS</v>
      </c>
      <c r="J31" s="513" t="str">
        <f>IFERROR(INDEX(FA_2026!$C$10:$C$1159,MATCH('Disposal 2026'!C31,FA_2026!$F$10:$F$1159,0)),0)</f>
        <v>3KO</v>
      </c>
      <c r="K31" s="100">
        <f>IF(IFERROR(VLOOKUP(C31,FA_2026!$F$10:$AT$65451,2,FALSE),0)=0,"-",IFERROR(VLOOKUP(C31,FA_2026!$F$10:$AT$65451,2,FALSE),0))</f>
        <v>43039</v>
      </c>
      <c r="L31" s="734" t="str">
        <f>IF(IFERROR(VLOOKUP(C31,'List Approval 2025'!$D$7:$M$65624,5,FALSE),0)=0,"-",IFERROR(VLOOKUP(C31,'List Approval 2025'!$D$7:$M$65624,5,FALSE),0))</f>
        <v>-</v>
      </c>
      <c r="M31" s="45">
        <f>IF(IFERROR(VLOOKUP(C31,FA_2026!$F$10:$AT$65451,14,FALSE),0)=0,"-",IFERROR(VLOOKUP(C31,FA_2026!$F$10:$AT$65451,14,FALSE),0))</f>
        <v>567113655</v>
      </c>
      <c r="N31" s="44">
        <f>IF(IFERROR(VLOOKUP(C31,FA_2026!$F$10:$AT$65451,36,FALSE),0)=0,"-",IFERROR(VLOOKUP(C31,FA_2026!$F$10:$AT$65451,36,FALSE),0))</f>
        <v>567113655</v>
      </c>
      <c r="O31" s="772">
        <f t="shared" si="0"/>
        <v>0</v>
      </c>
      <c r="P31" s="735">
        <f>IFERROR(VLOOKUP(C31,'List Approval 2026'!$D$7:$M$276,10,FALSE),0)</f>
        <v>90090090</v>
      </c>
      <c r="Q31" s="773">
        <f t="shared" si="1"/>
        <v>90090090</v>
      </c>
      <c r="R31" s="54" t="str">
        <f t="shared" si="2"/>
        <v>-</v>
      </c>
      <c r="S31" s="55"/>
      <c r="T31" s="774"/>
      <c r="U31" s="775" t="str">
        <f>IFERROR(VLOOKUP(C31,'List Approval 2026'!$D$7:$P$225,13,FALSE),"-")</f>
        <v>Cahaya Said</v>
      </c>
    </row>
    <row r="32" spans="1:22">
      <c r="A32" s="771">
        <f t="shared" si="3"/>
        <v>24</v>
      </c>
      <c r="B32" s="40" t="str">
        <f>IF(IFERROR(VLOOKUP(C32,FA_2026!$F$10:$AT$65451,5,FALSE),0)=0,"-",IFERROR(VLOOKUP(C32,FA_2026!$F$10:$AT$65451,5,FALSE),0))</f>
        <v>Avanza Toyota 1.3 G M/T</v>
      </c>
      <c r="C32" s="179" t="s">
        <v>2733</v>
      </c>
      <c r="D32" s="40" t="str">
        <f>IF(IFERROR(VLOOKUP(C32,FA_2026!$F$10:$AT$65451,6,FALSE),0)=0,"-",IFERROR(VLOOKUP(C32,FA_2026!$F$10:$AT$65451,6,FALSE),0))</f>
        <v>Tunas Ridean</v>
      </c>
      <c r="E32" s="40" t="str">
        <f>IF(IFERROR(VLOOKUP(C32,FA_2026!$F$10:$AT$65451,7,FALSE),0)=0,"-",IFERROR(VLOOKUP(C32,FA_2026!$F$10:$AT$65451,7,FALSE),0))</f>
        <v>-</v>
      </c>
      <c r="F32" s="40" t="str">
        <f>IF(IFERROR(VLOOKUP(C32,FA_2026!$F$10:$AT$65451,9,FALSE),0)=0,"-",IFERROR(VLOOKUP(C32,FA_2026!$F$10:$AT$65451,9,FALSE),0))</f>
        <v>A 1341 RC</v>
      </c>
      <c r="G32" s="40" t="str">
        <f>IF(IFERROR(VLOOKUP(C32,FA_2026!$F$10:$AT$65451,10,FALSE),0)=0,"-",IFERROR(VLOOKUP(C32,FA_2026!$F$10:$AT$65451,10,FALSE),0))</f>
        <v>1NRF386675</v>
      </c>
      <c r="H32" s="40" t="str">
        <f>IF(IFERROR(VLOOKUP(C32,FA_2026!$F$10:$AT$65451,11,FALSE),0)=0,"-",IFERROR(VLOOKUP(C32,FA_2026!$F$10:$AT$65451,11,FALSE),0))</f>
        <v>MHKM5EA3JJK099233</v>
      </c>
      <c r="I32" s="40" t="str">
        <f>IFERROR(INDEX(FA_2026!$B$10:$B$1159,MATCH('Disposal 2026'!C32,FA_2026!$F$10:$F$1159,0)),0)</f>
        <v>HCT</v>
      </c>
      <c r="J32" s="513" t="str">
        <f>IFERROR(INDEX(FA_2026!$C$10:$C$1159,MATCH('Disposal 2026'!C32,FA_2026!$F$10:$F$1159,0)),0)</f>
        <v>D30</v>
      </c>
      <c r="K32" s="100">
        <f>IF(IFERROR(VLOOKUP(C32,FA_2026!$F$10:$AT$65451,2,FALSE),0)=0,"-",IFERROR(VLOOKUP(C32,FA_2026!$F$10:$AT$65451,2,FALSE),0))</f>
        <v>43192</v>
      </c>
      <c r="L32" s="734">
        <f>IF(IFERROR(VLOOKUP(C32,'List Approval 2025'!$D$7:$M$65624,5,FALSE),0)=0,"-",IFERROR(VLOOKUP(C32,'List Approval 2025'!$D$7:$M$65624,5,FALSE),0))</f>
        <v>1</v>
      </c>
      <c r="M32" s="45">
        <f>IF(IFERROR(VLOOKUP(C32,FA_2026!$F$10:$AT$65451,14,FALSE),0)=0,"-",IFERROR(VLOOKUP(C32,FA_2026!$F$10:$AT$65451,14,FALSE),0))</f>
        <v>179874182</v>
      </c>
      <c r="N32" s="44">
        <f>IF(IFERROR(VLOOKUP(C32,FA_2026!$F$10:$AT$65451,36,FALSE),0)=0,"-",IFERROR(VLOOKUP(C32,FA_2026!$F$10:$AT$65451,36,FALSE),0))</f>
        <v>179874181.99999997</v>
      </c>
      <c r="O32" s="772">
        <f t="shared" si="0"/>
        <v>0</v>
      </c>
      <c r="P32" s="735">
        <f>IFERROR(VLOOKUP(C32,'List Approval 2026'!$D$7:$M$276,10,FALSE),0)</f>
        <v>90090090</v>
      </c>
      <c r="Q32" s="773">
        <f t="shared" si="1"/>
        <v>90090090</v>
      </c>
      <c r="R32" s="54" t="str">
        <f t="shared" si="2"/>
        <v>-</v>
      </c>
      <c r="S32" s="55"/>
      <c r="T32" s="774"/>
      <c r="U32" s="775" t="str">
        <f>IFERROR(VLOOKUP(C32,'List Approval 2026'!$D$7:$P$225,13,FALSE),"-")</f>
        <v>Cahaya Said</v>
      </c>
    </row>
    <row r="33" spans="1:21">
      <c r="A33" s="771">
        <f t="shared" si="3"/>
        <v>25</v>
      </c>
      <c r="B33" s="40" t="str">
        <f>IF(IFERROR(VLOOKUP(C33,FA_2026!$F$10:$AT$65451,5,FALSE),0)=0,"-",IFERROR(VLOOKUP(C33,FA_2026!$F$10:$AT$65451,5,FALSE),0))</f>
        <v>Forklift Toyota</v>
      </c>
      <c r="C33" s="179" t="s">
        <v>2272</v>
      </c>
      <c r="D33" s="40" t="str">
        <f>IF(IFERROR(VLOOKUP(C33,FA_2026!$F$10:$AT$65451,6,FALSE),0)=0,"-",IFERROR(VLOOKUP(C33,FA_2026!$F$10:$AT$65451,6,FALSE),0))</f>
        <v>Toyota</v>
      </c>
      <c r="E33" s="40" t="str">
        <f>IF(IFERROR(VLOOKUP(C33,FA_2026!$F$10:$AT$65451,7,FALSE),0)=0,"-",IFERROR(VLOOKUP(C33,FA_2026!$F$10:$AT$65451,7,FALSE),0))</f>
        <v>2,5T</v>
      </c>
      <c r="F33" s="40" t="str">
        <f>IF(IFERROR(VLOOKUP(C33,FA_2026!$F$10:$AT$65451,9,FALSE),0)=0,"-",IFERROR(VLOOKUP(C33,FA_2026!$F$10:$AT$65451,9,FALSE),0))</f>
        <v>62-8FD25-48170</v>
      </c>
      <c r="G33" s="40" t="str">
        <f>IF(IFERROR(VLOOKUP(C33,FA_2026!$F$10:$AT$65451,10,FALSE),0)=0,"-",IFERROR(VLOOKUP(C33,FA_2026!$F$10:$AT$65451,10,FALSE),0))</f>
        <v>1DZ-0292281</v>
      </c>
      <c r="H33" s="40" t="str">
        <f>IF(IFERROR(VLOOKUP(C33,FA_2026!$F$10:$AT$65451,11,FALSE),0)=0,"-",IFERROR(VLOOKUP(C33,FA_2026!$F$10:$AT$65451,11,FALSE),0))</f>
        <v>62-8FD25-48170</v>
      </c>
      <c r="I33" s="40" t="str">
        <f>IFERROR(INDEX(FA_2026!$B$10:$B$1159,MATCH('Disposal 2026'!C33,FA_2026!$F$10:$F$1159,0)),0)</f>
        <v>SMI</v>
      </c>
      <c r="J33" s="513" t="str">
        <f>IFERROR(INDEX(FA_2026!$C$10:$C$1159,MATCH('Disposal 2026'!C33,FA_2026!$F$10:$F$1159,0)),0)</f>
        <v>3SM</v>
      </c>
      <c r="K33" s="100">
        <f>IF(IFERROR(VLOOKUP(C33,FA_2026!$F$10:$AT$65451,2,FALSE),0)=0,"-",IFERROR(VLOOKUP(C33,FA_2026!$F$10:$AT$65451,2,FALSE),0))</f>
        <v>41996</v>
      </c>
      <c r="L33" s="734" t="str">
        <f>IF(IFERROR(VLOOKUP(C33,'List Approval 2025'!$D$7:$M$65624,5,FALSE),0)=0,"-",IFERROR(VLOOKUP(C33,'List Approval 2025'!$D$7:$M$65624,5,FALSE),0))</f>
        <v>-</v>
      </c>
      <c r="M33" s="45">
        <f>IF(IFERROR(VLOOKUP(C33,FA_2026!$F$10:$AT$65451,14,FALSE),0)=0,"-",IFERROR(VLOOKUP(C33,FA_2026!$F$10:$AT$65451,14,FALSE),0))</f>
        <v>400721400</v>
      </c>
      <c r="N33" s="44">
        <f>IF(IFERROR(VLOOKUP(C33,FA_2026!$F$10:$AT$65451,36,FALSE),0)=0,"-",IFERROR(VLOOKUP(C33,FA_2026!$F$10:$AT$65451,36,FALSE),0))</f>
        <v>400721400</v>
      </c>
      <c r="O33" s="772">
        <f t="shared" ref="O33:O96" si="7">ROUND(IFERROR(+M33-N33,0),0)</f>
        <v>0</v>
      </c>
      <c r="P33" s="735">
        <f>IFERROR(VLOOKUP(C33,'List Approval 2026'!$D$7:$M$276,10,FALSE),0)</f>
        <v>31531532</v>
      </c>
      <c r="Q33" s="773">
        <f t="shared" ref="Q33:Q96" si="8">(IFERROR(IF(+P33-O33&lt;0,"-",+P33-O33),0))</f>
        <v>31531532</v>
      </c>
      <c r="R33" s="54" t="str">
        <f t="shared" ref="R33:R96" si="9">(IFERROR(IF(P33-O33&gt;=0,"-",O33-P33),0))</f>
        <v>-</v>
      </c>
      <c r="S33" s="55"/>
      <c r="T33" s="774"/>
      <c r="U33" s="775" t="str">
        <f>IFERROR(VLOOKUP(C33,'List Approval 2026'!$D$7:$P$225,13,FALSE),"-")</f>
        <v>Cahaya Said</v>
      </c>
    </row>
    <row r="34" spans="1:21">
      <c r="A34" s="771">
        <f t="shared" si="3"/>
        <v>26</v>
      </c>
      <c r="B34" s="40" t="str">
        <f>IF(IFERROR(VLOOKUP(C34,FA_2026!$F$10:$AT$65451,5,FALSE),0)=0,"-",IFERROR(VLOOKUP(C34,FA_2026!$F$10:$AT$65451,5,FALSE),0))</f>
        <v>Forklift (No.23)</v>
      </c>
      <c r="C34" s="179" t="s">
        <v>2982</v>
      </c>
      <c r="D34" s="40" t="str">
        <f>IF(IFERROR(VLOOKUP(C34,FA_2026!$F$10:$AT$65451,6,FALSE),0)=0,"-",IFERROR(VLOOKUP(C34,FA_2026!$F$10:$AT$65451,6,FALSE),0))</f>
        <v>Traktor Nusantara</v>
      </c>
      <c r="E34" s="40" t="str">
        <f>IF(IFERROR(VLOOKUP(C34,FA_2026!$F$10:$AT$65451,7,FALSE),0)=0,"-",IFERROR(VLOOKUP(C34,FA_2026!$F$10:$AT$65451,7,FALSE),0))</f>
        <v>2,5T</v>
      </c>
      <c r="F34" s="40" t="str">
        <f>IF(IFERROR(VLOOKUP(C34,FA_2026!$F$10:$AT$65451,9,FALSE),0)=0,"-",IFERROR(VLOOKUP(C34,FA_2026!$F$10:$AT$65451,9,FALSE),0))</f>
        <v>8FBN25</v>
      </c>
      <c r="G34" s="40" t="str">
        <f>IF(IFERROR(VLOOKUP(C34,FA_2026!$F$10:$AT$65451,10,FALSE),0)=0,"-",IFERROR(VLOOKUP(C34,FA_2026!$F$10:$AT$65451,10,FALSE),0))</f>
        <v>AB22677</v>
      </c>
      <c r="H34" s="40" t="str">
        <f>IF(IFERROR(VLOOKUP(C34,FA_2026!$F$10:$AT$65451,11,FALSE),0)=0,"-",IFERROR(VLOOKUP(C34,FA_2026!$F$10:$AT$65451,11,FALSE),0))</f>
        <v>8FBN25-33986</v>
      </c>
      <c r="I34" s="40" t="str">
        <f>IFERROR(INDEX(FA_2026!$B$10:$B$1159,MATCH('Disposal 2026'!C34,FA_2026!$F$10:$F$1159,0)),0)</f>
        <v>ASC</v>
      </c>
      <c r="J34" s="513" t="str">
        <f>IFERROR(INDEX(FA_2026!$C$10:$C$1159,MATCH('Disposal 2026'!C34,FA_2026!$F$10:$F$1159,0)),0)</f>
        <v>3A3</v>
      </c>
      <c r="K34" s="100">
        <f>IF(IFERROR(VLOOKUP(C34,FA_2026!$F$10:$AT$65451,2,FALSE),0)=0,"-",IFERROR(VLOOKUP(C34,FA_2026!$F$10:$AT$65451,2,FALSE),0))</f>
        <v>44242</v>
      </c>
      <c r="L34" s="734" t="str">
        <f>IF(IFERROR(VLOOKUP(C34,'List Approval 2025'!$D$7:$M$65624,5,FALSE),0)=0,"-",IFERROR(VLOOKUP(C34,'List Approval 2025'!$D$7:$M$65624,5,FALSE),0))</f>
        <v>-</v>
      </c>
      <c r="M34" s="45">
        <f>IF(IFERROR(VLOOKUP(C34,FA_2026!$F$10:$AT$65451,14,FALSE),0)=0,"-",IFERROR(VLOOKUP(C34,FA_2026!$F$10:$AT$65451,14,FALSE),0))</f>
        <v>465000000</v>
      </c>
      <c r="N34" s="44">
        <f>IF(IFERROR(VLOOKUP(C34,FA_2026!$F$10:$AT$65451,36,FALSE),0)=0,"-",IFERROR(VLOOKUP(C34,FA_2026!$F$10:$AT$65451,36,FALSE),0))</f>
        <v>465000000</v>
      </c>
      <c r="O34" s="772">
        <f t="shared" si="7"/>
        <v>0</v>
      </c>
      <c r="P34" s="735">
        <f>IFERROR(VLOOKUP(C34,'List Approval 2026'!$D$7:$M$276,10,FALSE),0)</f>
        <v>22522523</v>
      </c>
      <c r="Q34" s="773">
        <f t="shared" si="8"/>
        <v>22522523</v>
      </c>
      <c r="R34" s="54" t="str">
        <f t="shared" si="9"/>
        <v>-</v>
      </c>
      <c r="S34" s="55"/>
      <c r="T34" s="774"/>
      <c r="U34" s="775" t="str">
        <f>IFERROR(VLOOKUP(C34,'List Approval 2026'!$D$7:$P$225,13,FALSE),"-")</f>
        <v>Cahaya Said</v>
      </c>
    </row>
    <row r="35" spans="1:21">
      <c r="A35" s="771">
        <f t="shared" si="3"/>
        <v>27</v>
      </c>
      <c r="B35" s="40" t="str">
        <f>IF(IFERROR(VLOOKUP(C35,FA_2026!$F$10:$AT$65451,5,FALSE),0)=0,"-",IFERROR(VLOOKUP(C35,FA_2026!$F$10:$AT$65451,5,FALSE),0))</f>
        <v>Forklift (No.30)</v>
      </c>
      <c r="C35" s="179" t="s">
        <v>3001</v>
      </c>
      <c r="D35" s="40" t="str">
        <f>IF(IFERROR(VLOOKUP(C35,FA_2026!$F$10:$AT$65451,6,FALSE),0)=0,"-",IFERROR(VLOOKUP(C35,FA_2026!$F$10:$AT$65451,6,FALSE),0))</f>
        <v>Traktor Nusantara</v>
      </c>
      <c r="E35" s="40" t="str">
        <f>IF(IFERROR(VLOOKUP(C35,FA_2026!$F$10:$AT$65451,7,FALSE),0)=0,"-",IFERROR(VLOOKUP(C35,FA_2026!$F$10:$AT$65451,7,FALSE),0))</f>
        <v>2,5T</v>
      </c>
      <c r="F35" s="40" t="str">
        <f>IF(IFERROR(VLOOKUP(C35,FA_2026!$F$10:$AT$65451,9,FALSE),0)=0,"-",IFERROR(VLOOKUP(C35,FA_2026!$F$10:$AT$65451,9,FALSE),0))</f>
        <v>8FBN25</v>
      </c>
      <c r="G35" s="40" t="str">
        <f>IF(IFERROR(VLOOKUP(C35,FA_2026!$F$10:$AT$65451,10,FALSE),0)=0,"-",IFERROR(VLOOKUP(C35,FA_2026!$F$10:$AT$65451,10,FALSE),0))</f>
        <v>AB22856</v>
      </c>
      <c r="H35" s="40" t="str">
        <f>IF(IFERROR(VLOOKUP(C35,FA_2026!$F$10:$AT$65451,11,FALSE),0)=0,"-",IFERROR(VLOOKUP(C35,FA_2026!$F$10:$AT$65451,11,FALSE),0))</f>
        <v>8FBN25-34166</v>
      </c>
      <c r="I35" s="40" t="str">
        <f>IFERROR(INDEX(FA_2026!$B$10:$B$1159,MATCH('Disposal 2026'!C35,FA_2026!$F$10:$F$1159,0)),0)</f>
        <v>ASC</v>
      </c>
      <c r="J35" s="513" t="str">
        <f>IFERROR(INDEX(FA_2026!$C$10:$C$1159,MATCH('Disposal 2026'!C35,FA_2026!$F$10:$F$1159,0)),0)</f>
        <v>3A3</v>
      </c>
      <c r="K35" s="100">
        <f>IF(IFERROR(VLOOKUP(C35,FA_2026!$F$10:$AT$65451,2,FALSE),0)=0,"-",IFERROR(VLOOKUP(C35,FA_2026!$F$10:$AT$65451,2,FALSE),0))</f>
        <v>44242</v>
      </c>
      <c r="L35" s="734" t="str">
        <f>IF(IFERROR(VLOOKUP(C35,'List Approval 2025'!$D$7:$M$65624,5,FALSE),0)=0,"-",IFERROR(VLOOKUP(C35,'List Approval 2025'!$D$7:$M$65624,5,FALSE),0))</f>
        <v>-</v>
      </c>
      <c r="M35" s="45">
        <f>IF(IFERROR(VLOOKUP(C35,FA_2026!$F$10:$AT$65451,14,FALSE),0)=0,"-",IFERROR(VLOOKUP(C35,FA_2026!$F$10:$AT$65451,14,FALSE),0))</f>
        <v>465000000</v>
      </c>
      <c r="N35" s="44">
        <f>IF(IFERROR(VLOOKUP(C35,FA_2026!$F$10:$AT$65451,36,FALSE),0)=0,"-",IFERROR(VLOOKUP(C35,FA_2026!$F$10:$AT$65451,36,FALSE),0))</f>
        <v>465000000</v>
      </c>
      <c r="O35" s="772">
        <f t="shared" si="7"/>
        <v>0</v>
      </c>
      <c r="P35" s="735">
        <f>IFERROR(VLOOKUP(C35,'List Approval 2026'!$D$7:$M$276,10,FALSE),0)</f>
        <v>22522523</v>
      </c>
      <c r="Q35" s="773">
        <f t="shared" si="8"/>
        <v>22522523</v>
      </c>
      <c r="R35" s="54" t="str">
        <f t="shared" si="9"/>
        <v>-</v>
      </c>
      <c r="S35" s="55"/>
      <c r="T35" s="774"/>
      <c r="U35" s="775" t="str">
        <f>IFERROR(VLOOKUP(C35,'List Approval 2026'!$D$7:$P$225,13,FALSE),"-")</f>
        <v>Cahaya Said</v>
      </c>
    </row>
    <row r="36" spans="1:21">
      <c r="A36" s="771">
        <f t="shared" si="3"/>
        <v>28</v>
      </c>
      <c r="B36" s="40" t="str">
        <f>IF(IFERROR(VLOOKUP(C36,FA_2026!$F$10:$AT$65451,5,FALSE),0)=0,"-",IFERROR(VLOOKUP(C36,FA_2026!$F$10:$AT$65451,5,FALSE),0))</f>
        <v>Forklift (No.32)</v>
      </c>
      <c r="C36" s="179" t="s">
        <v>2995</v>
      </c>
      <c r="D36" s="40" t="str">
        <f>IF(IFERROR(VLOOKUP(C36,FA_2026!$F$10:$AT$65451,6,FALSE),0)=0,"-",IFERROR(VLOOKUP(C36,FA_2026!$F$10:$AT$65451,6,FALSE),0))</f>
        <v>Traktor Nusantara</v>
      </c>
      <c r="E36" s="40" t="str">
        <f>IF(IFERROR(VLOOKUP(C36,FA_2026!$F$10:$AT$65451,7,FALSE),0)=0,"-",IFERROR(VLOOKUP(C36,FA_2026!$F$10:$AT$65451,7,FALSE),0))</f>
        <v>3T</v>
      </c>
      <c r="F36" s="40" t="str">
        <f>IF(IFERROR(VLOOKUP(C36,FA_2026!$F$10:$AT$65451,9,FALSE),0)=0,"-",IFERROR(VLOOKUP(C36,FA_2026!$F$10:$AT$65451,9,FALSE),0))</f>
        <v>8FBN230</v>
      </c>
      <c r="G36" s="40" t="str">
        <f>IF(IFERROR(VLOOKUP(C36,FA_2026!$F$10:$AT$65451,10,FALSE),0)=0,"-",IFERROR(VLOOKUP(C36,FA_2026!$F$10:$AT$65451,10,FALSE),0))</f>
        <v>AC12868</v>
      </c>
      <c r="H36" s="40" t="str">
        <f>IF(IFERROR(VLOOKUP(C36,FA_2026!$F$10:$AT$65451,11,FALSE),0)=0,"-",IFERROR(VLOOKUP(C36,FA_2026!$F$10:$AT$65451,11,FALSE),0))</f>
        <v>8FBN230-31190</v>
      </c>
      <c r="I36" s="40" t="str">
        <f>IFERROR(INDEX(FA_2026!$B$10:$B$1159,MATCH('Disposal 2026'!C36,FA_2026!$F$10:$F$1159,0)),0)</f>
        <v>ASC</v>
      </c>
      <c r="J36" s="513" t="str">
        <f>IFERROR(INDEX(FA_2026!$C$10:$C$1159,MATCH('Disposal 2026'!C36,FA_2026!$F$10:$F$1159,0)),0)</f>
        <v>3A3</v>
      </c>
      <c r="K36" s="100">
        <f>IF(IFERROR(VLOOKUP(C36,FA_2026!$F$10:$AT$65451,2,FALSE),0)=0,"-",IFERROR(VLOOKUP(C36,FA_2026!$F$10:$AT$65451,2,FALSE),0))</f>
        <v>44242</v>
      </c>
      <c r="L36" s="734" t="str">
        <f>IF(IFERROR(VLOOKUP(C36,'List Approval 2025'!$D$7:$M$65624,5,FALSE),0)=0,"-",IFERROR(VLOOKUP(C36,'List Approval 2025'!$D$7:$M$65624,5,FALSE),0))</f>
        <v>-</v>
      </c>
      <c r="M36" s="45">
        <f>IF(IFERROR(VLOOKUP(C36,FA_2026!$F$10:$AT$65451,14,FALSE),0)=0,"-",IFERROR(VLOOKUP(C36,FA_2026!$F$10:$AT$65451,14,FALSE),0))</f>
        <v>565000000</v>
      </c>
      <c r="N36" s="44">
        <f>IF(IFERROR(VLOOKUP(C36,FA_2026!$F$10:$AT$65451,36,FALSE),0)=0,"-",IFERROR(VLOOKUP(C36,FA_2026!$F$10:$AT$65451,36,FALSE),0))</f>
        <v>565000000</v>
      </c>
      <c r="O36" s="772">
        <f t="shared" si="7"/>
        <v>0</v>
      </c>
      <c r="P36" s="735">
        <f>IFERROR(VLOOKUP(C36,'List Approval 2026'!$D$7:$M$276,10,FALSE),0)</f>
        <v>22522523</v>
      </c>
      <c r="Q36" s="773">
        <f t="shared" si="8"/>
        <v>22522523</v>
      </c>
      <c r="R36" s="54" t="str">
        <f t="shared" si="9"/>
        <v>-</v>
      </c>
      <c r="S36" s="55"/>
      <c r="T36" s="774"/>
      <c r="U36" s="775" t="str">
        <f>IFERROR(VLOOKUP(C36,'List Approval 2026'!$D$7:$P$225,13,FALSE),"-")</f>
        <v>Cahaya Said</v>
      </c>
    </row>
    <row r="37" spans="1:21">
      <c r="A37" s="771">
        <f t="shared" si="3"/>
        <v>29</v>
      </c>
      <c r="B37" s="40" t="str">
        <f>IF(IFERROR(VLOOKUP(C37,FA_2026!$F$10:$AT$65451,5,FALSE),0)=0,"-",IFERROR(VLOOKUP(C37,FA_2026!$F$10:$AT$65451,5,FALSE),0))</f>
        <v>Forklift (No.31)</v>
      </c>
      <c r="C37" s="179" t="s">
        <v>2989</v>
      </c>
      <c r="D37" s="40" t="str">
        <f>IF(IFERROR(VLOOKUP(C37,FA_2026!$F$10:$AT$65451,6,FALSE),0)=0,"-",IFERROR(VLOOKUP(C37,FA_2026!$F$10:$AT$65451,6,FALSE),0))</f>
        <v>Traktor Nusantara</v>
      </c>
      <c r="E37" s="40" t="str">
        <f>IF(IFERROR(VLOOKUP(C37,FA_2026!$F$10:$AT$65451,7,FALSE),0)=0,"-",IFERROR(VLOOKUP(C37,FA_2026!$F$10:$AT$65451,7,FALSE),0))</f>
        <v>3T</v>
      </c>
      <c r="F37" s="40" t="str">
        <f>IF(IFERROR(VLOOKUP(C37,FA_2026!$F$10:$AT$65451,9,FALSE),0)=0,"-",IFERROR(VLOOKUP(C37,FA_2026!$F$10:$AT$65451,9,FALSE),0))</f>
        <v>8FBN30</v>
      </c>
      <c r="G37" s="40" t="str">
        <f>IF(IFERROR(VLOOKUP(C37,FA_2026!$F$10:$AT$65451,10,FALSE),0)=0,"-",IFERROR(VLOOKUP(C37,FA_2026!$F$10:$AT$65451,10,FALSE),0))</f>
        <v>AB22797</v>
      </c>
      <c r="H37" s="40" t="str">
        <f>IF(IFERROR(VLOOKUP(C37,FA_2026!$F$10:$AT$65451,11,FALSE),0)=0,"-",IFERROR(VLOOKUP(C37,FA_2026!$F$10:$AT$65451,11,FALSE),0))</f>
        <v>8FBN30-31143</v>
      </c>
      <c r="I37" s="40" t="str">
        <f>IFERROR(INDEX(FA_2026!$B$10:$B$1159,MATCH('Disposal 2026'!C37,FA_2026!$F$10:$F$1159,0)),0)</f>
        <v>ASC</v>
      </c>
      <c r="J37" s="513" t="str">
        <f>IFERROR(INDEX(FA_2026!$C$10:$C$1159,MATCH('Disposal 2026'!C37,FA_2026!$F$10:$F$1159,0)),0)</f>
        <v>3A3</v>
      </c>
      <c r="K37" s="100">
        <f>IF(IFERROR(VLOOKUP(C37,FA_2026!$F$10:$AT$65451,2,FALSE),0)=0,"-",IFERROR(VLOOKUP(C37,FA_2026!$F$10:$AT$65451,2,FALSE),0))</f>
        <v>44242</v>
      </c>
      <c r="L37" s="734" t="str">
        <f>IF(IFERROR(VLOOKUP(C37,'List Approval 2025'!$D$7:$M$65624,5,FALSE),0)=0,"-",IFERROR(VLOOKUP(C37,'List Approval 2025'!$D$7:$M$65624,5,FALSE),0))</f>
        <v>-</v>
      </c>
      <c r="M37" s="45">
        <f>IF(IFERROR(VLOOKUP(C37,FA_2026!$F$10:$AT$65451,14,FALSE),0)=0,"-",IFERROR(VLOOKUP(C37,FA_2026!$F$10:$AT$65451,14,FALSE),0))</f>
        <v>565000000</v>
      </c>
      <c r="N37" s="44">
        <f>IF(IFERROR(VLOOKUP(C37,FA_2026!$F$10:$AT$65451,36,FALSE),0)=0,"-",IFERROR(VLOOKUP(C37,FA_2026!$F$10:$AT$65451,36,FALSE),0))</f>
        <v>565000000</v>
      </c>
      <c r="O37" s="772">
        <f t="shared" si="7"/>
        <v>0</v>
      </c>
      <c r="P37" s="735">
        <f>IFERROR(VLOOKUP(C37,'List Approval 2026'!$D$7:$M$276,10,FALSE),0)</f>
        <v>22522523</v>
      </c>
      <c r="Q37" s="773">
        <f t="shared" si="8"/>
        <v>22522523</v>
      </c>
      <c r="R37" s="54" t="str">
        <f t="shared" si="9"/>
        <v>-</v>
      </c>
      <c r="S37" s="55"/>
      <c r="T37" s="774"/>
      <c r="U37" s="775" t="str">
        <f>IFERROR(VLOOKUP(C37,'List Approval 2026'!$D$7:$P$225,13,FALSE),"-")</f>
        <v>Cahaya Said</v>
      </c>
    </row>
    <row r="38" spans="1:21">
      <c r="A38" s="771">
        <f t="shared" si="3"/>
        <v>30</v>
      </c>
      <c r="B38" s="40" t="str">
        <f>IF(IFERROR(VLOOKUP(C38,FA_2026!$F$10:$AT$65451,5,FALSE),0)=0,"-",IFERROR(VLOOKUP(C38,FA_2026!$F$10:$AT$65451,5,FALSE),0))</f>
        <v xml:space="preserve">Dolly </v>
      </c>
      <c r="C38" s="179" t="s">
        <v>1800</v>
      </c>
      <c r="D38" s="40" t="str">
        <f>IF(IFERROR(VLOOKUP(C38,FA_2026!$F$10:$AT$65451,6,FALSE),0)=0,"-",IFERROR(VLOOKUP(C38,FA_2026!$F$10:$AT$65451,6,FALSE),0))</f>
        <v>Scheurle</v>
      </c>
      <c r="E38" s="40" t="str">
        <f>IF(IFERROR(VLOOKUP(C38,FA_2026!$F$10:$AT$65451,7,FALSE),0)=0,"-",IFERROR(VLOOKUP(C38,FA_2026!$F$10:$AT$65451,7,FALSE),0))</f>
        <v>300 T</v>
      </c>
      <c r="F38" s="40" t="str">
        <f>IF(IFERROR(VLOOKUP(C38,FA_2026!$F$10:$AT$65451,9,FALSE),0)=0,"-",IFERROR(VLOOKUP(C38,FA_2026!$F$10:$AT$65451,9,FALSE),0))</f>
        <v>A1&amp;A2</v>
      </c>
      <c r="G38" s="40" t="str">
        <f>IF(IFERROR(VLOOKUP(C38,FA_2026!$F$10:$AT$65451,10,FALSE),0)=0,"-",IFERROR(VLOOKUP(C38,FA_2026!$F$10:$AT$65451,10,FALSE),0))</f>
        <v>HAZT-2E950</v>
      </c>
      <c r="H38" s="40" t="str">
        <f>IF(IFERROR(VLOOKUP(C38,FA_2026!$F$10:$AT$65451,11,FALSE),0)=0,"-",IFERROR(VLOOKUP(C38,FA_2026!$F$10:$AT$65451,11,FALSE),0))</f>
        <v>K 150/6</v>
      </c>
      <c r="I38" s="40" t="str">
        <f>IFERROR(INDEX(FA_2026!$B$10:$B$1159,MATCH('Disposal 2026'!C38,FA_2026!$F$10:$F$1159,0)),0)</f>
        <v>HCT</v>
      </c>
      <c r="J38" s="513" t="str">
        <f>IFERROR(INDEX(FA_2026!$C$10:$C$1159,MATCH('Disposal 2026'!C38,FA_2026!$F$10:$F$1159,0)),0)</f>
        <v>D30</v>
      </c>
      <c r="K38" s="100">
        <f>IF(IFERROR(VLOOKUP(C38,FA_2026!$F$10:$AT$65451,2,FALSE),0)=0,"-",IFERROR(VLOOKUP(C38,FA_2026!$F$10:$AT$65451,2,FALSE),0))</f>
        <v>33078</v>
      </c>
      <c r="L38" s="734" t="str">
        <f>IF(IFERROR(VLOOKUP(C38,'List Approval 2025'!$D$7:$M$65624,5,FALSE),0)=0,"-",IFERROR(VLOOKUP(C38,'List Approval 2025'!$D$7:$M$65624,5,FALSE),0))</f>
        <v>7</v>
      </c>
      <c r="M38" s="45">
        <f>IF(IFERROR(VLOOKUP(C38,FA_2026!$F$10:$AT$65451,14,FALSE),0)=0,"-",IFERROR(VLOOKUP(C38,FA_2026!$F$10:$AT$65451,14,FALSE),0))</f>
        <v>103044132</v>
      </c>
      <c r="N38" s="44">
        <f>IF(IFERROR(VLOOKUP(C38,FA_2026!$F$10:$AT$65451,36,FALSE),0)=0,"-",IFERROR(VLOOKUP(C38,FA_2026!$F$10:$AT$65451,36,FALSE),0))</f>
        <v>103044132</v>
      </c>
      <c r="O38" s="772">
        <f t="shared" si="7"/>
        <v>0</v>
      </c>
      <c r="P38" s="735">
        <f>IFERROR(VLOOKUP(C38,'List Approval 2026'!$D$7:$M$276,10,FALSE),0)</f>
        <v>82234234</v>
      </c>
      <c r="Q38" s="773">
        <f t="shared" si="8"/>
        <v>82234234</v>
      </c>
      <c r="R38" s="54" t="str">
        <f t="shared" si="9"/>
        <v>-</v>
      </c>
      <c r="S38" s="55"/>
      <c r="T38" s="774"/>
      <c r="U38" s="775" t="str">
        <f>IFERROR(VLOOKUP(C38,'List Approval 2026'!$D$7:$P$225,13,FALSE),"-")</f>
        <v>MEGA SANKTI HQ</v>
      </c>
    </row>
    <row r="39" spans="1:21">
      <c r="A39" s="771">
        <f t="shared" si="3"/>
        <v>31</v>
      </c>
      <c r="B39" s="40" t="str">
        <f>IF(IFERROR(VLOOKUP(C39,FA_2026!$F$10:$AT$65451,5,FALSE),0)=0,"-",IFERROR(VLOOKUP(C39,FA_2026!$F$10:$AT$65451,5,FALSE),0))</f>
        <v xml:space="preserve">Dolly </v>
      </c>
      <c r="C39" s="179" t="s">
        <v>1808</v>
      </c>
      <c r="D39" s="40" t="str">
        <f>IF(IFERROR(VLOOKUP(C39,FA_2026!$F$10:$AT$65451,6,FALSE),0)=0,"-",IFERROR(VLOOKUP(C39,FA_2026!$F$10:$AT$65451,6,FALSE),0))</f>
        <v>Scheurle</v>
      </c>
      <c r="E39" s="40" t="str">
        <f>IF(IFERROR(VLOOKUP(C39,FA_2026!$F$10:$AT$65451,7,FALSE),0)=0,"-",IFERROR(VLOOKUP(C39,FA_2026!$F$10:$AT$65451,7,FALSE),0))</f>
        <v>200 T</v>
      </c>
      <c r="F39" s="40" t="str">
        <f>IF(IFERROR(VLOOKUP(C39,FA_2026!$F$10:$AT$65451,9,FALSE),0)=0,"-",IFERROR(VLOOKUP(C39,FA_2026!$F$10:$AT$65451,9,FALSE),0))</f>
        <v>B1 &amp; B2</v>
      </c>
      <c r="G39" s="40" t="str">
        <f>IF(IFERROR(VLOOKUP(C39,FA_2026!$F$10:$AT$65451,10,FALSE),0)=0,"-",IFERROR(VLOOKUP(C39,FA_2026!$F$10:$AT$65451,10,FALSE),0))</f>
        <v>HAZT-C240PKF01</v>
      </c>
      <c r="H39" s="40" t="str">
        <f>IF(IFERROR(VLOOKUP(C39,FA_2026!$F$10:$AT$65451,11,FALSE),0)=0,"-",IFERROR(VLOOKUP(C39,FA_2026!$F$10:$AT$65451,11,FALSE),0))</f>
        <v>K-100/4</v>
      </c>
      <c r="I39" s="40" t="str">
        <f>IFERROR(INDEX(FA_2026!$B$10:$B$1159,MATCH('Disposal 2026'!C39,FA_2026!$F$10:$F$1159,0)),0)</f>
        <v>HCT</v>
      </c>
      <c r="J39" s="513" t="str">
        <f>IFERROR(INDEX(FA_2026!$C$10:$C$1159,MATCH('Disposal 2026'!C39,FA_2026!$F$10:$F$1159,0)),0)</f>
        <v>D30</v>
      </c>
      <c r="K39" s="100">
        <f>IF(IFERROR(VLOOKUP(C39,FA_2026!$F$10:$AT$65451,2,FALSE),0)=0,"-",IFERROR(VLOOKUP(C39,FA_2026!$F$10:$AT$65451,2,FALSE),0))</f>
        <v>33078</v>
      </c>
      <c r="L39" s="734" t="str">
        <f>IF(IFERROR(VLOOKUP(C39,'List Approval 2025'!$D$7:$M$65624,5,FALSE),0)=0,"-",IFERROR(VLOOKUP(C39,'List Approval 2025'!$D$7:$M$65624,5,FALSE),0))</f>
        <v>8</v>
      </c>
      <c r="M39" s="45">
        <f>IF(IFERROR(VLOOKUP(C39,FA_2026!$F$10:$AT$65451,14,FALSE),0)=0,"-",IFERROR(VLOOKUP(C39,FA_2026!$F$10:$AT$65451,14,FALSE),0))</f>
        <v>103044132</v>
      </c>
      <c r="N39" s="44">
        <f>IF(IFERROR(VLOOKUP(C39,FA_2026!$F$10:$AT$65451,36,FALSE),0)=0,"-",IFERROR(VLOOKUP(C39,FA_2026!$F$10:$AT$65451,36,FALSE),0))</f>
        <v>103044132</v>
      </c>
      <c r="O39" s="772">
        <f t="shared" si="7"/>
        <v>0</v>
      </c>
      <c r="P39" s="735">
        <f>IFERROR(VLOOKUP(C39,'List Approval 2026'!$D$7:$M$276,10,FALSE),0)</f>
        <v>114918919</v>
      </c>
      <c r="Q39" s="773">
        <f t="shared" si="8"/>
        <v>114918919</v>
      </c>
      <c r="R39" s="54" t="str">
        <f t="shared" si="9"/>
        <v>-</v>
      </c>
      <c r="S39" s="55"/>
      <c r="T39" s="774"/>
      <c r="U39" s="775" t="str">
        <f>IFERROR(VLOOKUP(C39,'List Approval 2026'!$D$7:$P$225,13,FALSE),"-")</f>
        <v>MEGA SANKTI HQ</v>
      </c>
    </row>
    <row r="40" spans="1:21">
      <c r="A40" s="771">
        <f t="shared" si="3"/>
        <v>32</v>
      </c>
      <c r="B40" s="40" t="str">
        <f>IF(IFERROR(VLOOKUP(C40,FA_2026!$F$10:$AT$65451,5,FALSE),0)=0,"-",IFERROR(VLOOKUP(C40,FA_2026!$F$10:$AT$65451,5,FALSE),0))</f>
        <v>Dolly  (Ex.HKG)</v>
      </c>
      <c r="C40" s="179" t="s">
        <v>1824</v>
      </c>
      <c r="D40" s="40" t="str">
        <f>IF(IFERROR(VLOOKUP(C40,FA_2026!$F$10:$AT$65451,6,FALSE),0)=0,"-",IFERROR(VLOOKUP(C40,FA_2026!$F$10:$AT$65451,6,FALSE),0))</f>
        <v>Scheurle 300 T</v>
      </c>
      <c r="E40" s="40" t="str">
        <f>IF(IFERROR(VLOOKUP(C40,FA_2026!$F$10:$AT$65451,7,FALSE),0)=0,"-",IFERROR(VLOOKUP(C40,FA_2026!$F$10:$AT$65451,7,FALSE),0))</f>
        <v>300 T</v>
      </c>
      <c r="F40" s="40" t="str">
        <f>IF(IFERROR(VLOOKUP(C40,FA_2026!$F$10:$AT$65451,9,FALSE),0)=0,"-",IFERROR(VLOOKUP(C40,FA_2026!$F$10:$AT$65451,9,FALSE),0))</f>
        <v>C1 &amp; C2</v>
      </c>
      <c r="G40" s="40" t="str">
        <f>IF(IFERROR(VLOOKUP(C40,FA_2026!$F$10:$AT$65451,10,FALSE),0)=0,"-",IFERROR(VLOOKUP(C40,FA_2026!$F$10:$AT$65451,10,FALSE),0))</f>
        <v>HAZT-</v>
      </c>
      <c r="H40" s="40" t="str">
        <f>IF(IFERROR(VLOOKUP(C40,FA_2026!$F$10:$AT$65451,11,FALSE),0)=0,"-",IFERROR(VLOOKUP(C40,FA_2026!$F$10:$AT$65451,11,FALSE),0))</f>
        <v>K-150/4</v>
      </c>
      <c r="I40" s="40" t="str">
        <f>IFERROR(INDEX(FA_2026!$B$10:$B$1159,MATCH('Disposal 2026'!C40,FA_2026!$F$10:$F$1159,0)),0)</f>
        <v>HCT</v>
      </c>
      <c r="J40" s="513" t="str">
        <f>IFERROR(INDEX(FA_2026!$C$10:$C$1159,MATCH('Disposal 2026'!C40,FA_2026!$F$10:$F$1159,0)),0)</f>
        <v>D30</v>
      </c>
      <c r="K40" s="100">
        <f>IF(IFERROR(VLOOKUP(C40,FA_2026!$F$10:$AT$65451,2,FALSE),0)=0,"-",IFERROR(VLOOKUP(C40,FA_2026!$F$10:$AT$65451,2,FALSE),0))</f>
        <v>35734</v>
      </c>
      <c r="L40" s="734" t="str">
        <f>IF(IFERROR(VLOOKUP(C40,'List Approval 2025'!$D$7:$M$65624,5,FALSE),0)=0,"-",IFERROR(VLOOKUP(C40,'List Approval 2025'!$D$7:$M$65624,5,FALSE),0))</f>
        <v>9</v>
      </c>
      <c r="M40" s="45">
        <f>IF(IFERROR(VLOOKUP(C40,FA_2026!$F$10:$AT$65451,14,FALSE),0)=0,"-",IFERROR(VLOOKUP(C40,FA_2026!$F$10:$AT$65451,14,FALSE),0))</f>
        <v>286194100</v>
      </c>
      <c r="N40" s="44">
        <f>IF(IFERROR(VLOOKUP(C40,FA_2026!$F$10:$AT$65451,36,FALSE),0)=0,"-",IFERROR(VLOOKUP(C40,FA_2026!$F$10:$AT$65451,36,FALSE),0))</f>
        <v>286194100</v>
      </c>
      <c r="O40" s="772">
        <f t="shared" si="7"/>
        <v>0</v>
      </c>
      <c r="P40" s="735">
        <f>IFERROR(VLOOKUP(C40,'List Approval 2026'!$D$7:$M$276,10,FALSE),0)</f>
        <v>115603604</v>
      </c>
      <c r="Q40" s="773">
        <f t="shared" si="8"/>
        <v>115603604</v>
      </c>
      <c r="R40" s="54" t="str">
        <f t="shared" si="9"/>
        <v>-</v>
      </c>
      <c r="S40" s="55"/>
      <c r="T40" s="774"/>
      <c r="U40" s="775" t="str">
        <f>IFERROR(VLOOKUP(C40,'List Approval 2026'!$D$7:$P$225,13,FALSE),"-")</f>
        <v>MEGA SANKTI HQ</v>
      </c>
    </row>
    <row r="41" spans="1:21">
      <c r="A41" s="771">
        <f t="shared" si="3"/>
        <v>33</v>
      </c>
      <c r="B41" s="40" t="str">
        <f>IF(IFERROR(VLOOKUP(C41,FA_2026!$F$10:$AT$65451,5,FALSE),0)=0,"-",IFERROR(VLOOKUP(C41,FA_2026!$F$10:$AT$65451,5,FALSE),0))</f>
        <v>Dolly  (Ex.HKG)</v>
      </c>
      <c r="C41" s="179" t="s">
        <v>1831</v>
      </c>
      <c r="D41" s="40" t="str">
        <f>IF(IFERROR(VLOOKUP(C41,FA_2026!$F$10:$AT$65451,6,FALSE),0)=0,"-",IFERROR(VLOOKUP(C41,FA_2026!$F$10:$AT$65451,6,FALSE),0))</f>
        <v>Scheurle 100 T</v>
      </c>
      <c r="E41" s="40" t="str">
        <f>IF(IFERROR(VLOOKUP(C41,FA_2026!$F$10:$AT$65451,7,FALSE),0)=0,"-",IFERROR(VLOOKUP(C41,FA_2026!$F$10:$AT$65451,7,FALSE),0))</f>
        <v>100 T</v>
      </c>
      <c r="F41" s="40" t="str">
        <f>IF(IFERROR(VLOOKUP(C41,FA_2026!$F$10:$AT$65451,9,FALSE),0)=0,"-",IFERROR(VLOOKUP(C41,FA_2026!$F$10:$AT$65451,9,FALSE),0))</f>
        <v>D1</v>
      </c>
      <c r="G41" s="40" t="str">
        <f>IF(IFERROR(VLOOKUP(C41,FA_2026!$F$10:$AT$65451,10,FALSE),0)=0,"-",IFERROR(VLOOKUP(C41,FA_2026!$F$10:$AT$65451,10,FALSE),0))</f>
        <v>HAZT-</v>
      </c>
      <c r="H41" s="40" t="str">
        <f>IF(IFERROR(VLOOKUP(C41,FA_2026!$F$10:$AT$65451,11,FALSE),0)=0,"-",IFERROR(VLOOKUP(C41,FA_2026!$F$10:$AT$65451,11,FALSE),0))</f>
        <v>K-150/4</v>
      </c>
      <c r="I41" s="40" t="str">
        <f>IFERROR(INDEX(FA_2026!$B$10:$B$1159,MATCH('Disposal 2026'!C41,FA_2026!$F$10:$F$1159,0)),0)</f>
        <v>HCT</v>
      </c>
      <c r="J41" s="513" t="str">
        <f>IFERROR(INDEX(FA_2026!$C$10:$C$1159,MATCH('Disposal 2026'!C41,FA_2026!$F$10:$F$1159,0)),0)</f>
        <v>D30</v>
      </c>
      <c r="K41" s="100">
        <f>IF(IFERROR(VLOOKUP(C41,FA_2026!$F$10:$AT$65451,2,FALSE),0)=0,"-",IFERROR(VLOOKUP(C41,FA_2026!$F$10:$AT$65451,2,FALSE),0))</f>
        <v>35734</v>
      </c>
      <c r="L41" s="734" t="str">
        <f>IF(IFERROR(VLOOKUP(C41,'List Approval 2025'!$D$7:$M$65624,5,FALSE),0)=0,"-",IFERROR(VLOOKUP(C41,'List Approval 2025'!$D$7:$M$65624,5,FALSE),0))</f>
        <v>10</v>
      </c>
      <c r="M41" s="45">
        <f>IF(IFERROR(VLOOKUP(C41,FA_2026!$F$10:$AT$65451,14,FALSE),0)=0,"-",IFERROR(VLOOKUP(C41,FA_2026!$F$10:$AT$65451,14,FALSE),0))</f>
        <v>100000000</v>
      </c>
      <c r="N41" s="44">
        <f>IF(IFERROR(VLOOKUP(C41,FA_2026!$F$10:$AT$65451,36,FALSE),0)=0,"-",IFERROR(VLOOKUP(C41,FA_2026!$F$10:$AT$65451,36,FALSE),0))</f>
        <v>100000000</v>
      </c>
      <c r="O41" s="772">
        <f t="shared" si="7"/>
        <v>0</v>
      </c>
      <c r="P41" s="735">
        <f>IFERROR(VLOOKUP(C41,'List Approval 2026'!$D$7:$M$276,10,FALSE),0)</f>
        <v>114630631</v>
      </c>
      <c r="Q41" s="773">
        <f t="shared" si="8"/>
        <v>114630631</v>
      </c>
      <c r="R41" s="54" t="str">
        <f t="shared" si="9"/>
        <v>-</v>
      </c>
      <c r="S41" s="55"/>
      <c r="T41" s="774"/>
      <c r="U41" s="775" t="str">
        <f>IFERROR(VLOOKUP(C41,'List Approval 2026'!$D$7:$P$225,13,FALSE),"-")</f>
        <v>MEGA SANKTI HQ</v>
      </c>
    </row>
    <row r="42" spans="1:21">
      <c r="A42" s="771">
        <f t="shared" si="3"/>
        <v>34</v>
      </c>
      <c r="B42" s="40" t="str">
        <f>IF(IFERROR(VLOOKUP(C42,FA_2026!$F$10:$AT$65451,5,FALSE),0)=0,"-",IFERROR(VLOOKUP(C42,FA_2026!$F$10:$AT$65451,5,FALSE),0))</f>
        <v>Dolly Expansion Frame</v>
      </c>
      <c r="C42" s="179" t="s">
        <v>1954</v>
      </c>
      <c r="D42" s="40" t="str">
        <f>IF(IFERROR(VLOOKUP(C42,FA_2026!$F$10:$AT$65451,6,FALSE),0)=0,"-",IFERROR(VLOOKUP(C42,FA_2026!$F$10:$AT$65451,6,FALSE),0))</f>
        <v>Sankyu Jukiko</v>
      </c>
      <c r="E42" s="40" t="str">
        <f>IF(IFERROR(VLOOKUP(C42,FA_2026!$F$10:$AT$65451,7,FALSE),0)=0,"-",IFERROR(VLOOKUP(C42,FA_2026!$F$10:$AT$65451,7,FALSE),0))</f>
        <v>-</v>
      </c>
      <c r="F42" s="40" t="str">
        <f>IF(IFERROR(VLOOKUP(C42,FA_2026!$F$10:$AT$65451,9,FALSE),0)=0,"-",IFERROR(VLOOKUP(C42,FA_2026!$F$10:$AT$65451,9,FALSE),0))</f>
        <v>-</v>
      </c>
      <c r="G42" s="40" t="str">
        <f>IF(IFERROR(VLOOKUP(C42,FA_2026!$F$10:$AT$65451,10,FALSE),0)=0,"-",IFERROR(VLOOKUP(C42,FA_2026!$F$10:$AT$65451,10,FALSE),0))</f>
        <v>-</v>
      </c>
      <c r="H42" s="40" t="str">
        <f>IF(IFERROR(VLOOKUP(C42,FA_2026!$F$10:$AT$65451,11,FALSE),0)=0,"-",IFERROR(VLOOKUP(C42,FA_2026!$F$10:$AT$65451,11,FALSE),0))</f>
        <v>-</v>
      </c>
      <c r="I42" s="40" t="str">
        <f>IFERROR(INDEX(FA_2026!$B$10:$B$1159,MATCH('Disposal 2026'!C42,FA_2026!$F$10:$F$1159,0)),0)</f>
        <v>HCT</v>
      </c>
      <c r="J42" s="513" t="str">
        <f>IFERROR(INDEX(FA_2026!$C$10:$C$1159,MATCH('Disposal 2026'!C42,FA_2026!$F$10:$F$1159,0)),0)</f>
        <v>D30</v>
      </c>
      <c r="K42" s="100">
        <f>IF(IFERROR(VLOOKUP(C42,FA_2026!$F$10:$AT$65451,2,FALSE),0)=0,"-",IFERROR(VLOOKUP(C42,FA_2026!$F$10:$AT$65451,2,FALSE),0))</f>
        <v>40025</v>
      </c>
      <c r="L42" s="734" t="str">
        <f>IF(IFERROR(VLOOKUP(C42,'List Approval 2025'!$D$7:$M$65624,5,FALSE),0)=0,"-",IFERROR(VLOOKUP(C42,'List Approval 2025'!$D$7:$M$65624,5,FALSE),0))</f>
        <v>14</v>
      </c>
      <c r="M42" s="45">
        <f>IF(IFERROR(VLOOKUP(C42,FA_2026!$F$10:$AT$65451,14,FALSE),0)=0,"-",IFERROR(VLOOKUP(C42,FA_2026!$F$10:$AT$65451,14,FALSE),0))</f>
        <v>276962036</v>
      </c>
      <c r="N42" s="44">
        <f>IF(IFERROR(VLOOKUP(C42,FA_2026!$F$10:$AT$65451,36,FALSE),0)=0,"-",IFERROR(VLOOKUP(C42,FA_2026!$F$10:$AT$65451,36,FALSE),0))</f>
        <v>276962036</v>
      </c>
      <c r="O42" s="772">
        <f t="shared" si="7"/>
        <v>0</v>
      </c>
      <c r="P42" s="735">
        <f>IFERROR(VLOOKUP(C42,'List Approval 2026'!$D$7:$M$276,10,FALSE),0)</f>
        <v>82234234</v>
      </c>
      <c r="Q42" s="773">
        <f t="shared" si="8"/>
        <v>82234234</v>
      </c>
      <c r="R42" s="54" t="str">
        <f t="shared" si="9"/>
        <v>-</v>
      </c>
      <c r="S42" s="55"/>
      <c r="T42" s="774"/>
      <c r="U42" s="775" t="str">
        <f>IFERROR(VLOOKUP(C42,'List Approval 2026'!$D$7:$P$225,13,FALSE),"-")</f>
        <v>MEGA SANKTI HQ</v>
      </c>
    </row>
    <row r="43" spans="1:21">
      <c r="A43" s="771">
        <f t="shared" si="3"/>
        <v>35</v>
      </c>
      <c r="B43" s="40" t="str">
        <f>IF(IFERROR(VLOOKUP(C43,FA_2026!$F$10:$AT$65451,5,FALSE),0)=0,"-",IFERROR(VLOOKUP(C43,FA_2026!$F$10:$AT$65451,5,FALSE),0))</f>
        <v>Bulldozer</v>
      </c>
      <c r="C43" s="179" t="s">
        <v>3324</v>
      </c>
      <c r="D43" s="40" t="str">
        <f>IF(IFERROR(VLOOKUP(C43,FA_2026!$F$10:$AT$65451,6,FALSE),0)=0,"-",IFERROR(VLOOKUP(C43,FA_2026!$F$10:$AT$65451,6,FALSE),0))</f>
        <v>KOMATSU</v>
      </c>
      <c r="E43" s="40" t="str">
        <f>IF(IFERROR(VLOOKUP(C43,FA_2026!$F$10:$AT$65451,7,FALSE),0)=0,"-",IFERROR(VLOOKUP(C43,FA_2026!$F$10:$AT$65451,7,FALSE),0))</f>
        <v>1,61 M3</v>
      </c>
      <c r="F43" s="40" t="str">
        <f>IF(IFERROR(VLOOKUP(C43,FA_2026!$F$10:$AT$65451,9,FALSE),0)=0,"-",IFERROR(VLOOKUP(C43,FA_2026!$F$10:$AT$65451,9,FALSE),0))</f>
        <v>D31PX-22</v>
      </c>
      <c r="G43" s="40" t="str">
        <f>IF(IFERROR(VLOOKUP(C43,FA_2026!$F$10:$AT$65451,10,FALSE),0)=0,"-",IFERROR(VLOOKUP(C43,FA_2026!$F$10:$AT$65451,10,FALSE),0))</f>
        <v>KMTOD000TPA</v>
      </c>
      <c r="H43" s="40" t="str">
        <f>IF(IFERROR(VLOOKUP(C43,FA_2026!$F$10:$AT$65451,11,FALSE),0)=0,"-",IFERROR(VLOOKUP(C43,FA_2026!$F$10:$AT$65451,11,FALSE),0))</f>
        <v>062029</v>
      </c>
      <c r="I43" s="40" t="str">
        <f>IFERROR(INDEX(FA_2026!$B$10:$B$1159,MATCH('Disposal 2026'!C43,FA_2026!$F$10:$F$1159,0)),0)</f>
        <v>ASC</v>
      </c>
      <c r="J43" s="513" t="str">
        <f>IFERROR(INDEX(FA_2026!$C$10:$C$1159,MATCH('Disposal 2026'!C43,FA_2026!$F$10:$F$1159,0)),0)</f>
        <v>3A1</v>
      </c>
      <c r="K43" s="100">
        <f>IF(IFERROR(VLOOKUP(C43,FA_2026!$F$10:$AT$65451,2,FALSE),0)=0,"-",IFERROR(VLOOKUP(C43,FA_2026!$F$10:$AT$65451,2,FALSE),0))</f>
        <v>45046</v>
      </c>
      <c r="L43" s="734" t="str">
        <f>IF(IFERROR(VLOOKUP(C43,'List Approval 2025'!$D$7:$M$65624,5,FALSE),0)=0,"-",IFERROR(VLOOKUP(C43,'List Approval 2025'!$D$7:$M$65624,5,FALSE),0))</f>
        <v>-</v>
      </c>
      <c r="M43" s="45">
        <f>IF(IFERROR(VLOOKUP(C43,FA_2026!$F$10:$AT$65451,14,FALSE),0)=0,"-",IFERROR(VLOOKUP(C43,FA_2026!$F$10:$AT$65451,14,FALSE),0))</f>
        <v>2275000000</v>
      </c>
      <c r="N43" s="44">
        <f>IF(IFERROR(VLOOKUP(C43,FA_2026!$F$10:$AT$65451,36,FALSE),0)=0,"-",IFERROR(VLOOKUP(C43,FA_2026!$F$10:$AT$65451,36,FALSE),0))</f>
        <v>2274999999.9999995</v>
      </c>
      <c r="O43" s="772">
        <f t="shared" si="7"/>
        <v>0</v>
      </c>
      <c r="P43" s="735">
        <f>IFERROR(VLOOKUP(C43,'List Approval 2026'!$D$7:$M$276,10,FALSE),0)</f>
        <v>40000000</v>
      </c>
      <c r="Q43" s="773">
        <f t="shared" si="8"/>
        <v>40000000</v>
      </c>
      <c r="R43" s="54" t="str">
        <f t="shared" si="9"/>
        <v>-</v>
      </c>
      <c r="S43" s="55"/>
      <c r="T43" s="774"/>
      <c r="U43" s="775" t="str">
        <f>IFERROR(VLOOKUP(C43,'List Approval 2026'!$D$7:$P$225,13,FALSE),"-")</f>
        <v>Biru Revorma Indonesia</v>
      </c>
    </row>
    <row r="44" spans="1:21">
      <c r="A44" s="771">
        <f t="shared" si="3"/>
        <v>36</v>
      </c>
      <c r="B44" s="40" t="str">
        <f>IF(IFERROR(VLOOKUP(C44,FA_2026!$F$10:$AT$65451,5,FALSE),0)=0,"-",IFERROR(VLOOKUP(C44,FA_2026!$F$10:$AT$65451,5,FALSE),0))</f>
        <v>Bulldozer</v>
      </c>
      <c r="C44" s="179" t="s">
        <v>3328</v>
      </c>
      <c r="D44" s="40" t="str">
        <f>IF(IFERROR(VLOOKUP(C44,FA_2026!$F$10:$AT$65451,6,FALSE),0)=0,"-",IFERROR(VLOOKUP(C44,FA_2026!$F$10:$AT$65451,6,FALSE),0))</f>
        <v>KOMATSU</v>
      </c>
      <c r="E44" s="40" t="str">
        <f>IF(IFERROR(VLOOKUP(C44,FA_2026!$F$10:$AT$65451,7,FALSE),0)=0,"-",IFERROR(VLOOKUP(C44,FA_2026!$F$10:$AT$65451,7,FALSE),0))</f>
        <v>1,61 M3</v>
      </c>
      <c r="F44" s="40" t="str">
        <f>IF(IFERROR(VLOOKUP(C44,FA_2026!$F$10:$AT$65451,9,FALSE),0)=0,"-",IFERROR(VLOOKUP(C44,FA_2026!$F$10:$AT$65451,9,FALSE),0))</f>
        <v>D31EX-22</v>
      </c>
      <c r="G44" s="40" t="str">
        <f>IF(IFERROR(VLOOKUP(C44,FA_2026!$F$10:$AT$65451,10,FALSE),0)=0,"-",IFERROR(VLOOKUP(C44,FA_2026!$F$10:$AT$65451,10,FALSE),0))</f>
        <v>KMTOD111CNA</v>
      </c>
      <c r="H44" s="40" t="str">
        <f>IF(IFERROR(VLOOKUP(C44,FA_2026!$F$10:$AT$65451,11,FALSE),0)=0,"-",IFERROR(VLOOKUP(C44,FA_2026!$F$10:$AT$65451,11,FALSE),0))</f>
        <v>062020</v>
      </c>
      <c r="I44" s="40" t="str">
        <f>IFERROR(INDEX(FA_2026!$B$10:$B$1159,MATCH('Disposal 2026'!C44,FA_2026!$F$10:$F$1159,0)),0)</f>
        <v>ASC</v>
      </c>
      <c r="J44" s="513" t="str">
        <f>IFERROR(INDEX(FA_2026!$C$10:$C$1159,MATCH('Disposal 2026'!C44,FA_2026!$F$10:$F$1159,0)),0)</f>
        <v>3A1</v>
      </c>
      <c r="K44" s="100">
        <f>IF(IFERROR(VLOOKUP(C44,FA_2026!$F$10:$AT$65451,2,FALSE),0)=0,"-",IFERROR(VLOOKUP(C44,FA_2026!$F$10:$AT$65451,2,FALSE),0))</f>
        <v>45046</v>
      </c>
      <c r="L44" s="734" t="str">
        <f>IF(IFERROR(VLOOKUP(C44,'List Approval 2025'!$D$7:$M$65624,5,FALSE),0)=0,"-",IFERROR(VLOOKUP(C44,'List Approval 2025'!$D$7:$M$65624,5,FALSE),0))</f>
        <v>-</v>
      </c>
      <c r="M44" s="45">
        <f>IF(IFERROR(VLOOKUP(C44,FA_2026!$F$10:$AT$65451,14,FALSE),0)=0,"-",IFERROR(VLOOKUP(C44,FA_2026!$F$10:$AT$65451,14,FALSE),0))</f>
        <v>1530000000</v>
      </c>
      <c r="N44" s="44">
        <f>IF(IFERROR(VLOOKUP(C44,FA_2026!$F$10:$AT$65451,36,FALSE),0)=0,"-",IFERROR(VLOOKUP(C44,FA_2026!$F$10:$AT$65451,36,FALSE),0))</f>
        <v>1530000000</v>
      </c>
      <c r="O44" s="772">
        <f t="shared" si="7"/>
        <v>0</v>
      </c>
      <c r="P44" s="735">
        <f>IFERROR(VLOOKUP(C44,'List Approval 2026'!$D$7:$M$276,10,FALSE),0)</f>
        <v>20000000</v>
      </c>
      <c r="Q44" s="773">
        <f t="shared" si="8"/>
        <v>20000000</v>
      </c>
      <c r="R44" s="54" t="str">
        <f t="shared" si="9"/>
        <v>-</v>
      </c>
      <c r="S44" s="55"/>
      <c r="T44" s="774"/>
      <c r="U44" s="775" t="str">
        <f>IFERROR(VLOOKUP(C44,'List Approval 2026'!$D$7:$P$225,13,FALSE),"-")</f>
        <v>Biru Revorma Indonesia</v>
      </c>
    </row>
    <row r="45" spans="1:21">
      <c r="A45" s="771">
        <f t="shared" si="3"/>
        <v>37</v>
      </c>
      <c r="B45" s="40" t="str">
        <f>IF(IFERROR(VLOOKUP(C45,FA_2026!$F$10:$AT$65451,5,FALSE),0)=0,"-",IFERROR(VLOOKUP(C45,FA_2026!$F$10:$AT$65451,5,FALSE),0))</f>
        <v>-</v>
      </c>
      <c r="C45" s="179"/>
      <c r="D45" s="40" t="str">
        <f>IF(IFERROR(VLOOKUP(C45,FA_2026!$F$10:$AT$65451,6,FALSE),0)=0,"-",IFERROR(VLOOKUP(C45,FA_2026!$F$10:$AT$65451,6,FALSE),0))</f>
        <v>-</v>
      </c>
      <c r="E45" s="40" t="str">
        <f>IF(IFERROR(VLOOKUP(C45,FA_2026!$F$10:$AT$65451,7,FALSE),0)=0,"-",IFERROR(VLOOKUP(C45,FA_2026!$F$10:$AT$65451,7,FALSE),0))</f>
        <v>-</v>
      </c>
      <c r="F45" s="40" t="str">
        <f>IF(IFERROR(VLOOKUP(C45,FA_2026!$F$10:$AT$65451,9,FALSE),0)=0,"-",IFERROR(VLOOKUP(C45,FA_2026!$F$10:$AT$65451,9,FALSE),0))</f>
        <v>-</v>
      </c>
      <c r="G45" s="40" t="str">
        <f>IF(IFERROR(VLOOKUP(C45,FA_2026!$F$10:$AT$65451,10,FALSE),0)=0,"-",IFERROR(VLOOKUP(C45,FA_2026!$F$10:$AT$65451,10,FALSE),0))</f>
        <v>-</v>
      </c>
      <c r="H45" s="40" t="str">
        <f>IF(IFERROR(VLOOKUP(C45,FA_2026!$F$10:$AT$65451,11,FALSE),0)=0,"-",IFERROR(VLOOKUP(C45,FA_2026!$F$10:$AT$65451,11,FALSE),0))</f>
        <v>-</v>
      </c>
      <c r="I45" s="40">
        <f>IFERROR(INDEX(FA_2026!$B$10:$B$1159,MATCH('Disposal 2026'!C45,FA_2026!$F$10:$F$1159,0)),0)</f>
        <v>0</v>
      </c>
      <c r="J45" s="513">
        <f>IFERROR(INDEX(FA_2026!$C$10:$C$1159,MATCH('Disposal 2026'!C45,FA_2026!$F$10:$F$1159,0)),0)</f>
        <v>0</v>
      </c>
      <c r="K45" s="100" t="str">
        <f>IF(IFERROR(VLOOKUP(C45,FA_2026!$F$10:$AT$65451,2,FALSE),0)=0,"-",IFERROR(VLOOKUP(C45,FA_2026!$F$10:$AT$65451,2,FALSE),0))</f>
        <v>-</v>
      </c>
      <c r="L45" s="734" t="str">
        <f>IF(IFERROR(VLOOKUP(C45,'List Approval 2025'!$D$7:$M$65624,5,FALSE),0)=0,"-",IFERROR(VLOOKUP(C45,'List Approval 2025'!$D$7:$M$65624,5,FALSE),0))</f>
        <v>-</v>
      </c>
      <c r="M45" s="45" t="str">
        <f>IF(IFERROR(VLOOKUP(C45,FA_2026!$F$10:$AT$65451,14,FALSE),0)=0,"-",IFERROR(VLOOKUP(C45,FA_2026!$F$10:$AT$65451,14,FALSE),0))</f>
        <v>-</v>
      </c>
      <c r="N45" s="44" t="str">
        <f>IF(IFERROR(VLOOKUP(C45,FA_2026!$F$10:$AT$65451,36,FALSE),0)=0,"-",IFERROR(VLOOKUP(C45,FA_2026!$F$10:$AT$65451,36,FALSE),0))</f>
        <v>-</v>
      </c>
      <c r="O45" s="772">
        <f t="shared" si="7"/>
        <v>0</v>
      </c>
      <c r="P45" s="735">
        <f>IFERROR(VLOOKUP(C45,'List Approval 2026'!$D$7:$M$276,10,FALSE),0)</f>
        <v>0</v>
      </c>
      <c r="Q45" s="773">
        <f t="shared" si="8"/>
        <v>0</v>
      </c>
      <c r="R45" s="54" t="str">
        <f t="shared" si="9"/>
        <v>-</v>
      </c>
      <c r="S45" s="55"/>
      <c r="T45" s="774"/>
      <c r="U45" s="775" t="str">
        <f>IFERROR(VLOOKUP(C45,'List Approval 2026'!$D$7:$P$225,13,FALSE),"-")</f>
        <v>-</v>
      </c>
    </row>
    <row r="46" spans="1:21">
      <c r="A46" s="771">
        <f t="shared" si="3"/>
        <v>38</v>
      </c>
      <c r="B46" s="40" t="str">
        <f>IF(IFERROR(VLOOKUP(C46,FA_2026!$F$10:$AT$65451,5,FALSE),0)=0,"-",IFERROR(VLOOKUP(C46,FA_2026!$F$10:$AT$65451,5,FALSE),0))</f>
        <v>-</v>
      </c>
      <c r="C46" s="179"/>
      <c r="D46" s="40" t="str">
        <f>IF(IFERROR(VLOOKUP(C46,FA_2026!$F$10:$AT$65451,6,FALSE),0)=0,"-",IFERROR(VLOOKUP(C46,FA_2026!$F$10:$AT$65451,6,FALSE),0))</f>
        <v>-</v>
      </c>
      <c r="E46" s="40" t="str">
        <f>IF(IFERROR(VLOOKUP(C46,FA_2026!$F$10:$AT$65451,7,FALSE),0)=0,"-",IFERROR(VLOOKUP(C46,FA_2026!$F$10:$AT$65451,7,FALSE),0))</f>
        <v>-</v>
      </c>
      <c r="F46" s="40" t="str">
        <f>IF(IFERROR(VLOOKUP(C46,FA_2026!$F$10:$AT$65451,9,FALSE),0)=0,"-",IFERROR(VLOOKUP(C46,FA_2026!$F$10:$AT$65451,9,FALSE),0))</f>
        <v>-</v>
      </c>
      <c r="G46" s="40" t="str">
        <f>IF(IFERROR(VLOOKUP(C46,FA_2026!$F$10:$AT$65451,10,FALSE),0)=0,"-",IFERROR(VLOOKUP(C46,FA_2026!$F$10:$AT$65451,10,FALSE),0))</f>
        <v>-</v>
      </c>
      <c r="H46" s="40" t="str">
        <f>IF(IFERROR(VLOOKUP(C46,FA_2026!$F$10:$AT$65451,11,FALSE),0)=0,"-",IFERROR(VLOOKUP(C46,FA_2026!$F$10:$AT$65451,11,FALSE),0))</f>
        <v>-</v>
      </c>
      <c r="I46" s="40">
        <f>IFERROR(INDEX(FA_2026!$B$10:$B$1159,MATCH('Disposal 2026'!C46,FA_2026!$F$10:$F$1159,0)),0)</f>
        <v>0</v>
      </c>
      <c r="J46" s="513">
        <f>IFERROR(INDEX(FA_2026!$C$10:$C$1159,MATCH('Disposal 2026'!C46,FA_2026!$F$10:$F$1159,0)),0)</f>
        <v>0</v>
      </c>
      <c r="K46" s="100" t="str">
        <f>IF(IFERROR(VLOOKUP(C46,FA_2026!$F$10:$AT$65451,2,FALSE),0)=0,"-",IFERROR(VLOOKUP(C46,FA_2026!$F$10:$AT$65451,2,FALSE),0))</f>
        <v>-</v>
      </c>
      <c r="L46" s="734" t="str">
        <f>IF(IFERROR(VLOOKUP(C46,'List Approval 2025'!$D$7:$M$65624,5,FALSE),0)=0,"-",IFERROR(VLOOKUP(C46,'List Approval 2025'!$D$7:$M$65624,5,FALSE),0))</f>
        <v>-</v>
      </c>
      <c r="M46" s="45" t="str">
        <f>IF(IFERROR(VLOOKUP(C46,FA_2026!$F$10:$AT$65451,14,FALSE),0)=0,"-",IFERROR(VLOOKUP(C46,FA_2026!$F$10:$AT$65451,14,FALSE),0))</f>
        <v>-</v>
      </c>
      <c r="N46" s="44" t="str">
        <f>IF(IFERROR(VLOOKUP(C46,FA_2026!$F$10:$AT$65451,36,FALSE),0)=0,"-",IFERROR(VLOOKUP(C46,FA_2026!$F$10:$AT$65451,36,FALSE),0))</f>
        <v>-</v>
      </c>
      <c r="O46" s="772">
        <f t="shared" si="7"/>
        <v>0</v>
      </c>
      <c r="P46" s="735">
        <f>IFERROR(VLOOKUP(C46,'List Approval 2026'!$D$7:$M$276,10,FALSE),0)</f>
        <v>0</v>
      </c>
      <c r="Q46" s="773">
        <f t="shared" si="8"/>
        <v>0</v>
      </c>
      <c r="R46" s="54" t="str">
        <f t="shared" si="9"/>
        <v>-</v>
      </c>
      <c r="S46" s="55"/>
      <c r="T46" s="774"/>
      <c r="U46" s="775" t="str">
        <f>IFERROR(VLOOKUP(C46,'List Approval 2026'!$D$7:$P$225,13,FALSE),"-")</f>
        <v>-</v>
      </c>
    </row>
    <row r="47" spans="1:21" hidden="1">
      <c r="A47" s="771">
        <f t="shared" si="3"/>
        <v>39</v>
      </c>
      <c r="B47" s="40" t="str">
        <f>IF(IFERROR(VLOOKUP(C47,FA_2026!$F$10:$AT$65451,5,FALSE),0)=0,"-",IFERROR(VLOOKUP(C47,FA_2026!$F$10:$AT$65451,5,FALSE),0))</f>
        <v>-</v>
      </c>
      <c r="C47" s="179"/>
      <c r="D47" s="40" t="str">
        <f>IF(IFERROR(VLOOKUP(C47,FA_2026!$F$10:$AT$65451,6,FALSE),0)=0,"-",IFERROR(VLOOKUP(C47,FA_2026!$F$10:$AT$65451,6,FALSE),0))</f>
        <v>-</v>
      </c>
      <c r="E47" s="40" t="str">
        <f>IF(IFERROR(VLOOKUP(C47,FA_2026!$F$10:$AT$65451,7,FALSE),0)=0,"-",IFERROR(VLOOKUP(C47,FA_2026!$F$10:$AT$65451,7,FALSE),0))</f>
        <v>-</v>
      </c>
      <c r="F47" s="40" t="str">
        <f>IF(IFERROR(VLOOKUP(C47,FA_2026!$F$10:$AT$65451,9,FALSE),0)=0,"-",IFERROR(VLOOKUP(C47,FA_2026!$F$10:$AT$65451,9,FALSE),0))</f>
        <v>-</v>
      </c>
      <c r="G47" s="40" t="str">
        <f>IF(IFERROR(VLOOKUP(C47,FA_2026!$F$10:$AT$65451,10,FALSE),0)=0,"-",IFERROR(VLOOKUP(C47,FA_2026!$F$10:$AT$65451,10,FALSE),0))</f>
        <v>-</v>
      </c>
      <c r="H47" s="40" t="str">
        <f>IF(IFERROR(VLOOKUP(C47,FA_2026!$F$10:$AT$65451,11,FALSE),0)=0,"-",IFERROR(VLOOKUP(C47,FA_2026!$F$10:$AT$65451,11,FALSE),0))</f>
        <v>-</v>
      </c>
      <c r="I47" s="40">
        <f>IFERROR(INDEX(FA_2026!$B$10:$B$1159,MATCH('Disposal 2026'!C47,FA_2026!$F$10:$F$1159,0)),0)</f>
        <v>0</v>
      </c>
      <c r="J47" s="513">
        <f>IFERROR(INDEX(FA_2026!$C$10:$C$1159,MATCH('Disposal 2026'!C47,FA_2026!$F$10:$F$1159,0)),0)</f>
        <v>0</v>
      </c>
      <c r="K47" s="100" t="str">
        <f>IF(IFERROR(VLOOKUP(C47,FA_2026!$F$10:$AT$65451,2,FALSE),0)=0,"-",IFERROR(VLOOKUP(C47,FA_2026!$F$10:$AT$65451,2,FALSE),0))</f>
        <v>-</v>
      </c>
      <c r="L47" s="734" t="str">
        <f>IF(IFERROR(VLOOKUP(C47,'List Approval 2025'!$D$7:$M$65624,5,FALSE),0)=0,"-",IFERROR(VLOOKUP(C47,'List Approval 2025'!$D$7:$M$65624,5,FALSE),0))</f>
        <v>-</v>
      </c>
      <c r="M47" s="45" t="str">
        <f>IF(IFERROR(VLOOKUP(C47,FA_2026!$F$10:$AT$65451,14,FALSE),0)=0,"-",IFERROR(VLOOKUP(C47,FA_2026!$F$10:$AT$65451,14,FALSE),0))</f>
        <v>-</v>
      </c>
      <c r="N47" s="44" t="str">
        <f>IF(IFERROR(VLOOKUP(C47,FA_2026!$F$10:$AT$65451,36,FALSE),0)=0,"-",IFERROR(VLOOKUP(C47,FA_2026!$F$10:$AT$65451,36,FALSE),0))</f>
        <v>-</v>
      </c>
      <c r="O47" s="772">
        <f t="shared" si="7"/>
        <v>0</v>
      </c>
      <c r="P47" s="735">
        <f>IFERROR(VLOOKUP(C47,'List Approval 2026'!$D$7:$M$276,10,FALSE),0)</f>
        <v>0</v>
      </c>
      <c r="Q47" s="773">
        <f t="shared" si="8"/>
        <v>0</v>
      </c>
      <c r="R47" s="54" t="str">
        <f t="shared" si="9"/>
        <v>-</v>
      </c>
      <c r="S47" s="55"/>
      <c r="T47" s="774"/>
      <c r="U47" s="775" t="str">
        <f>IFERROR(VLOOKUP(C47,'List Approval 2026'!$D$7:$P$225,13,FALSE),"-")</f>
        <v>-</v>
      </c>
    </row>
    <row r="48" spans="1:21" hidden="1">
      <c r="A48" s="771">
        <f t="shared" si="3"/>
        <v>40</v>
      </c>
      <c r="B48" s="40" t="str">
        <f>IF(IFERROR(VLOOKUP(C48,FA_2026!$F$10:$AT$65451,5,FALSE),0)=0,"-",IFERROR(VLOOKUP(C48,FA_2026!$F$10:$AT$65451,5,FALSE),0))</f>
        <v>-</v>
      </c>
      <c r="C48" s="179"/>
      <c r="D48" s="40" t="str">
        <f>IF(IFERROR(VLOOKUP(C48,FA_2026!$F$10:$AT$65451,6,FALSE),0)=0,"-",IFERROR(VLOOKUP(C48,FA_2026!$F$10:$AT$65451,6,FALSE),0))</f>
        <v>-</v>
      </c>
      <c r="E48" s="40" t="str">
        <f>IF(IFERROR(VLOOKUP(C48,FA_2026!$F$10:$AT$65451,7,FALSE),0)=0,"-",IFERROR(VLOOKUP(C48,FA_2026!$F$10:$AT$65451,7,FALSE),0))</f>
        <v>-</v>
      </c>
      <c r="F48" s="40" t="str">
        <f>IF(IFERROR(VLOOKUP(C48,FA_2026!$F$10:$AT$65451,9,FALSE),0)=0,"-",IFERROR(VLOOKUP(C48,FA_2026!$F$10:$AT$65451,9,FALSE),0))</f>
        <v>-</v>
      </c>
      <c r="G48" s="40" t="str">
        <f>IF(IFERROR(VLOOKUP(C48,FA_2026!$F$10:$AT$65451,10,FALSE),0)=0,"-",IFERROR(VLOOKUP(C48,FA_2026!$F$10:$AT$65451,10,FALSE),0))</f>
        <v>-</v>
      </c>
      <c r="H48" s="40" t="str">
        <f>IF(IFERROR(VLOOKUP(C48,FA_2026!$F$10:$AT$65451,11,FALSE),0)=0,"-",IFERROR(VLOOKUP(C48,FA_2026!$F$10:$AT$65451,11,FALSE),0))</f>
        <v>-</v>
      </c>
      <c r="I48" s="40">
        <f>IFERROR(INDEX(FA_2026!$B$10:$B$1159,MATCH('Disposal 2026'!C48,FA_2026!$F$10:$F$1159,0)),0)</f>
        <v>0</v>
      </c>
      <c r="J48" s="513">
        <f>IFERROR(INDEX(FA_2026!$C$10:$C$1159,MATCH('Disposal 2026'!C48,FA_2026!$F$10:$F$1159,0)),0)</f>
        <v>0</v>
      </c>
      <c r="K48" s="100" t="str">
        <f>IF(IFERROR(VLOOKUP(C48,FA_2026!$F$10:$AT$65451,2,FALSE),0)=0,"-",IFERROR(VLOOKUP(C48,FA_2026!$F$10:$AT$65451,2,FALSE),0))</f>
        <v>-</v>
      </c>
      <c r="L48" s="734" t="str">
        <f>IF(IFERROR(VLOOKUP(C48,'List Approval 2025'!$D$7:$M$65624,5,FALSE),0)=0,"-",IFERROR(VLOOKUP(C48,'List Approval 2025'!$D$7:$M$65624,5,FALSE),0))</f>
        <v>-</v>
      </c>
      <c r="M48" s="45" t="str">
        <f>IF(IFERROR(VLOOKUP(C48,FA_2026!$F$10:$AT$65451,14,FALSE),0)=0,"-",IFERROR(VLOOKUP(C48,FA_2026!$F$10:$AT$65451,14,FALSE),0))</f>
        <v>-</v>
      </c>
      <c r="N48" s="44" t="str">
        <f>IF(IFERROR(VLOOKUP(C48,FA_2026!$F$10:$AT$65451,36,FALSE),0)=0,"-",IFERROR(VLOOKUP(C48,FA_2026!$F$10:$AT$65451,36,FALSE),0))</f>
        <v>-</v>
      </c>
      <c r="O48" s="772">
        <f t="shared" si="7"/>
        <v>0</v>
      </c>
      <c r="P48" s="735">
        <f>IFERROR(VLOOKUP(C48,'List Approval 2026'!$D$7:$M$276,10,FALSE),0)</f>
        <v>0</v>
      </c>
      <c r="Q48" s="773">
        <f t="shared" si="8"/>
        <v>0</v>
      </c>
      <c r="R48" s="54" t="str">
        <f t="shared" si="9"/>
        <v>-</v>
      </c>
      <c r="S48" s="55"/>
      <c r="T48" s="774"/>
      <c r="U48" s="775" t="str">
        <f>IFERROR(VLOOKUP(C48,'List Approval 2026'!$D$7:$P$225,13,FALSE),"-")</f>
        <v>-</v>
      </c>
    </row>
    <row r="49" spans="1:21" hidden="1">
      <c r="A49" s="771">
        <f t="shared" si="3"/>
        <v>41</v>
      </c>
      <c r="B49" s="40" t="str">
        <f>IF(IFERROR(VLOOKUP(C49,FA_2026!$F$10:$AT$65451,5,FALSE),0)=0,"-",IFERROR(VLOOKUP(C49,FA_2026!$F$10:$AT$65451,5,FALSE),0))</f>
        <v>-</v>
      </c>
      <c r="C49" s="179"/>
      <c r="D49" s="40" t="str">
        <f>IF(IFERROR(VLOOKUP(C49,FA_2026!$F$10:$AT$65451,6,FALSE),0)=0,"-",IFERROR(VLOOKUP(C49,FA_2026!$F$10:$AT$65451,6,FALSE),0))</f>
        <v>-</v>
      </c>
      <c r="E49" s="40" t="str">
        <f>IF(IFERROR(VLOOKUP(C49,FA_2026!$F$10:$AT$65451,7,FALSE),0)=0,"-",IFERROR(VLOOKUP(C49,FA_2026!$F$10:$AT$65451,7,FALSE),0))</f>
        <v>-</v>
      </c>
      <c r="F49" s="40" t="str">
        <f>IF(IFERROR(VLOOKUP(C49,FA_2026!$F$10:$AT$65451,9,FALSE),0)=0,"-",IFERROR(VLOOKUP(C49,FA_2026!$F$10:$AT$65451,9,FALSE),0))</f>
        <v>-</v>
      </c>
      <c r="G49" s="40" t="str">
        <f>IF(IFERROR(VLOOKUP(C49,FA_2026!$F$10:$AT$65451,10,FALSE),0)=0,"-",IFERROR(VLOOKUP(C49,FA_2026!$F$10:$AT$65451,10,FALSE),0))</f>
        <v>-</v>
      </c>
      <c r="H49" s="40" t="str">
        <f>IF(IFERROR(VLOOKUP(C49,FA_2026!$F$10:$AT$65451,11,FALSE),0)=0,"-",IFERROR(VLOOKUP(C49,FA_2026!$F$10:$AT$65451,11,FALSE),0))</f>
        <v>-</v>
      </c>
      <c r="I49" s="40">
        <f>IFERROR(INDEX(FA_2026!$B$10:$B$1159,MATCH('Disposal 2026'!C49,FA_2026!$F$10:$F$1159,0)),0)</f>
        <v>0</v>
      </c>
      <c r="J49" s="513">
        <f>IFERROR(INDEX(FA_2026!$C$10:$C$1159,MATCH('Disposal 2026'!C49,FA_2026!$F$10:$F$1159,0)),0)</f>
        <v>0</v>
      </c>
      <c r="K49" s="100" t="str">
        <f>IF(IFERROR(VLOOKUP(C49,FA_2026!$F$10:$AT$65451,2,FALSE),0)=0,"-",IFERROR(VLOOKUP(C49,FA_2026!$F$10:$AT$65451,2,FALSE),0))</f>
        <v>-</v>
      </c>
      <c r="L49" s="734" t="str">
        <f>IF(IFERROR(VLOOKUP(C49,'List Approval 2025'!$D$7:$M$65624,5,FALSE),0)=0,"-",IFERROR(VLOOKUP(C49,'List Approval 2025'!$D$7:$M$65624,5,FALSE),0))</f>
        <v>-</v>
      </c>
      <c r="M49" s="45" t="str">
        <f>IF(IFERROR(VLOOKUP(C49,FA_2026!$F$10:$AT$65451,14,FALSE),0)=0,"-",IFERROR(VLOOKUP(C49,FA_2026!$F$10:$AT$65451,14,FALSE),0))</f>
        <v>-</v>
      </c>
      <c r="N49" s="44" t="str">
        <f>IF(IFERROR(VLOOKUP(C49,FA_2026!$F$10:$AT$65451,36,FALSE),0)=0,"-",IFERROR(VLOOKUP(C49,FA_2026!$F$10:$AT$65451,36,FALSE),0))</f>
        <v>-</v>
      </c>
      <c r="O49" s="772">
        <f t="shared" si="7"/>
        <v>0</v>
      </c>
      <c r="P49" s="735">
        <f>IFERROR(VLOOKUP(C49,'List Approval 2026'!$D$7:$M$276,10,FALSE),0)</f>
        <v>0</v>
      </c>
      <c r="Q49" s="773">
        <f t="shared" si="8"/>
        <v>0</v>
      </c>
      <c r="R49" s="54" t="str">
        <f t="shared" si="9"/>
        <v>-</v>
      </c>
      <c r="S49" s="55"/>
      <c r="T49" s="774"/>
      <c r="U49" s="775" t="str">
        <f>IFERROR(VLOOKUP(C49,'List Approval 2026'!$D$7:$P$225,13,FALSE),"-")</f>
        <v>-</v>
      </c>
    </row>
    <row r="50" spans="1:21" hidden="1">
      <c r="A50" s="771">
        <f t="shared" si="3"/>
        <v>42</v>
      </c>
      <c r="B50" s="40" t="str">
        <f>IF(IFERROR(VLOOKUP(C50,FA_2026!$F$10:$AT$65451,5,FALSE),0)=0,"-",IFERROR(VLOOKUP(C50,FA_2026!$F$10:$AT$65451,5,FALSE),0))</f>
        <v>-</v>
      </c>
      <c r="C50" s="179"/>
      <c r="D50" s="40" t="str">
        <f>IF(IFERROR(VLOOKUP(C50,FA_2026!$F$10:$AT$65451,6,FALSE),0)=0,"-",IFERROR(VLOOKUP(C50,FA_2026!$F$10:$AT$65451,6,FALSE),0))</f>
        <v>-</v>
      </c>
      <c r="E50" s="40" t="str">
        <f>IF(IFERROR(VLOOKUP(C50,FA_2026!$F$10:$AT$65451,7,FALSE),0)=0,"-",IFERROR(VLOOKUP(C50,FA_2026!$F$10:$AT$65451,7,FALSE),0))</f>
        <v>-</v>
      </c>
      <c r="F50" s="40" t="str">
        <f>IF(IFERROR(VLOOKUP(C50,FA_2026!$F$10:$AT$65451,9,FALSE),0)=0,"-",IFERROR(VLOOKUP(C50,FA_2026!$F$10:$AT$65451,9,FALSE),0))</f>
        <v>-</v>
      </c>
      <c r="G50" s="40" t="str">
        <f>IF(IFERROR(VLOOKUP(C50,FA_2026!$F$10:$AT$65451,10,FALSE),0)=0,"-",IFERROR(VLOOKUP(C50,FA_2026!$F$10:$AT$65451,10,FALSE),0))</f>
        <v>-</v>
      </c>
      <c r="H50" s="40" t="str">
        <f>IF(IFERROR(VLOOKUP(C50,FA_2026!$F$10:$AT$65451,11,FALSE),0)=0,"-",IFERROR(VLOOKUP(C50,FA_2026!$F$10:$AT$65451,11,FALSE),0))</f>
        <v>-</v>
      </c>
      <c r="I50" s="40">
        <f>IFERROR(INDEX(FA_2026!$B$10:$B$1159,MATCH('Disposal 2026'!C50,FA_2026!$F$10:$F$1159,0)),0)</f>
        <v>0</v>
      </c>
      <c r="J50" s="513">
        <f>IFERROR(INDEX(FA_2026!$C$10:$C$1159,MATCH('Disposal 2026'!C50,FA_2026!$F$10:$F$1159,0)),0)</f>
        <v>0</v>
      </c>
      <c r="K50" s="100" t="str">
        <f>IF(IFERROR(VLOOKUP(C50,FA_2026!$F$10:$AT$65451,2,FALSE),0)=0,"-",IFERROR(VLOOKUP(C50,FA_2026!$F$10:$AT$65451,2,FALSE),0))</f>
        <v>-</v>
      </c>
      <c r="L50" s="734" t="str">
        <f>IF(IFERROR(VLOOKUP(C50,'List Approval 2025'!$D$7:$M$65624,5,FALSE),0)=0,"-",IFERROR(VLOOKUP(C50,'List Approval 2025'!$D$7:$M$65624,5,FALSE),0))</f>
        <v>-</v>
      </c>
      <c r="M50" s="45" t="str">
        <f>IF(IFERROR(VLOOKUP(C50,FA_2026!$F$10:$AT$65451,14,FALSE),0)=0,"-",IFERROR(VLOOKUP(C50,FA_2026!$F$10:$AT$65451,14,FALSE),0))</f>
        <v>-</v>
      </c>
      <c r="N50" s="44" t="str">
        <f>IF(IFERROR(VLOOKUP(C50,FA_2026!$F$10:$AT$65451,36,FALSE),0)=0,"-",IFERROR(VLOOKUP(C50,FA_2026!$F$10:$AT$65451,36,FALSE),0))</f>
        <v>-</v>
      </c>
      <c r="O50" s="772">
        <f t="shared" si="7"/>
        <v>0</v>
      </c>
      <c r="P50" s="735">
        <f>IFERROR(VLOOKUP(C50,'List Approval 2026'!$D$7:$M$276,10,FALSE),0)</f>
        <v>0</v>
      </c>
      <c r="Q50" s="773">
        <f t="shared" si="8"/>
        <v>0</v>
      </c>
      <c r="R50" s="54" t="str">
        <f t="shared" si="9"/>
        <v>-</v>
      </c>
      <c r="S50" s="55"/>
      <c r="T50" s="774"/>
      <c r="U50" s="775" t="str">
        <f>IFERROR(VLOOKUP(C50,'List Approval 2026'!$D$7:$P$225,13,FALSE),"-")</f>
        <v>-</v>
      </c>
    </row>
    <row r="51" spans="1:21" hidden="1">
      <c r="A51" s="771">
        <f t="shared" si="3"/>
        <v>43</v>
      </c>
      <c r="B51" s="40" t="str">
        <f>IF(IFERROR(VLOOKUP(C51,FA_2026!$F$10:$AT$65451,5,FALSE),0)=0,"-",IFERROR(VLOOKUP(C51,FA_2026!$F$10:$AT$65451,5,FALSE),0))</f>
        <v>-</v>
      </c>
      <c r="C51" s="179"/>
      <c r="D51" s="40" t="str">
        <f>IF(IFERROR(VLOOKUP(C51,FA_2026!$F$10:$AT$65451,6,FALSE),0)=0,"-",IFERROR(VLOOKUP(C51,FA_2026!$F$10:$AT$65451,6,FALSE),0))</f>
        <v>-</v>
      </c>
      <c r="E51" s="40" t="str">
        <f>IF(IFERROR(VLOOKUP(C51,FA_2026!$F$10:$AT$65451,7,FALSE),0)=0,"-",IFERROR(VLOOKUP(C51,FA_2026!$F$10:$AT$65451,7,FALSE),0))</f>
        <v>-</v>
      </c>
      <c r="F51" s="40" t="str">
        <f>IF(IFERROR(VLOOKUP(C51,FA_2026!$F$10:$AT$65451,9,FALSE),0)=0,"-",IFERROR(VLOOKUP(C51,FA_2026!$F$10:$AT$65451,9,FALSE),0))</f>
        <v>-</v>
      </c>
      <c r="G51" s="40" t="str">
        <f>IF(IFERROR(VLOOKUP(C51,FA_2026!$F$10:$AT$65451,10,FALSE),0)=0,"-",IFERROR(VLOOKUP(C51,FA_2026!$F$10:$AT$65451,10,FALSE),0))</f>
        <v>-</v>
      </c>
      <c r="H51" s="40" t="str">
        <f>IF(IFERROR(VLOOKUP(C51,FA_2026!$F$10:$AT$65451,11,FALSE),0)=0,"-",IFERROR(VLOOKUP(C51,FA_2026!$F$10:$AT$65451,11,FALSE),0))</f>
        <v>-</v>
      </c>
      <c r="I51" s="40">
        <f>IFERROR(INDEX(FA_2026!$B$10:$B$1159,MATCH('Disposal 2026'!C51,FA_2026!$F$10:$F$1159,0)),0)</f>
        <v>0</v>
      </c>
      <c r="J51" s="513">
        <f>IFERROR(INDEX(FA_2026!$C$10:$C$1159,MATCH('Disposal 2026'!C51,FA_2026!$F$10:$F$1159,0)),0)</f>
        <v>0</v>
      </c>
      <c r="K51" s="100" t="str">
        <f>IF(IFERROR(VLOOKUP(C51,FA_2026!$F$10:$AT$65451,2,FALSE),0)=0,"-",IFERROR(VLOOKUP(C51,FA_2026!$F$10:$AT$65451,2,FALSE),0))</f>
        <v>-</v>
      </c>
      <c r="L51" s="734" t="str">
        <f>IF(IFERROR(VLOOKUP(C51,'List Approval 2025'!$D$7:$M$65624,5,FALSE),0)=0,"-",IFERROR(VLOOKUP(C51,'List Approval 2025'!$D$7:$M$65624,5,FALSE),0))</f>
        <v>-</v>
      </c>
      <c r="M51" s="45" t="str">
        <f>IF(IFERROR(VLOOKUP(C51,FA_2026!$F$10:$AT$65451,14,FALSE),0)=0,"-",IFERROR(VLOOKUP(C51,FA_2026!$F$10:$AT$65451,14,FALSE),0))</f>
        <v>-</v>
      </c>
      <c r="N51" s="44" t="str">
        <f>IF(IFERROR(VLOOKUP(C51,FA_2026!$F$10:$AT$65451,36,FALSE),0)=0,"-",IFERROR(VLOOKUP(C51,FA_2026!$F$10:$AT$65451,36,FALSE),0))</f>
        <v>-</v>
      </c>
      <c r="O51" s="772">
        <f t="shared" si="7"/>
        <v>0</v>
      </c>
      <c r="P51" s="735">
        <f>IFERROR(VLOOKUP(C51,'List Approval 2026'!$D$7:$M$276,10,FALSE),0)</f>
        <v>0</v>
      </c>
      <c r="Q51" s="773">
        <f t="shared" si="8"/>
        <v>0</v>
      </c>
      <c r="R51" s="54" t="str">
        <f t="shared" si="9"/>
        <v>-</v>
      </c>
      <c r="S51" s="55"/>
      <c r="T51" s="774"/>
      <c r="U51" s="775" t="str">
        <f>IFERROR(VLOOKUP(C51,'List Approval 2026'!$D$7:$P$225,13,FALSE),"-")</f>
        <v>-</v>
      </c>
    </row>
    <row r="52" spans="1:21" hidden="1">
      <c r="A52" s="771">
        <f t="shared" si="3"/>
        <v>44</v>
      </c>
      <c r="B52" s="40" t="str">
        <f>IF(IFERROR(VLOOKUP(C52,FA_2026!$F$10:$AT$65451,5,FALSE),0)=0,"-",IFERROR(VLOOKUP(C52,FA_2026!$F$10:$AT$65451,5,FALSE),0))</f>
        <v>-</v>
      </c>
      <c r="C52" s="179"/>
      <c r="D52" s="40" t="str">
        <f>IF(IFERROR(VLOOKUP(C52,FA_2026!$F$10:$AT$65451,6,FALSE),0)=0,"-",IFERROR(VLOOKUP(C52,FA_2026!$F$10:$AT$65451,6,FALSE),0))</f>
        <v>-</v>
      </c>
      <c r="E52" s="40" t="str">
        <f>IF(IFERROR(VLOOKUP(C52,FA_2026!$F$10:$AT$65451,7,FALSE),0)=0,"-",IFERROR(VLOOKUP(C52,FA_2026!$F$10:$AT$65451,7,FALSE),0))</f>
        <v>-</v>
      </c>
      <c r="F52" s="40" t="str">
        <f>IF(IFERROR(VLOOKUP(C52,FA_2026!$F$10:$AT$65451,9,FALSE),0)=0,"-",IFERROR(VLOOKUP(C52,FA_2026!$F$10:$AT$65451,9,FALSE),0))</f>
        <v>-</v>
      </c>
      <c r="G52" s="40" t="str">
        <f>IF(IFERROR(VLOOKUP(C52,FA_2026!$F$10:$AT$65451,10,FALSE),0)=0,"-",IFERROR(VLOOKUP(C52,FA_2026!$F$10:$AT$65451,10,FALSE),0))</f>
        <v>-</v>
      </c>
      <c r="H52" s="40" t="str">
        <f>IF(IFERROR(VLOOKUP(C52,FA_2026!$F$10:$AT$65451,11,FALSE),0)=0,"-",IFERROR(VLOOKUP(C52,FA_2026!$F$10:$AT$65451,11,FALSE),0))</f>
        <v>-</v>
      </c>
      <c r="I52" s="40">
        <f>IFERROR(INDEX(FA_2026!$B$10:$B$1159,MATCH('Disposal 2026'!C52,FA_2026!$F$10:$F$1159,0)),0)</f>
        <v>0</v>
      </c>
      <c r="J52" s="513">
        <f>IFERROR(INDEX(FA_2026!$C$10:$C$1159,MATCH('Disposal 2026'!C52,FA_2026!$F$10:$F$1159,0)),0)</f>
        <v>0</v>
      </c>
      <c r="K52" s="100" t="str">
        <f>IF(IFERROR(VLOOKUP(C52,FA_2026!$F$10:$AT$65451,2,FALSE),0)=0,"-",IFERROR(VLOOKUP(C52,FA_2026!$F$10:$AT$65451,2,FALSE),0))</f>
        <v>-</v>
      </c>
      <c r="L52" s="734" t="str">
        <f>IF(IFERROR(VLOOKUP(C52,'List Approval 2025'!$D$7:$M$65624,5,FALSE),0)=0,"-",IFERROR(VLOOKUP(C52,'List Approval 2025'!$D$7:$M$65624,5,FALSE),0))</f>
        <v>-</v>
      </c>
      <c r="M52" s="45" t="str">
        <f>IF(IFERROR(VLOOKUP(C52,FA_2026!$F$10:$AT$65451,14,FALSE),0)=0,"-",IFERROR(VLOOKUP(C52,FA_2026!$F$10:$AT$65451,14,FALSE),0))</f>
        <v>-</v>
      </c>
      <c r="N52" s="44" t="str">
        <f>IF(IFERROR(VLOOKUP(C52,FA_2026!$F$10:$AT$65451,36,FALSE),0)=0,"-",IFERROR(VLOOKUP(C52,FA_2026!$F$10:$AT$65451,36,FALSE),0))</f>
        <v>-</v>
      </c>
      <c r="O52" s="772">
        <f t="shared" si="7"/>
        <v>0</v>
      </c>
      <c r="P52" s="735">
        <f>IFERROR(VLOOKUP(C52,'List Approval 2026'!$D$7:$M$276,10,FALSE),0)</f>
        <v>0</v>
      </c>
      <c r="Q52" s="773">
        <f t="shared" si="8"/>
        <v>0</v>
      </c>
      <c r="R52" s="54" t="str">
        <f t="shared" si="9"/>
        <v>-</v>
      </c>
      <c r="S52" s="55"/>
      <c r="T52" s="774"/>
      <c r="U52" s="775" t="str">
        <f>IFERROR(VLOOKUP(C52,'List Approval 2026'!$D$7:$P$225,13,FALSE),"-")</f>
        <v>-</v>
      </c>
    </row>
    <row r="53" spans="1:21" hidden="1">
      <c r="A53" s="771">
        <f t="shared" si="3"/>
        <v>45</v>
      </c>
      <c r="B53" s="40" t="str">
        <f>IF(IFERROR(VLOOKUP(C53,FA_2026!$F$10:$AT$65451,5,FALSE),0)=0,"-",IFERROR(VLOOKUP(C53,FA_2026!$F$10:$AT$65451,5,FALSE),0))</f>
        <v>-</v>
      </c>
      <c r="C53" s="179"/>
      <c r="D53" s="40" t="str">
        <f>IF(IFERROR(VLOOKUP(C53,FA_2026!$F$10:$AT$65451,6,FALSE),0)=0,"-",IFERROR(VLOOKUP(C53,FA_2026!$F$10:$AT$65451,6,FALSE),0))</f>
        <v>-</v>
      </c>
      <c r="E53" s="40" t="str">
        <f>IF(IFERROR(VLOOKUP(C53,FA_2026!$F$10:$AT$65451,7,FALSE),0)=0,"-",IFERROR(VLOOKUP(C53,FA_2026!$F$10:$AT$65451,7,FALSE),0))</f>
        <v>-</v>
      </c>
      <c r="F53" s="40" t="str">
        <f>IF(IFERROR(VLOOKUP(C53,FA_2026!$F$10:$AT$65451,9,FALSE),0)=0,"-",IFERROR(VLOOKUP(C53,FA_2026!$F$10:$AT$65451,9,FALSE),0))</f>
        <v>-</v>
      </c>
      <c r="G53" s="40" t="str">
        <f>IF(IFERROR(VLOOKUP(C53,FA_2026!$F$10:$AT$65451,10,FALSE),0)=0,"-",IFERROR(VLOOKUP(C53,FA_2026!$F$10:$AT$65451,10,FALSE),0))</f>
        <v>-</v>
      </c>
      <c r="H53" s="40" t="str">
        <f>IF(IFERROR(VLOOKUP(C53,FA_2026!$F$10:$AT$65451,11,FALSE),0)=0,"-",IFERROR(VLOOKUP(C53,FA_2026!$F$10:$AT$65451,11,FALSE),0))</f>
        <v>-</v>
      </c>
      <c r="I53" s="40">
        <f>IFERROR(INDEX(FA_2026!$B$10:$B$1159,MATCH('Disposal 2026'!C53,FA_2026!$F$10:$F$1159,0)),0)</f>
        <v>0</v>
      </c>
      <c r="J53" s="513">
        <f>IFERROR(INDEX(FA_2026!$C$10:$C$1159,MATCH('Disposal 2026'!C53,FA_2026!$F$10:$F$1159,0)),0)</f>
        <v>0</v>
      </c>
      <c r="K53" s="100" t="str">
        <f>IF(IFERROR(VLOOKUP(C53,FA_2026!$F$10:$AT$65451,2,FALSE),0)=0,"-",IFERROR(VLOOKUP(C53,FA_2026!$F$10:$AT$65451,2,FALSE),0))</f>
        <v>-</v>
      </c>
      <c r="L53" s="734" t="str">
        <f>IF(IFERROR(VLOOKUP(C53,'List Approval 2025'!$D$7:$M$65624,5,FALSE),0)=0,"-",IFERROR(VLOOKUP(C53,'List Approval 2025'!$D$7:$M$65624,5,FALSE),0))</f>
        <v>-</v>
      </c>
      <c r="M53" s="45" t="str">
        <f>IF(IFERROR(VLOOKUP(C53,FA_2026!$F$10:$AT$65451,14,FALSE),0)=0,"-",IFERROR(VLOOKUP(C53,FA_2026!$F$10:$AT$65451,14,FALSE),0))</f>
        <v>-</v>
      </c>
      <c r="N53" s="44" t="str">
        <f>IF(IFERROR(VLOOKUP(C53,FA_2026!$F$10:$AT$65451,36,FALSE),0)=0,"-",IFERROR(VLOOKUP(C53,FA_2026!$F$10:$AT$65451,36,FALSE),0))</f>
        <v>-</v>
      </c>
      <c r="O53" s="772">
        <f t="shared" si="7"/>
        <v>0</v>
      </c>
      <c r="P53" s="735">
        <f>IFERROR(VLOOKUP(C53,'List Approval 2026'!$D$7:$M$276,10,FALSE),0)</f>
        <v>0</v>
      </c>
      <c r="Q53" s="773">
        <f t="shared" si="8"/>
        <v>0</v>
      </c>
      <c r="R53" s="54" t="str">
        <f t="shared" si="9"/>
        <v>-</v>
      </c>
      <c r="S53" s="55"/>
      <c r="T53" s="774"/>
      <c r="U53" s="775" t="str">
        <f>IFERROR(VLOOKUP(C53,'List Approval 2026'!$D$7:$P$225,13,FALSE),"-")</f>
        <v>-</v>
      </c>
    </row>
    <row r="54" spans="1:21" hidden="1">
      <c r="A54" s="771">
        <f t="shared" si="3"/>
        <v>46</v>
      </c>
      <c r="B54" s="40" t="str">
        <f>IF(IFERROR(VLOOKUP(C54,FA_2026!$F$10:$AT$65451,5,FALSE),0)=0,"-",IFERROR(VLOOKUP(C54,FA_2026!$F$10:$AT$65451,5,FALSE),0))</f>
        <v>-</v>
      </c>
      <c r="C54" s="179"/>
      <c r="D54" s="40" t="str">
        <f>IF(IFERROR(VLOOKUP(C54,FA_2026!$F$10:$AT$65451,6,FALSE),0)=0,"-",IFERROR(VLOOKUP(C54,FA_2026!$F$10:$AT$65451,6,FALSE),0))</f>
        <v>-</v>
      </c>
      <c r="E54" s="40" t="str">
        <f>IF(IFERROR(VLOOKUP(C54,FA_2026!$F$10:$AT$65451,7,FALSE),0)=0,"-",IFERROR(VLOOKUP(C54,FA_2026!$F$10:$AT$65451,7,FALSE),0))</f>
        <v>-</v>
      </c>
      <c r="F54" s="40" t="str">
        <f>IF(IFERROR(VLOOKUP(C54,FA_2026!$F$10:$AT$65451,9,FALSE),0)=0,"-",IFERROR(VLOOKUP(C54,FA_2026!$F$10:$AT$65451,9,FALSE),0))</f>
        <v>-</v>
      </c>
      <c r="G54" s="40" t="str">
        <f>IF(IFERROR(VLOOKUP(C54,FA_2026!$F$10:$AT$65451,10,FALSE),0)=0,"-",IFERROR(VLOOKUP(C54,FA_2026!$F$10:$AT$65451,10,FALSE),0))</f>
        <v>-</v>
      </c>
      <c r="H54" s="40" t="str">
        <f>IF(IFERROR(VLOOKUP(C54,FA_2026!$F$10:$AT$65451,11,FALSE),0)=0,"-",IFERROR(VLOOKUP(C54,FA_2026!$F$10:$AT$65451,11,FALSE),0))</f>
        <v>-</v>
      </c>
      <c r="I54" s="40">
        <f>IFERROR(INDEX(FA_2026!$B$10:$B$1159,MATCH('Disposal 2026'!C54,FA_2026!$F$10:$F$1159,0)),0)</f>
        <v>0</v>
      </c>
      <c r="J54" s="513">
        <f>IFERROR(INDEX(FA_2026!$C$10:$C$1159,MATCH('Disposal 2026'!C54,FA_2026!$F$10:$F$1159,0)),0)</f>
        <v>0</v>
      </c>
      <c r="K54" s="100" t="str">
        <f>IF(IFERROR(VLOOKUP(C54,FA_2026!$F$10:$AT$65451,2,FALSE),0)=0,"-",IFERROR(VLOOKUP(C54,FA_2026!$F$10:$AT$65451,2,FALSE),0))</f>
        <v>-</v>
      </c>
      <c r="L54" s="734" t="str">
        <f>IF(IFERROR(VLOOKUP(C54,'List Approval 2025'!$D$7:$M$65624,5,FALSE),0)=0,"-",IFERROR(VLOOKUP(C54,'List Approval 2025'!$D$7:$M$65624,5,FALSE),0))</f>
        <v>-</v>
      </c>
      <c r="M54" s="45" t="str">
        <f>IF(IFERROR(VLOOKUP(C54,FA_2026!$F$10:$AT$65451,14,FALSE),0)=0,"-",IFERROR(VLOOKUP(C54,FA_2026!$F$10:$AT$65451,14,FALSE),0))</f>
        <v>-</v>
      </c>
      <c r="N54" s="44" t="str">
        <f>IF(IFERROR(VLOOKUP(C54,FA_2026!$F$10:$AT$65451,36,FALSE),0)=0,"-",IFERROR(VLOOKUP(C54,FA_2026!$F$10:$AT$65451,36,FALSE),0))</f>
        <v>-</v>
      </c>
      <c r="O54" s="772">
        <f t="shared" si="7"/>
        <v>0</v>
      </c>
      <c r="P54" s="735">
        <f>IFERROR(VLOOKUP(C54,'List Approval 2026'!$D$7:$M$276,10,FALSE),0)</f>
        <v>0</v>
      </c>
      <c r="Q54" s="773">
        <f t="shared" si="8"/>
        <v>0</v>
      </c>
      <c r="R54" s="54" t="str">
        <f t="shared" si="9"/>
        <v>-</v>
      </c>
      <c r="S54" s="55"/>
      <c r="T54" s="774"/>
      <c r="U54" s="775" t="str">
        <f>IFERROR(VLOOKUP(C54,'List Approval 2026'!$D$7:$P$225,13,FALSE),"-")</f>
        <v>-</v>
      </c>
    </row>
    <row r="55" spans="1:21" hidden="1">
      <c r="A55" s="771">
        <f t="shared" si="3"/>
        <v>47</v>
      </c>
      <c r="B55" s="40" t="str">
        <f>IF(IFERROR(VLOOKUP(C55,FA_2026!$F$10:$AT$65451,5,FALSE),0)=0,"-",IFERROR(VLOOKUP(C55,FA_2026!$F$10:$AT$65451,5,FALSE),0))</f>
        <v>-</v>
      </c>
      <c r="C55" s="179"/>
      <c r="D55" s="40" t="str">
        <f>IF(IFERROR(VLOOKUP(C55,FA_2026!$F$10:$AT$65451,6,FALSE),0)=0,"-",IFERROR(VLOOKUP(C55,FA_2026!$F$10:$AT$65451,6,FALSE),0))</f>
        <v>-</v>
      </c>
      <c r="E55" s="40" t="str">
        <f>IF(IFERROR(VLOOKUP(C55,FA_2026!$F$10:$AT$65451,7,FALSE),0)=0,"-",IFERROR(VLOOKUP(C55,FA_2026!$F$10:$AT$65451,7,FALSE),0))</f>
        <v>-</v>
      </c>
      <c r="F55" s="40" t="str">
        <f>IF(IFERROR(VLOOKUP(C55,FA_2026!$F$10:$AT$65451,9,FALSE),0)=0,"-",IFERROR(VLOOKUP(C55,FA_2026!$F$10:$AT$65451,9,FALSE),0))</f>
        <v>-</v>
      </c>
      <c r="G55" s="40" t="str">
        <f>IF(IFERROR(VLOOKUP(C55,FA_2026!$F$10:$AT$65451,10,FALSE),0)=0,"-",IFERROR(VLOOKUP(C55,FA_2026!$F$10:$AT$65451,10,FALSE),0))</f>
        <v>-</v>
      </c>
      <c r="H55" s="40" t="str">
        <f>IF(IFERROR(VLOOKUP(C55,FA_2026!$F$10:$AT$65451,11,FALSE),0)=0,"-",IFERROR(VLOOKUP(C55,FA_2026!$F$10:$AT$65451,11,FALSE),0))</f>
        <v>-</v>
      </c>
      <c r="I55" s="40">
        <f>IFERROR(INDEX(FA_2026!$B$10:$B$1159,MATCH('Disposal 2026'!C55,FA_2026!$F$10:$F$1159,0)),0)</f>
        <v>0</v>
      </c>
      <c r="J55" s="513">
        <f>IFERROR(INDEX(FA_2026!$C$10:$C$1159,MATCH('Disposal 2026'!C55,FA_2026!$F$10:$F$1159,0)),0)</f>
        <v>0</v>
      </c>
      <c r="K55" s="100" t="str">
        <f>IF(IFERROR(VLOOKUP(C55,FA_2026!$F$10:$AT$65451,2,FALSE),0)=0,"-",IFERROR(VLOOKUP(C55,FA_2026!$F$10:$AT$65451,2,FALSE),0))</f>
        <v>-</v>
      </c>
      <c r="L55" s="734" t="str">
        <f>IF(IFERROR(VLOOKUP(C55,'List Approval 2025'!$D$7:$M$65624,5,FALSE),0)=0,"-",IFERROR(VLOOKUP(C55,'List Approval 2025'!$D$7:$M$65624,5,FALSE),0))</f>
        <v>-</v>
      </c>
      <c r="M55" s="45" t="str">
        <f>IF(IFERROR(VLOOKUP(C55,FA_2026!$F$10:$AT$65451,14,FALSE),0)=0,"-",IFERROR(VLOOKUP(C55,FA_2026!$F$10:$AT$65451,14,FALSE),0))</f>
        <v>-</v>
      </c>
      <c r="N55" s="44" t="str">
        <f>IF(IFERROR(VLOOKUP(C55,FA_2026!$F$10:$AT$65451,36,FALSE),0)=0,"-",IFERROR(VLOOKUP(C55,FA_2026!$F$10:$AT$65451,36,FALSE),0))</f>
        <v>-</v>
      </c>
      <c r="O55" s="772">
        <f t="shared" si="7"/>
        <v>0</v>
      </c>
      <c r="P55" s="735">
        <f>IFERROR(VLOOKUP(C55,'List Approval 2026'!$D$7:$M$276,10,FALSE),0)</f>
        <v>0</v>
      </c>
      <c r="Q55" s="773">
        <f t="shared" si="8"/>
        <v>0</v>
      </c>
      <c r="R55" s="54" t="str">
        <f t="shared" si="9"/>
        <v>-</v>
      </c>
      <c r="S55" s="55"/>
      <c r="T55" s="774"/>
      <c r="U55" s="775" t="str">
        <f>IFERROR(VLOOKUP(C55,'List Approval 2026'!$D$7:$P$225,13,FALSE),"-")</f>
        <v>-</v>
      </c>
    </row>
    <row r="56" spans="1:21" hidden="1">
      <c r="A56" s="771">
        <f t="shared" si="3"/>
        <v>48</v>
      </c>
      <c r="B56" s="40" t="str">
        <f>IF(IFERROR(VLOOKUP(C56,FA_2026!$F$10:$AT$65451,5,FALSE),0)=0,"-",IFERROR(VLOOKUP(C56,FA_2026!$F$10:$AT$65451,5,FALSE),0))</f>
        <v>-</v>
      </c>
      <c r="C56" s="179"/>
      <c r="D56" s="40" t="str">
        <f>IF(IFERROR(VLOOKUP(C56,FA_2026!$F$10:$AT$65451,6,FALSE),0)=0,"-",IFERROR(VLOOKUP(C56,FA_2026!$F$10:$AT$65451,6,FALSE),0))</f>
        <v>-</v>
      </c>
      <c r="E56" s="40" t="str">
        <f>IF(IFERROR(VLOOKUP(C56,FA_2026!$F$10:$AT$65451,7,FALSE),0)=0,"-",IFERROR(VLOOKUP(C56,FA_2026!$F$10:$AT$65451,7,FALSE),0))</f>
        <v>-</v>
      </c>
      <c r="F56" s="40" t="str">
        <f>IF(IFERROR(VLOOKUP(C56,FA_2026!$F$10:$AT$65451,9,FALSE),0)=0,"-",IFERROR(VLOOKUP(C56,FA_2026!$F$10:$AT$65451,9,FALSE),0))</f>
        <v>-</v>
      </c>
      <c r="G56" s="40" t="str">
        <f>IF(IFERROR(VLOOKUP(C56,FA_2026!$F$10:$AT$65451,10,FALSE),0)=0,"-",IFERROR(VLOOKUP(C56,FA_2026!$F$10:$AT$65451,10,FALSE),0))</f>
        <v>-</v>
      </c>
      <c r="H56" s="40" t="str">
        <f>IF(IFERROR(VLOOKUP(C56,FA_2026!$F$10:$AT$65451,11,FALSE),0)=0,"-",IFERROR(VLOOKUP(C56,FA_2026!$F$10:$AT$65451,11,FALSE),0))</f>
        <v>-</v>
      </c>
      <c r="I56" s="40">
        <f>IFERROR(INDEX(FA_2026!$B$10:$B$1159,MATCH('Disposal 2026'!C56,FA_2026!$F$10:$F$1159,0)),0)</f>
        <v>0</v>
      </c>
      <c r="J56" s="513">
        <f>IFERROR(INDEX(FA_2026!$C$10:$C$1159,MATCH('Disposal 2026'!C56,FA_2026!$F$10:$F$1159,0)),0)</f>
        <v>0</v>
      </c>
      <c r="K56" s="100" t="str">
        <f>IF(IFERROR(VLOOKUP(C56,FA_2026!$F$10:$AT$65451,2,FALSE),0)=0,"-",IFERROR(VLOOKUP(C56,FA_2026!$F$10:$AT$65451,2,FALSE),0))</f>
        <v>-</v>
      </c>
      <c r="L56" s="734" t="str">
        <f>IF(IFERROR(VLOOKUP(C56,'List Approval 2025'!$D$7:$M$65624,5,FALSE),0)=0,"-",IFERROR(VLOOKUP(C56,'List Approval 2025'!$D$7:$M$65624,5,FALSE),0))</f>
        <v>-</v>
      </c>
      <c r="M56" s="45" t="str">
        <f>IF(IFERROR(VLOOKUP(C56,FA_2026!$F$10:$AT$65451,14,FALSE),0)=0,"-",IFERROR(VLOOKUP(C56,FA_2026!$F$10:$AT$65451,14,FALSE),0))</f>
        <v>-</v>
      </c>
      <c r="N56" s="44" t="str">
        <f>IF(IFERROR(VLOOKUP(C56,FA_2026!$F$10:$AT$65451,36,FALSE),0)=0,"-",IFERROR(VLOOKUP(C56,FA_2026!$F$10:$AT$65451,36,FALSE),0))</f>
        <v>-</v>
      </c>
      <c r="O56" s="772">
        <f t="shared" si="7"/>
        <v>0</v>
      </c>
      <c r="P56" s="735">
        <f>IFERROR(VLOOKUP(C56,'List Approval 2026'!$D$7:$M$276,10,FALSE),0)</f>
        <v>0</v>
      </c>
      <c r="Q56" s="773">
        <f t="shared" si="8"/>
        <v>0</v>
      </c>
      <c r="R56" s="54" t="str">
        <f t="shared" si="9"/>
        <v>-</v>
      </c>
      <c r="S56" s="55"/>
      <c r="T56" s="774"/>
      <c r="U56" s="775" t="str">
        <f>IFERROR(VLOOKUP(C56,'List Approval 2026'!$D$7:$P$225,13,FALSE),"-")</f>
        <v>-</v>
      </c>
    </row>
    <row r="57" spans="1:21" hidden="1">
      <c r="A57" s="771">
        <f t="shared" si="3"/>
        <v>49</v>
      </c>
      <c r="B57" s="40" t="str">
        <f>IF(IFERROR(VLOOKUP(C57,FA_2026!$F$10:$AT$65451,5,FALSE),0)=0,"-",IFERROR(VLOOKUP(C57,FA_2026!$F$10:$AT$65451,5,FALSE),0))</f>
        <v>-</v>
      </c>
      <c r="C57" s="179"/>
      <c r="D57" s="40" t="str">
        <f>IF(IFERROR(VLOOKUP(C57,FA_2026!$F$10:$AT$65451,6,FALSE),0)=0,"-",IFERROR(VLOOKUP(C57,FA_2026!$F$10:$AT$65451,6,FALSE),0))</f>
        <v>-</v>
      </c>
      <c r="E57" s="40" t="str">
        <f>IF(IFERROR(VLOOKUP(C57,FA_2026!$F$10:$AT$65451,7,FALSE),0)=0,"-",IFERROR(VLOOKUP(C57,FA_2026!$F$10:$AT$65451,7,FALSE),0))</f>
        <v>-</v>
      </c>
      <c r="F57" s="40" t="str">
        <f>IF(IFERROR(VLOOKUP(C57,FA_2026!$F$10:$AT$65451,9,FALSE),0)=0,"-",IFERROR(VLOOKUP(C57,FA_2026!$F$10:$AT$65451,9,FALSE),0))</f>
        <v>-</v>
      </c>
      <c r="G57" s="40" t="str">
        <f>IF(IFERROR(VLOOKUP(C57,FA_2026!$F$10:$AT$65451,10,FALSE),0)=0,"-",IFERROR(VLOOKUP(C57,FA_2026!$F$10:$AT$65451,10,FALSE),0))</f>
        <v>-</v>
      </c>
      <c r="H57" s="40" t="str">
        <f>IF(IFERROR(VLOOKUP(C57,FA_2026!$F$10:$AT$65451,11,FALSE),0)=0,"-",IFERROR(VLOOKUP(C57,FA_2026!$F$10:$AT$65451,11,FALSE),0))</f>
        <v>-</v>
      </c>
      <c r="I57" s="40">
        <f>IFERROR(INDEX(FA_2026!$B$10:$B$1159,MATCH('Disposal 2026'!C57,FA_2026!$F$10:$F$1159,0)),0)</f>
        <v>0</v>
      </c>
      <c r="J57" s="513">
        <f>IFERROR(INDEX(FA_2026!$C$10:$C$1159,MATCH('Disposal 2026'!C57,FA_2026!$F$10:$F$1159,0)),0)</f>
        <v>0</v>
      </c>
      <c r="K57" s="100" t="str">
        <f>IF(IFERROR(VLOOKUP(C57,FA_2026!$F$10:$AT$65451,2,FALSE),0)=0,"-",IFERROR(VLOOKUP(C57,FA_2026!$F$10:$AT$65451,2,FALSE),0))</f>
        <v>-</v>
      </c>
      <c r="L57" s="734" t="str">
        <f>IF(IFERROR(VLOOKUP(C57,'List Approval 2025'!$D$7:$M$65624,5,FALSE),0)=0,"-",IFERROR(VLOOKUP(C57,'List Approval 2025'!$D$7:$M$65624,5,FALSE),0))</f>
        <v>-</v>
      </c>
      <c r="M57" s="45" t="str">
        <f>IF(IFERROR(VLOOKUP(C57,FA_2026!$F$10:$AT$65451,14,FALSE),0)=0,"-",IFERROR(VLOOKUP(C57,FA_2026!$F$10:$AT$65451,14,FALSE),0))</f>
        <v>-</v>
      </c>
      <c r="N57" s="44" t="str">
        <f>IF(IFERROR(VLOOKUP(C57,FA_2026!$F$10:$AT$65451,36,FALSE),0)=0,"-",IFERROR(VLOOKUP(C57,FA_2026!$F$10:$AT$65451,36,FALSE),0))</f>
        <v>-</v>
      </c>
      <c r="O57" s="772">
        <f t="shared" si="7"/>
        <v>0</v>
      </c>
      <c r="P57" s="735">
        <f>IFERROR(VLOOKUP(C57,'List Approval 2026'!$D$7:$M$276,10,FALSE),0)</f>
        <v>0</v>
      </c>
      <c r="Q57" s="773">
        <f t="shared" si="8"/>
        <v>0</v>
      </c>
      <c r="R57" s="54" t="str">
        <f t="shared" si="9"/>
        <v>-</v>
      </c>
      <c r="S57" s="55"/>
      <c r="T57" s="774"/>
      <c r="U57" s="775" t="str">
        <f>IFERROR(VLOOKUP(C57,'List Approval 2026'!$D$7:$P$225,13,FALSE),"-")</f>
        <v>-</v>
      </c>
    </row>
    <row r="58" spans="1:21" hidden="1">
      <c r="A58" s="771">
        <f t="shared" si="3"/>
        <v>50</v>
      </c>
      <c r="B58" s="40" t="str">
        <f>IF(IFERROR(VLOOKUP(C58,FA_2026!$F$10:$AT$65451,5,FALSE),0)=0,"-",IFERROR(VLOOKUP(C58,FA_2026!$F$10:$AT$65451,5,FALSE),0))</f>
        <v>-</v>
      </c>
      <c r="C58" s="179"/>
      <c r="D58" s="40" t="str">
        <f>IF(IFERROR(VLOOKUP(C58,FA_2026!$F$10:$AT$65451,6,FALSE),0)=0,"-",IFERROR(VLOOKUP(C58,FA_2026!$F$10:$AT$65451,6,FALSE),0))</f>
        <v>-</v>
      </c>
      <c r="E58" s="40" t="str">
        <f>IF(IFERROR(VLOOKUP(C58,FA_2026!$F$10:$AT$65451,7,FALSE),0)=0,"-",IFERROR(VLOOKUP(C58,FA_2026!$F$10:$AT$65451,7,FALSE),0))</f>
        <v>-</v>
      </c>
      <c r="F58" s="40" t="str">
        <f>IF(IFERROR(VLOOKUP(C58,FA_2026!$F$10:$AT$65451,9,FALSE),0)=0,"-",IFERROR(VLOOKUP(C58,FA_2026!$F$10:$AT$65451,9,FALSE),0))</f>
        <v>-</v>
      </c>
      <c r="G58" s="40" t="str">
        <f>IF(IFERROR(VLOOKUP(C58,FA_2026!$F$10:$AT$65451,10,FALSE),0)=0,"-",IFERROR(VLOOKUP(C58,FA_2026!$F$10:$AT$65451,10,FALSE),0))</f>
        <v>-</v>
      </c>
      <c r="H58" s="40" t="str">
        <f>IF(IFERROR(VLOOKUP(C58,FA_2026!$F$10:$AT$65451,11,FALSE),0)=0,"-",IFERROR(VLOOKUP(C58,FA_2026!$F$10:$AT$65451,11,FALSE),0))</f>
        <v>-</v>
      </c>
      <c r="I58" s="40">
        <f>IFERROR(INDEX(FA_2026!$B$10:$B$1159,MATCH('Disposal 2026'!C58,FA_2026!$F$10:$F$1159,0)),0)</f>
        <v>0</v>
      </c>
      <c r="J58" s="513">
        <f>IFERROR(INDEX(FA_2026!$C$10:$C$1159,MATCH('Disposal 2026'!C58,FA_2026!$F$10:$F$1159,0)),0)</f>
        <v>0</v>
      </c>
      <c r="K58" s="100" t="str">
        <f>IF(IFERROR(VLOOKUP(C58,FA_2026!$F$10:$AT$65451,2,FALSE),0)=0,"-",IFERROR(VLOOKUP(C58,FA_2026!$F$10:$AT$65451,2,FALSE),0))</f>
        <v>-</v>
      </c>
      <c r="L58" s="734" t="str">
        <f>IF(IFERROR(VLOOKUP(C58,'List Approval 2025'!$D$7:$M$65624,5,FALSE),0)=0,"-",IFERROR(VLOOKUP(C58,'List Approval 2025'!$D$7:$M$65624,5,FALSE),0))</f>
        <v>-</v>
      </c>
      <c r="M58" s="45" t="str">
        <f>IF(IFERROR(VLOOKUP(C58,FA_2026!$F$10:$AT$65451,14,FALSE),0)=0,"-",IFERROR(VLOOKUP(C58,FA_2026!$F$10:$AT$65451,14,FALSE),0))</f>
        <v>-</v>
      </c>
      <c r="N58" s="44" t="str">
        <f>IF(IFERROR(VLOOKUP(C58,FA_2026!$F$10:$AT$65451,36,FALSE),0)=0,"-",IFERROR(VLOOKUP(C58,FA_2026!$F$10:$AT$65451,36,FALSE),0))</f>
        <v>-</v>
      </c>
      <c r="O58" s="772">
        <f t="shared" si="7"/>
        <v>0</v>
      </c>
      <c r="P58" s="735">
        <f>IFERROR(VLOOKUP(C58,'List Approval 2026'!$D$7:$M$276,10,FALSE),0)</f>
        <v>0</v>
      </c>
      <c r="Q58" s="773">
        <f t="shared" si="8"/>
        <v>0</v>
      </c>
      <c r="R58" s="54" t="str">
        <f t="shared" si="9"/>
        <v>-</v>
      </c>
      <c r="S58" s="55"/>
      <c r="T58" s="774"/>
      <c r="U58" s="775" t="str">
        <f>IFERROR(VLOOKUP(C58,'List Approval 2026'!$D$7:$P$225,13,FALSE),"-")</f>
        <v>-</v>
      </c>
    </row>
    <row r="59" spans="1:21" hidden="1">
      <c r="A59" s="771">
        <f t="shared" si="3"/>
        <v>51</v>
      </c>
      <c r="B59" s="40" t="str">
        <f>IF(IFERROR(VLOOKUP(C59,FA_2026!$F$10:$AT$65451,5,FALSE),0)=0,"-",IFERROR(VLOOKUP(C59,FA_2026!$F$10:$AT$65451,5,FALSE),0))</f>
        <v>-</v>
      </c>
      <c r="C59" s="179"/>
      <c r="D59" s="40" t="str">
        <f>IF(IFERROR(VLOOKUP(C59,FA_2026!$F$10:$AT$65451,6,FALSE),0)=0,"-",IFERROR(VLOOKUP(C59,FA_2026!$F$10:$AT$65451,6,FALSE),0))</f>
        <v>-</v>
      </c>
      <c r="E59" s="40" t="str">
        <f>IF(IFERROR(VLOOKUP(C59,FA_2026!$F$10:$AT$65451,7,FALSE),0)=0,"-",IFERROR(VLOOKUP(C59,FA_2026!$F$10:$AT$65451,7,FALSE),0))</f>
        <v>-</v>
      </c>
      <c r="F59" s="40" t="str">
        <f>IF(IFERROR(VLOOKUP(C59,FA_2026!$F$10:$AT$65451,9,FALSE),0)=0,"-",IFERROR(VLOOKUP(C59,FA_2026!$F$10:$AT$65451,9,FALSE),0))</f>
        <v>-</v>
      </c>
      <c r="G59" s="40" t="str">
        <f>IF(IFERROR(VLOOKUP(C59,FA_2026!$F$10:$AT$65451,10,FALSE),0)=0,"-",IFERROR(VLOOKUP(C59,FA_2026!$F$10:$AT$65451,10,FALSE),0))</f>
        <v>-</v>
      </c>
      <c r="H59" s="40" t="str">
        <f>IF(IFERROR(VLOOKUP(C59,FA_2026!$F$10:$AT$65451,11,FALSE),0)=0,"-",IFERROR(VLOOKUP(C59,FA_2026!$F$10:$AT$65451,11,FALSE),0))</f>
        <v>-</v>
      </c>
      <c r="I59" s="40">
        <f>IFERROR(INDEX(FA_2026!$B$10:$B$1159,MATCH('Disposal 2026'!C59,FA_2026!$F$10:$F$1159,0)),0)</f>
        <v>0</v>
      </c>
      <c r="J59" s="513">
        <f>IFERROR(INDEX(FA_2026!$C$10:$C$1159,MATCH('Disposal 2026'!C59,FA_2026!$F$10:$F$1159,0)),0)</f>
        <v>0</v>
      </c>
      <c r="K59" s="100" t="str">
        <f>IF(IFERROR(VLOOKUP(C59,FA_2026!$F$10:$AT$65451,2,FALSE),0)=0,"-",IFERROR(VLOOKUP(C59,FA_2026!$F$10:$AT$65451,2,FALSE),0))</f>
        <v>-</v>
      </c>
      <c r="L59" s="734" t="str">
        <f>IF(IFERROR(VLOOKUP(C59,'List Approval 2025'!$D$7:$M$65624,5,FALSE),0)=0,"-",IFERROR(VLOOKUP(C59,'List Approval 2025'!$D$7:$M$65624,5,FALSE),0))</f>
        <v>-</v>
      </c>
      <c r="M59" s="45" t="str">
        <f>IF(IFERROR(VLOOKUP(C59,FA_2026!$F$10:$AT$65451,14,FALSE),0)=0,"-",IFERROR(VLOOKUP(C59,FA_2026!$F$10:$AT$65451,14,FALSE),0))</f>
        <v>-</v>
      </c>
      <c r="N59" s="44" t="str">
        <f>IF(IFERROR(VLOOKUP(C59,FA_2026!$F$10:$AT$65451,36,FALSE),0)=0,"-",IFERROR(VLOOKUP(C59,FA_2026!$F$10:$AT$65451,36,FALSE),0))</f>
        <v>-</v>
      </c>
      <c r="O59" s="772">
        <f t="shared" si="7"/>
        <v>0</v>
      </c>
      <c r="P59" s="735">
        <f>IFERROR(VLOOKUP(C59,'List Approval 2026'!$D$7:$M$276,10,FALSE),0)</f>
        <v>0</v>
      </c>
      <c r="Q59" s="773">
        <f t="shared" si="8"/>
        <v>0</v>
      </c>
      <c r="R59" s="54" t="str">
        <f t="shared" si="9"/>
        <v>-</v>
      </c>
      <c r="S59" s="55"/>
      <c r="T59" s="774"/>
      <c r="U59" s="775" t="str">
        <f>IFERROR(VLOOKUP(C59,'List Approval 2026'!$D$7:$P$225,13,FALSE),"-")</f>
        <v>-</v>
      </c>
    </row>
    <row r="60" spans="1:21" hidden="1">
      <c r="A60" s="771">
        <f t="shared" si="3"/>
        <v>52</v>
      </c>
      <c r="B60" s="40" t="str">
        <f>IF(IFERROR(VLOOKUP(C60,FA_2026!$F$10:$AT$65451,5,FALSE),0)=0,"-",IFERROR(VLOOKUP(C60,FA_2026!$F$10:$AT$65451,5,FALSE),0))</f>
        <v>-</v>
      </c>
      <c r="C60" s="179"/>
      <c r="D60" s="40" t="str">
        <f>IF(IFERROR(VLOOKUP(C60,FA_2026!$F$10:$AT$65451,6,FALSE),0)=0,"-",IFERROR(VLOOKUP(C60,FA_2026!$F$10:$AT$65451,6,FALSE),0))</f>
        <v>-</v>
      </c>
      <c r="E60" s="40" t="str">
        <f>IF(IFERROR(VLOOKUP(C60,FA_2026!$F$10:$AT$65451,7,FALSE),0)=0,"-",IFERROR(VLOOKUP(C60,FA_2026!$F$10:$AT$65451,7,FALSE),0))</f>
        <v>-</v>
      </c>
      <c r="F60" s="40" t="str">
        <f>IF(IFERROR(VLOOKUP(C60,FA_2026!$F$10:$AT$65451,9,FALSE),0)=0,"-",IFERROR(VLOOKUP(C60,FA_2026!$F$10:$AT$65451,9,FALSE),0))</f>
        <v>-</v>
      </c>
      <c r="G60" s="40" t="str">
        <f>IF(IFERROR(VLOOKUP(C60,FA_2026!$F$10:$AT$65451,10,FALSE),0)=0,"-",IFERROR(VLOOKUP(C60,FA_2026!$F$10:$AT$65451,10,FALSE),0))</f>
        <v>-</v>
      </c>
      <c r="H60" s="40" t="str">
        <f>IF(IFERROR(VLOOKUP(C60,FA_2026!$F$10:$AT$65451,11,FALSE),0)=0,"-",IFERROR(VLOOKUP(C60,FA_2026!$F$10:$AT$65451,11,FALSE),0))</f>
        <v>-</v>
      </c>
      <c r="I60" s="40">
        <f>IFERROR(INDEX(FA_2026!$B$10:$B$1159,MATCH('Disposal 2026'!C60,FA_2026!$F$10:$F$1159,0)),0)</f>
        <v>0</v>
      </c>
      <c r="J60" s="513">
        <f>IFERROR(INDEX(FA_2026!$C$10:$C$1159,MATCH('Disposal 2026'!C60,FA_2026!$F$10:$F$1159,0)),0)</f>
        <v>0</v>
      </c>
      <c r="K60" s="100" t="str">
        <f>IF(IFERROR(VLOOKUP(C60,FA_2026!$F$10:$AT$65451,2,FALSE),0)=0,"-",IFERROR(VLOOKUP(C60,FA_2026!$F$10:$AT$65451,2,FALSE),0))</f>
        <v>-</v>
      </c>
      <c r="L60" s="734" t="str">
        <f>IF(IFERROR(VLOOKUP(C60,'List Approval 2025'!$D$7:$M$65624,5,FALSE),0)=0,"-",IFERROR(VLOOKUP(C60,'List Approval 2025'!$D$7:$M$65624,5,FALSE),0))</f>
        <v>-</v>
      </c>
      <c r="M60" s="45" t="str">
        <f>IF(IFERROR(VLOOKUP(C60,FA_2026!$F$10:$AT$65451,14,FALSE),0)=0,"-",IFERROR(VLOOKUP(C60,FA_2026!$F$10:$AT$65451,14,FALSE),0))</f>
        <v>-</v>
      </c>
      <c r="N60" s="44" t="str">
        <f>IF(IFERROR(VLOOKUP(C60,FA_2026!$F$10:$AT$65451,36,FALSE),0)=0,"-",IFERROR(VLOOKUP(C60,FA_2026!$F$10:$AT$65451,36,FALSE),0))</f>
        <v>-</v>
      </c>
      <c r="O60" s="772">
        <f t="shared" si="7"/>
        <v>0</v>
      </c>
      <c r="P60" s="735">
        <f>IFERROR(VLOOKUP(C60,'List Approval 2026'!$D$7:$M$276,10,FALSE),0)</f>
        <v>0</v>
      </c>
      <c r="Q60" s="773">
        <f t="shared" si="8"/>
        <v>0</v>
      </c>
      <c r="R60" s="54" t="str">
        <f t="shared" si="9"/>
        <v>-</v>
      </c>
      <c r="S60" s="55"/>
      <c r="T60" s="774"/>
      <c r="U60" s="775" t="str">
        <f>IFERROR(VLOOKUP(C60,'List Approval 2026'!$D$7:$P$225,13,FALSE),"-")</f>
        <v>-</v>
      </c>
    </row>
    <row r="61" spans="1:21" hidden="1">
      <c r="A61" s="771">
        <f t="shared" si="3"/>
        <v>53</v>
      </c>
      <c r="B61" s="40" t="str">
        <f>IF(IFERROR(VLOOKUP(C61,FA_2026!$F$10:$AT$65451,5,FALSE),0)=0,"-",IFERROR(VLOOKUP(C61,FA_2026!$F$10:$AT$65451,5,FALSE),0))</f>
        <v>-</v>
      </c>
      <c r="C61" s="179"/>
      <c r="D61" s="40" t="str">
        <f>IF(IFERROR(VLOOKUP(C61,FA_2026!$F$10:$AT$65451,6,FALSE),0)=0,"-",IFERROR(VLOOKUP(C61,FA_2026!$F$10:$AT$65451,6,FALSE),0))</f>
        <v>-</v>
      </c>
      <c r="E61" s="40" t="str">
        <f>IF(IFERROR(VLOOKUP(C61,FA_2026!$F$10:$AT$65451,7,FALSE),0)=0,"-",IFERROR(VLOOKUP(C61,FA_2026!$F$10:$AT$65451,7,FALSE),0))</f>
        <v>-</v>
      </c>
      <c r="F61" s="40" t="str">
        <f>IF(IFERROR(VLOOKUP(C61,FA_2026!$F$10:$AT$65451,9,FALSE),0)=0,"-",IFERROR(VLOOKUP(C61,FA_2026!$F$10:$AT$65451,9,FALSE),0))</f>
        <v>-</v>
      </c>
      <c r="G61" s="40" t="str">
        <f>IF(IFERROR(VLOOKUP(C61,FA_2026!$F$10:$AT$65451,10,FALSE),0)=0,"-",IFERROR(VLOOKUP(C61,FA_2026!$F$10:$AT$65451,10,FALSE),0))</f>
        <v>-</v>
      </c>
      <c r="H61" s="40" t="str">
        <f>IF(IFERROR(VLOOKUP(C61,FA_2026!$F$10:$AT$65451,11,FALSE),0)=0,"-",IFERROR(VLOOKUP(C61,FA_2026!$F$10:$AT$65451,11,FALSE),0))</f>
        <v>-</v>
      </c>
      <c r="I61" s="40">
        <f>IFERROR(INDEX(FA_2026!$B$10:$B$1159,MATCH('Disposal 2026'!C61,FA_2026!$F$10:$F$1159,0)),0)</f>
        <v>0</v>
      </c>
      <c r="J61" s="513">
        <f>IFERROR(INDEX(FA_2026!$C$10:$C$1159,MATCH('Disposal 2026'!C61,FA_2026!$F$10:$F$1159,0)),0)</f>
        <v>0</v>
      </c>
      <c r="K61" s="100" t="str">
        <f>IF(IFERROR(VLOOKUP(C61,FA_2026!$F$10:$AT$65451,2,FALSE),0)=0,"-",IFERROR(VLOOKUP(C61,FA_2026!$F$10:$AT$65451,2,FALSE),0))</f>
        <v>-</v>
      </c>
      <c r="L61" s="734" t="str">
        <f>IF(IFERROR(VLOOKUP(C61,'List Approval 2025'!$D$7:$M$65624,5,FALSE),0)=0,"-",IFERROR(VLOOKUP(C61,'List Approval 2025'!$D$7:$M$65624,5,FALSE),0))</f>
        <v>-</v>
      </c>
      <c r="M61" s="45" t="str">
        <f>IF(IFERROR(VLOOKUP(C61,FA_2026!$F$10:$AT$65451,14,FALSE),0)=0,"-",IFERROR(VLOOKUP(C61,FA_2026!$F$10:$AT$65451,14,FALSE),0))</f>
        <v>-</v>
      </c>
      <c r="N61" s="44" t="str">
        <f>IF(IFERROR(VLOOKUP(C61,FA_2026!$F$10:$AT$65451,36,FALSE),0)=0,"-",IFERROR(VLOOKUP(C61,FA_2026!$F$10:$AT$65451,36,FALSE),0))</f>
        <v>-</v>
      </c>
      <c r="O61" s="772">
        <f t="shared" si="7"/>
        <v>0</v>
      </c>
      <c r="P61" s="735">
        <f>IFERROR(VLOOKUP(C61,'List Approval 2026'!$D$7:$M$276,10,FALSE),0)</f>
        <v>0</v>
      </c>
      <c r="Q61" s="773">
        <f t="shared" si="8"/>
        <v>0</v>
      </c>
      <c r="R61" s="54" t="str">
        <f t="shared" si="9"/>
        <v>-</v>
      </c>
      <c r="S61" s="55"/>
      <c r="T61" s="774"/>
      <c r="U61" s="775" t="str">
        <f>IFERROR(VLOOKUP(C61,'List Approval 2026'!$D$7:$P$225,13,FALSE),"-")</f>
        <v>-</v>
      </c>
    </row>
    <row r="62" spans="1:21" hidden="1">
      <c r="A62" s="771">
        <f t="shared" si="3"/>
        <v>54</v>
      </c>
      <c r="B62" s="40" t="str">
        <f>IF(IFERROR(VLOOKUP(C62,FA_2026!$F$10:$AT$65451,5,FALSE),0)=0,"-",IFERROR(VLOOKUP(C62,FA_2026!$F$10:$AT$65451,5,FALSE),0))</f>
        <v>-</v>
      </c>
      <c r="C62" s="179"/>
      <c r="D62" s="40" t="str">
        <f>IF(IFERROR(VLOOKUP(C62,FA_2026!$F$10:$AT$65451,6,FALSE),0)=0,"-",IFERROR(VLOOKUP(C62,FA_2026!$F$10:$AT$65451,6,FALSE),0))</f>
        <v>-</v>
      </c>
      <c r="E62" s="40" t="str">
        <f>IF(IFERROR(VLOOKUP(C62,FA_2026!$F$10:$AT$65451,7,FALSE),0)=0,"-",IFERROR(VLOOKUP(C62,FA_2026!$F$10:$AT$65451,7,FALSE),0))</f>
        <v>-</v>
      </c>
      <c r="F62" s="40" t="str">
        <f>IF(IFERROR(VLOOKUP(C62,FA_2026!$F$10:$AT$65451,9,FALSE),0)=0,"-",IFERROR(VLOOKUP(C62,FA_2026!$F$10:$AT$65451,9,FALSE),0))</f>
        <v>-</v>
      </c>
      <c r="G62" s="40" t="str">
        <f>IF(IFERROR(VLOOKUP(C62,FA_2026!$F$10:$AT$65451,10,FALSE),0)=0,"-",IFERROR(VLOOKUP(C62,FA_2026!$F$10:$AT$65451,10,FALSE),0))</f>
        <v>-</v>
      </c>
      <c r="H62" s="40" t="str">
        <f>IF(IFERROR(VLOOKUP(C62,FA_2026!$F$10:$AT$65451,11,FALSE),0)=0,"-",IFERROR(VLOOKUP(C62,FA_2026!$F$10:$AT$65451,11,FALSE),0))</f>
        <v>-</v>
      </c>
      <c r="I62" s="40">
        <f>IFERROR(INDEX(FA_2026!$B$10:$B$1159,MATCH('Disposal 2026'!C62,FA_2026!$F$10:$F$1159,0)),0)</f>
        <v>0</v>
      </c>
      <c r="J62" s="513">
        <f>IFERROR(INDEX(FA_2026!$C$10:$C$1159,MATCH('Disposal 2026'!C62,FA_2026!$F$10:$F$1159,0)),0)</f>
        <v>0</v>
      </c>
      <c r="K62" s="100" t="str">
        <f>IF(IFERROR(VLOOKUP(C62,FA_2026!$F$10:$AT$65451,2,FALSE),0)=0,"-",IFERROR(VLOOKUP(C62,FA_2026!$F$10:$AT$65451,2,FALSE),0))</f>
        <v>-</v>
      </c>
      <c r="L62" s="734" t="str">
        <f>IF(IFERROR(VLOOKUP(C62,'List Approval 2025'!$D$7:$M$65624,5,FALSE),0)=0,"-",IFERROR(VLOOKUP(C62,'List Approval 2025'!$D$7:$M$65624,5,FALSE),0))</f>
        <v>-</v>
      </c>
      <c r="M62" s="45" t="str">
        <f>IF(IFERROR(VLOOKUP(C62,FA_2026!$F$10:$AT$65451,14,FALSE),0)=0,"-",IFERROR(VLOOKUP(C62,FA_2026!$F$10:$AT$65451,14,FALSE),0))</f>
        <v>-</v>
      </c>
      <c r="N62" s="44" t="str">
        <f>IF(IFERROR(VLOOKUP(C62,FA_2026!$F$10:$AT$65451,36,FALSE),0)=0,"-",IFERROR(VLOOKUP(C62,FA_2026!$F$10:$AT$65451,36,FALSE),0))</f>
        <v>-</v>
      </c>
      <c r="O62" s="772">
        <f t="shared" si="7"/>
        <v>0</v>
      </c>
      <c r="P62" s="735">
        <f>IFERROR(VLOOKUP(C62,'List Approval 2026'!$D$7:$M$276,10,FALSE),0)</f>
        <v>0</v>
      </c>
      <c r="Q62" s="773">
        <f t="shared" si="8"/>
        <v>0</v>
      </c>
      <c r="R62" s="54" t="str">
        <f t="shared" si="9"/>
        <v>-</v>
      </c>
      <c r="S62" s="55"/>
      <c r="T62" s="774"/>
      <c r="U62" s="775" t="str">
        <f>IFERROR(VLOOKUP(C62,'List Approval 2026'!$D$7:$P$225,13,FALSE),"-")</f>
        <v>-</v>
      </c>
    </row>
    <row r="63" spans="1:21" hidden="1">
      <c r="A63" s="771">
        <f t="shared" si="3"/>
        <v>55</v>
      </c>
      <c r="B63" s="40" t="str">
        <f>IF(IFERROR(VLOOKUP(C63,FA_2026!$F$10:$AT$65451,5,FALSE),0)=0,"-",IFERROR(VLOOKUP(C63,FA_2026!$F$10:$AT$65451,5,FALSE),0))</f>
        <v>-</v>
      </c>
      <c r="C63" s="179"/>
      <c r="D63" s="40" t="str">
        <f>IF(IFERROR(VLOOKUP(C63,FA_2026!$F$10:$AT$65451,6,FALSE),0)=0,"-",IFERROR(VLOOKUP(C63,FA_2026!$F$10:$AT$65451,6,FALSE),0))</f>
        <v>-</v>
      </c>
      <c r="E63" s="40" t="str">
        <f>IF(IFERROR(VLOOKUP(C63,FA_2026!$F$10:$AT$65451,7,FALSE),0)=0,"-",IFERROR(VLOOKUP(C63,FA_2026!$F$10:$AT$65451,7,FALSE),0))</f>
        <v>-</v>
      </c>
      <c r="F63" s="40" t="str">
        <f>IF(IFERROR(VLOOKUP(C63,FA_2026!$F$10:$AT$65451,9,FALSE),0)=0,"-",IFERROR(VLOOKUP(C63,FA_2026!$F$10:$AT$65451,9,FALSE),0))</f>
        <v>-</v>
      </c>
      <c r="G63" s="40" t="str">
        <f>IF(IFERROR(VLOOKUP(C63,FA_2026!$F$10:$AT$65451,10,FALSE),0)=0,"-",IFERROR(VLOOKUP(C63,FA_2026!$F$10:$AT$65451,10,FALSE),0))</f>
        <v>-</v>
      </c>
      <c r="H63" s="40" t="str">
        <f>IF(IFERROR(VLOOKUP(C63,FA_2026!$F$10:$AT$65451,11,FALSE),0)=0,"-",IFERROR(VLOOKUP(C63,FA_2026!$F$10:$AT$65451,11,FALSE),0))</f>
        <v>-</v>
      </c>
      <c r="I63" s="40">
        <f>IFERROR(INDEX(FA_2026!$B$10:$B$1159,MATCH('Disposal 2026'!C63,FA_2026!$F$10:$F$1159,0)),0)</f>
        <v>0</v>
      </c>
      <c r="J63" s="513">
        <f>IFERROR(INDEX(FA_2026!$C$10:$C$1159,MATCH('Disposal 2026'!C63,FA_2026!$F$10:$F$1159,0)),0)</f>
        <v>0</v>
      </c>
      <c r="K63" s="100" t="str">
        <f>IF(IFERROR(VLOOKUP(C63,FA_2026!$F$10:$AT$65451,2,FALSE),0)=0,"-",IFERROR(VLOOKUP(C63,FA_2026!$F$10:$AT$65451,2,FALSE),0))</f>
        <v>-</v>
      </c>
      <c r="L63" s="734" t="str">
        <f>IF(IFERROR(VLOOKUP(C63,'List Approval 2025'!$D$7:$M$65624,5,FALSE),0)=0,"-",IFERROR(VLOOKUP(C63,'List Approval 2025'!$D$7:$M$65624,5,FALSE),0))</f>
        <v>-</v>
      </c>
      <c r="M63" s="45" t="str">
        <f>IF(IFERROR(VLOOKUP(C63,FA_2026!$F$10:$AT$65451,14,FALSE),0)=0,"-",IFERROR(VLOOKUP(C63,FA_2026!$F$10:$AT$65451,14,FALSE),0))</f>
        <v>-</v>
      </c>
      <c r="N63" s="44" t="str">
        <f>IF(IFERROR(VLOOKUP(C63,FA_2026!$F$10:$AT$65451,36,FALSE),0)=0,"-",IFERROR(VLOOKUP(C63,FA_2026!$F$10:$AT$65451,36,FALSE),0))</f>
        <v>-</v>
      </c>
      <c r="O63" s="772">
        <f t="shared" si="7"/>
        <v>0</v>
      </c>
      <c r="P63" s="735">
        <f>IFERROR(VLOOKUP(C63,'List Approval 2026'!$D$7:$M$276,10,FALSE),0)</f>
        <v>0</v>
      </c>
      <c r="Q63" s="773">
        <f t="shared" si="8"/>
        <v>0</v>
      </c>
      <c r="R63" s="54" t="str">
        <f t="shared" si="9"/>
        <v>-</v>
      </c>
      <c r="S63" s="55"/>
      <c r="T63" s="774"/>
      <c r="U63" s="775" t="str">
        <f>IFERROR(VLOOKUP(C63,'List Approval 2026'!$D$7:$P$225,13,FALSE),"-")</f>
        <v>-</v>
      </c>
    </row>
    <row r="64" spans="1:21" hidden="1">
      <c r="A64" s="771">
        <f t="shared" si="3"/>
        <v>56</v>
      </c>
      <c r="B64" s="40" t="str">
        <f>IF(IFERROR(VLOOKUP(C64,FA_2026!$F$10:$AT$65451,5,FALSE),0)=0,"-",IFERROR(VLOOKUP(C64,FA_2026!$F$10:$AT$65451,5,FALSE),0))</f>
        <v>-</v>
      </c>
      <c r="C64" s="179"/>
      <c r="D64" s="40" t="str">
        <f>IF(IFERROR(VLOOKUP(C64,FA_2026!$F$10:$AT$65451,6,FALSE),0)=0,"-",IFERROR(VLOOKUP(C64,FA_2026!$F$10:$AT$65451,6,FALSE),0))</f>
        <v>-</v>
      </c>
      <c r="E64" s="40" t="str">
        <f>IF(IFERROR(VLOOKUP(C64,FA_2026!$F$10:$AT$65451,7,FALSE),0)=0,"-",IFERROR(VLOOKUP(C64,FA_2026!$F$10:$AT$65451,7,FALSE),0))</f>
        <v>-</v>
      </c>
      <c r="F64" s="40" t="str">
        <f>IF(IFERROR(VLOOKUP(C64,FA_2026!$F$10:$AT$65451,9,FALSE),0)=0,"-",IFERROR(VLOOKUP(C64,FA_2026!$F$10:$AT$65451,9,FALSE),0))</f>
        <v>-</v>
      </c>
      <c r="G64" s="40" t="str">
        <f>IF(IFERROR(VLOOKUP(C64,FA_2026!$F$10:$AT$65451,10,FALSE),0)=0,"-",IFERROR(VLOOKUP(C64,FA_2026!$F$10:$AT$65451,10,FALSE),0))</f>
        <v>-</v>
      </c>
      <c r="H64" s="40" t="str">
        <f>IF(IFERROR(VLOOKUP(C64,FA_2026!$F$10:$AT$65451,11,FALSE),0)=0,"-",IFERROR(VLOOKUP(C64,FA_2026!$F$10:$AT$65451,11,FALSE),0))</f>
        <v>-</v>
      </c>
      <c r="I64" s="40">
        <f>IFERROR(INDEX(FA_2026!$B$10:$B$1159,MATCH('Disposal 2026'!C64,FA_2026!$F$10:$F$1159,0)),0)</f>
        <v>0</v>
      </c>
      <c r="J64" s="513">
        <f>IFERROR(INDEX(FA_2026!$C$10:$C$1159,MATCH('Disposal 2026'!C64,FA_2026!$F$10:$F$1159,0)),0)</f>
        <v>0</v>
      </c>
      <c r="K64" s="100" t="str">
        <f>IF(IFERROR(VLOOKUP(C64,FA_2026!$F$10:$AT$65451,2,FALSE),0)=0,"-",IFERROR(VLOOKUP(C64,FA_2026!$F$10:$AT$65451,2,FALSE),0))</f>
        <v>-</v>
      </c>
      <c r="L64" s="734" t="str">
        <f>IF(IFERROR(VLOOKUP(C64,'List Approval 2025'!$D$7:$M$65624,5,FALSE),0)=0,"-",IFERROR(VLOOKUP(C64,'List Approval 2025'!$D$7:$M$65624,5,FALSE),0))</f>
        <v>-</v>
      </c>
      <c r="M64" s="45" t="str">
        <f>IF(IFERROR(VLOOKUP(C64,FA_2026!$F$10:$AT$65451,14,FALSE),0)=0,"-",IFERROR(VLOOKUP(C64,FA_2026!$F$10:$AT$65451,14,FALSE),0))</f>
        <v>-</v>
      </c>
      <c r="N64" s="44" t="str">
        <f>IF(IFERROR(VLOOKUP(C64,FA_2026!$F$10:$AT$65451,36,FALSE),0)=0,"-",IFERROR(VLOOKUP(C64,FA_2026!$F$10:$AT$65451,36,FALSE),0))</f>
        <v>-</v>
      </c>
      <c r="O64" s="772">
        <f t="shared" si="7"/>
        <v>0</v>
      </c>
      <c r="P64" s="735">
        <f>IFERROR(VLOOKUP(C64,'List Approval 2026'!$D$7:$M$276,10,FALSE),0)</f>
        <v>0</v>
      </c>
      <c r="Q64" s="773">
        <f t="shared" si="8"/>
        <v>0</v>
      </c>
      <c r="R64" s="54" t="str">
        <f t="shared" si="9"/>
        <v>-</v>
      </c>
      <c r="S64" s="55"/>
      <c r="T64" s="774"/>
      <c r="U64" s="775" t="str">
        <f>IFERROR(VLOOKUP(C64,'List Approval 2026'!$D$7:$P$225,13,FALSE),"-")</f>
        <v>-</v>
      </c>
    </row>
    <row r="65" spans="1:21" hidden="1">
      <c r="A65" s="771">
        <f t="shared" si="3"/>
        <v>57</v>
      </c>
      <c r="B65" s="40" t="str">
        <f>IF(IFERROR(VLOOKUP(C65,FA_2026!$F$10:$AT$65451,5,FALSE),0)=0,"-",IFERROR(VLOOKUP(C65,FA_2026!$F$10:$AT$65451,5,FALSE),0))</f>
        <v>-</v>
      </c>
      <c r="C65" s="179"/>
      <c r="D65" s="40" t="str">
        <f>IF(IFERROR(VLOOKUP(C65,FA_2026!$F$10:$AT$65451,6,FALSE),0)=0,"-",IFERROR(VLOOKUP(C65,FA_2026!$F$10:$AT$65451,6,FALSE),0))</f>
        <v>-</v>
      </c>
      <c r="E65" s="40" t="str">
        <f>IF(IFERROR(VLOOKUP(C65,FA_2026!$F$10:$AT$65451,7,FALSE),0)=0,"-",IFERROR(VLOOKUP(C65,FA_2026!$F$10:$AT$65451,7,FALSE),0))</f>
        <v>-</v>
      </c>
      <c r="F65" s="40" t="str">
        <f>IF(IFERROR(VLOOKUP(C65,FA_2026!$F$10:$AT$65451,9,FALSE),0)=0,"-",IFERROR(VLOOKUP(C65,FA_2026!$F$10:$AT$65451,9,FALSE),0))</f>
        <v>-</v>
      </c>
      <c r="G65" s="40" t="str">
        <f>IF(IFERROR(VLOOKUP(C65,FA_2026!$F$10:$AT$65451,10,FALSE),0)=0,"-",IFERROR(VLOOKUP(C65,FA_2026!$F$10:$AT$65451,10,FALSE),0))</f>
        <v>-</v>
      </c>
      <c r="H65" s="40" t="str">
        <f>IF(IFERROR(VLOOKUP(C65,FA_2026!$F$10:$AT$65451,11,FALSE),0)=0,"-",IFERROR(VLOOKUP(C65,FA_2026!$F$10:$AT$65451,11,FALSE),0))</f>
        <v>-</v>
      </c>
      <c r="I65" s="40">
        <f>IFERROR(INDEX(FA_2026!$B$10:$B$1159,MATCH('Disposal 2026'!C65,FA_2026!$F$10:$F$1159,0)),0)</f>
        <v>0</v>
      </c>
      <c r="J65" s="513">
        <f>IFERROR(INDEX(FA_2026!$C$10:$C$1159,MATCH('Disposal 2026'!C65,FA_2026!$F$10:$F$1159,0)),0)</f>
        <v>0</v>
      </c>
      <c r="K65" s="100" t="str">
        <f>IF(IFERROR(VLOOKUP(C65,FA_2026!$F$10:$AT$65451,2,FALSE),0)=0,"-",IFERROR(VLOOKUP(C65,FA_2026!$F$10:$AT$65451,2,FALSE),0))</f>
        <v>-</v>
      </c>
      <c r="L65" s="734" t="str">
        <f>IF(IFERROR(VLOOKUP(C65,'List Approval 2025'!$D$7:$M$65624,5,FALSE),0)=0,"-",IFERROR(VLOOKUP(C65,'List Approval 2025'!$D$7:$M$65624,5,FALSE),0))</f>
        <v>-</v>
      </c>
      <c r="M65" s="45" t="str">
        <f>IF(IFERROR(VLOOKUP(C65,FA_2026!$F$10:$AT$65451,14,FALSE),0)=0,"-",IFERROR(VLOOKUP(C65,FA_2026!$F$10:$AT$65451,14,FALSE),0))</f>
        <v>-</v>
      </c>
      <c r="N65" s="44" t="str">
        <f>IF(IFERROR(VLOOKUP(C65,FA_2026!$F$10:$AT$65451,36,FALSE),0)=0,"-",IFERROR(VLOOKUP(C65,FA_2026!$F$10:$AT$65451,36,FALSE),0))</f>
        <v>-</v>
      </c>
      <c r="O65" s="772">
        <f t="shared" si="7"/>
        <v>0</v>
      </c>
      <c r="P65" s="735">
        <f>IFERROR(VLOOKUP(C65,'List Approval 2026'!$D$7:$M$276,10,FALSE),0)</f>
        <v>0</v>
      </c>
      <c r="Q65" s="773">
        <f t="shared" si="8"/>
        <v>0</v>
      </c>
      <c r="R65" s="54" t="str">
        <f t="shared" si="9"/>
        <v>-</v>
      </c>
      <c r="S65" s="55"/>
      <c r="T65" s="774"/>
      <c r="U65" s="775" t="str">
        <f>IFERROR(VLOOKUP(C65,'List Approval 2026'!$D$7:$P$225,13,FALSE),"-")</f>
        <v>-</v>
      </c>
    </row>
    <row r="66" spans="1:21" hidden="1">
      <c r="A66" s="771">
        <f t="shared" si="3"/>
        <v>58</v>
      </c>
      <c r="B66" s="40" t="str">
        <f>IF(IFERROR(VLOOKUP(C66,FA_2026!$F$10:$AT$65451,5,FALSE),0)=0,"-",IFERROR(VLOOKUP(C66,FA_2026!$F$10:$AT$65451,5,FALSE),0))</f>
        <v>-</v>
      </c>
      <c r="C66" s="179"/>
      <c r="D66" s="40" t="str">
        <f>IF(IFERROR(VLOOKUP(C66,FA_2026!$F$10:$AT$65451,6,FALSE),0)=0,"-",IFERROR(VLOOKUP(C66,FA_2026!$F$10:$AT$65451,6,FALSE),0))</f>
        <v>-</v>
      </c>
      <c r="E66" s="40" t="str">
        <f>IF(IFERROR(VLOOKUP(C66,FA_2026!$F$10:$AT$65451,7,FALSE),0)=0,"-",IFERROR(VLOOKUP(C66,FA_2026!$F$10:$AT$65451,7,FALSE),0))</f>
        <v>-</v>
      </c>
      <c r="F66" s="40" t="str">
        <f>IF(IFERROR(VLOOKUP(C66,FA_2026!$F$10:$AT$65451,9,FALSE),0)=0,"-",IFERROR(VLOOKUP(C66,FA_2026!$F$10:$AT$65451,9,FALSE),0))</f>
        <v>-</v>
      </c>
      <c r="G66" s="40" t="str">
        <f>IF(IFERROR(VLOOKUP(C66,FA_2026!$F$10:$AT$65451,10,FALSE),0)=0,"-",IFERROR(VLOOKUP(C66,FA_2026!$F$10:$AT$65451,10,FALSE),0))</f>
        <v>-</v>
      </c>
      <c r="H66" s="40" t="str">
        <f>IF(IFERROR(VLOOKUP(C66,FA_2026!$F$10:$AT$65451,11,FALSE),0)=0,"-",IFERROR(VLOOKUP(C66,FA_2026!$F$10:$AT$65451,11,FALSE),0))</f>
        <v>-</v>
      </c>
      <c r="I66" s="40">
        <f>IFERROR(INDEX(FA_2026!$B$10:$B$1159,MATCH('Disposal 2026'!C66,FA_2026!$F$10:$F$1159,0)),0)</f>
        <v>0</v>
      </c>
      <c r="J66" s="513">
        <f>IFERROR(INDEX(FA_2026!$C$10:$C$1159,MATCH('Disposal 2026'!C66,FA_2026!$F$10:$F$1159,0)),0)</f>
        <v>0</v>
      </c>
      <c r="K66" s="100" t="str">
        <f>IF(IFERROR(VLOOKUP(C66,FA_2026!$F$10:$AT$65451,2,FALSE),0)=0,"-",IFERROR(VLOOKUP(C66,FA_2026!$F$10:$AT$65451,2,FALSE),0))</f>
        <v>-</v>
      </c>
      <c r="L66" s="734" t="str">
        <f>IF(IFERROR(VLOOKUP(C66,'List Approval 2025'!$D$7:$M$65624,5,FALSE),0)=0,"-",IFERROR(VLOOKUP(C66,'List Approval 2025'!$D$7:$M$65624,5,FALSE),0))</f>
        <v>-</v>
      </c>
      <c r="M66" s="45" t="str">
        <f>IF(IFERROR(VLOOKUP(C66,FA_2026!$F$10:$AT$65451,14,FALSE),0)=0,"-",IFERROR(VLOOKUP(C66,FA_2026!$F$10:$AT$65451,14,FALSE),0))</f>
        <v>-</v>
      </c>
      <c r="N66" s="44" t="str">
        <f>IF(IFERROR(VLOOKUP(C66,FA_2026!$F$10:$AT$65451,36,FALSE),0)=0,"-",IFERROR(VLOOKUP(C66,FA_2026!$F$10:$AT$65451,36,FALSE),0))</f>
        <v>-</v>
      </c>
      <c r="O66" s="772">
        <f t="shared" si="7"/>
        <v>0</v>
      </c>
      <c r="P66" s="735">
        <f>IFERROR(VLOOKUP(C66,'List Approval 2026'!$D$7:$M$276,10,FALSE),0)</f>
        <v>0</v>
      </c>
      <c r="Q66" s="773">
        <f t="shared" si="8"/>
        <v>0</v>
      </c>
      <c r="R66" s="54" t="str">
        <f t="shared" si="9"/>
        <v>-</v>
      </c>
      <c r="S66" s="55"/>
      <c r="T66" s="774"/>
      <c r="U66" s="775" t="str">
        <f>IFERROR(VLOOKUP(C66,'List Approval 2026'!$D$7:$P$225,13,FALSE),"-")</f>
        <v>-</v>
      </c>
    </row>
    <row r="67" spans="1:21" hidden="1">
      <c r="A67" s="771">
        <f t="shared" si="3"/>
        <v>59</v>
      </c>
      <c r="B67" s="40" t="str">
        <f>IF(IFERROR(VLOOKUP(C67,FA_2026!$F$10:$AT$65451,5,FALSE),0)=0,"-",IFERROR(VLOOKUP(C67,FA_2026!$F$10:$AT$65451,5,FALSE),0))</f>
        <v>-</v>
      </c>
      <c r="C67" s="179"/>
      <c r="D67" s="40" t="str">
        <f>IF(IFERROR(VLOOKUP(C67,FA_2026!$F$10:$AT$65451,6,FALSE),0)=0,"-",IFERROR(VLOOKUP(C67,FA_2026!$F$10:$AT$65451,6,FALSE),0))</f>
        <v>-</v>
      </c>
      <c r="E67" s="40" t="str">
        <f>IF(IFERROR(VLOOKUP(C67,FA_2026!$F$10:$AT$65451,7,FALSE),0)=0,"-",IFERROR(VLOOKUP(C67,FA_2026!$F$10:$AT$65451,7,FALSE),0))</f>
        <v>-</v>
      </c>
      <c r="F67" s="40" t="str">
        <f>IF(IFERROR(VLOOKUP(C67,FA_2026!$F$10:$AT$65451,9,FALSE),0)=0,"-",IFERROR(VLOOKUP(C67,FA_2026!$F$10:$AT$65451,9,FALSE),0))</f>
        <v>-</v>
      </c>
      <c r="G67" s="40" t="str">
        <f>IF(IFERROR(VLOOKUP(C67,FA_2026!$F$10:$AT$65451,10,FALSE),0)=0,"-",IFERROR(VLOOKUP(C67,FA_2026!$F$10:$AT$65451,10,FALSE),0))</f>
        <v>-</v>
      </c>
      <c r="H67" s="40" t="str">
        <f>IF(IFERROR(VLOOKUP(C67,FA_2026!$F$10:$AT$65451,11,FALSE),0)=0,"-",IFERROR(VLOOKUP(C67,FA_2026!$F$10:$AT$65451,11,FALSE),0))</f>
        <v>-</v>
      </c>
      <c r="I67" s="40">
        <f>IFERROR(INDEX(FA_2026!$B$10:$B$1159,MATCH('Disposal 2026'!C67,FA_2026!$F$10:$F$1159,0)),0)</f>
        <v>0</v>
      </c>
      <c r="J67" s="513">
        <f>IFERROR(INDEX(FA_2026!$C$10:$C$1159,MATCH('Disposal 2026'!C67,FA_2026!$F$10:$F$1159,0)),0)</f>
        <v>0</v>
      </c>
      <c r="K67" s="100" t="str">
        <f>IF(IFERROR(VLOOKUP(C67,FA_2026!$F$10:$AT$65451,2,FALSE),0)=0,"-",IFERROR(VLOOKUP(C67,FA_2026!$F$10:$AT$65451,2,FALSE),0))</f>
        <v>-</v>
      </c>
      <c r="L67" s="734" t="str">
        <f>IF(IFERROR(VLOOKUP(C67,'List Approval 2025'!$D$7:$M$65624,5,FALSE),0)=0,"-",IFERROR(VLOOKUP(C67,'List Approval 2025'!$D$7:$M$65624,5,FALSE),0))</f>
        <v>-</v>
      </c>
      <c r="M67" s="45" t="str">
        <f>IF(IFERROR(VLOOKUP(C67,FA_2026!$F$10:$AT$65451,14,FALSE),0)=0,"-",IFERROR(VLOOKUP(C67,FA_2026!$F$10:$AT$65451,14,FALSE),0))</f>
        <v>-</v>
      </c>
      <c r="N67" s="44" t="str">
        <f>IF(IFERROR(VLOOKUP(C67,FA_2026!$F$10:$AT$65451,36,FALSE),0)=0,"-",IFERROR(VLOOKUP(C67,FA_2026!$F$10:$AT$65451,36,FALSE),0))</f>
        <v>-</v>
      </c>
      <c r="O67" s="772">
        <f t="shared" si="7"/>
        <v>0</v>
      </c>
      <c r="P67" s="735">
        <f>IFERROR(VLOOKUP(C67,'List Approval 2026'!$D$7:$M$276,10,FALSE),0)</f>
        <v>0</v>
      </c>
      <c r="Q67" s="773">
        <f t="shared" si="8"/>
        <v>0</v>
      </c>
      <c r="R67" s="54" t="str">
        <f t="shared" si="9"/>
        <v>-</v>
      </c>
      <c r="S67" s="55"/>
      <c r="T67" s="774"/>
      <c r="U67" s="775" t="str">
        <f>IFERROR(VLOOKUP(C67,'List Approval 2026'!$D$7:$P$225,13,FALSE),"-")</f>
        <v>-</v>
      </c>
    </row>
    <row r="68" spans="1:21" hidden="1">
      <c r="A68" s="771">
        <f t="shared" si="3"/>
        <v>60</v>
      </c>
      <c r="B68" s="40" t="str">
        <f>IF(IFERROR(VLOOKUP(C68,FA_2026!$F$10:$AT$65451,5,FALSE),0)=0,"-",IFERROR(VLOOKUP(C68,FA_2026!$F$10:$AT$65451,5,FALSE),0))</f>
        <v>-</v>
      </c>
      <c r="C68" s="179"/>
      <c r="D68" s="40" t="str">
        <f>IF(IFERROR(VLOOKUP(C68,FA_2026!$F$10:$AT$65451,6,FALSE),0)=0,"-",IFERROR(VLOOKUP(C68,FA_2026!$F$10:$AT$65451,6,FALSE),0))</f>
        <v>-</v>
      </c>
      <c r="E68" s="40" t="str">
        <f>IF(IFERROR(VLOOKUP(C68,FA_2026!$F$10:$AT$65451,7,FALSE),0)=0,"-",IFERROR(VLOOKUP(C68,FA_2026!$F$10:$AT$65451,7,FALSE),0))</f>
        <v>-</v>
      </c>
      <c r="F68" s="40" t="str">
        <f>IF(IFERROR(VLOOKUP(C68,FA_2026!$F$10:$AT$65451,9,FALSE),0)=0,"-",IFERROR(VLOOKUP(C68,FA_2026!$F$10:$AT$65451,9,FALSE),0))</f>
        <v>-</v>
      </c>
      <c r="G68" s="40" t="str">
        <f>IF(IFERROR(VLOOKUP(C68,FA_2026!$F$10:$AT$65451,10,FALSE),0)=0,"-",IFERROR(VLOOKUP(C68,FA_2026!$F$10:$AT$65451,10,FALSE),0))</f>
        <v>-</v>
      </c>
      <c r="H68" s="40" t="str">
        <f>IF(IFERROR(VLOOKUP(C68,FA_2026!$F$10:$AT$65451,11,FALSE),0)=0,"-",IFERROR(VLOOKUP(C68,FA_2026!$F$10:$AT$65451,11,FALSE),0))</f>
        <v>-</v>
      </c>
      <c r="I68" s="40">
        <f>IFERROR(INDEX(FA_2026!$B$10:$B$1159,MATCH('Disposal 2026'!C68,FA_2026!$F$10:$F$1159,0)),0)</f>
        <v>0</v>
      </c>
      <c r="J68" s="513">
        <f>IFERROR(INDEX(FA_2026!$C$10:$C$1159,MATCH('Disposal 2026'!C68,FA_2026!$F$10:$F$1159,0)),0)</f>
        <v>0</v>
      </c>
      <c r="K68" s="100" t="str">
        <f>IF(IFERROR(VLOOKUP(C68,FA_2026!$F$10:$AT$65451,2,FALSE),0)=0,"-",IFERROR(VLOOKUP(C68,FA_2026!$F$10:$AT$65451,2,FALSE),0))</f>
        <v>-</v>
      </c>
      <c r="L68" s="734" t="str">
        <f>IF(IFERROR(VLOOKUP(C68,'List Approval 2025'!$D$7:$M$65624,5,FALSE),0)=0,"-",IFERROR(VLOOKUP(C68,'List Approval 2025'!$D$7:$M$65624,5,FALSE),0))</f>
        <v>-</v>
      </c>
      <c r="M68" s="45" t="str">
        <f>IF(IFERROR(VLOOKUP(C68,FA_2026!$F$10:$AT$65451,14,FALSE),0)=0,"-",IFERROR(VLOOKUP(C68,FA_2026!$F$10:$AT$65451,14,FALSE),0))</f>
        <v>-</v>
      </c>
      <c r="N68" s="44" t="str">
        <f>IF(IFERROR(VLOOKUP(C68,FA_2026!$F$10:$AT$65451,36,FALSE),0)=0,"-",IFERROR(VLOOKUP(C68,FA_2026!$F$10:$AT$65451,36,FALSE),0))</f>
        <v>-</v>
      </c>
      <c r="O68" s="772">
        <f t="shared" si="7"/>
        <v>0</v>
      </c>
      <c r="P68" s="735">
        <f>IFERROR(VLOOKUP(C68,'List Approval 2026'!$D$7:$M$276,10,FALSE),0)</f>
        <v>0</v>
      </c>
      <c r="Q68" s="773">
        <f t="shared" si="8"/>
        <v>0</v>
      </c>
      <c r="R68" s="54" t="str">
        <f t="shared" si="9"/>
        <v>-</v>
      </c>
      <c r="S68" s="55"/>
      <c r="T68" s="774"/>
      <c r="U68" s="775" t="str">
        <f>IFERROR(VLOOKUP(C68,'List Approval 2026'!$D$7:$P$225,13,FALSE),"-")</f>
        <v>-</v>
      </c>
    </row>
    <row r="69" spans="1:21" hidden="1">
      <c r="A69" s="771">
        <f t="shared" si="3"/>
        <v>61</v>
      </c>
      <c r="B69" s="40" t="str">
        <f>IF(IFERROR(VLOOKUP(C69,FA_2026!$F$10:$AT$65451,5,FALSE),0)=0,"-",IFERROR(VLOOKUP(C69,FA_2026!$F$10:$AT$65451,5,FALSE),0))</f>
        <v>-</v>
      </c>
      <c r="C69" s="179"/>
      <c r="D69" s="40" t="str">
        <f>IF(IFERROR(VLOOKUP(C69,FA_2026!$F$10:$AT$65451,6,FALSE),0)=0,"-",IFERROR(VLOOKUP(C69,FA_2026!$F$10:$AT$65451,6,FALSE),0))</f>
        <v>-</v>
      </c>
      <c r="E69" s="40" t="str">
        <f>IF(IFERROR(VLOOKUP(C69,FA_2026!$F$10:$AT$65451,7,FALSE),0)=0,"-",IFERROR(VLOOKUP(C69,FA_2026!$F$10:$AT$65451,7,FALSE),0))</f>
        <v>-</v>
      </c>
      <c r="F69" s="40" t="str">
        <f>IF(IFERROR(VLOOKUP(C69,FA_2026!$F$10:$AT$65451,9,FALSE),0)=0,"-",IFERROR(VLOOKUP(C69,FA_2026!$F$10:$AT$65451,9,FALSE),0))</f>
        <v>-</v>
      </c>
      <c r="G69" s="40" t="str">
        <f>IF(IFERROR(VLOOKUP(C69,FA_2026!$F$10:$AT$65451,10,FALSE),0)=0,"-",IFERROR(VLOOKUP(C69,FA_2026!$F$10:$AT$65451,10,FALSE),0))</f>
        <v>-</v>
      </c>
      <c r="H69" s="40" t="str">
        <f>IF(IFERROR(VLOOKUP(C69,FA_2026!$F$10:$AT$65451,11,FALSE),0)=0,"-",IFERROR(VLOOKUP(C69,FA_2026!$F$10:$AT$65451,11,FALSE),0))</f>
        <v>-</v>
      </c>
      <c r="I69" s="40">
        <f>IFERROR(INDEX(FA_2026!$B$10:$B$1159,MATCH('Disposal 2026'!C69,FA_2026!$F$10:$F$1159,0)),0)</f>
        <v>0</v>
      </c>
      <c r="J69" s="513">
        <f>IFERROR(INDEX(FA_2026!$C$10:$C$1159,MATCH('Disposal 2026'!C69,FA_2026!$F$10:$F$1159,0)),0)</f>
        <v>0</v>
      </c>
      <c r="K69" s="100" t="str">
        <f>IF(IFERROR(VLOOKUP(C69,FA_2026!$F$10:$AT$65451,2,FALSE),0)=0,"-",IFERROR(VLOOKUP(C69,FA_2026!$F$10:$AT$65451,2,FALSE),0))</f>
        <v>-</v>
      </c>
      <c r="L69" s="734" t="str">
        <f>IF(IFERROR(VLOOKUP(C69,'List Approval 2025'!$D$7:$M$65624,5,FALSE),0)=0,"-",IFERROR(VLOOKUP(C69,'List Approval 2025'!$D$7:$M$65624,5,FALSE),0))</f>
        <v>-</v>
      </c>
      <c r="M69" s="45" t="str">
        <f>IF(IFERROR(VLOOKUP(C69,FA_2026!$F$10:$AT$65451,14,FALSE),0)=0,"-",IFERROR(VLOOKUP(C69,FA_2026!$F$10:$AT$65451,14,FALSE),0))</f>
        <v>-</v>
      </c>
      <c r="N69" s="44" t="str">
        <f>IF(IFERROR(VLOOKUP(C69,FA_2026!$F$10:$AT$65451,36,FALSE),0)=0,"-",IFERROR(VLOOKUP(C69,FA_2026!$F$10:$AT$65451,36,FALSE),0))</f>
        <v>-</v>
      </c>
      <c r="O69" s="772">
        <f t="shared" si="7"/>
        <v>0</v>
      </c>
      <c r="P69" s="735">
        <f>IFERROR(VLOOKUP(C69,'List Approval 2026'!$D$7:$M$276,10,FALSE),0)</f>
        <v>0</v>
      </c>
      <c r="Q69" s="773">
        <f t="shared" si="8"/>
        <v>0</v>
      </c>
      <c r="R69" s="54" t="str">
        <f t="shared" si="9"/>
        <v>-</v>
      </c>
      <c r="S69" s="55"/>
      <c r="T69" s="774"/>
      <c r="U69" s="775" t="str">
        <f>IFERROR(VLOOKUP(C69,'List Approval 2026'!$D$7:$P$225,13,FALSE),"-")</f>
        <v>-</v>
      </c>
    </row>
    <row r="70" spans="1:21" hidden="1">
      <c r="A70" s="771">
        <f t="shared" si="3"/>
        <v>62</v>
      </c>
      <c r="B70" s="40" t="str">
        <f>IF(IFERROR(VLOOKUP(C70,FA_2026!$F$10:$AT$65451,5,FALSE),0)=0,"-",IFERROR(VLOOKUP(C70,FA_2026!$F$10:$AT$65451,5,FALSE),0))</f>
        <v>-</v>
      </c>
      <c r="C70" s="179"/>
      <c r="D70" s="40" t="str">
        <f>IF(IFERROR(VLOOKUP(C70,FA_2026!$F$10:$AT$65451,6,FALSE),0)=0,"-",IFERROR(VLOOKUP(C70,FA_2026!$F$10:$AT$65451,6,FALSE),0))</f>
        <v>-</v>
      </c>
      <c r="E70" s="40" t="str">
        <f>IF(IFERROR(VLOOKUP(C70,FA_2026!$F$10:$AT$65451,7,FALSE),0)=0,"-",IFERROR(VLOOKUP(C70,FA_2026!$F$10:$AT$65451,7,FALSE),0))</f>
        <v>-</v>
      </c>
      <c r="F70" s="40" t="str">
        <f>IF(IFERROR(VLOOKUP(C70,FA_2026!$F$10:$AT$65451,9,FALSE),0)=0,"-",IFERROR(VLOOKUP(C70,FA_2026!$F$10:$AT$65451,9,FALSE),0))</f>
        <v>-</v>
      </c>
      <c r="G70" s="40" t="str">
        <f>IF(IFERROR(VLOOKUP(C70,FA_2026!$F$10:$AT$65451,10,FALSE),0)=0,"-",IFERROR(VLOOKUP(C70,FA_2026!$F$10:$AT$65451,10,FALSE),0))</f>
        <v>-</v>
      </c>
      <c r="H70" s="40" t="str">
        <f>IF(IFERROR(VLOOKUP(C70,FA_2026!$F$10:$AT$65451,11,FALSE),0)=0,"-",IFERROR(VLOOKUP(C70,FA_2026!$F$10:$AT$65451,11,FALSE),0))</f>
        <v>-</v>
      </c>
      <c r="I70" s="40">
        <f>IFERROR(INDEX(FA_2026!$B$10:$B$1159,MATCH('Disposal 2026'!C70,FA_2026!$F$10:$F$1159,0)),0)</f>
        <v>0</v>
      </c>
      <c r="J70" s="513">
        <f>IFERROR(INDEX(FA_2026!$C$10:$C$1159,MATCH('Disposal 2026'!C70,FA_2026!$F$10:$F$1159,0)),0)</f>
        <v>0</v>
      </c>
      <c r="K70" s="100" t="str">
        <f>IF(IFERROR(VLOOKUP(C70,FA_2026!$F$10:$AT$65451,2,FALSE),0)=0,"-",IFERROR(VLOOKUP(C70,FA_2026!$F$10:$AT$65451,2,FALSE),0))</f>
        <v>-</v>
      </c>
      <c r="L70" s="734" t="str">
        <f>IF(IFERROR(VLOOKUP(C70,'List Approval 2025'!$D$7:$M$65624,5,FALSE),0)=0,"-",IFERROR(VLOOKUP(C70,'List Approval 2025'!$D$7:$M$65624,5,FALSE),0))</f>
        <v>-</v>
      </c>
      <c r="M70" s="45" t="str">
        <f>IF(IFERROR(VLOOKUP(C70,FA_2026!$F$10:$AT$65451,14,FALSE),0)=0,"-",IFERROR(VLOOKUP(C70,FA_2026!$F$10:$AT$65451,14,FALSE),0))</f>
        <v>-</v>
      </c>
      <c r="N70" s="44" t="str">
        <f>IF(IFERROR(VLOOKUP(C70,FA_2026!$F$10:$AT$65451,36,FALSE),0)=0,"-",IFERROR(VLOOKUP(C70,FA_2026!$F$10:$AT$65451,36,FALSE),0))</f>
        <v>-</v>
      </c>
      <c r="O70" s="772">
        <f t="shared" si="7"/>
        <v>0</v>
      </c>
      <c r="P70" s="735">
        <f>IFERROR(VLOOKUP(C70,'List Approval 2026'!$D$7:$M$276,10,FALSE),0)</f>
        <v>0</v>
      </c>
      <c r="Q70" s="773">
        <f t="shared" si="8"/>
        <v>0</v>
      </c>
      <c r="R70" s="54" t="str">
        <f t="shared" si="9"/>
        <v>-</v>
      </c>
      <c r="S70" s="55"/>
      <c r="T70" s="774"/>
      <c r="U70" s="775" t="str">
        <f>IFERROR(VLOOKUP(C70,'List Approval 2026'!$D$7:$P$225,13,FALSE),"-")</f>
        <v>-</v>
      </c>
    </row>
    <row r="71" spans="1:21" hidden="1">
      <c r="A71" s="771">
        <f t="shared" si="3"/>
        <v>63</v>
      </c>
      <c r="B71" s="40" t="str">
        <f>IF(IFERROR(VLOOKUP(C71,FA_2026!$F$10:$AT$65451,5,FALSE),0)=0,"-",IFERROR(VLOOKUP(C71,FA_2026!$F$10:$AT$65451,5,FALSE),0))</f>
        <v>-</v>
      </c>
      <c r="C71" s="179"/>
      <c r="D71" s="40" t="str">
        <f>IF(IFERROR(VLOOKUP(C71,FA_2026!$F$10:$AT$65451,6,FALSE),0)=0,"-",IFERROR(VLOOKUP(C71,FA_2026!$F$10:$AT$65451,6,FALSE),0))</f>
        <v>-</v>
      </c>
      <c r="E71" s="40" t="str">
        <f>IF(IFERROR(VLOOKUP(C71,FA_2026!$F$10:$AT$65451,7,FALSE),0)=0,"-",IFERROR(VLOOKUP(C71,FA_2026!$F$10:$AT$65451,7,FALSE),0))</f>
        <v>-</v>
      </c>
      <c r="F71" s="40" t="str">
        <f>IF(IFERROR(VLOOKUP(C71,FA_2026!$F$10:$AT$65451,9,FALSE),0)=0,"-",IFERROR(VLOOKUP(C71,FA_2026!$F$10:$AT$65451,9,FALSE),0))</f>
        <v>-</v>
      </c>
      <c r="G71" s="40" t="str">
        <f>IF(IFERROR(VLOOKUP(C71,FA_2026!$F$10:$AT$65451,10,FALSE),0)=0,"-",IFERROR(VLOOKUP(C71,FA_2026!$F$10:$AT$65451,10,FALSE),0))</f>
        <v>-</v>
      </c>
      <c r="H71" s="40" t="str">
        <f>IF(IFERROR(VLOOKUP(C71,FA_2026!$F$10:$AT$65451,11,FALSE),0)=0,"-",IFERROR(VLOOKUP(C71,FA_2026!$F$10:$AT$65451,11,FALSE),0))</f>
        <v>-</v>
      </c>
      <c r="I71" s="40">
        <f>IFERROR(INDEX(FA_2026!$B$10:$B$1159,MATCH('Disposal 2026'!C71,FA_2026!$F$10:$F$1159,0)),0)</f>
        <v>0</v>
      </c>
      <c r="J71" s="513">
        <f>IFERROR(INDEX(FA_2026!$C$10:$C$1159,MATCH('Disposal 2026'!C71,FA_2026!$F$10:$F$1159,0)),0)</f>
        <v>0</v>
      </c>
      <c r="K71" s="100" t="str">
        <f>IF(IFERROR(VLOOKUP(C71,FA_2026!$F$10:$AT$65451,2,FALSE),0)=0,"-",IFERROR(VLOOKUP(C71,FA_2026!$F$10:$AT$65451,2,FALSE),0))</f>
        <v>-</v>
      </c>
      <c r="L71" s="734" t="str">
        <f>IF(IFERROR(VLOOKUP(C71,'List Approval 2025'!$D$7:$M$65624,5,FALSE),0)=0,"-",IFERROR(VLOOKUP(C71,'List Approval 2025'!$D$7:$M$65624,5,FALSE),0))</f>
        <v>-</v>
      </c>
      <c r="M71" s="45" t="str">
        <f>IF(IFERROR(VLOOKUP(C71,FA_2026!$F$10:$AT$65451,14,FALSE),0)=0,"-",IFERROR(VLOOKUP(C71,FA_2026!$F$10:$AT$65451,14,FALSE),0))</f>
        <v>-</v>
      </c>
      <c r="N71" s="44" t="str">
        <f>IF(IFERROR(VLOOKUP(C71,FA_2026!$F$10:$AT$65451,36,FALSE),0)=0,"-",IFERROR(VLOOKUP(C71,FA_2026!$F$10:$AT$65451,36,FALSE),0))</f>
        <v>-</v>
      </c>
      <c r="O71" s="772">
        <f t="shared" si="7"/>
        <v>0</v>
      </c>
      <c r="P71" s="735">
        <f>IFERROR(VLOOKUP(C71,'List Approval 2026'!$D$7:$M$276,10,FALSE),0)</f>
        <v>0</v>
      </c>
      <c r="Q71" s="773">
        <f t="shared" si="8"/>
        <v>0</v>
      </c>
      <c r="R71" s="54" t="str">
        <f t="shared" si="9"/>
        <v>-</v>
      </c>
      <c r="S71" s="55"/>
      <c r="T71" s="774"/>
      <c r="U71" s="775" t="str">
        <f>IFERROR(VLOOKUP(C71,'List Approval 2026'!$D$7:$P$225,13,FALSE),"-")</f>
        <v>-</v>
      </c>
    </row>
    <row r="72" spans="1:21" hidden="1">
      <c r="A72" s="771">
        <f t="shared" si="3"/>
        <v>64</v>
      </c>
      <c r="B72" s="40" t="str">
        <f>IF(IFERROR(VLOOKUP(C72,FA_2026!$F$10:$AT$65451,5,FALSE),0)=0,"-",IFERROR(VLOOKUP(C72,FA_2026!$F$10:$AT$65451,5,FALSE),0))</f>
        <v>-</v>
      </c>
      <c r="C72" s="179"/>
      <c r="D72" s="40" t="str">
        <f>IF(IFERROR(VLOOKUP(C72,FA_2026!$F$10:$AT$65451,6,FALSE),0)=0,"-",IFERROR(VLOOKUP(C72,FA_2026!$F$10:$AT$65451,6,FALSE),0))</f>
        <v>-</v>
      </c>
      <c r="E72" s="40" t="str">
        <f>IF(IFERROR(VLOOKUP(C72,FA_2026!$F$10:$AT$65451,7,FALSE),0)=0,"-",IFERROR(VLOOKUP(C72,FA_2026!$F$10:$AT$65451,7,FALSE),0))</f>
        <v>-</v>
      </c>
      <c r="F72" s="40" t="str">
        <f>IF(IFERROR(VLOOKUP(C72,FA_2026!$F$10:$AT$65451,9,FALSE),0)=0,"-",IFERROR(VLOOKUP(C72,FA_2026!$F$10:$AT$65451,9,FALSE),0))</f>
        <v>-</v>
      </c>
      <c r="G72" s="40" t="str">
        <f>IF(IFERROR(VLOOKUP(C72,FA_2026!$F$10:$AT$65451,10,FALSE),0)=0,"-",IFERROR(VLOOKUP(C72,FA_2026!$F$10:$AT$65451,10,FALSE),0))</f>
        <v>-</v>
      </c>
      <c r="H72" s="40" t="str">
        <f>IF(IFERROR(VLOOKUP(C72,FA_2026!$F$10:$AT$65451,11,FALSE),0)=0,"-",IFERROR(VLOOKUP(C72,FA_2026!$F$10:$AT$65451,11,FALSE),0))</f>
        <v>-</v>
      </c>
      <c r="I72" s="40">
        <f>IFERROR(INDEX(FA_2026!$B$10:$B$1159,MATCH('Disposal 2026'!C72,FA_2026!$F$10:$F$1159,0)),0)</f>
        <v>0</v>
      </c>
      <c r="J72" s="513">
        <f>IFERROR(INDEX(FA_2026!$C$10:$C$1159,MATCH('Disposal 2026'!C72,FA_2026!$F$10:$F$1159,0)),0)</f>
        <v>0</v>
      </c>
      <c r="K72" s="100" t="str">
        <f>IF(IFERROR(VLOOKUP(C72,FA_2026!$F$10:$AT$65451,2,FALSE),0)=0,"-",IFERROR(VLOOKUP(C72,FA_2026!$F$10:$AT$65451,2,FALSE),0))</f>
        <v>-</v>
      </c>
      <c r="L72" s="734" t="str">
        <f>IF(IFERROR(VLOOKUP(C72,'List Approval 2025'!$D$7:$M$65624,5,FALSE),0)=0,"-",IFERROR(VLOOKUP(C72,'List Approval 2025'!$D$7:$M$65624,5,FALSE),0))</f>
        <v>-</v>
      </c>
      <c r="M72" s="45" t="str">
        <f>IF(IFERROR(VLOOKUP(C72,FA_2026!$F$10:$AT$65451,14,FALSE),0)=0,"-",IFERROR(VLOOKUP(C72,FA_2026!$F$10:$AT$65451,14,FALSE),0))</f>
        <v>-</v>
      </c>
      <c r="N72" s="44" t="str">
        <f>IF(IFERROR(VLOOKUP(C72,FA_2026!$F$10:$AT$65451,36,FALSE),0)=0,"-",IFERROR(VLOOKUP(C72,FA_2026!$F$10:$AT$65451,36,FALSE),0))</f>
        <v>-</v>
      </c>
      <c r="O72" s="772">
        <f t="shared" si="7"/>
        <v>0</v>
      </c>
      <c r="P72" s="735">
        <f>IFERROR(VLOOKUP(C72,'List Approval 2026'!$D$7:$M$276,10,FALSE),0)</f>
        <v>0</v>
      </c>
      <c r="Q72" s="773">
        <f t="shared" si="8"/>
        <v>0</v>
      </c>
      <c r="R72" s="54" t="str">
        <f t="shared" si="9"/>
        <v>-</v>
      </c>
      <c r="S72" s="55"/>
      <c r="T72" s="774"/>
      <c r="U72" s="775" t="str">
        <f>IFERROR(VLOOKUP(C72,'List Approval 2026'!$D$7:$P$225,13,FALSE),"-")</f>
        <v>-</v>
      </c>
    </row>
    <row r="73" spans="1:21" hidden="1">
      <c r="A73" s="771">
        <f t="shared" si="3"/>
        <v>65</v>
      </c>
      <c r="B73" s="40" t="str">
        <f>IF(IFERROR(VLOOKUP(C73,FA_2026!$F$10:$AT$65451,5,FALSE),0)=0,"-",IFERROR(VLOOKUP(C73,FA_2026!$F$10:$AT$65451,5,FALSE),0))</f>
        <v>-</v>
      </c>
      <c r="C73" s="179"/>
      <c r="D73" s="40" t="str">
        <f>IF(IFERROR(VLOOKUP(C73,FA_2026!$F$10:$AT$65451,6,FALSE),0)=0,"-",IFERROR(VLOOKUP(C73,FA_2026!$F$10:$AT$65451,6,FALSE),0))</f>
        <v>-</v>
      </c>
      <c r="E73" s="40" t="str">
        <f>IF(IFERROR(VLOOKUP(C73,FA_2026!$F$10:$AT$65451,7,FALSE),0)=0,"-",IFERROR(VLOOKUP(C73,FA_2026!$F$10:$AT$65451,7,FALSE),0))</f>
        <v>-</v>
      </c>
      <c r="F73" s="40" t="str">
        <f>IF(IFERROR(VLOOKUP(C73,FA_2026!$F$10:$AT$65451,9,FALSE),0)=0,"-",IFERROR(VLOOKUP(C73,FA_2026!$F$10:$AT$65451,9,FALSE),0))</f>
        <v>-</v>
      </c>
      <c r="G73" s="40" t="str">
        <f>IF(IFERROR(VLOOKUP(C73,FA_2026!$F$10:$AT$65451,10,FALSE),0)=0,"-",IFERROR(VLOOKUP(C73,FA_2026!$F$10:$AT$65451,10,FALSE),0))</f>
        <v>-</v>
      </c>
      <c r="H73" s="40" t="str">
        <f>IF(IFERROR(VLOOKUP(C73,FA_2026!$F$10:$AT$65451,11,FALSE),0)=0,"-",IFERROR(VLOOKUP(C73,FA_2026!$F$10:$AT$65451,11,FALSE),0))</f>
        <v>-</v>
      </c>
      <c r="I73" s="40">
        <f>IFERROR(INDEX(FA_2026!$B$10:$B$1159,MATCH('Disposal 2026'!C73,FA_2026!$F$10:$F$1159,0)),0)</f>
        <v>0</v>
      </c>
      <c r="J73" s="513">
        <f>IFERROR(INDEX(FA_2026!$C$10:$C$1159,MATCH('Disposal 2026'!C73,FA_2026!$F$10:$F$1159,0)),0)</f>
        <v>0</v>
      </c>
      <c r="K73" s="100" t="str">
        <f>IF(IFERROR(VLOOKUP(C73,FA_2026!$F$10:$AT$65451,2,FALSE),0)=0,"-",IFERROR(VLOOKUP(C73,FA_2026!$F$10:$AT$65451,2,FALSE),0))</f>
        <v>-</v>
      </c>
      <c r="L73" s="734" t="str">
        <f>IF(IFERROR(VLOOKUP(C73,'List Approval 2025'!$D$7:$M$65624,5,FALSE),0)=0,"-",IFERROR(VLOOKUP(C73,'List Approval 2025'!$D$7:$M$65624,5,FALSE),0))</f>
        <v>-</v>
      </c>
      <c r="M73" s="45" t="str">
        <f>IF(IFERROR(VLOOKUP(C73,FA_2026!$F$10:$AT$65451,14,FALSE),0)=0,"-",IFERROR(VLOOKUP(C73,FA_2026!$F$10:$AT$65451,14,FALSE),0))</f>
        <v>-</v>
      </c>
      <c r="N73" s="44" t="str">
        <f>IF(IFERROR(VLOOKUP(C73,FA_2026!$F$10:$AT$65451,36,FALSE),0)=0,"-",IFERROR(VLOOKUP(C73,FA_2026!$F$10:$AT$65451,36,FALSE),0))</f>
        <v>-</v>
      </c>
      <c r="O73" s="772">
        <f t="shared" si="7"/>
        <v>0</v>
      </c>
      <c r="P73" s="735">
        <f>IFERROR(VLOOKUP(C73,'List Approval 2026'!$D$7:$M$276,10,FALSE),0)</f>
        <v>0</v>
      </c>
      <c r="Q73" s="773">
        <f t="shared" si="8"/>
        <v>0</v>
      </c>
      <c r="R73" s="54" t="str">
        <f t="shared" si="9"/>
        <v>-</v>
      </c>
      <c r="S73" s="55"/>
      <c r="T73" s="774"/>
      <c r="U73" s="775" t="str">
        <f>IFERROR(VLOOKUP(C73,'List Approval 2026'!$D$7:$P$225,13,FALSE),"-")</f>
        <v>-</v>
      </c>
    </row>
    <row r="74" spans="1:21" hidden="1">
      <c r="A74" s="771">
        <f t="shared" ref="A74:A136" si="10">+A73+1</f>
        <v>66</v>
      </c>
      <c r="B74" s="40" t="str">
        <f>IF(IFERROR(VLOOKUP(C74,FA_2026!$F$10:$AT$65451,5,FALSE),0)=0,"-",IFERROR(VLOOKUP(C74,FA_2026!$F$10:$AT$65451,5,FALSE),0))</f>
        <v>-</v>
      </c>
      <c r="C74" s="179"/>
      <c r="D74" s="40" t="str">
        <f>IF(IFERROR(VLOOKUP(C74,FA_2026!$F$10:$AT$65451,6,FALSE),0)=0,"-",IFERROR(VLOOKUP(C74,FA_2026!$F$10:$AT$65451,6,FALSE),0))</f>
        <v>-</v>
      </c>
      <c r="E74" s="40" t="str">
        <f>IF(IFERROR(VLOOKUP(C74,FA_2026!$F$10:$AT$65451,7,FALSE),0)=0,"-",IFERROR(VLOOKUP(C74,FA_2026!$F$10:$AT$65451,7,FALSE),0))</f>
        <v>-</v>
      </c>
      <c r="F74" s="40" t="str">
        <f>IF(IFERROR(VLOOKUP(C74,FA_2026!$F$10:$AT$65451,9,FALSE),0)=0,"-",IFERROR(VLOOKUP(C74,FA_2026!$F$10:$AT$65451,9,FALSE),0))</f>
        <v>-</v>
      </c>
      <c r="G74" s="40" t="str">
        <f>IF(IFERROR(VLOOKUP(C74,FA_2026!$F$10:$AT$65451,10,FALSE),0)=0,"-",IFERROR(VLOOKUP(C74,FA_2026!$F$10:$AT$65451,10,FALSE),0))</f>
        <v>-</v>
      </c>
      <c r="H74" s="40" t="str">
        <f>IF(IFERROR(VLOOKUP(C74,FA_2026!$F$10:$AT$65451,11,FALSE),0)=0,"-",IFERROR(VLOOKUP(C74,FA_2026!$F$10:$AT$65451,11,FALSE),0))</f>
        <v>-</v>
      </c>
      <c r="I74" s="40">
        <f>IFERROR(INDEX(FA_2026!$B$10:$B$1159,MATCH('Disposal 2026'!C74,FA_2026!$F$10:$F$1159,0)),0)</f>
        <v>0</v>
      </c>
      <c r="J74" s="513">
        <f>IFERROR(INDEX(FA_2026!$C$10:$C$1159,MATCH('Disposal 2026'!C74,FA_2026!$F$10:$F$1159,0)),0)</f>
        <v>0</v>
      </c>
      <c r="K74" s="100" t="str">
        <f>IF(IFERROR(VLOOKUP(C74,FA_2026!$F$10:$AT$65451,2,FALSE),0)=0,"-",IFERROR(VLOOKUP(C74,FA_2026!$F$10:$AT$65451,2,FALSE),0))</f>
        <v>-</v>
      </c>
      <c r="L74" s="734" t="str">
        <f>IF(IFERROR(VLOOKUP(C74,'List Approval 2025'!$D$7:$M$65624,5,FALSE),0)=0,"-",IFERROR(VLOOKUP(C74,'List Approval 2025'!$D$7:$M$65624,5,FALSE),0))</f>
        <v>-</v>
      </c>
      <c r="M74" s="45" t="str">
        <f>IF(IFERROR(VLOOKUP(C74,FA_2026!$F$10:$AT$65451,14,FALSE),0)=0,"-",IFERROR(VLOOKUP(C74,FA_2026!$F$10:$AT$65451,14,FALSE),0))</f>
        <v>-</v>
      </c>
      <c r="N74" s="44" t="str">
        <f>IF(IFERROR(VLOOKUP(C74,FA_2026!$F$10:$AT$65451,36,FALSE),0)=0,"-",IFERROR(VLOOKUP(C74,FA_2026!$F$10:$AT$65451,36,FALSE),0))</f>
        <v>-</v>
      </c>
      <c r="O74" s="772">
        <f t="shared" si="7"/>
        <v>0</v>
      </c>
      <c r="P74" s="735">
        <f>IFERROR(VLOOKUP(C74,'List Approval 2026'!$D$7:$M$276,10,FALSE),0)</f>
        <v>0</v>
      </c>
      <c r="Q74" s="773">
        <f t="shared" si="8"/>
        <v>0</v>
      </c>
      <c r="R74" s="54" t="str">
        <f t="shared" si="9"/>
        <v>-</v>
      </c>
      <c r="S74" s="55"/>
      <c r="T74" s="774"/>
      <c r="U74" s="775" t="str">
        <f>IFERROR(VLOOKUP(C74,'List Approval 2026'!$D$7:$P$225,13,FALSE),"-")</f>
        <v>-</v>
      </c>
    </row>
    <row r="75" spans="1:21" hidden="1">
      <c r="A75" s="771">
        <f t="shared" si="10"/>
        <v>67</v>
      </c>
      <c r="B75" s="40" t="str">
        <f>IF(IFERROR(VLOOKUP(C75,FA_2026!$F$10:$AT$65451,5,FALSE),0)=0,"-",IFERROR(VLOOKUP(C75,FA_2026!$F$10:$AT$65451,5,FALSE),0))</f>
        <v>-</v>
      </c>
      <c r="C75" s="179"/>
      <c r="D75" s="40" t="str">
        <f>IF(IFERROR(VLOOKUP(C75,FA_2026!$F$10:$AT$65451,6,FALSE),0)=0,"-",IFERROR(VLOOKUP(C75,FA_2026!$F$10:$AT$65451,6,FALSE),0))</f>
        <v>-</v>
      </c>
      <c r="E75" s="40" t="str">
        <f>IF(IFERROR(VLOOKUP(C75,FA_2026!$F$10:$AT$65451,7,FALSE),0)=0,"-",IFERROR(VLOOKUP(C75,FA_2026!$F$10:$AT$65451,7,FALSE),0))</f>
        <v>-</v>
      </c>
      <c r="F75" s="40" t="str">
        <f>IF(IFERROR(VLOOKUP(C75,FA_2026!$F$10:$AT$65451,9,FALSE),0)=0,"-",IFERROR(VLOOKUP(C75,FA_2026!$F$10:$AT$65451,9,FALSE),0))</f>
        <v>-</v>
      </c>
      <c r="G75" s="40" t="str">
        <f>IF(IFERROR(VLOOKUP(C75,FA_2026!$F$10:$AT$65451,10,FALSE),0)=0,"-",IFERROR(VLOOKUP(C75,FA_2026!$F$10:$AT$65451,10,FALSE),0))</f>
        <v>-</v>
      </c>
      <c r="H75" s="40" t="str">
        <f>IF(IFERROR(VLOOKUP(C75,FA_2026!$F$10:$AT$65451,11,FALSE),0)=0,"-",IFERROR(VLOOKUP(C75,FA_2026!$F$10:$AT$65451,11,FALSE),0))</f>
        <v>-</v>
      </c>
      <c r="I75" s="40">
        <f>IFERROR(INDEX(FA_2026!$B$10:$B$1159,MATCH('Disposal 2026'!C75,FA_2026!$F$10:$F$1159,0)),0)</f>
        <v>0</v>
      </c>
      <c r="J75" s="513">
        <f>IFERROR(INDEX(FA_2026!$C$10:$C$1159,MATCH('Disposal 2026'!C75,FA_2026!$F$10:$F$1159,0)),0)</f>
        <v>0</v>
      </c>
      <c r="K75" s="100" t="str">
        <f>IF(IFERROR(VLOOKUP(C75,FA_2026!$F$10:$AT$65451,2,FALSE),0)=0,"-",IFERROR(VLOOKUP(C75,FA_2026!$F$10:$AT$65451,2,FALSE),0))</f>
        <v>-</v>
      </c>
      <c r="L75" s="734" t="str">
        <f>IF(IFERROR(VLOOKUP(C75,'List Approval 2025'!$D$7:$M$65624,5,FALSE),0)=0,"-",IFERROR(VLOOKUP(C75,'List Approval 2025'!$D$7:$M$65624,5,FALSE),0))</f>
        <v>-</v>
      </c>
      <c r="M75" s="45" t="str">
        <f>IF(IFERROR(VLOOKUP(C75,FA_2026!$F$10:$AT$65451,14,FALSE),0)=0,"-",IFERROR(VLOOKUP(C75,FA_2026!$F$10:$AT$65451,14,FALSE),0))</f>
        <v>-</v>
      </c>
      <c r="N75" s="44" t="str">
        <f>IF(IFERROR(VLOOKUP(C75,FA_2026!$F$10:$AT$65451,36,FALSE),0)=0,"-",IFERROR(VLOOKUP(C75,FA_2026!$F$10:$AT$65451,36,FALSE),0))</f>
        <v>-</v>
      </c>
      <c r="O75" s="772">
        <f t="shared" si="7"/>
        <v>0</v>
      </c>
      <c r="P75" s="735">
        <f>IFERROR(VLOOKUP(C75,'List Approval 2026'!$D$7:$M$276,10,FALSE),0)</f>
        <v>0</v>
      </c>
      <c r="Q75" s="773">
        <f t="shared" si="8"/>
        <v>0</v>
      </c>
      <c r="R75" s="54" t="str">
        <f t="shared" si="9"/>
        <v>-</v>
      </c>
      <c r="S75" s="55"/>
      <c r="T75" s="774"/>
      <c r="U75" s="775" t="str">
        <f>IFERROR(VLOOKUP(C75,'List Approval 2026'!$D$7:$P$225,13,FALSE),"-")</f>
        <v>-</v>
      </c>
    </row>
    <row r="76" spans="1:21" hidden="1">
      <c r="A76" s="771">
        <f t="shared" si="10"/>
        <v>68</v>
      </c>
      <c r="B76" s="40" t="str">
        <f>IF(IFERROR(VLOOKUP(C76,FA_2026!$F$10:$AT$65451,5,FALSE),0)=0,"-",IFERROR(VLOOKUP(C76,FA_2026!$F$10:$AT$65451,5,FALSE),0))</f>
        <v>-</v>
      </c>
      <c r="C76" s="179"/>
      <c r="D76" s="40" t="str">
        <f>IF(IFERROR(VLOOKUP(C76,FA_2026!$F$10:$AT$65451,6,FALSE),0)=0,"-",IFERROR(VLOOKUP(C76,FA_2026!$F$10:$AT$65451,6,FALSE),0))</f>
        <v>-</v>
      </c>
      <c r="E76" s="40" t="str">
        <f>IF(IFERROR(VLOOKUP(C76,FA_2026!$F$10:$AT$65451,7,FALSE),0)=0,"-",IFERROR(VLOOKUP(C76,FA_2026!$F$10:$AT$65451,7,FALSE),0))</f>
        <v>-</v>
      </c>
      <c r="F76" s="40" t="str">
        <f>IF(IFERROR(VLOOKUP(C76,FA_2026!$F$10:$AT$65451,9,FALSE),0)=0,"-",IFERROR(VLOOKUP(C76,FA_2026!$F$10:$AT$65451,9,FALSE),0))</f>
        <v>-</v>
      </c>
      <c r="G76" s="40" t="str">
        <f>IF(IFERROR(VLOOKUP(C76,FA_2026!$F$10:$AT$65451,10,FALSE),0)=0,"-",IFERROR(VLOOKUP(C76,FA_2026!$F$10:$AT$65451,10,FALSE),0))</f>
        <v>-</v>
      </c>
      <c r="H76" s="40" t="str">
        <f>IF(IFERROR(VLOOKUP(C76,FA_2026!$F$10:$AT$65451,11,FALSE),0)=0,"-",IFERROR(VLOOKUP(C76,FA_2026!$F$10:$AT$65451,11,FALSE),0))</f>
        <v>-</v>
      </c>
      <c r="I76" s="40">
        <f>IFERROR(INDEX(FA_2026!$B$10:$B$1159,MATCH('Disposal 2026'!C76,FA_2026!$F$10:$F$1159,0)),0)</f>
        <v>0</v>
      </c>
      <c r="J76" s="513">
        <f>IFERROR(INDEX(FA_2026!$C$10:$C$1159,MATCH('Disposal 2026'!C76,FA_2026!$F$10:$F$1159,0)),0)</f>
        <v>0</v>
      </c>
      <c r="K76" s="100" t="str">
        <f>IF(IFERROR(VLOOKUP(C76,FA_2026!$F$10:$AT$65451,2,FALSE),0)=0,"-",IFERROR(VLOOKUP(C76,FA_2026!$F$10:$AT$65451,2,FALSE),0))</f>
        <v>-</v>
      </c>
      <c r="L76" s="734" t="str">
        <f>IF(IFERROR(VLOOKUP(C76,'List Approval 2025'!$D$7:$M$65624,5,FALSE),0)=0,"-",IFERROR(VLOOKUP(C76,'List Approval 2025'!$D$7:$M$65624,5,FALSE),0))</f>
        <v>-</v>
      </c>
      <c r="M76" s="45" t="str">
        <f>IF(IFERROR(VLOOKUP(C76,FA_2026!$F$10:$AT$65451,14,FALSE),0)=0,"-",IFERROR(VLOOKUP(C76,FA_2026!$F$10:$AT$65451,14,FALSE),0))</f>
        <v>-</v>
      </c>
      <c r="N76" s="44" t="str">
        <f>IF(IFERROR(VLOOKUP(C76,FA_2026!$F$10:$AT$65451,36,FALSE),0)=0,"-",IFERROR(VLOOKUP(C76,FA_2026!$F$10:$AT$65451,36,FALSE),0))</f>
        <v>-</v>
      </c>
      <c r="O76" s="772">
        <f t="shared" si="7"/>
        <v>0</v>
      </c>
      <c r="P76" s="735">
        <f>IFERROR(VLOOKUP(C76,'List Approval 2026'!$D$7:$M$276,10,FALSE),0)</f>
        <v>0</v>
      </c>
      <c r="Q76" s="773">
        <f t="shared" si="8"/>
        <v>0</v>
      </c>
      <c r="R76" s="54" t="str">
        <f t="shared" si="9"/>
        <v>-</v>
      </c>
      <c r="S76" s="55"/>
      <c r="T76" s="774"/>
      <c r="U76" s="775" t="str">
        <f>IFERROR(VLOOKUP(C76,'List Approval 2026'!$D$7:$P$225,13,FALSE),"-")</f>
        <v>-</v>
      </c>
    </row>
    <row r="77" spans="1:21" hidden="1">
      <c r="A77" s="771">
        <f t="shared" si="10"/>
        <v>69</v>
      </c>
      <c r="B77" s="40" t="str">
        <f>IF(IFERROR(VLOOKUP(C77,FA_2026!$F$10:$AT$65451,5,FALSE),0)=0,"-",IFERROR(VLOOKUP(C77,FA_2026!$F$10:$AT$65451,5,FALSE),0))</f>
        <v>-</v>
      </c>
      <c r="C77" s="179"/>
      <c r="D77" s="40" t="str">
        <f>IF(IFERROR(VLOOKUP(C77,FA_2026!$F$10:$AT$65451,6,FALSE),0)=0,"-",IFERROR(VLOOKUP(C77,FA_2026!$F$10:$AT$65451,6,FALSE),0))</f>
        <v>-</v>
      </c>
      <c r="E77" s="40" t="str">
        <f>IF(IFERROR(VLOOKUP(C77,FA_2026!$F$10:$AT$65451,7,FALSE),0)=0,"-",IFERROR(VLOOKUP(C77,FA_2026!$F$10:$AT$65451,7,FALSE),0))</f>
        <v>-</v>
      </c>
      <c r="F77" s="40" t="str">
        <f>IF(IFERROR(VLOOKUP(C77,FA_2026!$F$10:$AT$65451,9,FALSE),0)=0,"-",IFERROR(VLOOKUP(C77,FA_2026!$F$10:$AT$65451,9,FALSE),0))</f>
        <v>-</v>
      </c>
      <c r="G77" s="40" t="str">
        <f>IF(IFERROR(VLOOKUP(C77,FA_2026!$F$10:$AT$65451,10,FALSE),0)=0,"-",IFERROR(VLOOKUP(C77,FA_2026!$F$10:$AT$65451,10,FALSE),0))</f>
        <v>-</v>
      </c>
      <c r="H77" s="40" t="str">
        <f>IF(IFERROR(VLOOKUP(C77,FA_2026!$F$10:$AT$65451,11,FALSE),0)=0,"-",IFERROR(VLOOKUP(C77,FA_2026!$F$10:$AT$65451,11,FALSE),0))</f>
        <v>-</v>
      </c>
      <c r="I77" s="40">
        <f>IFERROR(INDEX(FA_2026!$B$10:$B$1159,MATCH('Disposal 2026'!C77,FA_2026!$F$10:$F$1159,0)),0)</f>
        <v>0</v>
      </c>
      <c r="J77" s="513">
        <f>IFERROR(INDEX(FA_2026!$C$10:$C$1159,MATCH('Disposal 2026'!C77,FA_2026!$F$10:$F$1159,0)),0)</f>
        <v>0</v>
      </c>
      <c r="K77" s="100" t="str">
        <f>IF(IFERROR(VLOOKUP(C77,FA_2026!$F$10:$AT$65451,2,FALSE),0)=0,"-",IFERROR(VLOOKUP(C77,FA_2026!$F$10:$AT$65451,2,FALSE),0))</f>
        <v>-</v>
      </c>
      <c r="L77" s="734" t="str">
        <f>IF(IFERROR(VLOOKUP(C77,'List Approval 2025'!$D$7:$M$65624,5,FALSE),0)=0,"-",IFERROR(VLOOKUP(C77,'List Approval 2025'!$D$7:$M$65624,5,FALSE),0))</f>
        <v>-</v>
      </c>
      <c r="M77" s="45" t="str">
        <f>IF(IFERROR(VLOOKUP(C77,FA_2026!$F$10:$AT$65451,14,FALSE),0)=0,"-",IFERROR(VLOOKUP(C77,FA_2026!$F$10:$AT$65451,14,FALSE),0))</f>
        <v>-</v>
      </c>
      <c r="N77" s="44" t="str">
        <f>IF(IFERROR(VLOOKUP(C77,FA_2026!$F$10:$AT$65451,36,FALSE),0)=0,"-",IFERROR(VLOOKUP(C77,FA_2026!$F$10:$AT$65451,36,FALSE),0))</f>
        <v>-</v>
      </c>
      <c r="O77" s="772">
        <f t="shared" si="7"/>
        <v>0</v>
      </c>
      <c r="P77" s="735">
        <f>IFERROR(VLOOKUP(C77,'List Approval 2026'!$D$7:$M$276,10,FALSE),0)</f>
        <v>0</v>
      </c>
      <c r="Q77" s="773">
        <f t="shared" si="8"/>
        <v>0</v>
      </c>
      <c r="R77" s="54" t="str">
        <f t="shared" si="9"/>
        <v>-</v>
      </c>
      <c r="S77" s="55"/>
      <c r="T77" s="774"/>
      <c r="U77" s="775" t="str">
        <f>IFERROR(VLOOKUP(C77,'List Approval 2026'!$D$7:$P$225,13,FALSE),"-")</f>
        <v>-</v>
      </c>
    </row>
    <row r="78" spans="1:21" hidden="1">
      <c r="A78" s="771">
        <f t="shared" si="10"/>
        <v>70</v>
      </c>
      <c r="B78" s="40" t="str">
        <f>IF(IFERROR(VLOOKUP(C78,FA_2026!$F$10:$AT$65451,5,FALSE),0)=0,"-",IFERROR(VLOOKUP(C78,FA_2026!$F$10:$AT$65451,5,FALSE),0))</f>
        <v>-</v>
      </c>
      <c r="C78" s="179"/>
      <c r="D78" s="40" t="str">
        <f>IF(IFERROR(VLOOKUP(C78,FA_2026!$F$10:$AT$65451,6,FALSE),0)=0,"-",IFERROR(VLOOKUP(C78,FA_2026!$F$10:$AT$65451,6,FALSE),0))</f>
        <v>-</v>
      </c>
      <c r="E78" s="40" t="str">
        <f>IF(IFERROR(VLOOKUP(C78,FA_2026!$F$10:$AT$65451,7,FALSE),0)=0,"-",IFERROR(VLOOKUP(C78,FA_2026!$F$10:$AT$65451,7,FALSE),0))</f>
        <v>-</v>
      </c>
      <c r="F78" s="40" t="str">
        <f>IF(IFERROR(VLOOKUP(C78,FA_2026!$F$10:$AT$65451,9,FALSE),0)=0,"-",IFERROR(VLOOKUP(C78,FA_2026!$F$10:$AT$65451,9,FALSE),0))</f>
        <v>-</v>
      </c>
      <c r="G78" s="40" t="str">
        <f>IF(IFERROR(VLOOKUP(C78,FA_2026!$F$10:$AT$65451,10,FALSE),0)=0,"-",IFERROR(VLOOKUP(C78,FA_2026!$F$10:$AT$65451,10,FALSE),0))</f>
        <v>-</v>
      </c>
      <c r="H78" s="40" t="str">
        <f>IF(IFERROR(VLOOKUP(C78,FA_2026!$F$10:$AT$65451,11,FALSE),0)=0,"-",IFERROR(VLOOKUP(C78,FA_2026!$F$10:$AT$65451,11,FALSE),0))</f>
        <v>-</v>
      </c>
      <c r="I78" s="40">
        <f>IFERROR(INDEX(FA_2026!$B$10:$B$1159,MATCH('Disposal 2026'!C78,FA_2026!$F$10:$F$1159,0)),0)</f>
        <v>0</v>
      </c>
      <c r="J78" s="513">
        <f>IFERROR(INDEX(FA_2026!$C$10:$C$1159,MATCH('Disposal 2026'!C78,FA_2026!$F$10:$F$1159,0)),0)</f>
        <v>0</v>
      </c>
      <c r="K78" s="100" t="str">
        <f>IF(IFERROR(VLOOKUP(C78,FA_2026!$F$10:$AT$65451,2,FALSE),0)=0,"-",IFERROR(VLOOKUP(C78,FA_2026!$F$10:$AT$65451,2,FALSE),0))</f>
        <v>-</v>
      </c>
      <c r="L78" s="734" t="str">
        <f>IF(IFERROR(VLOOKUP(C78,'List Approval 2025'!$D$7:$M$65624,5,FALSE),0)=0,"-",IFERROR(VLOOKUP(C78,'List Approval 2025'!$D$7:$M$65624,5,FALSE),0))</f>
        <v>-</v>
      </c>
      <c r="M78" s="45" t="str">
        <f>IF(IFERROR(VLOOKUP(C78,FA_2026!$F$10:$AT$65451,14,FALSE),0)=0,"-",IFERROR(VLOOKUP(C78,FA_2026!$F$10:$AT$65451,14,FALSE),0))</f>
        <v>-</v>
      </c>
      <c r="N78" s="44" t="str">
        <f>IF(IFERROR(VLOOKUP(C78,FA_2026!$F$10:$AT$65451,36,FALSE),0)=0,"-",IFERROR(VLOOKUP(C78,FA_2026!$F$10:$AT$65451,36,FALSE),0))</f>
        <v>-</v>
      </c>
      <c r="O78" s="772">
        <f t="shared" si="7"/>
        <v>0</v>
      </c>
      <c r="P78" s="735">
        <f>IFERROR(VLOOKUP(C78,'List Approval 2026'!$D$7:$M$276,10,FALSE),0)</f>
        <v>0</v>
      </c>
      <c r="Q78" s="773">
        <f t="shared" si="8"/>
        <v>0</v>
      </c>
      <c r="R78" s="54" t="str">
        <f t="shared" si="9"/>
        <v>-</v>
      </c>
      <c r="S78" s="55"/>
      <c r="T78" s="774"/>
      <c r="U78" s="775" t="str">
        <f>IFERROR(VLOOKUP(C78,'List Approval 2026'!$D$7:$P$225,13,FALSE),"-")</f>
        <v>-</v>
      </c>
    </row>
    <row r="79" spans="1:21" hidden="1">
      <c r="A79" s="771">
        <f t="shared" si="10"/>
        <v>71</v>
      </c>
      <c r="B79" s="40" t="str">
        <f>IF(IFERROR(VLOOKUP(C79,FA_2026!$F$10:$AT$65451,5,FALSE),0)=0,"-",IFERROR(VLOOKUP(C79,FA_2026!$F$10:$AT$65451,5,FALSE),0))</f>
        <v>-</v>
      </c>
      <c r="C79" s="179"/>
      <c r="D79" s="40" t="str">
        <f>IF(IFERROR(VLOOKUP(C79,FA_2026!$F$10:$AT$65451,6,FALSE),0)=0,"-",IFERROR(VLOOKUP(C79,FA_2026!$F$10:$AT$65451,6,FALSE),0))</f>
        <v>-</v>
      </c>
      <c r="E79" s="40" t="str">
        <f>IF(IFERROR(VLOOKUP(C79,FA_2026!$F$10:$AT$65451,7,FALSE),0)=0,"-",IFERROR(VLOOKUP(C79,FA_2026!$F$10:$AT$65451,7,FALSE),0))</f>
        <v>-</v>
      </c>
      <c r="F79" s="40" t="str">
        <f>IF(IFERROR(VLOOKUP(C79,FA_2026!$F$10:$AT$65451,9,FALSE),0)=0,"-",IFERROR(VLOOKUP(C79,FA_2026!$F$10:$AT$65451,9,FALSE),0))</f>
        <v>-</v>
      </c>
      <c r="G79" s="40" t="str">
        <f>IF(IFERROR(VLOOKUP(C79,FA_2026!$F$10:$AT$65451,10,FALSE),0)=0,"-",IFERROR(VLOOKUP(C79,FA_2026!$F$10:$AT$65451,10,FALSE),0))</f>
        <v>-</v>
      </c>
      <c r="H79" s="40" t="str">
        <f>IF(IFERROR(VLOOKUP(C79,FA_2026!$F$10:$AT$65451,11,FALSE),0)=0,"-",IFERROR(VLOOKUP(C79,FA_2026!$F$10:$AT$65451,11,FALSE),0))</f>
        <v>-</v>
      </c>
      <c r="I79" s="40">
        <f>IFERROR(INDEX(FA_2026!$B$10:$B$1159,MATCH('Disposal 2026'!C79,FA_2026!$F$10:$F$1159,0)),0)</f>
        <v>0</v>
      </c>
      <c r="J79" s="513">
        <f>IFERROR(INDEX(FA_2026!$C$10:$C$1159,MATCH('Disposal 2026'!C79,FA_2026!$F$10:$F$1159,0)),0)</f>
        <v>0</v>
      </c>
      <c r="K79" s="100" t="str">
        <f>IF(IFERROR(VLOOKUP(C79,FA_2026!$F$10:$AT$65451,2,FALSE),0)=0,"-",IFERROR(VLOOKUP(C79,FA_2026!$F$10:$AT$65451,2,FALSE),0))</f>
        <v>-</v>
      </c>
      <c r="L79" s="734" t="str">
        <f>IF(IFERROR(VLOOKUP(C79,'List Approval 2025'!$D$7:$M$65624,5,FALSE),0)=0,"-",IFERROR(VLOOKUP(C79,'List Approval 2025'!$D$7:$M$65624,5,FALSE),0))</f>
        <v>-</v>
      </c>
      <c r="M79" s="45" t="str">
        <f>IF(IFERROR(VLOOKUP(C79,FA_2026!$F$10:$AT$65451,14,FALSE),0)=0,"-",IFERROR(VLOOKUP(C79,FA_2026!$F$10:$AT$65451,14,FALSE),0))</f>
        <v>-</v>
      </c>
      <c r="N79" s="44" t="str">
        <f>IF(IFERROR(VLOOKUP(C79,FA_2026!$F$10:$AT$65451,36,FALSE),0)=0,"-",IFERROR(VLOOKUP(C79,FA_2026!$F$10:$AT$65451,36,FALSE),0))</f>
        <v>-</v>
      </c>
      <c r="O79" s="772">
        <f t="shared" si="7"/>
        <v>0</v>
      </c>
      <c r="P79" s="735">
        <f>IFERROR(VLOOKUP(C79,'List Approval 2026'!$D$7:$M$276,10,FALSE),0)</f>
        <v>0</v>
      </c>
      <c r="Q79" s="773">
        <f t="shared" si="8"/>
        <v>0</v>
      </c>
      <c r="R79" s="54" t="str">
        <f t="shared" si="9"/>
        <v>-</v>
      </c>
      <c r="S79" s="55"/>
      <c r="T79" s="774"/>
      <c r="U79" s="775" t="str">
        <f>IFERROR(VLOOKUP(C79,'List Approval 2026'!$D$7:$P$225,13,FALSE),"-")</f>
        <v>-</v>
      </c>
    </row>
    <row r="80" spans="1:21" hidden="1">
      <c r="A80" s="771">
        <f t="shared" si="10"/>
        <v>72</v>
      </c>
      <c r="B80" s="40" t="str">
        <f>IF(IFERROR(VLOOKUP(C80,FA_2026!$F$10:$AT$65451,5,FALSE),0)=0,"-",IFERROR(VLOOKUP(C80,FA_2026!$F$10:$AT$65451,5,FALSE),0))</f>
        <v>-</v>
      </c>
      <c r="C80" s="179"/>
      <c r="D80" s="40" t="str">
        <f>IF(IFERROR(VLOOKUP(C80,FA_2026!$F$10:$AT$65451,6,FALSE),0)=0,"-",IFERROR(VLOOKUP(C80,FA_2026!$F$10:$AT$65451,6,FALSE),0))</f>
        <v>-</v>
      </c>
      <c r="E80" s="40" t="str">
        <f>IF(IFERROR(VLOOKUP(C80,FA_2026!$F$10:$AT$65451,7,FALSE),0)=0,"-",IFERROR(VLOOKUP(C80,FA_2026!$F$10:$AT$65451,7,FALSE),0))</f>
        <v>-</v>
      </c>
      <c r="F80" s="40" t="str">
        <f>IF(IFERROR(VLOOKUP(C80,FA_2026!$F$10:$AT$65451,9,FALSE),0)=0,"-",IFERROR(VLOOKUP(C80,FA_2026!$F$10:$AT$65451,9,FALSE),0))</f>
        <v>-</v>
      </c>
      <c r="G80" s="40" t="str">
        <f>IF(IFERROR(VLOOKUP(C80,FA_2026!$F$10:$AT$65451,10,FALSE),0)=0,"-",IFERROR(VLOOKUP(C80,FA_2026!$F$10:$AT$65451,10,FALSE),0))</f>
        <v>-</v>
      </c>
      <c r="H80" s="40" t="str">
        <f>IF(IFERROR(VLOOKUP(C80,FA_2026!$F$10:$AT$65451,11,FALSE),0)=0,"-",IFERROR(VLOOKUP(C80,FA_2026!$F$10:$AT$65451,11,FALSE),0))</f>
        <v>-</v>
      </c>
      <c r="I80" s="40">
        <f>IFERROR(INDEX(FA_2026!$B$10:$B$1159,MATCH('Disposal 2026'!C80,FA_2026!$F$10:$F$1159,0)),0)</f>
        <v>0</v>
      </c>
      <c r="J80" s="513">
        <f>IFERROR(INDEX(FA_2026!$C$10:$C$1159,MATCH('Disposal 2026'!C80,FA_2026!$F$10:$F$1159,0)),0)</f>
        <v>0</v>
      </c>
      <c r="K80" s="100" t="str">
        <f>IF(IFERROR(VLOOKUP(C80,FA_2026!$F$10:$AT$65451,2,FALSE),0)=0,"-",IFERROR(VLOOKUP(C80,FA_2026!$F$10:$AT$65451,2,FALSE),0))</f>
        <v>-</v>
      </c>
      <c r="L80" s="734" t="str">
        <f>IF(IFERROR(VLOOKUP(C80,'List Approval 2025'!$D$7:$M$65624,5,FALSE),0)=0,"-",IFERROR(VLOOKUP(C80,'List Approval 2025'!$D$7:$M$65624,5,FALSE),0))</f>
        <v>-</v>
      </c>
      <c r="M80" s="45" t="str">
        <f>IF(IFERROR(VLOOKUP(C80,FA_2026!$F$10:$AT$65451,14,FALSE),0)=0,"-",IFERROR(VLOOKUP(C80,FA_2026!$F$10:$AT$65451,14,FALSE),0))</f>
        <v>-</v>
      </c>
      <c r="N80" s="44" t="str">
        <f>IF(IFERROR(VLOOKUP(C80,FA_2026!$F$10:$AT$65451,36,FALSE),0)=0,"-",IFERROR(VLOOKUP(C80,FA_2026!$F$10:$AT$65451,36,FALSE),0))</f>
        <v>-</v>
      </c>
      <c r="O80" s="772">
        <f t="shared" si="7"/>
        <v>0</v>
      </c>
      <c r="P80" s="735">
        <f>IFERROR(VLOOKUP(C80,'List Approval 2026'!$D$7:$M$276,10,FALSE),0)</f>
        <v>0</v>
      </c>
      <c r="Q80" s="776">
        <f t="shared" si="8"/>
        <v>0</v>
      </c>
      <c r="R80" s="54" t="str">
        <f t="shared" si="9"/>
        <v>-</v>
      </c>
      <c r="S80" s="55"/>
      <c r="T80" s="774"/>
      <c r="U80" s="775" t="str">
        <f>IFERROR(VLOOKUP(C80,'List Approval 2026'!$D$7:$P$225,13,FALSE),"-")</f>
        <v>-</v>
      </c>
    </row>
    <row r="81" spans="1:21" hidden="1">
      <c r="A81" s="771">
        <f t="shared" si="10"/>
        <v>73</v>
      </c>
      <c r="B81" s="40" t="str">
        <f>IF(IFERROR(VLOOKUP(C81,FA_2026!$F$10:$AT$65451,5,FALSE),0)=0,"-",IFERROR(VLOOKUP(C81,FA_2026!$F$10:$AT$65451,5,FALSE),0))</f>
        <v>-</v>
      </c>
      <c r="C81" s="179"/>
      <c r="D81" s="40" t="str">
        <f>IF(IFERROR(VLOOKUP(C81,FA_2026!$F$10:$AT$65451,6,FALSE),0)=0,"-",IFERROR(VLOOKUP(C81,FA_2026!$F$10:$AT$65451,6,FALSE),0))</f>
        <v>-</v>
      </c>
      <c r="E81" s="40" t="str">
        <f>IF(IFERROR(VLOOKUP(C81,FA_2026!$F$10:$AT$65451,7,FALSE),0)=0,"-",IFERROR(VLOOKUP(C81,FA_2026!$F$10:$AT$65451,7,FALSE),0))</f>
        <v>-</v>
      </c>
      <c r="F81" s="40" t="str">
        <f>IF(IFERROR(VLOOKUP(C81,FA_2026!$F$10:$AT$65451,9,FALSE),0)=0,"-",IFERROR(VLOOKUP(C81,FA_2026!$F$10:$AT$65451,9,FALSE),0))</f>
        <v>-</v>
      </c>
      <c r="G81" s="40" t="str">
        <f>IF(IFERROR(VLOOKUP(C81,FA_2026!$F$10:$AT$65451,10,FALSE),0)=0,"-",IFERROR(VLOOKUP(C81,FA_2026!$F$10:$AT$65451,10,FALSE),0))</f>
        <v>-</v>
      </c>
      <c r="H81" s="40" t="str">
        <f>IF(IFERROR(VLOOKUP(C81,FA_2026!$F$10:$AT$65451,11,FALSE),0)=0,"-",IFERROR(VLOOKUP(C81,FA_2026!$F$10:$AT$65451,11,FALSE),0))</f>
        <v>-</v>
      </c>
      <c r="I81" s="40">
        <f>IFERROR(INDEX(FA_2026!$B$10:$B$1159,MATCH('Disposal 2026'!C81,FA_2026!$F$10:$F$1159,0)),0)</f>
        <v>0</v>
      </c>
      <c r="J81" s="513">
        <f>IFERROR(INDEX(FA_2026!$C$10:$C$1159,MATCH('Disposal 2026'!C81,FA_2026!$F$10:$F$1159,0)),0)</f>
        <v>0</v>
      </c>
      <c r="K81" s="100" t="str">
        <f>IF(IFERROR(VLOOKUP(C81,FA_2026!$F$10:$AT$65451,2,FALSE),0)=0,"-",IFERROR(VLOOKUP(C81,FA_2026!$F$10:$AT$65451,2,FALSE),0))</f>
        <v>-</v>
      </c>
      <c r="L81" s="734" t="str">
        <f>IF(IFERROR(VLOOKUP(C81,'List Approval 2025'!$D$7:$M$65624,5,FALSE),0)=0,"-",IFERROR(VLOOKUP(C81,'List Approval 2025'!$D$7:$M$65624,5,FALSE),0))</f>
        <v>-</v>
      </c>
      <c r="M81" s="45" t="str">
        <f>IF(IFERROR(VLOOKUP(C81,FA_2026!$F$10:$AT$65451,14,FALSE),0)=0,"-",IFERROR(VLOOKUP(C81,FA_2026!$F$10:$AT$65451,14,FALSE),0))</f>
        <v>-</v>
      </c>
      <c r="N81" s="44" t="str">
        <f>IF(IFERROR(VLOOKUP(C81,FA_2026!$F$10:$AT$65451,36,FALSE),0)=0,"-",IFERROR(VLOOKUP(C81,FA_2026!$F$10:$AT$65451,36,FALSE),0))</f>
        <v>-</v>
      </c>
      <c r="O81" s="772">
        <f t="shared" si="7"/>
        <v>0</v>
      </c>
      <c r="P81" s="735">
        <f>IFERROR(VLOOKUP(C81,'List Approval 2026'!$D$7:$M$276,10,FALSE),0)</f>
        <v>0</v>
      </c>
      <c r="Q81" s="773">
        <f t="shared" si="8"/>
        <v>0</v>
      </c>
      <c r="R81" s="54" t="str">
        <f t="shared" si="9"/>
        <v>-</v>
      </c>
      <c r="S81" s="55"/>
      <c r="T81" s="774"/>
      <c r="U81" s="775" t="str">
        <f>IFERROR(VLOOKUP(C81,'List Approval 2026'!$D$7:$P$225,13,FALSE),"-")</f>
        <v>-</v>
      </c>
    </row>
    <row r="82" spans="1:21" hidden="1">
      <c r="A82" s="771">
        <f t="shared" si="10"/>
        <v>74</v>
      </c>
      <c r="B82" s="40" t="str">
        <f>IF(IFERROR(VLOOKUP(C82,FA_2026!$F$10:$AT$65451,5,FALSE),0)=0,"-",IFERROR(VLOOKUP(C82,FA_2026!$F$10:$AT$65451,5,FALSE),0))</f>
        <v>-</v>
      </c>
      <c r="C82" s="179"/>
      <c r="D82" s="40" t="str">
        <f>IF(IFERROR(VLOOKUP(C82,FA_2026!$F$10:$AT$65451,6,FALSE),0)=0,"-",IFERROR(VLOOKUP(C82,FA_2026!$F$10:$AT$65451,6,FALSE),0))</f>
        <v>-</v>
      </c>
      <c r="E82" s="40" t="str">
        <f>IF(IFERROR(VLOOKUP(C82,FA_2026!$F$10:$AT$65451,7,FALSE),0)=0,"-",IFERROR(VLOOKUP(C82,FA_2026!$F$10:$AT$65451,7,FALSE),0))</f>
        <v>-</v>
      </c>
      <c r="F82" s="40" t="str">
        <f>IF(IFERROR(VLOOKUP(C82,FA_2026!$F$10:$AT$65451,9,FALSE),0)=0,"-",IFERROR(VLOOKUP(C82,FA_2026!$F$10:$AT$65451,9,FALSE),0))</f>
        <v>-</v>
      </c>
      <c r="G82" s="40" t="str">
        <f>IF(IFERROR(VLOOKUP(C82,FA_2026!$F$10:$AT$65451,10,FALSE),0)=0,"-",IFERROR(VLOOKUP(C82,FA_2026!$F$10:$AT$65451,10,FALSE),0))</f>
        <v>-</v>
      </c>
      <c r="H82" s="40" t="str">
        <f>IF(IFERROR(VLOOKUP(C82,FA_2026!$F$10:$AT$65451,11,FALSE),0)=0,"-",IFERROR(VLOOKUP(C82,FA_2026!$F$10:$AT$65451,11,FALSE),0))</f>
        <v>-</v>
      </c>
      <c r="I82" s="40">
        <f>IFERROR(INDEX(FA_2026!$B$10:$B$1159,MATCH('Disposal 2026'!C82,FA_2026!$F$10:$F$1159,0)),0)</f>
        <v>0</v>
      </c>
      <c r="J82" s="513">
        <f>IFERROR(INDEX(FA_2026!$C$10:$C$1159,MATCH('Disposal 2026'!C82,FA_2026!$F$10:$F$1159,0)),0)</f>
        <v>0</v>
      </c>
      <c r="K82" s="100" t="str">
        <f>IF(IFERROR(VLOOKUP(C82,FA_2026!$F$10:$AT$65451,2,FALSE),0)=0,"-",IFERROR(VLOOKUP(C82,FA_2026!$F$10:$AT$65451,2,FALSE),0))</f>
        <v>-</v>
      </c>
      <c r="L82" s="734" t="str">
        <f>IF(IFERROR(VLOOKUP(C82,'List Approval 2025'!$D$7:$M$65624,5,FALSE),0)=0,"-",IFERROR(VLOOKUP(C82,'List Approval 2025'!$D$7:$M$65624,5,FALSE),0))</f>
        <v>-</v>
      </c>
      <c r="M82" s="45" t="str">
        <f>IF(IFERROR(VLOOKUP(C82,FA_2026!$F$10:$AT$65451,14,FALSE),0)=0,"-",IFERROR(VLOOKUP(C82,FA_2026!$F$10:$AT$65451,14,FALSE),0))</f>
        <v>-</v>
      </c>
      <c r="N82" s="44" t="str">
        <f>IF(IFERROR(VLOOKUP(C82,FA_2026!$F$10:$AT$65451,36,FALSE),0)=0,"-",IFERROR(VLOOKUP(C82,FA_2026!$F$10:$AT$65451,36,FALSE),0))</f>
        <v>-</v>
      </c>
      <c r="O82" s="772">
        <f t="shared" si="7"/>
        <v>0</v>
      </c>
      <c r="P82" s="735">
        <f>IFERROR(VLOOKUP(C82,'List Approval 2026'!$D$7:$M$276,10,FALSE),0)</f>
        <v>0</v>
      </c>
      <c r="Q82" s="773">
        <f t="shared" si="8"/>
        <v>0</v>
      </c>
      <c r="R82" s="54" t="str">
        <f t="shared" si="9"/>
        <v>-</v>
      </c>
      <c r="S82" s="55"/>
      <c r="T82" s="774"/>
      <c r="U82" s="775" t="str">
        <f>IFERROR(VLOOKUP(C82,'List Approval 2026'!$D$7:$P$225,13,FALSE),"-")</f>
        <v>-</v>
      </c>
    </row>
    <row r="83" spans="1:21" hidden="1">
      <c r="A83" s="771">
        <f t="shared" si="10"/>
        <v>75</v>
      </c>
      <c r="B83" s="40" t="str">
        <f>IF(IFERROR(VLOOKUP(C83,FA_2026!$F$10:$AT$65451,5,FALSE),0)=0,"-",IFERROR(VLOOKUP(C83,FA_2026!$F$10:$AT$65451,5,FALSE),0))</f>
        <v>-</v>
      </c>
      <c r="C83" s="179"/>
      <c r="D83" s="40" t="str">
        <f>IF(IFERROR(VLOOKUP(C83,FA_2026!$F$10:$AT$65451,6,FALSE),0)=0,"-",IFERROR(VLOOKUP(C83,FA_2026!$F$10:$AT$65451,6,FALSE),0))</f>
        <v>-</v>
      </c>
      <c r="E83" s="40" t="str">
        <f>IF(IFERROR(VLOOKUP(C83,FA_2026!$F$10:$AT$65451,7,FALSE),0)=0,"-",IFERROR(VLOOKUP(C83,FA_2026!$F$10:$AT$65451,7,FALSE),0))</f>
        <v>-</v>
      </c>
      <c r="F83" s="40" t="str">
        <f>IF(IFERROR(VLOOKUP(C83,FA_2026!$F$10:$AT$65451,9,FALSE),0)=0,"-",IFERROR(VLOOKUP(C83,FA_2026!$F$10:$AT$65451,9,FALSE),0))</f>
        <v>-</v>
      </c>
      <c r="G83" s="40" t="str">
        <f>IF(IFERROR(VLOOKUP(C83,FA_2026!$F$10:$AT$65451,10,FALSE),0)=0,"-",IFERROR(VLOOKUP(C83,FA_2026!$F$10:$AT$65451,10,FALSE),0))</f>
        <v>-</v>
      </c>
      <c r="H83" s="40" t="str">
        <f>IF(IFERROR(VLOOKUP(C83,FA_2026!$F$10:$AT$65451,11,FALSE),0)=0,"-",IFERROR(VLOOKUP(C83,FA_2026!$F$10:$AT$65451,11,FALSE),0))</f>
        <v>-</v>
      </c>
      <c r="I83" s="40">
        <f>IFERROR(INDEX(FA_2026!$B$10:$B$1159,MATCH('Disposal 2026'!C83,FA_2026!$F$10:$F$1159,0)),0)</f>
        <v>0</v>
      </c>
      <c r="J83" s="513">
        <f>IFERROR(INDEX(FA_2026!$C$10:$C$1159,MATCH('Disposal 2026'!C83,FA_2026!$F$10:$F$1159,0)),0)</f>
        <v>0</v>
      </c>
      <c r="K83" s="100" t="str">
        <f>IF(IFERROR(VLOOKUP(C83,FA_2026!$F$10:$AT$65451,2,FALSE),0)=0,"-",IFERROR(VLOOKUP(C83,FA_2026!$F$10:$AT$65451,2,FALSE),0))</f>
        <v>-</v>
      </c>
      <c r="L83" s="734" t="str">
        <f>IF(IFERROR(VLOOKUP(C83,'List Approval 2025'!$D$7:$M$65624,5,FALSE),0)=0,"-",IFERROR(VLOOKUP(C83,'List Approval 2025'!$D$7:$M$65624,5,FALSE),0))</f>
        <v>-</v>
      </c>
      <c r="M83" s="45" t="str">
        <f>IF(IFERROR(VLOOKUP(C83,FA_2026!$F$10:$AT$65451,14,FALSE),0)=0,"-",IFERROR(VLOOKUP(C83,FA_2026!$F$10:$AT$65451,14,FALSE),0))</f>
        <v>-</v>
      </c>
      <c r="N83" s="44" t="str">
        <f>IF(IFERROR(VLOOKUP(C83,FA_2026!$F$10:$AT$65451,36,FALSE),0)=0,"-",IFERROR(VLOOKUP(C83,FA_2026!$F$10:$AT$65451,36,FALSE),0))</f>
        <v>-</v>
      </c>
      <c r="O83" s="772">
        <f t="shared" si="7"/>
        <v>0</v>
      </c>
      <c r="P83" s="735">
        <f>IFERROR(VLOOKUP(C83,'List Approval 2026'!$D$7:$M$276,10,FALSE),0)</f>
        <v>0</v>
      </c>
      <c r="Q83" s="773">
        <f t="shared" si="8"/>
        <v>0</v>
      </c>
      <c r="R83" s="54" t="str">
        <f t="shared" si="9"/>
        <v>-</v>
      </c>
      <c r="S83" s="55"/>
      <c r="T83" s="774"/>
      <c r="U83" s="775" t="str">
        <f>IFERROR(VLOOKUP(C83,'List Approval 2026'!$D$7:$P$225,13,FALSE),"-")</f>
        <v>-</v>
      </c>
    </row>
    <row r="84" spans="1:21" hidden="1">
      <c r="A84" s="771">
        <f t="shared" si="10"/>
        <v>76</v>
      </c>
      <c r="B84" s="40" t="str">
        <f>IF(IFERROR(VLOOKUP(C84,FA_2026!$F$10:$AT$65451,5,FALSE),0)=0,"-",IFERROR(VLOOKUP(C84,FA_2026!$F$10:$AT$65451,5,FALSE),0))</f>
        <v>-</v>
      </c>
      <c r="C84" s="179"/>
      <c r="D84" s="40" t="str">
        <f>IF(IFERROR(VLOOKUP(C84,FA_2026!$F$10:$AT$65451,6,FALSE),0)=0,"-",IFERROR(VLOOKUP(C84,FA_2026!$F$10:$AT$65451,6,FALSE),0))</f>
        <v>-</v>
      </c>
      <c r="E84" s="40" t="str">
        <f>IF(IFERROR(VLOOKUP(C84,FA_2026!$F$10:$AT$65451,7,FALSE),0)=0,"-",IFERROR(VLOOKUP(C84,FA_2026!$F$10:$AT$65451,7,FALSE),0))</f>
        <v>-</v>
      </c>
      <c r="F84" s="40" t="str">
        <f>IF(IFERROR(VLOOKUP(C84,FA_2026!$F$10:$AT$65451,9,FALSE),0)=0,"-",IFERROR(VLOOKUP(C84,FA_2026!$F$10:$AT$65451,9,FALSE),0))</f>
        <v>-</v>
      </c>
      <c r="G84" s="40" t="str">
        <f>IF(IFERROR(VLOOKUP(C84,FA_2026!$F$10:$AT$65451,10,FALSE),0)=0,"-",IFERROR(VLOOKUP(C84,FA_2026!$F$10:$AT$65451,10,FALSE),0))</f>
        <v>-</v>
      </c>
      <c r="H84" s="40" t="str">
        <f>IF(IFERROR(VLOOKUP(C84,FA_2026!$F$10:$AT$65451,11,FALSE),0)=0,"-",IFERROR(VLOOKUP(C84,FA_2026!$F$10:$AT$65451,11,FALSE),0))</f>
        <v>-</v>
      </c>
      <c r="I84" s="40">
        <f>IFERROR(INDEX(FA_2026!$B$10:$B$1159,MATCH('Disposal 2026'!C84,FA_2026!$F$10:$F$1159,0)),0)</f>
        <v>0</v>
      </c>
      <c r="J84" s="513">
        <f>IFERROR(INDEX(FA_2026!$C$10:$C$1159,MATCH('Disposal 2026'!C84,FA_2026!$F$10:$F$1159,0)),0)</f>
        <v>0</v>
      </c>
      <c r="K84" s="100" t="str">
        <f>IF(IFERROR(VLOOKUP(C84,FA_2026!$F$10:$AT$65451,2,FALSE),0)=0,"-",IFERROR(VLOOKUP(C84,FA_2026!$F$10:$AT$65451,2,FALSE),0))</f>
        <v>-</v>
      </c>
      <c r="L84" s="734" t="str">
        <f>IF(IFERROR(VLOOKUP(C84,'List Approval 2025'!$D$7:$M$65624,5,FALSE),0)=0,"-",IFERROR(VLOOKUP(C84,'List Approval 2025'!$D$7:$M$65624,5,FALSE),0))</f>
        <v>-</v>
      </c>
      <c r="M84" s="45" t="str">
        <f>IF(IFERROR(VLOOKUP(C84,FA_2026!$F$10:$AT$65451,14,FALSE),0)=0,"-",IFERROR(VLOOKUP(C84,FA_2026!$F$10:$AT$65451,14,FALSE),0))</f>
        <v>-</v>
      </c>
      <c r="N84" s="44" t="str">
        <f>IF(IFERROR(VLOOKUP(C84,FA_2026!$F$10:$AT$65451,36,FALSE),0)=0,"-",IFERROR(VLOOKUP(C84,FA_2026!$F$10:$AT$65451,36,FALSE),0))</f>
        <v>-</v>
      </c>
      <c r="O84" s="772">
        <f t="shared" si="7"/>
        <v>0</v>
      </c>
      <c r="P84" s="735">
        <f>IFERROR(VLOOKUP(C84,'List Approval 2026'!$D$7:$M$276,10,FALSE),0)</f>
        <v>0</v>
      </c>
      <c r="Q84" s="773">
        <f t="shared" si="8"/>
        <v>0</v>
      </c>
      <c r="R84" s="54" t="str">
        <f t="shared" si="9"/>
        <v>-</v>
      </c>
      <c r="S84" s="55"/>
      <c r="T84" s="774"/>
      <c r="U84" s="775" t="str">
        <f>IFERROR(VLOOKUP(C84,'List Approval 2026'!$D$7:$P$225,13,FALSE),"-")</f>
        <v>-</v>
      </c>
    </row>
    <row r="85" spans="1:21" hidden="1">
      <c r="A85" s="771">
        <f t="shared" si="10"/>
        <v>77</v>
      </c>
      <c r="B85" s="40" t="str">
        <f>IF(IFERROR(VLOOKUP(C85,FA_2026!$F$10:$AT$65451,5,FALSE),0)=0,"-",IFERROR(VLOOKUP(C85,FA_2026!$F$10:$AT$65451,5,FALSE),0))</f>
        <v>-</v>
      </c>
      <c r="C85" s="179"/>
      <c r="D85" s="40" t="str">
        <f>IF(IFERROR(VLOOKUP(C85,FA_2026!$F$10:$AT$65451,6,FALSE),0)=0,"-",IFERROR(VLOOKUP(C85,FA_2026!$F$10:$AT$65451,6,FALSE),0))</f>
        <v>-</v>
      </c>
      <c r="E85" s="40" t="str">
        <f>IF(IFERROR(VLOOKUP(C85,FA_2026!$F$10:$AT$65451,7,FALSE),0)=0,"-",IFERROR(VLOOKUP(C85,FA_2026!$F$10:$AT$65451,7,FALSE),0))</f>
        <v>-</v>
      </c>
      <c r="F85" s="40" t="str">
        <f>IF(IFERROR(VLOOKUP(C85,FA_2026!$F$10:$AT$65451,9,FALSE),0)=0,"-",IFERROR(VLOOKUP(C85,FA_2026!$F$10:$AT$65451,9,FALSE),0))</f>
        <v>-</v>
      </c>
      <c r="G85" s="40" t="str">
        <f>IF(IFERROR(VLOOKUP(C85,FA_2026!$F$10:$AT$65451,10,FALSE),0)=0,"-",IFERROR(VLOOKUP(C85,FA_2026!$F$10:$AT$65451,10,FALSE),0))</f>
        <v>-</v>
      </c>
      <c r="H85" s="40" t="str">
        <f>IF(IFERROR(VLOOKUP(C85,FA_2026!$F$10:$AT$65451,11,FALSE),0)=0,"-",IFERROR(VLOOKUP(C85,FA_2026!$F$10:$AT$65451,11,FALSE),0))</f>
        <v>-</v>
      </c>
      <c r="I85" s="40">
        <f>IFERROR(INDEX(FA_2026!$B$10:$B$1159,MATCH('Disposal 2026'!C85,FA_2026!$F$10:$F$1159,0)),0)</f>
        <v>0</v>
      </c>
      <c r="J85" s="513">
        <f>IFERROR(INDEX(FA_2026!$C$10:$C$1159,MATCH('Disposal 2026'!C85,FA_2026!$F$10:$F$1159,0)),0)</f>
        <v>0</v>
      </c>
      <c r="K85" s="100" t="str">
        <f>IF(IFERROR(VLOOKUP(C85,FA_2026!$F$10:$AT$65451,2,FALSE),0)=0,"-",IFERROR(VLOOKUP(C85,FA_2026!$F$10:$AT$65451,2,FALSE),0))</f>
        <v>-</v>
      </c>
      <c r="L85" s="734" t="str">
        <f>IF(IFERROR(VLOOKUP(C85,'List Approval 2025'!$D$7:$M$65624,5,FALSE),0)=0,"-",IFERROR(VLOOKUP(C85,'List Approval 2025'!$D$7:$M$65624,5,FALSE),0))</f>
        <v>-</v>
      </c>
      <c r="M85" s="45" t="str">
        <f>IF(IFERROR(VLOOKUP(C85,FA_2026!$F$10:$AT$65451,14,FALSE),0)=0,"-",IFERROR(VLOOKUP(C85,FA_2026!$F$10:$AT$65451,14,FALSE),0))</f>
        <v>-</v>
      </c>
      <c r="N85" s="44" t="str">
        <f>IF(IFERROR(VLOOKUP(C85,FA_2026!$F$10:$AT$65451,36,FALSE),0)=0,"-",IFERROR(VLOOKUP(C85,FA_2026!$F$10:$AT$65451,36,FALSE),0))</f>
        <v>-</v>
      </c>
      <c r="O85" s="772">
        <f t="shared" si="7"/>
        <v>0</v>
      </c>
      <c r="P85" s="735">
        <f>IFERROR(VLOOKUP(C85,'List Approval 2026'!$D$7:$M$276,10,FALSE),0)</f>
        <v>0</v>
      </c>
      <c r="Q85" s="773">
        <f t="shared" si="8"/>
        <v>0</v>
      </c>
      <c r="R85" s="54" t="str">
        <f t="shared" si="9"/>
        <v>-</v>
      </c>
      <c r="S85" s="55"/>
      <c r="T85" s="774"/>
      <c r="U85" s="775" t="str">
        <f>IFERROR(VLOOKUP(C85,'List Approval 2026'!$D$7:$P$225,13,FALSE),"-")</f>
        <v>-</v>
      </c>
    </row>
    <row r="86" spans="1:21" hidden="1">
      <c r="A86" s="771">
        <f t="shared" si="10"/>
        <v>78</v>
      </c>
      <c r="B86" s="40" t="str">
        <f>IF(IFERROR(VLOOKUP(C86,FA_2026!$F$10:$AT$65451,5,FALSE),0)=0,"-",IFERROR(VLOOKUP(C86,FA_2026!$F$10:$AT$65451,5,FALSE),0))</f>
        <v>-</v>
      </c>
      <c r="C86" s="179"/>
      <c r="D86" s="40" t="str">
        <f>IF(IFERROR(VLOOKUP(C86,FA_2026!$F$10:$AT$65451,6,FALSE),0)=0,"-",IFERROR(VLOOKUP(C86,FA_2026!$F$10:$AT$65451,6,FALSE),0))</f>
        <v>-</v>
      </c>
      <c r="E86" s="40" t="str">
        <f>IF(IFERROR(VLOOKUP(C86,FA_2026!$F$10:$AT$65451,7,FALSE),0)=0,"-",IFERROR(VLOOKUP(C86,FA_2026!$F$10:$AT$65451,7,FALSE),0))</f>
        <v>-</v>
      </c>
      <c r="F86" s="40" t="str">
        <f>IF(IFERROR(VLOOKUP(C86,FA_2026!$F$10:$AT$65451,9,FALSE),0)=0,"-",IFERROR(VLOOKUP(C86,FA_2026!$F$10:$AT$65451,9,FALSE),0))</f>
        <v>-</v>
      </c>
      <c r="G86" s="40" t="str">
        <f>IF(IFERROR(VLOOKUP(C86,FA_2026!$F$10:$AT$65451,10,FALSE),0)=0,"-",IFERROR(VLOOKUP(C86,FA_2026!$F$10:$AT$65451,10,FALSE),0))</f>
        <v>-</v>
      </c>
      <c r="H86" s="40" t="str">
        <f>IF(IFERROR(VLOOKUP(C86,FA_2026!$F$10:$AT$65451,11,FALSE),0)=0,"-",IFERROR(VLOOKUP(C86,FA_2026!$F$10:$AT$65451,11,FALSE),0))</f>
        <v>-</v>
      </c>
      <c r="I86" s="40">
        <f>IFERROR(INDEX(FA_2026!$B$10:$B$1159,MATCH('Disposal 2026'!C86,FA_2026!$F$10:$F$1159,0)),0)</f>
        <v>0</v>
      </c>
      <c r="J86" s="513">
        <f>IFERROR(INDEX(FA_2026!$C$10:$C$1159,MATCH('Disposal 2026'!C86,FA_2026!$F$10:$F$1159,0)),0)</f>
        <v>0</v>
      </c>
      <c r="K86" s="100" t="str">
        <f>IF(IFERROR(VLOOKUP(C86,FA_2026!$F$10:$AT$65451,2,FALSE),0)=0,"-",IFERROR(VLOOKUP(C86,FA_2026!$F$10:$AT$65451,2,FALSE),0))</f>
        <v>-</v>
      </c>
      <c r="L86" s="734" t="str">
        <f>IF(IFERROR(VLOOKUP(C86,'List Approval 2025'!$D$7:$M$65624,5,FALSE),0)=0,"-",IFERROR(VLOOKUP(C86,'List Approval 2025'!$D$7:$M$65624,5,FALSE),0))</f>
        <v>-</v>
      </c>
      <c r="M86" s="45" t="str">
        <f>IF(IFERROR(VLOOKUP(C86,FA_2026!$F$10:$AT$65451,14,FALSE),0)=0,"-",IFERROR(VLOOKUP(C86,FA_2026!$F$10:$AT$65451,14,FALSE),0))</f>
        <v>-</v>
      </c>
      <c r="N86" s="44" t="str">
        <f>IF(IFERROR(VLOOKUP(C86,FA_2026!$F$10:$AT$65451,36,FALSE),0)=0,"-",IFERROR(VLOOKUP(C86,FA_2026!$F$10:$AT$65451,36,FALSE),0))</f>
        <v>-</v>
      </c>
      <c r="O86" s="772">
        <f t="shared" si="7"/>
        <v>0</v>
      </c>
      <c r="P86" s="735">
        <f>IFERROR(VLOOKUP(C86,'List Approval 2026'!$D$7:$M$276,10,FALSE),0)</f>
        <v>0</v>
      </c>
      <c r="Q86" s="773">
        <f t="shared" si="8"/>
        <v>0</v>
      </c>
      <c r="R86" s="54" t="str">
        <f t="shared" si="9"/>
        <v>-</v>
      </c>
      <c r="S86" s="55"/>
      <c r="T86" s="774"/>
      <c r="U86" s="775" t="str">
        <f>IFERROR(VLOOKUP(C86,'List Approval 2026'!$D$7:$P$225,13,FALSE),"-")</f>
        <v>-</v>
      </c>
    </row>
    <row r="87" spans="1:21" hidden="1">
      <c r="A87" s="771">
        <f t="shared" si="10"/>
        <v>79</v>
      </c>
      <c r="B87" s="40" t="str">
        <f>IF(IFERROR(VLOOKUP(C87,FA_2026!$F$10:$AT$65451,5,FALSE),0)=0,"-",IFERROR(VLOOKUP(C87,FA_2026!$F$10:$AT$65451,5,FALSE),0))</f>
        <v>-</v>
      </c>
      <c r="C87" s="179"/>
      <c r="D87" s="40" t="str">
        <f>IF(IFERROR(VLOOKUP(C87,FA_2026!$F$10:$AT$65451,6,FALSE),0)=0,"-",IFERROR(VLOOKUP(C87,FA_2026!$F$10:$AT$65451,6,FALSE),0))</f>
        <v>-</v>
      </c>
      <c r="E87" s="40" t="str">
        <f>IF(IFERROR(VLOOKUP(C87,FA_2026!$F$10:$AT$65451,7,FALSE),0)=0,"-",IFERROR(VLOOKUP(C87,FA_2026!$F$10:$AT$65451,7,FALSE),0))</f>
        <v>-</v>
      </c>
      <c r="F87" s="40" t="str">
        <f>IF(IFERROR(VLOOKUP(C87,FA_2026!$F$10:$AT$65451,9,FALSE),0)=0,"-",IFERROR(VLOOKUP(C87,FA_2026!$F$10:$AT$65451,9,FALSE),0))</f>
        <v>-</v>
      </c>
      <c r="G87" s="40" t="str">
        <f>IF(IFERROR(VLOOKUP(C87,FA_2026!$F$10:$AT$65451,10,FALSE),0)=0,"-",IFERROR(VLOOKUP(C87,FA_2026!$F$10:$AT$65451,10,FALSE),0))</f>
        <v>-</v>
      </c>
      <c r="H87" s="40" t="str">
        <f>IF(IFERROR(VLOOKUP(C87,FA_2026!$F$10:$AT$65451,11,FALSE),0)=0,"-",IFERROR(VLOOKUP(C87,FA_2026!$F$10:$AT$65451,11,FALSE),0))</f>
        <v>-</v>
      </c>
      <c r="I87" s="40">
        <f>IFERROR(INDEX(FA_2026!$B$10:$B$1159,MATCH('Disposal 2026'!C87,FA_2026!$F$10:$F$1159,0)),0)</f>
        <v>0</v>
      </c>
      <c r="J87" s="513">
        <f>IFERROR(INDEX(FA_2026!$C$10:$C$1159,MATCH('Disposal 2026'!C87,FA_2026!$F$10:$F$1159,0)),0)</f>
        <v>0</v>
      </c>
      <c r="K87" s="100" t="str">
        <f>IF(IFERROR(VLOOKUP(C87,FA_2026!$F$10:$AT$65451,2,FALSE),0)=0,"-",IFERROR(VLOOKUP(C87,FA_2026!$F$10:$AT$65451,2,FALSE),0))</f>
        <v>-</v>
      </c>
      <c r="L87" s="734" t="str">
        <f>IF(IFERROR(VLOOKUP(C87,'List Approval 2025'!$D$7:$M$65624,5,FALSE),0)=0,"-",IFERROR(VLOOKUP(C87,'List Approval 2025'!$D$7:$M$65624,5,FALSE),0))</f>
        <v>-</v>
      </c>
      <c r="M87" s="45" t="str">
        <f>IF(IFERROR(VLOOKUP(C87,FA_2026!$F$10:$AT$65451,14,FALSE),0)=0,"-",IFERROR(VLOOKUP(C87,FA_2026!$F$10:$AT$65451,14,FALSE),0))</f>
        <v>-</v>
      </c>
      <c r="N87" s="44" t="str">
        <f>IF(IFERROR(VLOOKUP(C87,FA_2026!$F$10:$AT$65451,36,FALSE),0)=0,"-",IFERROR(VLOOKUP(C87,FA_2026!$F$10:$AT$65451,36,FALSE),0))</f>
        <v>-</v>
      </c>
      <c r="O87" s="772">
        <f t="shared" si="7"/>
        <v>0</v>
      </c>
      <c r="P87" s="735">
        <f>IFERROR(VLOOKUP(C87,'List Approval 2026'!$D$7:$M$276,10,FALSE),0)</f>
        <v>0</v>
      </c>
      <c r="Q87" s="773">
        <f t="shared" si="8"/>
        <v>0</v>
      </c>
      <c r="R87" s="54" t="str">
        <f t="shared" si="9"/>
        <v>-</v>
      </c>
      <c r="S87" s="55"/>
      <c r="T87" s="774"/>
      <c r="U87" s="775" t="str">
        <f>IFERROR(VLOOKUP(C87,'List Approval 2026'!$D$7:$P$225,13,FALSE),"-")</f>
        <v>-</v>
      </c>
    </row>
    <row r="88" spans="1:21" hidden="1">
      <c r="A88" s="771">
        <f t="shared" si="10"/>
        <v>80</v>
      </c>
      <c r="B88" s="40" t="str">
        <f>IF(IFERROR(VLOOKUP(C88,FA_2026!$F$10:$AT$65451,5,FALSE),0)=0,"-",IFERROR(VLOOKUP(C88,FA_2026!$F$10:$AT$65451,5,FALSE),0))</f>
        <v>-</v>
      </c>
      <c r="C88" s="179"/>
      <c r="D88" s="40" t="str">
        <f>IF(IFERROR(VLOOKUP(C88,FA_2026!$F$10:$AT$65451,6,FALSE),0)=0,"-",IFERROR(VLOOKUP(C88,FA_2026!$F$10:$AT$65451,6,FALSE),0))</f>
        <v>-</v>
      </c>
      <c r="E88" s="40" t="str">
        <f>IF(IFERROR(VLOOKUP(C88,FA_2026!$F$10:$AT$65451,7,FALSE),0)=0,"-",IFERROR(VLOOKUP(C88,FA_2026!$F$10:$AT$65451,7,FALSE),0))</f>
        <v>-</v>
      </c>
      <c r="F88" s="40" t="str">
        <f>IF(IFERROR(VLOOKUP(C88,FA_2026!$F$10:$AT$65451,9,FALSE),0)=0,"-",IFERROR(VLOOKUP(C88,FA_2026!$F$10:$AT$65451,9,FALSE),0))</f>
        <v>-</v>
      </c>
      <c r="G88" s="40" t="str">
        <f>IF(IFERROR(VLOOKUP(C88,FA_2026!$F$10:$AT$65451,10,FALSE),0)=0,"-",IFERROR(VLOOKUP(C88,FA_2026!$F$10:$AT$65451,10,FALSE),0))</f>
        <v>-</v>
      </c>
      <c r="H88" s="40" t="str">
        <f>IF(IFERROR(VLOOKUP(C88,FA_2026!$F$10:$AT$65451,11,FALSE),0)=0,"-",IFERROR(VLOOKUP(C88,FA_2026!$F$10:$AT$65451,11,FALSE),0))</f>
        <v>-</v>
      </c>
      <c r="I88" s="40">
        <f>IFERROR(INDEX(FA_2026!$B$10:$B$1159,MATCH('Disposal 2026'!C88,FA_2026!$F$10:$F$1159,0)),0)</f>
        <v>0</v>
      </c>
      <c r="J88" s="513">
        <f>IFERROR(INDEX(FA_2026!$C$10:$C$1159,MATCH('Disposal 2026'!C88,FA_2026!$F$10:$F$1159,0)),0)</f>
        <v>0</v>
      </c>
      <c r="K88" s="100" t="str">
        <f>IF(IFERROR(VLOOKUP(C88,FA_2026!$F$10:$AT$65451,2,FALSE),0)=0,"-",IFERROR(VLOOKUP(C88,FA_2026!$F$10:$AT$65451,2,FALSE),0))</f>
        <v>-</v>
      </c>
      <c r="L88" s="734" t="str">
        <f>IF(IFERROR(VLOOKUP(C88,'List Approval 2025'!$D$7:$M$65624,5,FALSE),0)=0,"-",IFERROR(VLOOKUP(C88,'List Approval 2025'!$D$7:$M$65624,5,FALSE),0))</f>
        <v>-</v>
      </c>
      <c r="M88" s="45" t="str">
        <f>IF(IFERROR(VLOOKUP(C88,FA_2026!$F$10:$AT$65451,14,FALSE),0)=0,"-",IFERROR(VLOOKUP(C88,FA_2026!$F$10:$AT$65451,14,FALSE),0))</f>
        <v>-</v>
      </c>
      <c r="N88" s="44" t="str">
        <f>IF(IFERROR(VLOOKUP(C88,FA_2026!$F$10:$AT$65451,36,FALSE),0)=0,"-",IFERROR(VLOOKUP(C88,FA_2026!$F$10:$AT$65451,36,FALSE),0))</f>
        <v>-</v>
      </c>
      <c r="O88" s="772">
        <f t="shared" si="7"/>
        <v>0</v>
      </c>
      <c r="P88" s="735">
        <f>IFERROR(VLOOKUP(C88,'List Approval 2026'!$D$7:$M$276,10,FALSE),0)</f>
        <v>0</v>
      </c>
      <c r="Q88" s="773">
        <f t="shared" si="8"/>
        <v>0</v>
      </c>
      <c r="R88" s="54" t="str">
        <f t="shared" si="9"/>
        <v>-</v>
      </c>
      <c r="S88" s="55"/>
      <c r="T88" s="774"/>
      <c r="U88" s="775" t="str">
        <f>IFERROR(VLOOKUP(C88,'List Approval 2026'!$D$7:$P$225,13,FALSE),"-")</f>
        <v>-</v>
      </c>
    </row>
    <row r="89" spans="1:21" hidden="1">
      <c r="A89" s="771">
        <f t="shared" si="10"/>
        <v>81</v>
      </c>
      <c r="B89" s="40" t="str">
        <f>IF(IFERROR(VLOOKUP(C89,FA_2026!$F$10:$AT$65451,5,FALSE),0)=0,"-",IFERROR(VLOOKUP(C89,FA_2026!$F$10:$AT$65451,5,FALSE),0))</f>
        <v>-</v>
      </c>
      <c r="C89" s="179"/>
      <c r="D89" s="40" t="str">
        <f>IF(IFERROR(VLOOKUP(C89,FA_2026!$F$10:$AT$65451,6,FALSE),0)=0,"-",IFERROR(VLOOKUP(C89,FA_2026!$F$10:$AT$65451,6,FALSE),0))</f>
        <v>-</v>
      </c>
      <c r="E89" s="40" t="str">
        <f>IF(IFERROR(VLOOKUP(C89,FA_2026!$F$10:$AT$65451,7,FALSE),0)=0,"-",IFERROR(VLOOKUP(C89,FA_2026!$F$10:$AT$65451,7,FALSE),0))</f>
        <v>-</v>
      </c>
      <c r="F89" s="40" t="str">
        <f>IF(IFERROR(VLOOKUP(C89,FA_2026!$F$10:$AT$65451,9,FALSE),0)=0,"-",IFERROR(VLOOKUP(C89,FA_2026!$F$10:$AT$65451,9,FALSE),0))</f>
        <v>-</v>
      </c>
      <c r="G89" s="40" t="str">
        <f>IF(IFERROR(VLOOKUP(C89,FA_2026!$F$10:$AT$65451,10,FALSE),0)=0,"-",IFERROR(VLOOKUP(C89,FA_2026!$F$10:$AT$65451,10,FALSE),0))</f>
        <v>-</v>
      </c>
      <c r="H89" s="40" t="str">
        <f>IF(IFERROR(VLOOKUP(C89,FA_2026!$F$10:$AT$65451,11,FALSE),0)=0,"-",IFERROR(VLOOKUP(C89,FA_2026!$F$10:$AT$65451,11,FALSE),0))</f>
        <v>-</v>
      </c>
      <c r="I89" s="40">
        <f>IFERROR(INDEX(FA_2026!$B$10:$B$1159,MATCH('Disposal 2026'!C89,FA_2026!$F$10:$F$1159,0)),0)</f>
        <v>0</v>
      </c>
      <c r="J89" s="513">
        <f>IFERROR(INDEX(FA_2026!$C$10:$C$1159,MATCH('Disposal 2026'!C89,FA_2026!$F$10:$F$1159,0)),0)</f>
        <v>0</v>
      </c>
      <c r="K89" s="100" t="str">
        <f>IF(IFERROR(VLOOKUP(C89,FA_2026!$F$10:$AT$65451,2,FALSE),0)=0,"-",IFERROR(VLOOKUP(C89,FA_2026!$F$10:$AT$65451,2,FALSE),0))</f>
        <v>-</v>
      </c>
      <c r="L89" s="734" t="str">
        <f>IF(IFERROR(VLOOKUP(C89,'List Approval 2025'!$D$7:$M$65624,5,FALSE),0)=0,"-",IFERROR(VLOOKUP(C89,'List Approval 2025'!$D$7:$M$65624,5,FALSE),0))</f>
        <v>-</v>
      </c>
      <c r="M89" s="45" t="str">
        <f>IF(IFERROR(VLOOKUP(C89,FA_2026!$F$10:$AT$65451,14,FALSE),0)=0,"-",IFERROR(VLOOKUP(C89,FA_2026!$F$10:$AT$65451,14,FALSE),0))</f>
        <v>-</v>
      </c>
      <c r="N89" s="44" t="str">
        <f>IF(IFERROR(VLOOKUP(C89,FA_2026!$F$10:$AT$65451,36,FALSE),0)=0,"-",IFERROR(VLOOKUP(C89,FA_2026!$F$10:$AT$65451,36,FALSE),0))</f>
        <v>-</v>
      </c>
      <c r="O89" s="772">
        <f t="shared" si="7"/>
        <v>0</v>
      </c>
      <c r="P89" s="735">
        <f>IFERROR(VLOOKUP(C89,'List Approval 2026'!$D$7:$M$276,10,FALSE),0)</f>
        <v>0</v>
      </c>
      <c r="Q89" s="773">
        <f t="shared" si="8"/>
        <v>0</v>
      </c>
      <c r="R89" s="54" t="str">
        <f t="shared" si="9"/>
        <v>-</v>
      </c>
      <c r="S89" s="55"/>
      <c r="T89" s="774"/>
      <c r="U89" s="775" t="str">
        <f>IFERROR(VLOOKUP(C89,'List Approval 2026'!$D$7:$P$225,13,FALSE),"-")</f>
        <v>-</v>
      </c>
    </row>
    <row r="90" spans="1:21" hidden="1">
      <c r="A90" s="771">
        <f t="shared" si="10"/>
        <v>82</v>
      </c>
      <c r="B90" s="40" t="str">
        <f>IF(IFERROR(VLOOKUP(C90,FA_2026!$F$10:$AT$65451,5,FALSE),0)=0,"-",IFERROR(VLOOKUP(C90,FA_2026!$F$10:$AT$65451,5,FALSE),0))</f>
        <v>-</v>
      </c>
      <c r="C90" s="179"/>
      <c r="D90" s="40" t="str">
        <f>IF(IFERROR(VLOOKUP(C90,FA_2026!$F$10:$AT$65451,6,FALSE),0)=0,"-",IFERROR(VLOOKUP(C90,FA_2026!$F$10:$AT$65451,6,FALSE),0))</f>
        <v>-</v>
      </c>
      <c r="E90" s="40" t="str">
        <f>IF(IFERROR(VLOOKUP(C90,FA_2026!$F$10:$AT$65451,7,FALSE),0)=0,"-",IFERROR(VLOOKUP(C90,FA_2026!$F$10:$AT$65451,7,FALSE),0))</f>
        <v>-</v>
      </c>
      <c r="F90" s="40" t="str">
        <f>IF(IFERROR(VLOOKUP(C90,FA_2026!$F$10:$AT$65451,9,FALSE),0)=0,"-",IFERROR(VLOOKUP(C90,FA_2026!$F$10:$AT$65451,9,FALSE),0))</f>
        <v>-</v>
      </c>
      <c r="G90" s="40" t="str">
        <f>IF(IFERROR(VLOOKUP(C90,FA_2026!$F$10:$AT$65451,10,FALSE),0)=0,"-",IFERROR(VLOOKUP(C90,FA_2026!$F$10:$AT$65451,10,FALSE),0))</f>
        <v>-</v>
      </c>
      <c r="H90" s="40" t="str">
        <f>IF(IFERROR(VLOOKUP(C90,FA_2026!$F$10:$AT$65451,11,FALSE),0)=0,"-",IFERROR(VLOOKUP(C90,FA_2026!$F$10:$AT$65451,11,FALSE),0))</f>
        <v>-</v>
      </c>
      <c r="I90" s="40">
        <f>IFERROR(INDEX(FA_2026!$B$10:$B$1159,MATCH('Disposal 2026'!C90,FA_2026!$F$10:$F$1159,0)),0)</f>
        <v>0</v>
      </c>
      <c r="J90" s="513">
        <f>IFERROR(INDEX(FA_2026!$C$10:$C$1159,MATCH('Disposal 2026'!C90,FA_2026!$F$10:$F$1159,0)),0)</f>
        <v>0</v>
      </c>
      <c r="K90" s="100" t="str">
        <f>IF(IFERROR(VLOOKUP(C90,FA_2026!$F$10:$AT$65451,2,FALSE),0)=0,"-",IFERROR(VLOOKUP(C90,FA_2026!$F$10:$AT$65451,2,FALSE),0))</f>
        <v>-</v>
      </c>
      <c r="L90" s="734" t="str">
        <f>IF(IFERROR(VLOOKUP(C90,'List Approval 2025'!$D$7:$M$65624,5,FALSE),0)=0,"-",IFERROR(VLOOKUP(C90,'List Approval 2025'!$D$7:$M$65624,5,FALSE),0))</f>
        <v>-</v>
      </c>
      <c r="M90" s="45" t="str">
        <f>IF(IFERROR(VLOOKUP(C90,FA_2026!$F$10:$AT$65451,14,FALSE),0)=0,"-",IFERROR(VLOOKUP(C90,FA_2026!$F$10:$AT$65451,14,FALSE),0))</f>
        <v>-</v>
      </c>
      <c r="N90" s="44" t="str">
        <f>IF(IFERROR(VLOOKUP(C90,FA_2026!$F$10:$AT$65451,36,FALSE),0)=0,"-",IFERROR(VLOOKUP(C90,FA_2026!$F$10:$AT$65451,36,FALSE),0))</f>
        <v>-</v>
      </c>
      <c r="O90" s="772">
        <f t="shared" si="7"/>
        <v>0</v>
      </c>
      <c r="P90" s="735">
        <f>IFERROR(VLOOKUP(C90,'List Approval 2026'!$D$7:$M$276,10,FALSE),0)</f>
        <v>0</v>
      </c>
      <c r="Q90" s="773">
        <f t="shared" si="8"/>
        <v>0</v>
      </c>
      <c r="R90" s="54" t="str">
        <f t="shared" si="9"/>
        <v>-</v>
      </c>
      <c r="S90" s="55"/>
      <c r="T90" s="774"/>
      <c r="U90" s="775" t="str">
        <f>IFERROR(VLOOKUP(C90,'List Approval 2026'!$D$7:$P$225,13,FALSE),"-")</f>
        <v>-</v>
      </c>
    </row>
    <row r="91" spans="1:21" hidden="1">
      <c r="A91" s="771">
        <f t="shared" si="10"/>
        <v>83</v>
      </c>
      <c r="B91" s="40" t="str">
        <f>IF(IFERROR(VLOOKUP(C91,FA_2026!$F$10:$AT$65451,5,FALSE),0)=0,"-",IFERROR(VLOOKUP(C91,FA_2026!$F$10:$AT$65451,5,FALSE),0))</f>
        <v>-</v>
      </c>
      <c r="C91" s="179"/>
      <c r="D91" s="40" t="str">
        <f>IF(IFERROR(VLOOKUP(C91,FA_2026!$F$10:$AT$65451,6,FALSE),0)=0,"-",IFERROR(VLOOKUP(C91,FA_2026!$F$10:$AT$65451,6,FALSE),0))</f>
        <v>-</v>
      </c>
      <c r="E91" s="40" t="str">
        <f>IF(IFERROR(VLOOKUP(C91,FA_2026!$F$10:$AT$65451,7,FALSE),0)=0,"-",IFERROR(VLOOKUP(C91,FA_2026!$F$10:$AT$65451,7,FALSE),0))</f>
        <v>-</v>
      </c>
      <c r="F91" s="40" t="str">
        <f>IF(IFERROR(VLOOKUP(C91,FA_2026!$F$10:$AT$65451,9,FALSE),0)=0,"-",IFERROR(VLOOKUP(C91,FA_2026!$F$10:$AT$65451,9,FALSE),0))</f>
        <v>-</v>
      </c>
      <c r="G91" s="40" t="str">
        <f>IF(IFERROR(VLOOKUP(C91,FA_2026!$F$10:$AT$65451,10,FALSE),0)=0,"-",IFERROR(VLOOKUP(C91,FA_2026!$F$10:$AT$65451,10,FALSE),0))</f>
        <v>-</v>
      </c>
      <c r="H91" s="40" t="str">
        <f>IF(IFERROR(VLOOKUP(C91,FA_2026!$F$10:$AT$65451,11,FALSE),0)=0,"-",IFERROR(VLOOKUP(C91,FA_2026!$F$10:$AT$65451,11,FALSE),0))</f>
        <v>-</v>
      </c>
      <c r="I91" s="40">
        <f>IFERROR(INDEX(FA_2026!$B$10:$B$1159,MATCH('Disposal 2026'!C91,FA_2026!$F$10:$F$1159,0)),0)</f>
        <v>0</v>
      </c>
      <c r="J91" s="513">
        <f>IFERROR(INDEX(FA_2026!$C$10:$C$1159,MATCH('Disposal 2026'!C91,FA_2026!$F$10:$F$1159,0)),0)</f>
        <v>0</v>
      </c>
      <c r="K91" s="100" t="str">
        <f>IF(IFERROR(VLOOKUP(C91,FA_2026!$F$10:$AT$65451,2,FALSE),0)=0,"-",IFERROR(VLOOKUP(C91,FA_2026!$F$10:$AT$65451,2,FALSE),0))</f>
        <v>-</v>
      </c>
      <c r="L91" s="734" t="str">
        <f>IF(IFERROR(VLOOKUP(C91,'List Approval 2025'!$D$7:$M$65624,5,FALSE),0)=0,"-",IFERROR(VLOOKUP(C91,'List Approval 2025'!$D$7:$M$65624,5,FALSE),0))</f>
        <v>-</v>
      </c>
      <c r="M91" s="45" t="str">
        <f>IF(IFERROR(VLOOKUP(C91,FA_2026!$F$10:$AT$65451,14,FALSE),0)=0,"-",IFERROR(VLOOKUP(C91,FA_2026!$F$10:$AT$65451,14,FALSE),0))</f>
        <v>-</v>
      </c>
      <c r="N91" s="44" t="str">
        <f>IF(IFERROR(VLOOKUP(C91,FA_2026!$F$10:$AT$65451,36,FALSE),0)=0,"-",IFERROR(VLOOKUP(C91,FA_2026!$F$10:$AT$65451,36,FALSE),0))</f>
        <v>-</v>
      </c>
      <c r="O91" s="772">
        <f t="shared" si="7"/>
        <v>0</v>
      </c>
      <c r="P91" s="735">
        <f>IFERROR(VLOOKUP(C91,'List Approval 2026'!$D$7:$M$276,10,FALSE),0)</f>
        <v>0</v>
      </c>
      <c r="Q91" s="773">
        <f t="shared" si="8"/>
        <v>0</v>
      </c>
      <c r="R91" s="54" t="str">
        <f t="shared" si="9"/>
        <v>-</v>
      </c>
      <c r="S91" s="55"/>
      <c r="T91" s="774"/>
      <c r="U91" s="775" t="str">
        <f>IFERROR(VLOOKUP(C91,'List Approval 2026'!$D$7:$P$225,13,FALSE),"-")</f>
        <v>-</v>
      </c>
    </row>
    <row r="92" spans="1:21" hidden="1">
      <c r="A92" s="771">
        <f t="shared" si="10"/>
        <v>84</v>
      </c>
      <c r="B92" s="40" t="str">
        <f>IF(IFERROR(VLOOKUP(C92,FA_2026!$F$10:$AT$65451,5,FALSE),0)=0,"-",IFERROR(VLOOKUP(C92,FA_2026!$F$10:$AT$65451,5,FALSE),0))</f>
        <v>-</v>
      </c>
      <c r="C92" s="179"/>
      <c r="D92" s="40" t="str">
        <f>IF(IFERROR(VLOOKUP(C92,FA_2026!$F$10:$AT$65451,6,FALSE),0)=0,"-",IFERROR(VLOOKUP(C92,FA_2026!$F$10:$AT$65451,6,FALSE),0))</f>
        <v>-</v>
      </c>
      <c r="E92" s="40" t="str">
        <f>IF(IFERROR(VLOOKUP(C92,FA_2026!$F$10:$AT$65451,7,FALSE),0)=0,"-",IFERROR(VLOOKUP(C92,FA_2026!$F$10:$AT$65451,7,FALSE),0))</f>
        <v>-</v>
      </c>
      <c r="F92" s="40" t="str">
        <f>IF(IFERROR(VLOOKUP(C92,FA_2026!$F$10:$AT$65451,9,FALSE),0)=0,"-",IFERROR(VLOOKUP(C92,FA_2026!$F$10:$AT$65451,9,FALSE),0))</f>
        <v>-</v>
      </c>
      <c r="G92" s="40" t="str">
        <f>IF(IFERROR(VLOOKUP(C92,FA_2026!$F$10:$AT$65451,10,FALSE),0)=0,"-",IFERROR(VLOOKUP(C92,FA_2026!$F$10:$AT$65451,10,FALSE),0))</f>
        <v>-</v>
      </c>
      <c r="H92" s="40" t="str">
        <f>IF(IFERROR(VLOOKUP(C92,FA_2026!$F$10:$AT$65451,11,FALSE),0)=0,"-",IFERROR(VLOOKUP(C92,FA_2026!$F$10:$AT$65451,11,FALSE),0))</f>
        <v>-</v>
      </c>
      <c r="I92" s="40">
        <f>IFERROR(INDEX(FA_2026!$B$10:$B$1159,MATCH('Disposal 2026'!C92,FA_2026!$F$10:$F$1159,0)),0)</f>
        <v>0</v>
      </c>
      <c r="J92" s="513">
        <f>IFERROR(INDEX(FA_2026!$C$10:$C$1159,MATCH('Disposal 2026'!C92,FA_2026!$F$10:$F$1159,0)),0)</f>
        <v>0</v>
      </c>
      <c r="K92" s="100" t="str">
        <f>IF(IFERROR(VLOOKUP(C92,FA_2026!$F$10:$AT$65451,2,FALSE),0)=0,"-",IFERROR(VLOOKUP(C92,FA_2026!$F$10:$AT$65451,2,FALSE),0))</f>
        <v>-</v>
      </c>
      <c r="L92" s="734" t="str">
        <f>IF(IFERROR(VLOOKUP(C92,'List Approval 2025'!$D$7:$M$65624,5,FALSE),0)=0,"-",IFERROR(VLOOKUP(C92,'List Approval 2025'!$D$7:$M$65624,5,FALSE),0))</f>
        <v>-</v>
      </c>
      <c r="M92" s="45" t="str">
        <f>IF(IFERROR(VLOOKUP(C92,FA_2026!$F$10:$AT$65451,14,FALSE),0)=0,"-",IFERROR(VLOOKUP(C92,FA_2026!$F$10:$AT$65451,14,FALSE),0))</f>
        <v>-</v>
      </c>
      <c r="N92" s="44" t="str">
        <f>IF(IFERROR(VLOOKUP(C92,FA_2026!$F$10:$AT$65451,36,FALSE),0)=0,"-",IFERROR(VLOOKUP(C92,FA_2026!$F$10:$AT$65451,36,FALSE),0))</f>
        <v>-</v>
      </c>
      <c r="O92" s="772">
        <f t="shared" si="7"/>
        <v>0</v>
      </c>
      <c r="P92" s="735">
        <f>IFERROR(VLOOKUP(C92,'List Approval 2026'!$D$7:$M$276,10,FALSE),0)</f>
        <v>0</v>
      </c>
      <c r="Q92" s="773">
        <f t="shared" si="8"/>
        <v>0</v>
      </c>
      <c r="R92" s="54" t="str">
        <f t="shared" si="9"/>
        <v>-</v>
      </c>
      <c r="S92" s="55"/>
      <c r="T92" s="774"/>
      <c r="U92" s="775" t="str">
        <f>IFERROR(VLOOKUP(C92,'List Approval 2026'!$D$7:$P$225,13,FALSE),"-")</f>
        <v>-</v>
      </c>
    </row>
    <row r="93" spans="1:21" hidden="1">
      <c r="A93" s="771">
        <f t="shared" si="10"/>
        <v>85</v>
      </c>
      <c r="B93" s="40" t="str">
        <f>IF(IFERROR(VLOOKUP(C93,FA_2026!$F$10:$AT$65451,5,FALSE),0)=0,"-",IFERROR(VLOOKUP(C93,FA_2026!$F$10:$AT$65451,5,FALSE),0))</f>
        <v>-</v>
      </c>
      <c r="C93" s="179"/>
      <c r="D93" s="40" t="str">
        <f>IF(IFERROR(VLOOKUP(C93,FA_2026!$F$10:$AT$65451,6,FALSE),0)=0,"-",IFERROR(VLOOKUP(C93,FA_2026!$F$10:$AT$65451,6,FALSE),0))</f>
        <v>-</v>
      </c>
      <c r="E93" s="40" t="str">
        <f>IF(IFERROR(VLOOKUP(C93,FA_2026!$F$10:$AT$65451,7,FALSE),0)=0,"-",IFERROR(VLOOKUP(C93,FA_2026!$F$10:$AT$65451,7,FALSE),0))</f>
        <v>-</v>
      </c>
      <c r="F93" s="40" t="str">
        <f>IF(IFERROR(VLOOKUP(C93,FA_2026!$F$10:$AT$65451,9,FALSE),0)=0,"-",IFERROR(VLOOKUP(C93,FA_2026!$F$10:$AT$65451,9,FALSE),0))</f>
        <v>-</v>
      </c>
      <c r="G93" s="40" t="str">
        <f>IF(IFERROR(VLOOKUP(C93,FA_2026!$F$10:$AT$65451,10,FALSE),0)=0,"-",IFERROR(VLOOKUP(C93,FA_2026!$F$10:$AT$65451,10,FALSE),0))</f>
        <v>-</v>
      </c>
      <c r="H93" s="40" t="str">
        <f>IF(IFERROR(VLOOKUP(C93,FA_2026!$F$10:$AT$65451,11,FALSE),0)=0,"-",IFERROR(VLOOKUP(C93,FA_2026!$F$10:$AT$65451,11,FALSE),0))</f>
        <v>-</v>
      </c>
      <c r="I93" s="40">
        <f>IFERROR(INDEX(FA_2026!$B$10:$B$1159,MATCH('Disposal 2026'!C93,FA_2026!$F$10:$F$1159,0)),0)</f>
        <v>0</v>
      </c>
      <c r="J93" s="513">
        <f>IFERROR(INDEX(FA_2026!$C$10:$C$1159,MATCH('Disposal 2026'!C93,FA_2026!$F$10:$F$1159,0)),0)</f>
        <v>0</v>
      </c>
      <c r="K93" s="100" t="str">
        <f>IF(IFERROR(VLOOKUP(C93,FA_2026!$F$10:$AT$65451,2,FALSE),0)=0,"-",IFERROR(VLOOKUP(C93,FA_2026!$F$10:$AT$65451,2,FALSE),0))</f>
        <v>-</v>
      </c>
      <c r="L93" s="734" t="str">
        <f>IF(IFERROR(VLOOKUP(C93,'List Approval 2025'!$D$7:$M$65624,5,FALSE),0)=0,"-",IFERROR(VLOOKUP(C93,'List Approval 2025'!$D$7:$M$65624,5,FALSE),0))</f>
        <v>-</v>
      </c>
      <c r="M93" s="45" t="str">
        <f>IF(IFERROR(VLOOKUP(C93,FA_2026!$F$10:$AT$65451,14,FALSE),0)=0,"-",IFERROR(VLOOKUP(C93,FA_2026!$F$10:$AT$65451,14,FALSE),0))</f>
        <v>-</v>
      </c>
      <c r="N93" s="44" t="str">
        <f>IF(IFERROR(VLOOKUP(C93,FA_2026!$F$10:$AT$65451,36,FALSE),0)=0,"-",IFERROR(VLOOKUP(C93,FA_2026!$F$10:$AT$65451,36,FALSE),0))</f>
        <v>-</v>
      </c>
      <c r="O93" s="772">
        <f t="shared" si="7"/>
        <v>0</v>
      </c>
      <c r="P93" s="735">
        <f>IFERROR(VLOOKUP(C93,'List Approval 2026'!$D$7:$M$276,10,FALSE),0)</f>
        <v>0</v>
      </c>
      <c r="Q93" s="773">
        <f t="shared" si="8"/>
        <v>0</v>
      </c>
      <c r="R93" s="54" t="str">
        <f t="shared" si="9"/>
        <v>-</v>
      </c>
      <c r="S93" s="55"/>
      <c r="T93" s="774"/>
      <c r="U93" s="775" t="str">
        <f>IFERROR(VLOOKUP(C93,'List Approval 2026'!$D$7:$P$225,13,FALSE),"-")</f>
        <v>-</v>
      </c>
    </row>
    <row r="94" spans="1:21" hidden="1">
      <c r="A94" s="771">
        <f t="shared" si="10"/>
        <v>86</v>
      </c>
      <c r="B94" s="40" t="str">
        <f>IF(IFERROR(VLOOKUP(C94,FA_2026!$F$10:$AT$65451,5,FALSE),0)=0,"-",IFERROR(VLOOKUP(C94,FA_2026!$F$10:$AT$65451,5,FALSE),0))</f>
        <v>-</v>
      </c>
      <c r="C94" s="179"/>
      <c r="D94" s="40" t="str">
        <f>IF(IFERROR(VLOOKUP(C94,FA_2026!$F$10:$AT$65451,6,FALSE),0)=0,"-",IFERROR(VLOOKUP(C94,FA_2026!$F$10:$AT$65451,6,FALSE),0))</f>
        <v>-</v>
      </c>
      <c r="E94" s="40" t="str">
        <f>IF(IFERROR(VLOOKUP(C94,FA_2026!$F$10:$AT$65451,7,FALSE),0)=0,"-",IFERROR(VLOOKUP(C94,FA_2026!$F$10:$AT$65451,7,FALSE),0))</f>
        <v>-</v>
      </c>
      <c r="F94" s="40" t="str">
        <f>IF(IFERROR(VLOOKUP(C94,FA_2026!$F$10:$AT$65451,9,FALSE),0)=0,"-",IFERROR(VLOOKUP(C94,FA_2026!$F$10:$AT$65451,9,FALSE),0))</f>
        <v>-</v>
      </c>
      <c r="G94" s="40" t="str">
        <f>IF(IFERROR(VLOOKUP(C94,FA_2026!$F$10:$AT$65451,10,FALSE),0)=0,"-",IFERROR(VLOOKUP(C94,FA_2026!$F$10:$AT$65451,10,FALSE),0))</f>
        <v>-</v>
      </c>
      <c r="H94" s="40" t="str">
        <f>IF(IFERROR(VLOOKUP(C94,FA_2026!$F$10:$AT$65451,11,FALSE),0)=0,"-",IFERROR(VLOOKUP(C94,FA_2026!$F$10:$AT$65451,11,FALSE),0))</f>
        <v>-</v>
      </c>
      <c r="I94" s="40">
        <f>IFERROR(INDEX(FA_2026!$B$10:$B$1159,MATCH('Disposal 2026'!C94,FA_2026!$F$10:$F$1159,0)),0)</f>
        <v>0</v>
      </c>
      <c r="J94" s="513">
        <f>IFERROR(INDEX(FA_2026!$C$10:$C$1159,MATCH('Disposal 2026'!C94,FA_2026!$F$10:$F$1159,0)),0)</f>
        <v>0</v>
      </c>
      <c r="K94" s="100" t="str">
        <f>IF(IFERROR(VLOOKUP(C94,FA_2026!$F$10:$AT$65451,2,FALSE),0)=0,"-",IFERROR(VLOOKUP(C94,FA_2026!$F$10:$AT$65451,2,FALSE),0))</f>
        <v>-</v>
      </c>
      <c r="L94" s="734" t="str">
        <f>IF(IFERROR(VLOOKUP(C94,'List Approval 2025'!$D$7:$M$65624,5,FALSE),0)=0,"-",IFERROR(VLOOKUP(C94,'List Approval 2025'!$D$7:$M$65624,5,FALSE),0))</f>
        <v>-</v>
      </c>
      <c r="M94" s="45" t="str">
        <f>IF(IFERROR(VLOOKUP(C94,FA_2026!$F$10:$AT$65451,14,FALSE),0)=0,"-",IFERROR(VLOOKUP(C94,FA_2026!$F$10:$AT$65451,14,FALSE),0))</f>
        <v>-</v>
      </c>
      <c r="N94" s="44" t="str">
        <f>IF(IFERROR(VLOOKUP(C94,FA_2026!$F$10:$AT$65451,36,FALSE),0)=0,"-",IFERROR(VLOOKUP(C94,FA_2026!$F$10:$AT$65451,36,FALSE),0))</f>
        <v>-</v>
      </c>
      <c r="O94" s="772">
        <f t="shared" si="7"/>
        <v>0</v>
      </c>
      <c r="P94" s="735">
        <f>IFERROR(VLOOKUP(C94,'List Approval 2026'!$D$7:$M$276,10,FALSE),0)</f>
        <v>0</v>
      </c>
      <c r="Q94" s="773">
        <f t="shared" si="8"/>
        <v>0</v>
      </c>
      <c r="R94" s="54" t="str">
        <f t="shared" si="9"/>
        <v>-</v>
      </c>
      <c r="S94" s="55"/>
      <c r="T94" s="774"/>
      <c r="U94" s="775" t="str">
        <f>IFERROR(VLOOKUP(C94,'List Approval 2026'!$D$7:$P$225,13,FALSE),"-")</f>
        <v>-</v>
      </c>
    </row>
    <row r="95" spans="1:21" hidden="1">
      <c r="A95" s="771">
        <f t="shared" si="10"/>
        <v>87</v>
      </c>
      <c r="B95" s="40" t="str">
        <f>IF(IFERROR(VLOOKUP(C95,FA_2026!$F$10:$AT$65451,5,FALSE),0)=0,"-",IFERROR(VLOOKUP(C95,FA_2026!$F$10:$AT$65451,5,FALSE),0))</f>
        <v>-</v>
      </c>
      <c r="C95" s="179"/>
      <c r="D95" s="40" t="str">
        <f>IF(IFERROR(VLOOKUP(C95,FA_2026!$F$10:$AT$65451,6,FALSE),0)=0,"-",IFERROR(VLOOKUP(C95,FA_2026!$F$10:$AT$65451,6,FALSE),0))</f>
        <v>-</v>
      </c>
      <c r="E95" s="40" t="str">
        <f>IF(IFERROR(VLOOKUP(C95,FA_2026!$F$10:$AT$65451,7,FALSE),0)=0,"-",IFERROR(VLOOKUP(C95,FA_2026!$F$10:$AT$65451,7,FALSE),0))</f>
        <v>-</v>
      </c>
      <c r="F95" s="40" t="str">
        <f>IF(IFERROR(VLOOKUP(C95,FA_2026!$F$10:$AT$65451,9,FALSE),0)=0,"-",IFERROR(VLOOKUP(C95,FA_2026!$F$10:$AT$65451,9,FALSE),0))</f>
        <v>-</v>
      </c>
      <c r="G95" s="40" t="str">
        <f>IF(IFERROR(VLOOKUP(C95,FA_2026!$F$10:$AT$65451,10,FALSE),0)=0,"-",IFERROR(VLOOKUP(C95,FA_2026!$F$10:$AT$65451,10,FALSE),0))</f>
        <v>-</v>
      </c>
      <c r="H95" s="40" t="str">
        <f>IF(IFERROR(VLOOKUP(C95,FA_2026!$F$10:$AT$65451,11,FALSE),0)=0,"-",IFERROR(VLOOKUP(C95,FA_2026!$F$10:$AT$65451,11,FALSE),0))</f>
        <v>-</v>
      </c>
      <c r="I95" s="40">
        <f>IFERROR(INDEX(FA_2026!$B$10:$B$1159,MATCH('Disposal 2026'!C95,FA_2026!$F$10:$F$1159,0)),0)</f>
        <v>0</v>
      </c>
      <c r="J95" s="513">
        <f>IFERROR(INDEX(FA_2026!$C$10:$C$1159,MATCH('Disposal 2026'!C95,FA_2026!$F$10:$F$1159,0)),0)</f>
        <v>0</v>
      </c>
      <c r="K95" s="100" t="str">
        <f>IF(IFERROR(VLOOKUP(C95,FA_2026!$F$10:$AT$65451,2,FALSE),0)=0,"-",IFERROR(VLOOKUP(C95,FA_2026!$F$10:$AT$65451,2,FALSE),0))</f>
        <v>-</v>
      </c>
      <c r="L95" s="734" t="str">
        <f>IF(IFERROR(VLOOKUP(C95,'List Approval 2025'!$D$7:$M$65624,5,FALSE),0)=0,"-",IFERROR(VLOOKUP(C95,'List Approval 2025'!$D$7:$M$65624,5,FALSE),0))</f>
        <v>-</v>
      </c>
      <c r="M95" s="45" t="str">
        <f>IF(IFERROR(VLOOKUP(C95,FA_2026!$F$10:$AT$65451,14,FALSE),0)=0,"-",IFERROR(VLOOKUP(C95,FA_2026!$F$10:$AT$65451,14,FALSE),0))</f>
        <v>-</v>
      </c>
      <c r="N95" s="44" t="str">
        <f>IF(IFERROR(VLOOKUP(C95,FA_2026!$F$10:$AT$65451,36,FALSE),0)=0,"-",IFERROR(VLOOKUP(C95,FA_2026!$F$10:$AT$65451,36,FALSE),0))</f>
        <v>-</v>
      </c>
      <c r="O95" s="772">
        <f t="shared" si="7"/>
        <v>0</v>
      </c>
      <c r="P95" s="735">
        <f>IFERROR(VLOOKUP(C95,'List Approval 2026'!$D$7:$M$276,10,FALSE),0)</f>
        <v>0</v>
      </c>
      <c r="Q95" s="773">
        <f t="shared" si="8"/>
        <v>0</v>
      </c>
      <c r="R95" s="54" t="str">
        <f t="shared" si="9"/>
        <v>-</v>
      </c>
      <c r="S95" s="55"/>
      <c r="T95" s="774"/>
      <c r="U95" s="775" t="str">
        <f>IFERROR(VLOOKUP(C95,'List Approval 2026'!$D$7:$P$225,13,FALSE),"-")</f>
        <v>-</v>
      </c>
    </row>
    <row r="96" spans="1:21" hidden="1">
      <c r="A96" s="771">
        <f t="shared" si="10"/>
        <v>88</v>
      </c>
      <c r="B96" s="40" t="str">
        <f>IF(IFERROR(VLOOKUP(C96,FA_2026!$F$10:$AT$65451,5,FALSE),0)=0,"-",IFERROR(VLOOKUP(C96,FA_2026!$F$10:$AT$65451,5,FALSE),0))</f>
        <v>-</v>
      </c>
      <c r="C96" s="179"/>
      <c r="D96" s="40" t="str">
        <f>IF(IFERROR(VLOOKUP(C96,FA_2026!$F$10:$AT$65451,6,FALSE),0)=0,"-",IFERROR(VLOOKUP(C96,FA_2026!$F$10:$AT$65451,6,FALSE),0))</f>
        <v>-</v>
      </c>
      <c r="E96" s="40" t="str">
        <f>IF(IFERROR(VLOOKUP(C96,FA_2026!$F$10:$AT$65451,7,FALSE),0)=0,"-",IFERROR(VLOOKUP(C96,FA_2026!$F$10:$AT$65451,7,FALSE),0))</f>
        <v>-</v>
      </c>
      <c r="F96" s="40" t="str">
        <f>IF(IFERROR(VLOOKUP(C96,FA_2026!$F$10:$AT$65451,9,FALSE),0)=0,"-",IFERROR(VLOOKUP(C96,FA_2026!$F$10:$AT$65451,9,FALSE),0))</f>
        <v>-</v>
      </c>
      <c r="G96" s="40" t="str">
        <f>IF(IFERROR(VLOOKUP(C96,FA_2026!$F$10:$AT$65451,10,FALSE),0)=0,"-",IFERROR(VLOOKUP(C96,FA_2026!$F$10:$AT$65451,10,FALSE),0))</f>
        <v>-</v>
      </c>
      <c r="H96" s="40" t="str">
        <f>IF(IFERROR(VLOOKUP(C96,FA_2026!$F$10:$AT$65451,11,FALSE),0)=0,"-",IFERROR(VLOOKUP(C96,FA_2026!$F$10:$AT$65451,11,FALSE),0))</f>
        <v>-</v>
      </c>
      <c r="I96" s="40">
        <f>IFERROR(INDEX(FA_2026!$B$10:$B$1159,MATCH('Disposal 2026'!C96,FA_2026!$F$10:$F$1159,0)),0)</f>
        <v>0</v>
      </c>
      <c r="J96" s="513">
        <f>IFERROR(INDEX(FA_2026!$C$10:$C$1159,MATCH('Disposal 2026'!C96,FA_2026!$F$10:$F$1159,0)),0)</f>
        <v>0</v>
      </c>
      <c r="K96" s="100" t="str">
        <f>IF(IFERROR(VLOOKUP(C96,FA_2026!$F$10:$AT$65451,2,FALSE),0)=0,"-",IFERROR(VLOOKUP(C96,FA_2026!$F$10:$AT$65451,2,FALSE),0))</f>
        <v>-</v>
      </c>
      <c r="L96" s="734" t="str">
        <f>IF(IFERROR(VLOOKUP(C96,'List Approval 2025'!$D$7:$M$65624,5,FALSE),0)=0,"-",IFERROR(VLOOKUP(C96,'List Approval 2025'!$D$7:$M$65624,5,FALSE),0))</f>
        <v>-</v>
      </c>
      <c r="M96" s="45" t="str">
        <f>IF(IFERROR(VLOOKUP(C96,FA_2026!$F$10:$AT$65451,14,FALSE),0)=0,"-",IFERROR(VLOOKUP(C96,FA_2026!$F$10:$AT$65451,14,FALSE),0))</f>
        <v>-</v>
      </c>
      <c r="N96" s="44" t="str">
        <f>IF(IFERROR(VLOOKUP(C96,FA_2026!$F$10:$AT$65451,36,FALSE),0)=0,"-",IFERROR(VLOOKUP(C96,FA_2026!$F$10:$AT$65451,36,FALSE),0))</f>
        <v>-</v>
      </c>
      <c r="O96" s="772">
        <f t="shared" si="7"/>
        <v>0</v>
      </c>
      <c r="P96" s="735">
        <f>IFERROR(VLOOKUP(C96,'List Approval 2026'!$D$7:$M$276,10,FALSE),0)</f>
        <v>0</v>
      </c>
      <c r="Q96" s="773">
        <f t="shared" si="8"/>
        <v>0</v>
      </c>
      <c r="R96" s="54" t="str">
        <f t="shared" si="9"/>
        <v>-</v>
      </c>
      <c r="S96" s="55"/>
      <c r="T96" s="774"/>
      <c r="U96" s="775" t="str">
        <f>IFERROR(VLOOKUP(C96,'List Approval 2026'!$D$7:$P$225,13,FALSE),"-")</f>
        <v>-</v>
      </c>
    </row>
    <row r="97" spans="1:21" hidden="1">
      <c r="A97" s="771">
        <f t="shared" si="10"/>
        <v>89</v>
      </c>
      <c r="B97" s="40" t="str">
        <f>IF(IFERROR(VLOOKUP(C97,FA_2026!$F$10:$AT$65451,5,FALSE),0)=0,"-",IFERROR(VLOOKUP(C97,FA_2026!$F$10:$AT$65451,5,FALSE),0))</f>
        <v>-</v>
      </c>
      <c r="C97" s="179"/>
      <c r="D97" s="40" t="str">
        <f>IF(IFERROR(VLOOKUP(C97,FA_2026!$F$10:$AT$65451,6,FALSE),0)=0,"-",IFERROR(VLOOKUP(C97,FA_2026!$F$10:$AT$65451,6,FALSE),0))</f>
        <v>-</v>
      </c>
      <c r="E97" s="40" t="str">
        <f>IF(IFERROR(VLOOKUP(C97,FA_2026!$F$10:$AT$65451,7,FALSE),0)=0,"-",IFERROR(VLOOKUP(C97,FA_2026!$F$10:$AT$65451,7,FALSE),0))</f>
        <v>-</v>
      </c>
      <c r="F97" s="40" t="str">
        <f>IF(IFERROR(VLOOKUP(C97,FA_2026!$F$10:$AT$65451,9,FALSE),0)=0,"-",IFERROR(VLOOKUP(C97,FA_2026!$F$10:$AT$65451,9,FALSE),0))</f>
        <v>-</v>
      </c>
      <c r="G97" s="40" t="str">
        <f>IF(IFERROR(VLOOKUP(C97,FA_2026!$F$10:$AT$65451,10,FALSE),0)=0,"-",IFERROR(VLOOKUP(C97,FA_2026!$F$10:$AT$65451,10,FALSE),0))</f>
        <v>-</v>
      </c>
      <c r="H97" s="40" t="str">
        <f>IF(IFERROR(VLOOKUP(C97,FA_2026!$F$10:$AT$65451,11,FALSE),0)=0,"-",IFERROR(VLOOKUP(C97,FA_2026!$F$10:$AT$65451,11,FALSE),0))</f>
        <v>-</v>
      </c>
      <c r="I97" s="40">
        <f>IFERROR(INDEX(FA_2026!$B$10:$B$1159,MATCH('Disposal 2026'!C97,FA_2026!$F$10:$F$1159,0)),0)</f>
        <v>0</v>
      </c>
      <c r="J97" s="513">
        <f>IFERROR(INDEX(FA_2026!$C$10:$C$1159,MATCH('Disposal 2026'!C97,FA_2026!$F$10:$F$1159,0)),0)</f>
        <v>0</v>
      </c>
      <c r="K97" s="100" t="str">
        <f>IF(IFERROR(VLOOKUP(C97,FA_2026!$F$10:$AT$65451,2,FALSE),0)=0,"-",IFERROR(VLOOKUP(C97,FA_2026!$F$10:$AT$65451,2,FALSE),0))</f>
        <v>-</v>
      </c>
      <c r="L97" s="734" t="str">
        <f>IF(IFERROR(VLOOKUP(C97,'List Approval 2025'!$D$7:$M$65624,5,FALSE),0)=0,"-",IFERROR(VLOOKUP(C97,'List Approval 2025'!$D$7:$M$65624,5,FALSE),0))</f>
        <v>-</v>
      </c>
      <c r="M97" s="45" t="str">
        <f>IF(IFERROR(VLOOKUP(C97,FA_2026!$F$10:$AT$65451,14,FALSE),0)=0,"-",IFERROR(VLOOKUP(C97,FA_2026!$F$10:$AT$65451,14,FALSE),0))</f>
        <v>-</v>
      </c>
      <c r="N97" s="44" t="str">
        <f>IF(IFERROR(VLOOKUP(C97,FA_2026!$F$10:$AT$65451,36,FALSE),0)=0,"-",IFERROR(VLOOKUP(C97,FA_2026!$F$10:$AT$65451,36,FALSE),0))</f>
        <v>-</v>
      </c>
      <c r="O97" s="772">
        <f t="shared" ref="O97:O136" si="11">ROUND(IFERROR(+M97-N97,0),0)</f>
        <v>0</v>
      </c>
      <c r="P97" s="735">
        <f>IFERROR(VLOOKUP(C97,'List Approval 2026'!$D$7:$M$276,10,FALSE),0)</f>
        <v>0</v>
      </c>
      <c r="Q97" s="773">
        <f t="shared" ref="Q97:Q136" si="12">(IFERROR(IF(+P97-O97&lt;0,"-",+P97-O97),0))</f>
        <v>0</v>
      </c>
      <c r="R97" s="54" t="str">
        <f t="shared" ref="R97:R136" si="13">(IFERROR(IF(P97-O97&gt;=0,"-",O97-P97),0))</f>
        <v>-</v>
      </c>
      <c r="S97" s="55"/>
      <c r="T97" s="774"/>
      <c r="U97" s="775" t="str">
        <f>IFERROR(VLOOKUP(C97,'List Approval 2026'!$D$7:$P$225,13,FALSE),"-")</f>
        <v>-</v>
      </c>
    </row>
    <row r="98" spans="1:21" hidden="1">
      <c r="A98" s="771">
        <f t="shared" si="10"/>
        <v>90</v>
      </c>
      <c r="B98" s="40" t="str">
        <f>IF(IFERROR(VLOOKUP(C98,FA_2026!$F$10:$AT$65451,5,FALSE),0)=0,"-",IFERROR(VLOOKUP(C98,FA_2026!$F$10:$AT$65451,5,FALSE),0))</f>
        <v>-</v>
      </c>
      <c r="C98" s="179"/>
      <c r="D98" s="40" t="str">
        <f>IF(IFERROR(VLOOKUP(C98,FA_2026!$F$10:$AT$65451,6,FALSE),0)=0,"-",IFERROR(VLOOKUP(C98,FA_2026!$F$10:$AT$65451,6,FALSE),0))</f>
        <v>-</v>
      </c>
      <c r="E98" s="40" t="str">
        <f>IF(IFERROR(VLOOKUP(C98,FA_2026!$F$10:$AT$65451,7,FALSE),0)=0,"-",IFERROR(VLOOKUP(C98,FA_2026!$F$10:$AT$65451,7,FALSE),0))</f>
        <v>-</v>
      </c>
      <c r="F98" s="40" t="str">
        <f>IF(IFERROR(VLOOKUP(C98,FA_2026!$F$10:$AT$65451,9,FALSE),0)=0,"-",IFERROR(VLOOKUP(C98,FA_2026!$F$10:$AT$65451,9,FALSE),0))</f>
        <v>-</v>
      </c>
      <c r="G98" s="40" t="str">
        <f>IF(IFERROR(VLOOKUP(C98,FA_2026!$F$10:$AT$65451,10,FALSE),0)=0,"-",IFERROR(VLOOKUP(C98,FA_2026!$F$10:$AT$65451,10,FALSE),0))</f>
        <v>-</v>
      </c>
      <c r="H98" s="40" t="str">
        <f>IF(IFERROR(VLOOKUP(C98,FA_2026!$F$10:$AT$65451,11,FALSE),0)=0,"-",IFERROR(VLOOKUP(C98,FA_2026!$F$10:$AT$65451,11,FALSE),0))</f>
        <v>-</v>
      </c>
      <c r="I98" s="40">
        <f>IFERROR(INDEX(FA_2026!$B$10:$B$1159,MATCH('Disposal 2026'!C98,FA_2026!$F$10:$F$1159,0)),0)</f>
        <v>0</v>
      </c>
      <c r="J98" s="513">
        <f>IFERROR(INDEX(FA_2026!$C$10:$C$1159,MATCH('Disposal 2026'!C98,FA_2026!$F$10:$F$1159,0)),0)</f>
        <v>0</v>
      </c>
      <c r="K98" s="100" t="str">
        <f>IF(IFERROR(VLOOKUP(C98,FA_2026!$F$10:$AT$65451,2,FALSE),0)=0,"-",IFERROR(VLOOKUP(C98,FA_2026!$F$10:$AT$65451,2,FALSE),0))</f>
        <v>-</v>
      </c>
      <c r="L98" s="734" t="str">
        <f>IF(IFERROR(VLOOKUP(C98,'List Approval 2025'!$D$7:$M$65624,5,FALSE),0)=0,"-",IFERROR(VLOOKUP(C98,'List Approval 2025'!$D$7:$M$65624,5,FALSE),0))</f>
        <v>-</v>
      </c>
      <c r="M98" s="45" t="str">
        <f>IF(IFERROR(VLOOKUP(C98,FA_2026!$F$10:$AT$65451,14,FALSE),0)=0,"-",IFERROR(VLOOKUP(C98,FA_2026!$F$10:$AT$65451,14,FALSE),0))</f>
        <v>-</v>
      </c>
      <c r="N98" s="44" t="str">
        <f>IF(IFERROR(VLOOKUP(C98,FA_2026!$F$10:$AT$65451,36,FALSE),0)=0,"-",IFERROR(VLOOKUP(C98,FA_2026!$F$10:$AT$65451,36,FALSE),0))</f>
        <v>-</v>
      </c>
      <c r="O98" s="772">
        <f t="shared" si="11"/>
        <v>0</v>
      </c>
      <c r="P98" s="735">
        <f>IFERROR(VLOOKUP(C98,'List Approval 2026'!$D$7:$M$276,10,FALSE),0)</f>
        <v>0</v>
      </c>
      <c r="Q98" s="773">
        <f t="shared" si="12"/>
        <v>0</v>
      </c>
      <c r="R98" s="54" t="str">
        <f t="shared" si="13"/>
        <v>-</v>
      </c>
      <c r="S98" s="55"/>
      <c r="T98" s="774"/>
      <c r="U98" s="775" t="str">
        <f>IFERROR(VLOOKUP(C98,'List Approval 2026'!$D$7:$P$225,13,FALSE),"-")</f>
        <v>-</v>
      </c>
    </row>
    <row r="99" spans="1:21" hidden="1">
      <c r="A99" s="771">
        <f t="shared" si="10"/>
        <v>91</v>
      </c>
      <c r="B99" s="40" t="str">
        <f>IF(IFERROR(VLOOKUP(C99,FA_2026!$F$10:$AT$65451,5,FALSE),0)=0,"-",IFERROR(VLOOKUP(C99,FA_2026!$F$10:$AT$65451,5,FALSE),0))</f>
        <v>-</v>
      </c>
      <c r="C99" s="179"/>
      <c r="D99" s="40" t="str">
        <f>IF(IFERROR(VLOOKUP(C99,FA_2026!$F$10:$AT$65451,6,FALSE),0)=0,"-",IFERROR(VLOOKUP(C99,FA_2026!$F$10:$AT$65451,6,FALSE),0))</f>
        <v>-</v>
      </c>
      <c r="E99" s="40" t="str">
        <f>IF(IFERROR(VLOOKUP(C99,FA_2026!$F$10:$AT$65451,7,FALSE),0)=0,"-",IFERROR(VLOOKUP(C99,FA_2026!$F$10:$AT$65451,7,FALSE),0))</f>
        <v>-</v>
      </c>
      <c r="F99" s="40" t="str">
        <f>IF(IFERROR(VLOOKUP(C99,FA_2026!$F$10:$AT$65451,9,FALSE),0)=0,"-",IFERROR(VLOOKUP(C99,FA_2026!$F$10:$AT$65451,9,FALSE),0))</f>
        <v>-</v>
      </c>
      <c r="G99" s="40" t="str">
        <f>IF(IFERROR(VLOOKUP(C99,FA_2026!$F$10:$AT$65451,10,FALSE),0)=0,"-",IFERROR(VLOOKUP(C99,FA_2026!$F$10:$AT$65451,10,FALSE),0))</f>
        <v>-</v>
      </c>
      <c r="H99" s="40" t="str">
        <f>IF(IFERROR(VLOOKUP(C99,FA_2026!$F$10:$AT$65451,11,FALSE),0)=0,"-",IFERROR(VLOOKUP(C99,FA_2026!$F$10:$AT$65451,11,FALSE),0))</f>
        <v>-</v>
      </c>
      <c r="I99" s="40">
        <f>IFERROR(INDEX(FA_2026!$B$10:$B$1159,MATCH('Disposal 2026'!C99,FA_2026!$F$10:$F$1159,0)),0)</f>
        <v>0</v>
      </c>
      <c r="J99" s="513">
        <f>IFERROR(INDEX(FA_2026!$C$10:$C$1159,MATCH('Disposal 2026'!C99,FA_2026!$F$10:$F$1159,0)),0)</f>
        <v>0</v>
      </c>
      <c r="K99" s="100" t="str">
        <f>IF(IFERROR(VLOOKUP(C99,FA_2026!$F$10:$AT$65451,2,FALSE),0)=0,"-",IFERROR(VLOOKUP(C99,FA_2026!$F$10:$AT$65451,2,FALSE),0))</f>
        <v>-</v>
      </c>
      <c r="L99" s="734" t="str">
        <f>IF(IFERROR(VLOOKUP(C99,'List Approval 2025'!$D$7:$M$65624,5,FALSE),0)=0,"-",IFERROR(VLOOKUP(C99,'List Approval 2025'!$D$7:$M$65624,5,FALSE),0))</f>
        <v>-</v>
      </c>
      <c r="M99" s="45" t="str">
        <f>IF(IFERROR(VLOOKUP(C99,FA_2026!$F$10:$AT$65451,14,FALSE),0)=0,"-",IFERROR(VLOOKUP(C99,FA_2026!$F$10:$AT$65451,14,FALSE),0))</f>
        <v>-</v>
      </c>
      <c r="N99" s="44" t="str">
        <f>IF(IFERROR(VLOOKUP(C99,FA_2026!$F$10:$AT$65451,36,FALSE),0)=0,"-",IFERROR(VLOOKUP(C99,FA_2026!$F$10:$AT$65451,36,FALSE),0))</f>
        <v>-</v>
      </c>
      <c r="O99" s="772">
        <f t="shared" si="11"/>
        <v>0</v>
      </c>
      <c r="P99" s="735">
        <f>IFERROR(VLOOKUP(C99,'List Approval 2026'!$D$7:$M$276,10,FALSE),0)</f>
        <v>0</v>
      </c>
      <c r="Q99" s="773">
        <f t="shared" si="12"/>
        <v>0</v>
      </c>
      <c r="R99" s="54" t="str">
        <f t="shared" si="13"/>
        <v>-</v>
      </c>
      <c r="S99" s="55"/>
      <c r="T99" s="774"/>
      <c r="U99" s="775" t="str">
        <f>IFERROR(VLOOKUP(C99,'List Approval 2026'!$D$7:$P$225,13,FALSE),"-")</f>
        <v>-</v>
      </c>
    </row>
    <row r="100" spans="1:21" hidden="1">
      <c r="A100" s="771">
        <f t="shared" si="10"/>
        <v>92</v>
      </c>
      <c r="B100" s="40" t="str">
        <f>IF(IFERROR(VLOOKUP(C100,FA_2026!$F$10:$AT$65451,5,FALSE),0)=0,"-",IFERROR(VLOOKUP(C100,FA_2026!$F$10:$AT$65451,5,FALSE),0))</f>
        <v>-</v>
      </c>
      <c r="C100" s="179"/>
      <c r="D100" s="40" t="str">
        <f>IF(IFERROR(VLOOKUP(C100,FA_2026!$F$10:$AT$65451,6,FALSE),0)=0,"-",IFERROR(VLOOKUP(C100,FA_2026!$F$10:$AT$65451,6,FALSE),0))</f>
        <v>-</v>
      </c>
      <c r="E100" s="40" t="str">
        <f>IF(IFERROR(VLOOKUP(C100,FA_2026!$F$10:$AT$65451,7,FALSE),0)=0,"-",IFERROR(VLOOKUP(C100,FA_2026!$F$10:$AT$65451,7,FALSE),0))</f>
        <v>-</v>
      </c>
      <c r="F100" s="40" t="str">
        <f>IF(IFERROR(VLOOKUP(C100,FA_2026!$F$10:$AT$65451,9,FALSE),0)=0,"-",IFERROR(VLOOKUP(C100,FA_2026!$F$10:$AT$65451,9,FALSE),0))</f>
        <v>-</v>
      </c>
      <c r="G100" s="40" t="str">
        <f>IF(IFERROR(VLOOKUP(C100,FA_2026!$F$10:$AT$65451,10,FALSE),0)=0,"-",IFERROR(VLOOKUP(C100,FA_2026!$F$10:$AT$65451,10,FALSE),0))</f>
        <v>-</v>
      </c>
      <c r="H100" s="40" t="str">
        <f>IF(IFERROR(VLOOKUP(C100,FA_2026!$F$10:$AT$65451,11,FALSE),0)=0,"-",IFERROR(VLOOKUP(C100,FA_2026!$F$10:$AT$65451,11,FALSE),0))</f>
        <v>-</v>
      </c>
      <c r="I100" s="40">
        <f>IFERROR(INDEX(FA_2026!$B$10:$B$1159,MATCH('Disposal 2026'!C100,FA_2026!$F$10:$F$1159,0)),0)</f>
        <v>0</v>
      </c>
      <c r="J100" s="513">
        <f>IFERROR(INDEX(FA_2026!$C$10:$C$1159,MATCH('Disposal 2026'!C100,FA_2026!$F$10:$F$1159,0)),0)</f>
        <v>0</v>
      </c>
      <c r="K100" s="100" t="str">
        <f>IF(IFERROR(VLOOKUP(C100,FA_2026!$F$10:$AT$65451,2,FALSE),0)=0,"-",IFERROR(VLOOKUP(C100,FA_2026!$F$10:$AT$65451,2,FALSE),0))</f>
        <v>-</v>
      </c>
      <c r="L100" s="734" t="str">
        <f>IF(IFERROR(VLOOKUP(C100,'List Approval 2025'!$D$7:$M$65624,5,FALSE),0)=0,"-",IFERROR(VLOOKUP(C100,'List Approval 2025'!$D$7:$M$65624,5,FALSE),0))</f>
        <v>-</v>
      </c>
      <c r="M100" s="45" t="str">
        <f>IF(IFERROR(VLOOKUP(C100,FA_2026!$F$10:$AT$65451,14,FALSE),0)=0,"-",IFERROR(VLOOKUP(C100,FA_2026!$F$10:$AT$65451,14,FALSE),0))</f>
        <v>-</v>
      </c>
      <c r="N100" s="44" t="str">
        <f>IF(IFERROR(VLOOKUP(C100,FA_2026!$F$10:$AT$65451,36,FALSE),0)=0,"-",IFERROR(VLOOKUP(C100,FA_2026!$F$10:$AT$65451,36,FALSE),0))</f>
        <v>-</v>
      </c>
      <c r="O100" s="772">
        <f t="shared" si="11"/>
        <v>0</v>
      </c>
      <c r="P100" s="735">
        <f>IFERROR(VLOOKUP(C100,'List Approval 2026'!$D$7:$M$276,10,FALSE),0)</f>
        <v>0</v>
      </c>
      <c r="Q100" s="773">
        <f t="shared" si="12"/>
        <v>0</v>
      </c>
      <c r="R100" s="54" t="str">
        <f t="shared" si="13"/>
        <v>-</v>
      </c>
      <c r="S100" s="55"/>
      <c r="T100" s="774"/>
      <c r="U100" s="775" t="str">
        <f>IFERROR(VLOOKUP(C100,'List Approval 2026'!$D$7:$P$225,13,FALSE),"-")</f>
        <v>-</v>
      </c>
    </row>
    <row r="101" spans="1:21" hidden="1">
      <c r="A101" s="771">
        <f t="shared" si="10"/>
        <v>93</v>
      </c>
      <c r="B101" s="40" t="str">
        <f>IF(IFERROR(VLOOKUP(C101,FA_2026!$F$10:$AT$65451,5,FALSE),0)=0,"-",IFERROR(VLOOKUP(C101,FA_2026!$F$10:$AT$65451,5,FALSE),0))</f>
        <v>-</v>
      </c>
      <c r="C101" s="179"/>
      <c r="D101" s="40" t="str">
        <f>IF(IFERROR(VLOOKUP(C101,FA_2026!$F$10:$AT$65451,6,FALSE),0)=0,"-",IFERROR(VLOOKUP(C101,FA_2026!$F$10:$AT$65451,6,FALSE),0))</f>
        <v>-</v>
      </c>
      <c r="E101" s="40" t="str">
        <f>IF(IFERROR(VLOOKUP(C101,FA_2026!$F$10:$AT$65451,7,FALSE),0)=0,"-",IFERROR(VLOOKUP(C101,FA_2026!$F$10:$AT$65451,7,FALSE),0))</f>
        <v>-</v>
      </c>
      <c r="F101" s="40" t="str">
        <f>IF(IFERROR(VLOOKUP(C101,FA_2026!$F$10:$AT$65451,9,FALSE),0)=0,"-",IFERROR(VLOOKUP(C101,FA_2026!$F$10:$AT$65451,9,FALSE),0))</f>
        <v>-</v>
      </c>
      <c r="G101" s="40" t="str">
        <f>IF(IFERROR(VLOOKUP(C101,FA_2026!$F$10:$AT$65451,10,FALSE),0)=0,"-",IFERROR(VLOOKUP(C101,FA_2026!$F$10:$AT$65451,10,FALSE),0))</f>
        <v>-</v>
      </c>
      <c r="H101" s="40" t="str">
        <f>IF(IFERROR(VLOOKUP(C101,FA_2026!$F$10:$AT$65451,11,FALSE),0)=0,"-",IFERROR(VLOOKUP(C101,FA_2026!$F$10:$AT$65451,11,FALSE),0))</f>
        <v>-</v>
      </c>
      <c r="I101" s="40">
        <f>IFERROR(INDEX(FA_2026!$B$10:$B$1159,MATCH('Disposal 2026'!C101,FA_2026!$F$10:$F$1159,0)),0)</f>
        <v>0</v>
      </c>
      <c r="J101" s="513">
        <f>IFERROR(INDEX(FA_2026!$C$10:$C$1159,MATCH('Disposal 2026'!C101,FA_2026!$F$10:$F$1159,0)),0)</f>
        <v>0</v>
      </c>
      <c r="K101" s="100" t="str">
        <f>IF(IFERROR(VLOOKUP(C101,FA_2026!$F$10:$AT$65451,2,FALSE),0)=0,"-",IFERROR(VLOOKUP(C101,FA_2026!$F$10:$AT$65451,2,FALSE),0))</f>
        <v>-</v>
      </c>
      <c r="L101" s="734" t="str">
        <f>IF(IFERROR(VLOOKUP(C101,'List Approval 2025'!$D$7:$M$65624,5,FALSE),0)=0,"-",IFERROR(VLOOKUP(C101,'List Approval 2025'!$D$7:$M$65624,5,FALSE),0))</f>
        <v>-</v>
      </c>
      <c r="M101" s="45" t="str">
        <f>IF(IFERROR(VLOOKUP(C101,FA_2026!$F$10:$AT$65451,14,FALSE),0)=0,"-",IFERROR(VLOOKUP(C101,FA_2026!$F$10:$AT$65451,14,FALSE),0))</f>
        <v>-</v>
      </c>
      <c r="N101" s="44" t="str">
        <f>IF(IFERROR(VLOOKUP(C101,FA_2026!$F$10:$AT$65451,36,FALSE),0)=0,"-",IFERROR(VLOOKUP(C101,FA_2026!$F$10:$AT$65451,36,FALSE),0))</f>
        <v>-</v>
      </c>
      <c r="O101" s="772">
        <f t="shared" si="11"/>
        <v>0</v>
      </c>
      <c r="P101" s="735">
        <f>IFERROR(VLOOKUP(C101,'List Approval 2026'!$D$7:$M$276,10,FALSE),0)</f>
        <v>0</v>
      </c>
      <c r="Q101" s="773">
        <f t="shared" si="12"/>
        <v>0</v>
      </c>
      <c r="R101" s="54" t="str">
        <f t="shared" si="13"/>
        <v>-</v>
      </c>
      <c r="S101" s="55"/>
      <c r="T101" s="774"/>
      <c r="U101" s="775" t="str">
        <f>IFERROR(VLOOKUP(C101,'List Approval 2026'!$D$7:$P$225,13,FALSE),"-")</f>
        <v>-</v>
      </c>
    </row>
    <row r="102" spans="1:21" hidden="1">
      <c r="A102" s="771">
        <f t="shared" si="10"/>
        <v>94</v>
      </c>
      <c r="B102" s="40" t="str">
        <f>IF(IFERROR(VLOOKUP(C102,FA_2026!$F$10:$AT$65451,5,FALSE),0)=0,"-",IFERROR(VLOOKUP(C102,FA_2026!$F$10:$AT$65451,5,FALSE),0))</f>
        <v>-</v>
      </c>
      <c r="C102" s="179"/>
      <c r="D102" s="40" t="str">
        <f>IF(IFERROR(VLOOKUP(C102,FA_2026!$F$10:$AT$65451,6,FALSE),0)=0,"-",IFERROR(VLOOKUP(C102,FA_2026!$F$10:$AT$65451,6,FALSE),0))</f>
        <v>-</v>
      </c>
      <c r="E102" s="40" t="str">
        <f>IF(IFERROR(VLOOKUP(C102,FA_2026!$F$10:$AT$65451,7,FALSE),0)=0,"-",IFERROR(VLOOKUP(C102,FA_2026!$F$10:$AT$65451,7,FALSE),0))</f>
        <v>-</v>
      </c>
      <c r="F102" s="40" t="str">
        <f>IF(IFERROR(VLOOKUP(C102,FA_2026!$F$10:$AT$65451,9,FALSE),0)=0,"-",IFERROR(VLOOKUP(C102,FA_2026!$F$10:$AT$65451,9,FALSE),0))</f>
        <v>-</v>
      </c>
      <c r="G102" s="40" t="str">
        <f>IF(IFERROR(VLOOKUP(C102,FA_2026!$F$10:$AT$65451,10,FALSE),0)=0,"-",IFERROR(VLOOKUP(C102,FA_2026!$F$10:$AT$65451,10,FALSE),0))</f>
        <v>-</v>
      </c>
      <c r="H102" s="40" t="str">
        <f>IF(IFERROR(VLOOKUP(C102,FA_2026!$F$10:$AT$65451,11,FALSE),0)=0,"-",IFERROR(VLOOKUP(C102,FA_2026!$F$10:$AT$65451,11,FALSE),0))</f>
        <v>-</v>
      </c>
      <c r="I102" s="40">
        <f>IFERROR(INDEX(FA_2026!$B$10:$B$1159,MATCH('Disposal 2026'!C102,FA_2026!$F$10:$F$1159,0)),0)</f>
        <v>0</v>
      </c>
      <c r="J102" s="513">
        <f>IFERROR(INDEX(FA_2026!$C$10:$C$1159,MATCH('Disposal 2026'!C102,FA_2026!$F$10:$F$1159,0)),0)</f>
        <v>0</v>
      </c>
      <c r="K102" s="100" t="str">
        <f>IF(IFERROR(VLOOKUP(C102,FA_2026!$F$10:$AT$65451,2,FALSE),0)=0,"-",IFERROR(VLOOKUP(C102,FA_2026!$F$10:$AT$65451,2,FALSE),0))</f>
        <v>-</v>
      </c>
      <c r="L102" s="734" t="str">
        <f>IF(IFERROR(VLOOKUP(C102,'List Approval 2025'!$D$7:$M$65624,5,FALSE),0)=0,"-",IFERROR(VLOOKUP(C102,'List Approval 2025'!$D$7:$M$65624,5,FALSE),0))</f>
        <v>-</v>
      </c>
      <c r="M102" s="45" t="str">
        <f>IF(IFERROR(VLOOKUP(C102,FA_2026!$F$10:$AT$65451,14,FALSE),0)=0,"-",IFERROR(VLOOKUP(C102,FA_2026!$F$10:$AT$65451,14,FALSE),0))</f>
        <v>-</v>
      </c>
      <c r="N102" s="44" t="str">
        <f>IF(IFERROR(VLOOKUP(C102,FA_2026!$F$10:$AT$65451,36,FALSE),0)=0,"-",IFERROR(VLOOKUP(C102,FA_2026!$F$10:$AT$65451,36,FALSE),0))</f>
        <v>-</v>
      </c>
      <c r="O102" s="772">
        <f t="shared" si="11"/>
        <v>0</v>
      </c>
      <c r="P102" s="735">
        <f>IFERROR(VLOOKUP(C102,'List Approval 2026'!$D$7:$M$276,10,FALSE),0)</f>
        <v>0</v>
      </c>
      <c r="Q102" s="773">
        <f t="shared" si="12"/>
        <v>0</v>
      </c>
      <c r="R102" s="54" t="str">
        <f t="shared" si="13"/>
        <v>-</v>
      </c>
      <c r="S102" s="55"/>
      <c r="T102" s="774"/>
      <c r="U102" s="775" t="str">
        <f>IFERROR(VLOOKUP(C102,'List Approval 2026'!$D$7:$P$225,13,FALSE),"-")</f>
        <v>-</v>
      </c>
    </row>
    <row r="103" spans="1:21" hidden="1">
      <c r="A103" s="771">
        <f t="shared" si="10"/>
        <v>95</v>
      </c>
      <c r="B103" s="40" t="str">
        <f>IF(IFERROR(VLOOKUP(C103,FA_2026!$F$10:$AT$65451,5,FALSE),0)=0,"-",IFERROR(VLOOKUP(C103,FA_2026!$F$10:$AT$65451,5,FALSE),0))</f>
        <v>-</v>
      </c>
      <c r="C103" s="179"/>
      <c r="D103" s="40" t="str">
        <f>IF(IFERROR(VLOOKUP(C103,FA_2026!$F$10:$AT$65451,6,FALSE),0)=0,"-",IFERROR(VLOOKUP(C103,FA_2026!$F$10:$AT$65451,6,FALSE),0))</f>
        <v>-</v>
      </c>
      <c r="E103" s="40" t="str">
        <f>IF(IFERROR(VLOOKUP(C103,FA_2026!$F$10:$AT$65451,7,FALSE),0)=0,"-",IFERROR(VLOOKUP(C103,FA_2026!$F$10:$AT$65451,7,FALSE),0))</f>
        <v>-</v>
      </c>
      <c r="F103" s="40" t="str">
        <f>IF(IFERROR(VLOOKUP(C103,FA_2026!$F$10:$AT$65451,9,FALSE),0)=0,"-",IFERROR(VLOOKUP(C103,FA_2026!$F$10:$AT$65451,9,FALSE),0))</f>
        <v>-</v>
      </c>
      <c r="G103" s="40" t="str">
        <f>IF(IFERROR(VLOOKUP(C103,FA_2026!$F$10:$AT$65451,10,FALSE),0)=0,"-",IFERROR(VLOOKUP(C103,FA_2026!$F$10:$AT$65451,10,FALSE),0))</f>
        <v>-</v>
      </c>
      <c r="H103" s="40" t="str">
        <f>IF(IFERROR(VLOOKUP(C103,FA_2026!$F$10:$AT$65451,11,FALSE),0)=0,"-",IFERROR(VLOOKUP(C103,FA_2026!$F$10:$AT$65451,11,FALSE),0))</f>
        <v>-</v>
      </c>
      <c r="I103" s="40">
        <f>IFERROR(INDEX(FA_2026!$B$10:$B$1159,MATCH('Disposal 2026'!C103,FA_2026!$F$10:$F$1159,0)),0)</f>
        <v>0</v>
      </c>
      <c r="J103" s="513">
        <f>IFERROR(INDEX(FA_2026!$C$10:$C$1159,MATCH('Disposal 2026'!C103,FA_2026!$F$10:$F$1159,0)),0)</f>
        <v>0</v>
      </c>
      <c r="K103" s="100" t="str">
        <f>IF(IFERROR(VLOOKUP(C103,FA_2026!$F$10:$AT$65451,2,FALSE),0)=0,"-",IFERROR(VLOOKUP(C103,FA_2026!$F$10:$AT$65451,2,FALSE),0))</f>
        <v>-</v>
      </c>
      <c r="L103" s="734" t="str">
        <f>IF(IFERROR(VLOOKUP(C103,'List Approval 2025'!$D$7:$M$65624,5,FALSE),0)=0,"-",IFERROR(VLOOKUP(C103,'List Approval 2025'!$D$7:$M$65624,5,FALSE),0))</f>
        <v>-</v>
      </c>
      <c r="M103" s="45" t="str">
        <f>IF(IFERROR(VLOOKUP(C103,FA_2026!$F$10:$AT$65451,14,FALSE),0)=0,"-",IFERROR(VLOOKUP(C103,FA_2026!$F$10:$AT$65451,14,FALSE),0))</f>
        <v>-</v>
      </c>
      <c r="N103" s="44" t="str">
        <f>IF(IFERROR(VLOOKUP(C103,FA_2026!$F$10:$AT$65451,36,FALSE),0)=0,"-",IFERROR(VLOOKUP(C103,FA_2026!$F$10:$AT$65451,36,FALSE),0))</f>
        <v>-</v>
      </c>
      <c r="O103" s="772">
        <f t="shared" si="11"/>
        <v>0</v>
      </c>
      <c r="P103" s="735">
        <f>IFERROR(VLOOKUP(C103,'List Approval 2026'!$D$7:$M$276,10,FALSE),0)</f>
        <v>0</v>
      </c>
      <c r="Q103" s="773">
        <f t="shared" si="12"/>
        <v>0</v>
      </c>
      <c r="R103" s="54" t="str">
        <f t="shared" si="13"/>
        <v>-</v>
      </c>
      <c r="S103" s="55"/>
      <c r="T103" s="774"/>
      <c r="U103" s="775" t="str">
        <f>IFERROR(VLOOKUP(C103,'List Approval 2026'!$D$7:$P$225,13,FALSE),"-")</f>
        <v>-</v>
      </c>
    </row>
    <row r="104" spans="1:21" hidden="1">
      <c r="A104" s="771">
        <f t="shared" si="10"/>
        <v>96</v>
      </c>
      <c r="B104" s="40" t="str">
        <f>IF(IFERROR(VLOOKUP(C104,FA_2026!$F$10:$AT$65451,5,FALSE),0)=0,"-",IFERROR(VLOOKUP(C104,FA_2026!$F$10:$AT$65451,5,FALSE),0))</f>
        <v>-</v>
      </c>
      <c r="C104" s="179"/>
      <c r="D104" s="40" t="str">
        <f>IF(IFERROR(VLOOKUP(C104,FA_2026!$F$10:$AT$65451,6,FALSE),0)=0,"-",IFERROR(VLOOKUP(C104,FA_2026!$F$10:$AT$65451,6,FALSE),0))</f>
        <v>-</v>
      </c>
      <c r="E104" s="40" t="str">
        <f>IF(IFERROR(VLOOKUP(C104,FA_2026!$F$10:$AT$65451,7,FALSE),0)=0,"-",IFERROR(VLOOKUP(C104,FA_2026!$F$10:$AT$65451,7,FALSE),0))</f>
        <v>-</v>
      </c>
      <c r="F104" s="40" t="str">
        <f>IF(IFERROR(VLOOKUP(C104,FA_2026!$F$10:$AT$65451,9,FALSE),0)=0,"-",IFERROR(VLOOKUP(C104,FA_2026!$F$10:$AT$65451,9,FALSE),0))</f>
        <v>-</v>
      </c>
      <c r="G104" s="40" t="str">
        <f>IF(IFERROR(VLOOKUP(C104,FA_2026!$F$10:$AT$65451,10,FALSE),0)=0,"-",IFERROR(VLOOKUP(C104,FA_2026!$F$10:$AT$65451,10,FALSE),0))</f>
        <v>-</v>
      </c>
      <c r="H104" s="40" t="str">
        <f>IF(IFERROR(VLOOKUP(C104,FA_2026!$F$10:$AT$65451,11,FALSE),0)=0,"-",IFERROR(VLOOKUP(C104,FA_2026!$F$10:$AT$65451,11,FALSE),0))</f>
        <v>-</v>
      </c>
      <c r="I104" s="40">
        <f>IFERROR(INDEX(FA_2026!$B$10:$B$1159,MATCH('Disposal 2026'!C104,FA_2026!$F$10:$F$1159,0)),0)</f>
        <v>0</v>
      </c>
      <c r="J104" s="513">
        <f>IFERROR(INDEX(FA_2026!$C$10:$C$1159,MATCH('Disposal 2026'!C104,FA_2026!$F$10:$F$1159,0)),0)</f>
        <v>0</v>
      </c>
      <c r="K104" s="100" t="str">
        <f>IF(IFERROR(VLOOKUP(C104,FA_2026!$F$10:$AT$65451,2,FALSE),0)=0,"-",IFERROR(VLOOKUP(C104,FA_2026!$F$10:$AT$65451,2,FALSE),0))</f>
        <v>-</v>
      </c>
      <c r="L104" s="734" t="str">
        <f>IF(IFERROR(VLOOKUP(C104,'List Approval 2025'!$D$7:$M$65624,5,FALSE),0)=0,"-",IFERROR(VLOOKUP(C104,'List Approval 2025'!$D$7:$M$65624,5,FALSE),0))</f>
        <v>-</v>
      </c>
      <c r="M104" s="45" t="str">
        <f>IF(IFERROR(VLOOKUP(C104,FA_2026!$F$10:$AT$65451,14,FALSE),0)=0,"-",IFERROR(VLOOKUP(C104,FA_2026!$F$10:$AT$65451,14,FALSE),0))</f>
        <v>-</v>
      </c>
      <c r="N104" s="44" t="str">
        <f>IF(IFERROR(VLOOKUP(C104,FA_2026!$F$10:$AT$65451,36,FALSE),0)=0,"-",IFERROR(VLOOKUP(C104,FA_2026!$F$10:$AT$65451,36,FALSE),0))</f>
        <v>-</v>
      </c>
      <c r="O104" s="772">
        <f t="shared" si="11"/>
        <v>0</v>
      </c>
      <c r="P104" s="735">
        <f>IFERROR(VLOOKUP(C104,'List Approval 2026'!$D$7:$M$276,10,FALSE),0)</f>
        <v>0</v>
      </c>
      <c r="Q104" s="773">
        <f t="shared" si="12"/>
        <v>0</v>
      </c>
      <c r="R104" s="54" t="str">
        <f t="shared" si="13"/>
        <v>-</v>
      </c>
      <c r="S104" s="55"/>
      <c r="T104" s="774"/>
      <c r="U104" s="775" t="str">
        <f>IFERROR(VLOOKUP(C104,'List Approval 2026'!$D$7:$P$225,13,FALSE),"-")</f>
        <v>-</v>
      </c>
    </row>
    <row r="105" spans="1:21" hidden="1">
      <c r="A105" s="771">
        <f t="shared" si="10"/>
        <v>97</v>
      </c>
      <c r="B105" s="40" t="str">
        <f>IF(IFERROR(VLOOKUP(C105,FA_2026!$F$10:$AT$65451,5,FALSE),0)=0,"-",IFERROR(VLOOKUP(C105,FA_2026!$F$10:$AT$65451,5,FALSE),0))</f>
        <v>-</v>
      </c>
      <c r="C105" s="179"/>
      <c r="D105" s="40" t="str">
        <f>IF(IFERROR(VLOOKUP(C105,FA_2026!$F$10:$AT$65451,6,FALSE),0)=0,"-",IFERROR(VLOOKUP(C105,FA_2026!$F$10:$AT$65451,6,FALSE),0))</f>
        <v>-</v>
      </c>
      <c r="E105" s="40" t="str">
        <f>IF(IFERROR(VLOOKUP(C105,FA_2026!$F$10:$AT$65451,7,FALSE),0)=0,"-",IFERROR(VLOOKUP(C105,FA_2026!$F$10:$AT$65451,7,FALSE),0))</f>
        <v>-</v>
      </c>
      <c r="F105" s="40" t="str">
        <f>IF(IFERROR(VLOOKUP(C105,FA_2026!$F$10:$AT$65451,9,FALSE),0)=0,"-",IFERROR(VLOOKUP(C105,FA_2026!$F$10:$AT$65451,9,FALSE),0))</f>
        <v>-</v>
      </c>
      <c r="G105" s="40" t="str">
        <f>IF(IFERROR(VLOOKUP(C105,FA_2026!$F$10:$AT$65451,10,FALSE),0)=0,"-",IFERROR(VLOOKUP(C105,FA_2026!$F$10:$AT$65451,10,FALSE),0))</f>
        <v>-</v>
      </c>
      <c r="H105" s="40" t="str">
        <f>IF(IFERROR(VLOOKUP(C105,FA_2026!$F$10:$AT$65451,11,FALSE),0)=0,"-",IFERROR(VLOOKUP(C105,FA_2026!$F$10:$AT$65451,11,FALSE),0))</f>
        <v>-</v>
      </c>
      <c r="I105" s="40">
        <f>IFERROR(INDEX(FA_2026!$B$10:$B$1159,MATCH('Disposal 2026'!C105,FA_2026!$F$10:$F$1159,0)),0)</f>
        <v>0</v>
      </c>
      <c r="J105" s="513">
        <f>IFERROR(INDEX(FA_2026!$C$10:$C$1159,MATCH('Disposal 2026'!C105,FA_2026!$F$10:$F$1159,0)),0)</f>
        <v>0</v>
      </c>
      <c r="K105" s="100" t="str">
        <f>IF(IFERROR(VLOOKUP(C105,FA_2026!$F$10:$AT$65451,2,FALSE),0)=0,"-",IFERROR(VLOOKUP(C105,FA_2026!$F$10:$AT$65451,2,FALSE),0))</f>
        <v>-</v>
      </c>
      <c r="L105" s="734" t="str">
        <f>IF(IFERROR(VLOOKUP(C105,'List Approval 2025'!$D$7:$M$65624,5,FALSE),0)=0,"-",IFERROR(VLOOKUP(C105,'List Approval 2025'!$D$7:$M$65624,5,FALSE),0))</f>
        <v>-</v>
      </c>
      <c r="M105" s="45" t="str">
        <f>IF(IFERROR(VLOOKUP(C105,FA_2026!$F$10:$AT$65451,14,FALSE),0)=0,"-",IFERROR(VLOOKUP(C105,FA_2026!$F$10:$AT$65451,14,FALSE),0))</f>
        <v>-</v>
      </c>
      <c r="N105" s="44" t="str">
        <f>IF(IFERROR(VLOOKUP(C105,FA_2026!$F$10:$AT$65451,36,FALSE),0)=0,"-",IFERROR(VLOOKUP(C105,FA_2026!$F$10:$AT$65451,36,FALSE),0))</f>
        <v>-</v>
      </c>
      <c r="O105" s="772">
        <f t="shared" si="11"/>
        <v>0</v>
      </c>
      <c r="P105" s="735">
        <f>IFERROR(VLOOKUP(C105,'List Approval 2026'!$D$7:$M$276,10,FALSE),0)</f>
        <v>0</v>
      </c>
      <c r="Q105" s="773">
        <f t="shared" si="12"/>
        <v>0</v>
      </c>
      <c r="R105" s="54" t="str">
        <f t="shared" si="13"/>
        <v>-</v>
      </c>
      <c r="S105" s="55"/>
      <c r="T105" s="774"/>
      <c r="U105" s="775" t="str">
        <f>IFERROR(VLOOKUP(C105,'List Approval 2026'!$D$7:$P$225,13,FALSE),"-")</f>
        <v>-</v>
      </c>
    </row>
    <row r="106" spans="1:21" hidden="1">
      <c r="A106" s="771">
        <f t="shared" si="10"/>
        <v>98</v>
      </c>
      <c r="B106" s="40" t="str">
        <f>IF(IFERROR(VLOOKUP(C106,FA_2026!$F$10:$AT$65451,5,FALSE),0)=0,"-",IFERROR(VLOOKUP(C106,FA_2026!$F$10:$AT$65451,5,FALSE),0))</f>
        <v>-</v>
      </c>
      <c r="C106" s="179"/>
      <c r="D106" s="40" t="str">
        <f>IF(IFERROR(VLOOKUP(C106,FA_2026!$F$10:$AT$65451,6,FALSE),0)=0,"-",IFERROR(VLOOKUP(C106,FA_2026!$F$10:$AT$65451,6,FALSE),0))</f>
        <v>-</v>
      </c>
      <c r="E106" s="40" t="str">
        <f>IF(IFERROR(VLOOKUP(C106,FA_2026!$F$10:$AT$65451,7,FALSE),0)=0,"-",IFERROR(VLOOKUP(C106,FA_2026!$F$10:$AT$65451,7,FALSE),0))</f>
        <v>-</v>
      </c>
      <c r="F106" s="40" t="str">
        <f>IF(IFERROR(VLOOKUP(C106,FA_2026!$F$10:$AT$65451,9,FALSE),0)=0,"-",IFERROR(VLOOKUP(C106,FA_2026!$F$10:$AT$65451,9,FALSE),0))</f>
        <v>-</v>
      </c>
      <c r="G106" s="40" t="str">
        <f>IF(IFERROR(VLOOKUP(C106,FA_2026!$F$10:$AT$65451,10,FALSE),0)=0,"-",IFERROR(VLOOKUP(C106,FA_2026!$F$10:$AT$65451,10,FALSE),0))</f>
        <v>-</v>
      </c>
      <c r="H106" s="40" t="str">
        <f>IF(IFERROR(VLOOKUP(C106,FA_2026!$F$10:$AT$65451,11,FALSE),0)=0,"-",IFERROR(VLOOKUP(C106,FA_2026!$F$10:$AT$65451,11,FALSE),0))</f>
        <v>-</v>
      </c>
      <c r="I106" s="40">
        <f>IFERROR(INDEX(FA_2026!$B$10:$B$1159,MATCH('Disposal 2026'!C106,FA_2026!$F$10:$F$1159,0)),0)</f>
        <v>0</v>
      </c>
      <c r="J106" s="513">
        <f>IFERROR(INDEX(FA_2026!$C$10:$C$1159,MATCH('Disposal 2026'!C106,FA_2026!$F$10:$F$1159,0)),0)</f>
        <v>0</v>
      </c>
      <c r="K106" s="100" t="str">
        <f>IF(IFERROR(VLOOKUP(C106,FA_2026!$F$10:$AT$65451,2,FALSE),0)=0,"-",IFERROR(VLOOKUP(C106,FA_2026!$F$10:$AT$65451,2,FALSE),0))</f>
        <v>-</v>
      </c>
      <c r="L106" s="734" t="str">
        <f>IF(IFERROR(VLOOKUP(C106,'List Approval 2025'!$D$7:$M$65624,5,FALSE),0)=0,"-",IFERROR(VLOOKUP(C106,'List Approval 2025'!$D$7:$M$65624,5,FALSE),0))</f>
        <v>-</v>
      </c>
      <c r="M106" s="45" t="str">
        <f>IF(IFERROR(VLOOKUP(C106,FA_2026!$F$10:$AT$65451,14,FALSE),0)=0,"-",IFERROR(VLOOKUP(C106,FA_2026!$F$10:$AT$65451,14,FALSE),0))</f>
        <v>-</v>
      </c>
      <c r="N106" s="44" t="str">
        <f>IF(IFERROR(VLOOKUP(C106,FA_2026!$F$10:$AT$65451,36,FALSE),0)=0,"-",IFERROR(VLOOKUP(C106,FA_2026!$F$10:$AT$65451,36,FALSE),0))</f>
        <v>-</v>
      </c>
      <c r="O106" s="772">
        <f t="shared" si="11"/>
        <v>0</v>
      </c>
      <c r="P106" s="735">
        <f>IFERROR(VLOOKUP(C106,'List Approval 2026'!$D$7:$M$276,10,FALSE),0)</f>
        <v>0</v>
      </c>
      <c r="Q106" s="773">
        <f t="shared" si="12"/>
        <v>0</v>
      </c>
      <c r="R106" s="54" t="str">
        <f t="shared" si="13"/>
        <v>-</v>
      </c>
      <c r="S106" s="55"/>
      <c r="T106" s="774"/>
      <c r="U106" s="775" t="str">
        <f>IFERROR(VLOOKUP(C106,'List Approval 2026'!$D$7:$P$225,13,FALSE),"-")</f>
        <v>-</v>
      </c>
    </row>
    <row r="107" spans="1:21" hidden="1">
      <c r="A107" s="771">
        <f t="shared" si="10"/>
        <v>99</v>
      </c>
      <c r="B107" s="40" t="str">
        <f>IF(IFERROR(VLOOKUP(C107,FA_2026!$F$10:$AT$65451,5,FALSE),0)=0,"-",IFERROR(VLOOKUP(C107,FA_2026!$F$10:$AT$65451,5,FALSE),0))</f>
        <v>-</v>
      </c>
      <c r="C107" s="179"/>
      <c r="D107" s="40" t="str">
        <f>IF(IFERROR(VLOOKUP(C107,FA_2026!$F$10:$AT$65451,6,FALSE),0)=0,"-",IFERROR(VLOOKUP(C107,FA_2026!$F$10:$AT$65451,6,FALSE),0))</f>
        <v>-</v>
      </c>
      <c r="E107" s="40" t="str">
        <f>IF(IFERROR(VLOOKUP(C107,FA_2026!$F$10:$AT$65451,7,FALSE),0)=0,"-",IFERROR(VLOOKUP(C107,FA_2026!$F$10:$AT$65451,7,FALSE),0))</f>
        <v>-</v>
      </c>
      <c r="F107" s="40" t="str">
        <f>IF(IFERROR(VLOOKUP(C107,FA_2026!$F$10:$AT$65451,9,FALSE),0)=0,"-",IFERROR(VLOOKUP(C107,FA_2026!$F$10:$AT$65451,9,FALSE),0))</f>
        <v>-</v>
      </c>
      <c r="G107" s="40" t="str">
        <f>IF(IFERROR(VLOOKUP(C107,FA_2026!$F$10:$AT$65451,10,FALSE),0)=0,"-",IFERROR(VLOOKUP(C107,FA_2026!$F$10:$AT$65451,10,FALSE),0))</f>
        <v>-</v>
      </c>
      <c r="H107" s="40" t="str">
        <f>IF(IFERROR(VLOOKUP(C107,FA_2026!$F$10:$AT$65451,11,FALSE),0)=0,"-",IFERROR(VLOOKUP(C107,FA_2026!$F$10:$AT$65451,11,FALSE),0))</f>
        <v>-</v>
      </c>
      <c r="I107" s="40">
        <f>IFERROR(INDEX(FA_2026!$B$10:$B$1159,MATCH('Disposal 2026'!C107,FA_2026!$F$10:$F$1159,0)),0)</f>
        <v>0</v>
      </c>
      <c r="J107" s="513">
        <f>IFERROR(INDEX(FA_2026!$C$10:$C$1159,MATCH('Disposal 2026'!C107,FA_2026!$F$10:$F$1159,0)),0)</f>
        <v>0</v>
      </c>
      <c r="K107" s="100" t="str">
        <f>IF(IFERROR(VLOOKUP(C107,FA_2026!$F$10:$AT$65451,2,FALSE),0)=0,"-",IFERROR(VLOOKUP(C107,FA_2026!$F$10:$AT$65451,2,FALSE),0))</f>
        <v>-</v>
      </c>
      <c r="L107" s="734" t="str">
        <f>IF(IFERROR(VLOOKUP(C107,'List Approval 2025'!$D$7:$M$65624,5,FALSE),0)=0,"-",IFERROR(VLOOKUP(C107,'List Approval 2025'!$D$7:$M$65624,5,FALSE),0))</f>
        <v>-</v>
      </c>
      <c r="M107" s="45" t="str">
        <f>IF(IFERROR(VLOOKUP(C107,FA_2026!$F$10:$AT$65451,14,FALSE),0)=0,"-",IFERROR(VLOOKUP(C107,FA_2026!$F$10:$AT$65451,14,FALSE),0))</f>
        <v>-</v>
      </c>
      <c r="N107" s="44" t="str">
        <f>IF(IFERROR(VLOOKUP(C107,FA_2026!$F$10:$AT$65451,36,FALSE),0)=0,"-",IFERROR(VLOOKUP(C107,FA_2026!$F$10:$AT$65451,36,FALSE),0))</f>
        <v>-</v>
      </c>
      <c r="O107" s="772">
        <f t="shared" si="11"/>
        <v>0</v>
      </c>
      <c r="P107" s="735">
        <f>IFERROR(VLOOKUP(C107,'List Approval 2026'!$D$7:$M$276,10,FALSE),0)</f>
        <v>0</v>
      </c>
      <c r="Q107" s="773">
        <f t="shared" si="12"/>
        <v>0</v>
      </c>
      <c r="R107" s="54" t="str">
        <f t="shared" si="13"/>
        <v>-</v>
      </c>
      <c r="S107" s="55"/>
      <c r="T107" s="774"/>
      <c r="U107" s="775" t="str">
        <f>IFERROR(VLOOKUP(C107,'List Approval 2026'!$D$7:$P$225,13,FALSE),"-")</f>
        <v>-</v>
      </c>
    </row>
    <row r="108" spans="1:21" hidden="1">
      <c r="A108" s="771">
        <f t="shared" si="10"/>
        <v>100</v>
      </c>
      <c r="B108" s="40" t="str">
        <f>IF(IFERROR(VLOOKUP(C108,FA_2026!$F$10:$AT$65451,5,FALSE),0)=0,"-",IFERROR(VLOOKUP(C108,FA_2026!$F$10:$AT$65451,5,FALSE),0))</f>
        <v>-</v>
      </c>
      <c r="C108" s="179"/>
      <c r="D108" s="40" t="str">
        <f>IF(IFERROR(VLOOKUP(C108,FA_2026!$F$10:$AT$65451,6,FALSE),0)=0,"-",IFERROR(VLOOKUP(C108,FA_2026!$F$10:$AT$65451,6,FALSE),0))</f>
        <v>-</v>
      </c>
      <c r="E108" s="40" t="str">
        <f>IF(IFERROR(VLOOKUP(C108,FA_2026!$F$10:$AT$65451,7,FALSE),0)=0,"-",IFERROR(VLOOKUP(C108,FA_2026!$F$10:$AT$65451,7,FALSE),0))</f>
        <v>-</v>
      </c>
      <c r="F108" s="40" t="str">
        <f>IF(IFERROR(VLOOKUP(C108,FA_2026!$F$10:$AT$65451,9,FALSE),0)=0,"-",IFERROR(VLOOKUP(C108,FA_2026!$F$10:$AT$65451,9,FALSE),0))</f>
        <v>-</v>
      </c>
      <c r="G108" s="40" t="str">
        <f>IF(IFERROR(VLOOKUP(C108,FA_2026!$F$10:$AT$65451,10,FALSE),0)=0,"-",IFERROR(VLOOKUP(C108,FA_2026!$F$10:$AT$65451,10,FALSE),0))</f>
        <v>-</v>
      </c>
      <c r="H108" s="40" t="str">
        <f>IF(IFERROR(VLOOKUP(C108,FA_2026!$F$10:$AT$65451,11,FALSE),0)=0,"-",IFERROR(VLOOKUP(C108,FA_2026!$F$10:$AT$65451,11,FALSE),0))</f>
        <v>-</v>
      </c>
      <c r="I108" s="40">
        <f>IFERROR(INDEX(FA_2026!$B$10:$B$1159,MATCH('Disposal 2026'!C108,FA_2026!$F$10:$F$1159,0)),0)</f>
        <v>0</v>
      </c>
      <c r="J108" s="513">
        <f>IFERROR(INDEX(FA_2026!$C$10:$C$1159,MATCH('Disposal 2026'!C108,FA_2026!$F$10:$F$1159,0)),0)</f>
        <v>0</v>
      </c>
      <c r="K108" s="100" t="str">
        <f>IF(IFERROR(VLOOKUP(C108,FA_2026!$F$10:$AT$65451,2,FALSE),0)=0,"-",IFERROR(VLOOKUP(C108,FA_2026!$F$10:$AT$65451,2,FALSE),0))</f>
        <v>-</v>
      </c>
      <c r="L108" s="734" t="str">
        <f>IF(IFERROR(VLOOKUP(C108,'List Approval 2025'!$D$7:$M$65624,5,FALSE),0)=0,"-",IFERROR(VLOOKUP(C108,'List Approval 2025'!$D$7:$M$65624,5,FALSE),0))</f>
        <v>-</v>
      </c>
      <c r="M108" s="45" t="str">
        <f>IF(IFERROR(VLOOKUP(C108,FA_2026!$F$10:$AT$65451,14,FALSE),0)=0,"-",IFERROR(VLOOKUP(C108,FA_2026!$F$10:$AT$65451,14,FALSE),0))</f>
        <v>-</v>
      </c>
      <c r="N108" s="44" t="str">
        <f>IF(IFERROR(VLOOKUP(C108,FA_2026!$F$10:$AT$65451,36,FALSE),0)=0,"-",IFERROR(VLOOKUP(C108,FA_2026!$F$10:$AT$65451,36,FALSE),0))</f>
        <v>-</v>
      </c>
      <c r="O108" s="772">
        <f t="shared" si="11"/>
        <v>0</v>
      </c>
      <c r="P108" s="735">
        <f>IFERROR(VLOOKUP(C108,'List Approval 2026'!$D$7:$M$276,10,FALSE),0)</f>
        <v>0</v>
      </c>
      <c r="Q108" s="773">
        <f t="shared" si="12"/>
        <v>0</v>
      </c>
      <c r="R108" s="54" t="str">
        <f t="shared" si="13"/>
        <v>-</v>
      </c>
      <c r="S108" s="55"/>
      <c r="T108" s="774"/>
      <c r="U108" s="775" t="str">
        <f>IFERROR(VLOOKUP(C108,'List Approval 2026'!$D$7:$P$225,13,FALSE),"-")</f>
        <v>-</v>
      </c>
    </row>
    <row r="109" spans="1:21" hidden="1">
      <c r="A109" s="771">
        <f t="shared" si="10"/>
        <v>101</v>
      </c>
      <c r="B109" s="40" t="str">
        <f>IF(IFERROR(VLOOKUP(C109,FA_2026!$F$10:$AT$65451,5,FALSE),0)=0,"-",IFERROR(VLOOKUP(C109,FA_2026!$F$10:$AT$65451,5,FALSE),0))</f>
        <v>-</v>
      </c>
      <c r="C109" s="179"/>
      <c r="D109" s="40" t="str">
        <f>IF(IFERROR(VLOOKUP(C109,FA_2026!$F$10:$AT$65451,6,FALSE),0)=0,"-",IFERROR(VLOOKUP(C109,FA_2026!$F$10:$AT$65451,6,FALSE),0))</f>
        <v>-</v>
      </c>
      <c r="E109" s="40" t="str">
        <f>IF(IFERROR(VLOOKUP(C109,FA_2026!$F$10:$AT$65451,7,FALSE),0)=0,"-",IFERROR(VLOOKUP(C109,FA_2026!$F$10:$AT$65451,7,FALSE),0))</f>
        <v>-</v>
      </c>
      <c r="F109" s="40" t="str">
        <f>IF(IFERROR(VLOOKUP(C109,FA_2026!$F$10:$AT$65451,9,FALSE),0)=0,"-",IFERROR(VLOOKUP(C109,FA_2026!$F$10:$AT$65451,9,FALSE),0))</f>
        <v>-</v>
      </c>
      <c r="G109" s="40" t="str">
        <f>IF(IFERROR(VLOOKUP(C109,FA_2026!$F$10:$AT$65451,10,FALSE),0)=0,"-",IFERROR(VLOOKUP(C109,FA_2026!$F$10:$AT$65451,10,FALSE),0))</f>
        <v>-</v>
      </c>
      <c r="H109" s="40" t="str">
        <f>IF(IFERROR(VLOOKUP(C109,FA_2026!$F$10:$AT$65451,11,FALSE),0)=0,"-",IFERROR(VLOOKUP(C109,FA_2026!$F$10:$AT$65451,11,FALSE),0))</f>
        <v>-</v>
      </c>
      <c r="I109" s="40">
        <f>IFERROR(INDEX(FA_2026!$B$10:$B$1159,MATCH('Disposal 2026'!C109,FA_2026!$F$10:$F$1159,0)),0)</f>
        <v>0</v>
      </c>
      <c r="J109" s="513">
        <f>IFERROR(INDEX(FA_2026!$C$10:$C$1159,MATCH('Disposal 2026'!C109,FA_2026!$F$10:$F$1159,0)),0)</f>
        <v>0</v>
      </c>
      <c r="K109" s="100" t="str">
        <f>IF(IFERROR(VLOOKUP(C109,FA_2026!$F$10:$AT$65451,2,FALSE),0)=0,"-",IFERROR(VLOOKUP(C109,FA_2026!$F$10:$AT$65451,2,FALSE),0))</f>
        <v>-</v>
      </c>
      <c r="L109" s="734" t="str">
        <f>IF(IFERROR(VLOOKUP(C109,'List Approval 2025'!$D$7:$M$65624,5,FALSE),0)=0,"-",IFERROR(VLOOKUP(C109,'List Approval 2025'!$D$7:$M$65624,5,FALSE),0))</f>
        <v>-</v>
      </c>
      <c r="M109" s="45" t="str">
        <f>IF(IFERROR(VLOOKUP(C109,FA_2026!$F$10:$AT$65451,14,FALSE),0)=0,"-",IFERROR(VLOOKUP(C109,FA_2026!$F$10:$AT$65451,14,FALSE),0))</f>
        <v>-</v>
      </c>
      <c r="N109" s="44" t="str">
        <f>IF(IFERROR(VLOOKUP(C109,FA_2026!$F$10:$AT$65451,36,FALSE),0)=0,"-",IFERROR(VLOOKUP(C109,FA_2026!$F$10:$AT$65451,36,FALSE),0))</f>
        <v>-</v>
      </c>
      <c r="O109" s="772">
        <f t="shared" si="11"/>
        <v>0</v>
      </c>
      <c r="P109" s="735">
        <f>IFERROR(VLOOKUP(C109,'List Approval 2026'!$D$7:$M$276,10,FALSE),0)</f>
        <v>0</v>
      </c>
      <c r="Q109" s="773">
        <f t="shared" si="12"/>
        <v>0</v>
      </c>
      <c r="R109" s="54" t="str">
        <f t="shared" si="13"/>
        <v>-</v>
      </c>
      <c r="S109" s="55"/>
      <c r="T109" s="774"/>
      <c r="U109" s="775" t="str">
        <f>IFERROR(VLOOKUP(C109,'List Approval 2026'!$D$7:$P$225,13,FALSE),"-")</f>
        <v>-</v>
      </c>
    </row>
    <row r="110" spans="1:21" hidden="1">
      <c r="A110" s="771">
        <f t="shared" si="10"/>
        <v>102</v>
      </c>
      <c r="B110" s="40" t="str">
        <f>IF(IFERROR(VLOOKUP(C110,FA_2026!$F$10:$AT$65451,5,FALSE),0)=0,"-",IFERROR(VLOOKUP(C110,FA_2026!$F$10:$AT$65451,5,FALSE),0))</f>
        <v>-</v>
      </c>
      <c r="C110" s="179"/>
      <c r="D110" s="40" t="str">
        <f>IF(IFERROR(VLOOKUP(C110,FA_2026!$F$10:$AT$65451,6,FALSE),0)=0,"-",IFERROR(VLOOKUP(C110,FA_2026!$F$10:$AT$65451,6,FALSE),0))</f>
        <v>-</v>
      </c>
      <c r="E110" s="40" t="str">
        <f>IF(IFERROR(VLOOKUP(C110,FA_2026!$F$10:$AT$65451,7,FALSE),0)=0,"-",IFERROR(VLOOKUP(C110,FA_2026!$F$10:$AT$65451,7,FALSE),0))</f>
        <v>-</v>
      </c>
      <c r="F110" s="40" t="str">
        <f>IF(IFERROR(VLOOKUP(C110,FA_2026!$F$10:$AT$65451,9,FALSE),0)=0,"-",IFERROR(VLOOKUP(C110,FA_2026!$F$10:$AT$65451,9,FALSE),0))</f>
        <v>-</v>
      </c>
      <c r="G110" s="40" t="str">
        <f>IF(IFERROR(VLOOKUP(C110,FA_2026!$F$10:$AT$65451,10,FALSE),0)=0,"-",IFERROR(VLOOKUP(C110,FA_2026!$F$10:$AT$65451,10,FALSE),0))</f>
        <v>-</v>
      </c>
      <c r="H110" s="40" t="str">
        <f>IF(IFERROR(VLOOKUP(C110,FA_2026!$F$10:$AT$65451,11,FALSE),0)=0,"-",IFERROR(VLOOKUP(C110,FA_2026!$F$10:$AT$65451,11,FALSE),0))</f>
        <v>-</v>
      </c>
      <c r="I110" s="40">
        <f>IFERROR(INDEX(FA_2026!$B$10:$B$1159,MATCH('Disposal 2026'!C110,FA_2026!$F$10:$F$1159,0)),0)</f>
        <v>0</v>
      </c>
      <c r="J110" s="513">
        <f>IFERROR(INDEX(FA_2026!$C$10:$C$1159,MATCH('Disposal 2026'!C110,FA_2026!$F$10:$F$1159,0)),0)</f>
        <v>0</v>
      </c>
      <c r="K110" s="100" t="str">
        <f>IF(IFERROR(VLOOKUP(C110,FA_2026!$F$10:$AT$65451,2,FALSE),0)=0,"-",IFERROR(VLOOKUP(C110,FA_2026!$F$10:$AT$65451,2,FALSE),0))</f>
        <v>-</v>
      </c>
      <c r="L110" s="734" t="str">
        <f>IF(IFERROR(VLOOKUP(C110,'List Approval 2025'!$D$7:$M$65624,5,FALSE),0)=0,"-",IFERROR(VLOOKUP(C110,'List Approval 2025'!$D$7:$M$65624,5,FALSE),0))</f>
        <v>-</v>
      </c>
      <c r="M110" s="45" t="str">
        <f>IF(IFERROR(VLOOKUP(C110,FA_2026!$F$10:$AT$65451,14,FALSE),0)=0,"-",IFERROR(VLOOKUP(C110,FA_2026!$F$10:$AT$65451,14,FALSE),0))</f>
        <v>-</v>
      </c>
      <c r="N110" s="44" t="str">
        <f>IF(IFERROR(VLOOKUP(C110,FA_2026!$F$10:$AT$65451,36,FALSE),0)=0,"-",IFERROR(VLOOKUP(C110,FA_2026!$F$10:$AT$65451,36,FALSE),0))</f>
        <v>-</v>
      </c>
      <c r="O110" s="772">
        <f t="shared" si="11"/>
        <v>0</v>
      </c>
      <c r="P110" s="735">
        <f>IFERROR(VLOOKUP(C110,'List Approval 2026'!$D$7:$M$276,10,FALSE),0)</f>
        <v>0</v>
      </c>
      <c r="Q110" s="773">
        <f t="shared" si="12"/>
        <v>0</v>
      </c>
      <c r="R110" s="54" t="str">
        <f t="shared" si="13"/>
        <v>-</v>
      </c>
      <c r="S110" s="55"/>
      <c r="T110" s="774"/>
      <c r="U110" s="775" t="str">
        <f>IFERROR(VLOOKUP(C110,'List Approval 2026'!$D$7:$P$225,13,FALSE),"-")</f>
        <v>-</v>
      </c>
    </row>
    <row r="111" spans="1:21" hidden="1">
      <c r="A111" s="771">
        <f t="shared" si="10"/>
        <v>103</v>
      </c>
      <c r="B111" s="40" t="str">
        <f>IF(IFERROR(VLOOKUP(C111,FA_2026!$F$10:$AT$65451,5,FALSE),0)=0,"-",IFERROR(VLOOKUP(C111,FA_2026!$F$10:$AT$65451,5,FALSE),0))</f>
        <v>-</v>
      </c>
      <c r="C111" s="179"/>
      <c r="D111" s="40" t="str">
        <f>IF(IFERROR(VLOOKUP(C111,FA_2026!$F$10:$AT$65451,6,FALSE),0)=0,"-",IFERROR(VLOOKUP(C111,FA_2026!$F$10:$AT$65451,6,FALSE),0))</f>
        <v>-</v>
      </c>
      <c r="E111" s="40" t="str">
        <f>IF(IFERROR(VLOOKUP(C111,FA_2026!$F$10:$AT$65451,7,FALSE),0)=0,"-",IFERROR(VLOOKUP(C111,FA_2026!$F$10:$AT$65451,7,FALSE),0))</f>
        <v>-</v>
      </c>
      <c r="F111" s="40" t="str">
        <f>IF(IFERROR(VLOOKUP(C111,FA_2026!$F$10:$AT$65451,9,FALSE),0)=0,"-",IFERROR(VLOOKUP(C111,FA_2026!$F$10:$AT$65451,9,FALSE),0))</f>
        <v>-</v>
      </c>
      <c r="G111" s="40" t="str">
        <f>IF(IFERROR(VLOOKUP(C111,FA_2026!$F$10:$AT$65451,10,FALSE),0)=0,"-",IFERROR(VLOOKUP(C111,FA_2026!$F$10:$AT$65451,10,FALSE),0))</f>
        <v>-</v>
      </c>
      <c r="H111" s="40" t="str">
        <f>IF(IFERROR(VLOOKUP(C111,FA_2026!$F$10:$AT$65451,11,FALSE),0)=0,"-",IFERROR(VLOOKUP(C111,FA_2026!$F$10:$AT$65451,11,FALSE),0))</f>
        <v>-</v>
      </c>
      <c r="I111" s="40">
        <f>IFERROR(INDEX(FA_2026!$B$10:$B$1159,MATCH('Disposal 2026'!C111,FA_2026!$F$10:$F$1159,0)),0)</f>
        <v>0</v>
      </c>
      <c r="J111" s="513">
        <f>IFERROR(INDEX(FA_2026!$C$10:$C$1159,MATCH('Disposal 2026'!C111,FA_2026!$F$10:$F$1159,0)),0)</f>
        <v>0</v>
      </c>
      <c r="K111" s="100" t="str">
        <f>IF(IFERROR(VLOOKUP(C111,FA_2026!$F$10:$AT$65451,2,FALSE),0)=0,"-",IFERROR(VLOOKUP(C111,FA_2026!$F$10:$AT$65451,2,FALSE),0))</f>
        <v>-</v>
      </c>
      <c r="L111" s="734" t="str">
        <f>IF(IFERROR(VLOOKUP(C111,'List Approval 2025'!$D$7:$M$65624,5,FALSE),0)=0,"-",IFERROR(VLOOKUP(C111,'List Approval 2025'!$D$7:$M$65624,5,FALSE),0))</f>
        <v>-</v>
      </c>
      <c r="M111" s="45" t="str">
        <f>IF(IFERROR(VLOOKUP(C111,FA_2026!$F$10:$AT$65451,14,FALSE),0)=0,"-",IFERROR(VLOOKUP(C111,FA_2026!$F$10:$AT$65451,14,FALSE),0))</f>
        <v>-</v>
      </c>
      <c r="N111" s="44" t="str">
        <f>IF(IFERROR(VLOOKUP(C111,FA_2026!$F$10:$AT$65451,36,FALSE),0)=0,"-",IFERROR(VLOOKUP(C111,FA_2026!$F$10:$AT$65451,36,FALSE),0))</f>
        <v>-</v>
      </c>
      <c r="O111" s="772">
        <f t="shared" si="11"/>
        <v>0</v>
      </c>
      <c r="P111" s="735">
        <f>IFERROR(VLOOKUP(C111,'List Approval 2026'!$D$7:$M$276,10,FALSE),0)</f>
        <v>0</v>
      </c>
      <c r="Q111" s="773">
        <f t="shared" si="12"/>
        <v>0</v>
      </c>
      <c r="R111" s="54" t="str">
        <f t="shared" si="13"/>
        <v>-</v>
      </c>
      <c r="S111" s="55"/>
      <c r="T111" s="774"/>
      <c r="U111" s="775" t="str">
        <f>IFERROR(VLOOKUP(C111,'List Approval 2026'!$D$7:$P$225,13,FALSE),"-")</f>
        <v>-</v>
      </c>
    </row>
    <row r="112" spans="1:21" hidden="1">
      <c r="A112" s="771">
        <f t="shared" si="10"/>
        <v>104</v>
      </c>
      <c r="B112" s="40" t="str">
        <f>IF(IFERROR(VLOOKUP(C112,FA_2026!$F$10:$AT$65451,5,FALSE),0)=0,"-",IFERROR(VLOOKUP(C112,FA_2026!$F$10:$AT$65451,5,FALSE),0))</f>
        <v>-</v>
      </c>
      <c r="C112" s="179"/>
      <c r="D112" s="40" t="str">
        <f>IF(IFERROR(VLOOKUP(C112,FA_2026!$F$10:$AT$65451,6,FALSE),0)=0,"-",IFERROR(VLOOKUP(C112,FA_2026!$F$10:$AT$65451,6,FALSE),0))</f>
        <v>-</v>
      </c>
      <c r="E112" s="40" t="str">
        <f>IF(IFERROR(VLOOKUP(C112,FA_2026!$F$10:$AT$65451,7,FALSE),0)=0,"-",IFERROR(VLOOKUP(C112,FA_2026!$F$10:$AT$65451,7,FALSE),0))</f>
        <v>-</v>
      </c>
      <c r="F112" s="40" t="str">
        <f>IF(IFERROR(VLOOKUP(C112,FA_2026!$F$10:$AT$65451,9,FALSE),0)=0,"-",IFERROR(VLOOKUP(C112,FA_2026!$F$10:$AT$65451,9,FALSE),0))</f>
        <v>-</v>
      </c>
      <c r="G112" s="40" t="str">
        <f>IF(IFERROR(VLOOKUP(C112,FA_2026!$F$10:$AT$65451,10,FALSE),0)=0,"-",IFERROR(VLOOKUP(C112,FA_2026!$F$10:$AT$65451,10,FALSE),0))</f>
        <v>-</v>
      </c>
      <c r="H112" s="40" t="str">
        <f>IF(IFERROR(VLOOKUP(C112,FA_2026!$F$10:$AT$65451,11,FALSE),0)=0,"-",IFERROR(VLOOKUP(C112,FA_2026!$F$10:$AT$65451,11,FALSE),0))</f>
        <v>-</v>
      </c>
      <c r="I112" s="40">
        <f>IFERROR(INDEX(FA_2026!$B$10:$B$1159,MATCH('Disposal 2026'!C112,FA_2026!$F$10:$F$1159,0)),0)</f>
        <v>0</v>
      </c>
      <c r="J112" s="513">
        <f>IFERROR(INDEX(FA_2026!$C$10:$C$1159,MATCH('Disposal 2026'!C112,FA_2026!$F$10:$F$1159,0)),0)</f>
        <v>0</v>
      </c>
      <c r="K112" s="100" t="str">
        <f>IF(IFERROR(VLOOKUP(C112,FA_2026!$F$10:$AT$65451,2,FALSE),0)=0,"-",IFERROR(VLOOKUP(C112,FA_2026!$F$10:$AT$65451,2,FALSE),0))</f>
        <v>-</v>
      </c>
      <c r="L112" s="734" t="str">
        <f>IF(IFERROR(VLOOKUP(C112,'List Approval 2025'!$D$7:$M$65624,5,FALSE),0)=0,"-",IFERROR(VLOOKUP(C112,'List Approval 2025'!$D$7:$M$65624,5,FALSE),0))</f>
        <v>-</v>
      </c>
      <c r="M112" s="45" t="str">
        <f>IF(IFERROR(VLOOKUP(C112,FA_2026!$F$10:$AT$65451,14,FALSE),0)=0,"-",IFERROR(VLOOKUP(C112,FA_2026!$F$10:$AT$65451,14,FALSE),0))</f>
        <v>-</v>
      </c>
      <c r="N112" s="44" t="str">
        <f>IF(IFERROR(VLOOKUP(C112,FA_2026!$F$10:$AT$65451,36,FALSE),0)=0,"-",IFERROR(VLOOKUP(C112,FA_2026!$F$10:$AT$65451,36,FALSE),0))</f>
        <v>-</v>
      </c>
      <c r="O112" s="772">
        <f t="shared" si="11"/>
        <v>0</v>
      </c>
      <c r="P112" s="735">
        <f>IFERROR(VLOOKUP(C112,'List Approval 2026'!$D$7:$M$276,10,FALSE),0)</f>
        <v>0</v>
      </c>
      <c r="Q112" s="773">
        <f t="shared" si="12"/>
        <v>0</v>
      </c>
      <c r="R112" s="54" t="str">
        <f t="shared" si="13"/>
        <v>-</v>
      </c>
      <c r="S112" s="55"/>
      <c r="T112" s="774"/>
      <c r="U112" s="775" t="str">
        <f>IFERROR(VLOOKUP(C112,'List Approval 2026'!$D$7:$P$225,13,FALSE),"-")</f>
        <v>-</v>
      </c>
    </row>
    <row r="113" spans="1:21" hidden="1">
      <c r="A113" s="771">
        <f t="shared" si="10"/>
        <v>105</v>
      </c>
      <c r="B113" s="40" t="str">
        <f>IF(IFERROR(VLOOKUP(C113,FA_2026!$F$10:$AT$65451,5,FALSE),0)=0,"-",IFERROR(VLOOKUP(C113,FA_2026!$F$10:$AT$65451,5,FALSE),0))</f>
        <v>-</v>
      </c>
      <c r="C113" s="179"/>
      <c r="D113" s="40" t="str">
        <f>IF(IFERROR(VLOOKUP(C113,FA_2026!$F$10:$AT$65451,6,FALSE),0)=0,"-",IFERROR(VLOOKUP(C113,FA_2026!$F$10:$AT$65451,6,FALSE),0))</f>
        <v>-</v>
      </c>
      <c r="E113" s="40" t="str">
        <f>IF(IFERROR(VLOOKUP(C113,FA_2026!$F$10:$AT$65451,7,FALSE),0)=0,"-",IFERROR(VLOOKUP(C113,FA_2026!$F$10:$AT$65451,7,FALSE),0))</f>
        <v>-</v>
      </c>
      <c r="F113" s="40" t="str">
        <f>IF(IFERROR(VLOOKUP(C113,FA_2026!$F$10:$AT$65451,9,FALSE),0)=0,"-",IFERROR(VLOOKUP(C113,FA_2026!$F$10:$AT$65451,9,FALSE),0))</f>
        <v>-</v>
      </c>
      <c r="G113" s="40" t="str">
        <f>IF(IFERROR(VLOOKUP(C113,FA_2026!$F$10:$AT$65451,10,FALSE),0)=0,"-",IFERROR(VLOOKUP(C113,FA_2026!$F$10:$AT$65451,10,FALSE),0))</f>
        <v>-</v>
      </c>
      <c r="H113" s="40" t="str">
        <f>IF(IFERROR(VLOOKUP(C113,FA_2026!$F$10:$AT$65451,11,FALSE),0)=0,"-",IFERROR(VLOOKUP(C113,FA_2026!$F$10:$AT$65451,11,FALSE),0))</f>
        <v>-</v>
      </c>
      <c r="I113" s="40">
        <f>IFERROR(INDEX(FA_2026!$B$10:$B$1159,MATCH('Disposal 2026'!C113,FA_2026!$F$10:$F$1159,0)),0)</f>
        <v>0</v>
      </c>
      <c r="J113" s="513">
        <f>IFERROR(INDEX(FA_2026!$C$10:$C$1159,MATCH('Disposal 2026'!C113,FA_2026!$F$10:$F$1159,0)),0)</f>
        <v>0</v>
      </c>
      <c r="K113" s="100" t="str">
        <f>IF(IFERROR(VLOOKUP(C113,FA_2026!$F$10:$AT$65451,2,FALSE),0)=0,"-",IFERROR(VLOOKUP(C113,FA_2026!$F$10:$AT$65451,2,FALSE),0))</f>
        <v>-</v>
      </c>
      <c r="L113" s="734" t="str">
        <f>IF(IFERROR(VLOOKUP(C113,'List Approval 2025'!$D$7:$M$65624,5,FALSE),0)=0,"-",IFERROR(VLOOKUP(C113,'List Approval 2025'!$D$7:$M$65624,5,FALSE),0))</f>
        <v>-</v>
      </c>
      <c r="M113" s="45" t="str">
        <f>IF(IFERROR(VLOOKUP(C113,FA_2026!$F$10:$AT$65451,14,FALSE),0)=0,"-",IFERROR(VLOOKUP(C113,FA_2026!$F$10:$AT$65451,14,FALSE),0))</f>
        <v>-</v>
      </c>
      <c r="N113" s="44" t="str">
        <f>IF(IFERROR(VLOOKUP(C113,FA_2026!$F$10:$AT$65451,36,FALSE),0)=0,"-",IFERROR(VLOOKUP(C113,FA_2026!$F$10:$AT$65451,36,FALSE),0))</f>
        <v>-</v>
      </c>
      <c r="O113" s="772">
        <f t="shared" si="11"/>
        <v>0</v>
      </c>
      <c r="P113" s="735">
        <f>IFERROR(VLOOKUP(C113,'List Approval 2026'!$D$7:$M$276,10,FALSE),0)</f>
        <v>0</v>
      </c>
      <c r="Q113" s="773">
        <f t="shared" si="12"/>
        <v>0</v>
      </c>
      <c r="R113" s="54" t="str">
        <f t="shared" si="13"/>
        <v>-</v>
      </c>
      <c r="S113" s="55"/>
      <c r="T113" s="774"/>
      <c r="U113" s="775" t="str">
        <f>IFERROR(VLOOKUP(C113,'List Approval 2026'!$D$7:$P$225,13,FALSE),"-")</f>
        <v>-</v>
      </c>
    </row>
    <row r="114" spans="1:21" hidden="1">
      <c r="A114" s="771">
        <f t="shared" si="10"/>
        <v>106</v>
      </c>
      <c r="B114" s="40" t="str">
        <f>IF(IFERROR(VLOOKUP(C114,FA_2026!$F$10:$AT$65451,5,FALSE),0)=0,"-",IFERROR(VLOOKUP(C114,FA_2026!$F$10:$AT$65451,5,FALSE),0))</f>
        <v>-</v>
      </c>
      <c r="C114" s="179"/>
      <c r="D114" s="40" t="str">
        <f>IF(IFERROR(VLOOKUP(C114,FA_2026!$F$10:$AT$65451,6,FALSE),0)=0,"-",IFERROR(VLOOKUP(C114,FA_2026!$F$10:$AT$65451,6,FALSE),0))</f>
        <v>-</v>
      </c>
      <c r="E114" s="40" t="str">
        <f>IF(IFERROR(VLOOKUP(C114,FA_2026!$F$10:$AT$65451,7,FALSE),0)=0,"-",IFERROR(VLOOKUP(C114,FA_2026!$F$10:$AT$65451,7,FALSE),0))</f>
        <v>-</v>
      </c>
      <c r="F114" s="40" t="str">
        <f>IF(IFERROR(VLOOKUP(C114,FA_2026!$F$10:$AT$65451,9,FALSE),0)=0,"-",IFERROR(VLOOKUP(C114,FA_2026!$F$10:$AT$65451,9,FALSE),0))</f>
        <v>-</v>
      </c>
      <c r="G114" s="40" t="str">
        <f>IF(IFERROR(VLOOKUP(C114,FA_2026!$F$10:$AT$65451,10,FALSE),0)=0,"-",IFERROR(VLOOKUP(C114,FA_2026!$F$10:$AT$65451,10,FALSE),0))</f>
        <v>-</v>
      </c>
      <c r="H114" s="40" t="str">
        <f>IF(IFERROR(VLOOKUP(C114,FA_2026!$F$10:$AT$65451,11,FALSE),0)=0,"-",IFERROR(VLOOKUP(C114,FA_2026!$F$10:$AT$65451,11,FALSE),0))</f>
        <v>-</v>
      </c>
      <c r="I114" s="40">
        <f>IFERROR(INDEX(FA_2026!$B$10:$B$1159,MATCH('Disposal 2026'!C114,FA_2026!$F$10:$F$1159,0)),0)</f>
        <v>0</v>
      </c>
      <c r="J114" s="513">
        <f>IFERROR(INDEX(FA_2026!$C$10:$C$1159,MATCH('Disposal 2026'!C114,FA_2026!$F$10:$F$1159,0)),0)</f>
        <v>0</v>
      </c>
      <c r="K114" s="100" t="str">
        <f>IF(IFERROR(VLOOKUP(C114,FA_2026!$F$10:$AT$65451,2,FALSE),0)=0,"-",IFERROR(VLOOKUP(C114,FA_2026!$F$10:$AT$65451,2,FALSE),0))</f>
        <v>-</v>
      </c>
      <c r="L114" s="734" t="str">
        <f>IF(IFERROR(VLOOKUP(C114,'List Approval 2025'!$D$7:$M$65624,5,FALSE),0)=0,"-",IFERROR(VLOOKUP(C114,'List Approval 2025'!$D$7:$M$65624,5,FALSE),0))</f>
        <v>-</v>
      </c>
      <c r="M114" s="45" t="str">
        <f>IF(IFERROR(VLOOKUP(C114,FA_2026!$F$10:$AT$65451,14,FALSE),0)=0,"-",IFERROR(VLOOKUP(C114,FA_2026!$F$10:$AT$65451,14,FALSE),0))</f>
        <v>-</v>
      </c>
      <c r="N114" s="44" t="str">
        <f>IF(IFERROR(VLOOKUP(C114,FA_2026!$F$10:$AT$65451,36,FALSE),0)=0,"-",IFERROR(VLOOKUP(C114,FA_2026!$F$10:$AT$65451,36,FALSE),0))</f>
        <v>-</v>
      </c>
      <c r="O114" s="772">
        <f t="shared" si="11"/>
        <v>0</v>
      </c>
      <c r="P114" s="735">
        <f>IFERROR(VLOOKUP(C114,'List Approval 2026'!$D$7:$M$276,10,FALSE),0)</f>
        <v>0</v>
      </c>
      <c r="Q114" s="773">
        <f t="shared" si="12"/>
        <v>0</v>
      </c>
      <c r="R114" s="54" t="str">
        <f t="shared" si="13"/>
        <v>-</v>
      </c>
      <c r="S114" s="55"/>
      <c r="T114" s="774"/>
      <c r="U114" s="775" t="str">
        <f>IFERROR(VLOOKUP(C114,'List Approval 2026'!$D$7:$P$225,13,FALSE),"-")</f>
        <v>-</v>
      </c>
    </row>
    <row r="115" spans="1:21" hidden="1">
      <c r="A115" s="771">
        <f t="shared" si="10"/>
        <v>107</v>
      </c>
      <c r="B115" s="40" t="str">
        <f>IF(IFERROR(VLOOKUP(C115,FA_2026!$F$10:$AT$65451,5,FALSE),0)=0,"-",IFERROR(VLOOKUP(C115,FA_2026!$F$10:$AT$65451,5,FALSE),0))</f>
        <v>-</v>
      </c>
      <c r="C115" s="179"/>
      <c r="D115" s="40" t="str">
        <f>IF(IFERROR(VLOOKUP(C115,FA_2026!$F$10:$AT$65451,6,FALSE),0)=0,"-",IFERROR(VLOOKUP(C115,FA_2026!$F$10:$AT$65451,6,FALSE),0))</f>
        <v>-</v>
      </c>
      <c r="E115" s="40" t="str">
        <f>IF(IFERROR(VLOOKUP(C115,FA_2026!$F$10:$AT$65451,7,FALSE),0)=0,"-",IFERROR(VLOOKUP(C115,FA_2026!$F$10:$AT$65451,7,FALSE),0))</f>
        <v>-</v>
      </c>
      <c r="F115" s="40" t="str">
        <f>IF(IFERROR(VLOOKUP(C115,FA_2026!$F$10:$AT$65451,9,FALSE),0)=0,"-",IFERROR(VLOOKUP(C115,FA_2026!$F$10:$AT$65451,9,FALSE),0))</f>
        <v>-</v>
      </c>
      <c r="G115" s="40" t="str">
        <f>IF(IFERROR(VLOOKUP(C115,FA_2026!$F$10:$AT$65451,10,FALSE),0)=0,"-",IFERROR(VLOOKUP(C115,FA_2026!$F$10:$AT$65451,10,FALSE),0))</f>
        <v>-</v>
      </c>
      <c r="H115" s="40" t="str">
        <f>IF(IFERROR(VLOOKUP(C115,FA_2026!$F$10:$AT$65451,11,FALSE),0)=0,"-",IFERROR(VLOOKUP(C115,FA_2026!$F$10:$AT$65451,11,FALSE),0))</f>
        <v>-</v>
      </c>
      <c r="I115" s="40">
        <f>IFERROR(INDEX(FA_2026!$B$10:$B$1159,MATCH('Disposal 2026'!C115,FA_2026!$F$10:$F$1159,0)),0)</f>
        <v>0</v>
      </c>
      <c r="J115" s="513">
        <f>IFERROR(INDEX(FA_2026!$C$10:$C$1159,MATCH('Disposal 2026'!C115,FA_2026!$F$10:$F$1159,0)),0)</f>
        <v>0</v>
      </c>
      <c r="K115" s="100" t="str">
        <f>IF(IFERROR(VLOOKUP(C115,FA_2026!$F$10:$AT$65451,2,FALSE),0)=0,"-",IFERROR(VLOOKUP(C115,FA_2026!$F$10:$AT$65451,2,FALSE),0))</f>
        <v>-</v>
      </c>
      <c r="L115" s="734" t="str">
        <f>IF(IFERROR(VLOOKUP(C115,'List Approval 2025'!$D$7:$M$65624,5,FALSE),0)=0,"-",IFERROR(VLOOKUP(C115,'List Approval 2025'!$D$7:$M$65624,5,FALSE),0))</f>
        <v>-</v>
      </c>
      <c r="M115" s="45" t="str">
        <f>IF(IFERROR(VLOOKUP(C115,FA_2026!$F$10:$AT$65451,14,FALSE),0)=0,"-",IFERROR(VLOOKUP(C115,FA_2026!$F$10:$AT$65451,14,FALSE),0))</f>
        <v>-</v>
      </c>
      <c r="N115" s="44" t="str">
        <f>IF(IFERROR(VLOOKUP(C115,FA_2026!$F$10:$AT$65451,36,FALSE),0)=0,"-",IFERROR(VLOOKUP(C115,FA_2026!$F$10:$AT$65451,36,FALSE),0))</f>
        <v>-</v>
      </c>
      <c r="O115" s="772">
        <f t="shared" si="11"/>
        <v>0</v>
      </c>
      <c r="P115" s="735">
        <f>IFERROR(VLOOKUP(C115,'List Approval 2026'!$D$7:$M$276,10,FALSE),0)</f>
        <v>0</v>
      </c>
      <c r="Q115" s="773">
        <f t="shared" si="12"/>
        <v>0</v>
      </c>
      <c r="R115" s="54" t="str">
        <f t="shared" si="13"/>
        <v>-</v>
      </c>
      <c r="S115" s="55"/>
      <c r="T115" s="774"/>
      <c r="U115" s="775" t="str">
        <f>IFERROR(VLOOKUP(C115,'List Approval 2026'!$D$7:$P$225,13,FALSE),"-")</f>
        <v>-</v>
      </c>
    </row>
    <row r="116" spans="1:21" hidden="1">
      <c r="A116" s="771">
        <f t="shared" si="10"/>
        <v>108</v>
      </c>
      <c r="B116" s="40" t="str">
        <f>IF(IFERROR(VLOOKUP(C116,FA_2026!$F$10:$AT$65451,5,FALSE),0)=0,"-",IFERROR(VLOOKUP(C116,FA_2026!$F$10:$AT$65451,5,FALSE),0))</f>
        <v>-</v>
      </c>
      <c r="C116" s="179"/>
      <c r="D116" s="40" t="str">
        <f>IF(IFERROR(VLOOKUP(C116,FA_2026!$F$10:$AT$65451,6,FALSE),0)=0,"-",IFERROR(VLOOKUP(C116,FA_2026!$F$10:$AT$65451,6,FALSE),0))</f>
        <v>-</v>
      </c>
      <c r="E116" s="40" t="str">
        <f>IF(IFERROR(VLOOKUP(C116,FA_2026!$F$10:$AT$65451,7,FALSE),0)=0,"-",IFERROR(VLOOKUP(C116,FA_2026!$F$10:$AT$65451,7,FALSE),0))</f>
        <v>-</v>
      </c>
      <c r="F116" s="40" t="str">
        <f>IF(IFERROR(VLOOKUP(C116,FA_2026!$F$10:$AT$65451,9,FALSE),0)=0,"-",IFERROR(VLOOKUP(C116,FA_2026!$F$10:$AT$65451,9,FALSE),0))</f>
        <v>-</v>
      </c>
      <c r="G116" s="40" t="str">
        <f>IF(IFERROR(VLOOKUP(C116,FA_2026!$F$10:$AT$65451,10,FALSE),0)=0,"-",IFERROR(VLOOKUP(C116,FA_2026!$F$10:$AT$65451,10,FALSE),0))</f>
        <v>-</v>
      </c>
      <c r="H116" s="40" t="str">
        <f>IF(IFERROR(VLOOKUP(C116,FA_2026!$F$10:$AT$65451,11,FALSE),0)=0,"-",IFERROR(VLOOKUP(C116,FA_2026!$F$10:$AT$65451,11,FALSE),0))</f>
        <v>-</v>
      </c>
      <c r="I116" s="40">
        <f>IFERROR(INDEX(FA_2026!$B$10:$B$1159,MATCH('Disposal 2026'!C116,FA_2026!$F$10:$F$1159,0)),0)</f>
        <v>0</v>
      </c>
      <c r="J116" s="513">
        <f>IFERROR(INDEX(FA_2026!$C$10:$C$1159,MATCH('Disposal 2026'!C116,FA_2026!$F$10:$F$1159,0)),0)</f>
        <v>0</v>
      </c>
      <c r="K116" s="100" t="str">
        <f>IF(IFERROR(VLOOKUP(C116,FA_2026!$F$10:$AT$65451,2,FALSE),0)=0,"-",IFERROR(VLOOKUP(C116,FA_2026!$F$10:$AT$65451,2,FALSE),0))</f>
        <v>-</v>
      </c>
      <c r="L116" s="734" t="str">
        <f>IF(IFERROR(VLOOKUP(C116,'List Approval 2025'!$D$7:$M$65624,5,FALSE),0)=0,"-",IFERROR(VLOOKUP(C116,'List Approval 2025'!$D$7:$M$65624,5,FALSE),0))</f>
        <v>-</v>
      </c>
      <c r="M116" s="45" t="str">
        <f>IF(IFERROR(VLOOKUP(C116,FA_2026!$F$10:$AT$65451,14,FALSE),0)=0,"-",IFERROR(VLOOKUP(C116,FA_2026!$F$10:$AT$65451,14,FALSE),0))</f>
        <v>-</v>
      </c>
      <c r="N116" s="44" t="str">
        <f>IF(IFERROR(VLOOKUP(C116,FA_2026!$F$10:$AT$65451,36,FALSE),0)=0,"-",IFERROR(VLOOKUP(C116,FA_2026!$F$10:$AT$65451,36,FALSE),0))</f>
        <v>-</v>
      </c>
      <c r="O116" s="772">
        <f t="shared" si="11"/>
        <v>0</v>
      </c>
      <c r="P116" s="735">
        <f>IFERROR(VLOOKUP(C116,'List Approval 2026'!$D$7:$M$276,10,FALSE),0)</f>
        <v>0</v>
      </c>
      <c r="Q116" s="773">
        <f t="shared" si="12"/>
        <v>0</v>
      </c>
      <c r="R116" s="54" t="str">
        <f t="shared" si="13"/>
        <v>-</v>
      </c>
      <c r="S116" s="55"/>
      <c r="T116" s="774"/>
      <c r="U116" s="775" t="str">
        <f>IFERROR(VLOOKUP(C116,'List Approval 2026'!$D$7:$P$225,13,FALSE),"-")</f>
        <v>-</v>
      </c>
    </row>
    <row r="117" spans="1:21" hidden="1">
      <c r="A117" s="771">
        <f t="shared" si="10"/>
        <v>109</v>
      </c>
      <c r="B117" s="40" t="str">
        <f>IF(IFERROR(VLOOKUP(C117,FA_2026!$F$10:$AT$65451,5,FALSE),0)=0,"-",IFERROR(VLOOKUP(C117,FA_2026!$F$10:$AT$65451,5,FALSE),0))</f>
        <v>-</v>
      </c>
      <c r="C117" s="179"/>
      <c r="D117" s="40" t="str">
        <f>IF(IFERROR(VLOOKUP(C117,FA_2026!$F$10:$AT$65451,6,FALSE),0)=0,"-",IFERROR(VLOOKUP(C117,FA_2026!$F$10:$AT$65451,6,FALSE),0))</f>
        <v>-</v>
      </c>
      <c r="E117" s="40" t="str">
        <f>IF(IFERROR(VLOOKUP(C117,FA_2026!$F$10:$AT$65451,7,FALSE),0)=0,"-",IFERROR(VLOOKUP(C117,FA_2026!$F$10:$AT$65451,7,FALSE),0))</f>
        <v>-</v>
      </c>
      <c r="F117" s="40" t="str">
        <f>IF(IFERROR(VLOOKUP(C117,FA_2026!$F$10:$AT$65451,9,FALSE),0)=0,"-",IFERROR(VLOOKUP(C117,FA_2026!$F$10:$AT$65451,9,FALSE),0))</f>
        <v>-</v>
      </c>
      <c r="G117" s="40" t="str">
        <f>IF(IFERROR(VLOOKUP(C117,FA_2026!$F$10:$AT$65451,10,FALSE),0)=0,"-",IFERROR(VLOOKUP(C117,FA_2026!$F$10:$AT$65451,10,FALSE),0))</f>
        <v>-</v>
      </c>
      <c r="H117" s="40" t="str">
        <f>IF(IFERROR(VLOOKUP(C117,FA_2026!$F$10:$AT$65451,11,FALSE),0)=0,"-",IFERROR(VLOOKUP(C117,FA_2026!$F$10:$AT$65451,11,FALSE),0))</f>
        <v>-</v>
      </c>
      <c r="I117" s="40">
        <f>IFERROR(INDEX(FA_2026!$B$10:$B$1159,MATCH('Disposal 2026'!C117,FA_2026!$F$10:$F$1159,0)),0)</f>
        <v>0</v>
      </c>
      <c r="J117" s="513">
        <f>IFERROR(INDEX(FA_2026!$C$10:$C$1159,MATCH('Disposal 2026'!C117,FA_2026!$F$10:$F$1159,0)),0)</f>
        <v>0</v>
      </c>
      <c r="K117" s="100" t="str">
        <f>IF(IFERROR(VLOOKUP(C117,FA_2026!$F$10:$AT$65451,2,FALSE),0)=0,"-",IFERROR(VLOOKUP(C117,FA_2026!$F$10:$AT$65451,2,FALSE),0))</f>
        <v>-</v>
      </c>
      <c r="L117" s="734" t="str">
        <f>IF(IFERROR(VLOOKUP(C117,'List Approval 2025'!$D$7:$M$65624,5,FALSE),0)=0,"-",IFERROR(VLOOKUP(C117,'List Approval 2025'!$D$7:$M$65624,5,FALSE),0))</f>
        <v>-</v>
      </c>
      <c r="M117" s="45" t="str">
        <f>IF(IFERROR(VLOOKUP(C117,FA_2026!$F$10:$AT$65451,14,FALSE),0)=0,"-",IFERROR(VLOOKUP(C117,FA_2026!$F$10:$AT$65451,14,FALSE),0))</f>
        <v>-</v>
      </c>
      <c r="N117" s="44" t="str">
        <f>IF(IFERROR(VLOOKUP(C117,FA_2026!$F$10:$AT$65451,36,FALSE),0)=0,"-",IFERROR(VLOOKUP(C117,FA_2026!$F$10:$AT$65451,36,FALSE),0))</f>
        <v>-</v>
      </c>
      <c r="O117" s="772">
        <f t="shared" si="11"/>
        <v>0</v>
      </c>
      <c r="P117" s="735">
        <f>IFERROR(VLOOKUP(C117,'List Approval 2026'!$D$7:$M$276,10,FALSE),0)</f>
        <v>0</v>
      </c>
      <c r="Q117" s="773">
        <f t="shared" si="12"/>
        <v>0</v>
      </c>
      <c r="R117" s="54" t="str">
        <f t="shared" si="13"/>
        <v>-</v>
      </c>
      <c r="S117" s="55"/>
      <c r="T117" s="774"/>
      <c r="U117" s="775" t="str">
        <f>IFERROR(VLOOKUP(C117,'List Approval 2026'!$D$7:$P$225,13,FALSE),"-")</f>
        <v>-</v>
      </c>
    </row>
    <row r="118" spans="1:21" hidden="1">
      <c r="A118" s="771">
        <f t="shared" si="10"/>
        <v>110</v>
      </c>
      <c r="B118" s="40" t="str">
        <f>IF(IFERROR(VLOOKUP(C118,FA_2026!$F$10:$AT$65451,5,FALSE),0)=0,"-",IFERROR(VLOOKUP(C118,FA_2026!$F$10:$AT$65451,5,FALSE),0))</f>
        <v>-</v>
      </c>
      <c r="C118" s="179"/>
      <c r="D118" s="40" t="str">
        <f>IF(IFERROR(VLOOKUP(C118,FA_2026!$F$10:$AT$65451,6,FALSE),0)=0,"-",IFERROR(VLOOKUP(C118,FA_2026!$F$10:$AT$65451,6,FALSE),0))</f>
        <v>-</v>
      </c>
      <c r="E118" s="40" t="str">
        <f>IF(IFERROR(VLOOKUP(C118,FA_2026!$F$10:$AT$65451,7,FALSE),0)=0,"-",IFERROR(VLOOKUP(C118,FA_2026!$F$10:$AT$65451,7,FALSE),0))</f>
        <v>-</v>
      </c>
      <c r="F118" s="40" t="str">
        <f>IF(IFERROR(VLOOKUP(C118,FA_2026!$F$10:$AT$65451,9,FALSE),0)=0,"-",IFERROR(VLOOKUP(C118,FA_2026!$F$10:$AT$65451,9,FALSE),0))</f>
        <v>-</v>
      </c>
      <c r="G118" s="40" t="str">
        <f>IF(IFERROR(VLOOKUP(C118,FA_2026!$F$10:$AT$65451,10,FALSE),0)=0,"-",IFERROR(VLOOKUP(C118,FA_2026!$F$10:$AT$65451,10,FALSE),0))</f>
        <v>-</v>
      </c>
      <c r="H118" s="40" t="str">
        <f>IF(IFERROR(VLOOKUP(C118,FA_2026!$F$10:$AT$65451,11,FALSE),0)=0,"-",IFERROR(VLOOKUP(C118,FA_2026!$F$10:$AT$65451,11,FALSE),0))</f>
        <v>-</v>
      </c>
      <c r="I118" s="40">
        <f>IFERROR(INDEX(FA_2026!$B$10:$B$1159,MATCH('Disposal 2026'!C118,FA_2026!$F$10:$F$1159,0)),0)</f>
        <v>0</v>
      </c>
      <c r="J118" s="513">
        <f>IFERROR(INDEX(FA_2026!$C$10:$C$1159,MATCH('Disposal 2026'!C118,FA_2026!$F$10:$F$1159,0)),0)</f>
        <v>0</v>
      </c>
      <c r="K118" s="100" t="str">
        <f>IF(IFERROR(VLOOKUP(C118,FA_2026!$F$10:$AT$65451,2,FALSE),0)=0,"-",IFERROR(VLOOKUP(C118,FA_2026!$F$10:$AT$65451,2,FALSE),0))</f>
        <v>-</v>
      </c>
      <c r="L118" s="734" t="str">
        <f>IF(IFERROR(VLOOKUP(C118,'List Approval 2025'!$D$7:$M$65624,5,FALSE),0)=0,"-",IFERROR(VLOOKUP(C118,'List Approval 2025'!$D$7:$M$65624,5,FALSE),0))</f>
        <v>-</v>
      </c>
      <c r="M118" s="45" t="str">
        <f>IF(IFERROR(VLOOKUP(C118,FA_2026!$F$10:$AT$65451,14,FALSE),0)=0,"-",IFERROR(VLOOKUP(C118,FA_2026!$F$10:$AT$65451,14,FALSE),0))</f>
        <v>-</v>
      </c>
      <c r="N118" s="44" t="str">
        <f>IF(IFERROR(VLOOKUP(C118,FA_2026!$F$10:$AT$65451,36,FALSE),0)=0,"-",IFERROR(VLOOKUP(C118,FA_2026!$F$10:$AT$65451,36,FALSE),0))</f>
        <v>-</v>
      </c>
      <c r="O118" s="772">
        <f t="shared" si="11"/>
        <v>0</v>
      </c>
      <c r="P118" s="735">
        <f>IFERROR(VLOOKUP(C118,'List Approval 2026'!$D$7:$M$276,10,FALSE),0)</f>
        <v>0</v>
      </c>
      <c r="Q118" s="773">
        <f t="shared" si="12"/>
        <v>0</v>
      </c>
      <c r="R118" s="54" t="str">
        <f t="shared" si="13"/>
        <v>-</v>
      </c>
      <c r="S118" s="55"/>
      <c r="T118" s="774"/>
      <c r="U118" s="775" t="str">
        <f>IFERROR(VLOOKUP(C118,'List Approval 2026'!$D$7:$P$225,13,FALSE),"-")</f>
        <v>-</v>
      </c>
    </row>
    <row r="119" spans="1:21" hidden="1">
      <c r="A119" s="771">
        <f t="shared" si="10"/>
        <v>111</v>
      </c>
      <c r="B119" s="40" t="str">
        <f>IF(IFERROR(VLOOKUP(C119,FA_2026!$F$10:$AT$65451,5,FALSE),0)=0,"-",IFERROR(VLOOKUP(C119,FA_2026!$F$10:$AT$65451,5,FALSE),0))</f>
        <v>-</v>
      </c>
      <c r="C119" s="179"/>
      <c r="D119" s="40" t="str">
        <f>IF(IFERROR(VLOOKUP(C119,FA_2026!$F$10:$AT$65451,6,FALSE),0)=0,"-",IFERROR(VLOOKUP(C119,FA_2026!$F$10:$AT$65451,6,FALSE),0))</f>
        <v>-</v>
      </c>
      <c r="E119" s="40" t="str">
        <f>IF(IFERROR(VLOOKUP(C119,FA_2026!$F$10:$AT$65451,7,FALSE),0)=0,"-",IFERROR(VLOOKUP(C119,FA_2026!$F$10:$AT$65451,7,FALSE),0))</f>
        <v>-</v>
      </c>
      <c r="F119" s="40" t="str">
        <f>IF(IFERROR(VLOOKUP(C119,FA_2026!$F$10:$AT$65451,9,FALSE),0)=0,"-",IFERROR(VLOOKUP(C119,FA_2026!$F$10:$AT$65451,9,FALSE),0))</f>
        <v>-</v>
      </c>
      <c r="G119" s="40" t="str">
        <f>IF(IFERROR(VLOOKUP(C119,FA_2026!$F$10:$AT$65451,10,FALSE),0)=0,"-",IFERROR(VLOOKUP(C119,FA_2026!$F$10:$AT$65451,10,FALSE),0))</f>
        <v>-</v>
      </c>
      <c r="H119" s="40" t="str">
        <f>IF(IFERROR(VLOOKUP(C119,FA_2026!$F$10:$AT$65451,11,FALSE),0)=0,"-",IFERROR(VLOOKUP(C119,FA_2026!$F$10:$AT$65451,11,FALSE),0))</f>
        <v>-</v>
      </c>
      <c r="I119" s="40">
        <f>IFERROR(INDEX(FA_2026!$B$10:$B$1159,MATCH('Disposal 2026'!C119,FA_2026!$F$10:$F$1159,0)),0)</f>
        <v>0</v>
      </c>
      <c r="J119" s="513">
        <f>IFERROR(INDEX(FA_2026!$C$10:$C$1159,MATCH('Disposal 2026'!C119,FA_2026!$F$10:$F$1159,0)),0)</f>
        <v>0</v>
      </c>
      <c r="K119" s="100" t="str">
        <f>IF(IFERROR(VLOOKUP(C119,FA_2026!$F$10:$AT$65451,2,FALSE),0)=0,"-",IFERROR(VLOOKUP(C119,FA_2026!$F$10:$AT$65451,2,FALSE),0))</f>
        <v>-</v>
      </c>
      <c r="L119" s="734" t="str">
        <f>IF(IFERROR(VLOOKUP(C119,'List Approval 2025'!$D$7:$M$65624,5,FALSE),0)=0,"-",IFERROR(VLOOKUP(C119,'List Approval 2025'!$D$7:$M$65624,5,FALSE),0))</f>
        <v>-</v>
      </c>
      <c r="M119" s="45" t="str">
        <f>IF(IFERROR(VLOOKUP(C119,FA_2026!$F$10:$AT$65451,14,FALSE),0)=0,"-",IFERROR(VLOOKUP(C119,FA_2026!$F$10:$AT$65451,14,FALSE),0))</f>
        <v>-</v>
      </c>
      <c r="N119" s="44" t="str">
        <f>IF(IFERROR(VLOOKUP(C119,FA_2026!$F$10:$AT$65451,36,FALSE),0)=0,"-",IFERROR(VLOOKUP(C119,FA_2026!$F$10:$AT$65451,36,FALSE),0))</f>
        <v>-</v>
      </c>
      <c r="O119" s="772">
        <f t="shared" si="11"/>
        <v>0</v>
      </c>
      <c r="P119" s="735">
        <f>IFERROR(VLOOKUP(C119,'List Approval 2026'!$D$7:$M$276,10,FALSE),0)</f>
        <v>0</v>
      </c>
      <c r="Q119" s="773">
        <f t="shared" si="12"/>
        <v>0</v>
      </c>
      <c r="R119" s="54" t="str">
        <f t="shared" si="13"/>
        <v>-</v>
      </c>
      <c r="S119" s="55"/>
      <c r="T119" s="774"/>
      <c r="U119" s="775" t="str">
        <f>IFERROR(VLOOKUP(C119,'List Approval 2026'!$D$7:$P$225,13,FALSE),"-")</f>
        <v>-</v>
      </c>
    </row>
    <row r="120" spans="1:21" hidden="1">
      <c r="A120" s="771">
        <f t="shared" si="10"/>
        <v>112</v>
      </c>
      <c r="B120" s="40" t="str">
        <f>IF(IFERROR(VLOOKUP(C120,FA_2026!$F$10:$AT$65451,5,FALSE),0)=0,"-",IFERROR(VLOOKUP(C120,FA_2026!$F$10:$AT$65451,5,FALSE),0))</f>
        <v>-</v>
      </c>
      <c r="C120" s="179"/>
      <c r="D120" s="40" t="str">
        <f>IF(IFERROR(VLOOKUP(C120,FA_2026!$F$10:$AT$65451,6,FALSE),0)=0,"-",IFERROR(VLOOKUP(C120,FA_2026!$F$10:$AT$65451,6,FALSE),0))</f>
        <v>-</v>
      </c>
      <c r="E120" s="40" t="str">
        <f>IF(IFERROR(VLOOKUP(C120,FA_2026!$F$10:$AT$65451,7,FALSE),0)=0,"-",IFERROR(VLOOKUP(C120,FA_2026!$F$10:$AT$65451,7,FALSE),0))</f>
        <v>-</v>
      </c>
      <c r="F120" s="40" t="str">
        <f>IF(IFERROR(VLOOKUP(C120,FA_2026!$F$10:$AT$65451,9,FALSE),0)=0,"-",IFERROR(VLOOKUP(C120,FA_2026!$F$10:$AT$65451,9,FALSE),0))</f>
        <v>-</v>
      </c>
      <c r="G120" s="40" t="str">
        <f>IF(IFERROR(VLOOKUP(C120,FA_2026!$F$10:$AT$65451,10,FALSE),0)=0,"-",IFERROR(VLOOKUP(C120,FA_2026!$F$10:$AT$65451,10,FALSE),0))</f>
        <v>-</v>
      </c>
      <c r="H120" s="40" t="str">
        <f>IF(IFERROR(VLOOKUP(C120,FA_2026!$F$10:$AT$65451,11,FALSE),0)=0,"-",IFERROR(VLOOKUP(C120,FA_2026!$F$10:$AT$65451,11,FALSE),0))</f>
        <v>-</v>
      </c>
      <c r="I120" s="40">
        <f>IFERROR(INDEX(FA_2026!$B$10:$B$1159,MATCH('Disposal 2026'!C120,FA_2026!$F$10:$F$1159,0)),0)</f>
        <v>0</v>
      </c>
      <c r="J120" s="513">
        <f>IFERROR(INDEX(FA_2026!$C$10:$C$1159,MATCH('Disposal 2026'!C120,FA_2026!$F$10:$F$1159,0)),0)</f>
        <v>0</v>
      </c>
      <c r="K120" s="100" t="str">
        <f>IF(IFERROR(VLOOKUP(C120,FA_2026!$F$10:$AT$65451,2,FALSE),0)=0,"-",IFERROR(VLOOKUP(C120,FA_2026!$F$10:$AT$65451,2,FALSE),0))</f>
        <v>-</v>
      </c>
      <c r="L120" s="734" t="str">
        <f>IF(IFERROR(VLOOKUP(C120,'List Approval 2025'!$D$7:$M$65624,5,FALSE),0)=0,"-",IFERROR(VLOOKUP(C120,'List Approval 2025'!$D$7:$M$65624,5,FALSE),0))</f>
        <v>-</v>
      </c>
      <c r="M120" s="45" t="str">
        <f>IF(IFERROR(VLOOKUP(C120,FA_2026!$F$10:$AT$65451,14,FALSE),0)=0,"-",IFERROR(VLOOKUP(C120,FA_2026!$F$10:$AT$65451,14,FALSE),0))</f>
        <v>-</v>
      </c>
      <c r="N120" s="44" t="str">
        <f>IF(IFERROR(VLOOKUP(C120,FA_2026!$F$10:$AT$65451,36,FALSE),0)=0,"-",IFERROR(VLOOKUP(C120,FA_2026!$F$10:$AT$65451,36,FALSE),0))</f>
        <v>-</v>
      </c>
      <c r="O120" s="772">
        <f t="shared" si="11"/>
        <v>0</v>
      </c>
      <c r="P120" s="735">
        <f>IFERROR(VLOOKUP(C120,'List Approval 2026'!$D$7:$M$276,10,FALSE),0)</f>
        <v>0</v>
      </c>
      <c r="Q120" s="773">
        <f t="shared" si="12"/>
        <v>0</v>
      </c>
      <c r="R120" s="54" t="str">
        <f t="shared" si="13"/>
        <v>-</v>
      </c>
      <c r="S120" s="55"/>
      <c r="T120" s="774"/>
      <c r="U120" s="775" t="str">
        <f>IFERROR(VLOOKUP(C120,'List Approval 2026'!$D$7:$P$225,13,FALSE),"-")</f>
        <v>-</v>
      </c>
    </row>
    <row r="121" spans="1:21" hidden="1">
      <c r="A121" s="771">
        <f t="shared" si="10"/>
        <v>113</v>
      </c>
      <c r="B121" s="40" t="str">
        <f>IF(IFERROR(VLOOKUP(C121,FA_2026!$F$10:$AT$65451,5,FALSE),0)=0,"-",IFERROR(VLOOKUP(C121,FA_2026!$F$10:$AT$65451,5,FALSE),0))</f>
        <v>-</v>
      </c>
      <c r="C121" s="179"/>
      <c r="D121" s="40" t="str">
        <f>IF(IFERROR(VLOOKUP(C121,FA_2026!$F$10:$AT$65451,6,FALSE),0)=0,"-",IFERROR(VLOOKUP(C121,FA_2026!$F$10:$AT$65451,6,FALSE),0))</f>
        <v>-</v>
      </c>
      <c r="E121" s="40" t="str">
        <f>IF(IFERROR(VLOOKUP(C121,FA_2026!$F$10:$AT$65451,7,FALSE),0)=0,"-",IFERROR(VLOOKUP(C121,FA_2026!$F$10:$AT$65451,7,FALSE),0))</f>
        <v>-</v>
      </c>
      <c r="F121" s="40" t="str">
        <f>IF(IFERROR(VLOOKUP(C121,FA_2026!$F$10:$AT$65451,9,FALSE),0)=0,"-",IFERROR(VLOOKUP(C121,FA_2026!$F$10:$AT$65451,9,FALSE),0))</f>
        <v>-</v>
      </c>
      <c r="G121" s="40" t="str">
        <f>IF(IFERROR(VLOOKUP(C121,FA_2026!$F$10:$AT$65451,10,FALSE),0)=0,"-",IFERROR(VLOOKUP(C121,FA_2026!$F$10:$AT$65451,10,FALSE),0))</f>
        <v>-</v>
      </c>
      <c r="H121" s="40" t="str">
        <f>IF(IFERROR(VLOOKUP(C121,FA_2026!$F$10:$AT$65451,11,FALSE),0)=0,"-",IFERROR(VLOOKUP(C121,FA_2026!$F$10:$AT$65451,11,FALSE),0))</f>
        <v>-</v>
      </c>
      <c r="I121" s="40">
        <f>IFERROR(INDEX(FA_2026!$B$10:$B$1159,MATCH('Disposal 2026'!C121,FA_2026!$F$10:$F$1159,0)),0)</f>
        <v>0</v>
      </c>
      <c r="J121" s="513">
        <f>IFERROR(INDEX(FA_2026!$C$10:$C$1159,MATCH('Disposal 2026'!C121,FA_2026!$F$10:$F$1159,0)),0)</f>
        <v>0</v>
      </c>
      <c r="K121" s="100" t="str">
        <f>IF(IFERROR(VLOOKUP(C121,FA_2026!$F$10:$AT$65451,2,FALSE),0)=0,"-",IFERROR(VLOOKUP(C121,FA_2026!$F$10:$AT$65451,2,FALSE),0))</f>
        <v>-</v>
      </c>
      <c r="L121" s="734" t="str">
        <f>IF(IFERROR(VLOOKUP(C121,'List Approval 2025'!$D$7:$M$65624,5,FALSE),0)=0,"-",IFERROR(VLOOKUP(C121,'List Approval 2025'!$D$7:$M$65624,5,FALSE),0))</f>
        <v>-</v>
      </c>
      <c r="M121" s="45" t="str">
        <f>IF(IFERROR(VLOOKUP(C121,FA_2026!$F$10:$AT$65451,14,FALSE),0)=0,"-",IFERROR(VLOOKUP(C121,FA_2026!$F$10:$AT$65451,14,FALSE),0))</f>
        <v>-</v>
      </c>
      <c r="N121" s="44" t="str">
        <f>IF(IFERROR(VLOOKUP(C121,FA_2026!$F$10:$AT$65451,36,FALSE),0)=0,"-",IFERROR(VLOOKUP(C121,FA_2026!$F$10:$AT$65451,36,FALSE),0))</f>
        <v>-</v>
      </c>
      <c r="O121" s="772">
        <f t="shared" si="11"/>
        <v>0</v>
      </c>
      <c r="P121" s="735">
        <f>IFERROR(VLOOKUP(C121,'List Approval 2026'!$D$7:$M$276,10,FALSE),0)</f>
        <v>0</v>
      </c>
      <c r="Q121" s="773">
        <f t="shared" si="12"/>
        <v>0</v>
      </c>
      <c r="R121" s="54" t="str">
        <f t="shared" si="13"/>
        <v>-</v>
      </c>
      <c r="S121" s="55"/>
      <c r="T121" s="774"/>
      <c r="U121" s="775" t="str">
        <f>IFERROR(VLOOKUP(C121,'List Approval 2026'!$D$7:$P$225,13,FALSE),"-")</f>
        <v>-</v>
      </c>
    </row>
    <row r="122" spans="1:21" hidden="1">
      <c r="A122" s="771">
        <f t="shared" si="10"/>
        <v>114</v>
      </c>
      <c r="B122" s="40" t="str">
        <f>IF(IFERROR(VLOOKUP(C122,FA_2026!$F$10:$AT$65451,5,FALSE),0)=0,"-",IFERROR(VLOOKUP(C122,FA_2026!$F$10:$AT$65451,5,FALSE),0))</f>
        <v>-</v>
      </c>
      <c r="C122" s="179"/>
      <c r="D122" s="40" t="str">
        <f>IF(IFERROR(VLOOKUP(C122,FA_2026!$F$10:$AT$65451,6,FALSE),0)=0,"-",IFERROR(VLOOKUP(C122,FA_2026!$F$10:$AT$65451,6,FALSE),0))</f>
        <v>-</v>
      </c>
      <c r="E122" s="40" t="str">
        <f>IF(IFERROR(VLOOKUP(C122,FA_2026!$F$10:$AT$65451,7,FALSE),0)=0,"-",IFERROR(VLOOKUP(C122,FA_2026!$F$10:$AT$65451,7,FALSE),0))</f>
        <v>-</v>
      </c>
      <c r="F122" s="40" t="str">
        <f>IF(IFERROR(VLOOKUP(C122,FA_2026!$F$10:$AT$65451,9,FALSE),0)=0,"-",IFERROR(VLOOKUP(C122,FA_2026!$F$10:$AT$65451,9,FALSE),0))</f>
        <v>-</v>
      </c>
      <c r="G122" s="40" t="str">
        <f>IF(IFERROR(VLOOKUP(C122,FA_2026!$F$10:$AT$65451,10,FALSE),0)=0,"-",IFERROR(VLOOKUP(C122,FA_2026!$F$10:$AT$65451,10,FALSE),0))</f>
        <v>-</v>
      </c>
      <c r="H122" s="40" t="str">
        <f>IF(IFERROR(VLOOKUP(C122,FA_2026!$F$10:$AT$65451,11,FALSE),0)=0,"-",IFERROR(VLOOKUP(C122,FA_2026!$F$10:$AT$65451,11,FALSE),0))</f>
        <v>-</v>
      </c>
      <c r="I122" s="40">
        <f>IFERROR(INDEX(FA_2026!$B$10:$B$1159,MATCH('Disposal 2026'!C122,FA_2026!$F$10:$F$1159,0)),0)</f>
        <v>0</v>
      </c>
      <c r="J122" s="513">
        <f>IFERROR(INDEX(FA_2026!$C$10:$C$1159,MATCH('Disposal 2026'!C122,FA_2026!$F$10:$F$1159,0)),0)</f>
        <v>0</v>
      </c>
      <c r="K122" s="100" t="str">
        <f>IF(IFERROR(VLOOKUP(C122,FA_2026!$F$10:$AT$65451,2,FALSE),0)=0,"-",IFERROR(VLOOKUP(C122,FA_2026!$F$10:$AT$65451,2,FALSE),0))</f>
        <v>-</v>
      </c>
      <c r="L122" s="734" t="str">
        <f>IF(IFERROR(VLOOKUP(C122,'List Approval 2025'!$D$7:$M$65624,5,FALSE),0)=0,"-",IFERROR(VLOOKUP(C122,'List Approval 2025'!$D$7:$M$65624,5,FALSE),0))</f>
        <v>-</v>
      </c>
      <c r="M122" s="45" t="str">
        <f>IF(IFERROR(VLOOKUP(C122,FA_2026!$F$10:$AT$65451,14,FALSE),0)=0,"-",IFERROR(VLOOKUP(C122,FA_2026!$F$10:$AT$65451,14,FALSE),0))</f>
        <v>-</v>
      </c>
      <c r="N122" s="44" t="str">
        <f>IF(IFERROR(VLOOKUP(C122,FA_2026!$F$10:$AT$65451,36,FALSE),0)=0,"-",IFERROR(VLOOKUP(C122,FA_2026!$F$10:$AT$65451,36,FALSE),0))</f>
        <v>-</v>
      </c>
      <c r="O122" s="772">
        <f t="shared" si="11"/>
        <v>0</v>
      </c>
      <c r="P122" s="735">
        <f>IFERROR(VLOOKUP(C122,'List Approval 2026'!$D$7:$M$276,10,FALSE),0)</f>
        <v>0</v>
      </c>
      <c r="Q122" s="773">
        <f t="shared" si="12"/>
        <v>0</v>
      </c>
      <c r="R122" s="54" t="str">
        <f t="shared" si="13"/>
        <v>-</v>
      </c>
      <c r="S122" s="55"/>
      <c r="T122" s="774"/>
      <c r="U122" s="775" t="str">
        <f>IFERROR(VLOOKUP(C122,'List Approval 2026'!$D$7:$P$225,13,FALSE),"-")</f>
        <v>-</v>
      </c>
    </row>
    <row r="123" spans="1:21" hidden="1">
      <c r="A123" s="771">
        <f t="shared" si="10"/>
        <v>115</v>
      </c>
      <c r="B123" s="40" t="str">
        <f>IF(IFERROR(VLOOKUP(C123,FA_2026!$F$10:$AT$65451,5,FALSE),0)=0,"-",IFERROR(VLOOKUP(C123,FA_2026!$F$10:$AT$65451,5,FALSE),0))</f>
        <v>-</v>
      </c>
      <c r="C123" s="179"/>
      <c r="D123" s="40" t="str">
        <f>IF(IFERROR(VLOOKUP(C123,FA_2026!$F$10:$AT$65451,6,FALSE),0)=0,"-",IFERROR(VLOOKUP(C123,FA_2026!$F$10:$AT$65451,6,FALSE),0))</f>
        <v>-</v>
      </c>
      <c r="E123" s="40" t="str">
        <f>IF(IFERROR(VLOOKUP(C123,FA_2026!$F$10:$AT$65451,7,FALSE),0)=0,"-",IFERROR(VLOOKUP(C123,FA_2026!$F$10:$AT$65451,7,FALSE),0))</f>
        <v>-</v>
      </c>
      <c r="F123" s="40" t="str">
        <f>IF(IFERROR(VLOOKUP(C123,FA_2026!$F$10:$AT$65451,9,FALSE),0)=0,"-",IFERROR(VLOOKUP(C123,FA_2026!$F$10:$AT$65451,9,FALSE),0))</f>
        <v>-</v>
      </c>
      <c r="G123" s="40" t="str">
        <f>IF(IFERROR(VLOOKUP(C123,FA_2026!$F$10:$AT$65451,10,FALSE),0)=0,"-",IFERROR(VLOOKUP(C123,FA_2026!$F$10:$AT$65451,10,FALSE),0))</f>
        <v>-</v>
      </c>
      <c r="H123" s="40" t="str">
        <f>IF(IFERROR(VLOOKUP(C123,FA_2026!$F$10:$AT$65451,11,FALSE),0)=0,"-",IFERROR(VLOOKUP(C123,FA_2026!$F$10:$AT$65451,11,FALSE),0))</f>
        <v>-</v>
      </c>
      <c r="I123" s="40">
        <f>IFERROR(INDEX(FA_2026!$B$10:$B$1159,MATCH('Disposal 2026'!C123,FA_2026!$F$10:$F$1159,0)),0)</f>
        <v>0</v>
      </c>
      <c r="J123" s="513">
        <f>IFERROR(INDEX(FA_2026!$C$10:$C$1159,MATCH('Disposal 2026'!C123,FA_2026!$F$10:$F$1159,0)),0)</f>
        <v>0</v>
      </c>
      <c r="K123" s="100" t="str">
        <f>IF(IFERROR(VLOOKUP(C123,FA_2026!$F$10:$AT$65451,2,FALSE),0)=0,"-",IFERROR(VLOOKUP(C123,FA_2026!$F$10:$AT$65451,2,FALSE),0))</f>
        <v>-</v>
      </c>
      <c r="L123" s="734" t="str">
        <f>IF(IFERROR(VLOOKUP(C123,'List Approval 2025'!$D$7:$M$65624,5,FALSE),0)=0,"-",IFERROR(VLOOKUP(C123,'List Approval 2025'!$D$7:$M$65624,5,FALSE),0))</f>
        <v>-</v>
      </c>
      <c r="M123" s="45" t="str">
        <f>IF(IFERROR(VLOOKUP(C123,FA_2026!$F$10:$AT$65451,14,FALSE),0)=0,"-",IFERROR(VLOOKUP(C123,FA_2026!$F$10:$AT$65451,14,FALSE),0))</f>
        <v>-</v>
      </c>
      <c r="N123" s="44" t="str">
        <f>IF(IFERROR(VLOOKUP(C123,FA_2026!$F$10:$AT$65451,36,FALSE),0)=0,"-",IFERROR(VLOOKUP(C123,FA_2026!$F$10:$AT$65451,36,FALSE),0))</f>
        <v>-</v>
      </c>
      <c r="O123" s="772">
        <f t="shared" si="11"/>
        <v>0</v>
      </c>
      <c r="P123" s="735">
        <f>IFERROR(VLOOKUP(C123,'List Approval 2026'!$D$7:$M$276,10,FALSE),0)</f>
        <v>0</v>
      </c>
      <c r="Q123" s="773">
        <f t="shared" si="12"/>
        <v>0</v>
      </c>
      <c r="R123" s="54" t="str">
        <f t="shared" si="13"/>
        <v>-</v>
      </c>
      <c r="S123" s="55"/>
      <c r="T123" s="774"/>
      <c r="U123" s="775" t="str">
        <f>IFERROR(VLOOKUP(C123,'List Approval 2026'!$D$7:$P$225,13,FALSE),"-")</f>
        <v>-</v>
      </c>
    </row>
    <row r="124" spans="1:21" hidden="1">
      <c r="A124" s="771">
        <f t="shared" si="10"/>
        <v>116</v>
      </c>
      <c r="B124" s="40" t="str">
        <f>IF(IFERROR(VLOOKUP(C124,FA_2026!$F$10:$AT$65451,5,FALSE),0)=0,"-",IFERROR(VLOOKUP(C124,FA_2026!$F$10:$AT$65451,5,FALSE),0))</f>
        <v>-</v>
      </c>
      <c r="C124" s="179"/>
      <c r="D124" s="40" t="str">
        <f>IF(IFERROR(VLOOKUP(C124,FA_2026!$F$10:$AT$65451,6,FALSE),0)=0,"-",IFERROR(VLOOKUP(C124,FA_2026!$F$10:$AT$65451,6,FALSE),0))</f>
        <v>-</v>
      </c>
      <c r="E124" s="40" t="str">
        <f>IF(IFERROR(VLOOKUP(C124,FA_2026!$F$10:$AT$65451,7,FALSE),0)=0,"-",IFERROR(VLOOKUP(C124,FA_2026!$F$10:$AT$65451,7,FALSE),0))</f>
        <v>-</v>
      </c>
      <c r="F124" s="40" t="str">
        <f>IF(IFERROR(VLOOKUP(C124,FA_2026!$F$10:$AT$65451,9,FALSE),0)=0,"-",IFERROR(VLOOKUP(C124,FA_2026!$F$10:$AT$65451,9,FALSE),0))</f>
        <v>-</v>
      </c>
      <c r="G124" s="40" t="str">
        <f>IF(IFERROR(VLOOKUP(C124,FA_2026!$F$10:$AT$65451,10,FALSE),0)=0,"-",IFERROR(VLOOKUP(C124,FA_2026!$F$10:$AT$65451,10,FALSE),0))</f>
        <v>-</v>
      </c>
      <c r="H124" s="40" t="str">
        <f>IF(IFERROR(VLOOKUP(C124,FA_2026!$F$10:$AT$65451,11,FALSE),0)=0,"-",IFERROR(VLOOKUP(C124,FA_2026!$F$10:$AT$65451,11,FALSE),0))</f>
        <v>-</v>
      </c>
      <c r="I124" s="40">
        <f>IFERROR(INDEX(FA_2026!$B$10:$B$1159,MATCH('Disposal 2026'!C124,FA_2026!$F$10:$F$1159,0)),0)</f>
        <v>0</v>
      </c>
      <c r="J124" s="513">
        <f>IFERROR(INDEX(FA_2026!$C$10:$C$1159,MATCH('Disposal 2026'!C124,FA_2026!$F$10:$F$1159,0)),0)</f>
        <v>0</v>
      </c>
      <c r="K124" s="100" t="str">
        <f>IF(IFERROR(VLOOKUP(C124,FA_2026!$F$10:$AT$65451,2,FALSE),0)=0,"-",IFERROR(VLOOKUP(C124,FA_2026!$F$10:$AT$65451,2,FALSE),0))</f>
        <v>-</v>
      </c>
      <c r="L124" s="734" t="str">
        <f>IF(IFERROR(VLOOKUP(C124,'List Approval 2025'!$D$7:$M$65624,5,FALSE),0)=0,"-",IFERROR(VLOOKUP(C124,'List Approval 2025'!$D$7:$M$65624,5,FALSE),0))</f>
        <v>-</v>
      </c>
      <c r="M124" s="45" t="str">
        <f>IF(IFERROR(VLOOKUP(C124,FA_2026!$F$10:$AT$65451,14,FALSE),0)=0,"-",IFERROR(VLOOKUP(C124,FA_2026!$F$10:$AT$65451,14,FALSE),0))</f>
        <v>-</v>
      </c>
      <c r="N124" s="44" t="str">
        <f>IF(IFERROR(VLOOKUP(C124,FA_2026!$F$10:$AT$65451,36,FALSE),0)=0,"-",IFERROR(VLOOKUP(C124,FA_2026!$F$10:$AT$65451,36,FALSE),0))</f>
        <v>-</v>
      </c>
      <c r="O124" s="772">
        <f t="shared" si="11"/>
        <v>0</v>
      </c>
      <c r="P124" s="735">
        <f>IFERROR(VLOOKUP(C124,'List Approval 2026'!$D$7:$M$276,10,FALSE),0)</f>
        <v>0</v>
      </c>
      <c r="Q124" s="773">
        <f t="shared" si="12"/>
        <v>0</v>
      </c>
      <c r="R124" s="54" t="str">
        <f t="shared" si="13"/>
        <v>-</v>
      </c>
      <c r="S124" s="55"/>
      <c r="T124" s="774"/>
      <c r="U124" s="775" t="str">
        <f>IFERROR(VLOOKUP(C124,'List Approval 2026'!$D$7:$P$225,13,FALSE),"-")</f>
        <v>-</v>
      </c>
    </row>
    <row r="125" spans="1:21" hidden="1">
      <c r="A125" s="771">
        <f t="shared" si="10"/>
        <v>117</v>
      </c>
      <c r="B125" s="40" t="str">
        <f>IF(IFERROR(VLOOKUP(C125,FA_2026!$F$10:$AT$65451,5,FALSE),0)=0,"-",IFERROR(VLOOKUP(C125,FA_2026!$F$10:$AT$65451,5,FALSE),0))</f>
        <v>-</v>
      </c>
      <c r="C125" s="179"/>
      <c r="D125" s="40" t="str">
        <f>IF(IFERROR(VLOOKUP(C125,FA_2026!$F$10:$AT$65451,6,FALSE),0)=0,"-",IFERROR(VLOOKUP(C125,FA_2026!$F$10:$AT$65451,6,FALSE),0))</f>
        <v>-</v>
      </c>
      <c r="E125" s="40" t="str">
        <f>IF(IFERROR(VLOOKUP(C125,FA_2026!$F$10:$AT$65451,7,FALSE),0)=0,"-",IFERROR(VLOOKUP(C125,FA_2026!$F$10:$AT$65451,7,FALSE),0))</f>
        <v>-</v>
      </c>
      <c r="F125" s="40" t="str">
        <f>IF(IFERROR(VLOOKUP(C125,FA_2026!$F$10:$AT$65451,9,FALSE),0)=0,"-",IFERROR(VLOOKUP(C125,FA_2026!$F$10:$AT$65451,9,FALSE),0))</f>
        <v>-</v>
      </c>
      <c r="G125" s="40" t="str">
        <f>IF(IFERROR(VLOOKUP(C125,FA_2026!$F$10:$AT$65451,10,FALSE),0)=0,"-",IFERROR(VLOOKUP(C125,FA_2026!$F$10:$AT$65451,10,FALSE),0))</f>
        <v>-</v>
      </c>
      <c r="H125" s="40" t="str">
        <f>IF(IFERROR(VLOOKUP(C125,FA_2026!$F$10:$AT$65451,11,FALSE),0)=0,"-",IFERROR(VLOOKUP(C125,FA_2026!$F$10:$AT$65451,11,FALSE),0))</f>
        <v>-</v>
      </c>
      <c r="I125" s="40">
        <f>IFERROR(INDEX(FA_2026!$B$10:$B$1159,MATCH('Disposal 2026'!C125,FA_2026!$F$10:$F$1159,0)),0)</f>
        <v>0</v>
      </c>
      <c r="J125" s="513">
        <f>IFERROR(INDEX(FA_2026!$C$10:$C$1159,MATCH('Disposal 2026'!C125,FA_2026!$F$10:$F$1159,0)),0)</f>
        <v>0</v>
      </c>
      <c r="K125" s="100" t="str">
        <f>IF(IFERROR(VLOOKUP(C125,FA_2026!$F$10:$AT$65451,2,FALSE),0)=0,"-",IFERROR(VLOOKUP(C125,FA_2026!$F$10:$AT$65451,2,FALSE),0))</f>
        <v>-</v>
      </c>
      <c r="L125" s="734" t="str">
        <f>IF(IFERROR(VLOOKUP(C125,'List Approval 2025'!$D$7:$M$65624,5,FALSE),0)=0,"-",IFERROR(VLOOKUP(C125,'List Approval 2025'!$D$7:$M$65624,5,FALSE),0))</f>
        <v>-</v>
      </c>
      <c r="M125" s="45" t="str">
        <f>IF(IFERROR(VLOOKUP(C125,FA_2026!$F$10:$AT$65451,14,FALSE),0)=0,"-",IFERROR(VLOOKUP(C125,FA_2026!$F$10:$AT$65451,14,FALSE),0))</f>
        <v>-</v>
      </c>
      <c r="N125" s="44" t="str">
        <f>IF(IFERROR(VLOOKUP(C125,FA_2026!$F$10:$AT$65451,36,FALSE),0)=0,"-",IFERROR(VLOOKUP(C125,FA_2026!$F$10:$AT$65451,36,FALSE),0))</f>
        <v>-</v>
      </c>
      <c r="O125" s="772">
        <f t="shared" si="11"/>
        <v>0</v>
      </c>
      <c r="P125" s="735">
        <f>IFERROR(VLOOKUP(C125,'List Approval 2026'!$D$7:$M$276,10,FALSE),0)</f>
        <v>0</v>
      </c>
      <c r="Q125" s="773">
        <f t="shared" si="12"/>
        <v>0</v>
      </c>
      <c r="R125" s="54" t="str">
        <f t="shared" si="13"/>
        <v>-</v>
      </c>
      <c r="S125" s="55"/>
      <c r="T125" s="774"/>
      <c r="U125" s="775" t="str">
        <f>IFERROR(VLOOKUP(C125,'List Approval 2026'!$D$7:$P$225,13,FALSE),"-")</f>
        <v>-</v>
      </c>
    </row>
    <row r="126" spans="1:21" hidden="1">
      <c r="A126" s="771">
        <f t="shared" si="10"/>
        <v>118</v>
      </c>
      <c r="B126" s="40" t="str">
        <f>IF(IFERROR(VLOOKUP(C126,FA_2026!$F$10:$AT$65451,5,FALSE),0)=0,"-",IFERROR(VLOOKUP(C126,FA_2026!$F$10:$AT$65451,5,FALSE),0))</f>
        <v>-</v>
      </c>
      <c r="C126" s="179"/>
      <c r="D126" s="40" t="str">
        <f>IF(IFERROR(VLOOKUP(C126,FA_2026!$F$10:$AT$65451,6,FALSE),0)=0,"-",IFERROR(VLOOKUP(C126,FA_2026!$F$10:$AT$65451,6,FALSE),0))</f>
        <v>-</v>
      </c>
      <c r="E126" s="40" t="str">
        <f>IF(IFERROR(VLOOKUP(C126,FA_2026!$F$10:$AT$65451,7,FALSE),0)=0,"-",IFERROR(VLOOKUP(C126,FA_2026!$F$10:$AT$65451,7,FALSE),0))</f>
        <v>-</v>
      </c>
      <c r="F126" s="40" t="str">
        <f>IF(IFERROR(VLOOKUP(C126,FA_2026!$F$10:$AT$65451,9,FALSE),0)=0,"-",IFERROR(VLOOKUP(C126,FA_2026!$F$10:$AT$65451,9,FALSE),0))</f>
        <v>-</v>
      </c>
      <c r="G126" s="40" t="str">
        <f>IF(IFERROR(VLOOKUP(C126,FA_2026!$F$10:$AT$65451,10,FALSE),0)=0,"-",IFERROR(VLOOKUP(C126,FA_2026!$F$10:$AT$65451,10,FALSE),0))</f>
        <v>-</v>
      </c>
      <c r="H126" s="40" t="str">
        <f>IF(IFERROR(VLOOKUP(C126,FA_2026!$F$10:$AT$65451,11,FALSE),0)=0,"-",IFERROR(VLOOKUP(C126,FA_2026!$F$10:$AT$65451,11,FALSE),0))</f>
        <v>-</v>
      </c>
      <c r="I126" s="40">
        <f>IFERROR(INDEX(FA_2026!$B$10:$B$1159,MATCH('Disposal 2026'!C126,FA_2026!$F$10:$F$1159,0)),0)</f>
        <v>0</v>
      </c>
      <c r="J126" s="513">
        <f>IFERROR(INDEX(FA_2026!$C$10:$C$1159,MATCH('Disposal 2026'!C126,FA_2026!$F$10:$F$1159,0)),0)</f>
        <v>0</v>
      </c>
      <c r="K126" s="100" t="str">
        <f>IF(IFERROR(VLOOKUP(C126,FA_2026!$F$10:$AT$65451,2,FALSE),0)=0,"-",IFERROR(VLOOKUP(C126,FA_2026!$F$10:$AT$65451,2,FALSE),0))</f>
        <v>-</v>
      </c>
      <c r="L126" s="734" t="str">
        <f>IF(IFERROR(VLOOKUP(C126,'List Approval 2025'!$D$7:$M$65624,5,FALSE),0)=0,"-",IFERROR(VLOOKUP(C126,'List Approval 2025'!$D$7:$M$65624,5,FALSE),0))</f>
        <v>-</v>
      </c>
      <c r="M126" s="45" t="str">
        <f>IF(IFERROR(VLOOKUP(C126,FA_2026!$F$10:$AT$65451,14,FALSE),0)=0,"-",IFERROR(VLOOKUP(C126,FA_2026!$F$10:$AT$65451,14,FALSE),0))</f>
        <v>-</v>
      </c>
      <c r="N126" s="44" t="str">
        <f>IF(IFERROR(VLOOKUP(C126,FA_2026!$F$10:$AT$65451,36,FALSE),0)=0,"-",IFERROR(VLOOKUP(C126,FA_2026!$F$10:$AT$65451,36,FALSE),0))</f>
        <v>-</v>
      </c>
      <c r="O126" s="772">
        <f t="shared" si="11"/>
        <v>0</v>
      </c>
      <c r="P126" s="735">
        <f>IFERROR(VLOOKUP(C126,'List Approval 2026'!$D$7:$M$276,10,FALSE),0)</f>
        <v>0</v>
      </c>
      <c r="Q126" s="773">
        <f t="shared" si="12"/>
        <v>0</v>
      </c>
      <c r="R126" s="54" t="str">
        <f t="shared" si="13"/>
        <v>-</v>
      </c>
      <c r="S126" s="55"/>
      <c r="T126" s="774"/>
      <c r="U126" s="775" t="str">
        <f>IFERROR(VLOOKUP(C126,'List Approval 2026'!$D$7:$P$225,13,FALSE),"-")</f>
        <v>-</v>
      </c>
    </row>
    <row r="127" spans="1:21" hidden="1">
      <c r="A127" s="771">
        <f t="shared" si="10"/>
        <v>119</v>
      </c>
      <c r="B127" s="40" t="str">
        <f>IF(IFERROR(VLOOKUP(C127,FA_2026!$F$10:$AT$65451,5,FALSE),0)=0,"-",IFERROR(VLOOKUP(C127,FA_2026!$F$10:$AT$65451,5,FALSE),0))</f>
        <v>-</v>
      </c>
      <c r="C127" s="179"/>
      <c r="D127" s="40" t="str">
        <f>IF(IFERROR(VLOOKUP(C127,FA_2026!$F$10:$AT$65451,6,FALSE),0)=0,"-",IFERROR(VLOOKUP(C127,FA_2026!$F$10:$AT$65451,6,FALSE),0))</f>
        <v>-</v>
      </c>
      <c r="E127" s="40" t="str">
        <f>IF(IFERROR(VLOOKUP(C127,FA_2026!$F$10:$AT$65451,7,FALSE),0)=0,"-",IFERROR(VLOOKUP(C127,FA_2026!$F$10:$AT$65451,7,FALSE),0))</f>
        <v>-</v>
      </c>
      <c r="F127" s="40" t="str">
        <f>IF(IFERROR(VLOOKUP(C127,FA_2026!$F$10:$AT$65451,9,FALSE),0)=0,"-",IFERROR(VLOOKUP(C127,FA_2026!$F$10:$AT$65451,9,FALSE),0))</f>
        <v>-</v>
      </c>
      <c r="G127" s="40" t="str">
        <f>IF(IFERROR(VLOOKUP(C127,FA_2026!$F$10:$AT$65451,10,FALSE),0)=0,"-",IFERROR(VLOOKUP(C127,FA_2026!$F$10:$AT$65451,10,FALSE),0))</f>
        <v>-</v>
      </c>
      <c r="H127" s="40" t="str">
        <f>IF(IFERROR(VLOOKUP(C127,FA_2026!$F$10:$AT$65451,11,FALSE),0)=0,"-",IFERROR(VLOOKUP(C127,FA_2026!$F$10:$AT$65451,11,FALSE),0))</f>
        <v>-</v>
      </c>
      <c r="I127" s="40">
        <f>IFERROR(INDEX(FA_2026!$B$10:$B$1159,MATCH('Disposal 2026'!C127,FA_2026!$F$10:$F$1159,0)),0)</f>
        <v>0</v>
      </c>
      <c r="J127" s="513">
        <f>IFERROR(INDEX(FA_2026!$C$10:$C$1159,MATCH('Disposal 2026'!C127,FA_2026!$F$10:$F$1159,0)),0)</f>
        <v>0</v>
      </c>
      <c r="K127" s="100" t="str">
        <f>IF(IFERROR(VLOOKUP(C127,FA_2026!$F$10:$AT$65451,2,FALSE),0)=0,"-",IFERROR(VLOOKUP(C127,FA_2026!$F$10:$AT$65451,2,FALSE),0))</f>
        <v>-</v>
      </c>
      <c r="L127" s="734" t="str">
        <f>IF(IFERROR(VLOOKUP(C127,'List Approval 2025'!$D$7:$M$65624,5,FALSE),0)=0,"-",IFERROR(VLOOKUP(C127,'List Approval 2025'!$D$7:$M$65624,5,FALSE),0))</f>
        <v>-</v>
      </c>
      <c r="M127" s="45" t="str">
        <f>IF(IFERROR(VLOOKUP(C127,FA_2026!$F$10:$AT$65451,14,FALSE),0)=0,"-",IFERROR(VLOOKUP(C127,FA_2026!$F$10:$AT$65451,14,FALSE),0))</f>
        <v>-</v>
      </c>
      <c r="N127" s="44" t="str">
        <f>IF(IFERROR(VLOOKUP(C127,FA_2026!$F$10:$AT$65451,36,FALSE),0)=0,"-",IFERROR(VLOOKUP(C127,FA_2026!$F$10:$AT$65451,36,FALSE),0))</f>
        <v>-</v>
      </c>
      <c r="O127" s="772">
        <f t="shared" si="11"/>
        <v>0</v>
      </c>
      <c r="P127" s="735">
        <f>IFERROR(VLOOKUP(C127,'List Approval 2026'!$D$7:$M$276,10,FALSE),0)</f>
        <v>0</v>
      </c>
      <c r="Q127" s="773">
        <f t="shared" si="12"/>
        <v>0</v>
      </c>
      <c r="R127" s="54" t="str">
        <f t="shared" si="13"/>
        <v>-</v>
      </c>
      <c r="S127" s="55"/>
      <c r="T127" s="774"/>
      <c r="U127" s="775" t="str">
        <f>IFERROR(VLOOKUP(C127,'List Approval 2026'!$D$7:$P$225,13,FALSE),"-")</f>
        <v>-</v>
      </c>
    </row>
    <row r="128" spans="1:21" hidden="1">
      <c r="A128" s="771">
        <f t="shared" si="10"/>
        <v>120</v>
      </c>
      <c r="B128" s="40" t="str">
        <f>IF(IFERROR(VLOOKUP(C128,FA_2026!$F$10:$AT$65451,5,FALSE),0)=0,"-",IFERROR(VLOOKUP(C128,FA_2026!$F$10:$AT$65451,5,FALSE),0))</f>
        <v>-</v>
      </c>
      <c r="C128" s="179"/>
      <c r="D128" s="40" t="str">
        <f>IF(IFERROR(VLOOKUP(C128,FA_2026!$F$10:$AT$65451,6,FALSE),0)=0,"-",IFERROR(VLOOKUP(C128,FA_2026!$F$10:$AT$65451,6,FALSE),0))</f>
        <v>-</v>
      </c>
      <c r="E128" s="40" t="str">
        <f>IF(IFERROR(VLOOKUP(C128,FA_2026!$F$10:$AT$65451,7,FALSE),0)=0,"-",IFERROR(VLOOKUP(C128,FA_2026!$F$10:$AT$65451,7,FALSE),0))</f>
        <v>-</v>
      </c>
      <c r="F128" s="40" t="str">
        <f>IF(IFERROR(VLOOKUP(C128,FA_2026!$F$10:$AT$65451,9,FALSE),0)=0,"-",IFERROR(VLOOKUP(C128,FA_2026!$F$10:$AT$65451,9,FALSE),0))</f>
        <v>-</v>
      </c>
      <c r="G128" s="40" t="str">
        <f>IF(IFERROR(VLOOKUP(C128,FA_2026!$F$10:$AT$65451,10,FALSE),0)=0,"-",IFERROR(VLOOKUP(C128,FA_2026!$F$10:$AT$65451,10,FALSE),0))</f>
        <v>-</v>
      </c>
      <c r="H128" s="40" t="str">
        <f>IF(IFERROR(VLOOKUP(C128,FA_2026!$F$10:$AT$65451,11,FALSE),0)=0,"-",IFERROR(VLOOKUP(C128,FA_2026!$F$10:$AT$65451,11,FALSE),0))</f>
        <v>-</v>
      </c>
      <c r="I128" s="40">
        <f>IFERROR(INDEX(FA_2026!$B$10:$B$1159,MATCH('Disposal 2026'!C128,FA_2026!$F$10:$F$1159,0)),0)</f>
        <v>0</v>
      </c>
      <c r="J128" s="513">
        <f>IFERROR(INDEX(FA_2026!$C$10:$C$1159,MATCH('Disposal 2026'!C128,FA_2026!$F$10:$F$1159,0)),0)</f>
        <v>0</v>
      </c>
      <c r="K128" s="100" t="str">
        <f>IF(IFERROR(VLOOKUP(C128,FA_2026!$F$10:$AT$65451,2,FALSE),0)=0,"-",IFERROR(VLOOKUP(C128,FA_2026!$F$10:$AT$65451,2,FALSE),0))</f>
        <v>-</v>
      </c>
      <c r="L128" s="734" t="str">
        <f>IF(IFERROR(VLOOKUP(C128,'List Approval 2025'!$D$7:$M$65624,5,FALSE),0)=0,"-",IFERROR(VLOOKUP(C128,'List Approval 2025'!$D$7:$M$65624,5,FALSE),0))</f>
        <v>-</v>
      </c>
      <c r="M128" s="45" t="str">
        <f>IF(IFERROR(VLOOKUP(C128,FA_2026!$F$10:$AT$65451,14,FALSE),0)=0,"-",IFERROR(VLOOKUP(C128,FA_2026!$F$10:$AT$65451,14,FALSE),0))</f>
        <v>-</v>
      </c>
      <c r="N128" s="44" t="str">
        <f>IF(IFERROR(VLOOKUP(C128,FA_2026!$F$10:$AT$65451,36,FALSE),0)=0,"-",IFERROR(VLOOKUP(C128,FA_2026!$F$10:$AT$65451,36,FALSE),0))</f>
        <v>-</v>
      </c>
      <c r="O128" s="772">
        <f t="shared" si="11"/>
        <v>0</v>
      </c>
      <c r="P128" s="735">
        <f>IFERROR(VLOOKUP(C128,'List Approval 2026'!$D$7:$M$276,10,FALSE),0)</f>
        <v>0</v>
      </c>
      <c r="Q128" s="773">
        <f t="shared" si="12"/>
        <v>0</v>
      </c>
      <c r="R128" s="54" t="str">
        <f t="shared" si="13"/>
        <v>-</v>
      </c>
      <c r="S128" s="55"/>
      <c r="T128" s="774"/>
      <c r="U128" s="775" t="str">
        <f>IFERROR(VLOOKUP(C128,'List Approval 2026'!$D$7:$P$225,13,FALSE),"-")</f>
        <v>-</v>
      </c>
    </row>
    <row r="129" spans="1:21" hidden="1">
      <c r="A129" s="771">
        <f t="shared" si="10"/>
        <v>121</v>
      </c>
      <c r="B129" s="40" t="str">
        <f>IF(IFERROR(VLOOKUP(C129,FA_2026!$F$10:$AT$65451,5,FALSE),0)=0,"-",IFERROR(VLOOKUP(C129,FA_2026!$F$10:$AT$65451,5,FALSE),0))</f>
        <v>-</v>
      </c>
      <c r="C129" s="179"/>
      <c r="D129" s="40" t="str">
        <f>IF(IFERROR(VLOOKUP(C129,FA_2026!$F$10:$AT$65451,6,FALSE),0)=0,"-",IFERROR(VLOOKUP(C129,FA_2026!$F$10:$AT$65451,6,FALSE),0))</f>
        <v>-</v>
      </c>
      <c r="E129" s="40" t="str">
        <f>IF(IFERROR(VLOOKUP(C129,FA_2026!$F$10:$AT$65451,7,FALSE),0)=0,"-",IFERROR(VLOOKUP(C129,FA_2026!$F$10:$AT$65451,7,FALSE),0))</f>
        <v>-</v>
      </c>
      <c r="F129" s="40" t="str">
        <f>IF(IFERROR(VLOOKUP(C129,FA_2026!$F$10:$AT$65451,9,FALSE),0)=0,"-",IFERROR(VLOOKUP(C129,FA_2026!$F$10:$AT$65451,9,FALSE),0))</f>
        <v>-</v>
      </c>
      <c r="G129" s="40" t="str">
        <f>IF(IFERROR(VLOOKUP(C129,FA_2026!$F$10:$AT$65451,10,FALSE),0)=0,"-",IFERROR(VLOOKUP(C129,FA_2026!$F$10:$AT$65451,10,FALSE),0))</f>
        <v>-</v>
      </c>
      <c r="H129" s="40" t="str">
        <f>IF(IFERROR(VLOOKUP(C129,FA_2026!$F$10:$AT$65451,11,FALSE),0)=0,"-",IFERROR(VLOOKUP(C129,FA_2026!$F$10:$AT$65451,11,FALSE),0))</f>
        <v>-</v>
      </c>
      <c r="I129" s="40">
        <f>IFERROR(INDEX(FA_2026!$B$10:$B$1159,MATCH('Disposal 2026'!C129,FA_2026!$F$10:$F$1159,0)),0)</f>
        <v>0</v>
      </c>
      <c r="J129" s="513">
        <f>IFERROR(INDEX(FA_2026!$C$10:$C$1159,MATCH('Disposal 2026'!C129,FA_2026!$F$10:$F$1159,0)),0)</f>
        <v>0</v>
      </c>
      <c r="K129" s="100" t="str">
        <f>IF(IFERROR(VLOOKUP(C129,FA_2026!$F$10:$AT$65451,2,FALSE),0)=0,"-",IFERROR(VLOOKUP(C129,FA_2026!$F$10:$AT$65451,2,FALSE),0))</f>
        <v>-</v>
      </c>
      <c r="L129" s="734" t="str">
        <f>IF(IFERROR(VLOOKUP(C129,'List Approval 2025'!$D$7:$M$65624,5,FALSE),0)=0,"-",IFERROR(VLOOKUP(C129,'List Approval 2025'!$D$7:$M$65624,5,FALSE),0))</f>
        <v>-</v>
      </c>
      <c r="M129" s="45" t="str">
        <f>IF(IFERROR(VLOOKUP(C129,FA_2026!$F$10:$AT$65451,14,FALSE),0)=0,"-",IFERROR(VLOOKUP(C129,FA_2026!$F$10:$AT$65451,14,FALSE),0))</f>
        <v>-</v>
      </c>
      <c r="N129" s="44" t="str">
        <f>IF(IFERROR(VLOOKUP(C129,FA_2026!$F$10:$AT$65451,36,FALSE),0)=0,"-",IFERROR(VLOOKUP(C129,FA_2026!$F$10:$AT$65451,36,FALSE),0))</f>
        <v>-</v>
      </c>
      <c r="O129" s="772">
        <f t="shared" si="11"/>
        <v>0</v>
      </c>
      <c r="P129" s="735">
        <f>IFERROR(VLOOKUP(C129,'List Approval 2026'!$D$7:$M$276,10,FALSE),0)</f>
        <v>0</v>
      </c>
      <c r="Q129" s="777">
        <f t="shared" si="12"/>
        <v>0</v>
      </c>
      <c r="R129" s="54" t="str">
        <f t="shared" si="13"/>
        <v>-</v>
      </c>
      <c r="S129" s="55"/>
      <c r="T129" s="774"/>
      <c r="U129" s="775" t="str">
        <f>IFERROR(VLOOKUP(C129,'List Approval 2026'!$D$7:$P$225,13,FALSE),"-")</f>
        <v>-</v>
      </c>
    </row>
    <row r="130" spans="1:21" hidden="1">
      <c r="A130" s="771">
        <f t="shared" si="10"/>
        <v>122</v>
      </c>
      <c r="B130" s="938" t="str">
        <f>IF(IFERROR(VLOOKUP(C130,FA_2026!$F$10:$AT$65451,5,FALSE),0)=0,"-",IFERROR(VLOOKUP(C130,FA_2026!$F$10:$AT$65451,5,FALSE),0))</f>
        <v>-</v>
      </c>
      <c r="C130" s="179"/>
      <c r="D130" s="938" t="str">
        <f>IF(IFERROR(VLOOKUP(C130,FA_2026!$F$10:$AT$65451,6,FALSE),0)=0,"-",IFERROR(VLOOKUP(C130,FA_2026!$F$10:$AT$65451,6,FALSE),0))</f>
        <v>-</v>
      </c>
      <c r="E130" s="938" t="str">
        <f>IF(IFERROR(VLOOKUP(C130,FA_2026!$F$10:$AT$65451,7,FALSE),0)=0,"-",IFERROR(VLOOKUP(C130,FA_2026!$F$10:$AT$65451,7,FALSE),0))</f>
        <v>-</v>
      </c>
      <c r="F130" s="938" t="str">
        <f>IF(IFERROR(VLOOKUP(C130,FA_2026!$F$10:$AT$65451,9,FALSE),0)=0,"-",IFERROR(VLOOKUP(C130,FA_2026!$F$10:$AT$65451,9,FALSE),0))</f>
        <v>-</v>
      </c>
      <c r="G130" s="938" t="str">
        <f>IF(IFERROR(VLOOKUP(C130,FA_2026!$F$10:$AT$65451,10,FALSE),0)=0,"-",IFERROR(VLOOKUP(C130,FA_2026!$F$10:$AT$65451,10,FALSE),0))</f>
        <v>-</v>
      </c>
      <c r="H130" s="938" t="str">
        <f>IF(IFERROR(VLOOKUP(C130,FA_2026!$F$10:$AT$65451,11,FALSE),0)=0,"-",IFERROR(VLOOKUP(C130,FA_2026!$F$10:$AT$65451,11,FALSE),0))</f>
        <v>-</v>
      </c>
      <c r="I130" s="938">
        <f>IFERROR(INDEX(FA_2026!$B$10:$B$1159,MATCH('Disposal 2026'!C130,FA_2026!$F$10:$F$1159,0)),0)</f>
        <v>0</v>
      </c>
      <c r="J130" s="939">
        <f>IFERROR(INDEX(FA_2026!$C$10:$C$1159,MATCH('Disposal 2026'!C130,FA_2026!$F$10:$F$1159,0)),0)</f>
        <v>0</v>
      </c>
      <c r="K130" s="100" t="str">
        <f>IF(IFERROR(VLOOKUP(C130,FA_2026!$F$10:$AT$65451,2,FALSE),0)=0,"-",IFERROR(VLOOKUP(C130,FA_2026!$F$10:$AT$65451,2,FALSE),0))</f>
        <v>-</v>
      </c>
      <c r="L130" s="734" t="str">
        <f>IF(IFERROR(VLOOKUP(C130,'List Approval 2025'!$D$7:$M$65624,5,FALSE),0)=0,"-",IFERROR(VLOOKUP(C130,'List Approval 2025'!$D$7:$M$65624,5,FALSE),0))</f>
        <v>-</v>
      </c>
      <c r="M130" s="52" t="str">
        <f>IF(IFERROR(VLOOKUP(C130,FA_2026!$F$10:$AT$65451,14,FALSE),0)=0,"-",IFERROR(VLOOKUP(C130,FA_2026!$F$10:$AT$65451,14,FALSE),0))</f>
        <v>-</v>
      </c>
      <c r="N130" s="53" t="str">
        <f>IF(IFERROR(VLOOKUP(C130,FA_2026!$F$10:$AT$65451,36,FALSE),0)=0,"-",IFERROR(VLOOKUP(C130,FA_2026!$F$10:$AT$65451,36,FALSE),0))</f>
        <v>-</v>
      </c>
      <c r="O130" s="778">
        <f t="shared" si="11"/>
        <v>0</v>
      </c>
      <c r="P130" s="735">
        <f>IFERROR(VLOOKUP(C130,'List Approval 2026'!$D$7:$M$276,10,FALSE),0)</f>
        <v>0</v>
      </c>
      <c r="Q130" s="940">
        <f t="shared" si="12"/>
        <v>0</v>
      </c>
      <c r="R130" s="54" t="str">
        <f t="shared" si="13"/>
        <v>-</v>
      </c>
      <c r="S130" s="55"/>
      <c r="T130" s="774"/>
      <c r="U130" s="775" t="str">
        <f>IFERROR(VLOOKUP(C130,'List Approval 2026'!$D$7:$P$225,13,FALSE),"-")</f>
        <v>-</v>
      </c>
    </row>
    <row r="131" spans="1:21" hidden="1">
      <c r="A131" s="771">
        <f t="shared" si="10"/>
        <v>123</v>
      </c>
      <c r="B131" s="938" t="str">
        <f>IF(IFERROR(VLOOKUP(C131,FA_2026!$F$10:$AT$65451,5,FALSE),0)=0,"-",IFERROR(VLOOKUP(C131,FA_2026!$F$10:$AT$65451,5,FALSE),0))</f>
        <v>-</v>
      </c>
      <c r="C131" s="179"/>
      <c r="D131" s="938" t="str">
        <f>IF(IFERROR(VLOOKUP(C131,FA_2026!$F$10:$AT$65451,6,FALSE),0)=0,"-",IFERROR(VLOOKUP(C131,FA_2026!$F$10:$AT$65451,6,FALSE),0))</f>
        <v>-</v>
      </c>
      <c r="E131" s="938" t="str">
        <f>IF(IFERROR(VLOOKUP(C131,FA_2026!$F$10:$AT$65451,7,FALSE),0)=0,"-",IFERROR(VLOOKUP(C131,FA_2026!$F$10:$AT$65451,7,FALSE),0))</f>
        <v>-</v>
      </c>
      <c r="F131" s="938" t="str">
        <f>IF(IFERROR(VLOOKUP(C131,FA_2026!$F$10:$AT$65451,9,FALSE),0)=0,"-",IFERROR(VLOOKUP(C131,FA_2026!$F$10:$AT$65451,9,FALSE),0))</f>
        <v>-</v>
      </c>
      <c r="G131" s="938" t="str">
        <f>IF(IFERROR(VLOOKUP(C131,FA_2026!$F$10:$AT$65451,10,FALSE),0)=0,"-",IFERROR(VLOOKUP(C131,FA_2026!$F$10:$AT$65451,10,FALSE),0))</f>
        <v>-</v>
      </c>
      <c r="H131" s="938" t="str">
        <f>IF(IFERROR(VLOOKUP(C131,FA_2026!$F$10:$AT$65451,11,FALSE),0)=0,"-",IFERROR(VLOOKUP(C131,FA_2026!$F$10:$AT$65451,11,FALSE),0))</f>
        <v>-</v>
      </c>
      <c r="I131" s="938">
        <f>IFERROR(INDEX(FA_2026!$B$10:$B$1159,MATCH('Disposal 2026'!C131,FA_2026!$F$10:$F$1159,0)),0)</f>
        <v>0</v>
      </c>
      <c r="J131" s="939">
        <f>IFERROR(INDEX(FA_2026!$C$10:$C$1159,MATCH('Disposal 2026'!C131,FA_2026!$F$10:$F$1159,0)),0)</f>
        <v>0</v>
      </c>
      <c r="K131" s="100" t="str">
        <f>IF(IFERROR(VLOOKUP(C131,FA_2026!$F$10:$AT$65451,2,FALSE),0)=0,"-",IFERROR(VLOOKUP(C131,FA_2026!$F$10:$AT$65451,2,FALSE),0))</f>
        <v>-</v>
      </c>
      <c r="L131" s="734" t="str">
        <f>IF(IFERROR(VLOOKUP(C131,'List Approval 2025'!$D$7:$M$65624,5,FALSE),0)=0,"-",IFERROR(VLOOKUP(C131,'List Approval 2025'!$D$7:$M$65624,5,FALSE),0))</f>
        <v>-</v>
      </c>
      <c r="M131" s="52" t="str">
        <f>IF(IFERROR(VLOOKUP(C131,FA_2026!$F$10:$AT$65451,14,FALSE),0)=0,"-",IFERROR(VLOOKUP(C131,FA_2026!$F$10:$AT$65451,14,FALSE),0))</f>
        <v>-</v>
      </c>
      <c r="N131" s="53" t="str">
        <f>IF(IFERROR(VLOOKUP(C131,FA_2026!$F$10:$AT$65451,36,FALSE),0)=0,"-",IFERROR(VLOOKUP(C131,FA_2026!$F$10:$AT$65451,36,FALSE),0))</f>
        <v>-</v>
      </c>
      <c r="O131" s="778">
        <f t="shared" si="11"/>
        <v>0</v>
      </c>
      <c r="P131" s="735">
        <f>IFERROR(VLOOKUP(C131,'List Approval 2026'!$D$7:$M$276,10,FALSE),0)</f>
        <v>0</v>
      </c>
      <c r="Q131" s="940">
        <f t="shared" si="12"/>
        <v>0</v>
      </c>
      <c r="R131" s="54" t="str">
        <f t="shared" si="13"/>
        <v>-</v>
      </c>
      <c r="S131" s="55"/>
      <c r="T131" s="774"/>
      <c r="U131" s="775" t="str">
        <f>IFERROR(VLOOKUP(C131,'List Approval 2026'!$D$7:$P$225,13,FALSE),"-")</f>
        <v>-</v>
      </c>
    </row>
    <row r="132" spans="1:21" hidden="1">
      <c r="A132" s="771">
        <f t="shared" si="10"/>
        <v>124</v>
      </c>
      <c r="B132" s="938" t="str">
        <f>IF(IFERROR(VLOOKUP(C132,FA_2026!$F$10:$AT$65451,5,FALSE),0)=0,"-",IFERROR(VLOOKUP(C132,FA_2026!$F$10:$AT$65451,5,FALSE),0))</f>
        <v>-</v>
      </c>
      <c r="C132" s="179"/>
      <c r="D132" s="938" t="str">
        <f>IF(IFERROR(VLOOKUP(C132,FA_2026!$F$10:$AT$65451,6,FALSE),0)=0,"-",IFERROR(VLOOKUP(C132,FA_2026!$F$10:$AT$65451,6,FALSE),0))</f>
        <v>-</v>
      </c>
      <c r="E132" s="938" t="str">
        <f>IF(IFERROR(VLOOKUP(C132,FA_2026!$F$10:$AT$65451,7,FALSE),0)=0,"-",IFERROR(VLOOKUP(C132,FA_2026!$F$10:$AT$65451,7,FALSE),0))</f>
        <v>-</v>
      </c>
      <c r="F132" s="938" t="str">
        <f>IF(IFERROR(VLOOKUP(C132,FA_2026!$F$10:$AT$65451,9,FALSE),0)=0,"-",IFERROR(VLOOKUP(C132,FA_2026!$F$10:$AT$65451,9,FALSE),0))</f>
        <v>-</v>
      </c>
      <c r="G132" s="938" t="str">
        <f>IF(IFERROR(VLOOKUP(C132,FA_2026!$F$10:$AT$65451,10,FALSE),0)=0,"-",IFERROR(VLOOKUP(C132,FA_2026!$F$10:$AT$65451,10,FALSE),0))</f>
        <v>-</v>
      </c>
      <c r="H132" s="938" t="str">
        <f>IF(IFERROR(VLOOKUP(C132,FA_2026!$F$10:$AT$65451,11,FALSE),0)=0,"-",IFERROR(VLOOKUP(C132,FA_2026!$F$10:$AT$65451,11,FALSE),0))</f>
        <v>-</v>
      </c>
      <c r="I132" s="938">
        <f>IFERROR(INDEX(FA_2026!$B$10:$B$1159,MATCH('Disposal 2026'!C132,FA_2026!$F$10:$F$1159,0)),0)</f>
        <v>0</v>
      </c>
      <c r="J132" s="939">
        <f>IFERROR(INDEX(FA_2026!$C$10:$C$1159,MATCH('Disposal 2026'!C132,FA_2026!$F$10:$F$1159,0)),0)</f>
        <v>0</v>
      </c>
      <c r="K132" s="100" t="str">
        <f>IF(IFERROR(VLOOKUP(C132,FA_2026!$F$10:$AT$65451,2,FALSE),0)=0,"-",IFERROR(VLOOKUP(C132,FA_2026!$F$10:$AT$65451,2,FALSE),0))</f>
        <v>-</v>
      </c>
      <c r="L132" s="734" t="str">
        <f>IF(IFERROR(VLOOKUP(C132,'List Approval 2025'!$D$7:$M$65624,5,FALSE),0)=0,"-",IFERROR(VLOOKUP(C132,'List Approval 2025'!$D$7:$M$65624,5,FALSE),0))</f>
        <v>-</v>
      </c>
      <c r="M132" s="52" t="str">
        <f>IF(IFERROR(VLOOKUP(C132,FA_2026!$F$10:$AT$65451,14,FALSE),0)=0,"-",IFERROR(VLOOKUP(C132,FA_2026!$F$10:$AT$65451,14,FALSE),0))</f>
        <v>-</v>
      </c>
      <c r="N132" s="53" t="str">
        <f>IF(IFERROR(VLOOKUP(C132,FA_2026!$F$10:$AT$65451,36,FALSE),0)=0,"-",IFERROR(VLOOKUP(C132,FA_2026!$F$10:$AT$65451,36,FALSE),0))</f>
        <v>-</v>
      </c>
      <c r="O132" s="778">
        <f t="shared" si="11"/>
        <v>0</v>
      </c>
      <c r="P132" s="735">
        <f>IFERROR(VLOOKUP(C132,'List Approval 2026'!$D$7:$M$276,10,FALSE),0)</f>
        <v>0</v>
      </c>
      <c r="Q132" s="940">
        <f t="shared" si="12"/>
        <v>0</v>
      </c>
      <c r="R132" s="54" t="str">
        <f t="shared" si="13"/>
        <v>-</v>
      </c>
      <c r="S132" s="55"/>
      <c r="T132" s="774"/>
      <c r="U132" s="775" t="str">
        <f>IFERROR(VLOOKUP(C132,'List Approval 2026'!$D$7:$P$225,13,FALSE),"-")</f>
        <v>-</v>
      </c>
    </row>
    <row r="133" spans="1:21" hidden="1">
      <c r="A133" s="771">
        <f t="shared" si="10"/>
        <v>125</v>
      </c>
      <c r="B133" s="938" t="str">
        <f>IF(IFERROR(VLOOKUP(C133,FA_2026!$F$10:$AT$65451,5,FALSE),0)=0,"-",IFERROR(VLOOKUP(C133,FA_2026!$F$10:$AT$65451,5,FALSE),0))</f>
        <v>-</v>
      </c>
      <c r="C133" s="179"/>
      <c r="D133" s="938" t="str">
        <f>IF(IFERROR(VLOOKUP(C133,FA_2026!$F$10:$AT$65451,6,FALSE),0)=0,"-",IFERROR(VLOOKUP(C133,FA_2026!$F$10:$AT$65451,6,FALSE),0))</f>
        <v>-</v>
      </c>
      <c r="E133" s="938" t="str">
        <f>IF(IFERROR(VLOOKUP(C133,FA_2026!$F$10:$AT$65451,7,FALSE),0)=0,"-",IFERROR(VLOOKUP(C133,FA_2026!$F$10:$AT$65451,7,FALSE),0))</f>
        <v>-</v>
      </c>
      <c r="F133" s="938" t="str">
        <f>IF(IFERROR(VLOOKUP(C133,FA_2026!$F$10:$AT$65451,9,FALSE),0)=0,"-",IFERROR(VLOOKUP(C133,FA_2026!$F$10:$AT$65451,9,FALSE),0))</f>
        <v>-</v>
      </c>
      <c r="G133" s="938" t="str">
        <f>IF(IFERROR(VLOOKUP(C133,FA_2026!$F$10:$AT$65451,10,FALSE),0)=0,"-",IFERROR(VLOOKUP(C133,FA_2026!$F$10:$AT$65451,10,FALSE),0))</f>
        <v>-</v>
      </c>
      <c r="H133" s="938" t="str">
        <f>IF(IFERROR(VLOOKUP(C133,FA_2026!$F$10:$AT$65451,11,FALSE),0)=0,"-",IFERROR(VLOOKUP(C133,FA_2026!$F$10:$AT$65451,11,FALSE),0))</f>
        <v>-</v>
      </c>
      <c r="I133" s="938">
        <f>IFERROR(INDEX(FA_2026!$B$10:$B$1159,MATCH('Disposal 2026'!C133,FA_2026!$F$10:$F$1159,0)),0)</f>
        <v>0</v>
      </c>
      <c r="J133" s="939">
        <f>IFERROR(INDEX(FA_2026!$C$10:$C$1159,MATCH('Disposal 2026'!C133,FA_2026!$F$10:$F$1159,0)),0)</f>
        <v>0</v>
      </c>
      <c r="K133" s="100" t="str">
        <f>IF(IFERROR(VLOOKUP(C133,FA_2026!$F$10:$AT$65451,2,FALSE),0)=0,"-",IFERROR(VLOOKUP(C133,FA_2026!$F$10:$AT$65451,2,FALSE),0))</f>
        <v>-</v>
      </c>
      <c r="L133" s="734" t="str">
        <f>IF(IFERROR(VLOOKUP(C133,'List Approval 2025'!$D$7:$M$65624,5,FALSE),0)=0,"-",IFERROR(VLOOKUP(C133,'List Approval 2025'!$D$7:$M$65624,5,FALSE),0))</f>
        <v>-</v>
      </c>
      <c r="M133" s="52" t="str">
        <f>IF(IFERROR(VLOOKUP(C133,FA_2026!$F$10:$AT$65451,14,FALSE),0)=0,"-",IFERROR(VLOOKUP(C133,FA_2026!$F$10:$AT$65451,14,FALSE),0))</f>
        <v>-</v>
      </c>
      <c r="N133" s="53" t="str">
        <f>IF(IFERROR(VLOOKUP(C133,FA_2026!$F$10:$AT$65451,36,FALSE),0)=0,"-",IFERROR(VLOOKUP(C133,FA_2026!$F$10:$AT$65451,36,FALSE),0))</f>
        <v>-</v>
      </c>
      <c r="O133" s="778">
        <f t="shared" si="11"/>
        <v>0</v>
      </c>
      <c r="P133" s="735">
        <f>IFERROR(VLOOKUP(C133,'List Approval 2026'!$D$7:$M$276,10,FALSE),0)</f>
        <v>0</v>
      </c>
      <c r="Q133" s="940">
        <f t="shared" si="12"/>
        <v>0</v>
      </c>
      <c r="R133" s="54" t="str">
        <f t="shared" si="13"/>
        <v>-</v>
      </c>
      <c r="S133" s="55"/>
      <c r="T133" s="774"/>
      <c r="U133" s="775" t="str">
        <f>IFERROR(VLOOKUP(C133,'List Approval 2026'!$D$7:$P$225,13,FALSE),"-")</f>
        <v>-</v>
      </c>
    </row>
    <row r="134" spans="1:21" hidden="1">
      <c r="A134" s="771">
        <f t="shared" si="10"/>
        <v>126</v>
      </c>
      <c r="B134" s="938" t="str">
        <f>IF(IFERROR(VLOOKUP(C134,FA_2026!$F$10:$AT$65451,5,FALSE),0)=0,"-",IFERROR(VLOOKUP(C134,FA_2026!$F$10:$AT$65451,5,FALSE),0))</f>
        <v>-</v>
      </c>
      <c r="C134" s="179"/>
      <c r="D134" s="938" t="str">
        <f>IF(IFERROR(VLOOKUP(C134,FA_2026!$F$10:$AT$65451,6,FALSE),0)=0,"-",IFERROR(VLOOKUP(C134,FA_2026!$F$10:$AT$65451,6,FALSE),0))</f>
        <v>-</v>
      </c>
      <c r="E134" s="938" t="str">
        <f>IF(IFERROR(VLOOKUP(C134,FA_2026!$F$10:$AT$65451,7,FALSE),0)=0,"-",IFERROR(VLOOKUP(C134,FA_2026!$F$10:$AT$65451,7,FALSE),0))</f>
        <v>-</v>
      </c>
      <c r="F134" s="938" t="str">
        <f>IF(IFERROR(VLOOKUP(C134,FA_2026!$F$10:$AT$65451,9,FALSE),0)=0,"-",IFERROR(VLOOKUP(C134,FA_2026!$F$10:$AT$65451,9,FALSE),0))</f>
        <v>-</v>
      </c>
      <c r="G134" s="938" t="str">
        <f>IF(IFERROR(VLOOKUP(C134,FA_2026!$F$10:$AT$65451,10,FALSE),0)=0,"-",IFERROR(VLOOKUP(C134,FA_2026!$F$10:$AT$65451,10,FALSE),0))</f>
        <v>-</v>
      </c>
      <c r="H134" s="938" t="str">
        <f>IF(IFERROR(VLOOKUP(C134,FA_2026!$F$10:$AT$65451,11,FALSE),0)=0,"-",IFERROR(VLOOKUP(C134,FA_2026!$F$10:$AT$65451,11,FALSE),0))</f>
        <v>-</v>
      </c>
      <c r="I134" s="938">
        <f>IFERROR(INDEX(FA_2026!$B$10:$B$1159,MATCH('Disposal 2026'!C134,FA_2026!$F$10:$F$1159,0)),0)</f>
        <v>0</v>
      </c>
      <c r="J134" s="939">
        <f>IFERROR(INDEX(FA_2026!$C$10:$C$1159,MATCH('Disposal 2026'!C134,FA_2026!$F$10:$F$1159,0)),0)</f>
        <v>0</v>
      </c>
      <c r="K134" s="100" t="str">
        <f>IF(IFERROR(VLOOKUP(C134,FA_2026!$F$10:$AT$65451,2,FALSE),0)=0,"-",IFERROR(VLOOKUP(C134,FA_2026!$F$10:$AT$65451,2,FALSE),0))</f>
        <v>-</v>
      </c>
      <c r="L134" s="734" t="str">
        <f>IF(IFERROR(VLOOKUP(C134,'List Approval 2025'!$D$7:$M$65624,5,FALSE),0)=0,"-",IFERROR(VLOOKUP(C134,'List Approval 2025'!$D$7:$M$65624,5,FALSE),0))</f>
        <v>-</v>
      </c>
      <c r="M134" s="52" t="str">
        <f>IF(IFERROR(VLOOKUP(C134,FA_2026!$F$10:$AT$65451,14,FALSE),0)=0,"-",IFERROR(VLOOKUP(C134,FA_2026!$F$10:$AT$65451,14,FALSE),0))</f>
        <v>-</v>
      </c>
      <c r="N134" s="53" t="str">
        <f>IF(IFERROR(VLOOKUP(C134,FA_2026!$F$10:$AT$65451,36,FALSE),0)=0,"-",IFERROR(VLOOKUP(C134,FA_2026!$F$10:$AT$65451,36,FALSE),0))</f>
        <v>-</v>
      </c>
      <c r="O134" s="778">
        <f t="shared" si="11"/>
        <v>0</v>
      </c>
      <c r="P134" s="735">
        <f>IFERROR(VLOOKUP(C134,'List Approval 2026'!$D$7:$M$276,10,FALSE),0)</f>
        <v>0</v>
      </c>
      <c r="Q134" s="940">
        <f t="shared" si="12"/>
        <v>0</v>
      </c>
      <c r="R134" s="54" t="str">
        <f t="shared" si="13"/>
        <v>-</v>
      </c>
      <c r="S134" s="55"/>
      <c r="T134" s="774"/>
      <c r="U134" s="775" t="str">
        <f>IFERROR(VLOOKUP(C134,'List Approval 2026'!$D$7:$P$225,13,FALSE),"-")</f>
        <v>-</v>
      </c>
    </row>
    <row r="135" spans="1:21" hidden="1">
      <c r="A135" s="771">
        <f t="shared" si="10"/>
        <v>127</v>
      </c>
      <c r="B135" s="938" t="str">
        <f>IF(IFERROR(VLOOKUP(C135,FA_2026!$F$10:$AT$65451,5,FALSE),0)=0,"-",IFERROR(VLOOKUP(C135,FA_2026!$F$10:$AT$65451,5,FALSE),0))</f>
        <v>-</v>
      </c>
      <c r="C135" s="179"/>
      <c r="D135" s="938" t="str">
        <f>IF(IFERROR(VLOOKUP(C135,FA_2026!$F$10:$AT$65451,6,FALSE),0)=0,"-",IFERROR(VLOOKUP(C135,FA_2026!$F$10:$AT$65451,6,FALSE),0))</f>
        <v>-</v>
      </c>
      <c r="E135" s="938" t="str">
        <f>IF(IFERROR(VLOOKUP(C135,FA_2026!$F$10:$AT$65451,7,FALSE),0)=0,"-",IFERROR(VLOOKUP(C135,FA_2026!$F$10:$AT$65451,7,FALSE),0))</f>
        <v>-</v>
      </c>
      <c r="F135" s="938" t="str">
        <f>IF(IFERROR(VLOOKUP(C135,FA_2026!$F$10:$AT$65451,9,FALSE),0)=0,"-",IFERROR(VLOOKUP(C135,FA_2026!$F$10:$AT$65451,9,FALSE),0))</f>
        <v>-</v>
      </c>
      <c r="G135" s="938" t="str">
        <f>IF(IFERROR(VLOOKUP(C135,FA_2026!$F$10:$AT$65451,10,FALSE),0)=0,"-",IFERROR(VLOOKUP(C135,FA_2026!$F$10:$AT$65451,10,FALSE),0))</f>
        <v>-</v>
      </c>
      <c r="H135" s="938" t="str">
        <f>IF(IFERROR(VLOOKUP(C135,FA_2026!$F$10:$AT$65451,11,FALSE),0)=0,"-",IFERROR(VLOOKUP(C135,FA_2026!$F$10:$AT$65451,11,FALSE),0))</f>
        <v>-</v>
      </c>
      <c r="I135" s="938">
        <f>IFERROR(INDEX(FA_2026!$B$10:$B$1159,MATCH('Disposal 2026'!C135,FA_2026!$F$10:$F$1159,0)),0)</f>
        <v>0</v>
      </c>
      <c r="J135" s="939">
        <f>IFERROR(INDEX(FA_2026!$C$10:$C$1159,MATCH('Disposal 2026'!C135,FA_2026!$F$10:$F$1159,0)),0)</f>
        <v>0</v>
      </c>
      <c r="K135" s="100" t="str">
        <f>IF(IFERROR(VLOOKUP(C135,FA_2026!$F$10:$AT$65451,2,FALSE),0)=0,"-",IFERROR(VLOOKUP(C135,FA_2026!$F$10:$AT$65451,2,FALSE),0))</f>
        <v>-</v>
      </c>
      <c r="L135" s="734" t="str">
        <f>IF(IFERROR(VLOOKUP(C135,'List Approval 2025'!$D$7:$M$65624,5,FALSE),0)=0,"-",IFERROR(VLOOKUP(C135,'List Approval 2025'!$D$7:$M$65624,5,FALSE),0))</f>
        <v>-</v>
      </c>
      <c r="M135" s="52" t="str">
        <f>IF(IFERROR(VLOOKUP(C135,FA_2026!$F$10:$AT$65451,14,FALSE),0)=0,"-",IFERROR(VLOOKUP(C135,FA_2026!$F$10:$AT$65451,14,FALSE),0))</f>
        <v>-</v>
      </c>
      <c r="N135" s="53" t="str">
        <f>IF(IFERROR(VLOOKUP(C135,FA_2026!$F$10:$AT$65451,36,FALSE),0)=0,"-",IFERROR(VLOOKUP(C135,FA_2026!$F$10:$AT$65451,36,FALSE),0))</f>
        <v>-</v>
      </c>
      <c r="O135" s="778">
        <f t="shared" si="11"/>
        <v>0</v>
      </c>
      <c r="P135" s="735">
        <f>IFERROR(VLOOKUP(C135,'List Approval 2026'!$D$7:$M$276,10,FALSE),0)</f>
        <v>0</v>
      </c>
      <c r="Q135" s="940">
        <f t="shared" si="12"/>
        <v>0</v>
      </c>
      <c r="R135" s="54" t="str">
        <f t="shared" si="13"/>
        <v>-</v>
      </c>
      <c r="S135" s="55"/>
      <c r="T135" s="774"/>
      <c r="U135" s="775" t="str">
        <f>IFERROR(VLOOKUP(C135,'List Approval 2026'!$D$7:$P$225,13,FALSE),"-")</f>
        <v>-</v>
      </c>
    </row>
    <row r="136" spans="1:21" hidden="1">
      <c r="A136" s="771">
        <f t="shared" si="10"/>
        <v>128</v>
      </c>
      <c r="B136" s="938" t="str">
        <f>IF(IFERROR(VLOOKUP(C136,FA_2026!$F$10:$AT$65451,5,FALSE),0)=0,"-",IFERROR(VLOOKUP(C136,FA_2026!$F$10:$AT$65451,5,FALSE),0))</f>
        <v>-</v>
      </c>
      <c r="C136" s="179"/>
      <c r="D136" s="938" t="str">
        <f>IF(IFERROR(VLOOKUP(C136,FA_2026!$F$10:$AT$65451,6,FALSE),0)=0,"-",IFERROR(VLOOKUP(C136,FA_2026!$F$10:$AT$65451,6,FALSE),0))</f>
        <v>-</v>
      </c>
      <c r="E136" s="938" t="str">
        <f>IF(IFERROR(VLOOKUP(C136,FA_2026!$F$10:$AT$65451,7,FALSE),0)=0,"-",IFERROR(VLOOKUP(C136,FA_2026!$F$10:$AT$65451,7,FALSE),0))</f>
        <v>-</v>
      </c>
      <c r="F136" s="938" t="str">
        <f>IF(IFERROR(VLOOKUP(C136,FA_2026!$F$10:$AT$65451,9,FALSE),0)=0,"-",IFERROR(VLOOKUP(C136,FA_2026!$F$10:$AT$65451,9,FALSE),0))</f>
        <v>-</v>
      </c>
      <c r="G136" s="938" t="str">
        <f>IF(IFERROR(VLOOKUP(C136,FA_2026!$F$10:$AT$65451,10,FALSE),0)=0,"-",IFERROR(VLOOKUP(C136,FA_2026!$F$10:$AT$65451,10,FALSE),0))</f>
        <v>-</v>
      </c>
      <c r="H136" s="938" t="str">
        <f>IF(IFERROR(VLOOKUP(C136,FA_2026!$F$10:$AT$65451,11,FALSE),0)=0,"-",IFERROR(VLOOKUP(C136,FA_2026!$F$10:$AT$65451,11,FALSE),0))</f>
        <v>-</v>
      </c>
      <c r="I136" s="938">
        <f>IFERROR(INDEX(FA_2026!$B$10:$B$1159,MATCH('Disposal 2026'!C136,FA_2026!$F$10:$F$1159,0)),0)</f>
        <v>0</v>
      </c>
      <c r="J136" s="939">
        <f>IFERROR(INDEX(FA_2026!$C$10:$C$1159,MATCH('Disposal 2026'!C136,FA_2026!$F$10:$F$1159,0)),0)</f>
        <v>0</v>
      </c>
      <c r="K136" s="100" t="str">
        <f>IF(IFERROR(VLOOKUP(C136,FA_2026!$F$10:$AT$65451,2,FALSE),0)=0,"-",IFERROR(VLOOKUP(C136,FA_2026!$F$10:$AT$65451,2,FALSE),0))</f>
        <v>-</v>
      </c>
      <c r="L136" s="734" t="str">
        <f>IF(IFERROR(VLOOKUP(C136,'List Approval 2025'!$D$7:$M$65624,5,FALSE),0)=0,"-",IFERROR(VLOOKUP(C136,'List Approval 2025'!$D$7:$M$65624,5,FALSE),0))</f>
        <v>-</v>
      </c>
      <c r="M136" s="52" t="str">
        <f>IF(IFERROR(VLOOKUP(C136,FA_2026!$F$10:$AT$65451,14,FALSE),0)=0,"-",IFERROR(VLOOKUP(C136,FA_2026!$F$10:$AT$65451,14,FALSE),0))</f>
        <v>-</v>
      </c>
      <c r="N136" s="53" t="str">
        <f>IF(IFERROR(VLOOKUP(C136,FA_2026!$F$10:$AT$65451,36,FALSE),0)=0,"-",IFERROR(VLOOKUP(C136,FA_2026!$F$10:$AT$65451,36,FALSE),0))</f>
        <v>-</v>
      </c>
      <c r="O136" s="778">
        <f t="shared" si="11"/>
        <v>0</v>
      </c>
      <c r="P136" s="735">
        <f>IFERROR(VLOOKUP(C136,'List Approval 2026'!$D$7:$M$276,10,FALSE),0)</f>
        <v>0</v>
      </c>
      <c r="Q136" s="940">
        <f t="shared" si="12"/>
        <v>0</v>
      </c>
      <c r="R136" s="54" t="str">
        <f t="shared" si="13"/>
        <v>-</v>
      </c>
      <c r="S136" s="55"/>
      <c r="T136" s="774"/>
      <c r="U136" s="775" t="str">
        <f>IFERROR(VLOOKUP(C136,'List Approval 2026'!$D$7:$P$225,13,FALSE),"-")</f>
        <v>-</v>
      </c>
    </row>
    <row r="137" spans="1:21">
      <c r="A137" s="771"/>
      <c r="B137" s="51"/>
      <c r="C137" s="51"/>
      <c r="D137" s="51"/>
      <c r="E137" s="51"/>
      <c r="F137" s="51"/>
      <c r="G137" s="51"/>
      <c r="H137" s="51"/>
      <c r="I137" s="51"/>
      <c r="J137" s="46"/>
      <c r="K137" s="94"/>
      <c r="L137" s="94"/>
      <c r="M137" s="52"/>
      <c r="N137" s="53"/>
      <c r="O137" s="778"/>
      <c r="P137" s="735">
        <f>IFERROR(VLOOKUP(C137,'List Approval 2026'!$D$7:$M$276,10,FALSE),0)</f>
        <v>0</v>
      </c>
      <c r="Q137" s="54">
        <f t="shared" ref="Q137" si="14">(IFERROR(IF(+P137-O137&lt;0,"-",+P137-O137),0))</f>
        <v>0</v>
      </c>
      <c r="R137" s="779" t="str">
        <f t="shared" ref="R137" si="15">(IFERROR(IF(P137-O137&gt;=0,"-",O137-P137),0))</f>
        <v>-</v>
      </c>
      <c r="S137" s="55"/>
      <c r="T137" s="774"/>
      <c r="U137" s="780" t="str">
        <f>IFERROR(VLOOKUP(C137,'List Approval 2026'!$D$7:$P$225,13,FALSE),"-")</f>
        <v>-</v>
      </c>
    </row>
    <row r="138" spans="1:21" s="33" customFormat="1">
      <c r="A138" s="781"/>
      <c r="B138" s="56" t="s">
        <v>110</v>
      </c>
      <c r="C138" s="56"/>
      <c r="D138" s="781"/>
      <c r="E138" s="781"/>
      <c r="F138" s="781"/>
      <c r="G138" s="781"/>
      <c r="H138" s="781"/>
      <c r="I138" s="781"/>
      <c r="J138" s="781"/>
      <c r="K138" s="782"/>
      <c r="L138" s="782"/>
      <c r="M138" s="783">
        <f t="shared" ref="M138:R138" si="16">SUM(M9:M137)</f>
        <v>23422828860.200001</v>
      </c>
      <c r="N138" s="783">
        <f t="shared" si="16"/>
        <v>23422828860.200001</v>
      </c>
      <c r="O138" s="783">
        <f t="shared" si="16"/>
        <v>0</v>
      </c>
      <c r="P138" s="783">
        <f>SUM(P9:P137)</f>
        <v>3769171174</v>
      </c>
      <c r="Q138" s="783">
        <f t="shared" si="16"/>
        <v>3769171174</v>
      </c>
      <c r="R138" s="783">
        <f t="shared" si="16"/>
        <v>0</v>
      </c>
      <c r="S138" s="781"/>
      <c r="T138" s="781"/>
      <c r="U138" s="781"/>
    </row>
    <row r="139" spans="1:21">
      <c r="L139" s="784"/>
      <c r="M139" s="785"/>
      <c r="N139" s="786"/>
    </row>
    <row r="140" spans="1:21">
      <c r="L140" s="784"/>
      <c r="M140" s="787"/>
      <c r="N140" s="786"/>
      <c r="Q140" s="786">
        <f>Q138-R138</f>
        <v>3769171174</v>
      </c>
    </row>
    <row r="141" spans="1:21" ht="14.4" thickBot="1"/>
    <row r="142" spans="1:21" ht="14.4">
      <c r="O142" s="993" t="str">
        <f>"Gain FA as of "&amp;TOTAL!A3&amp;" :"</f>
        <v>Gain FA as of 30 Jun 2026 :</v>
      </c>
      <c r="P142" s="994"/>
      <c r="Q142" s="788">
        <f>-SUM(TB!G22:G25,TB!G28:G29)</f>
        <v>3769171174</v>
      </c>
    </row>
    <row r="143" spans="1:21">
      <c r="O143" s="995" t="s">
        <v>4723</v>
      </c>
      <c r="P143" s="996"/>
      <c r="Q143" s="789">
        <f>Q140-Q142</f>
        <v>0</v>
      </c>
      <c r="R143" s="761"/>
    </row>
    <row r="144" spans="1:21">
      <c r="O144" s="790"/>
      <c r="P144" s="791" t="str">
        <f>"FA Disposal Amount "&amp;TOTAL!A3&amp;" :"</f>
        <v>FA Disposal Amount 30 Jun 2026 :</v>
      </c>
      <c r="Q144" s="792">
        <f>-SUM(TOTAL!E9:E16)</f>
        <v>23422828860.200001</v>
      </c>
    </row>
    <row r="145" spans="15:17" ht="14.4" thickBot="1">
      <c r="O145" s="793"/>
      <c r="P145" s="794" t="s">
        <v>4723</v>
      </c>
      <c r="Q145" s="795">
        <f>Q144-M138</f>
        <v>0</v>
      </c>
    </row>
  </sheetData>
  <autoFilter ref="A8:U138" xr:uid="{00000000-0001-0000-0200-000000000000}">
    <sortState xmlns:xlrd2="http://schemas.microsoft.com/office/spreadsheetml/2017/richdata2" ref="A9:U138">
      <sortCondition ref="C8:C138"/>
    </sortState>
  </autoFilter>
  <mergeCells count="18">
    <mergeCell ref="K6:L6"/>
    <mergeCell ref="F6:F7"/>
    <mergeCell ref="G6:G7"/>
    <mergeCell ref="H6:H7"/>
    <mergeCell ref="J6:J7"/>
    <mergeCell ref="I6:I7"/>
    <mergeCell ref="A3:H3"/>
    <mergeCell ref="A6:A7"/>
    <mergeCell ref="B6:B7"/>
    <mergeCell ref="D6:D7"/>
    <mergeCell ref="E6:E7"/>
    <mergeCell ref="C6:C7"/>
    <mergeCell ref="P6:P7"/>
    <mergeCell ref="S6:S7"/>
    <mergeCell ref="O142:P142"/>
    <mergeCell ref="O143:P143"/>
    <mergeCell ref="U6:U7"/>
    <mergeCell ref="O6:O7"/>
  </mergeCells>
  <conditionalFormatting sqref="C1:C1048576">
    <cfRule type="duplicateValues" dxfId="17" priority="1"/>
  </conditionalFormatting>
  <pageMargins left="0.36" right="0.41" top="0.75" bottom="0.75" header="0.3" footer="0.3"/>
  <pageSetup paperSize="8" scale="64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A45B-B509-42B3-B2CD-A89820F00B7B}">
  <sheetPr>
    <tabColor rgb="FF66CCFF"/>
    <pageSetUpPr fitToPage="1"/>
  </sheetPr>
  <dimension ref="A1:Y59"/>
  <sheetViews>
    <sheetView showGridLines="0" view="pageBreakPreview" zoomScale="115" zoomScaleNormal="100" zoomScaleSheetLayoutView="115"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F15" sqref="F15"/>
    </sheetView>
  </sheetViews>
  <sheetFormatPr defaultColWidth="9.109375" defaultRowHeight="15"/>
  <cols>
    <col min="1" max="1" width="4.88671875" style="108" customWidth="1"/>
    <col min="2" max="2" width="5.5546875" bestFit="1" customWidth="1"/>
    <col min="3" max="3" width="8.5546875" style="591" bestFit="1" customWidth="1"/>
    <col min="4" max="4" width="9.88671875" bestFit="1" customWidth="1"/>
    <col min="5" max="5" width="11.5546875" customWidth="1"/>
    <col min="6" max="6" width="24.6640625" style="175" bestFit="1" customWidth="1"/>
    <col min="7" max="7" width="1.44140625" style="175" bestFit="1" customWidth="1"/>
    <col min="8" max="8" width="2.6640625" style="175" bestFit="1" customWidth="1"/>
    <col min="9" max="9" width="1.109375" style="93" customWidth="1"/>
    <col min="10" max="10" width="10.109375" customWidth="1"/>
    <col min="11" max="11" width="14.33203125" style="90" bestFit="1" customWidth="1"/>
    <col min="12" max="12" width="24.33203125" customWidth="1"/>
    <col min="13" max="13" width="20.88671875" style="957" bestFit="1" customWidth="1"/>
    <col min="14" max="14" width="9.5546875" bestFit="1" customWidth="1"/>
    <col min="15" max="15" width="8" bestFit="1" customWidth="1"/>
    <col min="16" max="16" width="24.6640625" bestFit="1" customWidth="1"/>
    <col min="17" max="17" width="2.5546875" customWidth="1"/>
    <col min="18" max="18" width="2.109375" style="96" customWidth="1"/>
    <col min="19" max="19" width="2.44140625" style="675" customWidth="1"/>
    <col min="20" max="20" width="1.5546875" style="96" customWidth="1"/>
    <col min="21" max="21" width="2.44140625" style="675" customWidth="1"/>
    <col min="22" max="22" width="1.5546875" customWidth="1"/>
    <col min="23" max="23" width="1.88671875" style="174" customWidth="1"/>
    <col min="24" max="24" width="3.109375" style="167" bestFit="1" customWidth="1"/>
  </cols>
  <sheetData>
    <row r="1" spans="1:25" s="167" customFormat="1">
      <c r="A1" s="87" t="s">
        <v>114</v>
      </c>
      <c r="B1"/>
      <c r="C1" s="47"/>
      <c r="D1"/>
      <c r="E1"/>
      <c r="F1" s="174"/>
      <c r="G1" s="174"/>
      <c r="H1" s="174"/>
      <c r="I1" s="93"/>
      <c r="J1"/>
      <c r="K1" s="47"/>
      <c r="L1"/>
      <c r="M1" s="176"/>
      <c r="N1"/>
      <c r="O1"/>
      <c r="P1"/>
      <c r="Q1"/>
      <c r="R1" s="96"/>
      <c r="S1" s="675"/>
      <c r="T1" s="96"/>
      <c r="U1" s="119"/>
      <c r="V1"/>
      <c r="W1" s="174"/>
    </row>
    <row r="2" spans="1:25" s="167" customFormat="1">
      <c r="A2" s="87" t="s">
        <v>4724</v>
      </c>
      <c r="B2"/>
      <c r="C2" s="47"/>
      <c r="D2"/>
      <c r="E2"/>
      <c r="F2" s="174"/>
      <c r="G2" s="174"/>
      <c r="H2" s="174"/>
      <c r="I2" s="93"/>
      <c r="J2"/>
      <c r="K2" s="47"/>
      <c r="L2"/>
      <c r="M2" s="176"/>
      <c r="N2"/>
      <c r="O2"/>
      <c r="P2"/>
      <c r="Q2"/>
      <c r="R2" s="96"/>
      <c r="S2" s="675"/>
      <c r="T2" s="96"/>
      <c r="U2" s="119"/>
      <c r="V2"/>
      <c r="W2" s="174"/>
    </row>
    <row r="3" spans="1:25" s="167" customFormat="1" ht="15.6">
      <c r="A3" s="113" t="s">
        <v>4725</v>
      </c>
      <c r="B3" s="97"/>
      <c r="C3" s="591"/>
      <c r="D3"/>
      <c r="E3"/>
      <c r="F3" s="175"/>
      <c r="G3" s="175"/>
      <c r="H3" s="175"/>
      <c r="I3" s="93"/>
      <c r="J3"/>
      <c r="K3" s="90"/>
      <c r="L3"/>
      <c r="M3" s="176"/>
      <c r="N3"/>
      <c r="O3"/>
      <c r="P3"/>
      <c r="Q3"/>
      <c r="R3" s="96"/>
      <c r="S3" s="675"/>
      <c r="T3" s="96"/>
      <c r="U3" s="119"/>
      <c r="V3"/>
      <c r="W3" s="174"/>
    </row>
    <row r="4" spans="1:25" s="167" customFormat="1">
      <c r="A4" s="108"/>
      <c r="B4"/>
      <c r="C4" s="591"/>
      <c r="D4"/>
      <c r="E4"/>
      <c r="F4" s="175"/>
      <c r="G4" s="175"/>
      <c r="H4" s="175"/>
      <c r="I4" s="93"/>
      <c r="J4"/>
      <c r="K4" s="90"/>
      <c r="L4"/>
      <c r="M4" s="176"/>
      <c r="N4"/>
      <c r="O4"/>
      <c r="P4"/>
      <c r="Q4"/>
      <c r="R4" s="96"/>
      <c r="S4" s="675"/>
      <c r="T4" s="96"/>
      <c r="U4" s="119"/>
      <c r="V4"/>
      <c r="W4" s="174"/>
    </row>
    <row r="5" spans="1:25" s="687" customFormat="1" ht="14.25" customHeight="1">
      <c r="A5" s="1016" t="s">
        <v>80</v>
      </c>
      <c r="B5" s="1010" t="s">
        <v>167</v>
      </c>
      <c r="C5" s="1010" t="s">
        <v>117</v>
      </c>
      <c r="D5" s="685" t="s">
        <v>4726</v>
      </c>
      <c r="E5" s="685"/>
      <c r="F5" s="1018" t="s">
        <v>4727</v>
      </c>
      <c r="G5" s="1019"/>
      <c r="H5" s="1020"/>
      <c r="I5" s="1024" t="s">
        <v>4709</v>
      </c>
      <c r="J5" s="1008" t="s">
        <v>4728</v>
      </c>
      <c r="K5" s="1010" t="s">
        <v>4729</v>
      </c>
      <c r="L5" s="1010" t="s">
        <v>124</v>
      </c>
      <c r="M5" s="1012" t="s">
        <v>4730</v>
      </c>
      <c r="N5" s="682" t="s">
        <v>139</v>
      </c>
      <c r="O5" s="1014" t="s">
        <v>86</v>
      </c>
      <c r="P5" s="1008" t="s">
        <v>4731</v>
      </c>
      <c r="Q5" s="1008" t="s">
        <v>4732</v>
      </c>
      <c r="R5" s="683" t="s">
        <v>4709</v>
      </c>
      <c r="S5" s="1006" t="s">
        <v>4733</v>
      </c>
      <c r="T5" s="683" t="s">
        <v>4734</v>
      </c>
      <c r="U5" s="1006" t="s">
        <v>4735</v>
      </c>
      <c r="V5" s="1008" t="s">
        <v>4736</v>
      </c>
      <c r="W5" s="686"/>
      <c r="X5" s="688"/>
    </row>
    <row r="6" spans="1:25" s="687" customFormat="1" ht="25.5" customHeight="1">
      <c r="A6" s="1017"/>
      <c r="B6" s="1011"/>
      <c r="C6" s="1011"/>
      <c r="D6" s="682" t="s">
        <v>148</v>
      </c>
      <c r="E6" s="682" t="s">
        <v>80</v>
      </c>
      <c r="F6" s="1021"/>
      <c r="G6" s="1022"/>
      <c r="H6" s="1023"/>
      <c r="I6" s="1025"/>
      <c r="J6" s="1009"/>
      <c r="K6" s="1011"/>
      <c r="L6" s="1011"/>
      <c r="M6" s="1013"/>
      <c r="N6" s="684" t="s">
        <v>140</v>
      </c>
      <c r="O6" s="1015"/>
      <c r="P6" s="1009"/>
      <c r="Q6" s="1009"/>
      <c r="R6" s="683" t="s">
        <v>4737</v>
      </c>
      <c r="S6" s="1007"/>
      <c r="T6" s="683" t="s">
        <v>4738</v>
      </c>
      <c r="U6" s="1007"/>
      <c r="V6" s="1009"/>
      <c r="W6" s="686"/>
      <c r="X6" s="688"/>
    </row>
    <row r="7" spans="1:25" s="167" customFormat="1" ht="14.25" customHeight="1">
      <c r="A7" s="533"/>
      <c r="B7" s="91"/>
      <c r="C7" s="106"/>
      <c r="D7" s="91"/>
      <c r="E7" s="91"/>
      <c r="F7" s="676"/>
      <c r="G7" s="676"/>
      <c r="H7" s="676"/>
      <c r="I7" s="677"/>
      <c r="J7" s="677"/>
      <c r="K7" s="613"/>
      <c r="L7" s="172"/>
      <c r="M7" s="678"/>
      <c r="N7" s="172"/>
      <c r="O7" s="172"/>
      <c r="P7" s="172"/>
      <c r="Q7" s="95"/>
      <c r="R7" s="677"/>
      <c r="S7" s="674"/>
      <c r="T7" s="677"/>
      <c r="U7" s="674"/>
      <c r="V7" s="95"/>
      <c r="W7" s="174"/>
    </row>
    <row r="8" spans="1:25" ht="18" customHeight="1">
      <c r="A8" s="1003">
        <v>1</v>
      </c>
      <c r="B8" s="91" t="s">
        <v>4739</v>
      </c>
      <c r="C8" s="92" t="s">
        <v>200</v>
      </c>
      <c r="D8" s="88" t="s">
        <v>4587</v>
      </c>
      <c r="E8" s="88">
        <f>INDEX(FA_2026!$E$1:$E$1570,MATCH('List Approval 2026'!D8,FA_2026!$F$1:$F$1570,0))</f>
        <v>0</v>
      </c>
      <c r="F8" s="703" t="s">
        <v>4740</v>
      </c>
      <c r="G8" s="706" t="s">
        <v>192</v>
      </c>
      <c r="H8" s="705">
        <v>1</v>
      </c>
      <c r="I8" s="89"/>
      <c r="J8" s="89">
        <v>45688</v>
      </c>
      <c r="K8" s="92" t="s">
        <v>5117</v>
      </c>
      <c r="L8" s="88" t="str">
        <f>VLOOKUP(D8,FA_2026!$F$10:$J$1178,5,FALSE)</f>
        <v>Chain Block Cap. 10T</v>
      </c>
      <c r="M8" s="177">
        <v>67860000</v>
      </c>
      <c r="N8" s="107" t="s">
        <v>140</v>
      </c>
      <c r="O8" s="107"/>
      <c r="P8" s="88" t="s">
        <v>4741</v>
      </c>
      <c r="Q8" s="88"/>
      <c r="R8" s="89"/>
      <c r="S8" s="681"/>
      <c r="T8" s="89"/>
      <c r="U8" s="681"/>
      <c r="V8" s="88"/>
      <c r="W8" s="680"/>
      <c r="X8" s="679"/>
      <c r="Y8" t="s">
        <v>1492</v>
      </c>
    </row>
    <row r="9" spans="1:25" ht="18" customHeight="1">
      <c r="A9" s="1004"/>
      <c r="B9" s="91" t="s">
        <v>4739</v>
      </c>
      <c r="C9" s="92" t="s">
        <v>200</v>
      </c>
      <c r="D9" s="88" t="s">
        <v>1586</v>
      </c>
      <c r="E9" s="88">
        <f>INDEX(FA_2026!$E$1:$E$1570,MATCH('List Approval 2026'!D9,FA_2026!$F$1:$F$1570,0))</f>
        <v>0</v>
      </c>
      <c r="F9" s="703" t="s">
        <v>4740</v>
      </c>
      <c r="G9" s="706" t="s">
        <v>192</v>
      </c>
      <c r="H9" s="705">
        <v>2</v>
      </c>
      <c r="I9" s="89"/>
      <c r="J9" s="89">
        <v>45688</v>
      </c>
      <c r="K9" s="92" t="s">
        <v>5117</v>
      </c>
      <c r="L9" s="88" t="str">
        <f>VLOOKUP(D9,FA_2026!$F$10:$J$1178,5,FALSE)</f>
        <v>Threading Machine BEAVER 50 ASADA</v>
      </c>
      <c r="M9" s="177">
        <v>25890000</v>
      </c>
      <c r="N9" s="107" t="s">
        <v>140</v>
      </c>
      <c r="O9" s="107"/>
      <c r="P9" s="88" t="s">
        <v>4741</v>
      </c>
      <c r="Q9" s="88"/>
      <c r="R9" s="89"/>
      <c r="S9" s="681"/>
      <c r="T9" s="89"/>
      <c r="U9" s="681"/>
      <c r="V9" s="88"/>
      <c r="W9" s="680"/>
      <c r="X9" s="679"/>
      <c r="Y9" t="s">
        <v>1492</v>
      </c>
    </row>
    <row r="10" spans="1:25" ht="18" customHeight="1">
      <c r="A10" s="1005"/>
      <c r="B10" s="91" t="s">
        <v>4739</v>
      </c>
      <c r="C10" s="92" t="s">
        <v>200</v>
      </c>
      <c r="D10" s="88" t="s">
        <v>1590</v>
      </c>
      <c r="E10" s="88">
        <f>INDEX(FA_2026!$E$1:$E$1570,MATCH('List Approval 2026'!D10,FA_2026!$F$1:$F$1570,0))</f>
        <v>0</v>
      </c>
      <c r="F10" s="703" t="s">
        <v>4740</v>
      </c>
      <c r="G10" s="706" t="s">
        <v>192</v>
      </c>
      <c r="H10" s="705">
        <v>3</v>
      </c>
      <c r="I10" s="89"/>
      <c r="J10" s="89">
        <v>45688</v>
      </c>
      <c r="K10" s="92" t="s">
        <v>5117</v>
      </c>
      <c r="L10" s="88" t="str">
        <f>VLOOKUP(D10,FA_2026!$F$10:$J$1178,5,FALSE)</f>
        <v>Threading Machine BEAVER 80 ASADA</v>
      </c>
      <c r="M10" s="177">
        <v>40500000</v>
      </c>
      <c r="N10" s="107" t="s">
        <v>140</v>
      </c>
      <c r="O10" s="107"/>
      <c r="P10" s="88" t="s">
        <v>4741</v>
      </c>
      <c r="Q10" s="88"/>
      <c r="R10" s="89"/>
      <c r="S10" s="681"/>
      <c r="T10" s="89"/>
      <c r="U10" s="681"/>
      <c r="V10" s="88"/>
      <c r="W10" s="680"/>
      <c r="X10" s="679"/>
      <c r="Y10" t="s">
        <v>1492</v>
      </c>
    </row>
    <row r="11" spans="1:25" ht="18" customHeight="1">
      <c r="A11" s="1003">
        <v>2</v>
      </c>
      <c r="B11" s="91" t="s">
        <v>271</v>
      </c>
      <c r="C11" s="92" t="s">
        <v>272</v>
      </c>
      <c r="D11" s="88" t="s">
        <v>2184</v>
      </c>
      <c r="E11" s="88" t="str">
        <f>INDEX(FA_2026!$E$1:$E$1570,MATCH('List Approval 2026'!D11,FA_2026!$F$1:$F$1570,0))</f>
        <v>CLC-C-010</v>
      </c>
      <c r="F11" s="703" t="s">
        <v>4742</v>
      </c>
      <c r="G11" s="706" t="s">
        <v>192</v>
      </c>
      <c r="H11" s="705">
        <v>1</v>
      </c>
      <c r="I11" s="89"/>
      <c r="J11" s="89">
        <v>46112</v>
      </c>
      <c r="K11" s="92" t="s">
        <v>4743</v>
      </c>
      <c r="L11" s="88" t="str">
        <f>VLOOKUP(D11,FA_2026!$F$10:$J$1178,5,FALSE)</f>
        <v>Forklift Sumitomo</v>
      </c>
      <c r="M11" s="177">
        <v>15765766</v>
      </c>
      <c r="N11" s="107"/>
      <c r="O11" s="107" t="s">
        <v>86</v>
      </c>
      <c r="P11" s="88" t="s">
        <v>4744</v>
      </c>
      <c r="Q11" s="88"/>
      <c r="R11" s="89"/>
      <c r="S11" s="681"/>
      <c r="T11" s="89"/>
      <c r="U11" s="681"/>
      <c r="V11" s="88"/>
      <c r="W11" s="680"/>
      <c r="X11" s="679"/>
      <c r="Y11" t="s">
        <v>1492</v>
      </c>
    </row>
    <row r="12" spans="1:25" ht="18" customHeight="1">
      <c r="A12" s="1004"/>
      <c r="B12" s="91" t="s">
        <v>271</v>
      </c>
      <c r="C12" s="92" t="s">
        <v>272</v>
      </c>
      <c r="D12" s="88" t="s">
        <v>2194</v>
      </c>
      <c r="E12" s="88" t="str">
        <f>INDEX(FA_2026!$E$1:$E$1570,MATCH('List Approval 2026'!D12,FA_2026!$F$1:$F$1570,0))</f>
        <v>CLC-C-013</v>
      </c>
      <c r="F12" s="703" t="s">
        <v>4742</v>
      </c>
      <c r="G12" s="706" t="s">
        <v>192</v>
      </c>
      <c r="H12" s="705">
        <v>2</v>
      </c>
      <c r="I12" s="89"/>
      <c r="J12" s="89">
        <v>46112</v>
      </c>
      <c r="K12" s="92" t="s">
        <v>4743</v>
      </c>
      <c r="L12" s="88" t="str">
        <f>VLOOKUP(D12,FA_2026!$F$10:$J$1178,5,FALSE)</f>
        <v>Forklift Sumitomo</v>
      </c>
      <c r="M12" s="177">
        <v>15765766</v>
      </c>
      <c r="N12" s="107"/>
      <c r="O12" s="107" t="s">
        <v>86</v>
      </c>
      <c r="P12" s="88" t="s">
        <v>4744</v>
      </c>
      <c r="Q12" s="88"/>
      <c r="R12" s="89"/>
      <c r="S12" s="681"/>
      <c r="T12" s="89"/>
      <c r="U12" s="681"/>
      <c r="V12" s="88"/>
      <c r="W12" s="680"/>
      <c r="X12" s="679"/>
      <c r="Y12" t="s">
        <v>1492</v>
      </c>
    </row>
    <row r="13" spans="1:25" ht="18" customHeight="1">
      <c r="A13" s="1004"/>
      <c r="B13" s="91" t="s">
        <v>271</v>
      </c>
      <c r="C13" s="92" t="s">
        <v>272</v>
      </c>
      <c r="D13" s="896" t="s">
        <v>2412</v>
      </c>
      <c r="E13" s="88" t="str">
        <f>INDEX(FA_2026!$E$1:$E$1570,MATCH('List Approval 2026'!D13,FA_2026!$F$1:$F$1570,0))</f>
        <v>CLC-C-33</v>
      </c>
      <c r="F13" s="703" t="s">
        <v>4742</v>
      </c>
      <c r="G13" s="706" t="s">
        <v>192</v>
      </c>
      <c r="H13" s="705">
        <v>3</v>
      </c>
      <c r="I13" s="89"/>
      <c r="J13" s="89">
        <v>46112</v>
      </c>
      <c r="K13" s="92" t="s">
        <v>4743</v>
      </c>
      <c r="L13" s="88" t="str">
        <f>VLOOKUP(D13,FA_2026!$F$10:$J$1178,5,FALSE)</f>
        <v>Reach Truck Forklift</v>
      </c>
      <c r="M13" s="177">
        <v>15765766</v>
      </c>
      <c r="N13" s="107"/>
      <c r="O13" s="107" t="s">
        <v>86</v>
      </c>
      <c r="P13" s="88" t="s">
        <v>4744</v>
      </c>
      <c r="Q13" s="88"/>
      <c r="R13" s="89"/>
      <c r="S13" s="681"/>
      <c r="T13" s="89"/>
      <c r="U13" s="681"/>
      <c r="V13" s="88"/>
      <c r="W13" s="680"/>
      <c r="X13" s="679"/>
      <c r="Y13" t="s">
        <v>1492</v>
      </c>
    </row>
    <row r="14" spans="1:25" ht="18" customHeight="1">
      <c r="A14" s="1005"/>
      <c r="B14" s="91" t="s">
        <v>271</v>
      </c>
      <c r="C14" s="92" t="s">
        <v>272</v>
      </c>
      <c r="D14" s="896" t="s">
        <v>2437</v>
      </c>
      <c r="E14" s="88" t="str">
        <f>INDEX(FA_2026!$E$1:$E$1570,MATCH('List Approval 2026'!D14,FA_2026!$F$1:$F$1570,0))</f>
        <v>CLC-C-24</v>
      </c>
      <c r="F14" s="703" t="s">
        <v>4742</v>
      </c>
      <c r="G14" s="706" t="s">
        <v>192</v>
      </c>
      <c r="H14" s="705">
        <v>4</v>
      </c>
      <c r="I14" s="89"/>
      <c r="J14" s="89">
        <v>46112</v>
      </c>
      <c r="K14" s="92" t="s">
        <v>4743</v>
      </c>
      <c r="L14" s="88" t="str">
        <f>VLOOKUP(D14,FA_2026!$F$10:$J$1178,5,FALSE)</f>
        <v>Counter Balance Forklift</v>
      </c>
      <c r="M14" s="177">
        <v>18018017</v>
      </c>
      <c r="N14" s="107"/>
      <c r="O14" s="107" t="s">
        <v>86</v>
      </c>
      <c r="P14" s="88" t="s">
        <v>4744</v>
      </c>
      <c r="Q14" s="88"/>
      <c r="R14" s="89"/>
      <c r="S14" s="681"/>
      <c r="T14" s="89"/>
      <c r="U14" s="681"/>
      <c r="V14" s="88"/>
      <c r="W14" s="680"/>
      <c r="X14" s="679"/>
      <c r="Y14" t="s">
        <v>1492</v>
      </c>
    </row>
    <row r="15" spans="1:25" ht="18" customHeight="1">
      <c r="A15" s="533">
        <v>3</v>
      </c>
      <c r="B15" s="91"/>
      <c r="C15" s="92"/>
      <c r="D15" s="88"/>
      <c r="E15" s="88" t="e">
        <f>INDEX(FA_2026!$E$1:$E$1570,MATCH('List Approval 2026'!D15,FA_2026!$F$1:$F$1570,0))</f>
        <v>#N/A</v>
      </c>
      <c r="F15" s="703" t="s">
        <v>4745</v>
      </c>
      <c r="G15" s="706"/>
      <c r="H15" s="705"/>
      <c r="I15" s="89"/>
      <c r="J15" s="89"/>
      <c r="K15" s="92"/>
      <c r="L15" s="88"/>
      <c r="M15" s="177"/>
      <c r="N15" s="107"/>
      <c r="O15" s="107"/>
      <c r="P15" s="88"/>
      <c r="Q15" s="88"/>
      <c r="R15" s="89"/>
      <c r="S15" s="681"/>
      <c r="T15" s="89"/>
      <c r="U15" s="681"/>
      <c r="V15" s="88"/>
      <c r="W15" s="680"/>
      <c r="X15" s="679"/>
    </row>
    <row r="16" spans="1:25" ht="18" customHeight="1">
      <c r="A16" s="533">
        <v>4</v>
      </c>
      <c r="B16" s="91"/>
      <c r="C16" s="92"/>
      <c r="D16" s="88"/>
      <c r="E16" s="88" t="e">
        <f>INDEX(FA_2026!$E$1:$E$1570,MATCH('List Approval 2026'!D16,FA_2026!$F$1:$F$1570,0))</f>
        <v>#N/A</v>
      </c>
      <c r="F16" s="703" t="s">
        <v>4746</v>
      </c>
      <c r="G16" s="706"/>
      <c r="H16" s="705"/>
      <c r="I16" s="89"/>
      <c r="J16" s="89"/>
      <c r="K16" s="92"/>
      <c r="L16" s="88"/>
      <c r="M16" s="177"/>
      <c r="N16" s="107"/>
      <c r="O16" s="107"/>
      <c r="P16" s="88"/>
      <c r="Q16" s="88"/>
      <c r="R16" s="89"/>
      <c r="S16" s="681"/>
      <c r="T16" s="89"/>
      <c r="U16" s="681"/>
      <c r="V16" s="88"/>
      <c r="W16" s="680"/>
      <c r="X16" s="679"/>
    </row>
    <row r="17" spans="1:25" ht="18" customHeight="1">
      <c r="A17" s="533">
        <v>5</v>
      </c>
      <c r="B17" s="91" t="s">
        <v>188</v>
      </c>
      <c r="C17" s="92" t="s">
        <v>206</v>
      </c>
      <c r="D17" s="88" t="s">
        <v>505</v>
      </c>
      <c r="E17" s="88" t="str">
        <f>INDEX(FA_2026!$E$1:$E$1570,MATCH('List Approval 2026'!D17,FA_2026!$F$1:$F$1570,0))</f>
        <v>7C-A-017</v>
      </c>
      <c r="F17" s="703" t="s">
        <v>4747</v>
      </c>
      <c r="G17" s="706" t="s">
        <v>192</v>
      </c>
      <c r="H17" s="705">
        <v>1</v>
      </c>
      <c r="I17" s="89"/>
      <c r="J17" s="89">
        <v>46142</v>
      </c>
      <c r="K17" s="92" t="s">
        <v>4748</v>
      </c>
      <c r="L17" s="88" t="str">
        <f>VLOOKUP(D17,FA_2026!$F$10:$J$1178,5,FALSE)</f>
        <v>CCTV</v>
      </c>
      <c r="M17" s="177">
        <v>0</v>
      </c>
      <c r="N17" s="107"/>
      <c r="O17" s="107" t="s">
        <v>86</v>
      </c>
      <c r="P17" s="88" t="s">
        <v>4749</v>
      </c>
      <c r="Q17" s="88"/>
      <c r="R17" s="89"/>
      <c r="S17" s="681"/>
      <c r="T17" s="89"/>
      <c r="U17" s="681"/>
      <c r="V17" s="88"/>
      <c r="W17" s="680"/>
      <c r="X17" s="679"/>
      <c r="Y17" t="s">
        <v>1492</v>
      </c>
    </row>
    <row r="18" spans="1:25" ht="18" customHeight="1">
      <c r="A18" s="533">
        <v>6</v>
      </c>
      <c r="B18" s="91"/>
      <c r="C18" s="92"/>
      <c r="D18" s="88"/>
      <c r="E18" s="88" t="e">
        <f>INDEX(FA_2026!$E$1:$E$1570,MATCH('List Approval 2026'!D18,FA_2026!$F$1:$F$1570,0))</f>
        <v>#N/A</v>
      </c>
      <c r="F18" s="703" t="s">
        <v>4750</v>
      </c>
      <c r="G18" s="706"/>
      <c r="H18" s="705"/>
      <c r="I18" s="89"/>
      <c r="J18" s="89"/>
      <c r="K18" s="92"/>
      <c r="L18" s="88"/>
      <c r="M18" s="177"/>
      <c r="N18" s="107"/>
      <c r="O18" s="107"/>
      <c r="P18" s="88"/>
      <c r="Q18" s="88"/>
      <c r="R18" s="89"/>
      <c r="S18" s="681"/>
      <c r="T18" s="89"/>
      <c r="U18" s="681"/>
      <c r="V18" s="88"/>
      <c r="W18" s="680"/>
      <c r="X18" s="679"/>
    </row>
    <row r="19" spans="1:25" ht="18" customHeight="1">
      <c r="A19" s="533">
        <v>7</v>
      </c>
      <c r="B19" s="91" t="s">
        <v>188</v>
      </c>
      <c r="C19" s="92" t="s">
        <v>206</v>
      </c>
      <c r="D19" s="88" t="s">
        <v>3532</v>
      </c>
      <c r="E19" s="88" t="str">
        <f>INDEX(FA_2026!$E$1:$E$1570,MATCH('List Approval 2026'!D19,FA_2026!$F$1:$F$1570,0))</f>
        <v>M10-C-065</v>
      </c>
      <c r="F19" s="703" t="s">
        <v>4751</v>
      </c>
      <c r="G19" s="706" t="s">
        <v>192</v>
      </c>
      <c r="H19" s="705">
        <v>1</v>
      </c>
      <c r="I19" s="89"/>
      <c r="J19" s="89">
        <v>46142</v>
      </c>
      <c r="K19" s="92" t="s">
        <v>4752</v>
      </c>
      <c r="L19" s="88" t="str">
        <f>VLOOKUP(D19,FA_2026!$F$10:$J$1178,5,FALSE)</f>
        <v>INNOVA ZENIX G CVT 2.0</v>
      </c>
      <c r="M19" s="912" t="s">
        <v>192</v>
      </c>
      <c r="N19" s="107" t="s">
        <v>4753</v>
      </c>
      <c r="O19" s="107"/>
      <c r="P19" s="88" t="s">
        <v>199</v>
      </c>
      <c r="Q19" s="88"/>
      <c r="R19" s="89"/>
      <c r="S19" s="681"/>
      <c r="T19" s="89"/>
      <c r="U19" s="681"/>
      <c r="V19" s="88"/>
      <c r="W19" s="680"/>
      <c r="X19" s="679"/>
      <c r="Y19" t="s">
        <v>1492</v>
      </c>
    </row>
    <row r="20" spans="1:25" ht="18" customHeight="1">
      <c r="A20" s="533">
        <v>8</v>
      </c>
      <c r="B20" s="91" t="s">
        <v>260</v>
      </c>
      <c r="C20" s="91" t="s">
        <v>260</v>
      </c>
      <c r="D20" s="88" t="s">
        <v>3996</v>
      </c>
      <c r="E20" s="88" t="str">
        <f>INDEX(FA_2026!$E$1:$E$1570,MATCH('List Approval 2026'!D20,FA_2026!$F$1:$F$1570,0))</f>
        <v>PLG-14-001</v>
      </c>
      <c r="F20" s="703" t="s">
        <v>4754</v>
      </c>
      <c r="G20" s="706" t="s">
        <v>192</v>
      </c>
      <c r="H20" s="705">
        <v>1</v>
      </c>
      <c r="I20" s="89"/>
      <c r="J20" s="89">
        <v>46142</v>
      </c>
      <c r="K20" s="92" t="s">
        <v>4755</v>
      </c>
      <c r="L20" s="88" t="str">
        <f>VLOOKUP(D20,FA_2026!$F$10:$J$1178,5,FALSE)</f>
        <v>Computer</v>
      </c>
      <c r="M20" s="177">
        <v>0</v>
      </c>
      <c r="N20" s="107"/>
      <c r="O20" s="107" t="s">
        <v>86</v>
      </c>
      <c r="P20" s="88"/>
      <c r="Q20" s="88"/>
      <c r="R20" s="89"/>
      <c r="S20" s="681"/>
      <c r="T20" s="89"/>
      <c r="U20" s="681"/>
      <c r="V20" s="88"/>
      <c r="W20" s="680"/>
      <c r="X20" s="679"/>
      <c r="Y20" t="s">
        <v>1492</v>
      </c>
    </row>
    <row r="21" spans="1:25" ht="18" customHeight="1">
      <c r="A21" s="533">
        <v>9</v>
      </c>
      <c r="B21" s="91"/>
      <c r="C21" s="92"/>
      <c r="D21" s="88"/>
      <c r="E21" s="88" t="e">
        <f>INDEX(FA_2026!$E$1:$E$1570,MATCH('List Approval 2026'!D21,FA_2026!$F$1:$F$1570,0))</f>
        <v>#N/A</v>
      </c>
      <c r="F21" s="703" t="s">
        <v>4756</v>
      </c>
      <c r="G21" s="706"/>
      <c r="H21" s="705"/>
      <c r="I21" s="89"/>
      <c r="J21" s="89"/>
      <c r="K21" s="92"/>
      <c r="L21" s="88"/>
      <c r="M21" s="177"/>
      <c r="N21" s="107"/>
      <c r="O21" s="107"/>
      <c r="P21" s="88"/>
      <c r="Q21" s="88"/>
      <c r="R21" s="89"/>
      <c r="S21" s="681"/>
      <c r="T21" s="89"/>
      <c r="U21" s="681"/>
      <c r="V21" s="88"/>
      <c r="W21" s="680"/>
      <c r="X21" s="679"/>
    </row>
    <row r="22" spans="1:25" ht="18" customHeight="1">
      <c r="A22" s="533">
        <v>10</v>
      </c>
      <c r="B22" s="91"/>
      <c r="C22" s="92"/>
      <c r="D22" s="88"/>
      <c r="E22" s="88" t="e">
        <f>INDEX(FA_2026!$E$1:$E$1570,MATCH('List Approval 2026'!D22,FA_2026!$F$1:$F$1570,0))</f>
        <v>#N/A</v>
      </c>
      <c r="F22" s="703" t="s">
        <v>4757</v>
      </c>
      <c r="G22" s="706"/>
      <c r="H22" s="705"/>
      <c r="I22" s="89"/>
      <c r="J22" s="89"/>
      <c r="K22" s="92"/>
      <c r="L22" s="88"/>
      <c r="M22" s="177"/>
      <c r="N22" s="107"/>
      <c r="O22" s="107"/>
      <c r="P22" s="88"/>
      <c r="Q22" s="88"/>
      <c r="R22" s="89"/>
      <c r="S22" s="681"/>
      <c r="T22" s="89"/>
      <c r="U22" s="681"/>
      <c r="V22" s="88"/>
      <c r="W22" s="680"/>
      <c r="X22" s="679"/>
    </row>
    <row r="23" spans="1:25" ht="18" customHeight="1">
      <c r="A23" s="1003">
        <v>11</v>
      </c>
      <c r="B23" s="91" t="s">
        <v>271</v>
      </c>
      <c r="C23" s="92" t="s">
        <v>1891</v>
      </c>
      <c r="D23" s="88" t="s">
        <v>2609</v>
      </c>
      <c r="E23" s="88" t="str">
        <f>INDEX(FA_2026!$E$1:$E$1570,MATCH('List Approval 2026'!D23,FA_2026!$F$1:$F$1570,0))</f>
        <v>CLC-C-45 T</v>
      </c>
      <c r="F23" s="703" t="s">
        <v>4758</v>
      </c>
      <c r="G23" s="706" t="s">
        <v>192</v>
      </c>
      <c r="H23" s="705">
        <v>1</v>
      </c>
      <c r="I23" s="89"/>
      <c r="J23" s="89">
        <v>46112</v>
      </c>
      <c r="K23" s="92" t="s">
        <v>4743</v>
      </c>
      <c r="L23" s="88" t="str">
        <f>VLOOKUP(D23,FA_2026!$F$10:$J$1178,5,FALSE)</f>
        <v>Head Tractor</v>
      </c>
      <c r="M23" s="177">
        <v>198198198</v>
      </c>
      <c r="N23" s="107"/>
      <c r="O23" s="107" t="s">
        <v>86</v>
      </c>
      <c r="P23" s="88" t="s">
        <v>4759</v>
      </c>
      <c r="Q23" s="88"/>
      <c r="R23" s="89"/>
      <c r="S23" s="681"/>
      <c r="T23" s="89"/>
      <c r="U23" s="681"/>
      <c r="V23" s="88"/>
      <c r="W23" s="680"/>
      <c r="X23" s="679"/>
      <c r="Y23" t="s">
        <v>1492</v>
      </c>
    </row>
    <row r="24" spans="1:25" ht="18" customHeight="1">
      <c r="A24" s="1004"/>
      <c r="B24" s="91" t="s">
        <v>271</v>
      </c>
      <c r="C24" s="92" t="s">
        <v>1891</v>
      </c>
      <c r="D24" s="88" t="s">
        <v>2484</v>
      </c>
      <c r="E24" s="88" t="str">
        <f>INDEX(FA_2026!$E$1:$E$1570,MATCH('List Approval 2026'!D24,FA_2026!$F$1:$F$1570,0))</f>
        <v>CLC-C-37T</v>
      </c>
      <c r="F24" s="703" t="s">
        <v>4758</v>
      </c>
      <c r="G24" s="706" t="s">
        <v>192</v>
      </c>
      <c r="H24" s="705">
        <v>2</v>
      </c>
      <c r="I24" s="89"/>
      <c r="J24" s="89">
        <v>46112</v>
      </c>
      <c r="K24" s="92" t="s">
        <v>4743</v>
      </c>
      <c r="L24" s="88" t="str">
        <f>VLOOKUP(D24,FA_2026!$F$10:$J$1178,5,FALSE)</f>
        <v>Head Truck</v>
      </c>
      <c r="M24" s="177">
        <v>175675676</v>
      </c>
      <c r="N24" s="107"/>
      <c r="O24" s="107" t="s">
        <v>86</v>
      </c>
      <c r="P24" s="88" t="s">
        <v>4759</v>
      </c>
      <c r="Q24" s="88"/>
      <c r="R24" s="89"/>
      <c r="S24" s="681"/>
      <c r="T24" s="89"/>
      <c r="U24" s="681"/>
      <c r="V24" s="88"/>
      <c r="W24" s="680"/>
      <c r="X24" s="679"/>
      <c r="Y24" t="s">
        <v>1492</v>
      </c>
    </row>
    <row r="25" spans="1:25" ht="18" customHeight="1">
      <c r="A25" s="1004"/>
      <c r="B25" s="91" t="s">
        <v>271</v>
      </c>
      <c r="C25" s="92" t="s">
        <v>1891</v>
      </c>
      <c r="D25" s="88" t="s">
        <v>2003</v>
      </c>
      <c r="E25" s="88" t="str">
        <f>INDEX(FA_2026!$E$1:$E$1570,MATCH('List Approval 2026'!D25,FA_2026!$F$1:$F$1570,0))</f>
        <v>7C-C-133</v>
      </c>
      <c r="F25" s="703" t="s">
        <v>4758</v>
      </c>
      <c r="G25" s="706" t="s">
        <v>192</v>
      </c>
      <c r="H25" s="705">
        <v>3</v>
      </c>
      <c r="I25" s="89"/>
      <c r="J25" s="89">
        <v>46112</v>
      </c>
      <c r="K25" s="92" t="s">
        <v>4743</v>
      </c>
      <c r="L25" s="88" t="str">
        <f>VLOOKUP(D25,FA_2026!$F$10:$J$1178,5,FALSE)</f>
        <v>Head Tractor</v>
      </c>
      <c r="M25" s="177">
        <v>211711712</v>
      </c>
      <c r="N25" s="107"/>
      <c r="O25" s="107" t="s">
        <v>86</v>
      </c>
      <c r="P25" s="88" t="s">
        <v>4759</v>
      </c>
      <c r="Q25" s="88"/>
      <c r="R25" s="89"/>
      <c r="S25" s="681"/>
      <c r="T25" s="89"/>
      <c r="U25" s="681"/>
      <c r="V25" s="88"/>
      <c r="W25" s="680"/>
      <c r="X25" s="679"/>
      <c r="Y25" t="s">
        <v>1492</v>
      </c>
    </row>
    <row r="26" spans="1:25" ht="18" customHeight="1">
      <c r="A26" s="1004"/>
      <c r="B26" s="91" t="s">
        <v>271</v>
      </c>
      <c r="C26" s="92" t="s">
        <v>1891</v>
      </c>
      <c r="D26" s="88" t="s">
        <v>1893</v>
      </c>
      <c r="E26" s="88" t="str">
        <f>INDEX(FA_2026!$E$1:$E$1570,MATCH('List Approval 2026'!D26,FA_2026!$F$1:$F$1570,0))</f>
        <v>TG-C-028</v>
      </c>
      <c r="F26" s="703" t="s">
        <v>4758</v>
      </c>
      <c r="G26" s="706" t="s">
        <v>192</v>
      </c>
      <c r="H26" s="705">
        <v>4</v>
      </c>
      <c r="I26" s="89"/>
      <c r="J26" s="89">
        <v>46112</v>
      </c>
      <c r="K26" s="92" t="s">
        <v>4743</v>
      </c>
      <c r="L26" s="88" t="str">
        <f>VLOOKUP(D26,FA_2026!$F$10:$J$1178,5,FALSE)</f>
        <v>Chassis High Bed</v>
      </c>
      <c r="M26" s="177">
        <v>45045045</v>
      </c>
      <c r="N26" s="107"/>
      <c r="O26" s="107" t="s">
        <v>86</v>
      </c>
      <c r="P26" s="88" t="s">
        <v>4759</v>
      </c>
      <c r="Q26" s="88"/>
      <c r="R26" s="89"/>
      <c r="S26" s="681"/>
      <c r="T26" s="89"/>
      <c r="U26" s="681"/>
      <c r="V26" s="88"/>
      <c r="W26" s="680"/>
      <c r="X26" s="679"/>
      <c r="Y26" t="s">
        <v>1492</v>
      </c>
    </row>
    <row r="27" spans="1:25" ht="18" customHeight="1">
      <c r="A27" s="1004"/>
      <c r="B27" s="91" t="s">
        <v>271</v>
      </c>
      <c r="C27" s="92" t="s">
        <v>1891</v>
      </c>
      <c r="D27" s="88" t="s">
        <v>2477</v>
      </c>
      <c r="E27" s="88" t="str">
        <f>INDEX(FA_2026!$E$1:$E$1570,MATCH('List Approval 2026'!D27,FA_2026!$F$1:$F$1570,0))</f>
        <v>CLC-C-36T</v>
      </c>
      <c r="F27" s="703" t="s">
        <v>4758</v>
      </c>
      <c r="G27" s="706" t="s">
        <v>192</v>
      </c>
      <c r="H27" s="705">
        <v>5</v>
      </c>
      <c r="I27" s="89"/>
      <c r="J27" s="89">
        <v>46112</v>
      </c>
      <c r="K27" s="92" t="s">
        <v>4743</v>
      </c>
      <c r="L27" s="88" t="str">
        <f>VLOOKUP(D27,FA_2026!$F$10:$J$1178,5,FALSE)</f>
        <v>Chassis High Bed</v>
      </c>
      <c r="M27" s="177">
        <v>45045045</v>
      </c>
      <c r="N27" s="107"/>
      <c r="O27" s="107" t="s">
        <v>86</v>
      </c>
      <c r="P27" s="88" t="s">
        <v>4759</v>
      </c>
      <c r="Q27" s="88"/>
      <c r="R27" s="89"/>
      <c r="S27" s="681"/>
      <c r="T27" s="89"/>
      <c r="U27" s="681"/>
      <c r="V27" s="88"/>
      <c r="W27" s="680"/>
      <c r="X27" s="679"/>
      <c r="Y27" t="s">
        <v>1492</v>
      </c>
    </row>
    <row r="28" spans="1:25" ht="18" customHeight="1">
      <c r="A28" s="1005"/>
      <c r="B28" s="91" t="s">
        <v>271</v>
      </c>
      <c r="C28" s="92" t="s">
        <v>1891</v>
      </c>
      <c r="D28" s="88" t="s">
        <v>2475</v>
      </c>
      <c r="E28" s="88" t="str">
        <f>INDEX(FA_2026!$E$1:$E$1570,MATCH('List Approval 2026'!D28,FA_2026!$F$1:$F$1570,0))</f>
        <v>CLC-C-35T</v>
      </c>
      <c r="F28" s="703" t="s">
        <v>4758</v>
      </c>
      <c r="G28" s="706" t="s">
        <v>192</v>
      </c>
      <c r="H28" s="705">
        <v>6</v>
      </c>
      <c r="I28" s="89"/>
      <c r="J28" s="89">
        <v>46112</v>
      </c>
      <c r="K28" s="92" t="s">
        <v>4743</v>
      </c>
      <c r="L28" s="88" t="str">
        <f>VLOOKUP(D28,FA_2026!$F$10:$J$1178,5,FALSE)</f>
        <v>Chassis High Bed</v>
      </c>
      <c r="M28" s="177">
        <v>45045045</v>
      </c>
      <c r="N28" s="107"/>
      <c r="O28" s="107" t="s">
        <v>86</v>
      </c>
      <c r="P28" s="88" t="s">
        <v>4759</v>
      </c>
      <c r="Q28" s="88"/>
      <c r="R28" s="89"/>
      <c r="S28" s="681"/>
      <c r="T28" s="89"/>
      <c r="U28" s="681"/>
      <c r="V28" s="88"/>
      <c r="W28" s="680"/>
      <c r="X28" s="679"/>
      <c r="Y28" t="s">
        <v>1492</v>
      </c>
    </row>
    <row r="29" spans="1:25" ht="18" customHeight="1">
      <c r="A29" s="533">
        <v>12</v>
      </c>
      <c r="B29" s="91" t="s">
        <v>271</v>
      </c>
      <c r="C29" s="92" t="s">
        <v>272</v>
      </c>
      <c r="D29" s="88" t="s">
        <v>4599</v>
      </c>
      <c r="E29" s="88" t="str">
        <f>INDEX(FA_2026!$E$1:$E$1570,MATCH('List Approval 2026'!D29,FA_2026!$F$1:$F$1570,0))</f>
        <v>CLC134-025</v>
      </c>
      <c r="F29" s="703" t="s">
        <v>4760</v>
      </c>
      <c r="G29" s="706" t="s">
        <v>192</v>
      </c>
      <c r="H29" s="705">
        <v>1</v>
      </c>
      <c r="I29" s="89"/>
      <c r="J29" s="89">
        <v>46141</v>
      </c>
      <c r="K29" s="92" t="s">
        <v>5116</v>
      </c>
      <c r="L29" s="88" t="str">
        <f>VLOOKUP(D29,FA_2026!$F$10:$J$1178,5,FALSE)</f>
        <v>AC Cassette 2.5pk</v>
      </c>
      <c r="M29" s="177">
        <v>26550000</v>
      </c>
      <c r="N29" s="107" t="s">
        <v>140</v>
      </c>
      <c r="O29" s="107"/>
      <c r="P29" s="88" t="s">
        <v>5115</v>
      </c>
      <c r="Q29" s="88"/>
      <c r="R29" s="89"/>
      <c r="S29" s="681"/>
      <c r="T29" s="89"/>
      <c r="U29" s="681"/>
      <c r="V29" s="88"/>
      <c r="W29" s="680"/>
      <c r="X29" s="679"/>
      <c r="Y29" t="s">
        <v>1492</v>
      </c>
    </row>
    <row r="30" spans="1:25" ht="18" customHeight="1">
      <c r="A30" s="533">
        <v>13</v>
      </c>
      <c r="B30" s="91" t="s">
        <v>241</v>
      </c>
      <c r="C30" s="92" t="s">
        <v>242</v>
      </c>
      <c r="D30" s="88" t="s">
        <v>600</v>
      </c>
      <c r="E30" s="88" t="str">
        <f>INDEX(FA_2026!$E$1:$E$1570,MATCH('List Approval 2026'!D30,FA_2026!$F$1:$F$1570,0))</f>
        <v>7-A-053</v>
      </c>
      <c r="F30" s="703" t="s">
        <v>4761</v>
      </c>
      <c r="G30" s="706" t="s">
        <v>192</v>
      </c>
      <c r="H30" s="705">
        <v>1</v>
      </c>
      <c r="I30" s="89"/>
      <c r="J30" s="89">
        <v>46023</v>
      </c>
      <c r="K30" s="92"/>
      <c r="L30" s="88"/>
      <c r="M30" s="177"/>
      <c r="N30" s="107"/>
      <c r="O30" s="107"/>
      <c r="P30" s="88"/>
      <c r="Q30" s="88"/>
      <c r="R30" s="89"/>
      <c r="S30" s="681"/>
      <c r="T30" s="89"/>
      <c r="U30" s="681"/>
      <c r="V30" s="88"/>
      <c r="W30" s="680"/>
      <c r="X30" s="679"/>
    </row>
    <row r="31" spans="1:25" ht="18" customHeight="1">
      <c r="A31" s="533">
        <v>14</v>
      </c>
      <c r="B31" s="91" t="s">
        <v>188</v>
      </c>
      <c r="C31" s="92" t="s">
        <v>206</v>
      </c>
      <c r="D31" s="88" t="s">
        <v>529</v>
      </c>
      <c r="E31" s="88" t="str">
        <f>INDEX(FA_2026!$E$1:$E$1570,MATCH('List Approval 2026'!D31,FA_2026!$F$1:$F$1570,0))</f>
        <v>M10-B-127</v>
      </c>
      <c r="F31" s="703" t="s">
        <v>4762</v>
      </c>
      <c r="G31" s="706" t="s">
        <v>192</v>
      </c>
      <c r="H31" s="705">
        <v>1</v>
      </c>
      <c r="I31" s="89"/>
      <c r="J31" s="89">
        <v>46142</v>
      </c>
      <c r="K31" s="92" t="s">
        <v>4748</v>
      </c>
      <c r="L31" s="88" t="str">
        <f>VLOOKUP(D31,FA_2026!$F$10:$J$1178,5,FALSE)</f>
        <v>Bojonegara CCTV Camera System</v>
      </c>
      <c r="M31" s="177">
        <v>0</v>
      </c>
      <c r="N31" s="107"/>
      <c r="O31" s="107" t="s">
        <v>86</v>
      </c>
      <c r="P31" s="88"/>
      <c r="Q31" s="88"/>
      <c r="R31" s="89"/>
      <c r="S31" s="681"/>
      <c r="T31" s="89"/>
      <c r="U31" s="681"/>
      <c r="V31" s="88"/>
      <c r="W31" s="680"/>
      <c r="X31" s="679"/>
      <c r="Y31" t="s">
        <v>4763</v>
      </c>
    </row>
    <row r="32" spans="1:25" ht="18" customHeight="1">
      <c r="A32" s="533">
        <v>15</v>
      </c>
      <c r="B32" s="91" t="s">
        <v>271</v>
      </c>
      <c r="C32" s="92" t="s">
        <v>272</v>
      </c>
      <c r="D32" s="88" t="s">
        <v>1083</v>
      </c>
      <c r="E32" s="88" t="str">
        <f>INDEX(FA_2026!$E$1:$E$1570,MATCH('List Approval 2026'!D32,FA_2026!$F$1:$F$1570,0))</f>
        <v>CLC134-013</v>
      </c>
      <c r="F32" s="703" t="s">
        <v>4764</v>
      </c>
      <c r="G32" s="706"/>
      <c r="H32" s="705"/>
      <c r="I32" s="89"/>
      <c r="J32" s="89">
        <v>46112</v>
      </c>
      <c r="K32" s="92" t="s">
        <v>4743</v>
      </c>
      <c r="L32" s="88" t="str">
        <f>VLOOKUP(D32,FA_2026!$F$10:$J$1178,5,FALSE)</f>
        <v>Lightening Rod</v>
      </c>
      <c r="M32" s="177">
        <v>0</v>
      </c>
      <c r="N32" s="107"/>
      <c r="O32" s="107" t="s">
        <v>86</v>
      </c>
      <c r="P32" s="88" t="s">
        <v>4765</v>
      </c>
      <c r="Q32" s="88"/>
      <c r="R32" s="89"/>
      <c r="S32" s="681"/>
      <c r="T32" s="89"/>
      <c r="U32" s="681"/>
      <c r="V32" s="88"/>
      <c r="W32" s="680"/>
      <c r="X32" s="679"/>
      <c r="Y32" t="s">
        <v>1492</v>
      </c>
    </row>
    <row r="33" spans="1:25" ht="18" customHeight="1">
      <c r="A33" s="533">
        <v>16</v>
      </c>
      <c r="B33" s="91" t="s">
        <v>241</v>
      </c>
      <c r="C33" s="91" t="s">
        <v>5098</v>
      </c>
      <c r="D33" s="88" t="s">
        <v>3796</v>
      </c>
      <c r="E33" s="88" t="str">
        <f>INDEX(FA_2026!$E$1:$E$1570,MATCH('List Approval 2026'!D33,FA_2026!$F$1:$F$1570,0))</f>
        <v>7-C-009</v>
      </c>
      <c r="F33" s="703" t="s">
        <v>4766</v>
      </c>
      <c r="G33" s="706" t="s">
        <v>192</v>
      </c>
      <c r="H33" s="705">
        <v>1</v>
      </c>
      <c r="I33" s="89"/>
      <c r="J33" s="89">
        <v>46062</v>
      </c>
      <c r="K33" s="92" t="s">
        <v>5097</v>
      </c>
      <c r="L33" s="88" t="str">
        <f>VLOOKUP(D33,FA_2026!$F$10:$J$1178,5,FALSE)</f>
        <v>Suzuki XL-7 ZETA</v>
      </c>
      <c r="M33" s="177">
        <f>222211786+22788214</f>
        <v>245000000</v>
      </c>
      <c r="N33" s="107" t="s">
        <v>140</v>
      </c>
      <c r="O33" s="107"/>
      <c r="P33" s="88" t="s">
        <v>5099</v>
      </c>
      <c r="Q33" s="88"/>
      <c r="R33" s="89"/>
      <c r="S33" s="681"/>
      <c r="T33" s="89"/>
      <c r="U33" s="681"/>
      <c r="V33" s="88"/>
      <c r="W33" s="680"/>
      <c r="X33" s="679"/>
      <c r="Y33" t="s">
        <v>1492</v>
      </c>
    </row>
    <row r="34" spans="1:25" ht="18" customHeight="1">
      <c r="A34" s="1003">
        <v>17</v>
      </c>
      <c r="B34" s="91" t="s">
        <v>2570</v>
      </c>
      <c r="C34" s="92" t="s">
        <v>2571</v>
      </c>
      <c r="D34" s="88" t="s">
        <v>2573</v>
      </c>
      <c r="E34" s="88" t="str">
        <f>INDEX(FA_2026!$E$1:$E$1570,MATCH('List Approval 2026'!D34,FA_2026!$F$1:$F$1570,0))</f>
        <v>7KO-C-002</v>
      </c>
      <c r="F34" s="703" t="s">
        <v>4767</v>
      </c>
      <c r="G34" s="706" t="s">
        <v>192</v>
      </c>
      <c r="H34" s="705">
        <v>1</v>
      </c>
      <c r="I34" s="89"/>
      <c r="J34" s="89">
        <v>46171</v>
      </c>
      <c r="K34" s="92" t="s">
        <v>4768</v>
      </c>
      <c r="L34" s="88" t="str">
        <f>VLOOKUP(D34,FA_2026!$F$10:$J$1178,5,FALSE)</f>
        <v>Tractor Head</v>
      </c>
      <c r="M34" s="177">
        <v>175675676</v>
      </c>
      <c r="N34" s="107"/>
      <c r="O34" s="107" t="s">
        <v>86</v>
      </c>
      <c r="P34" s="88" t="s">
        <v>4769</v>
      </c>
      <c r="Q34" s="88"/>
      <c r="R34" s="89"/>
      <c r="S34" s="681"/>
      <c r="T34" s="89"/>
      <c r="U34" s="681"/>
      <c r="V34" s="88"/>
      <c r="W34" s="680"/>
      <c r="X34" s="679"/>
      <c r="Y34" t="s">
        <v>1492</v>
      </c>
    </row>
    <row r="35" spans="1:25" ht="18" customHeight="1">
      <c r="A35" s="1004"/>
      <c r="B35" s="91" t="s">
        <v>2570</v>
      </c>
      <c r="C35" s="92" t="s">
        <v>2571</v>
      </c>
      <c r="D35" s="88" t="s">
        <v>2593</v>
      </c>
      <c r="E35" s="88" t="str">
        <f>INDEX(FA_2026!$E$1:$E$1570,MATCH('List Approval 2026'!D35,FA_2026!$F$1:$F$1570,0))</f>
        <v>7KO-C-005</v>
      </c>
      <c r="F35" s="703" t="s">
        <v>4767</v>
      </c>
      <c r="G35" s="706" t="s">
        <v>192</v>
      </c>
      <c r="H35" s="705">
        <v>2</v>
      </c>
      <c r="I35" s="89"/>
      <c r="J35" s="89">
        <v>46171</v>
      </c>
      <c r="K35" s="92" t="s">
        <v>4768</v>
      </c>
      <c r="L35" s="88" t="str">
        <f>VLOOKUP(D35,FA_2026!$F$10:$J$1178,5,FALSE)</f>
        <v>Chassis High Bed</v>
      </c>
      <c r="M35" s="177">
        <v>45045045</v>
      </c>
      <c r="N35" s="107"/>
      <c r="O35" s="107" t="s">
        <v>86</v>
      </c>
      <c r="P35" s="88" t="s">
        <v>4769</v>
      </c>
      <c r="Q35" s="88"/>
      <c r="R35" s="89"/>
      <c r="S35" s="681"/>
      <c r="T35" s="89"/>
      <c r="U35" s="681"/>
      <c r="V35" s="88"/>
      <c r="W35" s="680"/>
      <c r="X35" s="679"/>
      <c r="Y35" t="s">
        <v>1492</v>
      </c>
    </row>
    <row r="36" spans="1:25" ht="18" customHeight="1">
      <c r="A36" s="1004"/>
      <c r="B36" s="91" t="s">
        <v>2570</v>
      </c>
      <c r="C36" s="92" t="s">
        <v>2571</v>
      </c>
      <c r="D36" s="88" t="s">
        <v>2680</v>
      </c>
      <c r="E36" s="88" t="str">
        <f>INDEX(FA_2026!$E$1:$E$1570,MATCH('List Approval 2026'!D36,FA_2026!$F$1:$F$1570,0))</f>
        <v>7BF-C-004</v>
      </c>
      <c r="F36" s="703" t="s">
        <v>4767</v>
      </c>
      <c r="G36" s="706" t="s">
        <v>192</v>
      </c>
      <c r="H36" s="705">
        <v>3</v>
      </c>
      <c r="I36" s="89"/>
      <c r="J36" s="89">
        <v>46171</v>
      </c>
      <c r="K36" s="92" t="s">
        <v>4768</v>
      </c>
      <c r="L36" s="88" t="str">
        <f>VLOOKUP(D36,FA_2026!$F$10:$J$1178,5,FALSE)</f>
        <v>Dumptruck</v>
      </c>
      <c r="M36" s="177">
        <v>90090090</v>
      </c>
      <c r="N36" s="107"/>
      <c r="O36" s="107" t="s">
        <v>86</v>
      </c>
      <c r="P36" s="88" t="s">
        <v>4769</v>
      </c>
      <c r="Q36" s="88"/>
      <c r="R36" s="89"/>
      <c r="S36" s="681"/>
      <c r="T36" s="89"/>
      <c r="U36" s="681"/>
      <c r="V36" s="88"/>
      <c r="W36" s="680"/>
      <c r="X36" s="679"/>
      <c r="Y36" t="s">
        <v>1492</v>
      </c>
    </row>
    <row r="37" spans="1:25" ht="18" customHeight="1">
      <c r="A37" s="1004"/>
      <c r="B37" s="91" t="s">
        <v>2570</v>
      </c>
      <c r="C37" s="92" t="s">
        <v>2571</v>
      </c>
      <c r="D37" s="88" t="s">
        <v>2587</v>
      </c>
      <c r="E37" s="88" t="str">
        <f>INDEX(FA_2026!$E$1:$E$1570,MATCH('List Approval 2026'!D37,FA_2026!$F$1:$F$1570,0))</f>
        <v>7KO-C-004</v>
      </c>
      <c r="F37" s="703" t="s">
        <v>4767</v>
      </c>
      <c r="G37" s="706" t="s">
        <v>192</v>
      </c>
      <c r="H37" s="705">
        <v>4</v>
      </c>
      <c r="I37" s="89"/>
      <c r="J37" s="89">
        <v>46171</v>
      </c>
      <c r="K37" s="92" t="s">
        <v>4768</v>
      </c>
      <c r="L37" s="88" t="str">
        <f>VLOOKUP(D37,FA_2026!$F$10:$J$1178,5,FALSE)</f>
        <v>Dumptruck</v>
      </c>
      <c r="M37" s="177">
        <v>45045045</v>
      </c>
      <c r="N37" s="107"/>
      <c r="O37" s="107" t="s">
        <v>86</v>
      </c>
      <c r="P37" s="88" t="s">
        <v>4769</v>
      </c>
      <c r="Q37" s="88"/>
      <c r="R37" s="89"/>
      <c r="S37" s="681"/>
      <c r="T37" s="89"/>
      <c r="U37" s="681"/>
      <c r="V37" s="88"/>
      <c r="W37" s="680"/>
      <c r="X37" s="679"/>
      <c r="Y37" t="s">
        <v>1492</v>
      </c>
    </row>
    <row r="38" spans="1:25" ht="18" customHeight="1">
      <c r="A38" s="1005"/>
      <c r="B38" s="91" t="s">
        <v>2570</v>
      </c>
      <c r="C38" s="92" t="s">
        <v>2571</v>
      </c>
      <c r="D38" s="88" t="s">
        <v>2733</v>
      </c>
      <c r="E38" s="88" t="str">
        <f>INDEX(FA_2026!$E$1:$E$1570,MATCH('List Approval 2026'!D38,FA_2026!$F$1:$F$1570,0))</f>
        <v>7C-C-176</v>
      </c>
      <c r="F38" s="703" t="s">
        <v>4767</v>
      </c>
      <c r="G38" s="706" t="s">
        <v>192</v>
      </c>
      <c r="H38" s="705">
        <v>5</v>
      </c>
      <c r="I38" s="89"/>
      <c r="J38" s="89">
        <v>46171</v>
      </c>
      <c r="K38" s="92" t="s">
        <v>4768</v>
      </c>
      <c r="L38" s="88" t="str">
        <f>VLOOKUP(D38,FA_2026!$F$10:$J$1178,5,FALSE)</f>
        <v>Avanza Toyota 1.3 G M/T</v>
      </c>
      <c r="M38" s="177">
        <v>90090090</v>
      </c>
      <c r="N38" s="107"/>
      <c r="O38" s="107" t="s">
        <v>86</v>
      </c>
      <c r="P38" s="88" t="s">
        <v>4769</v>
      </c>
      <c r="Q38" s="88"/>
      <c r="R38" s="89"/>
      <c r="S38" s="681"/>
      <c r="T38" s="89"/>
      <c r="U38" s="681"/>
      <c r="V38" s="88"/>
      <c r="W38" s="680"/>
      <c r="X38" s="679"/>
      <c r="Y38" t="s">
        <v>1492</v>
      </c>
    </row>
    <row r="39" spans="1:25" ht="18" customHeight="1">
      <c r="A39" s="533">
        <v>18</v>
      </c>
      <c r="B39" s="91" t="s">
        <v>271</v>
      </c>
      <c r="C39" s="92" t="s">
        <v>272</v>
      </c>
      <c r="D39" s="88" t="s">
        <v>3827</v>
      </c>
      <c r="E39" s="88" t="str">
        <f>INDEX(FA_2026!$E$1:$E$1570,MATCH('List Approval 2026'!D39,FA_2026!$F$1:$F$1570,0))</f>
        <v>CLC135-004</v>
      </c>
      <c r="F39" s="703" t="s">
        <v>4770</v>
      </c>
      <c r="G39" s="706" t="s">
        <v>192</v>
      </c>
      <c r="H39" s="705">
        <v>1</v>
      </c>
      <c r="I39" s="89"/>
      <c r="J39" s="89">
        <v>46164</v>
      </c>
      <c r="K39" s="92" t="s">
        <v>5113</v>
      </c>
      <c r="L39" s="88" t="str">
        <f>VLOOKUP(D39,FA_2026!$F$10:$J$1178,5,FALSE)</f>
        <v>New Calya</v>
      </c>
      <c r="M39" s="177">
        <v>170100000</v>
      </c>
      <c r="N39" s="107" t="s">
        <v>140</v>
      </c>
      <c r="O39" s="107"/>
      <c r="P39" s="88" t="s">
        <v>2788</v>
      </c>
      <c r="Q39" s="88"/>
      <c r="R39" s="89"/>
      <c r="S39" s="681"/>
      <c r="T39" s="89"/>
      <c r="U39" s="681"/>
      <c r="V39" s="88"/>
      <c r="W39" s="680"/>
      <c r="X39" s="679"/>
      <c r="Y39" t="s">
        <v>1492</v>
      </c>
    </row>
    <row r="40" spans="1:25" ht="18" customHeight="1">
      <c r="A40" s="533">
        <v>19</v>
      </c>
      <c r="B40" s="91" t="s">
        <v>241</v>
      </c>
      <c r="C40" s="92" t="s">
        <v>242</v>
      </c>
      <c r="D40" s="88" t="s">
        <v>2901</v>
      </c>
      <c r="E40" s="88" t="str">
        <f>INDEX(FA_2026!$E$1:$E$1570,MATCH('List Approval 2026'!D40,FA_2026!$F$1:$F$1570,0))</f>
        <v>7-C-008</v>
      </c>
      <c r="F40" s="703" t="s">
        <v>4771</v>
      </c>
      <c r="G40" s="706" t="s">
        <v>192</v>
      </c>
      <c r="H40" s="705">
        <v>1</v>
      </c>
      <c r="I40" s="89"/>
      <c r="J40" s="89">
        <v>46142</v>
      </c>
      <c r="K40" s="92" t="s">
        <v>4755</v>
      </c>
      <c r="L40" s="88" t="str">
        <f>VLOOKUP(D40,FA_2026!$F$10:$J$1178,5,FALSE)</f>
        <v>Avanza Veloz A/T</v>
      </c>
      <c r="M40" s="177">
        <v>31531532</v>
      </c>
      <c r="N40" s="107"/>
      <c r="O40" s="107" t="s">
        <v>86</v>
      </c>
      <c r="P40" s="88" t="s">
        <v>5114</v>
      </c>
      <c r="Q40" s="88"/>
      <c r="R40" s="89"/>
      <c r="S40" s="681"/>
      <c r="T40" s="89"/>
      <c r="U40" s="681"/>
      <c r="V40" s="88"/>
      <c r="W40" s="680"/>
      <c r="X40" s="679"/>
      <c r="Y40" t="s">
        <v>1492</v>
      </c>
    </row>
    <row r="41" spans="1:25" ht="18" customHeight="1">
      <c r="A41" s="1003">
        <v>20</v>
      </c>
      <c r="B41" s="91" t="s">
        <v>518</v>
      </c>
      <c r="C41" s="92" t="s">
        <v>1446</v>
      </c>
      <c r="D41" s="88" t="s">
        <v>3324</v>
      </c>
      <c r="E41" s="88" t="str">
        <f>INDEX(FA_2026!$E$1:$E$1570,MATCH('List Approval 2026'!D41,FA_2026!$F$1:$F$1570,0))</f>
        <v>3A-C-282</v>
      </c>
      <c r="F41" s="703" t="s">
        <v>4772</v>
      </c>
      <c r="G41" s="706" t="s">
        <v>192</v>
      </c>
      <c r="H41" s="705">
        <v>1</v>
      </c>
      <c r="I41" s="89"/>
      <c r="J41" s="89">
        <v>46203</v>
      </c>
      <c r="K41" s="92" t="s">
        <v>5111</v>
      </c>
      <c r="L41" s="88" t="str">
        <f>VLOOKUP(D41,FA_2026!$F$10:$J$1178,5,FALSE)</f>
        <v>Bulldozer</v>
      </c>
      <c r="M41" s="177">
        <v>40000000</v>
      </c>
      <c r="N41" s="107"/>
      <c r="O41" s="107" t="s">
        <v>86</v>
      </c>
      <c r="P41" s="88" t="s">
        <v>4775</v>
      </c>
      <c r="Q41" s="88"/>
      <c r="R41" s="89"/>
      <c r="S41" s="681"/>
      <c r="T41" s="89"/>
      <c r="U41" s="681"/>
      <c r="V41" s="88"/>
      <c r="W41" s="680"/>
      <c r="X41" s="679"/>
      <c r="Y41" t="s">
        <v>1492</v>
      </c>
    </row>
    <row r="42" spans="1:25" ht="18" customHeight="1">
      <c r="A42" s="1005"/>
      <c r="B42" s="91" t="s">
        <v>518</v>
      </c>
      <c r="C42" s="92" t="s">
        <v>1446</v>
      </c>
      <c r="D42" s="88" t="s">
        <v>3328</v>
      </c>
      <c r="E42" s="88" t="str">
        <f>INDEX(FA_2026!$E$1:$E$1570,MATCH('List Approval 2026'!D42,FA_2026!$F$1:$F$1570,0))</f>
        <v>3A-C-283</v>
      </c>
      <c r="F42" s="703" t="s">
        <v>4772</v>
      </c>
      <c r="G42" s="706" t="s">
        <v>192</v>
      </c>
      <c r="H42" s="705">
        <v>2</v>
      </c>
      <c r="I42" s="89"/>
      <c r="J42" s="89">
        <v>46203</v>
      </c>
      <c r="K42" s="92" t="s">
        <v>5111</v>
      </c>
      <c r="L42" s="88" t="str">
        <f>VLOOKUP(D42,FA_2026!$F$10:$J$1178,5,FALSE)</f>
        <v>Bulldozer</v>
      </c>
      <c r="M42" s="177">
        <v>20000000</v>
      </c>
      <c r="N42" s="107"/>
      <c r="O42" s="107" t="s">
        <v>86</v>
      </c>
      <c r="P42" s="88" t="s">
        <v>4775</v>
      </c>
      <c r="Q42" s="88"/>
      <c r="R42" s="89"/>
      <c r="S42" s="681"/>
      <c r="T42" s="89"/>
      <c r="U42" s="681"/>
      <c r="V42" s="88"/>
      <c r="W42" s="680"/>
      <c r="X42" s="679"/>
      <c r="Y42" t="s">
        <v>1492</v>
      </c>
    </row>
    <row r="43" spans="1:25" ht="18" customHeight="1">
      <c r="A43" s="533">
        <v>21</v>
      </c>
      <c r="B43" s="91" t="s">
        <v>266</v>
      </c>
      <c r="C43" s="92" t="s">
        <v>260</v>
      </c>
      <c r="D43" s="88" t="s">
        <v>2640</v>
      </c>
      <c r="E43" s="88" t="str">
        <f>INDEX(FA_2026!$E$1:$E$1570,MATCH('List Approval 2026'!D43,FA_2026!$F$1:$F$1570,0))</f>
        <v>VEH000460</v>
      </c>
      <c r="F43" s="703" t="s">
        <v>4773</v>
      </c>
      <c r="G43" s="706" t="s">
        <v>192</v>
      </c>
      <c r="H43" s="705">
        <v>1</v>
      </c>
      <c r="I43" s="89"/>
      <c r="J43" s="89">
        <v>46171</v>
      </c>
      <c r="K43" s="92" t="s">
        <v>4774</v>
      </c>
      <c r="L43" s="88" t="str">
        <f>VLOOKUP(D43,FA_2026!$F$10:$J$1178,5,FALSE)</f>
        <v>Alphard</v>
      </c>
      <c r="M43" s="177">
        <v>216216216</v>
      </c>
      <c r="N43" s="107"/>
      <c r="O43" s="107" t="s">
        <v>86</v>
      </c>
      <c r="P43" s="88" t="s">
        <v>4775</v>
      </c>
      <c r="Q43" s="88"/>
      <c r="R43" s="89"/>
      <c r="S43" s="681"/>
      <c r="T43" s="89"/>
      <c r="U43" s="681"/>
      <c r="V43" s="88"/>
      <c r="W43" s="680"/>
      <c r="X43" s="679"/>
      <c r="Y43" t="s">
        <v>1492</v>
      </c>
    </row>
    <row r="44" spans="1:25" ht="18" customHeight="1">
      <c r="A44" s="533">
        <v>22</v>
      </c>
      <c r="B44" s="91" t="s">
        <v>497</v>
      </c>
      <c r="C44" s="92" t="s">
        <v>498</v>
      </c>
      <c r="D44" s="88" t="s">
        <v>2272</v>
      </c>
      <c r="E44" s="88" t="str">
        <f>INDEX(FA_2026!$E$1:$E$1570,MATCH('List Approval 2026'!D44,FA_2026!$F$1:$F$1570,0))</f>
        <v>3A-C-179</v>
      </c>
      <c r="F44" s="703" t="s">
        <v>5094</v>
      </c>
      <c r="G44" s="706" t="s">
        <v>192</v>
      </c>
      <c r="H44" s="705">
        <v>1</v>
      </c>
      <c r="I44" s="89"/>
      <c r="J44" s="89">
        <v>46171</v>
      </c>
      <c r="K44" s="92" t="s">
        <v>5096</v>
      </c>
      <c r="L44" s="88" t="str">
        <f>VLOOKUP(D44,FA_2026!$F$10:$J$1178,5,FALSE)</f>
        <v>Forklift Toyota</v>
      </c>
      <c r="M44" s="177">
        <v>31531532</v>
      </c>
      <c r="N44" s="107"/>
      <c r="O44" s="107" t="s">
        <v>86</v>
      </c>
      <c r="P44" s="88" t="s">
        <v>4769</v>
      </c>
      <c r="Q44" s="88"/>
      <c r="R44" s="89"/>
      <c r="S44" s="681"/>
      <c r="T44" s="89"/>
      <c r="U44" s="681"/>
      <c r="V44" s="88"/>
      <c r="W44" s="680"/>
      <c r="X44" s="679"/>
      <c r="Y44" t="s">
        <v>5112</v>
      </c>
    </row>
    <row r="45" spans="1:25" ht="18" customHeight="1">
      <c r="A45" s="1003">
        <v>23</v>
      </c>
      <c r="B45" s="533" t="s">
        <v>518</v>
      </c>
      <c r="C45" s="92" t="s">
        <v>512</v>
      </c>
      <c r="D45" s="88" t="s">
        <v>2982</v>
      </c>
      <c r="E45" s="88" t="str">
        <f>INDEX(FA_2026!$E$1:$E$1570,MATCH('List Approval 2026'!D45,FA_2026!$F$1:$F$1570,0))</f>
        <v>3A-C-253</v>
      </c>
      <c r="F45" s="703" t="s">
        <v>5095</v>
      </c>
      <c r="G45" s="706" t="s">
        <v>192</v>
      </c>
      <c r="H45" s="705">
        <v>1</v>
      </c>
      <c r="I45" s="89"/>
      <c r="J45" s="89">
        <v>46171</v>
      </c>
      <c r="K45" s="92" t="s">
        <v>5096</v>
      </c>
      <c r="L45" s="88" t="str">
        <f>VLOOKUP(D45,FA_2026!$F$10:$J$1178,5,FALSE)</f>
        <v>Forklift (No.23)</v>
      </c>
      <c r="M45" s="177">
        <v>22522523</v>
      </c>
      <c r="N45" s="107"/>
      <c r="O45" s="107" t="s">
        <v>86</v>
      </c>
      <c r="P45" s="88" t="s">
        <v>4769</v>
      </c>
      <c r="Q45" s="88"/>
      <c r="R45" s="89"/>
      <c r="S45" s="681"/>
      <c r="T45" s="89"/>
      <c r="U45" s="681"/>
      <c r="V45" s="88"/>
      <c r="W45" s="680"/>
      <c r="X45" s="679"/>
      <c r="Y45" t="s">
        <v>1492</v>
      </c>
    </row>
    <row r="46" spans="1:25" ht="18" customHeight="1">
      <c r="A46" s="1004"/>
      <c r="B46" s="91" t="s">
        <v>518</v>
      </c>
      <c r="C46" s="92" t="s">
        <v>512</v>
      </c>
      <c r="D46" s="88" t="s">
        <v>3001</v>
      </c>
      <c r="E46" s="88" t="str">
        <f>INDEX(FA_2026!$E$1:$E$1570,MATCH('List Approval 2026'!D46,FA_2026!$F$1:$F$1570,0))</f>
        <v>3A-C-254</v>
      </c>
      <c r="F46" s="703" t="s">
        <v>5095</v>
      </c>
      <c r="G46" s="706" t="s">
        <v>192</v>
      </c>
      <c r="H46" s="705">
        <v>2</v>
      </c>
      <c r="I46" s="89"/>
      <c r="J46" s="89">
        <v>46171</v>
      </c>
      <c r="K46" s="92" t="s">
        <v>5096</v>
      </c>
      <c r="L46" s="88" t="str">
        <f>VLOOKUP(D46,FA_2026!$F$10:$J$1178,5,FALSE)</f>
        <v>Forklift (No.30)</v>
      </c>
      <c r="M46" s="177">
        <v>22522523</v>
      </c>
      <c r="N46" s="107"/>
      <c r="O46" s="107" t="s">
        <v>86</v>
      </c>
      <c r="P46" s="88" t="s">
        <v>4769</v>
      </c>
      <c r="Q46" s="88"/>
      <c r="R46" s="89"/>
      <c r="S46" s="681"/>
      <c r="T46" s="89"/>
      <c r="U46" s="681"/>
      <c r="V46" s="88"/>
      <c r="W46" s="680"/>
      <c r="X46" s="679"/>
      <c r="Y46" t="s">
        <v>1492</v>
      </c>
    </row>
    <row r="47" spans="1:25" ht="18" customHeight="1">
      <c r="A47" s="1004"/>
      <c r="B47" s="91" t="s">
        <v>518</v>
      </c>
      <c r="C47" s="92" t="s">
        <v>512</v>
      </c>
      <c r="D47" s="88" t="s">
        <v>2995</v>
      </c>
      <c r="E47" s="88" t="str">
        <f>INDEX(FA_2026!$E$1:$E$1570,MATCH('List Approval 2026'!D47,FA_2026!$F$1:$F$1570,0))</f>
        <v>3A-C-255</v>
      </c>
      <c r="F47" s="703" t="s">
        <v>5095</v>
      </c>
      <c r="G47" s="706" t="s">
        <v>192</v>
      </c>
      <c r="H47" s="705">
        <v>3</v>
      </c>
      <c r="I47" s="89"/>
      <c r="J47" s="89">
        <v>46171</v>
      </c>
      <c r="K47" s="92" t="s">
        <v>5096</v>
      </c>
      <c r="L47" s="88" t="str">
        <f>VLOOKUP(D47,FA_2026!$F$10:$J$1178,5,FALSE)</f>
        <v>Forklift (No.32)</v>
      </c>
      <c r="M47" s="177">
        <v>22522523</v>
      </c>
      <c r="N47" s="107"/>
      <c r="O47" s="107" t="s">
        <v>86</v>
      </c>
      <c r="P47" s="88" t="s">
        <v>4769</v>
      </c>
      <c r="Q47" s="88"/>
      <c r="R47" s="89"/>
      <c r="S47" s="681"/>
      <c r="T47" s="89"/>
      <c r="U47" s="681"/>
      <c r="V47" s="88"/>
      <c r="W47" s="680"/>
      <c r="X47" s="679"/>
      <c r="Y47" t="s">
        <v>1492</v>
      </c>
    </row>
    <row r="48" spans="1:25" ht="18" customHeight="1">
      <c r="A48" s="1005"/>
      <c r="B48" s="91" t="s">
        <v>518</v>
      </c>
      <c r="C48" s="92" t="s">
        <v>512</v>
      </c>
      <c r="D48" s="88" t="s">
        <v>2989</v>
      </c>
      <c r="E48" s="88" t="str">
        <f>INDEX(FA_2026!$E$1:$E$1570,MATCH('List Approval 2026'!D48,FA_2026!$F$1:$F$1570,0))</f>
        <v>3A-C-256</v>
      </c>
      <c r="F48" s="703" t="s">
        <v>5095</v>
      </c>
      <c r="G48" s="706" t="s">
        <v>192</v>
      </c>
      <c r="H48" s="705">
        <v>4</v>
      </c>
      <c r="I48" s="89"/>
      <c r="J48" s="89">
        <v>46171</v>
      </c>
      <c r="K48" s="92" t="s">
        <v>5096</v>
      </c>
      <c r="L48" s="88" t="str">
        <f>VLOOKUP(D48,FA_2026!$F$10:$J$1178,5,FALSE)</f>
        <v>Forklift (No.31)</v>
      </c>
      <c r="M48" s="177">
        <v>22522523</v>
      </c>
      <c r="N48" s="107"/>
      <c r="O48" s="107" t="s">
        <v>86</v>
      </c>
      <c r="P48" s="88" t="s">
        <v>4769</v>
      </c>
      <c r="Q48" s="88"/>
      <c r="R48" s="89"/>
      <c r="S48" s="681"/>
      <c r="T48" s="89"/>
      <c r="U48" s="681"/>
      <c r="V48" s="88"/>
      <c r="W48" s="680"/>
      <c r="X48" s="679"/>
      <c r="Y48" t="s">
        <v>1492</v>
      </c>
    </row>
    <row r="49" spans="1:25" ht="18" customHeight="1">
      <c r="A49" s="1003">
        <v>24</v>
      </c>
      <c r="B49" s="91" t="s">
        <v>206</v>
      </c>
      <c r="C49" s="92" t="s">
        <v>188</v>
      </c>
      <c r="D49" s="88" t="s">
        <v>1800</v>
      </c>
      <c r="E49" s="88" t="str">
        <f>INDEX(FA_2026!$E$1:$E$1570,MATCH('List Approval 2026'!D49,FA_2026!$F$1:$F$1570,0))</f>
        <v>7C-C-017</v>
      </c>
      <c r="F49" s="703" t="s">
        <v>5108</v>
      </c>
      <c r="G49" s="706" t="s">
        <v>192</v>
      </c>
      <c r="H49" s="705">
        <v>1</v>
      </c>
      <c r="I49" s="89"/>
      <c r="J49" s="89">
        <v>46203</v>
      </c>
      <c r="K49" s="92" t="s">
        <v>5110</v>
      </c>
      <c r="L49" s="88" t="str">
        <f>VLOOKUP(D49,FA_2026!$F$10:$J$1178,5,FALSE)</f>
        <v xml:space="preserve">Dolly </v>
      </c>
      <c r="M49" s="177">
        <v>82234234</v>
      </c>
      <c r="N49" s="107"/>
      <c r="O49" s="107" t="s">
        <v>86</v>
      </c>
      <c r="P49" s="88" t="s">
        <v>5109</v>
      </c>
      <c r="Q49" s="88"/>
      <c r="R49" s="89"/>
      <c r="S49" s="681"/>
      <c r="T49" s="89"/>
      <c r="U49" s="681"/>
      <c r="V49" s="88"/>
      <c r="W49" s="680"/>
      <c r="X49" s="679"/>
      <c r="Y49" t="s">
        <v>195</v>
      </c>
    </row>
    <row r="50" spans="1:25" ht="18" customHeight="1">
      <c r="A50" s="1004"/>
      <c r="B50" s="91" t="s">
        <v>206</v>
      </c>
      <c r="C50" s="92" t="s">
        <v>188</v>
      </c>
      <c r="D50" s="88" t="s">
        <v>1808</v>
      </c>
      <c r="E50" s="88" t="str">
        <f>INDEX(FA_2026!$E$1:$E$1570,MATCH('List Approval 2026'!D50,FA_2026!$F$1:$F$1570,0))</f>
        <v>7C-C-018</v>
      </c>
      <c r="F50" s="703" t="s">
        <v>5108</v>
      </c>
      <c r="G50" s="706" t="s">
        <v>192</v>
      </c>
      <c r="H50" s="705">
        <v>2</v>
      </c>
      <c r="I50" s="89"/>
      <c r="J50" s="89">
        <v>46203</v>
      </c>
      <c r="K50" s="92" t="s">
        <v>5110</v>
      </c>
      <c r="L50" s="88" t="str">
        <f>VLOOKUP(D50,FA_2026!$F$10:$J$1178,5,FALSE)</f>
        <v xml:space="preserve">Dolly </v>
      </c>
      <c r="M50" s="177">
        <v>114918919</v>
      </c>
      <c r="N50" s="107"/>
      <c r="O50" s="107" t="s">
        <v>86</v>
      </c>
      <c r="P50" s="88" t="s">
        <v>5109</v>
      </c>
      <c r="Q50" s="88"/>
      <c r="R50" s="89"/>
      <c r="S50" s="681"/>
      <c r="T50" s="89"/>
      <c r="U50" s="681"/>
      <c r="V50" s="88"/>
      <c r="W50" s="680"/>
      <c r="X50" s="679"/>
      <c r="Y50" t="s">
        <v>195</v>
      </c>
    </row>
    <row r="51" spans="1:25" ht="18" customHeight="1">
      <c r="A51" s="1004"/>
      <c r="B51" s="91" t="s">
        <v>206</v>
      </c>
      <c r="C51" s="92" t="s">
        <v>188</v>
      </c>
      <c r="D51" s="88" t="s">
        <v>1824</v>
      </c>
      <c r="E51" s="88" t="str">
        <f>INDEX(FA_2026!$E$1:$E$1570,MATCH('List Approval 2026'!D51,FA_2026!$F$1:$F$1570,0))</f>
        <v>7C-C-019</v>
      </c>
      <c r="F51" s="703" t="s">
        <v>5108</v>
      </c>
      <c r="G51" s="706" t="s">
        <v>192</v>
      </c>
      <c r="H51" s="705">
        <v>3</v>
      </c>
      <c r="I51" s="89"/>
      <c r="J51" s="89">
        <v>46203</v>
      </c>
      <c r="K51" s="92" t="s">
        <v>5110</v>
      </c>
      <c r="L51" s="88" t="str">
        <f>VLOOKUP(D51,FA_2026!$F$10:$J$1178,5,FALSE)</f>
        <v>Dolly  (Ex.HKG)</v>
      </c>
      <c r="M51" s="177">
        <v>115603604</v>
      </c>
      <c r="N51" s="107"/>
      <c r="O51" s="107" t="s">
        <v>86</v>
      </c>
      <c r="P51" s="88" t="s">
        <v>5109</v>
      </c>
      <c r="Q51" s="88"/>
      <c r="R51" s="89"/>
      <c r="S51" s="681"/>
      <c r="T51" s="89"/>
      <c r="U51" s="681"/>
      <c r="V51" s="88"/>
      <c r="W51" s="680"/>
      <c r="X51" s="679"/>
      <c r="Y51" t="s">
        <v>195</v>
      </c>
    </row>
    <row r="52" spans="1:25" ht="18" customHeight="1">
      <c r="A52" s="1004"/>
      <c r="B52" s="91" t="s">
        <v>206</v>
      </c>
      <c r="C52" s="92" t="s">
        <v>188</v>
      </c>
      <c r="D52" s="88" t="s">
        <v>1831</v>
      </c>
      <c r="E52" s="88" t="str">
        <f>INDEX(FA_2026!$E$1:$E$1570,MATCH('List Approval 2026'!D52,FA_2026!$F$1:$F$1570,0))</f>
        <v>7C-C-020</v>
      </c>
      <c r="F52" s="703" t="s">
        <v>5108</v>
      </c>
      <c r="G52" s="706" t="s">
        <v>192</v>
      </c>
      <c r="H52" s="705">
        <v>4</v>
      </c>
      <c r="I52" s="89"/>
      <c r="J52" s="89">
        <v>46203</v>
      </c>
      <c r="K52" s="92" t="s">
        <v>5110</v>
      </c>
      <c r="L52" s="88" t="str">
        <f>VLOOKUP(D52,FA_2026!$F$10:$J$1178,5,FALSE)</f>
        <v>Dolly  (Ex.HKG)</v>
      </c>
      <c r="M52" s="177">
        <v>114630631</v>
      </c>
      <c r="N52" s="107"/>
      <c r="O52" s="107" t="s">
        <v>86</v>
      </c>
      <c r="P52" s="88" t="s">
        <v>5109</v>
      </c>
      <c r="Q52" s="88"/>
      <c r="R52" s="89"/>
      <c r="S52" s="681"/>
      <c r="T52" s="89"/>
      <c r="U52" s="681"/>
      <c r="V52" s="88"/>
      <c r="W52" s="680"/>
      <c r="X52" s="679"/>
      <c r="Y52" t="s">
        <v>195</v>
      </c>
    </row>
    <row r="53" spans="1:25" ht="18" customHeight="1">
      <c r="A53" s="1005"/>
      <c r="B53" s="91" t="s">
        <v>206</v>
      </c>
      <c r="C53" s="92" t="s">
        <v>188</v>
      </c>
      <c r="D53" s="88" t="s">
        <v>1954</v>
      </c>
      <c r="E53" s="88" t="str">
        <f>INDEX(FA_2026!$E$1:$E$1570,MATCH('List Approval 2026'!D53,FA_2026!$F$1:$F$1570,0))</f>
        <v>7C-C-093</v>
      </c>
      <c r="F53" s="703" t="s">
        <v>5108</v>
      </c>
      <c r="G53" s="706" t="s">
        <v>192</v>
      </c>
      <c r="H53" s="705">
        <v>5</v>
      </c>
      <c r="I53" s="89"/>
      <c r="J53" s="89">
        <v>46203</v>
      </c>
      <c r="K53" s="92" t="s">
        <v>5110</v>
      </c>
      <c r="L53" s="88" t="str">
        <f>VLOOKUP(D53,FA_2026!$F$10:$J$1178,5,FALSE)</f>
        <v>Dolly Expansion Frame</v>
      </c>
      <c r="M53" s="177">
        <v>82234234</v>
      </c>
      <c r="N53" s="107"/>
      <c r="O53" s="107" t="s">
        <v>86</v>
      </c>
      <c r="P53" s="88" t="s">
        <v>5109</v>
      </c>
      <c r="Q53" s="88"/>
      <c r="R53" s="89"/>
      <c r="S53" s="681"/>
      <c r="T53" s="89"/>
      <c r="U53" s="681"/>
      <c r="V53" s="88"/>
      <c r="W53" s="680"/>
      <c r="X53" s="679"/>
      <c r="Y53" t="s">
        <v>195</v>
      </c>
    </row>
    <row r="54" spans="1:25" ht="18" customHeight="1">
      <c r="A54" s="533"/>
      <c r="B54" s="91"/>
      <c r="C54" s="92"/>
      <c r="D54" s="88"/>
      <c r="E54" s="88"/>
      <c r="F54" s="703"/>
      <c r="G54" s="706"/>
      <c r="H54" s="705"/>
      <c r="I54" s="89"/>
      <c r="J54" s="89"/>
      <c r="K54" s="92"/>
      <c r="L54" s="88"/>
      <c r="M54" s="177"/>
      <c r="N54" s="107"/>
      <c r="O54" s="107"/>
      <c r="P54" s="88"/>
      <c r="Q54" s="88"/>
      <c r="R54" s="89"/>
      <c r="S54" s="681"/>
      <c r="T54" s="89"/>
      <c r="U54" s="681"/>
      <c r="V54" s="88"/>
      <c r="W54" s="680"/>
      <c r="X54" s="679"/>
    </row>
    <row r="55" spans="1:25" ht="18" customHeight="1">
      <c r="A55" s="533"/>
      <c r="B55" s="91"/>
      <c r="C55" s="92"/>
      <c r="D55" s="88"/>
      <c r="E55" s="88"/>
      <c r="F55" s="703"/>
      <c r="G55" s="706"/>
      <c r="H55" s="705"/>
      <c r="I55" s="89"/>
      <c r="J55" s="89"/>
      <c r="K55" s="92"/>
      <c r="L55" s="88"/>
      <c r="M55" s="177"/>
      <c r="N55" s="107"/>
      <c r="O55" s="107"/>
      <c r="P55" s="88"/>
      <c r="Q55" s="88"/>
      <c r="R55" s="89"/>
      <c r="S55" s="681"/>
      <c r="T55" s="89"/>
      <c r="U55" s="681"/>
      <c r="V55" s="88"/>
      <c r="W55" s="680"/>
      <c r="X55" s="679"/>
    </row>
    <row r="56" spans="1:25" ht="18" customHeight="1">
      <c r="A56" s="533"/>
      <c r="B56" s="91"/>
      <c r="C56" s="92"/>
      <c r="D56" s="88"/>
      <c r="E56" s="88"/>
      <c r="F56" s="703"/>
      <c r="G56" s="706"/>
      <c r="H56" s="705"/>
      <c r="I56" s="89"/>
      <c r="J56" s="89"/>
      <c r="K56" s="92"/>
      <c r="L56" s="88"/>
      <c r="M56" s="177"/>
      <c r="N56" s="107"/>
      <c r="O56" s="107"/>
      <c r="P56" s="88"/>
      <c r="Q56" s="88"/>
      <c r="R56" s="89"/>
      <c r="S56" s="681"/>
      <c r="T56" s="89"/>
      <c r="U56" s="681"/>
      <c r="V56" s="88"/>
      <c r="W56" s="680"/>
      <c r="X56" s="679"/>
    </row>
    <row r="57" spans="1:25" ht="18" customHeight="1">
      <c r="A57" s="950"/>
      <c r="B57" s="95"/>
      <c r="C57" s="951"/>
      <c r="D57" s="95"/>
      <c r="E57" s="95"/>
      <c r="F57" s="952"/>
      <c r="G57" s="953"/>
      <c r="H57" s="952"/>
      <c r="I57" s="96"/>
      <c r="J57" s="96"/>
      <c r="K57" s="951"/>
      <c r="L57" s="95"/>
      <c r="M57" s="954"/>
      <c r="N57" s="955"/>
      <c r="O57" s="955"/>
      <c r="P57" s="95"/>
      <c r="Q57" s="95"/>
      <c r="S57" s="674"/>
      <c r="U57" s="674"/>
      <c r="V57" s="95"/>
      <c r="W57" s="956"/>
    </row>
    <row r="58" spans="1:25" ht="18" customHeight="1">
      <c r="A58" s="950"/>
      <c r="B58" s="95"/>
      <c r="C58" s="951"/>
      <c r="D58" s="95"/>
      <c r="E58" s="95"/>
      <c r="F58" s="952"/>
      <c r="G58" s="953"/>
      <c r="H58" s="952"/>
      <c r="I58" s="96"/>
      <c r="J58" s="96"/>
      <c r="K58" s="951"/>
      <c r="L58" s="95"/>
      <c r="M58" s="954"/>
      <c r="N58" s="955"/>
      <c r="O58" s="955"/>
      <c r="P58" s="95"/>
      <c r="Q58" s="95"/>
      <c r="S58" s="674"/>
      <c r="U58" s="674"/>
      <c r="V58" s="95"/>
      <c r="W58" s="956"/>
    </row>
    <row r="59" spans="1:25" ht="18" customHeight="1">
      <c r="A59" s="950"/>
      <c r="B59" s="95"/>
      <c r="C59" s="951"/>
      <c r="D59" s="95"/>
      <c r="E59" s="95"/>
      <c r="F59" s="952"/>
      <c r="G59" s="953"/>
      <c r="H59" s="952"/>
      <c r="I59" s="96"/>
      <c r="J59" s="96"/>
      <c r="K59" s="951"/>
      <c r="L59" s="95"/>
      <c r="M59" s="954"/>
      <c r="N59" s="955"/>
      <c r="O59" s="955"/>
      <c r="P59" s="95"/>
      <c r="Q59" s="95"/>
      <c r="S59" s="674"/>
      <c r="U59" s="674"/>
      <c r="V59" s="95"/>
      <c r="W59" s="956"/>
    </row>
  </sheetData>
  <autoFilter ref="A7:X15" xr:uid="{0B6B7A62-C544-4356-A574-2AD4F9AF78E3}"/>
  <sortState xmlns:xlrd2="http://schemas.microsoft.com/office/spreadsheetml/2017/richdata2" ref="F11:F33">
    <sortCondition ref="F11:F33"/>
  </sortState>
  <mergeCells count="22">
    <mergeCell ref="V5:V6"/>
    <mergeCell ref="K5:K6"/>
    <mergeCell ref="L5:L6"/>
    <mergeCell ref="M5:M6"/>
    <mergeCell ref="O5:O6"/>
    <mergeCell ref="P5:P6"/>
    <mergeCell ref="Q5:Q6"/>
    <mergeCell ref="S5:S6"/>
    <mergeCell ref="A49:A53"/>
    <mergeCell ref="A41:A42"/>
    <mergeCell ref="A34:A38"/>
    <mergeCell ref="A45:A48"/>
    <mergeCell ref="U5:U6"/>
    <mergeCell ref="J5:J6"/>
    <mergeCell ref="A11:A14"/>
    <mergeCell ref="A23:A28"/>
    <mergeCell ref="A8:A10"/>
    <mergeCell ref="A5:A6"/>
    <mergeCell ref="B5:B6"/>
    <mergeCell ref="C5:C6"/>
    <mergeCell ref="F5:H6"/>
    <mergeCell ref="I5:I6"/>
  </mergeCells>
  <conditionalFormatting sqref="D1:D4 D7:D1048576">
    <cfRule type="duplicateValues" dxfId="16" priority="287"/>
  </conditionalFormatting>
  <conditionalFormatting sqref="F1:F1048576">
    <cfRule type="duplicateValues" dxfId="15" priority="9"/>
  </conditionalFormatting>
  <conditionalFormatting sqref="W1:W1048576">
    <cfRule type="containsText" dxfId="14" priority="5" operator="containsText" text="DP">
      <formula>NOT(ISERROR(SEARCH("DP",W1)))</formula>
    </cfRule>
  </conditionalFormatting>
  <pageMargins left="0.11811023622047245" right="0.11811023622047245" top="0.55118110236220474" bottom="0.15748031496062992" header="0.31496062992125984" footer="0.31496062992125984"/>
  <pageSetup paperSize="8" scale="7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13E50-AE4D-48AE-90EA-58240CB59A07}">
  <sheetPr>
    <tabColor rgb="FF66CCFF"/>
    <pageSetUpPr fitToPage="1"/>
  </sheetPr>
  <dimension ref="A1:X227"/>
  <sheetViews>
    <sheetView showGridLines="0" view="pageBreakPreview" zoomScaleNormal="100" zoomScaleSheetLayoutView="100" workbookViewId="0">
      <pane xSplit="13" ySplit="7" topLeftCell="O83" activePane="bottomRight" state="frozen"/>
      <selection pane="topRight" activeCell="L1" sqref="L1"/>
      <selection pane="bottomLeft" activeCell="A8" sqref="A8"/>
      <selection pane="bottomRight" activeCell="L97" sqref="L97"/>
    </sheetView>
  </sheetViews>
  <sheetFormatPr defaultRowHeight="15"/>
  <cols>
    <col min="1" max="1" width="4.88671875" style="108" customWidth="1"/>
    <col min="2" max="2" width="4.44140625" bestFit="1" customWidth="1"/>
    <col min="3" max="3" width="8.5546875" style="591" bestFit="1" customWidth="1"/>
    <col min="4" max="4" width="9.88671875" bestFit="1" customWidth="1"/>
    <col min="5" max="5" width="11.5546875" customWidth="1"/>
    <col min="6" max="6" width="24.6640625" style="175" bestFit="1" customWidth="1"/>
    <col min="7" max="7" width="1.44140625" style="175" bestFit="1" customWidth="1"/>
    <col min="8" max="8" width="2.6640625" style="175" bestFit="1" customWidth="1"/>
    <col min="9" max="9" width="10.6640625" style="93" bestFit="1" customWidth="1"/>
    <col min="10" max="10" width="10.109375" customWidth="1"/>
    <col min="11" max="11" width="14.33203125" style="90" bestFit="1" customWidth="1"/>
    <col min="12" max="12" width="28.33203125" bestFit="1" customWidth="1"/>
    <col min="13" max="13" width="20.88671875" style="905" bestFit="1" customWidth="1"/>
    <col min="14" max="14" width="9.5546875" bestFit="1" customWidth="1"/>
    <col min="15" max="15" width="8" bestFit="1" customWidth="1"/>
    <col min="16" max="16" width="24.6640625" bestFit="1" customWidth="1"/>
    <col min="17" max="17" width="9.88671875" bestFit="1" customWidth="1"/>
    <col min="18" max="18" width="8" style="89" bestFit="1" customWidth="1"/>
    <col min="19" max="19" width="11.44140625" style="545" bestFit="1" customWidth="1"/>
    <col min="20" max="20" width="10" style="89" bestFit="1" customWidth="1"/>
    <col min="21" max="21" width="12.6640625" style="545" bestFit="1" customWidth="1"/>
    <col min="22" max="22" width="7.33203125" bestFit="1" customWidth="1"/>
    <col min="23" max="23" width="19.44140625" style="174" bestFit="1" customWidth="1"/>
    <col min="24" max="24" width="3.109375" style="167" bestFit="1" customWidth="1"/>
  </cols>
  <sheetData>
    <row r="1" spans="1:24" s="167" customFormat="1">
      <c r="A1" s="87" t="s">
        <v>114</v>
      </c>
      <c r="B1"/>
      <c r="C1" s="47"/>
      <c r="D1"/>
      <c r="E1"/>
      <c r="F1" s="174"/>
      <c r="G1" s="174"/>
      <c r="H1" s="174"/>
      <c r="I1" s="93"/>
      <c r="J1"/>
      <c r="K1" s="47"/>
      <c r="L1"/>
      <c r="M1" s="905"/>
      <c r="N1"/>
      <c r="O1"/>
      <c r="P1"/>
      <c r="Q1"/>
      <c r="R1" s="96"/>
      <c r="S1" s="906"/>
      <c r="T1" s="96"/>
      <c r="U1" s="545"/>
      <c r="V1"/>
      <c r="W1" s="174"/>
    </row>
    <row r="2" spans="1:24" s="167" customFormat="1">
      <c r="A2" s="87" t="s">
        <v>4724</v>
      </c>
      <c r="B2"/>
      <c r="C2" s="47"/>
      <c r="D2"/>
      <c r="E2"/>
      <c r="F2" s="174"/>
      <c r="G2" s="174"/>
      <c r="H2" s="174"/>
      <c r="I2" s="93"/>
      <c r="J2"/>
      <c r="K2" s="47"/>
      <c r="L2"/>
      <c r="M2" s="905"/>
      <c r="N2"/>
      <c r="O2"/>
      <c r="P2"/>
      <c r="Q2"/>
      <c r="R2" s="96"/>
      <c r="S2" s="906"/>
      <c r="T2" s="96"/>
      <c r="U2" s="545"/>
      <c r="V2"/>
      <c r="W2" s="174"/>
    </row>
    <row r="3" spans="1:24" s="167" customFormat="1" ht="15.6">
      <c r="A3" s="113" t="s">
        <v>4725</v>
      </c>
      <c r="B3" s="97"/>
      <c r="C3" s="591"/>
      <c r="D3"/>
      <c r="E3"/>
      <c r="F3" s="175"/>
      <c r="G3" s="175"/>
      <c r="H3" s="175"/>
      <c r="I3" s="93"/>
      <c r="J3"/>
      <c r="K3" s="90"/>
      <c r="L3"/>
      <c r="M3" s="905"/>
      <c r="N3"/>
      <c r="O3"/>
      <c r="P3"/>
      <c r="Q3"/>
      <c r="R3" s="96"/>
      <c r="S3" s="906"/>
      <c r="T3" s="96"/>
      <c r="U3" s="545"/>
      <c r="V3"/>
      <c r="W3" s="174"/>
    </row>
    <row r="4" spans="1:24" s="167" customFormat="1">
      <c r="A4" s="108"/>
      <c r="B4"/>
      <c r="C4" s="591"/>
      <c r="D4"/>
      <c r="E4"/>
      <c r="F4" s="175"/>
      <c r="G4" s="175"/>
      <c r="H4" s="175"/>
      <c r="I4" s="93"/>
      <c r="J4"/>
      <c r="K4" s="90"/>
      <c r="L4"/>
      <c r="M4" s="905"/>
      <c r="N4"/>
      <c r="O4"/>
      <c r="P4"/>
      <c r="Q4"/>
      <c r="R4" s="96"/>
      <c r="S4" s="906"/>
      <c r="T4" s="96"/>
      <c r="U4" s="545"/>
      <c r="V4"/>
      <c r="W4" s="174"/>
    </row>
    <row r="5" spans="1:24" s="687" customFormat="1" ht="14.25" customHeight="1">
      <c r="A5" s="1016" t="s">
        <v>80</v>
      </c>
      <c r="B5" s="1010" t="s">
        <v>167</v>
      </c>
      <c r="C5" s="1010" t="s">
        <v>117</v>
      </c>
      <c r="D5" s="685" t="s">
        <v>4726</v>
      </c>
      <c r="E5" s="685"/>
      <c r="F5" s="1018" t="s">
        <v>4727</v>
      </c>
      <c r="G5" s="1019"/>
      <c r="H5" s="1020"/>
      <c r="I5" s="1024" t="s">
        <v>141</v>
      </c>
      <c r="J5" s="1008" t="s">
        <v>4728</v>
      </c>
      <c r="K5" s="1010" t="s">
        <v>4729</v>
      </c>
      <c r="L5" s="1010" t="s">
        <v>124</v>
      </c>
      <c r="M5" s="1027" t="s">
        <v>4730</v>
      </c>
      <c r="N5" s="682" t="s">
        <v>139</v>
      </c>
      <c r="O5" s="1014" t="s">
        <v>86</v>
      </c>
      <c r="P5" s="1008" t="s">
        <v>4731</v>
      </c>
      <c r="Q5" s="1008" t="s">
        <v>4732</v>
      </c>
      <c r="R5" s="907" t="s">
        <v>4709</v>
      </c>
      <c r="S5" s="1029" t="s">
        <v>4733</v>
      </c>
      <c r="T5" s="907" t="s">
        <v>4734</v>
      </c>
      <c r="U5" s="1029" t="s">
        <v>4735</v>
      </c>
      <c r="V5" s="1008" t="s">
        <v>4736</v>
      </c>
      <c r="W5" s="686"/>
      <c r="X5" s="688"/>
    </row>
    <row r="6" spans="1:24" s="687" customFormat="1" ht="25.5" customHeight="1">
      <c r="A6" s="1017"/>
      <c r="B6" s="1011"/>
      <c r="C6" s="1011"/>
      <c r="D6" s="682" t="s">
        <v>148</v>
      </c>
      <c r="E6" s="682" t="s">
        <v>80</v>
      </c>
      <c r="F6" s="1021"/>
      <c r="G6" s="1022"/>
      <c r="H6" s="1023"/>
      <c r="I6" s="1025"/>
      <c r="J6" s="1009"/>
      <c r="K6" s="1011"/>
      <c r="L6" s="1011"/>
      <c r="M6" s="1028"/>
      <c r="N6" s="684" t="s">
        <v>140</v>
      </c>
      <c r="O6" s="1015"/>
      <c r="P6" s="1009"/>
      <c r="Q6" s="1009"/>
      <c r="R6" s="907" t="s">
        <v>4737</v>
      </c>
      <c r="S6" s="1030"/>
      <c r="T6" s="907" t="s">
        <v>4738</v>
      </c>
      <c r="U6" s="1030"/>
      <c r="V6" s="1009"/>
      <c r="W6" s="686"/>
      <c r="X6" s="688"/>
    </row>
    <row r="7" spans="1:24" s="167" customFormat="1" ht="14.25" customHeight="1">
      <c r="A7" s="533"/>
      <c r="B7" s="91"/>
      <c r="C7" s="106"/>
      <c r="D7" s="91"/>
      <c r="E7" s="91"/>
      <c r="F7" s="676"/>
      <c r="G7" s="676"/>
      <c r="H7" s="676"/>
      <c r="I7" s="677"/>
      <c r="J7" s="677"/>
      <c r="K7" s="613"/>
      <c r="L7" s="172"/>
      <c r="M7" s="908"/>
      <c r="N7" s="172"/>
      <c r="O7" s="172"/>
      <c r="P7" s="172"/>
      <c r="Q7" s="95"/>
      <c r="R7" s="677"/>
      <c r="S7" s="909"/>
      <c r="T7" s="677"/>
      <c r="U7" s="909"/>
      <c r="V7" s="95"/>
      <c r="W7" s="174"/>
    </row>
    <row r="8" spans="1:24" ht="18" customHeight="1">
      <c r="A8" s="533">
        <v>1</v>
      </c>
      <c r="B8" s="91" t="s">
        <v>518</v>
      </c>
      <c r="C8" s="92" t="s">
        <v>1133</v>
      </c>
      <c r="D8" s="88" t="s">
        <v>4776</v>
      </c>
      <c r="E8" s="88" t="s">
        <v>4777</v>
      </c>
      <c r="F8" s="703" t="s">
        <v>4778</v>
      </c>
      <c r="G8" s="706"/>
      <c r="H8" s="705"/>
      <c r="I8" s="89">
        <v>45716</v>
      </c>
      <c r="J8" s="89">
        <v>45688</v>
      </c>
      <c r="K8" s="92" t="s">
        <v>4779</v>
      </c>
      <c r="L8" s="88" t="s">
        <v>4780</v>
      </c>
      <c r="M8" s="903">
        <v>10000000</v>
      </c>
      <c r="N8" s="107"/>
      <c r="O8" s="107" t="s">
        <v>4717</v>
      </c>
      <c r="P8" s="88" t="s">
        <v>4143</v>
      </c>
      <c r="Q8" s="88"/>
      <c r="S8" s="904"/>
      <c r="U8" s="904"/>
      <c r="V8" s="88"/>
      <c r="W8" s="680" t="s">
        <v>1492</v>
      </c>
      <c r="X8" s="679"/>
    </row>
    <row r="9" spans="1:24" ht="18" customHeight="1">
      <c r="A9" s="533">
        <v>2</v>
      </c>
      <c r="B9" s="91" t="s">
        <v>518</v>
      </c>
      <c r="C9" s="92" t="s">
        <v>1133</v>
      </c>
      <c r="D9" s="88" t="s">
        <v>4561</v>
      </c>
      <c r="E9" s="88" t="s">
        <v>4560</v>
      </c>
      <c r="F9" s="703" t="s">
        <v>4781</v>
      </c>
      <c r="G9" s="706"/>
      <c r="H9" s="705"/>
      <c r="I9" s="89">
        <v>45681</v>
      </c>
      <c r="J9" s="89">
        <v>45716</v>
      </c>
      <c r="K9" s="92" t="s">
        <v>4782</v>
      </c>
      <c r="L9" s="88" t="s">
        <v>4562</v>
      </c>
      <c r="M9" s="903">
        <v>16590000</v>
      </c>
      <c r="N9" s="107" t="s">
        <v>140</v>
      </c>
      <c r="O9" s="107"/>
      <c r="P9" s="88" t="s">
        <v>4783</v>
      </c>
      <c r="Q9" s="88"/>
      <c r="S9" s="904"/>
      <c r="U9" s="904"/>
      <c r="V9" s="88"/>
      <c r="W9" s="680" t="s">
        <v>1492</v>
      </c>
      <c r="X9" s="679"/>
    </row>
    <row r="10" spans="1:24" ht="18" customHeight="1">
      <c r="A10" s="533">
        <v>3</v>
      </c>
      <c r="B10" s="91" t="s">
        <v>518</v>
      </c>
      <c r="C10" s="92" t="s">
        <v>1133</v>
      </c>
      <c r="D10" s="88" t="s">
        <v>4564</v>
      </c>
      <c r="E10" s="88" t="s">
        <v>4563</v>
      </c>
      <c r="F10" s="703" t="s">
        <v>4784</v>
      </c>
      <c r="G10" s="706"/>
      <c r="H10" s="705"/>
      <c r="I10" s="89">
        <v>45681</v>
      </c>
      <c r="J10" s="89">
        <v>45716</v>
      </c>
      <c r="K10" s="92" t="s">
        <v>4782</v>
      </c>
      <c r="L10" s="88" t="s">
        <v>4565</v>
      </c>
      <c r="M10" s="903">
        <v>94000000</v>
      </c>
      <c r="N10" s="107" t="s">
        <v>140</v>
      </c>
      <c r="O10" s="107"/>
      <c r="P10" s="88" t="s">
        <v>4143</v>
      </c>
      <c r="Q10" s="88"/>
      <c r="S10" s="904"/>
      <c r="U10" s="904"/>
      <c r="V10" s="88"/>
      <c r="W10" s="680" t="s">
        <v>1492</v>
      </c>
      <c r="X10" s="679"/>
    </row>
    <row r="11" spans="1:24" ht="18" customHeight="1">
      <c r="A11" s="1003">
        <v>4</v>
      </c>
      <c r="B11" s="91" t="s">
        <v>271</v>
      </c>
      <c r="C11" s="92" t="s">
        <v>272</v>
      </c>
      <c r="D11" s="88" t="s">
        <v>4785</v>
      </c>
      <c r="E11" s="88" t="s">
        <v>4786</v>
      </c>
      <c r="F11" s="703" t="s">
        <v>4787</v>
      </c>
      <c r="G11" s="706" t="s">
        <v>192</v>
      </c>
      <c r="H11" s="705">
        <v>1</v>
      </c>
      <c r="I11" s="89">
        <v>45663</v>
      </c>
      <c r="J11" s="89">
        <v>45688</v>
      </c>
      <c r="K11" s="92" t="s">
        <v>4788</v>
      </c>
      <c r="L11" s="88" t="s">
        <v>4085</v>
      </c>
      <c r="M11" s="903">
        <v>10000000</v>
      </c>
      <c r="N11" s="107"/>
      <c r="O11" s="107" t="s">
        <v>4717</v>
      </c>
      <c r="P11" s="88" t="s">
        <v>4143</v>
      </c>
      <c r="Q11" s="88"/>
      <c r="S11" s="904"/>
      <c r="U11" s="904"/>
      <c r="V11" s="88"/>
      <c r="W11" s="680" t="s">
        <v>1492</v>
      </c>
      <c r="X11" s="679"/>
    </row>
    <row r="12" spans="1:24" ht="18" customHeight="1">
      <c r="A12" s="1005"/>
      <c r="B12" s="91" t="s">
        <v>271</v>
      </c>
      <c r="C12" s="92" t="s">
        <v>272</v>
      </c>
      <c r="D12" s="88" t="s">
        <v>4789</v>
      </c>
      <c r="E12" s="88" t="s">
        <v>4790</v>
      </c>
      <c r="F12" s="703" t="s">
        <v>4787</v>
      </c>
      <c r="G12" s="706" t="s">
        <v>192</v>
      </c>
      <c r="H12" s="705">
        <v>2</v>
      </c>
      <c r="I12" s="89">
        <v>45663</v>
      </c>
      <c r="J12" s="89">
        <v>45688</v>
      </c>
      <c r="K12" s="92" t="s">
        <v>4788</v>
      </c>
      <c r="L12" s="88" t="s">
        <v>4085</v>
      </c>
      <c r="M12" s="903">
        <v>10000000</v>
      </c>
      <c r="N12" s="107"/>
      <c r="O12" s="107" t="s">
        <v>4717</v>
      </c>
      <c r="P12" s="88" t="s">
        <v>4143</v>
      </c>
      <c r="Q12" s="88"/>
      <c r="S12" s="904"/>
      <c r="U12" s="904"/>
      <c r="V12" s="88"/>
      <c r="W12" s="680" t="s">
        <v>1492</v>
      </c>
      <c r="X12" s="679"/>
    </row>
    <row r="13" spans="1:24" ht="18" customHeight="1">
      <c r="A13" s="533">
        <v>5</v>
      </c>
      <c r="B13" s="91" t="s">
        <v>271</v>
      </c>
      <c r="C13" s="92" t="s">
        <v>272</v>
      </c>
      <c r="D13" s="88" t="s">
        <v>4531</v>
      </c>
      <c r="E13" s="88" t="s">
        <v>4530</v>
      </c>
      <c r="F13" s="703" t="s">
        <v>4791</v>
      </c>
      <c r="G13" s="706" t="s">
        <v>192</v>
      </c>
      <c r="H13" s="705">
        <v>1</v>
      </c>
      <c r="I13" s="89">
        <v>45664</v>
      </c>
      <c r="J13" s="89">
        <v>45688</v>
      </c>
      <c r="K13" s="92" t="s">
        <v>4792</v>
      </c>
      <c r="L13" s="88" t="s">
        <v>4532</v>
      </c>
      <c r="M13" s="903">
        <v>122000000</v>
      </c>
      <c r="N13" s="107" t="s">
        <v>140</v>
      </c>
      <c r="O13" s="107"/>
      <c r="P13" s="88" t="s">
        <v>4143</v>
      </c>
      <c r="Q13" s="88"/>
      <c r="S13" s="904"/>
      <c r="U13" s="904"/>
      <c r="V13" s="88"/>
      <c r="W13" s="680" t="s">
        <v>1492</v>
      </c>
      <c r="X13" s="679"/>
    </row>
    <row r="14" spans="1:24" ht="18" customHeight="1">
      <c r="A14" s="738">
        <v>6</v>
      </c>
      <c r="B14" s="725" t="s">
        <v>241</v>
      </c>
      <c r="C14" s="726"/>
      <c r="D14" s="727"/>
      <c r="E14" s="727" t="e">
        <v>#N/A</v>
      </c>
      <c r="F14" s="728" t="s">
        <v>4793</v>
      </c>
      <c r="G14" s="739"/>
      <c r="H14" s="730"/>
      <c r="I14" s="731"/>
      <c r="J14" s="731"/>
      <c r="K14" s="726"/>
      <c r="L14" s="727" t="e">
        <v>#N/A</v>
      </c>
      <c r="M14" s="910">
        <v>0</v>
      </c>
      <c r="N14" s="732" t="s">
        <v>140</v>
      </c>
      <c r="O14" s="732"/>
      <c r="P14" s="727"/>
      <c r="Q14" s="733" t="s">
        <v>4794</v>
      </c>
      <c r="R14" s="731"/>
      <c r="S14" s="911"/>
      <c r="T14" s="731"/>
      <c r="U14" s="911"/>
      <c r="V14" s="727"/>
      <c r="W14" s="733" t="s">
        <v>4794</v>
      </c>
      <c r="X14" s="740"/>
    </row>
    <row r="15" spans="1:24" ht="18" customHeight="1">
      <c r="A15" s="1003">
        <v>7</v>
      </c>
      <c r="B15" s="91" t="s">
        <v>241</v>
      </c>
      <c r="C15" s="92" t="s">
        <v>242</v>
      </c>
      <c r="D15" s="88" t="s">
        <v>4574</v>
      </c>
      <c r="E15" s="88" t="s">
        <v>4573</v>
      </c>
      <c r="F15" s="703" t="s">
        <v>4795</v>
      </c>
      <c r="G15" s="706" t="s">
        <v>192</v>
      </c>
      <c r="H15" s="705">
        <v>1</v>
      </c>
      <c r="I15" s="89"/>
      <c r="J15" s="89">
        <v>45777</v>
      </c>
      <c r="K15" s="92" t="s">
        <v>4796</v>
      </c>
      <c r="L15" s="88" t="s">
        <v>4575</v>
      </c>
      <c r="M15" s="903">
        <v>20255000</v>
      </c>
      <c r="N15" s="107" t="s">
        <v>140</v>
      </c>
      <c r="O15" s="107"/>
      <c r="P15" s="88" t="s">
        <v>386</v>
      </c>
      <c r="Q15" s="88"/>
      <c r="S15" s="904"/>
      <c r="U15" s="904"/>
      <c r="V15" s="88"/>
      <c r="W15" s="680" t="s">
        <v>1492</v>
      </c>
      <c r="X15" s="679"/>
    </row>
    <row r="16" spans="1:24" ht="18" customHeight="1">
      <c r="A16" s="1005"/>
      <c r="B16" s="91" t="s">
        <v>241</v>
      </c>
      <c r="C16" s="92" t="s">
        <v>242</v>
      </c>
      <c r="D16" s="88" t="s">
        <v>4579</v>
      </c>
      <c r="E16" s="88" t="s">
        <v>4578</v>
      </c>
      <c r="F16" s="703" t="s">
        <v>4795</v>
      </c>
      <c r="G16" s="706" t="s">
        <v>192</v>
      </c>
      <c r="H16" s="705">
        <v>2</v>
      </c>
      <c r="I16" s="89"/>
      <c r="J16" s="89">
        <v>45777</v>
      </c>
      <c r="K16" s="92" t="s">
        <v>4796</v>
      </c>
      <c r="L16" s="88" t="s">
        <v>4580</v>
      </c>
      <c r="M16" s="903">
        <v>20255000</v>
      </c>
      <c r="N16" s="107" t="s">
        <v>140</v>
      </c>
      <c r="O16" s="107"/>
      <c r="P16" s="88" t="s">
        <v>386</v>
      </c>
      <c r="Q16" s="88"/>
      <c r="S16" s="904"/>
      <c r="U16" s="904"/>
      <c r="V16" s="88"/>
      <c r="W16" s="680" t="s">
        <v>1492</v>
      </c>
      <c r="X16" s="679"/>
    </row>
    <row r="17" spans="1:24" ht="18" customHeight="1">
      <c r="A17" s="1003">
        <v>8</v>
      </c>
      <c r="B17" s="91" t="s">
        <v>206</v>
      </c>
      <c r="C17" s="92" t="s">
        <v>188</v>
      </c>
      <c r="D17" s="88" t="s">
        <v>4797</v>
      </c>
      <c r="E17" s="88" t="s">
        <v>4798</v>
      </c>
      <c r="F17" s="703" t="s">
        <v>4799</v>
      </c>
      <c r="G17" s="706" t="s">
        <v>192</v>
      </c>
      <c r="H17" s="705">
        <v>1</v>
      </c>
      <c r="I17" s="89">
        <v>45699</v>
      </c>
      <c r="J17" s="89">
        <v>45744</v>
      </c>
      <c r="K17" s="92" t="s">
        <v>4800</v>
      </c>
      <c r="L17" s="88" t="s">
        <v>4801</v>
      </c>
      <c r="M17" s="903">
        <v>2351351</v>
      </c>
      <c r="N17" s="107"/>
      <c r="O17" s="107" t="s">
        <v>4717</v>
      </c>
      <c r="P17" s="88" t="s">
        <v>4802</v>
      </c>
      <c r="Q17" s="88"/>
      <c r="S17" s="904"/>
      <c r="U17" s="904"/>
      <c r="V17" s="88"/>
      <c r="W17" s="680" t="s">
        <v>1492</v>
      </c>
      <c r="X17" s="679"/>
    </row>
    <row r="18" spans="1:24" ht="18" customHeight="1">
      <c r="A18" s="1004"/>
      <c r="B18" s="91" t="s">
        <v>206</v>
      </c>
      <c r="C18" s="92" t="s">
        <v>188</v>
      </c>
      <c r="D18" s="88" t="s">
        <v>4803</v>
      </c>
      <c r="E18" s="88" t="s">
        <v>4804</v>
      </c>
      <c r="F18" s="703" t="s">
        <v>4799</v>
      </c>
      <c r="G18" s="704" t="s">
        <v>192</v>
      </c>
      <c r="H18" s="705">
        <v>2</v>
      </c>
      <c r="I18" s="89">
        <v>45699</v>
      </c>
      <c r="J18" s="89">
        <v>45744</v>
      </c>
      <c r="K18" s="92" t="s">
        <v>4800</v>
      </c>
      <c r="L18" s="88" t="s">
        <v>4805</v>
      </c>
      <c r="M18" s="903">
        <v>2878378</v>
      </c>
      <c r="N18" s="107"/>
      <c r="O18" s="107" t="s">
        <v>4717</v>
      </c>
      <c r="P18" s="88" t="s">
        <v>4802</v>
      </c>
      <c r="Q18" s="88"/>
      <c r="S18" s="904"/>
      <c r="U18" s="904"/>
      <c r="V18" s="88"/>
      <c r="W18" s="680" t="s">
        <v>1492</v>
      </c>
      <c r="X18" s="679"/>
    </row>
    <row r="19" spans="1:24" ht="18" customHeight="1">
      <c r="A19" s="1005"/>
      <c r="B19" s="91" t="s">
        <v>206</v>
      </c>
      <c r="C19" s="92" t="s">
        <v>188</v>
      </c>
      <c r="D19" s="88" t="s">
        <v>4806</v>
      </c>
      <c r="E19" s="88" t="s">
        <v>4807</v>
      </c>
      <c r="F19" s="703" t="s">
        <v>4799</v>
      </c>
      <c r="G19" s="704" t="s">
        <v>192</v>
      </c>
      <c r="H19" s="705">
        <v>3</v>
      </c>
      <c r="I19" s="89">
        <v>45699</v>
      </c>
      <c r="J19" s="89">
        <v>45744</v>
      </c>
      <c r="K19" s="92" t="s">
        <v>4800</v>
      </c>
      <c r="L19" s="88" t="s">
        <v>759</v>
      </c>
      <c r="M19" s="903">
        <v>405406</v>
      </c>
      <c r="N19" s="107"/>
      <c r="O19" s="107" t="s">
        <v>4717</v>
      </c>
      <c r="P19" s="88" t="s">
        <v>4802</v>
      </c>
      <c r="Q19" s="88"/>
      <c r="S19" s="904"/>
      <c r="U19" s="904"/>
      <c r="V19" s="88"/>
      <c r="W19" s="680" t="s">
        <v>1492</v>
      </c>
      <c r="X19" s="679"/>
    </row>
    <row r="20" spans="1:24" ht="18" customHeight="1">
      <c r="A20" s="533">
        <v>9</v>
      </c>
      <c r="B20" s="91" t="s">
        <v>4739</v>
      </c>
      <c r="C20" s="92" t="s">
        <v>200</v>
      </c>
      <c r="D20" s="88" t="s">
        <v>1530</v>
      </c>
      <c r="E20" s="88">
        <v>0</v>
      </c>
      <c r="F20" s="703" t="s">
        <v>4808</v>
      </c>
      <c r="G20" s="704"/>
      <c r="H20" s="705"/>
      <c r="I20" s="89">
        <v>45695</v>
      </c>
      <c r="J20" s="89">
        <v>45716</v>
      </c>
      <c r="K20" s="92" t="s">
        <v>4782</v>
      </c>
      <c r="L20" s="88" t="s">
        <v>1531</v>
      </c>
      <c r="M20" s="903">
        <v>51320000</v>
      </c>
      <c r="N20" s="107" t="s">
        <v>140</v>
      </c>
      <c r="O20" s="107"/>
      <c r="P20" s="88" t="s">
        <v>4809</v>
      </c>
      <c r="Q20" s="88"/>
      <c r="S20" s="904"/>
      <c r="U20" s="904"/>
      <c r="V20" s="88"/>
      <c r="W20" s="680" t="s">
        <v>1492</v>
      </c>
      <c r="X20" s="679"/>
    </row>
    <row r="21" spans="1:24" ht="18" customHeight="1">
      <c r="A21" s="533">
        <v>10</v>
      </c>
      <c r="B21" s="91" t="s">
        <v>1270</v>
      </c>
      <c r="C21" s="92" t="s">
        <v>1271</v>
      </c>
      <c r="D21" s="259" t="s">
        <v>4552</v>
      </c>
      <c r="E21" s="88" t="s">
        <v>4551</v>
      </c>
      <c r="F21" s="703" t="s">
        <v>4810</v>
      </c>
      <c r="G21" s="704"/>
      <c r="H21" s="705"/>
      <c r="I21" s="89">
        <v>45695</v>
      </c>
      <c r="J21" s="89">
        <v>45688</v>
      </c>
      <c r="K21" s="92" t="s">
        <v>4792</v>
      </c>
      <c r="L21" s="88" t="s">
        <v>4379</v>
      </c>
      <c r="M21" s="903">
        <v>12880000</v>
      </c>
      <c r="N21" s="107" t="s">
        <v>140</v>
      </c>
      <c r="O21" s="107"/>
      <c r="P21" s="88" t="s">
        <v>4635</v>
      </c>
      <c r="Q21" s="88"/>
      <c r="S21" s="904"/>
      <c r="U21" s="904"/>
      <c r="V21" s="88"/>
      <c r="W21" s="680" t="s">
        <v>1492</v>
      </c>
      <c r="X21" s="679"/>
    </row>
    <row r="22" spans="1:24" ht="18" customHeight="1">
      <c r="A22" s="1003">
        <v>11</v>
      </c>
      <c r="B22" s="91" t="s">
        <v>271</v>
      </c>
      <c r="C22" s="92" t="s">
        <v>272</v>
      </c>
      <c r="D22" s="88" t="s">
        <v>4811</v>
      </c>
      <c r="E22" s="88" t="s">
        <v>4812</v>
      </c>
      <c r="F22" s="703" t="s">
        <v>4813</v>
      </c>
      <c r="G22" s="704" t="s">
        <v>192</v>
      </c>
      <c r="H22" s="705">
        <v>1</v>
      </c>
      <c r="I22" s="89">
        <v>45721</v>
      </c>
      <c r="J22" s="89">
        <v>45744</v>
      </c>
      <c r="K22" s="92" t="s">
        <v>4800</v>
      </c>
      <c r="L22" s="88" t="s">
        <v>4814</v>
      </c>
      <c r="M22" s="903">
        <v>13513514</v>
      </c>
      <c r="N22" s="107"/>
      <c r="O22" s="107" t="s">
        <v>4717</v>
      </c>
      <c r="P22" s="88" t="s">
        <v>4815</v>
      </c>
      <c r="Q22" s="88"/>
      <c r="S22" s="904"/>
      <c r="U22" s="904"/>
      <c r="V22" s="88"/>
      <c r="W22" s="680" t="s">
        <v>1492</v>
      </c>
      <c r="X22" s="679"/>
    </row>
    <row r="23" spans="1:24" ht="18" customHeight="1">
      <c r="A23" s="1004"/>
      <c r="B23" s="91" t="s">
        <v>271</v>
      </c>
      <c r="C23" s="92" t="s">
        <v>272</v>
      </c>
      <c r="D23" s="88" t="s">
        <v>4816</v>
      </c>
      <c r="E23" s="88" t="s">
        <v>4817</v>
      </c>
      <c r="F23" s="703" t="s">
        <v>4813</v>
      </c>
      <c r="G23" s="704" t="s">
        <v>192</v>
      </c>
      <c r="H23" s="705">
        <v>2</v>
      </c>
      <c r="I23" s="89">
        <v>45721</v>
      </c>
      <c r="J23" s="89">
        <v>45744</v>
      </c>
      <c r="K23" s="92" t="s">
        <v>4800</v>
      </c>
      <c r="L23" s="88" t="s">
        <v>4818</v>
      </c>
      <c r="M23" s="903">
        <v>22522523</v>
      </c>
      <c r="N23" s="107"/>
      <c r="O23" s="107" t="s">
        <v>4717</v>
      </c>
      <c r="P23" s="88" t="s">
        <v>4815</v>
      </c>
      <c r="Q23" s="88"/>
      <c r="S23" s="904"/>
      <c r="U23" s="904"/>
      <c r="V23" s="88"/>
      <c r="W23" s="680" t="s">
        <v>1492</v>
      </c>
      <c r="X23" s="679"/>
    </row>
    <row r="24" spans="1:24" ht="18" customHeight="1">
      <c r="A24" s="1004"/>
      <c r="B24" s="91" t="s">
        <v>271</v>
      </c>
      <c r="C24" s="92" t="s">
        <v>272</v>
      </c>
      <c r="D24" s="88" t="s">
        <v>4819</v>
      </c>
      <c r="E24" s="88" t="s">
        <v>4820</v>
      </c>
      <c r="F24" s="703" t="s">
        <v>4813</v>
      </c>
      <c r="G24" s="704" t="s">
        <v>192</v>
      </c>
      <c r="H24" s="705">
        <v>3</v>
      </c>
      <c r="I24" s="89">
        <v>45721</v>
      </c>
      <c r="J24" s="89">
        <v>45744</v>
      </c>
      <c r="K24" s="92" t="s">
        <v>4800</v>
      </c>
      <c r="L24" s="88" t="s">
        <v>4818</v>
      </c>
      <c r="M24" s="903">
        <v>18018018</v>
      </c>
      <c r="N24" s="107"/>
      <c r="O24" s="107" t="s">
        <v>4717</v>
      </c>
      <c r="P24" s="88" t="s">
        <v>4815</v>
      </c>
      <c r="Q24" s="88"/>
      <c r="S24" s="904"/>
      <c r="U24" s="904"/>
      <c r="V24" s="88"/>
      <c r="W24" s="680" t="s">
        <v>1492</v>
      </c>
      <c r="X24" s="679"/>
    </row>
    <row r="25" spans="1:24" ht="18" customHeight="1">
      <c r="A25" s="1004"/>
      <c r="B25" s="91" t="s">
        <v>271</v>
      </c>
      <c r="C25" s="92" t="s">
        <v>272</v>
      </c>
      <c r="D25" s="88" t="s">
        <v>4821</v>
      </c>
      <c r="E25" s="88" t="s">
        <v>4822</v>
      </c>
      <c r="F25" s="703" t="s">
        <v>4813</v>
      </c>
      <c r="G25" s="704" t="s">
        <v>192</v>
      </c>
      <c r="H25" s="705">
        <v>4</v>
      </c>
      <c r="I25" s="89">
        <v>45721</v>
      </c>
      <c r="J25" s="89">
        <v>45744</v>
      </c>
      <c r="K25" s="92" t="s">
        <v>4800</v>
      </c>
      <c r="L25" s="88" t="s">
        <v>4818</v>
      </c>
      <c r="M25" s="903">
        <v>18018018</v>
      </c>
      <c r="N25" s="107"/>
      <c r="O25" s="107" t="s">
        <v>4717</v>
      </c>
      <c r="P25" s="88" t="s">
        <v>4815</v>
      </c>
      <c r="Q25" s="88"/>
      <c r="S25" s="904"/>
      <c r="U25" s="904"/>
      <c r="V25" s="88"/>
      <c r="W25" s="680" t="s">
        <v>1492</v>
      </c>
      <c r="X25" s="679"/>
    </row>
    <row r="26" spans="1:24" ht="18" customHeight="1">
      <c r="A26" s="1005"/>
      <c r="B26" s="91" t="s">
        <v>271</v>
      </c>
      <c r="C26" s="92" t="s">
        <v>272</v>
      </c>
      <c r="D26" s="88" t="s">
        <v>4823</v>
      </c>
      <c r="E26" s="88" t="s">
        <v>4824</v>
      </c>
      <c r="F26" s="703" t="s">
        <v>4813</v>
      </c>
      <c r="G26" s="704" t="s">
        <v>192</v>
      </c>
      <c r="H26" s="705">
        <v>5</v>
      </c>
      <c r="I26" s="89">
        <v>45721</v>
      </c>
      <c r="J26" s="89">
        <v>45744</v>
      </c>
      <c r="K26" s="92" t="s">
        <v>4800</v>
      </c>
      <c r="L26" s="88" t="s">
        <v>2185</v>
      </c>
      <c r="M26" s="903">
        <v>10810811</v>
      </c>
      <c r="N26" s="107"/>
      <c r="O26" s="107" t="s">
        <v>4717</v>
      </c>
      <c r="P26" s="88" t="s">
        <v>4815</v>
      </c>
      <c r="Q26" s="88"/>
      <c r="S26" s="904"/>
      <c r="U26" s="904"/>
      <c r="V26" s="88"/>
      <c r="W26" s="680" t="s">
        <v>1492</v>
      </c>
      <c r="X26" s="679"/>
    </row>
    <row r="27" spans="1:24" ht="18" customHeight="1">
      <c r="A27" s="533">
        <v>12</v>
      </c>
      <c r="B27" s="91" t="s">
        <v>518</v>
      </c>
      <c r="C27" s="92" t="s">
        <v>4825</v>
      </c>
      <c r="D27" s="88" t="s">
        <v>4826</v>
      </c>
      <c r="E27" s="88" t="s">
        <v>4827</v>
      </c>
      <c r="F27" s="703" t="s">
        <v>4828</v>
      </c>
      <c r="G27" s="704" t="s">
        <v>192</v>
      </c>
      <c r="H27" s="705">
        <v>1</v>
      </c>
      <c r="I27" s="89">
        <v>45737</v>
      </c>
      <c r="J27" s="89">
        <v>45744</v>
      </c>
      <c r="K27" s="92" t="s">
        <v>4800</v>
      </c>
      <c r="L27" s="88" t="s">
        <v>2582</v>
      </c>
      <c r="M27" s="903">
        <v>80000000</v>
      </c>
      <c r="N27" s="107"/>
      <c r="O27" s="107" t="s">
        <v>4717</v>
      </c>
      <c r="P27" s="88" t="s">
        <v>4775</v>
      </c>
      <c r="Q27" s="88"/>
      <c r="S27" s="904"/>
      <c r="U27" s="904"/>
      <c r="V27" s="88"/>
      <c r="W27" s="680" t="s">
        <v>1492</v>
      </c>
      <c r="X27" s="679"/>
    </row>
    <row r="28" spans="1:24" ht="18" customHeight="1">
      <c r="A28" s="533">
        <v>13</v>
      </c>
      <c r="B28" s="91" t="s">
        <v>518</v>
      </c>
      <c r="C28" s="92" t="s">
        <v>4825</v>
      </c>
      <c r="D28" s="88" t="s">
        <v>4829</v>
      </c>
      <c r="E28" s="88" t="s">
        <v>4830</v>
      </c>
      <c r="F28" s="703" t="s">
        <v>4831</v>
      </c>
      <c r="G28" s="704" t="s">
        <v>192</v>
      </c>
      <c r="H28" s="705">
        <v>1</v>
      </c>
      <c r="I28" s="89">
        <v>45779</v>
      </c>
      <c r="J28" s="89">
        <v>45777</v>
      </c>
      <c r="K28" s="92" t="s">
        <v>4832</v>
      </c>
      <c r="L28" s="88" t="s">
        <v>4833</v>
      </c>
      <c r="M28" s="903">
        <v>12500000</v>
      </c>
      <c r="N28" s="107"/>
      <c r="O28" s="107" t="s">
        <v>4717</v>
      </c>
      <c r="P28" s="88" t="s">
        <v>4834</v>
      </c>
      <c r="Q28" s="88"/>
      <c r="S28" s="904"/>
      <c r="U28" s="904"/>
      <c r="V28" s="88"/>
      <c r="W28" s="680" t="s">
        <v>1492</v>
      </c>
      <c r="X28" s="679"/>
    </row>
    <row r="29" spans="1:24" ht="18" customHeight="1">
      <c r="A29" s="533">
        <v>14</v>
      </c>
      <c r="B29" s="91" t="s">
        <v>497</v>
      </c>
      <c r="C29" s="92" t="s">
        <v>498</v>
      </c>
      <c r="D29" s="88" t="s">
        <v>3658</v>
      </c>
      <c r="E29" s="88" t="s">
        <v>3657</v>
      </c>
      <c r="F29" s="703" t="s">
        <v>4835</v>
      </c>
      <c r="G29" s="704" t="s">
        <v>192</v>
      </c>
      <c r="H29" s="705">
        <v>1</v>
      </c>
      <c r="I29" s="89"/>
      <c r="J29" s="89">
        <v>45838</v>
      </c>
      <c r="K29" s="92" t="s">
        <v>4836</v>
      </c>
      <c r="L29" s="88" t="s">
        <v>3660</v>
      </c>
      <c r="M29" s="903">
        <v>1430000000</v>
      </c>
      <c r="N29" s="107" t="s">
        <v>140</v>
      </c>
      <c r="O29" s="107"/>
      <c r="P29" s="88" t="s">
        <v>4837</v>
      </c>
      <c r="Q29" s="88"/>
      <c r="S29" s="904"/>
      <c r="U29" s="904"/>
      <c r="V29" s="88"/>
      <c r="W29" s="680" t="s">
        <v>1492</v>
      </c>
      <c r="X29" s="679"/>
    </row>
    <row r="30" spans="1:24" ht="18" customHeight="1">
      <c r="A30" s="738">
        <v>15</v>
      </c>
      <c r="B30" s="725" t="s">
        <v>518</v>
      </c>
      <c r="C30" s="726"/>
      <c r="D30" s="727"/>
      <c r="E30" s="727" t="e">
        <v>#N/A</v>
      </c>
      <c r="F30" s="728" t="s">
        <v>4838</v>
      </c>
      <c r="G30" s="729"/>
      <c r="H30" s="730"/>
      <c r="I30" s="731"/>
      <c r="J30" s="731"/>
      <c r="K30" s="726"/>
      <c r="L30" s="727" t="e">
        <v>#N/A</v>
      </c>
      <c r="M30" s="910"/>
      <c r="N30" s="732"/>
      <c r="O30" s="732"/>
      <c r="P30" s="733" t="s">
        <v>4794</v>
      </c>
      <c r="Q30" s="733" t="s">
        <v>4794</v>
      </c>
      <c r="R30" s="731"/>
      <c r="S30" s="911"/>
      <c r="T30" s="731"/>
      <c r="U30" s="911"/>
      <c r="V30" s="727"/>
      <c r="W30" s="733" t="s">
        <v>4794</v>
      </c>
      <c r="X30" s="740"/>
    </row>
    <row r="31" spans="1:24" ht="18" customHeight="1">
      <c r="A31" s="738">
        <v>16</v>
      </c>
      <c r="B31" s="725" t="s">
        <v>518</v>
      </c>
      <c r="C31" s="726"/>
      <c r="D31" s="727"/>
      <c r="E31" s="727" t="e">
        <v>#N/A</v>
      </c>
      <c r="F31" s="728" t="s">
        <v>4839</v>
      </c>
      <c r="G31" s="729"/>
      <c r="H31" s="730"/>
      <c r="I31" s="731"/>
      <c r="J31" s="731"/>
      <c r="K31" s="726"/>
      <c r="L31" s="727" t="e">
        <v>#N/A</v>
      </c>
      <c r="M31" s="910"/>
      <c r="N31" s="732"/>
      <c r="O31" s="732"/>
      <c r="P31" s="733" t="s">
        <v>4794</v>
      </c>
      <c r="Q31" s="733" t="s">
        <v>4794</v>
      </c>
      <c r="R31" s="731"/>
      <c r="S31" s="911"/>
      <c r="T31" s="731"/>
      <c r="U31" s="911"/>
      <c r="V31" s="727"/>
      <c r="W31" s="733" t="s">
        <v>4794</v>
      </c>
      <c r="X31" s="740"/>
    </row>
    <row r="32" spans="1:24" ht="18" customHeight="1">
      <c r="A32" s="1003">
        <v>17</v>
      </c>
      <c r="B32" s="91" t="s">
        <v>518</v>
      </c>
      <c r="C32" s="92" t="s">
        <v>629</v>
      </c>
      <c r="D32" s="88" t="s">
        <v>4840</v>
      </c>
      <c r="E32" s="88" t="s">
        <v>4841</v>
      </c>
      <c r="F32" s="703" t="s">
        <v>4842</v>
      </c>
      <c r="G32" s="704" t="s">
        <v>192</v>
      </c>
      <c r="H32" s="705">
        <v>1</v>
      </c>
      <c r="I32" s="89"/>
      <c r="J32" s="89">
        <v>45869</v>
      </c>
      <c r="K32" s="92" t="s">
        <v>4843</v>
      </c>
      <c r="L32" s="88" t="s">
        <v>1818</v>
      </c>
      <c r="M32" s="903">
        <v>25000000</v>
      </c>
      <c r="N32" s="107"/>
      <c r="O32" s="107" t="s">
        <v>4717</v>
      </c>
      <c r="P32" s="88" t="s">
        <v>4197</v>
      </c>
      <c r="Q32" s="88"/>
      <c r="S32" s="904"/>
      <c r="U32" s="904"/>
      <c r="V32" s="88"/>
      <c r="W32" s="680" t="s">
        <v>1492</v>
      </c>
      <c r="X32" s="679"/>
    </row>
    <row r="33" spans="1:24" ht="18" customHeight="1">
      <c r="A33" s="1004"/>
      <c r="B33" s="91" t="s">
        <v>518</v>
      </c>
      <c r="C33" s="92" t="s">
        <v>629</v>
      </c>
      <c r="D33" s="88" t="s">
        <v>4844</v>
      </c>
      <c r="E33" s="88" t="s">
        <v>4845</v>
      </c>
      <c r="F33" s="703" t="s">
        <v>4842</v>
      </c>
      <c r="G33" s="704" t="s">
        <v>192</v>
      </c>
      <c r="H33" s="705">
        <v>2</v>
      </c>
      <c r="I33" s="89"/>
      <c r="J33" s="89">
        <v>45869</v>
      </c>
      <c r="K33" s="92" t="s">
        <v>4843</v>
      </c>
      <c r="L33" s="88" t="s">
        <v>1818</v>
      </c>
      <c r="M33" s="903">
        <v>25000000</v>
      </c>
      <c r="N33" s="107"/>
      <c r="O33" s="107" t="s">
        <v>4717</v>
      </c>
      <c r="P33" s="88" t="s">
        <v>4197</v>
      </c>
      <c r="Q33" s="88"/>
      <c r="S33" s="904"/>
      <c r="U33" s="904"/>
      <c r="V33" s="88"/>
      <c r="W33" s="680" t="s">
        <v>1492</v>
      </c>
      <c r="X33" s="679"/>
    </row>
    <row r="34" spans="1:24" ht="18" customHeight="1">
      <c r="A34" s="1004"/>
      <c r="B34" s="91" t="s">
        <v>518</v>
      </c>
      <c r="C34" s="92" t="s">
        <v>629</v>
      </c>
      <c r="D34" s="88" t="s">
        <v>4846</v>
      </c>
      <c r="E34" s="88" t="s">
        <v>4847</v>
      </c>
      <c r="F34" s="703" t="s">
        <v>4842</v>
      </c>
      <c r="G34" s="704" t="s">
        <v>192</v>
      </c>
      <c r="H34" s="705">
        <v>3</v>
      </c>
      <c r="I34" s="89"/>
      <c r="J34" s="89">
        <v>45869</v>
      </c>
      <c r="K34" s="92" t="s">
        <v>4843</v>
      </c>
      <c r="L34" s="88" t="s">
        <v>1818</v>
      </c>
      <c r="M34" s="903">
        <v>25000000</v>
      </c>
      <c r="N34" s="107"/>
      <c r="O34" s="107" t="s">
        <v>4717</v>
      </c>
      <c r="P34" s="88" t="s">
        <v>4197</v>
      </c>
      <c r="Q34" s="88"/>
      <c r="S34" s="904"/>
      <c r="U34" s="904"/>
      <c r="V34" s="88"/>
      <c r="W34" s="680" t="s">
        <v>1492</v>
      </c>
      <c r="X34" s="679"/>
    </row>
    <row r="35" spans="1:24" ht="18" customHeight="1">
      <c r="A35" s="1005"/>
      <c r="B35" s="91" t="s">
        <v>518</v>
      </c>
      <c r="C35" s="92" t="s">
        <v>629</v>
      </c>
      <c r="D35" s="88" t="s">
        <v>4848</v>
      </c>
      <c r="E35" s="88" t="s">
        <v>4849</v>
      </c>
      <c r="F35" s="703" t="s">
        <v>4842</v>
      </c>
      <c r="G35" s="704" t="s">
        <v>192</v>
      </c>
      <c r="H35" s="705">
        <v>4</v>
      </c>
      <c r="I35" s="89"/>
      <c r="J35" s="89">
        <v>45869</v>
      </c>
      <c r="K35" s="92" t="s">
        <v>4843</v>
      </c>
      <c r="L35" s="88" t="s">
        <v>1818</v>
      </c>
      <c r="M35" s="903">
        <v>25000000</v>
      </c>
      <c r="N35" s="107"/>
      <c r="O35" s="107" t="s">
        <v>4717</v>
      </c>
      <c r="P35" s="88" t="s">
        <v>4197</v>
      </c>
      <c r="Q35" s="88"/>
      <c r="S35" s="904"/>
      <c r="U35" s="904"/>
      <c r="V35" s="88"/>
      <c r="W35" s="680" t="s">
        <v>1492</v>
      </c>
      <c r="X35" s="679"/>
    </row>
    <row r="36" spans="1:24" ht="18" customHeight="1">
      <c r="A36" s="533">
        <v>18</v>
      </c>
      <c r="B36" s="91" t="s">
        <v>518</v>
      </c>
      <c r="C36" s="92" t="s">
        <v>4825</v>
      </c>
      <c r="D36" s="88" t="s">
        <v>4850</v>
      </c>
      <c r="E36" s="88" t="s">
        <v>4851</v>
      </c>
      <c r="F36" s="703" t="s">
        <v>4852</v>
      </c>
      <c r="G36" s="704" t="s">
        <v>192</v>
      </c>
      <c r="H36" s="705">
        <v>1</v>
      </c>
      <c r="I36" s="89">
        <v>45779</v>
      </c>
      <c r="J36" s="89">
        <v>45777</v>
      </c>
      <c r="K36" s="92" t="s">
        <v>4832</v>
      </c>
      <c r="L36" s="88" t="s">
        <v>4853</v>
      </c>
      <c r="M36" s="903">
        <v>17500000</v>
      </c>
      <c r="N36" s="107"/>
      <c r="O36" s="107" t="s">
        <v>4717</v>
      </c>
      <c r="P36" s="88" t="s">
        <v>4834</v>
      </c>
      <c r="Q36" s="88"/>
      <c r="S36" s="904"/>
      <c r="U36" s="904"/>
      <c r="V36" s="88"/>
      <c r="W36" s="680" t="s">
        <v>1492</v>
      </c>
      <c r="X36" s="679"/>
    </row>
    <row r="37" spans="1:24" ht="18" customHeight="1">
      <c r="A37" s="533">
        <v>19</v>
      </c>
      <c r="B37" s="91" t="s">
        <v>518</v>
      </c>
      <c r="C37" s="92" t="s">
        <v>2703</v>
      </c>
      <c r="D37" s="88" t="s">
        <v>4854</v>
      </c>
      <c r="E37" s="88" t="s">
        <v>4855</v>
      </c>
      <c r="F37" s="703" t="s">
        <v>4856</v>
      </c>
      <c r="G37" s="704" t="s">
        <v>192</v>
      </c>
      <c r="H37" s="705">
        <v>1</v>
      </c>
      <c r="I37" s="89">
        <v>45724</v>
      </c>
      <c r="J37" s="89">
        <v>45744</v>
      </c>
      <c r="K37" s="92" t="s">
        <v>4800</v>
      </c>
      <c r="L37" s="88" t="s">
        <v>1923</v>
      </c>
      <c r="M37" s="903">
        <v>22000000</v>
      </c>
      <c r="N37" s="107"/>
      <c r="O37" s="107" t="s">
        <v>4717</v>
      </c>
      <c r="P37" s="88" t="s">
        <v>4857</v>
      </c>
      <c r="Q37" s="88"/>
      <c r="S37" s="904"/>
      <c r="U37" s="904"/>
      <c r="V37" s="88"/>
      <c r="W37" s="680" t="s">
        <v>1492</v>
      </c>
      <c r="X37" s="679"/>
    </row>
    <row r="38" spans="1:24" ht="18" customHeight="1">
      <c r="A38" s="738">
        <v>20</v>
      </c>
      <c r="B38" s="725"/>
      <c r="C38" s="726"/>
      <c r="D38" s="727"/>
      <c r="E38" s="727" t="e">
        <v>#N/A</v>
      </c>
      <c r="F38" s="728" t="s">
        <v>4858</v>
      </c>
      <c r="G38" s="729"/>
      <c r="H38" s="730"/>
      <c r="I38" s="731"/>
      <c r="J38" s="731"/>
      <c r="K38" s="726"/>
      <c r="L38" s="727"/>
      <c r="M38" s="910"/>
      <c r="N38" s="732"/>
      <c r="O38" s="732"/>
      <c r="P38" s="733" t="s">
        <v>4794</v>
      </c>
      <c r="Q38" s="733" t="s">
        <v>4794</v>
      </c>
      <c r="R38" s="731"/>
      <c r="S38" s="911"/>
      <c r="T38" s="731"/>
      <c r="U38" s="911"/>
      <c r="V38" s="727"/>
      <c r="W38" s="733" t="s">
        <v>4794</v>
      </c>
      <c r="X38" s="740"/>
    </row>
    <row r="39" spans="1:24" ht="18" customHeight="1">
      <c r="A39" s="533">
        <v>21</v>
      </c>
      <c r="B39" s="91" t="s">
        <v>206</v>
      </c>
      <c r="C39" s="92" t="s">
        <v>188</v>
      </c>
      <c r="D39" s="88" t="s">
        <v>4859</v>
      </c>
      <c r="E39" s="88" t="s">
        <v>4860</v>
      </c>
      <c r="F39" s="703" t="s">
        <v>4861</v>
      </c>
      <c r="G39" s="704" t="s">
        <v>192</v>
      </c>
      <c r="H39" s="705">
        <v>1</v>
      </c>
      <c r="I39" s="89">
        <v>45733</v>
      </c>
      <c r="J39" s="89">
        <v>45777</v>
      </c>
      <c r="K39" s="92" t="s">
        <v>4862</v>
      </c>
      <c r="L39" s="88" t="s">
        <v>4085</v>
      </c>
      <c r="M39" s="903">
        <v>900901</v>
      </c>
      <c r="N39" s="107"/>
      <c r="O39" s="107" t="s">
        <v>4717</v>
      </c>
      <c r="P39" s="88" t="s">
        <v>4802</v>
      </c>
      <c r="Q39" s="88"/>
      <c r="S39" s="904"/>
      <c r="U39" s="904"/>
      <c r="V39" s="88"/>
      <c r="W39" s="680" t="s">
        <v>1492</v>
      </c>
      <c r="X39" s="679"/>
    </row>
    <row r="40" spans="1:24" ht="18" customHeight="1">
      <c r="A40" s="533">
        <v>22</v>
      </c>
      <c r="B40" s="91" t="s">
        <v>4863</v>
      </c>
      <c r="C40" s="92" t="s">
        <v>3438</v>
      </c>
      <c r="D40" s="88" t="s">
        <v>3651</v>
      </c>
      <c r="E40" s="88" t="s">
        <v>3650</v>
      </c>
      <c r="F40" s="703" t="s">
        <v>4864</v>
      </c>
      <c r="G40" s="704" t="s">
        <v>192</v>
      </c>
      <c r="H40" s="705">
        <v>1</v>
      </c>
      <c r="I40" s="89"/>
      <c r="J40" s="89">
        <v>45748</v>
      </c>
      <c r="K40" s="92" t="s">
        <v>4865</v>
      </c>
      <c r="L40" s="88" t="s">
        <v>3652</v>
      </c>
      <c r="M40" s="903">
        <v>254534286</v>
      </c>
      <c r="N40" s="107" t="s">
        <v>140</v>
      </c>
      <c r="O40" s="107"/>
      <c r="P40" s="88" t="s">
        <v>2735</v>
      </c>
      <c r="Q40" s="88"/>
      <c r="S40" s="904"/>
      <c r="U40" s="904"/>
      <c r="V40" s="88"/>
      <c r="W40" s="680" t="s">
        <v>1492</v>
      </c>
      <c r="X40" s="679"/>
    </row>
    <row r="41" spans="1:24" ht="18" customHeight="1">
      <c r="A41" s="1003">
        <v>23</v>
      </c>
      <c r="B41" s="91" t="s">
        <v>271</v>
      </c>
      <c r="C41" s="92" t="s">
        <v>1891</v>
      </c>
      <c r="D41" s="88" t="s">
        <v>4866</v>
      </c>
      <c r="E41" s="88" t="s">
        <v>4867</v>
      </c>
      <c r="F41" s="703" t="s">
        <v>4868</v>
      </c>
      <c r="G41" s="704" t="s">
        <v>192</v>
      </c>
      <c r="H41" s="705">
        <v>1</v>
      </c>
      <c r="I41" s="89"/>
      <c r="J41" s="89">
        <v>45838</v>
      </c>
      <c r="K41" s="92" t="s">
        <v>4869</v>
      </c>
      <c r="L41" s="88" t="s">
        <v>1887</v>
      </c>
      <c r="M41" s="903">
        <v>27027027</v>
      </c>
      <c r="N41" s="107"/>
      <c r="O41" s="107" t="s">
        <v>4717</v>
      </c>
      <c r="P41" s="88" t="s">
        <v>4870</v>
      </c>
      <c r="Q41" s="88"/>
      <c r="S41" s="904"/>
      <c r="U41" s="904"/>
      <c r="V41" s="88"/>
      <c r="W41" s="680" t="s">
        <v>1492</v>
      </c>
      <c r="X41" s="679"/>
    </row>
    <row r="42" spans="1:24" ht="18" customHeight="1">
      <c r="A42" s="1004"/>
      <c r="B42" s="91" t="s">
        <v>271</v>
      </c>
      <c r="C42" s="92" t="s">
        <v>1891</v>
      </c>
      <c r="D42" s="88" t="s">
        <v>4871</v>
      </c>
      <c r="E42" s="88" t="s">
        <v>4872</v>
      </c>
      <c r="F42" s="703" t="s">
        <v>4868</v>
      </c>
      <c r="G42" s="704" t="s">
        <v>192</v>
      </c>
      <c r="H42" s="705">
        <v>2</v>
      </c>
      <c r="I42" s="89"/>
      <c r="J42" s="89">
        <v>45838</v>
      </c>
      <c r="K42" s="92" t="s">
        <v>4869</v>
      </c>
      <c r="L42" s="88" t="s">
        <v>1887</v>
      </c>
      <c r="M42" s="903">
        <v>27027027</v>
      </c>
      <c r="N42" s="107"/>
      <c r="O42" s="107" t="s">
        <v>4717</v>
      </c>
      <c r="P42" s="88" t="s">
        <v>4870</v>
      </c>
      <c r="Q42" s="88"/>
      <c r="S42" s="904"/>
      <c r="U42" s="904"/>
      <c r="V42" s="88"/>
      <c r="W42" s="680" t="s">
        <v>1492</v>
      </c>
      <c r="X42" s="679"/>
    </row>
    <row r="43" spans="1:24" ht="18" customHeight="1">
      <c r="A43" s="1004"/>
      <c r="B43" s="91" t="s">
        <v>271</v>
      </c>
      <c r="C43" s="92" t="s">
        <v>1891</v>
      </c>
      <c r="D43" s="88" t="s">
        <v>4873</v>
      </c>
      <c r="E43" s="88" t="s">
        <v>4874</v>
      </c>
      <c r="F43" s="703" t="s">
        <v>4868</v>
      </c>
      <c r="G43" s="704" t="s">
        <v>192</v>
      </c>
      <c r="H43" s="705">
        <v>3</v>
      </c>
      <c r="I43" s="89"/>
      <c r="J43" s="89">
        <v>45838</v>
      </c>
      <c r="K43" s="92" t="s">
        <v>4869</v>
      </c>
      <c r="L43" s="88" t="s">
        <v>1887</v>
      </c>
      <c r="M43" s="903">
        <v>27027027</v>
      </c>
      <c r="N43" s="107"/>
      <c r="O43" s="107" t="s">
        <v>4717</v>
      </c>
      <c r="P43" s="88" t="s">
        <v>4870</v>
      </c>
      <c r="Q43" s="88"/>
      <c r="S43" s="904"/>
      <c r="U43" s="904"/>
      <c r="V43" s="88"/>
      <c r="W43" s="680" t="s">
        <v>1492</v>
      </c>
      <c r="X43" s="679"/>
    </row>
    <row r="44" spans="1:24" ht="18" customHeight="1">
      <c r="A44" s="1004"/>
      <c r="B44" s="91" t="s">
        <v>271</v>
      </c>
      <c r="C44" s="92" t="s">
        <v>1891</v>
      </c>
      <c r="D44" s="88" t="s">
        <v>4875</v>
      </c>
      <c r="E44" s="88" t="s">
        <v>4876</v>
      </c>
      <c r="F44" s="703" t="s">
        <v>4868</v>
      </c>
      <c r="G44" s="704" t="s">
        <v>192</v>
      </c>
      <c r="H44" s="705">
        <v>4</v>
      </c>
      <c r="I44" s="89"/>
      <c r="J44" s="89">
        <v>45838</v>
      </c>
      <c r="K44" s="92" t="s">
        <v>4869</v>
      </c>
      <c r="L44" s="88" t="s">
        <v>1887</v>
      </c>
      <c r="M44" s="903">
        <v>27027027</v>
      </c>
      <c r="N44" s="107"/>
      <c r="O44" s="107" t="s">
        <v>4717</v>
      </c>
      <c r="P44" s="88" t="s">
        <v>4870</v>
      </c>
      <c r="Q44" s="88"/>
      <c r="S44" s="904"/>
      <c r="U44" s="904"/>
      <c r="V44" s="88"/>
      <c r="W44" s="680" t="s">
        <v>1492</v>
      </c>
      <c r="X44" s="679"/>
    </row>
    <row r="45" spans="1:24" ht="18" customHeight="1">
      <c r="A45" s="1004"/>
      <c r="B45" s="91" t="s">
        <v>271</v>
      </c>
      <c r="C45" s="92" t="s">
        <v>1891</v>
      </c>
      <c r="D45" s="88" t="s">
        <v>4877</v>
      </c>
      <c r="E45" s="88" t="s">
        <v>4878</v>
      </c>
      <c r="F45" s="703" t="s">
        <v>4868</v>
      </c>
      <c r="G45" s="704" t="s">
        <v>192</v>
      </c>
      <c r="H45" s="705">
        <v>5</v>
      </c>
      <c r="I45" s="89"/>
      <c r="J45" s="89">
        <v>45838</v>
      </c>
      <c r="K45" s="92" t="s">
        <v>4869</v>
      </c>
      <c r="L45" s="88" t="s">
        <v>1887</v>
      </c>
      <c r="M45" s="903">
        <v>27027027</v>
      </c>
      <c r="N45" s="107"/>
      <c r="O45" s="107" t="s">
        <v>4717</v>
      </c>
      <c r="P45" s="88" t="s">
        <v>4870</v>
      </c>
      <c r="Q45" s="88"/>
      <c r="S45" s="904"/>
      <c r="U45" s="904"/>
      <c r="V45" s="88"/>
      <c r="W45" s="680" t="s">
        <v>1492</v>
      </c>
      <c r="X45" s="679"/>
    </row>
    <row r="46" spans="1:24" ht="18" customHeight="1">
      <c r="A46" s="1004"/>
      <c r="B46" s="91" t="s">
        <v>271</v>
      </c>
      <c r="C46" s="92" t="s">
        <v>1891</v>
      </c>
      <c r="D46" s="88" t="s">
        <v>4879</v>
      </c>
      <c r="E46" s="88" t="s">
        <v>4880</v>
      </c>
      <c r="F46" s="703" t="s">
        <v>4868</v>
      </c>
      <c r="G46" s="704" t="s">
        <v>192</v>
      </c>
      <c r="H46" s="705">
        <v>6</v>
      </c>
      <c r="I46" s="89"/>
      <c r="J46" s="89">
        <v>45838</v>
      </c>
      <c r="K46" s="92" t="s">
        <v>4869</v>
      </c>
      <c r="L46" s="88" t="s">
        <v>1887</v>
      </c>
      <c r="M46" s="903">
        <v>27027027</v>
      </c>
      <c r="N46" s="107"/>
      <c r="O46" s="107" t="s">
        <v>4717</v>
      </c>
      <c r="P46" s="88" t="s">
        <v>4870</v>
      </c>
      <c r="Q46" s="88"/>
      <c r="S46" s="904"/>
      <c r="U46" s="904"/>
      <c r="V46" s="88"/>
      <c r="W46" s="680" t="s">
        <v>1492</v>
      </c>
      <c r="X46" s="679"/>
    </row>
    <row r="47" spans="1:24" ht="18" customHeight="1">
      <c r="A47" s="1004"/>
      <c r="B47" s="91" t="s">
        <v>271</v>
      </c>
      <c r="C47" s="92" t="s">
        <v>1891</v>
      </c>
      <c r="D47" s="88" t="s">
        <v>4881</v>
      </c>
      <c r="E47" s="88" t="s">
        <v>4882</v>
      </c>
      <c r="F47" s="703" t="s">
        <v>4868</v>
      </c>
      <c r="G47" s="704" t="s">
        <v>192</v>
      </c>
      <c r="H47" s="705">
        <v>7</v>
      </c>
      <c r="I47" s="89"/>
      <c r="J47" s="89">
        <v>45838</v>
      </c>
      <c r="K47" s="92" t="s">
        <v>4869</v>
      </c>
      <c r="L47" s="88" t="s">
        <v>4883</v>
      </c>
      <c r="M47" s="903">
        <v>72072072</v>
      </c>
      <c r="N47" s="107"/>
      <c r="O47" s="107" t="s">
        <v>4717</v>
      </c>
      <c r="P47" s="88" t="s">
        <v>4870</v>
      </c>
      <c r="Q47" s="88"/>
      <c r="S47" s="904"/>
      <c r="U47" s="904"/>
      <c r="V47" s="88"/>
      <c r="W47" s="680" t="s">
        <v>1492</v>
      </c>
      <c r="X47" s="679"/>
    </row>
    <row r="48" spans="1:24" ht="18" customHeight="1">
      <c r="A48" s="1004"/>
      <c r="B48" s="91" t="s">
        <v>271</v>
      </c>
      <c r="C48" s="92" t="s">
        <v>1891</v>
      </c>
      <c r="D48" s="88" t="s">
        <v>4884</v>
      </c>
      <c r="E48" s="88" t="s">
        <v>4885</v>
      </c>
      <c r="F48" s="703" t="s">
        <v>4868</v>
      </c>
      <c r="G48" s="704" t="s">
        <v>192</v>
      </c>
      <c r="H48" s="705">
        <v>8</v>
      </c>
      <c r="I48" s="89"/>
      <c r="J48" s="89">
        <v>45838</v>
      </c>
      <c r="K48" s="92" t="s">
        <v>4869</v>
      </c>
      <c r="L48" s="88" t="s">
        <v>4883</v>
      </c>
      <c r="M48" s="903">
        <v>45045045</v>
      </c>
      <c r="N48" s="107"/>
      <c r="O48" s="107" t="s">
        <v>4717</v>
      </c>
      <c r="P48" s="88" t="s">
        <v>4870</v>
      </c>
      <c r="Q48" s="88"/>
      <c r="S48" s="904"/>
      <c r="U48" s="904"/>
      <c r="V48" s="88"/>
      <c r="W48" s="680" t="s">
        <v>1492</v>
      </c>
      <c r="X48" s="679"/>
    </row>
    <row r="49" spans="1:24" ht="18" customHeight="1">
      <c r="A49" s="1004"/>
      <c r="B49" s="91" t="s">
        <v>271</v>
      </c>
      <c r="C49" s="92" t="s">
        <v>1891</v>
      </c>
      <c r="D49" s="88" t="s">
        <v>4886</v>
      </c>
      <c r="E49" s="88" t="s">
        <v>4887</v>
      </c>
      <c r="F49" s="703" t="s">
        <v>4868</v>
      </c>
      <c r="G49" s="704" t="s">
        <v>192</v>
      </c>
      <c r="H49" s="705">
        <v>9</v>
      </c>
      <c r="I49" s="89"/>
      <c r="J49" s="89">
        <v>45838</v>
      </c>
      <c r="K49" s="92" t="s">
        <v>4869</v>
      </c>
      <c r="L49" s="88" t="s">
        <v>4883</v>
      </c>
      <c r="M49" s="903">
        <v>45045045</v>
      </c>
      <c r="N49" s="107"/>
      <c r="O49" s="107" t="s">
        <v>4717</v>
      </c>
      <c r="P49" s="88" t="s">
        <v>4870</v>
      </c>
      <c r="Q49" s="88"/>
      <c r="S49" s="904"/>
      <c r="U49" s="904"/>
      <c r="V49" s="88"/>
      <c r="W49" s="680" t="s">
        <v>1492</v>
      </c>
      <c r="X49" s="679"/>
    </row>
    <row r="50" spans="1:24" ht="18" customHeight="1">
      <c r="A50" s="1005"/>
      <c r="B50" s="91" t="s">
        <v>271</v>
      </c>
      <c r="C50" s="92" t="s">
        <v>1891</v>
      </c>
      <c r="D50" s="88" t="s">
        <v>4888</v>
      </c>
      <c r="E50" s="88" t="s">
        <v>4889</v>
      </c>
      <c r="F50" s="703" t="s">
        <v>4868</v>
      </c>
      <c r="G50" s="704" t="s">
        <v>192</v>
      </c>
      <c r="H50" s="705">
        <v>10</v>
      </c>
      <c r="I50" s="89"/>
      <c r="J50" s="89">
        <v>45838</v>
      </c>
      <c r="K50" s="92" t="s">
        <v>4869</v>
      </c>
      <c r="L50" s="88" t="s">
        <v>4890</v>
      </c>
      <c r="M50" s="903">
        <v>27027027</v>
      </c>
      <c r="N50" s="107"/>
      <c r="O50" s="107" t="s">
        <v>4717</v>
      </c>
      <c r="P50" s="88" t="s">
        <v>4870</v>
      </c>
      <c r="Q50" s="88"/>
      <c r="S50" s="904"/>
      <c r="U50" s="904"/>
      <c r="V50" s="88"/>
      <c r="W50" s="680" t="s">
        <v>1492</v>
      </c>
      <c r="X50" s="679"/>
    </row>
    <row r="51" spans="1:24" ht="18" customHeight="1">
      <c r="A51" s="533">
        <v>24</v>
      </c>
      <c r="B51" s="91" t="s">
        <v>4863</v>
      </c>
      <c r="C51" s="92" t="s">
        <v>1840</v>
      </c>
      <c r="D51" s="88" t="s">
        <v>3669</v>
      </c>
      <c r="E51" s="88" t="s">
        <v>3668</v>
      </c>
      <c r="F51" s="703" t="s">
        <v>4891</v>
      </c>
      <c r="G51" s="704"/>
      <c r="H51" s="705"/>
      <c r="I51" s="89"/>
      <c r="J51" s="89">
        <v>45870</v>
      </c>
      <c r="K51" s="92" t="s">
        <v>4892</v>
      </c>
      <c r="L51" s="88" t="s">
        <v>1818</v>
      </c>
      <c r="M51" s="903">
        <v>911000000</v>
      </c>
      <c r="N51" s="107" t="s">
        <v>140</v>
      </c>
      <c r="O51" s="107"/>
      <c r="P51" s="88" t="s">
        <v>4893</v>
      </c>
      <c r="Q51" s="88"/>
      <c r="S51" s="904"/>
      <c r="U51" s="904"/>
      <c r="V51" s="88"/>
      <c r="W51" s="680" t="s">
        <v>1492</v>
      </c>
      <c r="X51" s="679"/>
    </row>
    <row r="52" spans="1:24" ht="18" customHeight="1">
      <c r="A52" s="1003">
        <v>25</v>
      </c>
      <c r="B52" s="91" t="s">
        <v>518</v>
      </c>
      <c r="C52" s="92" t="s">
        <v>512</v>
      </c>
      <c r="D52" s="88" t="s">
        <v>1580</v>
      </c>
      <c r="E52" s="88" t="s">
        <v>1579</v>
      </c>
      <c r="F52" s="703" t="s">
        <v>4894</v>
      </c>
      <c r="G52" s="704" t="s">
        <v>192</v>
      </c>
      <c r="H52" s="705">
        <v>1</v>
      </c>
      <c r="I52" s="89"/>
      <c r="J52" s="89">
        <v>45989</v>
      </c>
      <c r="K52" s="92" t="s">
        <v>4895</v>
      </c>
      <c r="L52" s="88" t="s">
        <v>1581</v>
      </c>
      <c r="M52" s="903">
        <v>363746857</v>
      </c>
      <c r="N52" s="107" t="s">
        <v>140</v>
      </c>
      <c r="O52" s="107"/>
      <c r="P52" s="88" t="s">
        <v>199</v>
      </c>
      <c r="Q52" s="88"/>
      <c r="S52" s="904"/>
      <c r="U52" s="904"/>
      <c r="V52" s="88"/>
      <c r="W52" s="680" t="s">
        <v>1492</v>
      </c>
      <c r="X52" s="679"/>
    </row>
    <row r="53" spans="1:24" ht="18" customHeight="1">
      <c r="A53" s="1005"/>
      <c r="B53" s="91" t="s">
        <v>518</v>
      </c>
      <c r="C53" s="92" t="s">
        <v>512</v>
      </c>
      <c r="D53" s="88" t="s">
        <v>1584</v>
      </c>
      <c r="E53" s="88" t="s">
        <v>1583</v>
      </c>
      <c r="F53" s="703" t="s">
        <v>4894</v>
      </c>
      <c r="G53" s="704" t="s">
        <v>192</v>
      </c>
      <c r="H53" s="705">
        <v>2</v>
      </c>
      <c r="I53" s="89"/>
      <c r="J53" s="89">
        <v>45989</v>
      </c>
      <c r="K53" s="92" t="s">
        <v>4895</v>
      </c>
      <c r="L53" s="88" t="s">
        <v>1585</v>
      </c>
      <c r="M53" s="903">
        <v>363746857</v>
      </c>
      <c r="N53" s="107" t="s">
        <v>140</v>
      </c>
      <c r="O53" s="107"/>
      <c r="P53" s="88" t="s">
        <v>199</v>
      </c>
      <c r="Q53" s="88"/>
      <c r="S53" s="904"/>
      <c r="U53" s="904"/>
      <c r="V53" s="88"/>
      <c r="W53" s="680" t="s">
        <v>1492</v>
      </c>
      <c r="X53" s="679"/>
    </row>
    <row r="54" spans="1:24" ht="18" customHeight="1">
      <c r="A54" s="1003">
        <v>26</v>
      </c>
      <c r="B54" s="91" t="s">
        <v>518</v>
      </c>
      <c r="C54" s="92" t="s">
        <v>512</v>
      </c>
      <c r="D54" s="88" t="s">
        <v>3705</v>
      </c>
      <c r="E54" s="88" t="s">
        <v>3704</v>
      </c>
      <c r="F54" s="703" t="s">
        <v>4896</v>
      </c>
      <c r="G54" s="704" t="s">
        <v>192</v>
      </c>
      <c r="H54" s="705">
        <v>1</v>
      </c>
      <c r="I54" s="89"/>
      <c r="J54" s="89">
        <v>45901</v>
      </c>
      <c r="K54" s="92" t="s">
        <v>4897</v>
      </c>
      <c r="L54" s="88" t="s">
        <v>3706</v>
      </c>
      <c r="M54" s="903">
        <v>545000000</v>
      </c>
      <c r="N54" s="107" t="s">
        <v>140</v>
      </c>
      <c r="O54" s="107"/>
      <c r="P54" s="88" t="s">
        <v>2919</v>
      </c>
      <c r="Q54" s="88"/>
      <c r="S54" s="904"/>
      <c r="U54" s="904"/>
      <c r="V54" s="88"/>
      <c r="W54" s="680" t="s">
        <v>1492</v>
      </c>
      <c r="X54" s="679"/>
    </row>
    <row r="55" spans="1:24" ht="18" customHeight="1">
      <c r="A55" s="1004"/>
      <c r="B55" s="91" t="s">
        <v>518</v>
      </c>
      <c r="C55" s="92" t="s">
        <v>512</v>
      </c>
      <c r="D55" s="88" t="s">
        <v>3711</v>
      </c>
      <c r="E55" s="88" t="s">
        <v>3710</v>
      </c>
      <c r="F55" s="703" t="s">
        <v>4896</v>
      </c>
      <c r="G55" s="704" t="s">
        <v>192</v>
      </c>
      <c r="H55" s="705">
        <v>2</v>
      </c>
      <c r="I55" s="89"/>
      <c r="J55" s="89">
        <v>45901</v>
      </c>
      <c r="K55" s="92" t="s">
        <v>4897</v>
      </c>
      <c r="L55" s="88" t="s">
        <v>3712</v>
      </c>
      <c r="M55" s="903">
        <v>565000000</v>
      </c>
      <c r="N55" s="107" t="s">
        <v>140</v>
      </c>
      <c r="O55" s="107"/>
      <c r="P55" s="88" t="s">
        <v>2919</v>
      </c>
      <c r="Q55" s="88"/>
      <c r="S55" s="904"/>
      <c r="U55" s="904"/>
      <c r="V55" s="88"/>
      <c r="W55" s="680" t="s">
        <v>1492</v>
      </c>
      <c r="X55" s="679"/>
    </row>
    <row r="56" spans="1:24" ht="18" customHeight="1">
      <c r="A56" s="1004"/>
      <c r="B56" s="91" t="s">
        <v>518</v>
      </c>
      <c r="C56" s="92" t="s">
        <v>512</v>
      </c>
      <c r="D56" s="88" t="s">
        <v>3717</v>
      </c>
      <c r="E56" s="88" t="s">
        <v>3716</v>
      </c>
      <c r="F56" s="703" t="s">
        <v>4896</v>
      </c>
      <c r="G56" s="704" t="s">
        <v>192</v>
      </c>
      <c r="H56" s="705">
        <v>3</v>
      </c>
      <c r="I56" s="89"/>
      <c r="J56" s="89">
        <v>45901</v>
      </c>
      <c r="K56" s="92" t="s">
        <v>4897</v>
      </c>
      <c r="L56" s="88" t="s">
        <v>3718</v>
      </c>
      <c r="M56" s="903">
        <v>565000000</v>
      </c>
      <c r="N56" s="107" t="s">
        <v>140</v>
      </c>
      <c r="O56" s="107"/>
      <c r="P56" s="88" t="s">
        <v>2919</v>
      </c>
      <c r="Q56" s="88"/>
      <c r="S56" s="904"/>
      <c r="U56" s="904"/>
      <c r="V56" s="88"/>
      <c r="W56" s="680" t="s">
        <v>1492</v>
      </c>
      <c r="X56" s="679"/>
    </row>
    <row r="57" spans="1:24" ht="18" customHeight="1">
      <c r="A57" s="1004"/>
      <c r="B57" s="91" t="s">
        <v>518</v>
      </c>
      <c r="C57" s="92" t="s">
        <v>512</v>
      </c>
      <c r="D57" s="88" t="s">
        <v>3722</v>
      </c>
      <c r="E57" s="88" t="s">
        <v>3721</v>
      </c>
      <c r="F57" s="703" t="s">
        <v>4896</v>
      </c>
      <c r="G57" s="704" t="s">
        <v>192</v>
      </c>
      <c r="H57" s="705">
        <v>4</v>
      </c>
      <c r="I57" s="89"/>
      <c r="J57" s="89">
        <v>45901</v>
      </c>
      <c r="K57" s="92" t="s">
        <v>4897</v>
      </c>
      <c r="L57" s="88" t="s">
        <v>3723</v>
      </c>
      <c r="M57" s="903">
        <v>565000000</v>
      </c>
      <c r="N57" s="107" t="s">
        <v>140</v>
      </c>
      <c r="O57" s="107"/>
      <c r="P57" s="88" t="s">
        <v>2919</v>
      </c>
      <c r="Q57" s="88"/>
      <c r="S57" s="904"/>
      <c r="U57" s="904"/>
      <c r="V57" s="88"/>
      <c r="W57" s="680" t="s">
        <v>1492</v>
      </c>
      <c r="X57" s="679"/>
    </row>
    <row r="58" spans="1:24" ht="18" customHeight="1">
      <c r="A58" s="1004"/>
      <c r="B58" s="91" t="s">
        <v>518</v>
      </c>
      <c r="C58" s="92" t="s">
        <v>512</v>
      </c>
      <c r="D58" s="88" t="s">
        <v>3727</v>
      </c>
      <c r="E58" s="88" t="s">
        <v>3726</v>
      </c>
      <c r="F58" s="703" t="s">
        <v>4896</v>
      </c>
      <c r="G58" s="704" t="s">
        <v>192</v>
      </c>
      <c r="H58" s="705">
        <v>5</v>
      </c>
      <c r="I58" s="89"/>
      <c r="J58" s="89">
        <v>45901</v>
      </c>
      <c r="K58" s="92" t="s">
        <v>4897</v>
      </c>
      <c r="L58" s="88" t="s">
        <v>3728</v>
      </c>
      <c r="M58" s="903">
        <v>565000000</v>
      </c>
      <c r="N58" s="107" t="s">
        <v>140</v>
      </c>
      <c r="O58" s="107"/>
      <c r="P58" s="88" t="s">
        <v>2919</v>
      </c>
      <c r="Q58" s="88"/>
      <c r="S58" s="904"/>
      <c r="U58" s="904"/>
      <c r="V58" s="88"/>
      <c r="W58" s="680" t="s">
        <v>1492</v>
      </c>
      <c r="X58" s="679"/>
    </row>
    <row r="59" spans="1:24" ht="18" customHeight="1">
      <c r="A59" s="1004"/>
      <c r="B59" s="91" t="s">
        <v>518</v>
      </c>
      <c r="C59" s="92" t="s">
        <v>512</v>
      </c>
      <c r="D59" s="88" t="s">
        <v>3747</v>
      </c>
      <c r="E59" s="88" t="s">
        <v>3746</v>
      </c>
      <c r="F59" s="703" t="s">
        <v>4896</v>
      </c>
      <c r="G59" s="704" t="s">
        <v>192</v>
      </c>
      <c r="H59" s="705">
        <v>6</v>
      </c>
      <c r="I59" s="89"/>
      <c r="J59" s="89">
        <v>45901</v>
      </c>
      <c r="K59" s="92" t="s">
        <v>4897</v>
      </c>
      <c r="L59" s="88" t="s">
        <v>3748</v>
      </c>
      <c r="M59" s="903">
        <v>565000000</v>
      </c>
      <c r="N59" s="107" t="s">
        <v>140</v>
      </c>
      <c r="O59" s="107"/>
      <c r="P59" s="88" t="s">
        <v>2919</v>
      </c>
      <c r="Q59" s="88"/>
      <c r="S59" s="904"/>
      <c r="U59" s="904"/>
      <c r="V59" s="88"/>
      <c r="W59" s="680" t="s">
        <v>1492</v>
      </c>
      <c r="X59" s="679"/>
    </row>
    <row r="60" spans="1:24" ht="18" customHeight="1">
      <c r="A60" s="1004"/>
      <c r="B60" s="91" t="s">
        <v>518</v>
      </c>
      <c r="C60" s="92" t="s">
        <v>512</v>
      </c>
      <c r="D60" s="88" t="s">
        <v>3732</v>
      </c>
      <c r="E60" s="88" t="s">
        <v>3731</v>
      </c>
      <c r="F60" s="703" t="s">
        <v>4896</v>
      </c>
      <c r="G60" s="704" t="s">
        <v>192</v>
      </c>
      <c r="H60" s="705">
        <v>7</v>
      </c>
      <c r="I60" s="89"/>
      <c r="J60" s="89">
        <v>45901</v>
      </c>
      <c r="K60" s="92" t="s">
        <v>4897</v>
      </c>
      <c r="L60" s="88" t="s">
        <v>3733</v>
      </c>
      <c r="M60" s="903">
        <v>635000000</v>
      </c>
      <c r="N60" s="107" t="s">
        <v>140</v>
      </c>
      <c r="O60" s="107"/>
      <c r="P60" s="88" t="s">
        <v>2919</v>
      </c>
      <c r="Q60" s="88"/>
      <c r="S60" s="904"/>
      <c r="U60" s="904"/>
      <c r="V60" s="88"/>
      <c r="W60" s="680" t="s">
        <v>1492</v>
      </c>
      <c r="X60" s="679"/>
    </row>
    <row r="61" spans="1:24" ht="18" customHeight="1">
      <c r="A61" s="1004"/>
      <c r="B61" s="91" t="s">
        <v>518</v>
      </c>
      <c r="C61" s="92" t="s">
        <v>512</v>
      </c>
      <c r="D61" s="88" t="s">
        <v>3737</v>
      </c>
      <c r="E61" s="88" t="s">
        <v>3736</v>
      </c>
      <c r="F61" s="703" t="s">
        <v>4896</v>
      </c>
      <c r="G61" s="704" t="s">
        <v>192</v>
      </c>
      <c r="H61" s="705">
        <v>8</v>
      </c>
      <c r="I61" s="89"/>
      <c r="J61" s="89">
        <v>45901</v>
      </c>
      <c r="K61" s="92" t="s">
        <v>4897</v>
      </c>
      <c r="L61" s="88" t="s">
        <v>3738</v>
      </c>
      <c r="M61" s="903">
        <v>635000000</v>
      </c>
      <c r="N61" s="107" t="s">
        <v>140</v>
      </c>
      <c r="O61" s="107"/>
      <c r="P61" s="88" t="s">
        <v>2919</v>
      </c>
      <c r="Q61" s="88"/>
      <c r="S61" s="904"/>
      <c r="U61" s="904"/>
      <c r="V61" s="88"/>
      <c r="W61" s="680" t="s">
        <v>1492</v>
      </c>
      <c r="X61" s="679"/>
    </row>
    <row r="62" spans="1:24" ht="18" customHeight="1">
      <c r="A62" s="1004"/>
      <c r="B62" s="91" t="s">
        <v>518</v>
      </c>
      <c r="C62" s="92" t="s">
        <v>512</v>
      </c>
      <c r="D62" s="88" t="s">
        <v>3742</v>
      </c>
      <c r="E62" s="88" t="s">
        <v>3741</v>
      </c>
      <c r="F62" s="703" t="s">
        <v>4896</v>
      </c>
      <c r="G62" s="704" t="s">
        <v>192</v>
      </c>
      <c r="H62" s="705">
        <v>9</v>
      </c>
      <c r="I62" s="89"/>
      <c r="J62" s="89">
        <v>45901</v>
      </c>
      <c r="K62" s="92" t="s">
        <v>4897</v>
      </c>
      <c r="L62" s="88" t="s">
        <v>3743</v>
      </c>
      <c r="M62" s="903">
        <v>635000000</v>
      </c>
      <c r="N62" s="107" t="s">
        <v>140</v>
      </c>
      <c r="O62" s="107"/>
      <c r="P62" s="88" t="s">
        <v>2919</v>
      </c>
      <c r="Q62" s="88"/>
      <c r="S62" s="904"/>
      <c r="U62" s="904"/>
      <c r="V62" s="88"/>
      <c r="W62" s="680" t="s">
        <v>1492</v>
      </c>
      <c r="X62" s="679"/>
    </row>
    <row r="63" spans="1:24" ht="18" customHeight="1">
      <c r="A63" s="1004"/>
      <c r="B63" s="91" t="s">
        <v>518</v>
      </c>
      <c r="C63" s="92" t="s">
        <v>512</v>
      </c>
      <c r="D63" s="88" t="s">
        <v>3752</v>
      </c>
      <c r="E63" s="88" t="s">
        <v>3751</v>
      </c>
      <c r="F63" s="703" t="s">
        <v>4896</v>
      </c>
      <c r="G63" s="704" t="s">
        <v>192</v>
      </c>
      <c r="H63" s="705">
        <v>10</v>
      </c>
      <c r="I63" s="89"/>
      <c r="J63" s="89">
        <v>45901</v>
      </c>
      <c r="K63" s="92" t="s">
        <v>4897</v>
      </c>
      <c r="L63" s="88" t="s">
        <v>3753</v>
      </c>
      <c r="M63" s="903">
        <v>635000000</v>
      </c>
      <c r="N63" s="107" t="s">
        <v>140</v>
      </c>
      <c r="O63" s="107"/>
      <c r="P63" s="88" t="s">
        <v>2919</v>
      </c>
      <c r="Q63" s="88"/>
      <c r="S63" s="904"/>
      <c r="U63" s="904"/>
      <c r="V63" s="88"/>
      <c r="W63" s="680" t="s">
        <v>1492</v>
      </c>
      <c r="X63" s="679"/>
    </row>
    <row r="64" spans="1:24" ht="18" customHeight="1">
      <c r="A64" s="1004"/>
      <c r="B64" s="91" t="s">
        <v>518</v>
      </c>
      <c r="C64" s="92" t="s">
        <v>512</v>
      </c>
      <c r="D64" s="88" t="s">
        <v>3757</v>
      </c>
      <c r="E64" s="88" t="s">
        <v>3756</v>
      </c>
      <c r="F64" s="703" t="s">
        <v>4896</v>
      </c>
      <c r="G64" s="704" t="s">
        <v>192</v>
      </c>
      <c r="H64" s="705">
        <v>11</v>
      </c>
      <c r="I64" s="89"/>
      <c r="J64" s="89">
        <v>45901</v>
      </c>
      <c r="K64" s="92" t="s">
        <v>4897</v>
      </c>
      <c r="L64" s="88" t="s">
        <v>3758</v>
      </c>
      <c r="M64" s="903">
        <v>635000000</v>
      </c>
      <c r="N64" s="107" t="s">
        <v>140</v>
      </c>
      <c r="O64" s="107"/>
      <c r="P64" s="88" t="s">
        <v>2919</v>
      </c>
      <c r="Q64" s="88"/>
      <c r="S64" s="904"/>
      <c r="U64" s="904"/>
      <c r="V64" s="88"/>
      <c r="W64" s="680" t="s">
        <v>1492</v>
      </c>
      <c r="X64" s="679"/>
    </row>
    <row r="65" spans="1:24" ht="18" customHeight="1">
      <c r="A65" s="1005"/>
      <c r="B65" s="91" t="s">
        <v>518</v>
      </c>
      <c r="C65" s="92" t="s">
        <v>1446</v>
      </c>
      <c r="D65" s="88" t="s">
        <v>3675</v>
      </c>
      <c r="E65" s="88" t="s">
        <v>3674</v>
      </c>
      <c r="F65" s="703" t="s">
        <v>4896</v>
      </c>
      <c r="G65" s="704" t="s">
        <v>192</v>
      </c>
      <c r="H65" s="705">
        <v>12</v>
      </c>
      <c r="I65" s="89"/>
      <c r="J65" s="89">
        <v>45901</v>
      </c>
      <c r="K65" s="92" t="s">
        <v>4897</v>
      </c>
      <c r="L65" s="88" t="s">
        <v>3676</v>
      </c>
      <c r="M65" s="903">
        <v>490000000</v>
      </c>
      <c r="N65" s="107" t="s">
        <v>140</v>
      </c>
      <c r="O65" s="107"/>
      <c r="P65" s="88" t="s">
        <v>2919</v>
      </c>
      <c r="Q65" s="88"/>
      <c r="S65" s="904"/>
      <c r="U65" s="904"/>
      <c r="V65" s="88"/>
      <c r="W65" s="680" t="s">
        <v>1492</v>
      </c>
      <c r="X65" s="679"/>
    </row>
    <row r="66" spans="1:24" ht="18" customHeight="1">
      <c r="A66" s="1003">
        <v>27</v>
      </c>
      <c r="B66" s="91" t="s">
        <v>518</v>
      </c>
      <c r="C66" s="92" t="s">
        <v>629</v>
      </c>
      <c r="D66" s="88" t="s">
        <v>3680</v>
      </c>
      <c r="E66" s="88" t="s">
        <v>3679</v>
      </c>
      <c r="F66" s="703" t="s">
        <v>4898</v>
      </c>
      <c r="G66" s="704" t="s">
        <v>192</v>
      </c>
      <c r="H66" s="705">
        <v>1</v>
      </c>
      <c r="I66" s="89"/>
      <c r="J66" s="89">
        <v>45901</v>
      </c>
      <c r="K66" s="92" t="s">
        <v>4897</v>
      </c>
      <c r="L66" s="88" t="s">
        <v>3681</v>
      </c>
      <c r="M66" s="903">
        <v>635000000</v>
      </c>
      <c r="N66" s="107" t="s">
        <v>140</v>
      </c>
      <c r="O66" s="107"/>
      <c r="P66" s="88" t="s">
        <v>2919</v>
      </c>
      <c r="Q66" s="88"/>
      <c r="S66" s="904"/>
      <c r="U66" s="904"/>
      <c r="V66" s="88"/>
      <c r="W66" s="680" t="s">
        <v>1492</v>
      </c>
      <c r="X66" s="679"/>
    </row>
    <row r="67" spans="1:24" ht="18" customHeight="1">
      <c r="A67" s="1004"/>
      <c r="B67" s="91" t="s">
        <v>518</v>
      </c>
      <c r="C67" s="92" t="s">
        <v>629</v>
      </c>
      <c r="D67" s="88" t="s">
        <v>3685</v>
      </c>
      <c r="E67" s="88" t="s">
        <v>3684</v>
      </c>
      <c r="F67" s="703" t="s">
        <v>4898</v>
      </c>
      <c r="G67" s="704" t="s">
        <v>192</v>
      </c>
      <c r="H67" s="705">
        <v>2</v>
      </c>
      <c r="I67" s="89"/>
      <c r="J67" s="89">
        <v>45901</v>
      </c>
      <c r="K67" s="92" t="s">
        <v>4897</v>
      </c>
      <c r="L67" s="88" t="s">
        <v>3686</v>
      </c>
      <c r="M67" s="903">
        <v>635000000</v>
      </c>
      <c r="N67" s="107" t="s">
        <v>140</v>
      </c>
      <c r="O67" s="107"/>
      <c r="P67" s="88" t="s">
        <v>2919</v>
      </c>
      <c r="Q67" s="88"/>
      <c r="S67" s="904"/>
      <c r="U67" s="904"/>
      <c r="V67" s="88"/>
      <c r="W67" s="680" t="s">
        <v>1492</v>
      </c>
      <c r="X67" s="679"/>
    </row>
    <row r="68" spans="1:24" ht="18" customHeight="1">
      <c r="A68" s="1004"/>
      <c r="B68" s="91" t="s">
        <v>518</v>
      </c>
      <c r="C68" s="92" t="s">
        <v>629</v>
      </c>
      <c r="D68" s="88" t="s">
        <v>3690</v>
      </c>
      <c r="E68" s="88" t="s">
        <v>3689</v>
      </c>
      <c r="F68" s="703" t="s">
        <v>4898</v>
      </c>
      <c r="G68" s="704" t="s">
        <v>192</v>
      </c>
      <c r="H68" s="705">
        <v>3</v>
      </c>
      <c r="I68" s="89"/>
      <c r="J68" s="89">
        <v>45901</v>
      </c>
      <c r="K68" s="92" t="s">
        <v>4897</v>
      </c>
      <c r="L68" s="88" t="s">
        <v>3691</v>
      </c>
      <c r="M68" s="903">
        <v>635000000</v>
      </c>
      <c r="N68" s="107" t="s">
        <v>140</v>
      </c>
      <c r="O68" s="107"/>
      <c r="P68" s="88" t="s">
        <v>2919</v>
      </c>
      <c r="Q68" s="88"/>
      <c r="S68" s="904"/>
      <c r="U68" s="904"/>
      <c r="V68" s="88"/>
      <c r="W68" s="680" t="s">
        <v>1492</v>
      </c>
      <c r="X68" s="679"/>
    </row>
    <row r="69" spans="1:24" ht="18" customHeight="1">
      <c r="A69" s="1004"/>
      <c r="B69" s="91" t="s">
        <v>518</v>
      </c>
      <c r="C69" s="92" t="s">
        <v>629</v>
      </c>
      <c r="D69" s="88" t="s">
        <v>3695</v>
      </c>
      <c r="E69" s="88" t="s">
        <v>3694</v>
      </c>
      <c r="F69" s="703" t="s">
        <v>4898</v>
      </c>
      <c r="G69" s="704" t="s">
        <v>192</v>
      </c>
      <c r="H69" s="705">
        <v>4</v>
      </c>
      <c r="I69" s="89"/>
      <c r="J69" s="89">
        <v>45901</v>
      </c>
      <c r="K69" s="92" t="s">
        <v>4897</v>
      </c>
      <c r="L69" s="88" t="s">
        <v>3696</v>
      </c>
      <c r="M69" s="903">
        <v>635000000</v>
      </c>
      <c r="N69" s="107" t="s">
        <v>140</v>
      </c>
      <c r="O69" s="107"/>
      <c r="P69" s="88" t="s">
        <v>2919</v>
      </c>
      <c r="Q69" s="88"/>
      <c r="S69" s="904"/>
      <c r="U69" s="904"/>
      <c r="V69" s="88"/>
      <c r="W69" s="680" t="s">
        <v>1492</v>
      </c>
      <c r="X69" s="679"/>
    </row>
    <row r="70" spans="1:24" ht="18" customHeight="1">
      <c r="A70" s="1005"/>
      <c r="B70" s="91" t="s">
        <v>518</v>
      </c>
      <c r="C70" s="92" t="s">
        <v>629</v>
      </c>
      <c r="D70" s="88" t="s">
        <v>3700</v>
      </c>
      <c r="E70" s="88" t="s">
        <v>3699</v>
      </c>
      <c r="F70" s="703" t="s">
        <v>4898</v>
      </c>
      <c r="G70" s="704" t="s">
        <v>192</v>
      </c>
      <c r="H70" s="705">
        <v>5</v>
      </c>
      <c r="I70" s="89"/>
      <c r="J70" s="89">
        <v>45901</v>
      </c>
      <c r="K70" s="92" t="s">
        <v>4897</v>
      </c>
      <c r="L70" s="88" t="s">
        <v>3701</v>
      </c>
      <c r="M70" s="903">
        <v>635000000</v>
      </c>
      <c r="N70" s="107" t="s">
        <v>140</v>
      </c>
      <c r="O70" s="107"/>
      <c r="P70" s="88" t="s">
        <v>2919</v>
      </c>
      <c r="Q70" s="88"/>
      <c r="S70" s="904"/>
      <c r="U70" s="904"/>
      <c r="V70" s="88"/>
      <c r="W70" s="680" t="s">
        <v>1492</v>
      </c>
      <c r="X70" s="679"/>
    </row>
    <row r="71" spans="1:24" ht="18" customHeight="1">
      <c r="A71" s="533">
        <v>28</v>
      </c>
      <c r="B71" s="91" t="s">
        <v>518</v>
      </c>
      <c r="C71" s="92" t="s">
        <v>1446</v>
      </c>
      <c r="D71" s="88" t="s">
        <v>3664</v>
      </c>
      <c r="E71" s="88" t="s">
        <v>3663</v>
      </c>
      <c r="F71" s="703" t="s">
        <v>4899</v>
      </c>
      <c r="G71" s="704" t="s">
        <v>192</v>
      </c>
      <c r="H71" s="705">
        <v>1</v>
      </c>
      <c r="I71" s="89"/>
      <c r="J71" s="89">
        <v>45839</v>
      </c>
      <c r="K71" s="92" t="s">
        <v>4900</v>
      </c>
      <c r="L71" s="88" t="s">
        <v>3239</v>
      </c>
      <c r="M71" s="903">
        <v>1360000000</v>
      </c>
      <c r="N71" s="107" t="s">
        <v>140</v>
      </c>
      <c r="O71" s="107"/>
      <c r="P71" s="88" t="s">
        <v>4837</v>
      </c>
      <c r="Q71" s="88"/>
      <c r="S71" s="904"/>
      <c r="U71" s="904"/>
      <c r="V71" s="88"/>
      <c r="W71" s="680" t="s">
        <v>1492</v>
      </c>
      <c r="X71" s="679"/>
    </row>
    <row r="72" spans="1:24" ht="18" customHeight="1">
      <c r="A72" s="1003">
        <v>29</v>
      </c>
      <c r="B72" s="91" t="s">
        <v>518</v>
      </c>
      <c r="C72" s="92" t="s">
        <v>1446</v>
      </c>
      <c r="D72" s="88" t="s">
        <v>4567</v>
      </c>
      <c r="E72" s="88" t="s">
        <v>4566</v>
      </c>
      <c r="F72" s="703" t="s">
        <v>4901</v>
      </c>
      <c r="G72" s="704" t="s">
        <v>192</v>
      </c>
      <c r="H72" s="705">
        <v>1</v>
      </c>
      <c r="I72" s="89"/>
      <c r="J72" s="89">
        <v>45869</v>
      </c>
      <c r="K72" s="92" t="s">
        <v>4902</v>
      </c>
      <c r="L72" s="88" t="s">
        <v>4568</v>
      </c>
      <c r="M72" s="903">
        <v>114543000</v>
      </c>
      <c r="N72" s="107" t="s">
        <v>140</v>
      </c>
      <c r="O72" s="107"/>
      <c r="P72" s="88" t="s">
        <v>4903</v>
      </c>
      <c r="Q72" s="88"/>
      <c r="S72" s="904"/>
      <c r="U72" s="904"/>
      <c r="V72" s="88"/>
      <c r="W72" s="680" t="s">
        <v>1492</v>
      </c>
      <c r="X72" s="679"/>
    </row>
    <row r="73" spans="1:24" ht="18" customHeight="1">
      <c r="A73" s="1005"/>
      <c r="B73" s="91" t="s">
        <v>518</v>
      </c>
      <c r="C73" s="92" t="s">
        <v>1446</v>
      </c>
      <c r="D73" s="88" t="s">
        <v>4572</v>
      </c>
      <c r="E73" s="88" t="s">
        <v>4571</v>
      </c>
      <c r="F73" s="703" t="s">
        <v>4901</v>
      </c>
      <c r="G73" s="704" t="s">
        <v>192</v>
      </c>
      <c r="H73" s="705">
        <v>2</v>
      </c>
      <c r="I73" s="89"/>
      <c r="J73" s="89">
        <v>45869</v>
      </c>
      <c r="K73" s="92" t="s">
        <v>4902</v>
      </c>
      <c r="L73" s="88" t="s">
        <v>4568</v>
      </c>
      <c r="M73" s="903">
        <v>114543000</v>
      </c>
      <c r="N73" s="107" t="s">
        <v>140</v>
      </c>
      <c r="O73" s="107"/>
      <c r="P73" s="88" t="s">
        <v>4903</v>
      </c>
      <c r="Q73" s="88"/>
      <c r="S73" s="904"/>
      <c r="U73" s="904"/>
      <c r="V73" s="88"/>
      <c r="W73" s="680" t="s">
        <v>1492</v>
      </c>
      <c r="X73" s="679"/>
    </row>
    <row r="74" spans="1:24" ht="18" customHeight="1">
      <c r="A74" s="533">
        <v>30</v>
      </c>
      <c r="B74" s="91" t="s">
        <v>518</v>
      </c>
      <c r="C74" s="92" t="s">
        <v>1133</v>
      </c>
      <c r="D74" s="88" t="s">
        <v>1534</v>
      </c>
      <c r="E74" s="88" t="s">
        <v>1533</v>
      </c>
      <c r="F74" s="703" t="s">
        <v>4904</v>
      </c>
      <c r="G74" s="704" t="s">
        <v>192</v>
      </c>
      <c r="H74" s="705">
        <v>1</v>
      </c>
      <c r="I74" s="89"/>
      <c r="J74" s="89">
        <v>45778</v>
      </c>
      <c r="K74" s="92" t="s">
        <v>4905</v>
      </c>
      <c r="L74" s="88" t="s">
        <v>1535</v>
      </c>
      <c r="M74" s="903">
        <v>14850000</v>
      </c>
      <c r="N74" s="107" t="s">
        <v>140</v>
      </c>
      <c r="O74" s="107"/>
      <c r="P74" s="88" t="s">
        <v>4903</v>
      </c>
      <c r="Q74" s="88"/>
      <c r="S74" s="904"/>
      <c r="U74" s="904"/>
      <c r="V74" s="88"/>
      <c r="W74" s="680" t="s">
        <v>1492</v>
      </c>
      <c r="X74" s="679"/>
    </row>
    <row r="75" spans="1:24" ht="18" customHeight="1">
      <c r="A75" s="533">
        <v>31</v>
      </c>
      <c r="B75" s="91" t="s">
        <v>518</v>
      </c>
      <c r="C75" s="92" t="s">
        <v>1133</v>
      </c>
      <c r="D75" s="88" t="s">
        <v>1541</v>
      </c>
      <c r="E75" s="88" t="s">
        <v>1540</v>
      </c>
      <c r="F75" s="703" t="s">
        <v>4906</v>
      </c>
      <c r="G75" s="704" t="s">
        <v>192</v>
      </c>
      <c r="H75" s="705">
        <v>1</v>
      </c>
      <c r="I75" s="89"/>
      <c r="J75" s="89">
        <v>45778</v>
      </c>
      <c r="K75" s="92" t="s">
        <v>4905</v>
      </c>
      <c r="L75" s="88" t="s">
        <v>1542</v>
      </c>
      <c r="M75" s="903">
        <v>36250500</v>
      </c>
      <c r="N75" s="107" t="s">
        <v>140</v>
      </c>
      <c r="O75" s="107"/>
      <c r="P75" s="88" t="s">
        <v>4903</v>
      </c>
      <c r="Q75" s="88"/>
      <c r="S75" s="904"/>
      <c r="U75" s="904"/>
      <c r="V75" s="88"/>
      <c r="W75" s="680" t="s">
        <v>1492</v>
      </c>
      <c r="X75" s="679"/>
    </row>
    <row r="76" spans="1:24" ht="18" customHeight="1">
      <c r="A76" s="533">
        <v>32</v>
      </c>
      <c r="B76" s="91" t="s">
        <v>2570</v>
      </c>
      <c r="C76" s="92" t="s">
        <v>2571</v>
      </c>
      <c r="D76" s="88" t="s">
        <v>4907</v>
      </c>
      <c r="E76" s="88" t="s">
        <v>4908</v>
      </c>
      <c r="F76" s="703" t="s">
        <v>4909</v>
      </c>
      <c r="G76" s="704" t="s">
        <v>192</v>
      </c>
      <c r="H76" s="705">
        <v>1</v>
      </c>
      <c r="I76" s="89"/>
      <c r="J76" s="89">
        <v>45869</v>
      </c>
      <c r="K76" s="92" t="s">
        <v>4910</v>
      </c>
      <c r="L76" s="88" t="s">
        <v>4911</v>
      </c>
      <c r="M76" s="903">
        <v>72072072</v>
      </c>
      <c r="N76" s="107"/>
      <c r="O76" s="107" t="s">
        <v>4717</v>
      </c>
      <c r="P76" s="88" t="s">
        <v>4912</v>
      </c>
      <c r="Q76" s="88"/>
      <c r="S76" s="904"/>
      <c r="U76" s="904"/>
      <c r="V76" s="88"/>
      <c r="W76" s="680" t="s">
        <v>1492</v>
      </c>
      <c r="X76" s="679"/>
    </row>
    <row r="77" spans="1:24" ht="18" customHeight="1">
      <c r="A77" s="1003">
        <v>33</v>
      </c>
      <c r="B77" s="91" t="s">
        <v>271</v>
      </c>
      <c r="C77" s="92" t="s">
        <v>272</v>
      </c>
      <c r="D77" s="88" t="s">
        <v>595</v>
      </c>
      <c r="E77" s="88" t="s">
        <v>594</v>
      </c>
      <c r="F77" s="703" t="s">
        <v>4913</v>
      </c>
      <c r="G77" s="704" t="s">
        <v>192</v>
      </c>
      <c r="H77" s="705">
        <v>1</v>
      </c>
      <c r="I77" s="89"/>
      <c r="J77" s="89">
        <v>46021</v>
      </c>
      <c r="K77" s="92" t="s">
        <v>4914</v>
      </c>
      <c r="L77" s="88" t="s">
        <v>560</v>
      </c>
      <c r="M77" s="903">
        <v>112500000</v>
      </c>
      <c r="N77" s="107" t="s">
        <v>140</v>
      </c>
      <c r="O77" s="107"/>
      <c r="P77" s="88" t="s">
        <v>199</v>
      </c>
      <c r="Q77" s="88"/>
      <c r="S77" s="904"/>
      <c r="U77" s="904"/>
      <c r="V77" s="88"/>
      <c r="W77" s="680" t="s">
        <v>1492</v>
      </c>
      <c r="X77" s="679"/>
    </row>
    <row r="78" spans="1:24" ht="18" customHeight="1">
      <c r="A78" s="1005"/>
      <c r="B78" s="91" t="s">
        <v>271</v>
      </c>
      <c r="C78" s="92" t="s">
        <v>272</v>
      </c>
      <c r="D78" s="88" t="s">
        <v>598</v>
      </c>
      <c r="E78" s="88" t="s">
        <v>597</v>
      </c>
      <c r="F78" s="703" t="s">
        <v>4913</v>
      </c>
      <c r="G78" s="704" t="s">
        <v>192</v>
      </c>
      <c r="H78" s="705">
        <v>2</v>
      </c>
      <c r="I78" s="89"/>
      <c r="J78" s="89">
        <v>46021</v>
      </c>
      <c r="K78" s="92" t="s">
        <v>4914</v>
      </c>
      <c r="L78" s="88" t="s">
        <v>560</v>
      </c>
      <c r="M78" s="903">
        <v>112500000</v>
      </c>
      <c r="N78" s="107" t="s">
        <v>140</v>
      </c>
      <c r="O78" s="107"/>
      <c r="P78" s="88" t="s">
        <v>199</v>
      </c>
      <c r="Q78" s="88"/>
      <c r="S78" s="904"/>
      <c r="U78" s="904"/>
      <c r="V78" s="88"/>
      <c r="W78" s="680" t="s">
        <v>1492</v>
      </c>
      <c r="X78" s="679"/>
    </row>
    <row r="79" spans="1:24" ht="18" customHeight="1">
      <c r="A79" s="533">
        <v>34</v>
      </c>
      <c r="B79" s="91" t="s">
        <v>4863</v>
      </c>
      <c r="C79" s="92" t="s">
        <v>3438</v>
      </c>
      <c r="D79" s="88" t="s">
        <v>4915</v>
      </c>
      <c r="E79" s="88" t="s">
        <v>4916</v>
      </c>
      <c r="F79" s="703" t="s">
        <v>4917</v>
      </c>
      <c r="G79" s="704" t="s">
        <v>192</v>
      </c>
      <c r="H79" s="705">
        <v>1</v>
      </c>
      <c r="I79" s="89"/>
      <c r="J79" s="89">
        <v>45869</v>
      </c>
      <c r="K79" s="92" t="s">
        <v>4918</v>
      </c>
      <c r="L79" s="88" t="s">
        <v>2661</v>
      </c>
      <c r="M79" s="903">
        <v>43500000</v>
      </c>
      <c r="N79" s="107"/>
      <c r="O79" s="107" t="s">
        <v>4717</v>
      </c>
      <c r="P79" s="88" t="s">
        <v>4919</v>
      </c>
      <c r="Q79" s="88"/>
      <c r="S79" s="904"/>
      <c r="U79" s="904"/>
      <c r="V79" s="88"/>
      <c r="W79" s="680" t="s">
        <v>195</v>
      </c>
      <c r="X79" s="679"/>
    </row>
    <row r="80" spans="1:24" ht="18" customHeight="1">
      <c r="A80" s="533">
        <v>35</v>
      </c>
      <c r="B80" s="91" t="s">
        <v>206</v>
      </c>
      <c r="C80" s="92" t="s">
        <v>188</v>
      </c>
      <c r="D80" s="88" t="s">
        <v>4920</v>
      </c>
      <c r="E80" s="88" t="s">
        <v>4921</v>
      </c>
      <c r="F80" s="703" t="s">
        <v>4922</v>
      </c>
      <c r="G80" s="704" t="s">
        <v>192</v>
      </c>
      <c r="H80" s="705">
        <v>1</v>
      </c>
      <c r="I80" s="89"/>
      <c r="J80" s="89">
        <v>45869</v>
      </c>
      <c r="K80" s="92" t="s">
        <v>4923</v>
      </c>
      <c r="L80" s="88" t="s">
        <v>4924</v>
      </c>
      <c r="M80" s="903">
        <v>6371622</v>
      </c>
      <c r="N80" s="107"/>
      <c r="O80" s="107" t="s">
        <v>4717</v>
      </c>
      <c r="P80" s="88" t="s">
        <v>354</v>
      </c>
      <c r="Q80" s="88"/>
      <c r="S80" s="904"/>
      <c r="U80" s="904"/>
      <c r="V80" s="88"/>
      <c r="W80" s="680" t="s">
        <v>195</v>
      </c>
      <c r="X80" s="679"/>
    </row>
    <row r="81" spans="1:24" ht="18" customHeight="1">
      <c r="A81" s="533">
        <v>36</v>
      </c>
      <c r="B81" s="91" t="s">
        <v>241</v>
      </c>
      <c r="C81" s="92" t="s">
        <v>242</v>
      </c>
      <c r="D81" s="88" t="s">
        <v>4583</v>
      </c>
      <c r="E81" s="88" t="s">
        <v>4582</v>
      </c>
      <c r="F81" s="703" t="s">
        <v>4925</v>
      </c>
      <c r="G81" s="704" t="s">
        <v>192</v>
      </c>
      <c r="H81" s="705">
        <v>1</v>
      </c>
      <c r="I81" s="89"/>
      <c r="J81" s="89">
        <v>45838</v>
      </c>
      <c r="K81" s="92" t="s">
        <v>4796</v>
      </c>
      <c r="L81" s="88" t="s">
        <v>4584</v>
      </c>
      <c r="M81" s="903">
        <v>67810000</v>
      </c>
      <c r="N81" s="107" t="s">
        <v>140</v>
      </c>
      <c r="O81" s="107"/>
      <c r="P81" s="88" t="s">
        <v>386</v>
      </c>
      <c r="Q81" s="88"/>
      <c r="S81" s="904"/>
      <c r="U81" s="904"/>
      <c r="V81" s="88"/>
      <c r="W81" s="680" t="s">
        <v>195</v>
      </c>
      <c r="X81" s="679"/>
    </row>
    <row r="82" spans="1:24" ht="18" customHeight="1">
      <c r="A82" s="533">
        <v>37</v>
      </c>
      <c r="B82" s="91" t="s">
        <v>271</v>
      </c>
      <c r="C82" s="92" t="s">
        <v>1546</v>
      </c>
      <c r="D82" s="88" t="s">
        <v>1548</v>
      </c>
      <c r="E82" s="88" t="s">
        <v>1547</v>
      </c>
      <c r="F82" s="703" t="s">
        <v>4926</v>
      </c>
      <c r="G82" s="704" t="s">
        <v>192</v>
      </c>
      <c r="H82" s="705">
        <v>1</v>
      </c>
      <c r="I82" s="89"/>
      <c r="J82" s="89">
        <v>45838</v>
      </c>
      <c r="K82" s="92" t="s">
        <v>4836</v>
      </c>
      <c r="L82" s="88" t="s">
        <v>1549</v>
      </c>
      <c r="M82" s="903">
        <v>145223481</v>
      </c>
      <c r="N82" s="107" t="s">
        <v>140</v>
      </c>
      <c r="O82" s="107"/>
      <c r="P82" s="88" t="s">
        <v>4927</v>
      </c>
      <c r="Q82" s="88"/>
      <c r="S82" s="904"/>
      <c r="U82" s="904"/>
      <c r="V82" s="88"/>
      <c r="W82" s="680" t="s">
        <v>195</v>
      </c>
      <c r="X82" s="679"/>
    </row>
    <row r="83" spans="1:24" ht="18" customHeight="1">
      <c r="A83" s="533">
        <v>38</v>
      </c>
      <c r="B83" s="91" t="s">
        <v>271</v>
      </c>
      <c r="C83" s="92" t="s">
        <v>1891</v>
      </c>
      <c r="D83" s="88" t="s">
        <v>4928</v>
      </c>
      <c r="E83" s="88" t="s">
        <v>4929</v>
      </c>
      <c r="F83" s="703" t="s">
        <v>4930</v>
      </c>
      <c r="G83" s="704" t="s">
        <v>192</v>
      </c>
      <c r="H83" s="705">
        <v>1</v>
      </c>
      <c r="I83" s="89"/>
      <c r="J83" s="89">
        <v>45838</v>
      </c>
      <c r="K83" s="92" t="s">
        <v>4869</v>
      </c>
      <c r="L83" s="88" t="s">
        <v>2171</v>
      </c>
      <c r="M83" s="903">
        <v>252252252</v>
      </c>
      <c r="N83" s="107"/>
      <c r="O83" s="107" t="s">
        <v>4717</v>
      </c>
      <c r="P83" s="88" t="s">
        <v>4931</v>
      </c>
      <c r="Q83" s="88"/>
      <c r="S83" s="904"/>
      <c r="U83" s="904"/>
      <c r="V83" s="88"/>
      <c r="W83" s="680" t="s">
        <v>195</v>
      </c>
      <c r="X83" s="679"/>
    </row>
    <row r="84" spans="1:24" ht="18" customHeight="1">
      <c r="A84" s="533">
        <v>39</v>
      </c>
      <c r="B84" s="91"/>
      <c r="C84" s="92"/>
      <c r="D84" s="88"/>
      <c r="E84" s="88" t="e">
        <v>#N/A</v>
      </c>
      <c r="F84" s="703" t="s">
        <v>4932</v>
      </c>
      <c r="G84" s="704"/>
      <c r="H84" s="705"/>
      <c r="I84" s="89"/>
      <c r="J84" s="89"/>
      <c r="K84" s="92"/>
      <c r="L84" s="88" t="e">
        <v>#N/A</v>
      </c>
      <c r="M84" s="903"/>
      <c r="N84" s="107"/>
      <c r="O84" s="107"/>
      <c r="P84" s="88"/>
      <c r="Q84" s="88"/>
      <c r="S84" s="904"/>
      <c r="U84" s="904"/>
      <c r="V84" s="88"/>
      <c r="W84" s="680"/>
      <c r="X84" s="679"/>
    </row>
    <row r="85" spans="1:24" ht="18" customHeight="1">
      <c r="A85" s="1003">
        <v>40</v>
      </c>
      <c r="B85" s="91" t="s">
        <v>518</v>
      </c>
      <c r="C85" s="92"/>
      <c r="D85" s="88"/>
      <c r="E85" s="88" t="e">
        <v>#N/A</v>
      </c>
      <c r="F85" s="703" t="s">
        <v>4933</v>
      </c>
      <c r="G85" s="704" t="s">
        <v>192</v>
      </c>
      <c r="H85" s="705">
        <v>1</v>
      </c>
      <c r="I85" s="89"/>
      <c r="J85" s="89"/>
      <c r="K85" s="92"/>
      <c r="L85" s="88" t="e">
        <v>#N/A</v>
      </c>
      <c r="M85" s="903"/>
      <c r="N85" s="107"/>
      <c r="O85" s="107"/>
      <c r="P85" s="88"/>
      <c r="Q85" s="88"/>
      <c r="S85" s="904"/>
      <c r="U85" s="904"/>
      <c r="V85" s="88"/>
      <c r="W85" s="680"/>
      <c r="X85" s="679"/>
    </row>
    <row r="86" spans="1:24" ht="18" customHeight="1">
      <c r="A86" s="1005"/>
      <c r="B86" s="91" t="s">
        <v>518</v>
      </c>
      <c r="C86" s="92" t="s">
        <v>1446</v>
      </c>
      <c r="D86" s="88" t="s">
        <v>3787</v>
      </c>
      <c r="E86" s="88" t="s">
        <v>3786</v>
      </c>
      <c r="F86" s="703" t="s">
        <v>4933</v>
      </c>
      <c r="G86" s="704" t="s">
        <v>192</v>
      </c>
      <c r="H86" s="705">
        <v>2</v>
      </c>
      <c r="I86" s="89"/>
      <c r="J86" s="89">
        <v>46020</v>
      </c>
      <c r="K86" s="92" t="s">
        <v>4934</v>
      </c>
      <c r="L86" s="88" t="s">
        <v>2782</v>
      </c>
      <c r="M86" s="903">
        <v>3500000000</v>
      </c>
      <c r="N86" s="107" t="s">
        <v>140</v>
      </c>
      <c r="O86" s="107"/>
      <c r="P86" s="88" t="s">
        <v>4935</v>
      </c>
      <c r="Q86" s="88"/>
      <c r="S86" s="904"/>
      <c r="U86" s="904"/>
      <c r="V86" s="88"/>
      <c r="W86" s="680" t="s">
        <v>1492</v>
      </c>
      <c r="X86" s="679"/>
    </row>
    <row r="87" spans="1:24" ht="18" customHeight="1">
      <c r="A87" s="533">
        <v>41</v>
      </c>
      <c r="B87" s="91" t="s">
        <v>4936</v>
      </c>
      <c r="C87" s="92" t="s">
        <v>4937</v>
      </c>
      <c r="D87" s="88" t="s">
        <v>4938</v>
      </c>
      <c r="E87" s="88" t="s">
        <v>4939</v>
      </c>
      <c r="F87" s="703" t="s">
        <v>4940</v>
      </c>
      <c r="G87" s="704" t="s">
        <v>192</v>
      </c>
      <c r="H87" s="705">
        <v>1</v>
      </c>
      <c r="I87" s="89"/>
      <c r="J87" s="89">
        <v>45869</v>
      </c>
      <c r="K87" s="92"/>
      <c r="L87" s="88" t="s">
        <v>4941</v>
      </c>
      <c r="M87" s="903">
        <v>0</v>
      </c>
      <c r="N87" s="107"/>
      <c r="O87" s="107" t="s">
        <v>4717</v>
      </c>
      <c r="P87" s="88" t="s">
        <v>4749</v>
      </c>
      <c r="Q87" s="88"/>
      <c r="S87" s="904"/>
      <c r="U87" s="904"/>
      <c r="V87" s="88"/>
      <c r="W87" s="680" t="s">
        <v>195</v>
      </c>
      <c r="X87" s="679"/>
    </row>
    <row r="88" spans="1:24" ht="18" customHeight="1">
      <c r="A88" s="1003">
        <v>42</v>
      </c>
      <c r="B88" s="91" t="s">
        <v>4936</v>
      </c>
      <c r="C88" s="92" t="s">
        <v>4937</v>
      </c>
      <c r="D88" s="88" t="s">
        <v>4942</v>
      </c>
      <c r="E88" s="88" t="s">
        <v>4943</v>
      </c>
      <c r="F88" s="703" t="s">
        <v>4944</v>
      </c>
      <c r="G88" s="704" t="s">
        <v>192</v>
      </c>
      <c r="H88" s="705">
        <v>1</v>
      </c>
      <c r="I88" s="89"/>
      <c r="J88" s="89">
        <v>45869</v>
      </c>
      <c r="K88" s="92" t="s">
        <v>4945</v>
      </c>
      <c r="L88" s="88" t="s">
        <v>2631</v>
      </c>
      <c r="M88" s="903">
        <v>72072072</v>
      </c>
      <c r="N88" s="107"/>
      <c r="O88" s="107" t="s">
        <v>4717</v>
      </c>
      <c r="P88" s="88" t="s">
        <v>4946</v>
      </c>
      <c r="Q88" s="88"/>
      <c r="S88" s="904"/>
      <c r="U88" s="904"/>
      <c r="V88" s="88"/>
      <c r="W88" s="680" t="s">
        <v>195</v>
      </c>
      <c r="X88" s="679"/>
    </row>
    <row r="89" spans="1:24" ht="18" customHeight="1">
      <c r="A89" s="1005"/>
      <c r="B89" s="91" t="s">
        <v>4936</v>
      </c>
      <c r="C89" s="92" t="s">
        <v>4937</v>
      </c>
      <c r="D89" s="88" t="s">
        <v>4947</v>
      </c>
      <c r="E89" s="88" t="s">
        <v>4948</v>
      </c>
      <c r="F89" s="703" t="s">
        <v>4944</v>
      </c>
      <c r="G89" s="704" t="s">
        <v>192</v>
      </c>
      <c r="H89" s="705">
        <v>2</v>
      </c>
      <c r="I89" s="89"/>
      <c r="J89" s="89">
        <v>45869</v>
      </c>
      <c r="K89" s="92" t="s">
        <v>4945</v>
      </c>
      <c r="L89" s="88" t="s">
        <v>2734</v>
      </c>
      <c r="M89" s="903">
        <v>49549550</v>
      </c>
      <c r="N89" s="107"/>
      <c r="O89" s="107" t="s">
        <v>4717</v>
      </c>
      <c r="P89" s="88" t="s">
        <v>4946</v>
      </c>
      <c r="Q89" s="88"/>
      <c r="S89" s="904"/>
      <c r="U89" s="904"/>
      <c r="V89" s="88"/>
      <c r="W89" s="680" t="s">
        <v>195</v>
      </c>
      <c r="X89" s="679"/>
    </row>
    <row r="90" spans="1:24" ht="18" customHeight="1">
      <c r="A90" s="533">
        <v>43</v>
      </c>
      <c r="B90" s="91" t="s">
        <v>4936</v>
      </c>
      <c r="C90" s="92" t="s">
        <v>4937</v>
      </c>
      <c r="D90" s="88" t="s">
        <v>2733</v>
      </c>
      <c r="E90" s="88" t="s">
        <v>2732</v>
      </c>
      <c r="F90" s="703" t="s">
        <v>4949</v>
      </c>
      <c r="G90" s="704" t="s">
        <v>192</v>
      </c>
      <c r="H90" s="705">
        <v>1</v>
      </c>
      <c r="I90" s="89"/>
      <c r="J90" s="89">
        <v>45869</v>
      </c>
      <c r="K90" s="92"/>
      <c r="L90" s="88" t="s">
        <v>2734</v>
      </c>
      <c r="M90" s="903">
        <v>0</v>
      </c>
      <c r="N90" s="107"/>
      <c r="O90" s="107"/>
      <c r="P90" s="88" t="s">
        <v>4950</v>
      </c>
      <c r="Q90" s="88"/>
      <c r="S90" s="904"/>
      <c r="U90" s="904"/>
      <c r="V90" s="88"/>
      <c r="W90" s="680" t="s">
        <v>195</v>
      </c>
      <c r="X90" s="679"/>
    </row>
    <row r="91" spans="1:24" ht="18" customHeight="1">
      <c r="A91" s="533">
        <v>44</v>
      </c>
      <c r="B91" s="91" t="s">
        <v>518</v>
      </c>
      <c r="C91" s="92" t="s">
        <v>1446</v>
      </c>
      <c r="D91" s="88" t="s">
        <v>4951</v>
      </c>
      <c r="E91" s="88" t="s">
        <v>4952</v>
      </c>
      <c r="F91" s="703" t="s">
        <v>4953</v>
      </c>
      <c r="G91" s="704" t="s">
        <v>192</v>
      </c>
      <c r="H91" s="705">
        <v>1</v>
      </c>
      <c r="I91" s="89"/>
      <c r="J91" s="89">
        <v>45898</v>
      </c>
      <c r="K91" s="92" t="s">
        <v>4954</v>
      </c>
      <c r="L91" s="88" t="s">
        <v>3239</v>
      </c>
      <c r="M91" s="903">
        <v>80000000</v>
      </c>
      <c r="N91" s="107"/>
      <c r="O91" s="107" t="s">
        <v>4717</v>
      </c>
      <c r="P91" s="88" t="s">
        <v>4955</v>
      </c>
      <c r="Q91" s="88"/>
      <c r="S91" s="904"/>
      <c r="U91" s="904"/>
      <c r="V91" s="88"/>
      <c r="W91" s="680" t="s">
        <v>195</v>
      </c>
      <c r="X91" s="679"/>
    </row>
    <row r="92" spans="1:24" ht="18" customHeight="1">
      <c r="A92" s="533">
        <v>45</v>
      </c>
      <c r="B92" s="91" t="s">
        <v>206</v>
      </c>
      <c r="C92" s="92" t="s">
        <v>188</v>
      </c>
      <c r="D92" s="88" t="s">
        <v>1561</v>
      </c>
      <c r="E92" s="88" t="s">
        <v>1560</v>
      </c>
      <c r="F92" s="703" t="s">
        <v>4956</v>
      </c>
      <c r="G92" s="704" t="s">
        <v>192</v>
      </c>
      <c r="H92" s="705">
        <v>1</v>
      </c>
      <c r="I92" s="89"/>
      <c r="J92" s="89">
        <v>45901</v>
      </c>
      <c r="K92" s="92" t="s">
        <v>4957</v>
      </c>
      <c r="L92" s="88" t="s">
        <v>1562</v>
      </c>
      <c r="M92" s="903">
        <v>12500000</v>
      </c>
      <c r="N92" s="107" t="s">
        <v>140</v>
      </c>
      <c r="O92" s="107"/>
      <c r="P92" s="88" t="s">
        <v>4958</v>
      </c>
      <c r="Q92" s="88"/>
      <c r="S92" s="904"/>
      <c r="U92" s="904"/>
      <c r="V92" s="88"/>
      <c r="W92" s="680" t="s">
        <v>195</v>
      </c>
      <c r="X92" s="679"/>
    </row>
    <row r="93" spans="1:24" ht="18" customHeight="1">
      <c r="A93" s="533">
        <v>46</v>
      </c>
      <c r="B93" s="91" t="s">
        <v>206</v>
      </c>
      <c r="C93" s="92" t="s">
        <v>188</v>
      </c>
      <c r="D93" s="88" t="s">
        <v>1556</v>
      </c>
      <c r="E93" s="88" t="s">
        <v>1555</v>
      </c>
      <c r="F93" s="703" t="s">
        <v>4959</v>
      </c>
      <c r="G93" s="704" t="s">
        <v>192</v>
      </c>
      <c r="H93" s="705">
        <v>1</v>
      </c>
      <c r="I93" s="89"/>
      <c r="J93" s="89">
        <v>45901</v>
      </c>
      <c r="K93" s="92"/>
      <c r="L93" s="88" t="s">
        <v>1557</v>
      </c>
      <c r="M93" s="903">
        <v>68900000</v>
      </c>
      <c r="N93" s="107" t="s">
        <v>140</v>
      </c>
      <c r="O93" s="107"/>
      <c r="P93" s="88" t="s">
        <v>1558</v>
      </c>
      <c r="Q93" s="88"/>
      <c r="S93" s="904"/>
      <c r="U93" s="904"/>
      <c r="V93" s="88"/>
      <c r="W93" s="680" t="s">
        <v>195</v>
      </c>
      <c r="X93" s="679"/>
    </row>
    <row r="94" spans="1:24" ht="18" customHeight="1">
      <c r="A94" s="533">
        <v>47</v>
      </c>
      <c r="B94" s="91" t="s">
        <v>168</v>
      </c>
      <c r="C94" s="92" t="s">
        <v>260</v>
      </c>
      <c r="D94" s="213" t="s">
        <v>4633</v>
      </c>
      <c r="E94" s="88">
        <v>0</v>
      </c>
      <c r="F94" s="703" t="s">
        <v>4960</v>
      </c>
      <c r="G94" s="704" t="s">
        <v>192</v>
      </c>
      <c r="H94" s="705">
        <v>1</v>
      </c>
      <c r="I94" s="89"/>
      <c r="J94" s="89">
        <v>45962</v>
      </c>
      <c r="K94" s="92" t="s">
        <v>4961</v>
      </c>
      <c r="L94" s="217" t="s">
        <v>4634</v>
      </c>
      <c r="M94" s="903">
        <v>376130000</v>
      </c>
      <c r="N94" s="107" t="s">
        <v>140</v>
      </c>
      <c r="O94" s="107"/>
      <c r="P94" s="88" t="s">
        <v>4962</v>
      </c>
      <c r="Q94" s="88"/>
      <c r="S94" s="904"/>
      <c r="U94" s="904"/>
      <c r="V94" s="88"/>
      <c r="W94" s="680" t="s">
        <v>4963</v>
      </c>
      <c r="X94" s="679"/>
    </row>
    <row r="95" spans="1:24" ht="18" customHeight="1">
      <c r="A95" s="533">
        <v>48</v>
      </c>
      <c r="B95" s="91" t="s">
        <v>271</v>
      </c>
      <c r="C95" s="92" t="s">
        <v>1891</v>
      </c>
      <c r="D95" s="88" t="s">
        <v>3779</v>
      </c>
      <c r="E95" s="88" t="s">
        <v>3778</v>
      </c>
      <c r="F95" s="703" t="s">
        <v>4964</v>
      </c>
      <c r="G95" s="704" t="s">
        <v>192</v>
      </c>
      <c r="H95" s="705">
        <v>1</v>
      </c>
      <c r="I95" s="89"/>
      <c r="J95" s="89">
        <v>45931</v>
      </c>
      <c r="K95" s="92" t="s">
        <v>4961</v>
      </c>
      <c r="L95" s="88" t="s">
        <v>3780</v>
      </c>
      <c r="M95" s="903">
        <v>190000000</v>
      </c>
      <c r="N95" s="107" t="s">
        <v>140</v>
      </c>
      <c r="O95" s="107"/>
      <c r="P95" s="88" t="s">
        <v>4965</v>
      </c>
      <c r="Q95" s="88"/>
      <c r="S95" s="904"/>
      <c r="U95" s="904"/>
      <c r="V95" s="88"/>
      <c r="W95" s="680" t="s">
        <v>4963</v>
      </c>
      <c r="X95" s="679"/>
    </row>
    <row r="96" spans="1:24" ht="18" customHeight="1">
      <c r="A96" s="533">
        <v>49</v>
      </c>
      <c r="B96" s="91" t="s">
        <v>4863</v>
      </c>
      <c r="C96" s="92" t="s">
        <v>1840</v>
      </c>
      <c r="D96" s="88" t="s">
        <v>4966</v>
      </c>
      <c r="E96" s="88" t="s">
        <v>4967</v>
      </c>
      <c r="F96" s="703" t="s">
        <v>4968</v>
      </c>
      <c r="G96" s="704" t="s">
        <v>192</v>
      </c>
      <c r="H96" s="705">
        <v>1</v>
      </c>
      <c r="I96" s="89"/>
      <c r="J96" s="89">
        <v>45898</v>
      </c>
      <c r="K96" s="92" t="s">
        <v>4969</v>
      </c>
      <c r="L96" s="88" t="s">
        <v>1929</v>
      </c>
      <c r="M96" s="903">
        <v>9909910</v>
      </c>
      <c r="N96" s="107"/>
      <c r="O96" s="107" t="s">
        <v>4717</v>
      </c>
      <c r="P96" s="88" t="s">
        <v>4970</v>
      </c>
      <c r="Q96" s="88"/>
      <c r="S96" s="904"/>
      <c r="U96" s="904"/>
      <c r="V96" s="88"/>
      <c r="W96" s="680" t="s">
        <v>1492</v>
      </c>
      <c r="X96" s="679"/>
    </row>
    <row r="97" spans="1:24" ht="18" customHeight="1">
      <c r="A97" s="533">
        <v>50</v>
      </c>
      <c r="B97" s="91" t="s">
        <v>168</v>
      </c>
      <c r="C97" s="92" t="s">
        <v>260</v>
      </c>
      <c r="D97" s="88" t="s">
        <v>4628</v>
      </c>
      <c r="E97" s="88">
        <v>0</v>
      </c>
      <c r="F97" s="703" t="s">
        <v>4971</v>
      </c>
      <c r="G97" s="704" t="s">
        <v>192</v>
      </c>
      <c r="H97" s="705">
        <v>1</v>
      </c>
      <c r="I97" s="89"/>
      <c r="J97" s="89">
        <v>45931</v>
      </c>
      <c r="K97" s="92" t="s">
        <v>4972</v>
      </c>
      <c r="L97" s="88" t="s">
        <v>4973</v>
      </c>
      <c r="M97" s="903">
        <v>56670000</v>
      </c>
      <c r="N97" s="107" t="s">
        <v>140</v>
      </c>
      <c r="O97" s="107"/>
      <c r="P97" s="88" t="s">
        <v>4962</v>
      </c>
      <c r="Q97" s="88"/>
      <c r="S97" s="904"/>
      <c r="U97" s="904"/>
      <c r="V97" s="88"/>
      <c r="W97" s="680" t="s">
        <v>4963</v>
      </c>
      <c r="X97" s="679"/>
    </row>
    <row r="98" spans="1:24" ht="18" customHeight="1">
      <c r="A98" s="1003">
        <v>51</v>
      </c>
      <c r="B98" s="91" t="s">
        <v>271</v>
      </c>
      <c r="C98" s="92" t="s">
        <v>1891</v>
      </c>
      <c r="D98" s="490" t="s">
        <v>3768</v>
      </c>
      <c r="E98" s="88" t="s">
        <v>3767</v>
      </c>
      <c r="F98" s="703" t="s">
        <v>4974</v>
      </c>
      <c r="G98" s="704" t="s">
        <v>192</v>
      </c>
      <c r="H98" s="705">
        <v>1</v>
      </c>
      <c r="I98" s="89"/>
      <c r="J98" s="89">
        <v>45901</v>
      </c>
      <c r="K98" s="92" t="s">
        <v>4972</v>
      </c>
      <c r="L98" s="88" t="s">
        <v>2693</v>
      </c>
      <c r="M98" s="903">
        <v>206000000</v>
      </c>
      <c r="N98" s="107" t="s">
        <v>140</v>
      </c>
      <c r="O98" s="107"/>
      <c r="P98" s="88" t="s">
        <v>4975</v>
      </c>
      <c r="Q98" s="88"/>
      <c r="S98" s="904"/>
      <c r="U98" s="904"/>
      <c r="V98" s="88"/>
      <c r="W98" s="680" t="s">
        <v>4963</v>
      </c>
      <c r="X98" s="679"/>
    </row>
    <row r="99" spans="1:24" ht="18" customHeight="1">
      <c r="A99" s="1005"/>
      <c r="B99" s="91" t="s">
        <v>271</v>
      </c>
      <c r="C99" s="92" t="s">
        <v>1891</v>
      </c>
      <c r="D99" s="490" t="s">
        <v>3777</v>
      </c>
      <c r="E99" s="88" t="s">
        <v>3776</v>
      </c>
      <c r="F99" s="703" t="s">
        <v>4974</v>
      </c>
      <c r="G99" s="704" t="s">
        <v>192</v>
      </c>
      <c r="H99" s="705">
        <v>2</v>
      </c>
      <c r="I99" s="89"/>
      <c r="J99" s="89">
        <v>45901</v>
      </c>
      <c r="K99" s="92" t="s">
        <v>4972</v>
      </c>
      <c r="L99" s="88" t="s">
        <v>2693</v>
      </c>
      <c r="M99" s="903">
        <v>206000000</v>
      </c>
      <c r="N99" s="107" t="s">
        <v>140</v>
      </c>
      <c r="O99" s="107"/>
      <c r="P99" s="88" t="s">
        <v>4975</v>
      </c>
      <c r="Q99" s="88"/>
      <c r="S99" s="904"/>
      <c r="U99" s="904"/>
      <c r="V99" s="88"/>
      <c r="W99" s="680" t="s">
        <v>4963</v>
      </c>
      <c r="X99" s="679"/>
    </row>
    <row r="100" spans="1:24" ht="18" customHeight="1">
      <c r="A100" s="1003">
        <v>52</v>
      </c>
      <c r="B100" s="91" t="s">
        <v>271</v>
      </c>
      <c r="C100" s="92" t="s">
        <v>1891</v>
      </c>
      <c r="D100" s="490" t="s">
        <v>3762</v>
      </c>
      <c r="E100" s="88" t="s">
        <v>3761</v>
      </c>
      <c r="F100" s="703" t="s">
        <v>4976</v>
      </c>
      <c r="G100" s="704" t="s">
        <v>192</v>
      </c>
      <c r="H100" s="705">
        <v>1</v>
      </c>
      <c r="I100" s="89"/>
      <c r="J100" s="89">
        <v>45901</v>
      </c>
      <c r="K100" s="92" t="s">
        <v>4972</v>
      </c>
      <c r="L100" s="88" t="s">
        <v>3763</v>
      </c>
      <c r="M100" s="903">
        <v>792135135</v>
      </c>
      <c r="N100" s="107" t="s">
        <v>140</v>
      </c>
      <c r="O100" s="107"/>
      <c r="P100" s="88" t="s">
        <v>4975</v>
      </c>
      <c r="Q100" s="88"/>
      <c r="S100" s="904"/>
      <c r="U100" s="904"/>
      <c r="V100" s="88"/>
      <c r="W100" s="680" t="s">
        <v>4963</v>
      </c>
      <c r="X100" s="679"/>
    </row>
    <row r="101" spans="1:24" ht="18" customHeight="1">
      <c r="A101" s="1005"/>
      <c r="B101" s="91" t="s">
        <v>271</v>
      </c>
      <c r="C101" s="92" t="s">
        <v>1891</v>
      </c>
      <c r="D101" s="490" t="s">
        <v>3772</v>
      </c>
      <c r="E101" s="88" t="s">
        <v>3771</v>
      </c>
      <c r="F101" s="703" t="s">
        <v>4976</v>
      </c>
      <c r="G101" s="704" t="s">
        <v>192</v>
      </c>
      <c r="H101" s="705">
        <v>2</v>
      </c>
      <c r="I101" s="89"/>
      <c r="J101" s="89">
        <v>45901</v>
      </c>
      <c r="K101" s="92" t="s">
        <v>4972</v>
      </c>
      <c r="L101" s="88" t="s">
        <v>3763</v>
      </c>
      <c r="M101" s="903">
        <v>792135135</v>
      </c>
      <c r="N101" s="107" t="s">
        <v>140</v>
      </c>
      <c r="O101" s="107"/>
      <c r="P101" s="88" t="s">
        <v>4975</v>
      </c>
      <c r="Q101" s="88"/>
      <c r="S101" s="904"/>
      <c r="U101" s="904"/>
      <c r="V101" s="88"/>
      <c r="W101" s="680" t="s">
        <v>4963</v>
      </c>
      <c r="X101" s="679"/>
    </row>
    <row r="102" spans="1:24" ht="18" customHeight="1">
      <c r="A102" s="1003">
        <v>53</v>
      </c>
      <c r="B102" s="91" t="s">
        <v>206</v>
      </c>
      <c r="C102" s="92" t="s">
        <v>188</v>
      </c>
      <c r="D102" s="88" t="s">
        <v>1572</v>
      </c>
      <c r="E102" s="88" t="s">
        <v>1571</v>
      </c>
      <c r="F102" s="703" t="s">
        <v>4977</v>
      </c>
      <c r="G102" s="704" t="s">
        <v>192</v>
      </c>
      <c r="H102" s="705">
        <v>1</v>
      </c>
      <c r="I102" s="89"/>
      <c r="J102" s="89">
        <v>45901</v>
      </c>
      <c r="K102" s="92" t="s">
        <v>4978</v>
      </c>
      <c r="L102" s="88" t="s">
        <v>1573</v>
      </c>
      <c r="M102" s="903">
        <v>42459636</v>
      </c>
      <c r="N102" s="107" t="s">
        <v>140</v>
      </c>
      <c r="O102" s="107"/>
      <c r="P102" s="88"/>
      <c r="Q102" s="88"/>
      <c r="S102" s="904"/>
      <c r="U102" s="904"/>
      <c r="V102" s="88"/>
      <c r="W102" s="680" t="s">
        <v>4963</v>
      </c>
      <c r="X102" s="679"/>
    </row>
    <row r="103" spans="1:24" ht="18" customHeight="1">
      <c r="A103" s="1005"/>
      <c r="B103" s="91" t="s">
        <v>206</v>
      </c>
      <c r="C103" s="92" t="s">
        <v>188</v>
      </c>
      <c r="D103" s="88" t="s">
        <v>1577</v>
      </c>
      <c r="E103" s="88" t="s">
        <v>1576</v>
      </c>
      <c r="F103" s="703" t="s">
        <v>4977</v>
      </c>
      <c r="G103" s="704" t="s">
        <v>192</v>
      </c>
      <c r="H103" s="705">
        <v>1</v>
      </c>
      <c r="I103" s="89"/>
      <c r="J103" s="89">
        <v>45901</v>
      </c>
      <c r="K103" s="92" t="s">
        <v>4978</v>
      </c>
      <c r="L103" s="88" t="s">
        <v>1573</v>
      </c>
      <c r="M103" s="903">
        <v>42459636</v>
      </c>
      <c r="N103" s="107" t="s">
        <v>140</v>
      </c>
      <c r="O103" s="107"/>
      <c r="P103" s="88"/>
      <c r="Q103" s="88"/>
      <c r="S103" s="904"/>
      <c r="U103" s="904"/>
      <c r="V103" s="88"/>
      <c r="W103" s="680" t="s">
        <v>4963</v>
      </c>
      <c r="X103" s="679"/>
    </row>
    <row r="104" spans="1:24" ht="18" customHeight="1">
      <c r="A104" s="533">
        <v>54</v>
      </c>
      <c r="B104" s="91" t="s">
        <v>518</v>
      </c>
      <c r="C104" s="92" t="s">
        <v>1446</v>
      </c>
      <c r="D104" s="88" t="s">
        <v>4979</v>
      </c>
      <c r="E104" s="88" t="s">
        <v>4980</v>
      </c>
      <c r="F104" s="703" t="s">
        <v>4981</v>
      </c>
      <c r="G104" s="704" t="s">
        <v>192</v>
      </c>
      <c r="H104" s="705">
        <v>1</v>
      </c>
      <c r="I104" s="89"/>
      <c r="J104" s="89">
        <v>45869</v>
      </c>
      <c r="K104" s="92" t="s">
        <v>4982</v>
      </c>
      <c r="L104" s="88" t="s">
        <v>4983</v>
      </c>
      <c r="M104" s="903">
        <v>80000000</v>
      </c>
      <c r="N104" s="107"/>
      <c r="O104" s="107" t="s">
        <v>4717</v>
      </c>
      <c r="P104" s="88" t="s">
        <v>4955</v>
      </c>
      <c r="Q104" s="88"/>
      <c r="S104" s="904"/>
      <c r="U104" s="904"/>
      <c r="V104" s="88"/>
      <c r="W104" s="680" t="s">
        <v>1492</v>
      </c>
      <c r="X104" s="679"/>
    </row>
    <row r="105" spans="1:24" ht="18" customHeight="1">
      <c r="A105" s="533">
        <v>55</v>
      </c>
      <c r="B105" s="91" t="s">
        <v>518</v>
      </c>
      <c r="C105" s="92" t="s">
        <v>498</v>
      </c>
      <c r="D105" s="88" t="s">
        <v>4984</v>
      </c>
      <c r="E105" s="88" t="s">
        <v>4985</v>
      </c>
      <c r="F105" s="703" t="s">
        <v>4986</v>
      </c>
      <c r="G105" s="704" t="s">
        <v>192</v>
      </c>
      <c r="H105" s="705">
        <v>1</v>
      </c>
      <c r="I105" s="89"/>
      <c r="J105" s="89">
        <v>45869</v>
      </c>
      <c r="K105" s="92" t="s">
        <v>4982</v>
      </c>
      <c r="L105" s="88" t="s">
        <v>4987</v>
      </c>
      <c r="M105" s="903">
        <v>85000000</v>
      </c>
      <c r="N105" s="107"/>
      <c r="O105" s="107" t="s">
        <v>4717</v>
      </c>
      <c r="P105" s="88" t="s">
        <v>4955</v>
      </c>
      <c r="Q105" s="88"/>
      <c r="S105" s="904"/>
      <c r="U105" s="904"/>
      <c r="V105" s="88"/>
      <c r="W105" s="680" t="s">
        <v>1492</v>
      </c>
      <c r="X105" s="679"/>
    </row>
    <row r="106" spans="1:24" ht="18" customHeight="1">
      <c r="A106" s="533">
        <v>56</v>
      </c>
      <c r="B106" s="91" t="s">
        <v>4936</v>
      </c>
      <c r="C106" s="92" t="s">
        <v>4937</v>
      </c>
      <c r="D106" s="88" t="s">
        <v>4988</v>
      </c>
      <c r="E106" s="88" t="s">
        <v>4989</v>
      </c>
      <c r="F106" s="703" t="s">
        <v>4990</v>
      </c>
      <c r="G106" s="704" t="s">
        <v>192</v>
      </c>
      <c r="H106" s="705">
        <v>1</v>
      </c>
      <c r="I106" s="89"/>
      <c r="J106" s="89">
        <v>45898</v>
      </c>
      <c r="K106" s="92" t="s">
        <v>4969</v>
      </c>
      <c r="L106" s="88" t="s">
        <v>4991</v>
      </c>
      <c r="M106" s="903">
        <v>0</v>
      </c>
      <c r="N106" s="107"/>
      <c r="O106" s="107" t="s">
        <v>4717</v>
      </c>
      <c r="P106" s="88" t="s">
        <v>4749</v>
      </c>
      <c r="Q106" s="88"/>
      <c r="S106" s="904"/>
      <c r="U106" s="904"/>
      <c r="V106" s="88"/>
      <c r="W106" s="680" t="s">
        <v>1492</v>
      </c>
      <c r="X106" s="679"/>
    </row>
    <row r="107" spans="1:24" ht="18" customHeight="1">
      <c r="A107" s="1003">
        <v>57</v>
      </c>
      <c r="B107" s="91" t="s">
        <v>518</v>
      </c>
      <c r="C107" s="92" t="s">
        <v>1446</v>
      </c>
      <c r="D107" s="88" t="s">
        <v>4992</v>
      </c>
      <c r="E107" s="88" t="s">
        <v>4993</v>
      </c>
      <c r="F107" s="703" t="s">
        <v>4994</v>
      </c>
      <c r="G107" s="704" t="s">
        <v>192</v>
      </c>
      <c r="H107" s="705">
        <v>1</v>
      </c>
      <c r="I107" s="89"/>
      <c r="J107" s="89">
        <v>45898</v>
      </c>
      <c r="K107" s="92"/>
      <c r="L107" s="88" t="s">
        <v>1923</v>
      </c>
      <c r="M107" s="903">
        <v>10000000</v>
      </c>
      <c r="N107" s="107"/>
      <c r="O107" s="107" t="s">
        <v>4717</v>
      </c>
      <c r="P107" s="88" t="s">
        <v>4995</v>
      </c>
      <c r="Q107" s="88"/>
      <c r="S107" s="904"/>
      <c r="U107" s="904"/>
      <c r="V107" s="88"/>
      <c r="W107" s="680" t="s">
        <v>1492</v>
      </c>
      <c r="X107" s="679"/>
    </row>
    <row r="108" spans="1:24" ht="18" customHeight="1">
      <c r="A108" s="1005"/>
      <c r="B108" s="91" t="s">
        <v>518</v>
      </c>
      <c r="C108" s="92" t="s">
        <v>1446</v>
      </c>
      <c r="D108" s="88" t="s">
        <v>4996</v>
      </c>
      <c r="E108" s="88" t="s">
        <v>4997</v>
      </c>
      <c r="F108" s="703" t="s">
        <v>4994</v>
      </c>
      <c r="G108" s="704" t="s">
        <v>192</v>
      </c>
      <c r="H108" s="705">
        <v>2</v>
      </c>
      <c r="I108" s="89"/>
      <c r="J108" s="89">
        <v>45898</v>
      </c>
      <c r="K108" s="92"/>
      <c r="L108" s="88" t="s">
        <v>1818</v>
      </c>
      <c r="M108" s="903">
        <v>10000000</v>
      </c>
      <c r="N108" s="107"/>
      <c r="O108" s="107" t="s">
        <v>4717</v>
      </c>
      <c r="P108" s="88" t="s">
        <v>4995</v>
      </c>
      <c r="Q108" s="88"/>
      <c r="S108" s="904"/>
      <c r="U108" s="904"/>
      <c r="V108" s="88"/>
      <c r="W108" s="680" t="s">
        <v>1492</v>
      </c>
      <c r="X108" s="679"/>
    </row>
    <row r="109" spans="1:24" ht="18" customHeight="1">
      <c r="A109" s="533">
        <v>58</v>
      </c>
      <c r="B109" s="725"/>
      <c r="C109" s="726"/>
      <c r="D109" s="727"/>
      <c r="E109" s="727"/>
      <c r="F109" s="728"/>
      <c r="G109" s="729"/>
      <c r="H109" s="730"/>
      <c r="I109" s="731"/>
      <c r="J109" s="731"/>
      <c r="K109" s="727" t="s">
        <v>4998</v>
      </c>
      <c r="L109" s="727" t="s">
        <v>4998</v>
      </c>
      <c r="M109" s="727" t="s">
        <v>4998</v>
      </c>
      <c r="N109" s="732"/>
      <c r="O109" s="732"/>
      <c r="P109" s="727" t="s">
        <v>4998</v>
      </c>
      <c r="Q109" s="727"/>
      <c r="R109" s="731"/>
      <c r="S109" s="911"/>
      <c r="T109" s="731"/>
      <c r="U109" s="911"/>
      <c r="V109" s="727"/>
      <c r="W109" s="733"/>
      <c r="X109" s="740"/>
    </row>
    <row r="110" spans="1:24" ht="39" customHeight="1">
      <c r="A110" s="533">
        <v>59</v>
      </c>
      <c r="B110" s="91" t="s">
        <v>206</v>
      </c>
      <c r="C110" s="92" t="s">
        <v>188</v>
      </c>
      <c r="D110" s="88" t="s">
        <v>3789</v>
      </c>
      <c r="E110" s="88" t="s">
        <v>3788</v>
      </c>
      <c r="F110" s="703" t="s">
        <v>4999</v>
      </c>
      <c r="G110" s="704" t="s">
        <v>192</v>
      </c>
      <c r="H110" s="705">
        <v>1</v>
      </c>
      <c r="I110" s="89"/>
      <c r="J110" s="89">
        <v>46021</v>
      </c>
      <c r="K110" s="92" t="s">
        <v>5000</v>
      </c>
      <c r="L110" s="88" t="s">
        <v>3790</v>
      </c>
      <c r="M110" s="903">
        <v>1268049550</v>
      </c>
      <c r="N110" s="107" t="s">
        <v>140</v>
      </c>
      <c r="O110" s="107"/>
      <c r="P110" s="88" t="s">
        <v>4935</v>
      </c>
      <c r="Q110" s="88"/>
      <c r="S110" s="904"/>
      <c r="U110" s="904"/>
      <c r="V110" s="88"/>
      <c r="W110" s="680" t="s">
        <v>1492</v>
      </c>
      <c r="X110" s="679"/>
    </row>
    <row r="111" spans="1:24" ht="18" customHeight="1">
      <c r="A111" s="533">
        <v>60</v>
      </c>
      <c r="B111" s="91" t="s">
        <v>206</v>
      </c>
      <c r="C111" s="92" t="s">
        <v>188</v>
      </c>
      <c r="D111" s="88" t="s">
        <v>1567</v>
      </c>
      <c r="E111" s="88" t="s">
        <v>1566</v>
      </c>
      <c r="F111" s="703" t="s">
        <v>5001</v>
      </c>
      <c r="G111" s="704"/>
      <c r="H111" s="705"/>
      <c r="I111" s="89"/>
      <c r="J111" s="89">
        <v>45901</v>
      </c>
      <c r="K111" s="92" t="s">
        <v>5002</v>
      </c>
      <c r="L111" s="88" t="s">
        <v>1568</v>
      </c>
      <c r="M111" s="903">
        <v>22250000</v>
      </c>
      <c r="N111" s="107" t="s">
        <v>140</v>
      </c>
      <c r="O111" s="107"/>
      <c r="P111" s="88" t="s">
        <v>5003</v>
      </c>
      <c r="Q111" s="88"/>
      <c r="S111" s="904"/>
      <c r="U111" s="904"/>
      <c r="V111" s="88"/>
      <c r="W111" s="680" t="s">
        <v>5004</v>
      </c>
      <c r="X111" s="679"/>
    </row>
    <row r="112" spans="1:24" ht="18" customHeight="1">
      <c r="A112" s="1003">
        <v>61</v>
      </c>
      <c r="B112" s="91" t="s">
        <v>206</v>
      </c>
      <c r="C112" s="92" t="s">
        <v>187</v>
      </c>
      <c r="D112" s="88" t="s">
        <v>3286</v>
      </c>
      <c r="E112" s="88" t="s">
        <v>3285</v>
      </c>
      <c r="F112" s="797" t="s">
        <v>5005</v>
      </c>
      <c r="G112" s="704" t="s">
        <v>192</v>
      </c>
      <c r="H112" s="705" t="s">
        <v>5006</v>
      </c>
      <c r="I112" s="89"/>
      <c r="J112" s="89">
        <v>45898</v>
      </c>
      <c r="K112" s="92"/>
      <c r="L112" s="88" t="s">
        <v>3287</v>
      </c>
      <c r="M112" s="903"/>
      <c r="N112" s="107"/>
      <c r="O112" s="107"/>
      <c r="P112" s="88" t="s">
        <v>2811</v>
      </c>
      <c r="Q112" s="88"/>
      <c r="S112" s="904"/>
      <c r="U112" s="904"/>
      <c r="V112" s="88"/>
      <c r="W112" s="680" t="s">
        <v>1492</v>
      </c>
      <c r="X112" s="679"/>
    </row>
    <row r="113" spans="1:24" ht="18" customHeight="1">
      <c r="A113" s="1004"/>
      <c r="B113" s="91" t="s">
        <v>206</v>
      </c>
      <c r="C113" s="92" t="s">
        <v>187</v>
      </c>
      <c r="D113" s="88" t="s">
        <v>3291</v>
      </c>
      <c r="E113" s="88" t="s">
        <v>3290</v>
      </c>
      <c r="F113" s="797" t="s">
        <v>5005</v>
      </c>
      <c r="G113" s="704" t="s">
        <v>192</v>
      </c>
      <c r="H113" s="705" t="s">
        <v>5007</v>
      </c>
      <c r="I113" s="89"/>
      <c r="J113" s="89">
        <v>45898</v>
      </c>
      <c r="K113" s="92"/>
      <c r="L113" s="88" t="s">
        <v>2067</v>
      </c>
      <c r="M113" s="903"/>
      <c r="N113" s="107"/>
      <c r="O113" s="107"/>
      <c r="P113" s="88"/>
      <c r="Q113" s="88"/>
      <c r="S113" s="904"/>
      <c r="U113" s="904"/>
      <c r="V113" s="88"/>
      <c r="W113" s="680" t="s">
        <v>1492</v>
      </c>
      <c r="X113" s="679"/>
    </row>
    <row r="114" spans="1:24" ht="18" customHeight="1">
      <c r="A114" s="1004"/>
      <c r="B114" s="91" t="s">
        <v>206</v>
      </c>
      <c r="C114" s="92" t="s">
        <v>187</v>
      </c>
      <c r="D114" s="88" t="s">
        <v>3049</v>
      </c>
      <c r="E114" s="88" t="s">
        <v>3048</v>
      </c>
      <c r="F114" s="797" t="s">
        <v>5005</v>
      </c>
      <c r="G114" s="704" t="s">
        <v>192</v>
      </c>
      <c r="H114" s="705" t="s">
        <v>5008</v>
      </c>
      <c r="I114" s="89"/>
      <c r="J114" s="89">
        <v>45898</v>
      </c>
      <c r="K114" s="92"/>
      <c r="L114" s="88" t="s">
        <v>750</v>
      </c>
      <c r="M114" s="903"/>
      <c r="N114" s="107"/>
      <c r="O114" s="107"/>
      <c r="P114" s="88"/>
      <c r="Q114" s="88"/>
      <c r="S114" s="904"/>
      <c r="U114" s="904"/>
      <c r="V114" s="88"/>
      <c r="W114" s="680" t="s">
        <v>1492</v>
      </c>
      <c r="X114" s="679"/>
    </row>
    <row r="115" spans="1:24" ht="18" customHeight="1">
      <c r="A115" s="1005"/>
      <c r="B115" s="91" t="s">
        <v>206</v>
      </c>
      <c r="C115" s="92" t="s">
        <v>187</v>
      </c>
      <c r="D115" s="88" t="s">
        <v>3215</v>
      </c>
      <c r="E115" s="88" t="s">
        <v>3214</v>
      </c>
      <c r="F115" s="797" t="s">
        <v>5005</v>
      </c>
      <c r="G115" s="704" t="s">
        <v>192</v>
      </c>
      <c r="H115" s="705" t="s">
        <v>5009</v>
      </c>
      <c r="I115" s="89"/>
      <c r="J115" s="89">
        <v>45898</v>
      </c>
      <c r="K115" s="92"/>
      <c r="L115" s="88" t="s">
        <v>1818</v>
      </c>
      <c r="M115" s="903"/>
      <c r="N115" s="107"/>
      <c r="O115" s="107"/>
      <c r="P115" s="88"/>
      <c r="Q115" s="88"/>
      <c r="S115" s="904"/>
      <c r="U115" s="904"/>
      <c r="V115" s="88"/>
      <c r="W115" s="680" t="s">
        <v>1492</v>
      </c>
      <c r="X115" s="679"/>
    </row>
    <row r="116" spans="1:24" ht="18" customHeight="1">
      <c r="A116" s="1003">
        <v>62</v>
      </c>
      <c r="B116" s="91" t="s">
        <v>206</v>
      </c>
      <c r="C116" s="92" t="s">
        <v>187</v>
      </c>
      <c r="D116" s="88" t="s">
        <v>4617</v>
      </c>
      <c r="E116" s="88" t="s">
        <v>4616</v>
      </c>
      <c r="F116" s="797" t="s">
        <v>5010</v>
      </c>
      <c r="G116" s="704" t="s">
        <v>192</v>
      </c>
      <c r="H116" s="705" t="s">
        <v>5006</v>
      </c>
      <c r="I116" s="89"/>
      <c r="J116" s="89">
        <v>45898</v>
      </c>
      <c r="K116" s="92"/>
      <c r="L116" s="88" t="s">
        <v>4618</v>
      </c>
      <c r="M116" s="903"/>
      <c r="N116" s="107"/>
      <c r="O116" s="107"/>
      <c r="P116" s="88" t="s">
        <v>2811</v>
      </c>
      <c r="Q116" s="88"/>
      <c r="S116" s="904"/>
      <c r="U116" s="904"/>
      <c r="V116" s="88"/>
      <c r="W116" s="680" t="s">
        <v>1492</v>
      </c>
      <c r="X116" s="679"/>
    </row>
    <row r="117" spans="1:24" ht="18" customHeight="1">
      <c r="A117" s="1005"/>
      <c r="B117" s="91" t="s">
        <v>206</v>
      </c>
      <c r="C117" s="92" t="s">
        <v>187</v>
      </c>
      <c r="D117" s="88" t="s">
        <v>4621</v>
      </c>
      <c r="E117" s="88" t="s">
        <v>4620</v>
      </c>
      <c r="F117" s="797" t="s">
        <v>5010</v>
      </c>
      <c r="G117" s="704" t="s">
        <v>192</v>
      </c>
      <c r="H117" s="705" t="s">
        <v>5007</v>
      </c>
      <c r="I117" s="89"/>
      <c r="J117" s="89">
        <v>45898</v>
      </c>
      <c r="K117" s="92"/>
      <c r="L117" s="88" t="s">
        <v>4618</v>
      </c>
      <c r="M117" s="903"/>
      <c r="N117" s="107"/>
      <c r="O117" s="107"/>
      <c r="P117" s="88"/>
      <c r="Q117" s="88"/>
      <c r="S117" s="904"/>
      <c r="U117" s="904"/>
      <c r="V117" s="88"/>
      <c r="W117" s="680" t="s">
        <v>1492</v>
      </c>
      <c r="X117" s="679"/>
    </row>
    <row r="118" spans="1:24" ht="18" customHeight="1">
      <c r="A118" s="1003">
        <v>63</v>
      </c>
      <c r="B118" s="91" t="s">
        <v>206</v>
      </c>
      <c r="C118" s="92" t="s">
        <v>187</v>
      </c>
      <c r="D118" s="88" t="s">
        <v>4300</v>
      </c>
      <c r="E118" s="88" t="s">
        <v>4299</v>
      </c>
      <c r="F118" s="797" t="s">
        <v>5011</v>
      </c>
      <c r="G118" s="704" t="s">
        <v>192</v>
      </c>
      <c r="H118" s="705" t="s">
        <v>5006</v>
      </c>
      <c r="I118" s="89"/>
      <c r="J118" s="89">
        <v>45898</v>
      </c>
      <c r="K118" s="92"/>
      <c r="L118" s="88" t="s">
        <v>4301</v>
      </c>
      <c r="M118" s="903"/>
      <c r="N118" s="107"/>
      <c r="O118" s="107"/>
      <c r="P118" s="88" t="s">
        <v>2811</v>
      </c>
      <c r="Q118" s="88"/>
      <c r="S118" s="904"/>
      <c r="U118" s="904"/>
      <c r="V118" s="88"/>
      <c r="W118" s="680" t="s">
        <v>1492</v>
      </c>
      <c r="X118" s="679"/>
    </row>
    <row r="119" spans="1:24" ht="18" customHeight="1">
      <c r="A119" s="1004"/>
      <c r="B119" s="91" t="s">
        <v>206</v>
      </c>
      <c r="C119" s="92" t="s">
        <v>187</v>
      </c>
      <c r="D119" s="88" t="s">
        <v>4330</v>
      </c>
      <c r="E119" s="88" t="s">
        <v>4329</v>
      </c>
      <c r="F119" s="797" t="s">
        <v>5011</v>
      </c>
      <c r="G119" s="704" t="s">
        <v>192</v>
      </c>
      <c r="H119" s="705" t="s">
        <v>5007</v>
      </c>
      <c r="I119" s="89"/>
      <c r="J119" s="89">
        <v>45898</v>
      </c>
      <c r="K119" s="92"/>
      <c r="L119" s="88" t="s">
        <v>4331</v>
      </c>
      <c r="M119" s="903"/>
      <c r="N119" s="107"/>
      <c r="O119" s="107"/>
      <c r="P119" s="88"/>
      <c r="Q119" s="88"/>
      <c r="S119" s="904"/>
      <c r="U119" s="904"/>
      <c r="V119" s="88"/>
      <c r="W119" s="680" t="s">
        <v>1492</v>
      </c>
      <c r="X119" s="679"/>
    </row>
    <row r="120" spans="1:24" ht="18" customHeight="1">
      <c r="A120" s="1005"/>
      <c r="B120" s="91" t="s">
        <v>206</v>
      </c>
      <c r="C120" s="92" t="s">
        <v>187</v>
      </c>
      <c r="D120" s="88" t="s">
        <v>4336</v>
      </c>
      <c r="E120" s="88" t="s">
        <v>4335</v>
      </c>
      <c r="F120" s="797" t="s">
        <v>5011</v>
      </c>
      <c r="G120" s="704" t="s">
        <v>192</v>
      </c>
      <c r="H120" s="705" t="s">
        <v>5008</v>
      </c>
      <c r="I120" s="89"/>
      <c r="J120" s="89">
        <v>45898</v>
      </c>
      <c r="K120" s="92"/>
      <c r="L120" s="88" t="s">
        <v>4331</v>
      </c>
      <c r="M120" s="903"/>
      <c r="N120" s="107"/>
      <c r="O120" s="107"/>
      <c r="P120" s="88"/>
      <c r="Q120" s="88"/>
      <c r="S120" s="904"/>
      <c r="U120" s="904"/>
      <c r="V120" s="88"/>
      <c r="W120" s="680" t="s">
        <v>1492</v>
      </c>
      <c r="X120" s="679"/>
    </row>
    <row r="121" spans="1:24" ht="18" customHeight="1">
      <c r="A121" s="533">
        <v>64</v>
      </c>
      <c r="B121" s="91" t="s">
        <v>206</v>
      </c>
      <c r="C121" s="92" t="s">
        <v>187</v>
      </c>
      <c r="D121" s="88" t="s">
        <v>212</v>
      </c>
      <c r="E121" s="88" t="s">
        <v>211</v>
      </c>
      <c r="F121" s="797" t="s">
        <v>5012</v>
      </c>
      <c r="G121" s="704" t="s">
        <v>192</v>
      </c>
      <c r="H121" s="705" t="s">
        <v>5006</v>
      </c>
      <c r="I121" s="89"/>
      <c r="J121" s="89">
        <v>45898</v>
      </c>
      <c r="K121" s="92"/>
      <c r="L121" s="88" t="s">
        <v>213</v>
      </c>
      <c r="M121" s="903"/>
      <c r="N121" s="107"/>
      <c r="O121" s="107"/>
      <c r="P121" s="88" t="s">
        <v>2811</v>
      </c>
      <c r="Q121" s="88"/>
      <c r="S121" s="904"/>
      <c r="U121" s="904"/>
      <c r="V121" s="88"/>
      <c r="W121" s="680" t="s">
        <v>1492</v>
      </c>
      <c r="X121" s="679"/>
    </row>
    <row r="122" spans="1:24" ht="18" customHeight="1">
      <c r="A122" s="1003">
        <v>65</v>
      </c>
      <c r="B122" s="91" t="s">
        <v>206</v>
      </c>
      <c r="C122" s="92" t="s">
        <v>187</v>
      </c>
      <c r="D122" s="88" t="s">
        <v>2745</v>
      </c>
      <c r="E122" s="88" t="s">
        <v>2744</v>
      </c>
      <c r="F122" s="797" t="s">
        <v>5013</v>
      </c>
      <c r="G122" s="704" t="s">
        <v>192</v>
      </c>
      <c r="H122" s="705" t="s">
        <v>5006</v>
      </c>
      <c r="I122" s="89"/>
      <c r="J122" s="89">
        <v>45898</v>
      </c>
      <c r="K122" s="92"/>
      <c r="L122" s="88" t="s">
        <v>2734</v>
      </c>
      <c r="M122" s="903"/>
      <c r="N122" s="107"/>
      <c r="O122" s="107"/>
      <c r="P122" s="88" t="s">
        <v>2811</v>
      </c>
      <c r="Q122" s="88"/>
      <c r="S122" s="904"/>
      <c r="U122" s="904"/>
      <c r="V122" s="88"/>
      <c r="W122" s="680" t="s">
        <v>1492</v>
      </c>
      <c r="X122" s="679"/>
    </row>
    <row r="123" spans="1:24" ht="18" customHeight="1">
      <c r="A123" s="1004"/>
      <c r="B123" s="91" t="s">
        <v>206</v>
      </c>
      <c r="C123" s="92" t="s">
        <v>187</v>
      </c>
      <c r="D123" s="88" t="s">
        <v>2754</v>
      </c>
      <c r="E123" s="88" t="s">
        <v>2753</v>
      </c>
      <c r="F123" s="797" t="s">
        <v>5013</v>
      </c>
      <c r="G123" s="704" t="s">
        <v>192</v>
      </c>
      <c r="H123" s="705" t="s">
        <v>5007</v>
      </c>
      <c r="I123" s="89"/>
      <c r="J123" s="89">
        <v>45898</v>
      </c>
      <c r="K123" s="92"/>
      <c r="L123" s="88" t="s">
        <v>2755</v>
      </c>
      <c r="M123" s="903"/>
      <c r="N123" s="107"/>
      <c r="O123" s="107"/>
      <c r="P123" s="88"/>
      <c r="Q123" s="88"/>
      <c r="S123" s="904"/>
      <c r="U123" s="904"/>
      <c r="V123" s="88"/>
      <c r="W123" s="680" t="s">
        <v>1492</v>
      </c>
      <c r="X123" s="679"/>
    </row>
    <row r="124" spans="1:24" ht="18" customHeight="1">
      <c r="A124" s="1004"/>
      <c r="B124" s="91" t="s">
        <v>206</v>
      </c>
      <c r="C124" s="92" t="s">
        <v>187</v>
      </c>
      <c r="D124" s="88" t="s">
        <v>2214</v>
      </c>
      <c r="E124" s="88" t="s">
        <v>2213</v>
      </c>
      <c r="F124" s="797" t="s">
        <v>5013</v>
      </c>
      <c r="G124" s="704" t="s">
        <v>192</v>
      </c>
      <c r="H124" s="705" t="s">
        <v>5008</v>
      </c>
      <c r="I124" s="89"/>
      <c r="J124" s="89">
        <v>45898</v>
      </c>
      <c r="K124" s="92"/>
      <c r="L124" s="88" t="s">
        <v>2215</v>
      </c>
      <c r="M124" s="903"/>
      <c r="N124" s="107"/>
      <c r="O124" s="107"/>
      <c r="P124" s="88"/>
      <c r="Q124" s="88"/>
      <c r="S124" s="904"/>
      <c r="U124" s="904"/>
      <c r="V124" s="88"/>
      <c r="W124" s="680" t="s">
        <v>1492</v>
      </c>
      <c r="X124" s="679"/>
    </row>
    <row r="125" spans="1:24" ht="18" customHeight="1">
      <c r="A125" s="1005"/>
      <c r="B125" s="91" t="s">
        <v>206</v>
      </c>
      <c r="C125" s="92" t="s">
        <v>187</v>
      </c>
      <c r="D125" s="88" t="s">
        <v>2253</v>
      </c>
      <c r="E125" s="88" t="s">
        <v>2252</v>
      </c>
      <c r="F125" s="797" t="s">
        <v>5013</v>
      </c>
      <c r="G125" s="704" t="s">
        <v>192</v>
      </c>
      <c r="H125" s="705" t="s">
        <v>5009</v>
      </c>
      <c r="I125" s="89"/>
      <c r="J125" s="89">
        <v>45898</v>
      </c>
      <c r="K125" s="92"/>
      <c r="L125" s="88" t="s">
        <v>1871</v>
      </c>
      <c r="M125" s="903"/>
      <c r="N125" s="107"/>
      <c r="O125" s="107"/>
      <c r="P125" s="88"/>
      <c r="Q125" s="88"/>
      <c r="S125" s="904"/>
      <c r="U125" s="904"/>
      <c r="V125" s="88"/>
      <c r="W125" s="680" t="s">
        <v>1492</v>
      </c>
      <c r="X125" s="679"/>
    </row>
    <row r="126" spans="1:24" ht="18" customHeight="1">
      <c r="A126" s="1003">
        <v>66</v>
      </c>
      <c r="B126" s="91" t="s">
        <v>206</v>
      </c>
      <c r="C126" s="92" t="s">
        <v>187</v>
      </c>
      <c r="D126" s="88" t="s">
        <v>2130</v>
      </c>
      <c r="E126" s="88" t="s">
        <v>2129</v>
      </c>
      <c r="F126" s="797" t="s">
        <v>5014</v>
      </c>
      <c r="G126" s="704" t="s">
        <v>192</v>
      </c>
      <c r="H126" s="705" t="s">
        <v>5006</v>
      </c>
      <c r="I126" s="89"/>
      <c r="J126" s="89">
        <v>45898</v>
      </c>
      <c r="K126" s="92"/>
      <c r="L126" s="88" t="s">
        <v>1434</v>
      </c>
      <c r="M126" s="903"/>
      <c r="N126" s="107"/>
      <c r="O126" s="107"/>
      <c r="P126" s="88" t="s">
        <v>2811</v>
      </c>
      <c r="Q126" s="88"/>
      <c r="S126" s="904"/>
      <c r="U126" s="904"/>
      <c r="V126" s="88"/>
      <c r="W126" s="680" t="s">
        <v>1492</v>
      </c>
      <c r="X126" s="679"/>
    </row>
    <row r="127" spans="1:24" ht="18" customHeight="1">
      <c r="A127" s="1004"/>
      <c r="B127" s="91" t="s">
        <v>206</v>
      </c>
      <c r="C127" s="92" t="s">
        <v>187</v>
      </c>
      <c r="D127" s="88" t="s">
        <v>2149</v>
      </c>
      <c r="E127" s="88" t="s">
        <v>2148</v>
      </c>
      <c r="F127" s="797" t="s">
        <v>5014</v>
      </c>
      <c r="G127" s="704" t="s">
        <v>192</v>
      </c>
      <c r="H127" s="705" t="s">
        <v>5007</v>
      </c>
      <c r="I127" s="89"/>
      <c r="J127" s="89">
        <v>45898</v>
      </c>
      <c r="K127" s="92"/>
      <c r="L127" s="88" t="s">
        <v>1434</v>
      </c>
      <c r="M127" s="903"/>
      <c r="N127" s="107"/>
      <c r="O127" s="107"/>
      <c r="P127" s="88"/>
      <c r="Q127" s="88"/>
      <c r="S127" s="904"/>
      <c r="U127" s="904"/>
      <c r="V127" s="88"/>
      <c r="W127" s="680" t="s">
        <v>1492</v>
      </c>
      <c r="X127" s="679"/>
    </row>
    <row r="128" spans="1:24" ht="18" customHeight="1">
      <c r="A128" s="1004"/>
      <c r="B128" s="91" t="s">
        <v>206</v>
      </c>
      <c r="C128" s="92" t="s">
        <v>187</v>
      </c>
      <c r="D128" s="88" t="s">
        <v>2153</v>
      </c>
      <c r="E128" s="88" t="s">
        <v>2152</v>
      </c>
      <c r="F128" s="797" t="s">
        <v>5014</v>
      </c>
      <c r="G128" s="704" t="s">
        <v>192</v>
      </c>
      <c r="H128" s="705" t="s">
        <v>5008</v>
      </c>
      <c r="I128" s="89"/>
      <c r="J128" s="89">
        <v>45898</v>
      </c>
      <c r="K128" s="92"/>
      <c r="L128" s="88" t="s">
        <v>2067</v>
      </c>
      <c r="M128" s="903"/>
      <c r="N128" s="107"/>
      <c r="O128" s="107"/>
      <c r="P128" s="88"/>
      <c r="Q128" s="88"/>
      <c r="S128" s="904"/>
      <c r="U128" s="904"/>
      <c r="V128" s="88"/>
      <c r="W128" s="680" t="s">
        <v>1492</v>
      </c>
      <c r="X128" s="679"/>
    </row>
    <row r="129" spans="1:24" ht="18" customHeight="1">
      <c r="A129" s="1004"/>
      <c r="B129" s="91" t="s">
        <v>206</v>
      </c>
      <c r="C129" s="92" t="s">
        <v>187</v>
      </c>
      <c r="D129" s="88" t="s">
        <v>2281</v>
      </c>
      <c r="E129" s="88" t="s">
        <v>2280</v>
      </c>
      <c r="F129" s="797" t="s">
        <v>5014</v>
      </c>
      <c r="G129" s="704" t="s">
        <v>192</v>
      </c>
      <c r="H129" s="705" t="s">
        <v>5009</v>
      </c>
      <c r="I129" s="89"/>
      <c r="J129" s="89">
        <v>45898</v>
      </c>
      <c r="K129" s="92"/>
      <c r="L129" s="88" t="s">
        <v>2282</v>
      </c>
      <c r="M129" s="903"/>
      <c r="N129" s="107"/>
      <c r="O129" s="107"/>
      <c r="P129" s="88"/>
      <c r="Q129" s="88"/>
      <c r="S129" s="904"/>
      <c r="U129" s="904"/>
      <c r="V129" s="88"/>
      <c r="W129" s="680" t="s">
        <v>1492</v>
      </c>
      <c r="X129" s="679"/>
    </row>
    <row r="130" spans="1:24" ht="18" customHeight="1">
      <c r="A130" s="1004"/>
      <c r="B130" s="91" t="s">
        <v>206</v>
      </c>
      <c r="C130" s="92" t="s">
        <v>187</v>
      </c>
      <c r="D130" s="88" t="s">
        <v>2288</v>
      </c>
      <c r="E130" s="88" t="s">
        <v>2287</v>
      </c>
      <c r="F130" s="797" t="s">
        <v>5014</v>
      </c>
      <c r="G130" s="704" t="s">
        <v>192</v>
      </c>
      <c r="H130" s="705" t="s">
        <v>2294</v>
      </c>
      <c r="I130" s="89"/>
      <c r="J130" s="89">
        <v>45898</v>
      </c>
      <c r="K130" s="92"/>
      <c r="L130" s="88" t="s">
        <v>2282</v>
      </c>
      <c r="M130" s="903"/>
      <c r="N130" s="107"/>
      <c r="O130" s="107"/>
      <c r="P130" s="88"/>
      <c r="Q130" s="88"/>
      <c r="S130" s="904"/>
      <c r="U130" s="904"/>
      <c r="V130" s="88"/>
      <c r="W130" s="680" t="s">
        <v>1492</v>
      </c>
      <c r="X130" s="679"/>
    </row>
    <row r="131" spans="1:24" ht="18" customHeight="1">
      <c r="A131" s="1004"/>
      <c r="B131" s="91" t="s">
        <v>206</v>
      </c>
      <c r="C131" s="92" t="s">
        <v>187</v>
      </c>
      <c r="D131" s="88" t="s">
        <v>2293</v>
      </c>
      <c r="E131" s="88" t="s">
        <v>2292</v>
      </c>
      <c r="F131" s="797" t="s">
        <v>5014</v>
      </c>
      <c r="G131" s="704" t="s">
        <v>192</v>
      </c>
      <c r="H131" s="705" t="s">
        <v>5015</v>
      </c>
      <c r="I131" s="89"/>
      <c r="J131" s="89">
        <v>45898</v>
      </c>
      <c r="K131" s="92"/>
      <c r="L131" s="88" t="s">
        <v>2295</v>
      </c>
      <c r="M131" s="903"/>
      <c r="N131" s="107"/>
      <c r="O131" s="107"/>
      <c r="P131" s="88"/>
      <c r="Q131" s="88"/>
      <c r="S131" s="904"/>
      <c r="U131" s="904"/>
      <c r="V131" s="88"/>
      <c r="W131" s="680" t="s">
        <v>1492</v>
      </c>
      <c r="X131" s="679"/>
    </row>
    <row r="132" spans="1:24" ht="18" customHeight="1">
      <c r="A132" s="1004"/>
      <c r="B132" s="91" t="s">
        <v>206</v>
      </c>
      <c r="C132" s="92" t="s">
        <v>187</v>
      </c>
      <c r="D132" s="88" t="s">
        <v>2299</v>
      </c>
      <c r="E132" s="88" t="s">
        <v>2298</v>
      </c>
      <c r="F132" s="797" t="s">
        <v>5014</v>
      </c>
      <c r="G132" s="704" t="s">
        <v>192</v>
      </c>
      <c r="H132" s="705" t="s">
        <v>5016</v>
      </c>
      <c r="I132" s="89"/>
      <c r="J132" s="89">
        <v>45898</v>
      </c>
      <c r="K132" s="92"/>
      <c r="L132" s="88" t="s">
        <v>2295</v>
      </c>
      <c r="M132" s="903"/>
      <c r="N132" s="107"/>
      <c r="O132" s="107"/>
      <c r="P132" s="88"/>
      <c r="Q132" s="88"/>
      <c r="S132" s="904"/>
      <c r="U132" s="904"/>
      <c r="V132" s="88"/>
      <c r="W132" s="680" t="s">
        <v>1492</v>
      </c>
      <c r="X132" s="679"/>
    </row>
    <row r="133" spans="1:24" ht="18" customHeight="1">
      <c r="A133" s="1004"/>
      <c r="B133" s="91" t="s">
        <v>206</v>
      </c>
      <c r="C133" s="92" t="s">
        <v>187</v>
      </c>
      <c r="D133" s="88" t="s">
        <v>2302</v>
      </c>
      <c r="E133" s="88" t="s">
        <v>2301</v>
      </c>
      <c r="F133" s="797" t="s">
        <v>5014</v>
      </c>
      <c r="G133" s="704" t="s">
        <v>192</v>
      </c>
      <c r="H133" s="705" t="s">
        <v>5017</v>
      </c>
      <c r="I133" s="89"/>
      <c r="J133" s="89">
        <v>45898</v>
      </c>
      <c r="K133" s="92"/>
      <c r="L133" s="88" t="s">
        <v>2303</v>
      </c>
      <c r="M133" s="903"/>
      <c r="N133" s="107"/>
      <c r="O133" s="107"/>
      <c r="P133" s="88"/>
      <c r="Q133" s="88"/>
      <c r="S133" s="904"/>
      <c r="U133" s="904"/>
      <c r="V133" s="88"/>
      <c r="W133" s="680" t="s">
        <v>1492</v>
      </c>
      <c r="X133" s="679"/>
    </row>
    <row r="134" spans="1:24" ht="18" customHeight="1">
      <c r="A134" s="1004"/>
      <c r="B134" s="91" t="s">
        <v>206</v>
      </c>
      <c r="C134" s="92" t="s">
        <v>187</v>
      </c>
      <c r="D134" s="88" t="s">
        <v>2306</v>
      </c>
      <c r="E134" s="88" t="s">
        <v>2305</v>
      </c>
      <c r="F134" s="797" t="s">
        <v>5014</v>
      </c>
      <c r="G134" s="704" t="s">
        <v>192</v>
      </c>
      <c r="H134" s="705" t="s">
        <v>5018</v>
      </c>
      <c r="I134" s="89"/>
      <c r="J134" s="89">
        <v>45898</v>
      </c>
      <c r="K134" s="92"/>
      <c r="L134" s="88" t="s">
        <v>2303</v>
      </c>
      <c r="M134" s="903"/>
      <c r="N134" s="107"/>
      <c r="O134" s="107"/>
      <c r="P134" s="88"/>
      <c r="Q134" s="88"/>
      <c r="S134" s="904"/>
      <c r="U134" s="904"/>
      <c r="V134" s="88"/>
      <c r="W134" s="680" t="s">
        <v>1492</v>
      </c>
      <c r="X134" s="679"/>
    </row>
    <row r="135" spans="1:24" ht="18" customHeight="1">
      <c r="A135" s="1004"/>
      <c r="B135" s="91" t="s">
        <v>206</v>
      </c>
      <c r="C135" s="92" t="s">
        <v>187</v>
      </c>
      <c r="D135" s="88" t="s">
        <v>2449</v>
      </c>
      <c r="E135" s="88" t="s">
        <v>2448</v>
      </c>
      <c r="F135" s="797" t="s">
        <v>5014</v>
      </c>
      <c r="G135" s="704" t="s">
        <v>192</v>
      </c>
      <c r="H135" s="705" t="s">
        <v>2529</v>
      </c>
      <c r="I135" s="89"/>
      <c r="J135" s="89">
        <v>45898</v>
      </c>
      <c r="K135" s="92"/>
      <c r="L135" s="88" t="s">
        <v>2451</v>
      </c>
      <c r="M135" s="903"/>
      <c r="N135" s="107"/>
      <c r="O135" s="107"/>
      <c r="P135" s="88"/>
      <c r="Q135" s="88"/>
      <c r="S135" s="904"/>
      <c r="U135" s="904"/>
      <c r="V135" s="88"/>
      <c r="W135" s="680" t="s">
        <v>1492</v>
      </c>
      <c r="X135" s="679"/>
    </row>
    <row r="136" spans="1:24" ht="18" customHeight="1">
      <c r="A136" s="1004"/>
      <c r="B136" s="91" t="s">
        <v>206</v>
      </c>
      <c r="C136" s="92" t="s">
        <v>187</v>
      </c>
      <c r="D136" s="88" t="s">
        <v>2521</v>
      </c>
      <c r="E136" s="88" t="s">
        <v>2520</v>
      </c>
      <c r="F136" s="797" t="s">
        <v>5014</v>
      </c>
      <c r="G136" s="704" t="s">
        <v>192</v>
      </c>
      <c r="H136" s="705" t="s">
        <v>2363</v>
      </c>
      <c r="I136" s="89"/>
      <c r="J136" s="89">
        <v>45898</v>
      </c>
      <c r="K136" s="92"/>
      <c r="L136" s="88" t="s">
        <v>2067</v>
      </c>
      <c r="M136" s="903"/>
      <c r="N136" s="107"/>
      <c r="O136" s="107"/>
      <c r="P136" s="88"/>
      <c r="Q136" s="88"/>
      <c r="S136" s="904"/>
      <c r="U136" s="904"/>
      <c r="V136" s="88"/>
      <c r="W136" s="680" t="s">
        <v>1492</v>
      </c>
      <c r="X136" s="679"/>
    </row>
    <row r="137" spans="1:24" ht="18" customHeight="1">
      <c r="A137" s="1004"/>
      <c r="B137" s="91" t="s">
        <v>206</v>
      </c>
      <c r="C137" s="92" t="s">
        <v>187</v>
      </c>
      <c r="D137" s="88" t="s">
        <v>2540</v>
      </c>
      <c r="E137" s="88" t="s">
        <v>2539</v>
      </c>
      <c r="F137" s="797" t="s">
        <v>5014</v>
      </c>
      <c r="G137" s="704" t="s">
        <v>192</v>
      </c>
      <c r="H137" s="705" t="s">
        <v>5019</v>
      </c>
      <c r="I137" s="89"/>
      <c r="J137" s="89">
        <v>45898</v>
      </c>
      <c r="K137" s="92"/>
      <c r="L137" s="88" t="s">
        <v>2542</v>
      </c>
      <c r="M137" s="903"/>
      <c r="N137" s="107"/>
      <c r="O137" s="107"/>
      <c r="P137" s="88"/>
      <c r="Q137" s="88"/>
      <c r="S137" s="904"/>
      <c r="U137" s="904"/>
      <c r="V137" s="88"/>
      <c r="W137" s="680" t="s">
        <v>1492</v>
      </c>
      <c r="X137" s="679"/>
    </row>
    <row r="138" spans="1:24" ht="18" customHeight="1">
      <c r="A138" s="1004"/>
      <c r="B138" s="91" t="s">
        <v>206</v>
      </c>
      <c r="C138" s="92" t="s">
        <v>187</v>
      </c>
      <c r="D138" s="88" t="s">
        <v>2566</v>
      </c>
      <c r="E138" s="88" t="s">
        <v>2565</v>
      </c>
      <c r="F138" s="797" t="s">
        <v>5014</v>
      </c>
      <c r="G138" s="704" t="s">
        <v>192</v>
      </c>
      <c r="H138" s="705" t="s">
        <v>5020</v>
      </c>
      <c r="I138" s="89"/>
      <c r="J138" s="89">
        <v>45898</v>
      </c>
      <c r="K138" s="92"/>
      <c r="L138" s="88" t="s">
        <v>1434</v>
      </c>
      <c r="M138" s="903"/>
      <c r="N138" s="107"/>
      <c r="O138" s="107"/>
      <c r="P138" s="88"/>
      <c r="Q138" s="88"/>
      <c r="S138" s="904"/>
      <c r="U138" s="904"/>
      <c r="V138" s="88"/>
      <c r="W138" s="680" t="s">
        <v>1492</v>
      </c>
      <c r="X138" s="679"/>
    </row>
    <row r="139" spans="1:24" ht="18" customHeight="1">
      <c r="A139" s="1004"/>
      <c r="B139" s="91" t="s">
        <v>206</v>
      </c>
      <c r="C139" s="92" t="s">
        <v>187</v>
      </c>
      <c r="D139" s="88" t="s">
        <v>2698</v>
      </c>
      <c r="E139" s="88" t="s">
        <v>2697</v>
      </c>
      <c r="F139" s="797" t="s">
        <v>5014</v>
      </c>
      <c r="G139" s="704" t="s">
        <v>192</v>
      </c>
      <c r="H139" s="705" t="s">
        <v>2581</v>
      </c>
      <c r="I139" s="89"/>
      <c r="J139" s="89">
        <v>45898</v>
      </c>
      <c r="K139" s="92"/>
      <c r="L139" s="88" t="s">
        <v>2700</v>
      </c>
      <c r="M139" s="903"/>
      <c r="N139" s="107"/>
      <c r="O139" s="107"/>
      <c r="P139" s="88"/>
      <c r="Q139" s="88"/>
      <c r="S139" s="904"/>
      <c r="U139" s="904"/>
      <c r="V139" s="88"/>
      <c r="W139" s="680" t="s">
        <v>1492</v>
      </c>
      <c r="X139" s="679"/>
    </row>
    <row r="140" spans="1:24" ht="18" customHeight="1">
      <c r="A140" s="1005"/>
      <c r="B140" s="91" t="s">
        <v>206</v>
      </c>
      <c r="C140" s="92" t="s">
        <v>187</v>
      </c>
      <c r="D140" s="88" t="s">
        <v>2740</v>
      </c>
      <c r="E140" s="88" t="s">
        <v>2739</v>
      </c>
      <c r="F140" s="797" t="s">
        <v>5014</v>
      </c>
      <c r="G140" s="704" t="s">
        <v>192</v>
      </c>
      <c r="H140" s="705" t="s">
        <v>1147</v>
      </c>
      <c r="I140" s="89"/>
      <c r="J140" s="89">
        <v>45898</v>
      </c>
      <c r="K140" s="92"/>
      <c r="L140" s="88" t="s">
        <v>2734</v>
      </c>
      <c r="M140" s="903"/>
      <c r="N140" s="107"/>
      <c r="O140" s="107"/>
      <c r="P140" s="88"/>
      <c r="Q140" s="88"/>
      <c r="S140" s="904"/>
      <c r="U140" s="904"/>
      <c r="V140" s="88"/>
      <c r="W140" s="680" t="s">
        <v>1492</v>
      </c>
      <c r="X140" s="679"/>
    </row>
    <row r="141" spans="1:24" ht="18" customHeight="1">
      <c r="A141" s="1003">
        <v>67</v>
      </c>
      <c r="B141" s="91" t="s">
        <v>206</v>
      </c>
      <c r="C141" s="92" t="s">
        <v>187</v>
      </c>
      <c r="D141" s="88" t="s">
        <v>1997</v>
      </c>
      <c r="E141" s="88" t="s">
        <v>1996</v>
      </c>
      <c r="F141" s="797" t="s">
        <v>5021</v>
      </c>
      <c r="G141" s="704" t="s">
        <v>192</v>
      </c>
      <c r="H141" s="705" t="s">
        <v>5006</v>
      </c>
      <c r="I141" s="89"/>
      <c r="J141" s="89">
        <v>45898</v>
      </c>
      <c r="K141" s="92"/>
      <c r="L141" s="88" t="s">
        <v>1879</v>
      </c>
      <c r="M141" s="903"/>
      <c r="N141" s="107"/>
      <c r="O141" s="107"/>
      <c r="P141" s="88" t="s">
        <v>2811</v>
      </c>
      <c r="Q141" s="88"/>
      <c r="S141" s="904"/>
      <c r="U141" s="904"/>
      <c r="V141" s="88"/>
      <c r="W141" s="680" t="s">
        <v>1492</v>
      </c>
      <c r="X141" s="679"/>
    </row>
    <row r="142" spans="1:24" ht="18" customHeight="1">
      <c r="A142" s="1004"/>
      <c r="B142" s="91" t="s">
        <v>206</v>
      </c>
      <c r="C142" s="92" t="s">
        <v>187</v>
      </c>
      <c r="D142" s="88" t="s">
        <v>2008</v>
      </c>
      <c r="E142" s="88" t="s">
        <v>2007</v>
      </c>
      <c r="F142" s="797" t="s">
        <v>5021</v>
      </c>
      <c r="G142" s="704" t="s">
        <v>192</v>
      </c>
      <c r="H142" s="705" t="s">
        <v>5007</v>
      </c>
      <c r="I142" s="89"/>
      <c r="J142" s="89">
        <v>45898</v>
      </c>
      <c r="K142" s="92"/>
      <c r="L142" s="88" t="s">
        <v>1879</v>
      </c>
      <c r="M142" s="903"/>
      <c r="N142" s="107"/>
      <c r="O142" s="107"/>
      <c r="P142" s="88"/>
      <c r="Q142" s="88"/>
      <c r="S142" s="904"/>
      <c r="U142" s="904"/>
      <c r="V142" s="88"/>
      <c r="W142" s="680" t="s">
        <v>1492</v>
      </c>
      <c r="X142" s="679"/>
    </row>
    <row r="143" spans="1:24" ht="18" customHeight="1">
      <c r="A143" s="1004"/>
      <c r="B143" s="91" t="s">
        <v>206</v>
      </c>
      <c r="C143" s="92" t="s">
        <v>187</v>
      </c>
      <c r="D143" s="88" t="s">
        <v>2013</v>
      </c>
      <c r="E143" s="88" t="s">
        <v>2012</v>
      </c>
      <c r="F143" s="797" t="s">
        <v>5021</v>
      </c>
      <c r="G143" s="704" t="s">
        <v>192</v>
      </c>
      <c r="H143" s="705" t="s">
        <v>5008</v>
      </c>
      <c r="I143" s="89"/>
      <c r="J143" s="89">
        <v>45898</v>
      </c>
      <c r="K143" s="92"/>
      <c r="L143" s="88" t="s">
        <v>1879</v>
      </c>
      <c r="M143" s="903"/>
      <c r="N143" s="107"/>
      <c r="O143" s="107"/>
      <c r="P143" s="88"/>
      <c r="Q143" s="88"/>
      <c r="S143" s="904"/>
      <c r="U143" s="904"/>
      <c r="V143" s="88"/>
      <c r="W143" s="680" t="s">
        <v>1492</v>
      </c>
      <c r="X143" s="679"/>
    </row>
    <row r="144" spans="1:24" ht="18" customHeight="1">
      <c r="A144" s="1004"/>
      <c r="B144" s="91" t="s">
        <v>206</v>
      </c>
      <c r="C144" s="92" t="s">
        <v>187</v>
      </c>
      <c r="D144" s="88" t="s">
        <v>2018</v>
      </c>
      <c r="E144" s="88" t="s">
        <v>2017</v>
      </c>
      <c r="F144" s="797" t="s">
        <v>5021</v>
      </c>
      <c r="G144" s="704" t="s">
        <v>192</v>
      </c>
      <c r="H144" s="705" t="s">
        <v>5009</v>
      </c>
      <c r="I144" s="89"/>
      <c r="J144" s="89">
        <v>45898</v>
      </c>
      <c r="K144" s="92"/>
      <c r="L144" s="88" t="s">
        <v>1879</v>
      </c>
      <c r="M144" s="903"/>
      <c r="N144" s="107"/>
      <c r="O144" s="107"/>
      <c r="P144" s="88"/>
      <c r="Q144" s="88"/>
      <c r="S144" s="904"/>
      <c r="U144" s="904"/>
      <c r="V144" s="88"/>
      <c r="W144" s="680" t="s">
        <v>1492</v>
      </c>
      <c r="X144" s="679"/>
    </row>
    <row r="145" spans="1:24" ht="18" customHeight="1">
      <c r="A145" s="1004"/>
      <c r="B145" s="91" t="s">
        <v>206</v>
      </c>
      <c r="C145" s="92" t="s">
        <v>187</v>
      </c>
      <c r="D145" s="88" t="s">
        <v>2023</v>
      </c>
      <c r="E145" s="88" t="s">
        <v>2022</v>
      </c>
      <c r="F145" s="797" t="s">
        <v>5021</v>
      </c>
      <c r="G145" s="704" t="s">
        <v>192</v>
      </c>
      <c r="H145" s="705" t="s">
        <v>2294</v>
      </c>
      <c r="I145" s="89"/>
      <c r="J145" s="89">
        <v>45898</v>
      </c>
      <c r="K145" s="92"/>
      <c r="L145" s="88" t="s">
        <v>1879</v>
      </c>
      <c r="M145" s="903"/>
      <c r="N145" s="107"/>
      <c r="O145" s="107"/>
      <c r="P145" s="88"/>
      <c r="Q145" s="88"/>
      <c r="S145" s="904"/>
      <c r="U145" s="904"/>
      <c r="V145" s="88"/>
      <c r="W145" s="680" t="s">
        <v>1492</v>
      </c>
      <c r="X145" s="679"/>
    </row>
    <row r="146" spans="1:24" ht="18" customHeight="1">
      <c r="A146" s="1004"/>
      <c r="B146" s="91" t="s">
        <v>206</v>
      </c>
      <c r="C146" s="92" t="s">
        <v>187</v>
      </c>
      <c r="D146" s="88" t="s">
        <v>2032</v>
      </c>
      <c r="E146" s="88" t="s">
        <v>2031</v>
      </c>
      <c r="F146" s="797" t="s">
        <v>5021</v>
      </c>
      <c r="G146" s="704" t="s">
        <v>192</v>
      </c>
      <c r="H146" s="705" t="s">
        <v>5015</v>
      </c>
      <c r="I146" s="89"/>
      <c r="J146" s="89">
        <v>45898</v>
      </c>
      <c r="K146" s="92"/>
      <c r="L146" s="88" t="s">
        <v>1887</v>
      </c>
      <c r="M146" s="903"/>
      <c r="N146" s="107"/>
      <c r="O146" s="107"/>
      <c r="P146" s="88"/>
      <c r="Q146" s="88"/>
      <c r="S146" s="904"/>
      <c r="U146" s="904"/>
      <c r="V146" s="88"/>
      <c r="W146" s="680" t="s">
        <v>1492</v>
      </c>
      <c r="X146" s="679"/>
    </row>
    <row r="147" spans="1:24" ht="18" customHeight="1">
      <c r="A147" s="1004"/>
      <c r="B147" s="91" t="s">
        <v>206</v>
      </c>
      <c r="C147" s="92" t="s">
        <v>187</v>
      </c>
      <c r="D147" s="88" t="s">
        <v>2038</v>
      </c>
      <c r="E147" s="88" t="s">
        <v>2037</v>
      </c>
      <c r="F147" s="797" t="s">
        <v>5021</v>
      </c>
      <c r="G147" s="704" t="s">
        <v>192</v>
      </c>
      <c r="H147" s="705" t="s">
        <v>5016</v>
      </c>
      <c r="I147" s="89"/>
      <c r="J147" s="89">
        <v>45898</v>
      </c>
      <c r="K147" s="92"/>
      <c r="L147" s="88" t="s">
        <v>1887</v>
      </c>
      <c r="M147" s="903"/>
      <c r="N147" s="107"/>
      <c r="O147" s="107"/>
      <c r="P147" s="88"/>
      <c r="Q147" s="88"/>
      <c r="S147" s="904"/>
      <c r="U147" s="904"/>
      <c r="V147" s="88"/>
      <c r="W147" s="680" t="s">
        <v>1492</v>
      </c>
      <c r="X147" s="679"/>
    </row>
    <row r="148" spans="1:24" ht="18" customHeight="1">
      <c r="A148" s="1004"/>
      <c r="B148" s="91" t="s">
        <v>206</v>
      </c>
      <c r="C148" s="92" t="s">
        <v>187</v>
      </c>
      <c r="D148" s="88" t="s">
        <v>2042</v>
      </c>
      <c r="E148" s="88" t="s">
        <v>2041</v>
      </c>
      <c r="F148" s="797" t="s">
        <v>5021</v>
      </c>
      <c r="G148" s="704" t="s">
        <v>192</v>
      </c>
      <c r="H148" s="705" t="s">
        <v>5017</v>
      </c>
      <c r="I148" s="89"/>
      <c r="J148" s="89">
        <v>45898</v>
      </c>
      <c r="K148" s="92"/>
      <c r="L148" s="88" t="s">
        <v>1887</v>
      </c>
      <c r="M148" s="903"/>
      <c r="N148" s="107"/>
      <c r="O148" s="107"/>
      <c r="P148" s="88"/>
      <c r="Q148" s="88"/>
      <c r="S148" s="904"/>
      <c r="U148" s="904"/>
      <c r="V148" s="88"/>
      <c r="W148" s="680" t="s">
        <v>1492</v>
      </c>
      <c r="X148" s="679"/>
    </row>
    <row r="149" spans="1:24" ht="18" customHeight="1">
      <c r="A149" s="1004"/>
      <c r="B149" s="91" t="s">
        <v>206</v>
      </c>
      <c r="C149" s="92" t="s">
        <v>187</v>
      </c>
      <c r="D149" s="88" t="s">
        <v>2046</v>
      </c>
      <c r="E149" s="88" t="s">
        <v>2045</v>
      </c>
      <c r="F149" s="797" t="s">
        <v>5021</v>
      </c>
      <c r="G149" s="704" t="s">
        <v>192</v>
      </c>
      <c r="H149" s="705" t="s">
        <v>5018</v>
      </c>
      <c r="I149" s="89"/>
      <c r="J149" s="89">
        <v>45898</v>
      </c>
      <c r="K149" s="92"/>
      <c r="L149" s="88" t="s">
        <v>1887</v>
      </c>
      <c r="M149" s="903"/>
      <c r="N149" s="107"/>
      <c r="O149" s="107"/>
      <c r="P149" s="88"/>
      <c r="Q149" s="88"/>
      <c r="S149" s="904"/>
      <c r="U149" s="904"/>
      <c r="V149" s="88"/>
      <c r="W149" s="680" t="s">
        <v>1492</v>
      </c>
      <c r="X149" s="679"/>
    </row>
    <row r="150" spans="1:24" ht="18" customHeight="1">
      <c r="A150" s="1004"/>
      <c r="B150" s="91" t="s">
        <v>206</v>
      </c>
      <c r="C150" s="92" t="s">
        <v>187</v>
      </c>
      <c r="D150" s="88" t="s">
        <v>2050</v>
      </c>
      <c r="E150" s="88" t="s">
        <v>2049</v>
      </c>
      <c r="F150" s="797" t="s">
        <v>5021</v>
      </c>
      <c r="G150" s="704" t="s">
        <v>192</v>
      </c>
      <c r="H150" s="705" t="s">
        <v>2529</v>
      </c>
      <c r="I150" s="89"/>
      <c r="J150" s="89">
        <v>45898</v>
      </c>
      <c r="K150" s="92"/>
      <c r="L150" s="88" t="s">
        <v>1887</v>
      </c>
      <c r="M150" s="903"/>
      <c r="N150" s="107"/>
      <c r="O150" s="107"/>
      <c r="P150" s="88"/>
      <c r="Q150" s="88"/>
      <c r="S150" s="904"/>
      <c r="U150" s="904"/>
      <c r="V150" s="88"/>
      <c r="W150" s="680" t="s">
        <v>1492</v>
      </c>
      <c r="X150" s="679"/>
    </row>
    <row r="151" spans="1:24" ht="18" customHeight="1">
      <c r="A151" s="1004"/>
      <c r="B151" s="91" t="s">
        <v>206</v>
      </c>
      <c r="C151" s="92" t="s">
        <v>187</v>
      </c>
      <c r="D151" s="88" t="s">
        <v>2079</v>
      </c>
      <c r="E151" s="88" t="s">
        <v>2078</v>
      </c>
      <c r="F151" s="797" t="s">
        <v>5021</v>
      </c>
      <c r="G151" s="704" t="s">
        <v>192</v>
      </c>
      <c r="H151" s="705" t="s">
        <v>2363</v>
      </c>
      <c r="I151" s="89"/>
      <c r="J151" s="89">
        <v>45898</v>
      </c>
      <c r="K151" s="92"/>
      <c r="L151" s="88" t="s">
        <v>1434</v>
      </c>
      <c r="M151" s="903"/>
      <c r="N151" s="107"/>
      <c r="O151" s="107"/>
      <c r="P151" s="88"/>
      <c r="Q151" s="88"/>
      <c r="S151" s="904"/>
      <c r="U151" s="904"/>
      <c r="V151" s="88"/>
      <c r="W151" s="680" t="s">
        <v>1492</v>
      </c>
      <c r="X151" s="679"/>
    </row>
    <row r="152" spans="1:24" ht="18" customHeight="1">
      <c r="A152" s="1004"/>
      <c r="B152" s="91" t="s">
        <v>206</v>
      </c>
      <c r="C152" s="92" t="s">
        <v>187</v>
      </c>
      <c r="D152" s="88" t="s">
        <v>2066</v>
      </c>
      <c r="E152" s="88" t="s">
        <v>2065</v>
      </c>
      <c r="F152" s="797" t="s">
        <v>5021</v>
      </c>
      <c r="G152" s="704" t="s">
        <v>192</v>
      </c>
      <c r="H152" s="705" t="s">
        <v>5019</v>
      </c>
      <c r="I152" s="89"/>
      <c r="J152" s="89">
        <v>45898</v>
      </c>
      <c r="K152" s="92"/>
      <c r="L152" s="88" t="s">
        <v>2067</v>
      </c>
      <c r="M152" s="903"/>
      <c r="N152" s="107"/>
      <c r="O152" s="107"/>
      <c r="P152" s="88"/>
      <c r="Q152" s="88"/>
      <c r="S152" s="904"/>
      <c r="U152" s="904"/>
      <c r="V152" s="88"/>
      <c r="W152" s="680" t="s">
        <v>1492</v>
      </c>
      <c r="X152" s="679"/>
    </row>
    <row r="153" spans="1:24" ht="18" customHeight="1">
      <c r="A153" s="1004"/>
      <c r="B153" s="91" t="s">
        <v>206</v>
      </c>
      <c r="C153" s="92" t="s">
        <v>187</v>
      </c>
      <c r="D153" s="88" t="s">
        <v>2110</v>
      </c>
      <c r="E153" s="88" t="s">
        <v>2109</v>
      </c>
      <c r="F153" s="797" t="s">
        <v>5021</v>
      </c>
      <c r="G153" s="704" t="s">
        <v>192</v>
      </c>
      <c r="H153" s="705" t="s">
        <v>5020</v>
      </c>
      <c r="I153" s="89"/>
      <c r="J153" s="89">
        <v>45898</v>
      </c>
      <c r="K153" s="92"/>
      <c r="L153" s="88" t="s">
        <v>2111</v>
      </c>
      <c r="M153" s="903"/>
      <c r="N153" s="107"/>
      <c r="O153" s="107"/>
      <c r="P153" s="88"/>
      <c r="Q153" s="88"/>
      <c r="S153" s="904"/>
      <c r="U153" s="904"/>
      <c r="V153" s="88"/>
      <c r="W153" s="680" t="s">
        <v>1492</v>
      </c>
      <c r="X153" s="679"/>
    </row>
    <row r="154" spans="1:24" ht="18" customHeight="1">
      <c r="A154" s="1004"/>
      <c r="B154" s="91" t="s">
        <v>206</v>
      </c>
      <c r="C154" s="92" t="s">
        <v>187</v>
      </c>
      <c r="D154" s="88" t="s">
        <v>2116</v>
      </c>
      <c r="E154" s="88" t="s">
        <v>2115</v>
      </c>
      <c r="F154" s="797" t="s">
        <v>5021</v>
      </c>
      <c r="G154" s="704" t="s">
        <v>192</v>
      </c>
      <c r="H154" s="705" t="s">
        <v>2581</v>
      </c>
      <c r="I154" s="89"/>
      <c r="J154" s="89">
        <v>45898</v>
      </c>
      <c r="K154" s="92"/>
      <c r="L154" s="88" t="s">
        <v>2112</v>
      </c>
      <c r="M154" s="903"/>
      <c r="N154" s="107"/>
      <c r="O154" s="107"/>
      <c r="P154" s="88"/>
      <c r="Q154" s="88"/>
      <c r="S154" s="904"/>
      <c r="U154" s="904"/>
      <c r="V154" s="88"/>
      <c r="W154" s="680" t="s">
        <v>1492</v>
      </c>
      <c r="X154" s="679"/>
    </row>
    <row r="155" spans="1:24" ht="18" customHeight="1">
      <c r="A155" s="1005"/>
      <c r="B155" s="91" t="s">
        <v>206</v>
      </c>
      <c r="C155" s="92" t="s">
        <v>187</v>
      </c>
      <c r="D155" s="88" t="s">
        <v>2119</v>
      </c>
      <c r="E155" s="88" t="s">
        <v>2118</v>
      </c>
      <c r="F155" s="797" t="s">
        <v>5021</v>
      </c>
      <c r="G155" s="704" t="s">
        <v>192</v>
      </c>
      <c r="H155" s="705" t="s">
        <v>1147</v>
      </c>
      <c r="I155" s="89"/>
      <c r="J155" s="89">
        <v>45898</v>
      </c>
      <c r="K155" s="92"/>
      <c r="L155" s="88" t="s">
        <v>2120</v>
      </c>
      <c r="M155" s="903"/>
      <c r="N155" s="107"/>
      <c r="O155" s="107"/>
      <c r="P155" s="88"/>
      <c r="Q155" s="88"/>
      <c r="S155" s="904"/>
      <c r="U155" s="904"/>
      <c r="V155" s="88"/>
      <c r="W155" s="680" t="s">
        <v>1492</v>
      </c>
      <c r="X155" s="679"/>
    </row>
    <row r="156" spans="1:24" ht="18" customHeight="1">
      <c r="A156" s="1003">
        <v>68</v>
      </c>
      <c r="B156" s="91" t="s">
        <v>206</v>
      </c>
      <c r="C156" s="92" t="s">
        <v>187</v>
      </c>
      <c r="D156" s="88" t="s">
        <v>2462</v>
      </c>
      <c r="E156" s="88" t="s">
        <v>2461</v>
      </c>
      <c r="F156" s="797" t="s">
        <v>5022</v>
      </c>
      <c r="G156" s="704" t="s">
        <v>192</v>
      </c>
      <c r="H156" s="705" t="s">
        <v>5006</v>
      </c>
      <c r="I156" s="89"/>
      <c r="J156" s="89">
        <v>45898</v>
      </c>
      <c r="K156" s="92"/>
      <c r="L156" s="88" t="s">
        <v>1902</v>
      </c>
      <c r="M156" s="903"/>
      <c r="N156" s="107"/>
      <c r="O156" s="107"/>
      <c r="P156" s="88" t="s">
        <v>2811</v>
      </c>
      <c r="Q156" s="88"/>
      <c r="S156" s="904"/>
      <c r="U156" s="904"/>
      <c r="V156" s="88"/>
      <c r="W156" s="680" t="s">
        <v>1492</v>
      </c>
      <c r="X156" s="679"/>
    </row>
    <row r="157" spans="1:24" ht="18" customHeight="1">
      <c r="A157" s="1004"/>
      <c r="B157" s="91" t="s">
        <v>206</v>
      </c>
      <c r="C157" s="92" t="s">
        <v>187</v>
      </c>
      <c r="D157" s="88" t="s">
        <v>2491</v>
      </c>
      <c r="E157" s="88" t="s">
        <v>2490</v>
      </c>
      <c r="F157" s="797" t="s">
        <v>5022</v>
      </c>
      <c r="G157" s="704" t="s">
        <v>192</v>
      </c>
      <c r="H157" s="705" t="s">
        <v>5007</v>
      </c>
      <c r="I157" s="89"/>
      <c r="J157" s="89">
        <v>45898</v>
      </c>
      <c r="K157" s="92"/>
      <c r="L157" s="88" t="s">
        <v>1902</v>
      </c>
      <c r="M157" s="903"/>
      <c r="N157" s="107"/>
      <c r="O157" s="107"/>
      <c r="P157" s="88"/>
      <c r="Q157" s="88"/>
      <c r="S157" s="904"/>
      <c r="U157" s="904"/>
      <c r="V157" s="88"/>
      <c r="W157" s="680" t="s">
        <v>1492</v>
      </c>
      <c r="X157" s="679"/>
    </row>
    <row r="158" spans="1:24" ht="18" customHeight="1">
      <c r="A158" s="1004"/>
      <c r="B158" s="91" t="s">
        <v>206</v>
      </c>
      <c r="C158" s="92" t="s">
        <v>187</v>
      </c>
      <c r="D158" s="88" t="s">
        <v>1796</v>
      </c>
      <c r="E158" s="88" t="s">
        <v>1795</v>
      </c>
      <c r="F158" s="797" t="s">
        <v>5022</v>
      </c>
      <c r="G158" s="704" t="s">
        <v>192</v>
      </c>
      <c r="H158" s="705" t="s">
        <v>5008</v>
      </c>
      <c r="I158" s="89"/>
      <c r="J158" s="89">
        <v>45898</v>
      </c>
      <c r="K158" s="92"/>
      <c r="L158" s="88" t="s">
        <v>1797</v>
      </c>
      <c r="M158" s="903"/>
      <c r="N158" s="107"/>
      <c r="O158" s="107"/>
      <c r="P158" s="88"/>
      <c r="Q158" s="88"/>
      <c r="S158" s="904"/>
      <c r="U158" s="904"/>
      <c r="V158" s="88"/>
      <c r="W158" s="680" t="s">
        <v>1492</v>
      </c>
      <c r="X158" s="679"/>
    </row>
    <row r="159" spans="1:24" ht="18" customHeight="1">
      <c r="A159" s="1004"/>
      <c r="B159" s="91" t="s">
        <v>206</v>
      </c>
      <c r="C159" s="92" t="s">
        <v>187</v>
      </c>
      <c r="D159" s="88" t="s">
        <v>1814</v>
      </c>
      <c r="E159" s="88" t="s">
        <v>1813</v>
      </c>
      <c r="F159" s="797" t="s">
        <v>5022</v>
      </c>
      <c r="G159" s="704" t="s">
        <v>192</v>
      </c>
      <c r="H159" s="705" t="s">
        <v>5009</v>
      </c>
      <c r="I159" s="89"/>
      <c r="J159" s="89">
        <v>45898</v>
      </c>
      <c r="K159" s="92"/>
      <c r="L159" s="88" t="s">
        <v>1797</v>
      </c>
      <c r="M159" s="903"/>
      <c r="N159" s="107"/>
      <c r="O159" s="107"/>
      <c r="P159" s="88"/>
      <c r="Q159" s="88"/>
      <c r="S159" s="904"/>
      <c r="U159" s="904"/>
      <c r="V159" s="88"/>
      <c r="W159" s="680" t="s">
        <v>1492</v>
      </c>
      <c r="X159" s="679"/>
    </row>
    <row r="160" spans="1:24" ht="18" customHeight="1">
      <c r="A160" s="1004"/>
      <c r="B160" s="91" t="s">
        <v>206</v>
      </c>
      <c r="C160" s="92" t="s">
        <v>187</v>
      </c>
      <c r="D160" s="88" t="s">
        <v>2630</v>
      </c>
      <c r="E160" s="88" t="s">
        <v>2629</v>
      </c>
      <c r="F160" s="797" t="s">
        <v>5022</v>
      </c>
      <c r="G160" s="704" t="s">
        <v>192</v>
      </c>
      <c r="H160" s="705" t="s">
        <v>2294</v>
      </c>
      <c r="I160" s="89"/>
      <c r="J160" s="89">
        <v>45898</v>
      </c>
      <c r="K160" s="92"/>
      <c r="L160" s="88" t="s">
        <v>2631</v>
      </c>
      <c r="M160" s="903"/>
      <c r="N160" s="107"/>
      <c r="O160" s="107"/>
      <c r="P160" s="88"/>
      <c r="Q160" s="88"/>
      <c r="S160" s="904"/>
      <c r="U160" s="904"/>
      <c r="V160" s="88"/>
      <c r="W160" s="680" t="s">
        <v>1492</v>
      </c>
      <c r="X160" s="679"/>
    </row>
    <row r="161" spans="1:24" ht="18" customHeight="1">
      <c r="A161" s="1004"/>
      <c r="B161" s="91" t="s">
        <v>206</v>
      </c>
      <c r="C161" s="92" t="s">
        <v>187</v>
      </c>
      <c r="D161" s="88" t="s">
        <v>1916</v>
      </c>
      <c r="E161" s="88" t="s">
        <v>1915</v>
      </c>
      <c r="F161" s="797" t="s">
        <v>5022</v>
      </c>
      <c r="G161" s="704" t="s">
        <v>192</v>
      </c>
      <c r="H161" s="705" t="s">
        <v>5015</v>
      </c>
      <c r="I161" s="89"/>
      <c r="J161" s="89">
        <v>45898</v>
      </c>
      <c r="K161" s="92"/>
      <c r="L161" s="88" t="s">
        <v>1917</v>
      </c>
      <c r="M161" s="903"/>
      <c r="N161" s="107"/>
      <c r="O161" s="107"/>
      <c r="P161" s="88"/>
      <c r="Q161" s="88"/>
      <c r="S161" s="904"/>
      <c r="U161" s="904"/>
      <c r="V161" s="88"/>
      <c r="W161" s="680" t="s">
        <v>1492</v>
      </c>
      <c r="X161" s="679"/>
    </row>
    <row r="162" spans="1:24" ht="18" customHeight="1">
      <c r="A162" s="1004"/>
      <c r="B162" s="91" t="s">
        <v>206</v>
      </c>
      <c r="C162" s="92" t="s">
        <v>187</v>
      </c>
      <c r="D162" s="88" t="s">
        <v>1800</v>
      </c>
      <c r="E162" s="88" t="s">
        <v>1799</v>
      </c>
      <c r="F162" s="797" t="s">
        <v>5022</v>
      </c>
      <c r="G162" s="704" t="s">
        <v>192</v>
      </c>
      <c r="H162" s="705" t="s">
        <v>5016</v>
      </c>
      <c r="I162" s="89"/>
      <c r="J162" s="89">
        <v>45898</v>
      </c>
      <c r="K162" s="92"/>
      <c r="L162" s="88" t="s">
        <v>1801</v>
      </c>
      <c r="M162" s="903"/>
      <c r="N162" s="107"/>
      <c r="O162" s="107"/>
      <c r="P162" s="88"/>
      <c r="Q162" s="88"/>
      <c r="S162" s="904"/>
      <c r="U162" s="904"/>
      <c r="V162" s="88"/>
      <c r="W162" s="680" t="s">
        <v>1492</v>
      </c>
      <c r="X162" s="679"/>
    </row>
    <row r="163" spans="1:24" ht="18" customHeight="1">
      <c r="A163" s="1004"/>
      <c r="B163" s="91" t="s">
        <v>206</v>
      </c>
      <c r="C163" s="92" t="s">
        <v>187</v>
      </c>
      <c r="D163" s="88" t="s">
        <v>1808</v>
      </c>
      <c r="E163" s="88" t="s">
        <v>1807</v>
      </c>
      <c r="F163" s="797" t="s">
        <v>5022</v>
      </c>
      <c r="G163" s="704" t="s">
        <v>192</v>
      </c>
      <c r="H163" s="705" t="s">
        <v>5017</v>
      </c>
      <c r="I163" s="89"/>
      <c r="J163" s="89">
        <v>45898</v>
      </c>
      <c r="K163" s="92"/>
      <c r="L163" s="88" t="s">
        <v>1801</v>
      </c>
      <c r="M163" s="903"/>
      <c r="N163" s="107"/>
      <c r="O163" s="107"/>
      <c r="P163" s="88"/>
      <c r="Q163" s="88"/>
      <c r="S163" s="904"/>
      <c r="U163" s="904"/>
      <c r="V163" s="88"/>
      <c r="W163" s="680" t="s">
        <v>1492</v>
      </c>
      <c r="X163" s="679"/>
    </row>
    <row r="164" spans="1:24" ht="18" customHeight="1">
      <c r="A164" s="1004"/>
      <c r="B164" s="91" t="s">
        <v>206</v>
      </c>
      <c r="C164" s="92" t="s">
        <v>187</v>
      </c>
      <c r="D164" s="88" t="s">
        <v>1824</v>
      </c>
      <c r="E164" s="88" t="s">
        <v>1823</v>
      </c>
      <c r="F164" s="797" t="s">
        <v>5022</v>
      </c>
      <c r="G164" s="704" t="s">
        <v>192</v>
      </c>
      <c r="H164" s="705" t="s">
        <v>5018</v>
      </c>
      <c r="I164" s="89"/>
      <c r="J164" s="89">
        <v>45898</v>
      </c>
      <c r="K164" s="92"/>
      <c r="L164" s="88" t="s">
        <v>1825</v>
      </c>
      <c r="M164" s="903"/>
      <c r="N164" s="107"/>
      <c r="O164" s="107"/>
      <c r="P164" s="88"/>
      <c r="Q164" s="88"/>
      <c r="S164" s="904"/>
      <c r="U164" s="904"/>
      <c r="V164" s="88"/>
      <c r="W164" s="680" t="s">
        <v>1492</v>
      </c>
      <c r="X164" s="679"/>
    </row>
    <row r="165" spans="1:24" ht="18" customHeight="1">
      <c r="A165" s="1004"/>
      <c r="B165" s="91" t="s">
        <v>206</v>
      </c>
      <c r="C165" s="92" t="s">
        <v>187</v>
      </c>
      <c r="D165" s="88" t="s">
        <v>1831</v>
      </c>
      <c r="E165" s="88" t="s">
        <v>1830</v>
      </c>
      <c r="F165" s="797" t="s">
        <v>5022</v>
      </c>
      <c r="G165" s="704" t="s">
        <v>192</v>
      </c>
      <c r="H165" s="705" t="s">
        <v>2529</v>
      </c>
      <c r="I165" s="89"/>
      <c r="J165" s="89">
        <v>45898</v>
      </c>
      <c r="K165" s="92"/>
      <c r="L165" s="88" t="s">
        <v>1825</v>
      </c>
      <c r="M165" s="903"/>
      <c r="N165" s="107"/>
      <c r="O165" s="107"/>
      <c r="P165" s="88"/>
      <c r="Q165" s="88"/>
      <c r="S165" s="904"/>
      <c r="U165" s="904"/>
      <c r="V165" s="88"/>
      <c r="W165" s="680" t="s">
        <v>1492</v>
      </c>
      <c r="X165" s="679"/>
    </row>
    <row r="166" spans="1:24" ht="18" customHeight="1">
      <c r="A166" s="1004"/>
      <c r="B166" s="91" t="s">
        <v>206</v>
      </c>
      <c r="C166" s="92" t="s">
        <v>187</v>
      </c>
      <c r="D166" s="88" t="s">
        <v>1817</v>
      </c>
      <c r="E166" s="88" t="s">
        <v>1816</v>
      </c>
      <c r="F166" s="797" t="s">
        <v>5022</v>
      </c>
      <c r="G166" s="704" t="s">
        <v>192</v>
      </c>
      <c r="H166" s="705" t="s">
        <v>2363</v>
      </c>
      <c r="I166" s="89"/>
      <c r="J166" s="89">
        <v>45898</v>
      </c>
      <c r="K166" s="92"/>
      <c r="L166" s="88" t="s">
        <v>1818</v>
      </c>
      <c r="M166" s="903"/>
      <c r="N166" s="107"/>
      <c r="O166" s="107"/>
      <c r="P166" s="88"/>
      <c r="Q166" s="88"/>
      <c r="S166" s="904"/>
      <c r="U166" s="904"/>
      <c r="V166" s="88"/>
      <c r="W166" s="680" t="s">
        <v>1492</v>
      </c>
      <c r="X166" s="679"/>
    </row>
    <row r="167" spans="1:24" ht="18" customHeight="1">
      <c r="A167" s="1004"/>
      <c r="B167" s="91" t="s">
        <v>206</v>
      </c>
      <c r="C167" s="92" t="s">
        <v>187</v>
      </c>
      <c r="D167" s="88" t="s">
        <v>1853</v>
      </c>
      <c r="E167" s="88" t="s">
        <v>1852</v>
      </c>
      <c r="F167" s="797" t="s">
        <v>5022</v>
      </c>
      <c r="G167" s="704" t="s">
        <v>192</v>
      </c>
      <c r="H167" s="705" t="s">
        <v>5019</v>
      </c>
      <c r="I167" s="89"/>
      <c r="J167" s="89">
        <v>45898</v>
      </c>
      <c r="K167" s="92"/>
      <c r="L167" s="88" t="s">
        <v>1846</v>
      </c>
      <c r="M167" s="903"/>
      <c r="N167" s="107"/>
      <c r="O167" s="107"/>
      <c r="P167" s="88"/>
      <c r="Q167" s="88"/>
      <c r="S167" s="904"/>
      <c r="U167" s="904"/>
      <c r="V167" s="88"/>
      <c r="W167" s="680" t="s">
        <v>1492</v>
      </c>
      <c r="X167" s="679"/>
    </row>
    <row r="168" spans="1:24" ht="18" customHeight="1">
      <c r="A168" s="1004"/>
      <c r="B168" s="91" t="s">
        <v>206</v>
      </c>
      <c r="C168" s="92" t="s">
        <v>187</v>
      </c>
      <c r="D168" s="88" t="s">
        <v>1845</v>
      </c>
      <c r="E168" s="88" t="s">
        <v>1844</v>
      </c>
      <c r="F168" s="797" t="s">
        <v>5022</v>
      </c>
      <c r="G168" s="704" t="s">
        <v>192</v>
      </c>
      <c r="H168" s="705" t="s">
        <v>5020</v>
      </c>
      <c r="I168" s="89"/>
      <c r="J168" s="89">
        <v>45898</v>
      </c>
      <c r="K168" s="92"/>
      <c r="L168" s="88" t="s">
        <v>1846</v>
      </c>
      <c r="M168" s="903"/>
      <c r="N168" s="107"/>
      <c r="O168" s="107"/>
      <c r="P168" s="88"/>
      <c r="Q168" s="88"/>
      <c r="S168" s="904"/>
      <c r="U168" s="904"/>
      <c r="V168" s="88"/>
      <c r="W168" s="680" t="s">
        <v>1492</v>
      </c>
      <c r="X168" s="679"/>
    </row>
    <row r="169" spans="1:24" ht="18" customHeight="1">
      <c r="A169" s="1005"/>
      <c r="B169" s="91" t="s">
        <v>206</v>
      </c>
      <c r="C169" s="92" t="s">
        <v>187</v>
      </c>
      <c r="D169" s="88" t="s">
        <v>1954</v>
      </c>
      <c r="E169" s="88" t="s">
        <v>1953</v>
      </c>
      <c r="F169" s="797" t="s">
        <v>5022</v>
      </c>
      <c r="G169" s="704" t="s">
        <v>192</v>
      </c>
      <c r="H169" s="705" t="s">
        <v>2581</v>
      </c>
      <c r="I169" s="89"/>
      <c r="J169" s="89">
        <v>45898</v>
      </c>
      <c r="K169" s="92"/>
      <c r="L169" s="88" t="s">
        <v>1955</v>
      </c>
      <c r="M169" s="903"/>
      <c r="N169" s="107"/>
      <c r="O169" s="107"/>
      <c r="P169" s="88"/>
      <c r="Q169" s="88"/>
      <c r="S169" s="904"/>
      <c r="U169" s="904"/>
      <c r="V169" s="88"/>
      <c r="W169" s="680" t="s">
        <v>1492</v>
      </c>
      <c r="X169" s="679"/>
    </row>
    <row r="170" spans="1:24" ht="18" customHeight="1">
      <c r="A170" s="1003">
        <v>69</v>
      </c>
      <c r="B170" s="91" t="s">
        <v>206</v>
      </c>
      <c r="C170" s="92" t="s">
        <v>187</v>
      </c>
      <c r="D170" s="88" t="s">
        <v>1212</v>
      </c>
      <c r="E170" s="88" t="s">
        <v>1211</v>
      </c>
      <c r="F170" s="797" t="s">
        <v>5023</v>
      </c>
      <c r="G170" s="704" t="s">
        <v>192</v>
      </c>
      <c r="H170" s="705" t="s">
        <v>5006</v>
      </c>
      <c r="I170" s="89"/>
      <c r="J170" s="89">
        <v>45898</v>
      </c>
      <c r="K170" s="92"/>
      <c r="L170" s="88" t="s">
        <v>1214</v>
      </c>
      <c r="M170" s="903"/>
      <c r="N170" s="107"/>
      <c r="O170" s="107"/>
      <c r="P170" s="88" t="s">
        <v>2811</v>
      </c>
      <c r="Q170" s="88"/>
      <c r="S170" s="904"/>
      <c r="U170" s="904"/>
      <c r="V170" s="88"/>
      <c r="W170" s="680" t="s">
        <v>1492</v>
      </c>
      <c r="X170" s="679"/>
    </row>
    <row r="171" spans="1:24" ht="18" customHeight="1">
      <c r="A171" s="1004"/>
      <c r="B171" s="91" t="s">
        <v>206</v>
      </c>
      <c r="C171" s="92" t="s">
        <v>187</v>
      </c>
      <c r="D171" s="88" t="s">
        <v>1181</v>
      </c>
      <c r="E171" s="88" t="s">
        <v>1180</v>
      </c>
      <c r="F171" s="797" t="s">
        <v>5023</v>
      </c>
      <c r="G171" s="704" t="s">
        <v>192</v>
      </c>
      <c r="H171" s="705" t="s">
        <v>5007</v>
      </c>
      <c r="I171" s="89"/>
      <c r="J171" s="89">
        <v>45898</v>
      </c>
      <c r="K171" s="92"/>
      <c r="L171" s="88" t="s">
        <v>1182</v>
      </c>
      <c r="M171" s="903"/>
      <c r="N171" s="107"/>
      <c r="O171" s="107"/>
      <c r="P171" s="88"/>
      <c r="Q171" s="88"/>
      <c r="S171" s="904"/>
      <c r="U171" s="904"/>
      <c r="V171" s="88"/>
      <c r="W171" s="680" t="s">
        <v>1492</v>
      </c>
      <c r="X171" s="679"/>
    </row>
    <row r="172" spans="1:24" ht="18" customHeight="1">
      <c r="A172" s="1005"/>
      <c r="B172" s="91" t="s">
        <v>206</v>
      </c>
      <c r="C172" s="92" t="s">
        <v>187</v>
      </c>
      <c r="D172" s="88" t="s">
        <v>1152</v>
      </c>
      <c r="E172" s="88" t="s">
        <v>1151</v>
      </c>
      <c r="F172" s="797" t="s">
        <v>5023</v>
      </c>
      <c r="G172" s="704" t="s">
        <v>192</v>
      </c>
      <c r="H172" s="705" t="s">
        <v>5008</v>
      </c>
      <c r="I172" s="89"/>
      <c r="J172" s="89">
        <v>45898</v>
      </c>
      <c r="K172" s="92"/>
      <c r="L172" s="88" t="s">
        <v>1153</v>
      </c>
      <c r="M172" s="903"/>
      <c r="N172" s="107"/>
      <c r="O172" s="107"/>
      <c r="P172" s="88"/>
      <c r="Q172" s="88"/>
      <c r="S172" s="904"/>
      <c r="U172" s="904"/>
      <c r="V172" s="88"/>
      <c r="W172" s="680" t="s">
        <v>1492</v>
      </c>
      <c r="X172" s="679"/>
    </row>
    <row r="173" spans="1:24" ht="18" customHeight="1">
      <c r="A173" s="1003">
        <v>70</v>
      </c>
      <c r="B173" s="91" t="s">
        <v>206</v>
      </c>
      <c r="C173" s="92" t="s">
        <v>187</v>
      </c>
      <c r="D173" s="88" t="s">
        <v>613</v>
      </c>
      <c r="E173" s="88" t="s">
        <v>612</v>
      </c>
      <c r="F173" s="797" t="s">
        <v>5024</v>
      </c>
      <c r="G173" s="704" t="s">
        <v>192</v>
      </c>
      <c r="H173" s="705" t="s">
        <v>5006</v>
      </c>
      <c r="I173" s="89"/>
      <c r="J173" s="89">
        <v>45898</v>
      </c>
      <c r="K173" s="92"/>
      <c r="L173" s="88" t="s">
        <v>614</v>
      </c>
      <c r="M173" s="903"/>
      <c r="N173" s="107"/>
      <c r="O173" s="107"/>
      <c r="P173" s="88" t="s">
        <v>2811</v>
      </c>
      <c r="Q173" s="88"/>
      <c r="S173" s="904"/>
      <c r="U173" s="904"/>
      <c r="V173" s="88"/>
      <c r="W173" s="680" t="s">
        <v>1492</v>
      </c>
      <c r="X173" s="679"/>
    </row>
    <row r="174" spans="1:24" ht="18" customHeight="1">
      <c r="A174" s="1004"/>
      <c r="B174" s="91" t="s">
        <v>206</v>
      </c>
      <c r="C174" s="92" t="s">
        <v>187</v>
      </c>
      <c r="D174" s="88" t="s">
        <v>658</v>
      </c>
      <c r="E174" s="88" t="s">
        <v>657</v>
      </c>
      <c r="F174" s="797" t="s">
        <v>5024</v>
      </c>
      <c r="G174" s="704" t="s">
        <v>192</v>
      </c>
      <c r="H174" s="705" t="s">
        <v>5007</v>
      </c>
      <c r="I174" s="89"/>
      <c r="J174" s="89">
        <v>45898</v>
      </c>
      <c r="K174" s="92"/>
      <c r="L174" s="88" t="s">
        <v>659</v>
      </c>
      <c r="M174" s="903"/>
      <c r="N174" s="107"/>
      <c r="O174" s="107"/>
      <c r="P174" s="88"/>
      <c r="Q174" s="88"/>
      <c r="S174" s="904"/>
      <c r="U174" s="904"/>
      <c r="V174" s="88"/>
      <c r="W174" s="680" t="s">
        <v>1492</v>
      </c>
      <c r="X174" s="679"/>
    </row>
    <row r="175" spans="1:24" ht="18" customHeight="1">
      <c r="A175" s="1004"/>
      <c r="B175" s="91" t="s">
        <v>206</v>
      </c>
      <c r="C175" s="92" t="s">
        <v>187</v>
      </c>
      <c r="D175" s="88" t="s">
        <v>1124</v>
      </c>
      <c r="E175" s="88" t="s">
        <v>1123</v>
      </c>
      <c r="F175" s="797" t="s">
        <v>5024</v>
      </c>
      <c r="G175" s="704" t="s">
        <v>192</v>
      </c>
      <c r="H175" s="705" t="s">
        <v>5008</v>
      </c>
      <c r="I175" s="89"/>
      <c r="J175" s="89">
        <v>45898</v>
      </c>
      <c r="K175" s="92"/>
      <c r="L175" s="88" t="s">
        <v>1126</v>
      </c>
      <c r="M175" s="903"/>
      <c r="N175" s="107"/>
      <c r="O175" s="107"/>
      <c r="P175" s="88"/>
      <c r="Q175" s="88"/>
      <c r="S175" s="904"/>
      <c r="U175" s="904"/>
      <c r="V175" s="88"/>
      <c r="W175" s="680" t="s">
        <v>1492</v>
      </c>
      <c r="X175" s="679"/>
    </row>
    <row r="176" spans="1:24" ht="18" customHeight="1">
      <c r="A176" s="1004"/>
      <c r="B176" s="91" t="s">
        <v>206</v>
      </c>
      <c r="C176" s="92" t="s">
        <v>187</v>
      </c>
      <c r="D176" s="88" t="s">
        <v>1129</v>
      </c>
      <c r="E176" s="88" t="s">
        <v>1128</v>
      </c>
      <c r="F176" s="797" t="s">
        <v>5024</v>
      </c>
      <c r="G176" s="704" t="s">
        <v>192</v>
      </c>
      <c r="H176" s="705" t="s">
        <v>5009</v>
      </c>
      <c r="I176" s="89"/>
      <c r="J176" s="89">
        <v>45898</v>
      </c>
      <c r="K176" s="92"/>
      <c r="L176" s="88" t="s">
        <v>1126</v>
      </c>
      <c r="M176" s="903"/>
      <c r="N176" s="107"/>
      <c r="O176" s="107"/>
      <c r="P176" s="88"/>
      <c r="Q176" s="88"/>
      <c r="S176" s="904"/>
      <c r="U176" s="904"/>
      <c r="V176" s="88"/>
      <c r="W176" s="680" t="s">
        <v>1492</v>
      </c>
      <c r="X176" s="679"/>
    </row>
    <row r="177" spans="1:24" ht="18" customHeight="1">
      <c r="A177" s="1004"/>
      <c r="B177" s="91" t="s">
        <v>206</v>
      </c>
      <c r="C177" s="92" t="s">
        <v>187</v>
      </c>
      <c r="D177" s="88" t="s">
        <v>1138</v>
      </c>
      <c r="E177" s="88" t="s">
        <v>1137</v>
      </c>
      <c r="F177" s="797" t="s">
        <v>5024</v>
      </c>
      <c r="G177" s="704" t="s">
        <v>192</v>
      </c>
      <c r="H177" s="705" t="s">
        <v>2294</v>
      </c>
      <c r="I177" s="89"/>
      <c r="J177" s="89">
        <v>45898</v>
      </c>
      <c r="K177" s="92"/>
      <c r="L177" s="88" t="s">
        <v>1139</v>
      </c>
      <c r="M177" s="903"/>
      <c r="N177" s="107"/>
      <c r="O177" s="107"/>
      <c r="P177" s="88"/>
      <c r="Q177" s="88"/>
      <c r="S177" s="904"/>
      <c r="U177" s="904"/>
      <c r="V177" s="88"/>
      <c r="W177" s="680" t="s">
        <v>1492</v>
      </c>
      <c r="X177" s="679"/>
    </row>
    <row r="178" spans="1:24" ht="18" customHeight="1">
      <c r="A178" s="1004"/>
      <c r="B178" s="91" t="s">
        <v>206</v>
      </c>
      <c r="C178" s="92" t="s">
        <v>187</v>
      </c>
      <c r="D178" s="88" t="s">
        <v>1169</v>
      </c>
      <c r="E178" s="88" t="s">
        <v>1168</v>
      </c>
      <c r="F178" s="797" t="s">
        <v>5024</v>
      </c>
      <c r="G178" s="704" t="s">
        <v>192</v>
      </c>
      <c r="H178" s="705" t="s">
        <v>5015</v>
      </c>
      <c r="I178" s="89"/>
      <c r="J178" s="89">
        <v>45898</v>
      </c>
      <c r="K178" s="92"/>
      <c r="L178" s="88" t="s">
        <v>1170</v>
      </c>
      <c r="M178" s="903"/>
      <c r="N178" s="107"/>
      <c r="O178" s="107"/>
      <c r="P178" s="88"/>
      <c r="Q178" s="88"/>
      <c r="S178" s="904"/>
      <c r="U178" s="904"/>
      <c r="V178" s="88"/>
      <c r="W178" s="680" t="s">
        <v>1492</v>
      </c>
      <c r="X178" s="679"/>
    </row>
    <row r="179" spans="1:24" ht="18" customHeight="1">
      <c r="A179" s="1004"/>
      <c r="B179" s="91" t="s">
        <v>206</v>
      </c>
      <c r="C179" s="92" t="s">
        <v>187</v>
      </c>
      <c r="D179" s="88" t="s">
        <v>1172</v>
      </c>
      <c r="E179" s="88" t="s">
        <v>1171</v>
      </c>
      <c r="F179" s="797" t="s">
        <v>5024</v>
      </c>
      <c r="G179" s="704" t="s">
        <v>192</v>
      </c>
      <c r="H179" s="705" t="s">
        <v>5016</v>
      </c>
      <c r="I179" s="89"/>
      <c r="J179" s="89">
        <v>45898</v>
      </c>
      <c r="K179" s="92"/>
      <c r="L179" s="88" t="s">
        <v>1173</v>
      </c>
      <c r="M179" s="903"/>
      <c r="N179" s="107"/>
      <c r="O179" s="107"/>
      <c r="P179" s="88"/>
      <c r="Q179" s="88"/>
      <c r="S179" s="904"/>
      <c r="U179" s="904"/>
      <c r="V179" s="88"/>
      <c r="W179" s="680" t="s">
        <v>1492</v>
      </c>
      <c r="X179" s="679"/>
    </row>
    <row r="180" spans="1:24" ht="18" customHeight="1">
      <c r="A180" s="1004"/>
      <c r="B180" s="91" t="s">
        <v>206</v>
      </c>
      <c r="C180" s="92" t="s">
        <v>187</v>
      </c>
      <c r="D180" s="88" t="s">
        <v>1163</v>
      </c>
      <c r="E180" s="88" t="s">
        <v>1162</v>
      </c>
      <c r="F180" s="797" t="s">
        <v>5024</v>
      </c>
      <c r="G180" s="704" t="s">
        <v>192</v>
      </c>
      <c r="H180" s="705" t="s">
        <v>5017</v>
      </c>
      <c r="I180" s="89"/>
      <c r="J180" s="89">
        <v>45898</v>
      </c>
      <c r="K180" s="92"/>
      <c r="L180" s="88" t="s">
        <v>1164</v>
      </c>
      <c r="M180" s="903"/>
      <c r="N180" s="107"/>
      <c r="O180" s="107"/>
      <c r="P180" s="88"/>
      <c r="Q180" s="88"/>
      <c r="S180" s="904"/>
      <c r="U180" s="904"/>
      <c r="V180" s="88"/>
      <c r="W180" s="680" t="s">
        <v>1492</v>
      </c>
      <c r="X180" s="679"/>
    </row>
    <row r="181" spans="1:24" ht="18" customHeight="1">
      <c r="A181" s="1004"/>
      <c r="B181" s="91" t="s">
        <v>206</v>
      </c>
      <c r="C181" s="92" t="s">
        <v>187</v>
      </c>
      <c r="D181" s="88" t="s">
        <v>1167</v>
      </c>
      <c r="E181" s="88" t="s">
        <v>1166</v>
      </c>
      <c r="F181" s="797" t="s">
        <v>5024</v>
      </c>
      <c r="G181" s="704" t="s">
        <v>192</v>
      </c>
      <c r="H181" s="705" t="s">
        <v>5018</v>
      </c>
      <c r="I181" s="89"/>
      <c r="J181" s="89">
        <v>45898</v>
      </c>
      <c r="K181" s="92"/>
      <c r="L181" s="88" t="s">
        <v>1164</v>
      </c>
      <c r="M181" s="903"/>
      <c r="N181" s="107"/>
      <c r="O181" s="107"/>
      <c r="P181" s="88"/>
      <c r="Q181" s="88"/>
      <c r="S181" s="904"/>
      <c r="U181" s="904"/>
      <c r="V181" s="88"/>
      <c r="W181" s="680" t="s">
        <v>1492</v>
      </c>
      <c r="X181" s="679"/>
    </row>
    <row r="182" spans="1:24" ht="18" customHeight="1">
      <c r="A182" s="1004"/>
      <c r="B182" s="91" t="s">
        <v>206</v>
      </c>
      <c r="C182" s="92" t="s">
        <v>187</v>
      </c>
      <c r="D182" s="88" t="s">
        <v>717</v>
      </c>
      <c r="E182" s="88" t="s">
        <v>716</v>
      </c>
      <c r="F182" s="797" t="s">
        <v>5024</v>
      </c>
      <c r="G182" s="704" t="s">
        <v>192</v>
      </c>
      <c r="H182" s="705" t="s">
        <v>2529</v>
      </c>
      <c r="I182" s="89"/>
      <c r="J182" s="89">
        <v>45898</v>
      </c>
      <c r="K182" s="92"/>
      <c r="L182" s="88" t="s">
        <v>718</v>
      </c>
      <c r="M182" s="903"/>
      <c r="N182" s="107"/>
      <c r="O182" s="107"/>
      <c r="P182" s="88"/>
      <c r="Q182" s="88"/>
      <c r="S182" s="904"/>
      <c r="U182" s="904"/>
      <c r="V182" s="88"/>
      <c r="W182" s="680" t="s">
        <v>1492</v>
      </c>
      <c r="X182" s="679"/>
    </row>
    <row r="183" spans="1:24" ht="18" customHeight="1">
      <c r="A183" s="1004"/>
      <c r="B183" s="91" t="s">
        <v>206</v>
      </c>
      <c r="C183" s="92" t="s">
        <v>187</v>
      </c>
      <c r="D183" s="88" t="s">
        <v>721</v>
      </c>
      <c r="E183" s="88" t="s">
        <v>720</v>
      </c>
      <c r="F183" s="797" t="s">
        <v>5024</v>
      </c>
      <c r="G183" s="704" t="s">
        <v>192</v>
      </c>
      <c r="H183" s="705" t="s">
        <v>2363</v>
      </c>
      <c r="I183" s="89"/>
      <c r="J183" s="89">
        <v>45898</v>
      </c>
      <c r="K183" s="92"/>
      <c r="L183" s="88" t="s">
        <v>718</v>
      </c>
      <c r="M183" s="903"/>
      <c r="N183" s="107"/>
      <c r="O183" s="107"/>
      <c r="P183" s="88"/>
      <c r="Q183" s="88"/>
      <c r="S183" s="904"/>
      <c r="U183" s="904"/>
      <c r="V183" s="88"/>
      <c r="W183" s="680" t="s">
        <v>1492</v>
      </c>
      <c r="X183" s="679"/>
    </row>
    <row r="184" spans="1:24" ht="18" customHeight="1">
      <c r="A184" s="1004"/>
      <c r="B184" s="91" t="s">
        <v>206</v>
      </c>
      <c r="C184" s="92" t="s">
        <v>187</v>
      </c>
      <c r="D184" s="88" t="s">
        <v>709</v>
      </c>
      <c r="E184" s="88" t="s">
        <v>708</v>
      </c>
      <c r="F184" s="797" t="s">
        <v>5024</v>
      </c>
      <c r="G184" s="704" t="s">
        <v>192</v>
      </c>
      <c r="H184" s="705" t="s">
        <v>5019</v>
      </c>
      <c r="I184" s="89"/>
      <c r="J184" s="89">
        <v>45898</v>
      </c>
      <c r="K184" s="92"/>
      <c r="L184" s="88" t="s">
        <v>710</v>
      </c>
      <c r="M184" s="903"/>
      <c r="N184" s="107"/>
      <c r="O184" s="107"/>
      <c r="P184" s="88"/>
      <c r="Q184" s="88"/>
      <c r="S184" s="904"/>
      <c r="U184" s="904"/>
      <c r="V184" s="88"/>
      <c r="W184" s="680" t="s">
        <v>1492</v>
      </c>
      <c r="X184" s="679"/>
    </row>
    <row r="185" spans="1:24" ht="18" customHeight="1">
      <c r="A185" s="1004"/>
      <c r="B185" s="91" t="s">
        <v>206</v>
      </c>
      <c r="C185" s="92" t="s">
        <v>187</v>
      </c>
      <c r="D185" s="88" t="s">
        <v>713</v>
      </c>
      <c r="E185" s="88" t="s">
        <v>712</v>
      </c>
      <c r="F185" s="797" t="s">
        <v>5024</v>
      </c>
      <c r="G185" s="704" t="s">
        <v>192</v>
      </c>
      <c r="H185" s="705" t="s">
        <v>5020</v>
      </c>
      <c r="I185" s="89"/>
      <c r="J185" s="89">
        <v>45898</v>
      </c>
      <c r="K185" s="92"/>
      <c r="L185" s="88" t="s">
        <v>714</v>
      </c>
      <c r="M185" s="903"/>
      <c r="N185" s="107"/>
      <c r="O185" s="107"/>
      <c r="P185" s="88"/>
      <c r="Q185" s="88"/>
      <c r="S185" s="904"/>
      <c r="U185" s="904"/>
      <c r="V185" s="88"/>
      <c r="W185" s="680" t="s">
        <v>1492</v>
      </c>
      <c r="X185" s="679"/>
    </row>
    <row r="186" spans="1:24" ht="18" customHeight="1">
      <c r="A186" s="1004"/>
      <c r="B186" s="91" t="s">
        <v>206</v>
      </c>
      <c r="C186" s="92" t="s">
        <v>187</v>
      </c>
      <c r="D186" s="88" t="s">
        <v>1193</v>
      </c>
      <c r="E186" s="88" t="s">
        <v>1192</v>
      </c>
      <c r="F186" s="797" t="s">
        <v>5024</v>
      </c>
      <c r="G186" s="704" t="s">
        <v>192</v>
      </c>
      <c r="H186" s="705" t="s">
        <v>2581</v>
      </c>
      <c r="I186" s="89"/>
      <c r="J186" s="89">
        <v>45898</v>
      </c>
      <c r="K186" s="92"/>
      <c r="L186" s="88" t="s">
        <v>1195</v>
      </c>
      <c r="M186" s="903"/>
      <c r="N186" s="107"/>
      <c r="O186" s="107"/>
      <c r="P186" s="88"/>
      <c r="Q186" s="88"/>
      <c r="S186" s="904"/>
      <c r="U186" s="904"/>
      <c r="V186" s="88"/>
      <c r="W186" s="680" t="s">
        <v>1492</v>
      </c>
      <c r="X186" s="679"/>
    </row>
    <row r="187" spans="1:24" ht="18" customHeight="1">
      <c r="A187" s="1005"/>
      <c r="B187" s="91" t="s">
        <v>206</v>
      </c>
      <c r="C187" s="92" t="s">
        <v>187</v>
      </c>
      <c r="D187" s="88" t="s">
        <v>1341</v>
      </c>
      <c r="E187" s="88" t="s">
        <v>1340</v>
      </c>
      <c r="F187" s="797" t="s">
        <v>5024</v>
      </c>
      <c r="G187" s="704" t="s">
        <v>192</v>
      </c>
      <c r="H187" s="705" t="s">
        <v>1147</v>
      </c>
      <c r="I187" s="89"/>
      <c r="J187" s="89">
        <v>45898</v>
      </c>
      <c r="K187" s="92"/>
      <c r="L187" s="88" t="s">
        <v>1343</v>
      </c>
      <c r="M187" s="903"/>
      <c r="N187" s="107"/>
      <c r="O187" s="107"/>
      <c r="P187" s="88"/>
      <c r="Q187" s="88"/>
      <c r="S187" s="904"/>
      <c r="U187" s="904"/>
      <c r="V187" s="88"/>
      <c r="W187" s="680" t="s">
        <v>1492</v>
      </c>
      <c r="X187" s="679"/>
    </row>
    <row r="188" spans="1:24" ht="18" customHeight="1">
      <c r="A188" s="1003">
        <v>71</v>
      </c>
      <c r="B188" s="91" t="s">
        <v>206</v>
      </c>
      <c r="C188" s="92" t="s">
        <v>187</v>
      </c>
      <c r="D188" s="88" t="s">
        <v>3926</v>
      </c>
      <c r="E188" s="88" t="s">
        <v>3925</v>
      </c>
      <c r="F188" s="797" t="s">
        <v>5025</v>
      </c>
      <c r="G188" s="704" t="s">
        <v>192</v>
      </c>
      <c r="H188" s="705" t="s">
        <v>5006</v>
      </c>
      <c r="I188" s="89"/>
      <c r="J188" s="89">
        <v>45898</v>
      </c>
      <c r="K188" s="92"/>
      <c r="L188" s="88" t="s">
        <v>3927</v>
      </c>
      <c r="M188" s="903"/>
      <c r="N188" s="107"/>
      <c r="O188" s="107"/>
      <c r="P188" s="88" t="s">
        <v>2811</v>
      </c>
      <c r="Q188" s="88"/>
      <c r="S188" s="904"/>
      <c r="U188" s="904"/>
      <c r="V188" s="88"/>
      <c r="W188" s="680" t="s">
        <v>1492</v>
      </c>
      <c r="X188" s="679"/>
    </row>
    <row r="189" spans="1:24" ht="18" customHeight="1">
      <c r="A189" s="1004"/>
      <c r="B189" s="91" t="s">
        <v>206</v>
      </c>
      <c r="C189" s="92" t="s">
        <v>187</v>
      </c>
      <c r="D189" s="88" t="s">
        <v>4108</v>
      </c>
      <c r="E189" s="88" t="s">
        <v>4107</v>
      </c>
      <c r="F189" s="797" t="s">
        <v>5025</v>
      </c>
      <c r="G189" s="704" t="s">
        <v>192</v>
      </c>
      <c r="H189" s="705" t="s">
        <v>5007</v>
      </c>
      <c r="I189" s="89"/>
      <c r="J189" s="89">
        <v>45898</v>
      </c>
      <c r="K189" s="92"/>
      <c r="L189" s="88" t="s">
        <v>4109</v>
      </c>
      <c r="M189" s="903"/>
      <c r="N189" s="107"/>
      <c r="O189" s="107"/>
      <c r="P189" s="88"/>
      <c r="Q189" s="88"/>
      <c r="S189" s="904"/>
      <c r="U189" s="904"/>
      <c r="V189" s="88"/>
      <c r="W189" s="680" t="s">
        <v>1492</v>
      </c>
      <c r="X189" s="679"/>
    </row>
    <row r="190" spans="1:24" ht="18" customHeight="1">
      <c r="A190" s="1004"/>
      <c r="B190" s="91" t="s">
        <v>206</v>
      </c>
      <c r="C190" s="92" t="s">
        <v>187</v>
      </c>
      <c r="D190" s="88" t="s">
        <v>3966</v>
      </c>
      <c r="E190" s="88" t="s">
        <v>3965</v>
      </c>
      <c r="F190" s="797" t="s">
        <v>5025</v>
      </c>
      <c r="G190" s="704" t="s">
        <v>192</v>
      </c>
      <c r="H190" s="705" t="s">
        <v>5008</v>
      </c>
      <c r="I190" s="89"/>
      <c r="J190" s="89">
        <v>45898</v>
      </c>
      <c r="K190" s="92"/>
      <c r="L190" s="88" t="s">
        <v>502</v>
      </c>
      <c r="M190" s="903"/>
      <c r="N190" s="107"/>
      <c r="O190" s="107"/>
      <c r="P190" s="88"/>
      <c r="Q190" s="88"/>
      <c r="S190" s="904"/>
      <c r="U190" s="904"/>
      <c r="V190" s="88"/>
      <c r="W190" s="680" t="s">
        <v>1492</v>
      </c>
      <c r="X190" s="679"/>
    </row>
    <row r="191" spans="1:24" ht="18" customHeight="1">
      <c r="A191" s="1004"/>
      <c r="B191" s="91" t="s">
        <v>206</v>
      </c>
      <c r="C191" s="92" t="s">
        <v>187</v>
      </c>
      <c r="D191" s="88" t="s">
        <v>3937</v>
      </c>
      <c r="E191" s="88" t="s">
        <v>3936</v>
      </c>
      <c r="F191" s="797" t="s">
        <v>5025</v>
      </c>
      <c r="G191" s="704" t="s">
        <v>192</v>
      </c>
      <c r="H191" s="705" t="s">
        <v>5009</v>
      </c>
      <c r="I191" s="89"/>
      <c r="J191" s="89">
        <v>45898</v>
      </c>
      <c r="K191" s="92"/>
      <c r="L191" s="88" t="s">
        <v>3931</v>
      </c>
      <c r="M191" s="903"/>
      <c r="N191" s="107"/>
      <c r="O191" s="107"/>
      <c r="P191" s="88"/>
      <c r="Q191" s="88"/>
      <c r="S191" s="904"/>
      <c r="U191" s="904"/>
      <c r="V191" s="88"/>
      <c r="W191" s="680" t="s">
        <v>1492</v>
      </c>
      <c r="X191" s="679"/>
    </row>
    <row r="192" spans="1:24" ht="18" customHeight="1">
      <c r="A192" s="1004"/>
      <c r="B192" s="91" t="s">
        <v>206</v>
      </c>
      <c r="C192" s="92" t="s">
        <v>187</v>
      </c>
      <c r="D192" s="88" t="s">
        <v>3930</v>
      </c>
      <c r="E192" s="88" t="s">
        <v>3929</v>
      </c>
      <c r="F192" s="797" t="s">
        <v>5025</v>
      </c>
      <c r="G192" s="704" t="s">
        <v>192</v>
      </c>
      <c r="H192" s="705" t="s">
        <v>2294</v>
      </c>
      <c r="I192" s="89"/>
      <c r="J192" s="89">
        <v>45898</v>
      </c>
      <c r="K192" s="92"/>
      <c r="L192" s="88" t="s">
        <v>3931</v>
      </c>
      <c r="M192" s="903"/>
      <c r="N192" s="107"/>
      <c r="O192" s="107"/>
      <c r="P192" s="88"/>
      <c r="Q192" s="88"/>
      <c r="S192" s="904"/>
      <c r="U192" s="904"/>
      <c r="V192" s="88"/>
      <c r="W192" s="680" t="s">
        <v>1492</v>
      </c>
      <c r="X192" s="679"/>
    </row>
    <row r="193" spans="1:24" ht="18" customHeight="1">
      <c r="A193" s="1004"/>
      <c r="B193" s="91" t="s">
        <v>206</v>
      </c>
      <c r="C193" s="92" t="s">
        <v>187</v>
      </c>
      <c r="D193" s="88" t="s">
        <v>3934</v>
      </c>
      <c r="E193" s="88" t="s">
        <v>3933</v>
      </c>
      <c r="F193" s="797" t="s">
        <v>5025</v>
      </c>
      <c r="G193" s="704" t="s">
        <v>192</v>
      </c>
      <c r="H193" s="705" t="s">
        <v>5015</v>
      </c>
      <c r="I193" s="89"/>
      <c r="J193" s="89">
        <v>45898</v>
      </c>
      <c r="K193" s="92"/>
      <c r="L193" s="88" t="s">
        <v>3931</v>
      </c>
      <c r="M193" s="903"/>
      <c r="N193" s="107"/>
      <c r="O193" s="107"/>
      <c r="P193" s="88"/>
      <c r="Q193" s="88"/>
      <c r="S193" s="904"/>
      <c r="U193" s="904"/>
      <c r="V193" s="88"/>
      <c r="W193" s="680" t="s">
        <v>1492</v>
      </c>
      <c r="X193" s="679"/>
    </row>
    <row r="194" spans="1:24" ht="18" customHeight="1">
      <c r="A194" s="1004"/>
      <c r="B194" s="91" t="s">
        <v>206</v>
      </c>
      <c r="C194" s="92" t="s">
        <v>187</v>
      </c>
      <c r="D194" s="88" t="s">
        <v>3940</v>
      </c>
      <c r="E194" s="88" t="s">
        <v>3939</v>
      </c>
      <c r="F194" s="797" t="s">
        <v>5025</v>
      </c>
      <c r="G194" s="704" t="s">
        <v>192</v>
      </c>
      <c r="H194" s="705" t="s">
        <v>5016</v>
      </c>
      <c r="I194" s="89"/>
      <c r="J194" s="89">
        <v>45898</v>
      </c>
      <c r="K194" s="92"/>
      <c r="L194" s="88" t="s">
        <v>3941</v>
      </c>
      <c r="M194" s="903"/>
      <c r="N194" s="107"/>
      <c r="O194" s="107"/>
      <c r="P194" s="88"/>
      <c r="Q194" s="88"/>
      <c r="S194" s="904"/>
      <c r="U194" s="904"/>
      <c r="V194" s="88"/>
      <c r="W194" s="680" t="s">
        <v>1492</v>
      </c>
      <c r="X194" s="679"/>
    </row>
    <row r="195" spans="1:24" ht="18" customHeight="1">
      <c r="A195" s="1004"/>
      <c r="B195" s="91" t="s">
        <v>206</v>
      </c>
      <c r="C195" s="92" t="s">
        <v>187</v>
      </c>
      <c r="D195" s="88" t="s">
        <v>3944</v>
      </c>
      <c r="E195" s="88" t="s">
        <v>3943</v>
      </c>
      <c r="F195" s="797" t="s">
        <v>5025</v>
      </c>
      <c r="G195" s="704" t="s">
        <v>192</v>
      </c>
      <c r="H195" s="705" t="s">
        <v>5017</v>
      </c>
      <c r="I195" s="89"/>
      <c r="J195" s="89">
        <v>45898</v>
      </c>
      <c r="K195" s="92"/>
      <c r="L195" s="88" t="s">
        <v>3931</v>
      </c>
      <c r="M195" s="903"/>
      <c r="N195" s="107"/>
      <c r="O195" s="107"/>
      <c r="P195" s="88"/>
      <c r="Q195" s="88"/>
      <c r="S195" s="904"/>
      <c r="U195" s="904"/>
      <c r="V195" s="88"/>
      <c r="W195" s="680" t="s">
        <v>1492</v>
      </c>
      <c r="X195" s="679"/>
    </row>
    <row r="196" spans="1:24" ht="18" customHeight="1">
      <c r="A196" s="1005"/>
      <c r="B196" s="91" t="s">
        <v>206</v>
      </c>
      <c r="C196" s="92" t="s">
        <v>187</v>
      </c>
      <c r="D196" s="88" t="s">
        <v>3946</v>
      </c>
      <c r="E196" s="88" t="s">
        <v>3945</v>
      </c>
      <c r="F196" s="797" t="s">
        <v>5025</v>
      </c>
      <c r="G196" s="704" t="s">
        <v>192</v>
      </c>
      <c r="H196" s="705" t="s">
        <v>5018</v>
      </c>
      <c r="I196" s="89"/>
      <c r="J196" s="89">
        <v>45898</v>
      </c>
      <c r="K196" s="92"/>
      <c r="L196" s="88" t="s">
        <v>3931</v>
      </c>
      <c r="M196" s="903"/>
      <c r="N196" s="107"/>
      <c r="O196" s="107"/>
      <c r="P196" s="88"/>
      <c r="Q196" s="88"/>
      <c r="S196" s="904"/>
      <c r="U196" s="904"/>
      <c r="V196" s="88"/>
      <c r="W196" s="680" t="s">
        <v>1492</v>
      </c>
      <c r="X196" s="679"/>
    </row>
    <row r="197" spans="1:24" ht="18" customHeight="1">
      <c r="A197" s="533">
        <v>72</v>
      </c>
      <c r="B197" s="91" t="s">
        <v>206</v>
      </c>
      <c r="C197" s="92" t="s">
        <v>187</v>
      </c>
      <c r="D197" s="88" t="s">
        <v>505</v>
      </c>
      <c r="E197" s="88" t="s">
        <v>504</v>
      </c>
      <c r="F197" s="797" t="s">
        <v>5026</v>
      </c>
      <c r="G197" s="704" t="s">
        <v>192</v>
      </c>
      <c r="H197" s="705" t="s">
        <v>5006</v>
      </c>
      <c r="I197" s="89"/>
      <c r="J197" s="89">
        <v>45898</v>
      </c>
      <c r="K197" s="92"/>
      <c r="L197" s="88" t="s">
        <v>507</v>
      </c>
      <c r="M197" s="903"/>
      <c r="N197" s="107"/>
      <c r="O197" s="107"/>
      <c r="P197" s="88" t="s">
        <v>2811</v>
      </c>
      <c r="Q197" s="88"/>
      <c r="S197" s="904"/>
      <c r="U197" s="904"/>
      <c r="V197" s="88"/>
      <c r="W197" s="680" t="s">
        <v>1492</v>
      </c>
      <c r="X197" s="679"/>
    </row>
    <row r="198" spans="1:24" ht="18" customHeight="1">
      <c r="A198" s="1003">
        <v>73</v>
      </c>
      <c r="B198" s="91" t="s">
        <v>206</v>
      </c>
      <c r="C198" s="92" t="s">
        <v>187</v>
      </c>
      <c r="D198" s="88" t="s">
        <v>197</v>
      </c>
      <c r="E198" s="88" t="s">
        <v>196</v>
      </c>
      <c r="F198" s="797" t="s">
        <v>5027</v>
      </c>
      <c r="G198" s="704" t="s">
        <v>192</v>
      </c>
      <c r="H198" s="705" t="s">
        <v>5006</v>
      </c>
      <c r="I198" s="89"/>
      <c r="J198" s="89">
        <v>45898</v>
      </c>
      <c r="K198" s="92"/>
      <c r="L198" s="88" t="s">
        <v>198</v>
      </c>
      <c r="M198" s="903"/>
      <c r="N198" s="107"/>
      <c r="O198" s="107"/>
      <c r="P198" s="88" t="s">
        <v>2811</v>
      </c>
      <c r="Q198" s="88"/>
      <c r="S198" s="904"/>
      <c r="U198" s="904"/>
      <c r="V198" s="88"/>
      <c r="W198" s="680" t="s">
        <v>1492</v>
      </c>
      <c r="X198" s="679"/>
    </row>
    <row r="199" spans="1:24" ht="18" customHeight="1">
      <c r="A199" s="1004"/>
      <c r="B199" s="91" t="s">
        <v>206</v>
      </c>
      <c r="C199" s="92" t="s">
        <v>187</v>
      </c>
      <c r="D199" s="88" t="s">
        <v>190</v>
      </c>
      <c r="E199" s="88" t="s">
        <v>189</v>
      </c>
      <c r="F199" s="797" t="s">
        <v>5027</v>
      </c>
      <c r="G199" s="704" t="s">
        <v>192</v>
      </c>
      <c r="H199" s="705" t="s">
        <v>5007</v>
      </c>
      <c r="I199" s="89"/>
      <c r="J199" s="89">
        <v>45898</v>
      </c>
      <c r="K199" s="92"/>
      <c r="L199" s="88" t="s">
        <v>193</v>
      </c>
      <c r="M199" s="903"/>
      <c r="N199" s="107"/>
      <c r="O199" s="107"/>
      <c r="P199" s="88"/>
      <c r="Q199" s="88"/>
      <c r="S199" s="904"/>
      <c r="U199" s="904"/>
      <c r="V199" s="88"/>
      <c r="W199" s="680" t="s">
        <v>1492</v>
      </c>
      <c r="X199" s="679"/>
    </row>
    <row r="200" spans="1:24" ht="18" customHeight="1">
      <c r="A200" s="1005"/>
      <c r="B200" s="91" t="s">
        <v>206</v>
      </c>
      <c r="C200" s="92" t="s">
        <v>187</v>
      </c>
      <c r="D200" s="88" t="s">
        <v>255</v>
      </c>
      <c r="E200" s="88" t="s">
        <v>252</v>
      </c>
      <c r="F200" s="797" t="s">
        <v>5027</v>
      </c>
      <c r="G200" s="704" t="s">
        <v>192</v>
      </c>
      <c r="H200" s="705" t="s">
        <v>5008</v>
      </c>
      <c r="I200" s="89"/>
      <c r="J200" s="89">
        <v>45898</v>
      </c>
      <c r="K200" s="92"/>
      <c r="L200" s="88" t="s">
        <v>254</v>
      </c>
      <c r="M200" s="903"/>
      <c r="N200" s="107"/>
      <c r="O200" s="107"/>
      <c r="P200" s="88"/>
      <c r="Q200" s="88"/>
      <c r="S200" s="904"/>
      <c r="U200" s="904"/>
      <c r="V200" s="88"/>
      <c r="W200" s="680" t="s">
        <v>1492</v>
      </c>
      <c r="X200" s="679"/>
    </row>
    <row r="201" spans="1:24" ht="18" customHeight="1">
      <c r="A201" s="533">
        <v>74</v>
      </c>
      <c r="B201" s="91" t="s">
        <v>271</v>
      </c>
      <c r="C201" s="92" t="s">
        <v>1891</v>
      </c>
      <c r="D201" s="88" t="s">
        <v>3803</v>
      </c>
      <c r="E201" s="88" t="s">
        <v>3802</v>
      </c>
      <c r="F201" s="797" t="s">
        <v>5028</v>
      </c>
      <c r="G201" s="704" t="s">
        <v>192</v>
      </c>
      <c r="H201" s="705" t="s">
        <v>5006</v>
      </c>
      <c r="I201" s="89"/>
      <c r="J201" s="89">
        <v>46080</v>
      </c>
      <c r="K201" s="92" t="s">
        <v>5029</v>
      </c>
      <c r="L201" s="88" t="s">
        <v>3804</v>
      </c>
      <c r="M201" s="913">
        <v>152741541</v>
      </c>
      <c r="N201" s="107" t="s">
        <v>140</v>
      </c>
      <c r="O201" s="107"/>
      <c r="P201" s="88" t="s">
        <v>5030</v>
      </c>
      <c r="Q201" s="88"/>
      <c r="S201" s="904"/>
      <c r="U201" s="904"/>
      <c r="V201" s="88"/>
      <c r="W201" s="680" t="s">
        <v>1492</v>
      </c>
      <c r="X201" s="679"/>
    </row>
    <row r="202" spans="1:24" ht="18" customHeight="1">
      <c r="A202" s="1003">
        <v>75</v>
      </c>
      <c r="B202" s="91" t="s">
        <v>271</v>
      </c>
      <c r="C202" s="92" t="s">
        <v>1891</v>
      </c>
      <c r="D202" s="88" t="s">
        <v>5031</v>
      </c>
      <c r="E202" s="88" t="s">
        <v>5032</v>
      </c>
      <c r="F202" s="703" t="s">
        <v>5033</v>
      </c>
      <c r="G202" s="704" t="s">
        <v>192</v>
      </c>
      <c r="H202" s="705" t="s">
        <v>5006</v>
      </c>
      <c r="I202" s="89"/>
      <c r="J202" s="89">
        <v>45989</v>
      </c>
      <c r="K202" s="92" t="s">
        <v>5034</v>
      </c>
      <c r="L202" s="88" t="s">
        <v>5035</v>
      </c>
      <c r="M202" s="903">
        <v>170270270</v>
      </c>
      <c r="N202" s="107"/>
      <c r="O202" s="107" t="s">
        <v>4717</v>
      </c>
      <c r="P202" s="88" t="s">
        <v>5036</v>
      </c>
      <c r="Q202" s="88"/>
      <c r="S202" s="904"/>
      <c r="U202" s="904"/>
      <c r="V202" s="88"/>
      <c r="W202" s="680" t="s">
        <v>1492</v>
      </c>
      <c r="X202" s="679"/>
    </row>
    <row r="203" spans="1:24" ht="18" customHeight="1">
      <c r="A203" s="1004"/>
      <c r="B203" s="91" t="s">
        <v>271</v>
      </c>
      <c r="C203" s="92" t="s">
        <v>1891</v>
      </c>
      <c r="D203" s="88" t="s">
        <v>5037</v>
      </c>
      <c r="E203" s="88" t="s">
        <v>5032</v>
      </c>
      <c r="F203" s="703" t="s">
        <v>5033</v>
      </c>
      <c r="G203" s="704" t="s">
        <v>192</v>
      </c>
      <c r="H203" s="705" t="s">
        <v>5007</v>
      </c>
      <c r="I203" s="89"/>
      <c r="J203" s="89">
        <v>45989</v>
      </c>
      <c r="K203" s="92" t="s">
        <v>5034</v>
      </c>
      <c r="L203" s="88" t="s">
        <v>5038</v>
      </c>
      <c r="M203" s="903">
        <v>18918919</v>
      </c>
      <c r="N203" s="107"/>
      <c r="O203" s="107" t="s">
        <v>4717</v>
      </c>
      <c r="P203" s="88" t="s">
        <v>5036</v>
      </c>
      <c r="Q203" s="88"/>
      <c r="S203" s="904"/>
      <c r="U203" s="904"/>
      <c r="V203" s="88"/>
      <c r="W203" s="680" t="s">
        <v>1492</v>
      </c>
      <c r="X203" s="679"/>
    </row>
    <row r="204" spans="1:24" ht="18" customHeight="1">
      <c r="A204" s="1004"/>
      <c r="B204" s="91" t="s">
        <v>271</v>
      </c>
      <c r="C204" s="92" t="s">
        <v>1891</v>
      </c>
      <c r="D204" s="88" t="s">
        <v>5039</v>
      </c>
      <c r="E204" s="88" t="s">
        <v>5040</v>
      </c>
      <c r="F204" s="703" t="s">
        <v>5033</v>
      </c>
      <c r="G204" s="704" t="s">
        <v>192</v>
      </c>
      <c r="H204" s="705" t="s">
        <v>5008</v>
      </c>
      <c r="I204" s="89"/>
      <c r="J204" s="89">
        <v>45989</v>
      </c>
      <c r="K204" s="92" t="s">
        <v>5034</v>
      </c>
      <c r="L204" s="88" t="s">
        <v>5035</v>
      </c>
      <c r="M204" s="903">
        <v>170270270</v>
      </c>
      <c r="N204" s="107"/>
      <c r="O204" s="107" t="s">
        <v>4717</v>
      </c>
      <c r="P204" s="88" t="s">
        <v>5036</v>
      </c>
      <c r="Q204" s="88"/>
      <c r="S204" s="904"/>
      <c r="U204" s="904"/>
      <c r="V204" s="88"/>
      <c r="W204" s="680" t="s">
        <v>1492</v>
      </c>
      <c r="X204" s="679"/>
    </row>
    <row r="205" spans="1:24" ht="18" customHeight="1">
      <c r="A205" s="1005"/>
      <c r="B205" s="91" t="s">
        <v>271</v>
      </c>
      <c r="C205" s="92" t="s">
        <v>1891</v>
      </c>
      <c r="D205" s="88" t="s">
        <v>5041</v>
      </c>
      <c r="E205" s="88" t="s">
        <v>5040</v>
      </c>
      <c r="F205" s="703" t="s">
        <v>5033</v>
      </c>
      <c r="G205" s="704" t="s">
        <v>192</v>
      </c>
      <c r="H205" s="705" t="s">
        <v>5009</v>
      </c>
      <c r="I205" s="89"/>
      <c r="J205" s="89">
        <v>45989</v>
      </c>
      <c r="K205" s="92" t="s">
        <v>5034</v>
      </c>
      <c r="L205" s="88" t="s">
        <v>5038</v>
      </c>
      <c r="M205" s="903">
        <v>18918919</v>
      </c>
      <c r="N205" s="107"/>
      <c r="O205" s="107" t="s">
        <v>4717</v>
      </c>
      <c r="P205" s="88" t="s">
        <v>5036</v>
      </c>
      <c r="Q205" s="88"/>
      <c r="S205" s="904"/>
      <c r="U205" s="904"/>
      <c r="V205" s="88"/>
      <c r="W205" s="680" t="s">
        <v>1492</v>
      </c>
      <c r="X205" s="679"/>
    </row>
    <row r="206" spans="1:24" ht="18" customHeight="1">
      <c r="A206" s="1003">
        <v>76</v>
      </c>
      <c r="B206" s="91"/>
      <c r="C206" s="92"/>
      <c r="D206" s="88"/>
      <c r="E206" s="88"/>
      <c r="F206" s="703" t="s">
        <v>5042</v>
      </c>
      <c r="G206" s="704"/>
      <c r="H206" s="705"/>
      <c r="I206" s="89"/>
      <c r="J206" s="89"/>
      <c r="K206" s="92"/>
      <c r="L206" s="88"/>
      <c r="M206" s="903"/>
      <c r="N206" s="107"/>
      <c r="O206" s="107"/>
      <c r="P206" s="88"/>
      <c r="Q206" s="88"/>
      <c r="S206" s="904"/>
      <c r="U206" s="904"/>
      <c r="V206" s="88"/>
      <c r="W206" s="680"/>
      <c r="X206" s="679"/>
    </row>
    <row r="207" spans="1:24" ht="18" customHeight="1">
      <c r="A207" s="1004"/>
      <c r="B207" s="91"/>
      <c r="C207" s="92"/>
      <c r="D207" s="88"/>
      <c r="E207" s="88"/>
      <c r="F207" s="703" t="s">
        <v>5042</v>
      </c>
      <c r="G207" s="704"/>
      <c r="H207" s="705"/>
      <c r="I207" s="89"/>
      <c r="J207" s="89"/>
      <c r="K207" s="92"/>
      <c r="L207" s="88"/>
      <c r="M207" s="903"/>
      <c r="N207" s="107"/>
      <c r="O207" s="107"/>
      <c r="P207" s="88"/>
      <c r="Q207" s="88"/>
      <c r="S207" s="904"/>
      <c r="U207" s="904"/>
      <c r="V207" s="88"/>
      <c r="W207" s="680"/>
      <c r="X207" s="679"/>
    </row>
    <row r="208" spans="1:24" ht="18" customHeight="1">
      <c r="A208" s="1005"/>
      <c r="B208" s="91"/>
      <c r="C208" s="92"/>
      <c r="D208" s="88"/>
      <c r="E208" s="88"/>
      <c r="F208" s="703" t="s">
        <v>5042</v>
      </c>
      <c r="G208" s="704"/>
      <c r="H208" s="705"/>
      <c r="I208" s="89"/>
      <c r="J208" s="89"/>
      <c r="K208" s="92"/>
      <c r="L208" s="88"/>
      <c r="M208" s="903"/>
      <c r="N208" s="107"/>
      <c r="O208" s="107"/>
      <c r="P208" s="88"/>
      <c r="Q208" s="88"/>
      <c r="S208" s="904"/>
      <c r="U208" s="904"/>
      <c r="V208" s="88"/>
      <c r="W208" s="680"/>
      <c r="X208" s="679"/>
    </row>
    <row r="209" spans="1:24" ht="18" customHeight="1">
      <c r="A209" s="1003">
        <v>77</v>
      </c>
      <c r="B209" s="91" t="s">
        <v>518</v>
      </c>
      <c r="C209" s="92" t="s">
        <v>4825</v>
      </c>
      <c r="D209" s="88" t="s">
        <v>5043</v>
      </c>
      <c r="E209" s="88" t="s">
        <v>5044</v>
      </c>
      <c r="F209" s="703" t="s">
        <v>5045</v>
      </c>
      <c r="G209" s="706" t="s">
        <v>192</v>
      </c>
      <c r="H209" s="705">
        <v>1</v>
      </c>
      <c r="I209" s="89"/>
      <c r="J209" s="89">
        <v>46021</v>
      </c>
      <c r="K209" s="92" t="s">
        <v>5046</v>
      </c>
      <c r="L209" s="88" t="s">
        <v>1923</v>
      </c>
      <c r="M209" s="903">
        <v>31531532</v>
      </c>
      <c r="N209" s="107"/>
      <c r="O209" s="107" t="s">
        <v>4717</v>
      </c>
      <c r="P209" s="88" t="s">
        <v>4775</v>
      </c>
      <c r="Q209" s="88"/>
      <c r="S209" s="904"/>
      <c r="U209" s="904"/>
      <c r="V209" s="88"/>
      <c r="W209" s="680" t="s">
        <v>1492</v>
      </c>
      <c r="X209" s="679"/>
    </row>
    <row r="210" spans="1:24" ht="18" customHeight="1">
      <c r="A210" s="1004"/>
      <c r="B210" s="91" t="s">
        <v>518</v>
      </c>
      <c r="C210" s="92" t="s">
        <v>4825</v>
      </c>
      <c r="D210" s="88" t="s">
        <v>5047</v>
      </c>
      <c r="E210" s="88" t="s">
        <v>5048</v>
      </c>
      <c r="F210" s="703" t="s">
        <v>5045</v>
      </c>
      <c r="G210" s="706" t="s">
        <v>192</v>
      </c>
      <c r="H210" s="705">
        <v>2</v>
      </c>
      <c r="I210" s="89"/>
      <c r="J210" s="89">
        <v>46021</v>
      </c>
      <c r="K210" s="92" t="s">
        <v>5046</v>
      </c>
      <c r="L210" s="88" t="s">
        <v>5049</v>
      </c>
      <c r="M210" s="903">
        <v>31531532</v>
      </c>
      <c r="N210" s="107"/>
      <c r="O210" s="107" t="s">
        <v>4717</v>
      </c>
      <c r="P210" s="88" t="s">
        <v>4775</v>
      </c>
      <c r="Q210" s="88"/>
      <c r="S210" s="904"/>
      <c r="U210" s="904"/>
      <c r="V210" s="88"/>
      <c r="W210" s="680" t="s">
        <v>1492</v>
      </c>
      <c r="X210" s="679"/>
    </row>
    <row r="211" spans="1:24" ht="18" customHeight="1">
      <c r="A211" s="1004"/>
      <c r="B211" s="91" t="s">
        <v>518</v>
      </c>
      <c r="C211" s="92" t="s">
        <v>4825</v>
      </c>
      <c r="D211" s="88" t="s">
        <v>5050</v>
      </c>
      <c r="E211" s="88" t="s">
        <v>5051</v>
      </c>
      <c r="F211" s="703" t="s">
        <v>5045</v>
      </c>
      <c r="G211" s="706" t="s">
        <v>192</v>
      </c>
      <c r="H211" s="705">
        <v>3</v>
      </c>
      <c r="I211" s="89"/>
      <c r="J211" s="89">
        <v>46021</v>
      </c>
      <c r="K211" s="92" t="s">
        <v>5046</v>
      </c>
      <c r="L211" s="88" t="s">
        <v>5052</v>
      </c>
      <c r="M211" s="903">
        <v>36036036</v>
      </c>
      <c r="N211" s="107"/>
      <c r="O211" s="107" t="s">
        <v>4717</v>
      </c>
      <c r="P211" s="88" t="s">
        <v>4775</v>
      </c>
      <c r="Q211" s="88"/>
      <c r="S211" s="904"/>
      <c r="U211" s="904"/>
      <c r="V211" s="88"/>
      <c r="W211" s="680" t="s">
        <v>1492</v>
      </c>
      <c r="X211" s="679"/>
    </row>
    <row r="212" spans="1:24" ht="18" customHeight="1">
      <c r="A212" s="1004"/>
      <c r="B212" s="91" t="s">
        <v>518</v>
      </c>
      <c r="C212" s="92" t="s">
        <v>4825</v>
      </c>
      <c r="D212" s="88" t="s">
        <v>5053</v>
      </c>
      <c r="E212" s="88" t="s">
        <v>5054</v>
      </c>
      <c r="F212" s="703" t="s">
        <v>5045</v>
      </c>
      <c r="G212" s="706" t="s">
        <v>192</v>
      </c>
      <c r="H212" s="705">
        <v>4</v>
      </c>
      <c r="I212" s="89"/>
      <c r="J212" s="89">
        <v>46021</v>
      </c>
      <c r="K212" s="92" t="s">
        <v>5046</v>
      </c>
      <c r="L212" s="88" t="s">
        <v>5055</v>
      </c>
      <c r="M212" s="903">
        <v>36036036</v>
      </c>
      <c r="N212" s="107"/>
      <c r="O212" s="107" t="s">
        <v>4717</v>
      </c>
      <c r="P212" s="88" t="s">
        <v>4775</v>
      </c>
      <c r="Q212" s="88"/>
      <c r="S212" s="904"/>
      <c r="U212" s="904"/>
      <c r="V212" s="88"/>
      <c r="W212" s="680" t="s">
        <v>1492</v>
      </c>
      <c r="X212" s="679"/>
    </row>
    <row r="213" spans="1:24" ht="18" customHeight="1">
      <c r="A213" s="1004"/>
      <c r="B213" s="91" t="s">
        <v>518</v>
      </c>
      <c r="C213" s="92" t="s">
        <v>4825</v>
      </c>
      <c r="D213" s="88" t="s">
        <v>5056</v>
      </c>
      <c r="E213" s="88" t="s">
        <v>5057</v>
      </c>
      <c r="F213" s="703" t="s">
        <v>5045</v>
      </c>
      <c r="G213" s="706" t="s">
        <v>192</v>
      </c>
      <c r="H213" s="705">
        <v>5</v>
      </c>
      <c r="I213" s="89"/>
      <c r="J213" s="89">
        <v>46021</v>
      </c>
      <c r="K213" s="92" t="s">
        <v>5046</v>
      </c>
      <c r="L213" s="88" t="s">
        <v>5058</v>
      </c>
      <c r="M213" s="903">
        <v>22522523</v>
      </c>
      <c r="N213" s="107"/>
      <c r="O213" s="107" t="s">
        <v>4717</v>
      </c>
      <c r="P213" s="88" t="s">
        <v>4775</v>
      </c>
      <c r="Q213" s="88"/>
      <c r="S213" s="904"/>
      <c r="U213" s="904"/>
      <c r="V213" s="88"/>
      <c r="W213" s="680" t="s">
        <v>1492</v>
      </c>
      <c r="X213" s="679"/>
    </row>
    <row r="214" spans="1:24" ht="18" customHeight="1">
      <c r="A214" s="1004"/>
      <c r="B214" s="91" t="s">
        <v>518</v>
      </c>
      <c r="C214" s="92" t="s">
        <v>4825</v>
      </c>
      <c r="D214" s="88" t="s">
        <v>5059</v>
      </c>
      <c r="E214" s="88" t="s">
        <v>5060</v>
      </c>
      <c r="F214" s="703" t="s">
        <v>5045</v>
      </c>
      <c r="G214" s="706" t="s">
        <v>192</v>
      </c>
      <c r="H214" s="705">
        <v>6</v>
      </c>
      <c r="I214" s="89"/>
      <c r="J214" s="89">
        <v>46021</v>
      </c>
      <c r="K214" s="92" t="s">
        <v>5046</v>
      </c>
      <c r="L214" s="88" t="s">
        <v>1818</v>
      </c>
      <c r="M214" s="903">
        <v>22522523</v>
      </c>
      <c r="N214" s="107"/>
      <c r="O214" s="107" t="s">
        <v>4717</v>
      </c>
      <c r="P214" s="88" t="s">
        <v>4775</v>
      </c>
      <c r="Q214" s="88"/>
      <c r="S214" s="904"/>
      <c r="U214" s="904"/>
      <c r="V214" s="88"/>
      <c r="W214" s="680" t="s">
        <v>1492</v>
      </c>
      <c r="X214" s="679"/>
    </row>
    <row r="215" spans="1:24" ht="18" customHeight="1">
      <c r="A215" s="1004"/>
      <c r="B215" s="91" t="s">
        <v>518</v>
      </c>
      <c r="C215" s="92" t="s">
        <v>4825</v>
      </c>
      <c r="D215" s="88" t="s">
        <v>5061</v>
      </c>
      <c r="E215" s="88" t="s">
        <v>5062</v>
      </c>
      <c r="F215" s="703" t="s">
        <v>5045</v>
      </c>
      <c r="G215" s="706" t="s">
        <v>192</v>
      </c>
      <c r="H215" s="705">
        <v>7</v>
      </c>
      <c r="I215" s="89"/>
      <c r="J215" s="89">
        <v>46021</v>
      </c>
      <c r="K215" s="92" t="s">
        <v>5046</v>
      </c>
      <c r="L215" s="88" t="s">
        <v>1818</v>
      </c>
      <c r="M215" s="903">
        <v>22522523</v>
      </c>
      <c r="N215" s="107"/>
      <c r="O215" s="107" t="s">
        <v>4717</v>
      </c>
      <c r="P215" s="88" t="s">
        <v>4775</v>
      </c>
      <c r="Q215" s="88"/>
      <c r="S215" s="904"/>
      <c r="U215" s="904"/>
      <c r="V215" s="88"/>
      <c r="W215" s="680" t="s">
        <v>1492</v>
      </c>
      <c r="X215" s="679"/>
    </row>
    <row r="216" spans="1:24" ht="18" customHeight="1">
      <c r="A216" s="1004"/>
      <c r="B216" s="91" t="s">
        <v>518</v>
      </c>
      <c r="C216" s="92" t="s">
        <v>4825</v>
      </c>
      <c r="D216" s="88" t="s">
        <v>5063</v>
      </c>
      <c r="E216" s="88" t="s">
        <v>5064</v>
      </c>
      <c r="F216" s="703" t="s">
        <v>5045</v>
      </c>
      <c r="G216" s="706" t="s">
        <v>192</v>
      </c>
      <c r="H216" s="705">
        <v>8</v>
      </c>
      <c r="I216" s="89"/>
      <c r="J216" s="89">
        <v>46021</v>
      </c>
      <c r="K216" s="92" t="s">
        <v>5046</v>
      </c>
      <c r="L216" s="88" t="s">
        <v>1818</v>
      </c>
      <c r="M216" s="903">
        <v>22522523</v>
      </c>
      <c r="N216" s="107"/>
      <c r="O216" s="107" t="s">
        <v>4717</v>
      </c>
      <c r="P216" s="88" t="s">
        <v>4775</v>
      </c>
      <c r="Q216" s="88"/>
      <c r="S216" s="904"/>
      <c r="U216" s="904"/>
      <c r="V216" s="88"/>
      <c r="W216" s="680" t="s">
        <v>1492</v>
      </c>
      <c r="X216" s="679"/>
    </row>
    <row r="217" spans="1:24" ht="18" customHeight="1">
      <c r="A217" s="1004"/>
      <c r="B217" s="91" t="s">
        <v>518</v>
      </c>
      <c r="C217" s="92" t="s">
        <v>4825</v>
      </c>
      <c r="D217" s="88" t="s">
        <v>5065</v>
      </c>
      <c r="E217" s="88" t="s">
        <v>5066</v>
      </c>
      <c r="F217" s="703" t="s">
        <v>5045</v>
      </c>
      <c r="G217" s="706" t="s">
        <v>192</v>
      </c>
      <c r="H217" s="705">
        <v>9</v>
      </c>
      <c r="I217" s="89"/>
      <c r="J217" s="89">
        <v>46021</v>
      </c>
      <c r="K217" s="92" t="s">
        <v>5046</v>
      </c>
      <c r="L217" s="88" t="s">
        <v>1818</v>
      </c>
      <c r="M217" s="903">
        <v>22522523</v>
      </c>
      <c r="N217" s="107"/>
      <c r="O217" s="107" t="s">
        <v>4717</v>
      </c>
      <c r="P217" s="88" t="s">
        <v>4775</v>
      </c>
      <c r="Q217" s="88"/>
      <c r="S217" s="904"/>
      <c r="U217" s="904"/>
      <c r="V217" s="88"/>
      <c r="W217" s="680" t="s">
        <v>1492</v>
      </c>
      <c r="X217" s="679"/>
    </row>
    <row r="218" spans="1:24" ht="18" customHeight="1">
      <c r="A218" s="1004"/>
      <c r="B218" s="91" t="s">
        <v>518</v>
      </c>
      <c r="C218" s="92" t="s">
        <v>4825</v>
      </c>
      <c r="D218" s="88" t="s">
        <v>5067</v>
      </c>
      <c r="E218" s="88" t="s">
        <v>5068</v>
      </c>
      <c r="F218" s="703" t="s">
        <v>5045</v>
      </c>
      <c r="G218" s="706" t="s">
        <v>192</v>
      </c>
      <c r="H218" s="705">
        <v>10</v>
      </c>
      <c r="I218" s="89"/>
      <c r="J218" s="89">
        <v>46021</v>
      </c>
      <c r="K218" s="92" t="s">
        <v>5046</v>
      </c>
      <c r="L218" s="88" t="s">
        <v>1818</v>
      </c>
      <c r="M218" s="903">
        <v>22522523</v>
      </c>
      <c r="N218" s="107"/>
      <c r="O218" s="107" t="s">
        <v>4717</v>
      </c>
      <c r="P218" s="88" t="s">
        <v>4775</v>
      </c>
      <c r="Q218" s="88"/>
      <c r="S218" s="904"/>
      <c r="U218" s="904"/>
      <c r="V218" s="88"/>
      <c r="W218" s="680" t="s">
        <v>1492</v>
      </c>
      <c r="X218" s="679"/>
    </row>
    <row r="219" spans="1:24" ht="18" customHeight="1">
      <c r="A219" s="1004"/>
      <c r="B219" s="91" t="s">
        <v>518</v>
      </c>
      <c r="C219" s="92" t="s">
        <v>4825</v>
      </c>
      <c r="D219" s="88" t="s">
        <v>5069</v>
      </c>
      <c r="E219" s="88" t="s">
        <v>5070</v>
      </c>
      <c r="F219" s="703" t="s">
        <v>5045</v>
      </c>
      <c r="G219" s="706" t="s">
        <v>192</v>
      </c>
      <c r="H219" s="705">
        <v>11</v>
      </c>
      <c r="I219" s="89"/>
      <c r="J219" s="89">
        <v>46021</v>
      </c>
      <c r="K219" s="92" t="s">
        <v>5046</v>
      </c>
      <c r="L219" s="88" t="s">
        <v>1902</v>
      </c>
      <c r="M219" s="903">
        <v>27027027</v>
      </c>
      <c r="N219" s="107"/>
      <c r="O219" s="107" t="s">
        <v>4717</v>
      </c>
      <c r="P219" s="88" t="s">
        <v>4775</v>
      </c>
      <c r="Q219" s="88"/>
      <c r="S219" s="904"/>
      <c r="U219" s="904"/>
      <c r="V219" s="88"/>
      <c r="W219" s="680" t="s">
        <v>1492</v>
      </c>
      <c r="X219" s="679"/>
    </row>
    <row r="220" spans="1:24" ht="18" customHeight="1">
      <c r="A220" s="1026">
        <v>78</v>
      </c>
      <c r="B220" s="91" t="s">
        <v>518</v>
      </c>
      <c r="C220" s="92" t="s">
        <v>1446</v>
      </c>
      <c r="D220" s="88" t="s">
        <v>5071</v>
      </c>
      <c r="E220" s="88" t="s">
        <v>5072</v>
      </c>
      <c r="F220" s="703" t="s">
        <v>5073</v>
      </c>
      <c r="G220" s="706" t="s">
        <v>192</v>
      </c>
      <c r="H220" s="705">
        <v>1</v>
      </c>
      <c r="I220" s="89"/>
      <c r="J220" s="89">
        <v>46021</v>
      </c>
      <c r="K220" s="92" t="s">
        <v>5074</v>
      </c>
      <c r="L220" s="88" t="s">
        <v>636</v>
      </c>
      <c r="M220" s="903">
        <v>3000000</v>
      </c>
      <c r="N220" s="107"/>
      <c r="O220" s="107" t="s">
        <v>4717</v>
      </c>
      <c r="P220" s="88" t="s">
        <v>4834</v>
      </c>
      <c r="Q220" s="88"/>
      <c r="S220" s="904"/>
      <c r="U220" s="904"/>
      <c r="V220" s="88"/>
      <c r="W220" s="680" t="s">
        <v>1492</v>
      </c>
      <c r="X220" s="679"/>
    </row>
    <row r="221" spans="1:24" ht="18" customHeight="1">
      <c r="A221" s="1026"/>
      <c r="B221" s="91" t="s">
        <v>518</v>
      </c>
      <c r="C221" s="92" t="s">
        <v>1446</v>
      </c>
      <c r="D221" s="88" t="s">
        <v>5075</v>
      </c>
      <c r="E221" s="88" t="s">
        <v>5076</v>
      </c>
      <c r="F221" s="703" t="s">
        <v>5073</v>
      </c>
      <c r="G221" s="706" t="s">
        <v>192</v>
      </c>
      <c r="H221" s="705">
        <v>2</v>
      </c>
      <c r="I221" s="89"/>
      <c r="J221" s="89">
        <v>46021</v>
      </c>
      <c r="K221" s="92" t="s">
        <v>5074</v>
      </c>
      <c r="L221" s="88" t="s">
        <v>636</v>
      </c>
      <c r="M221" s="903">
        <v>3000000</v>
      </c>
      <c r="N221" s="107"/>
      <c r="O221" s="107" t="s">
        <v>4717</v>
      </c>
      <c r="P221" s="88" t="s">
        <v>4834</v>
      </c>
      <c r="Q221" s="88"/>
      <c r="S221" s="904"/>
      <c r="U221" s="904"/>
      <c r="V221" s="88"/>
      <c r="W221" s="680" t="s">
        <v>1492</v>
      </c>
      <c r="X221" s="679"/>
    </row>
    <row r="222" spans="1:24" ht="18" customHeight="1">
      <c r="A222" s="533">
        <v>79</v>
      </c>
      <c r="B222" s="91" t="s">
        <v>518</v>
      </c>
      <c r="C222" s="92" t="s">
        <v>1446</v>
      </c>
      <c r="D222" s="88" t="s">
        <v>5077</v>
      </c>
      <c r="E222" s="88" t="s">
        <v>5078</v>
      </c>
      <c r="F222" s="703" t="s">
        <v>5079</v>
      </c>
      <c r="G222" s="706" t="s">
        <v>192</v>
      </c>
      <c r="H222" s="705">
        <v>1</v>
      </c>
      <c r="I222" s="89"/>
      <c r="J222" s="89">
        <v>46021</v>
      </c>
      <c r="K222" s="92" t="s">
        <v>5080</v>
      </c>
      <c r="L222" s="88" t="s">
        <v>5081</v>
      </c>
      <c r="M222" s="903">
        <v>20000000</v>
      </c>
      <c r="N222" s="107"/>
      <c r="O222" s="107" t="s">
        <v>4717</v>
      </c>
      <c r="P222" s="88" t="s">
        <v>4834</v>
      </c>
      <c r="Q222" s="88"/>
      <c r="S222" s="904"/>
      <c r="U222" s="904"/>
      <c r="V222" s="88"/>
      <c r="W222" s="680" t="s">
        <v>1492</v>
      </c>
      <c r="X222" s="679"/>
    </row>
    <row r="223" spans="1:24" ht="18" customHeight="1">
      <c r="A223" s="1003">
        <v>80</v>
      </c>
      <c r="B223" s="91" t="s">
        <v>271</v>
      </c>
      <c r="C223" s="92" t="s">
        <v>1891</v>
      </c>
      <c r="D223" s="88" t="s">
        <v>2220</v>
      </c>
      <c r="E223" s="88" t="s">
        <v>2219</v>
      </c>
      <c r="F223" s="703" t="s">
        <v>5082</v>
      </c>
      <c r="G223" s="706" t="s">
        <v>192</v>
      </c>
      <c r="H223" s="705">
        <v>2</v>
      </c>
      <c r="I223" s="89"/>
      <c r="J223" s="89">
        <v>46052</v>
      </c>
      <c r="K223" s="92" t="s">
        <v>5083</v>
      </c>
      <c r="L223" s="88" t="s">
        <v>2089</v>
      </c>
      <c r="M223" s="903">
        <v>36036036</v>
      </c>
      <c r="N223" s="107"/>
      <c r="O223" s="107" t="s">
        <v>4717</v>
      </c>
      <c r="P223" s="88" t="s">
        <v>5084</v>
      </c>
      <c r="Q223" s="88"/>
      <c r="S223" s="904"/>
      <c r="U223" s="904"/>
      <c r="V223" s="88"/>
      <c r="W223" s="680" t="s">
        <v>1492</v>
      </c>
      <c r="X223" s="679"/>
    </row>
    <row r="224" spans="1:24">
      <c r="A224" s="1005"/>
      <c r="B224" s="91" t="s">
        <v>271</v>
      </c>
      <c r="C224" s="92" t="s">
        <v>1891</v>
      </c>
      <c r="D224" s="88" t="s">
        <v>2618</v>
      </c>
      <c r="E224" s="88" t="s">
        <v>2617</v>
      </c>
      <c r="F224" s="703" t="s">
        <v>5082</v>
      </c>
      <c r="G224" s="706" t="s">
        <v>192</v>
      </c>
      <c r="H224" s="705">
        <v>1</v>
      </c>
      <c r="I224" s="89"/>
      <c r="J224" s="89">
        <v>46052</v>
      </c>
      <c r="K224" s="92" t="s">
        <v>5083</v>
      </c>
      <c r="L224" s="88" t="s">
        <v>1879</v>
      </c>
      <c r="M224" s="903">
        <v>162162162</v>
      </c>
      <c r="N224" s="107"/>
      <c r="O224" s="107" t="s">
        <v>4717</v>
      </c>
      <c r="P224" s="88" t="s">
        <v>5084</v>
      </c>
      <c r="Q224" s="88"/>
      <c r="S224" s="904"/>
      <c r="U224" s="904"/>
      <c r="V224" s="88"/>
      <c r="W224" s="680" t="s">
        <v>1492</v>
      </c>
      <c r="X224" s="679"/>
    </row>
    <row r="225" spans="1:24" ht="18" customHeight="1">
      <c r="A225" s="533">
        <v>81</v>
      </c>
      <c r="B225" s="91" t="s">
        <v>168</v>
      </c>
      <c r="C225" s="92" t="s">
        <v>260</v>
      </c>
      <c r="D225" s="88" t="s">
        <v>5085</v>
      </c>
      <c r="E225" s="88"/>
      <c r="F225" s="703" t="s">
        <v>5086</v>
      </c>
      <c r="G225" s="706" t="s">
        <v>192</v>
      </c>
      <c r="H225" s="705">
        <v>1</v>
      </c>
      <c r="I225" s="89"/>
      <c r="J225" s="89">
        <v>46022</v>
      </c>
      <c r="K225" s="92" t="s">
        <v>5087</v>
      </c>
      <c r="L225" s="88" t="s">
        <v>5088</v>
      </c>
      <c r="M225" s="903">
        <v>450450</v>
      </c>
      <c r="N225" s="107"/>
      <c r="O225" s="107" t="s">
        <v>4717</v>
      </c>
      <c r="P225" s="88" t="s">
        <v>5089</v>
      </c>
      <c r="Q225" s="88"/>
      <c r="S225" s="904"/>
      <c r="U225" s="904"/>
      <c r="V225" s="88"/>
      <c r="W225" s="680" t="s">
        <v>1492</v>
      </c>
      <c r="X225" s="679"/>
    </row>
    <row r="226" spans="1:24">
      <c r="A226" s="533">
        <v>82</v>
      </c>
      <c r="B226" s="91" t="s">
        <v>271</v>
      </c>
      <c r="C226" s="92" t="s">
        <v>272</v>
      </c>
      <c r="D226" s="88" t="s">
        <v>5090</v>
      </c>
      <c r="E226" s="88"/>
      <c r="F226" s="703" t="s">
        <v>5091</v>
      </c>
      <c r="G226" s="706" t="s">
        <v>192</v>
      </c>
      <c r="H226" s="705">
        <v>1</v>
      </c>
      <c r="I226" s="89"/>
      <c r="J226" s="89"/>
      <c r="K226" s="92"/>
      <c r="L226" s="88" t="e">
        <v>#N/A</v>
      </c>
      <c r="M226" s="903"/>
      <c r="N226" s="107" t="s">
        <v>140</v>
      </c>
      <c r="O226" s="107"/>
      <c r="P226" s="88" t="s">
        <v>2919</v>
      </c>
      <c r="Q226" s="88"/>
      <c r="S226" s="904"/>
      <c r="U226" s="904"/>
      <c r="V226" s="88"/>
      <c r="W226" s="680"/>
      <c r="X226" s="679"/>
    </row>
    <row r="227" spans="1:24">
      <c r="A227" s="533">
        <v>83</v>
      </c>
      <c r="B227" s="91" t="s">
        <v>206</v>
      </c>
      <c r="C227" s="92" t="s">
        <v>188</v>
      </c>
      <c r="D227" s="88" t="s">
        <v>1864</v>
      </c>
      <c r="E227" s="88" t="s">
        <v>1863</v>
      </c>
      <c r="F227" s="703" t="s">
        <v>5092</v>
      </c>
      <c r="G227" s="706" t="s">
        <v>192</v>
      </c>
      <c r="H227" s="705">
        <v>1</v>
      </c>
      <c r="I227" s="89"/>
      <c r="J227" s="89">
        <v>46080</v>
      </c>
      <c r="K227" s="92" t="s">
        <v>5093</v>
      </c>
      <c r="L227" s="88" t="s">
        <v>1865</v>
      </c>
      <c r="M227" s="903">
        <v>1400000000</v>
      </c>
      <c r="N227" s="107"/>
      <c r="O227" s="107" t="s">
        <v>4717</v>
      </c>
      <c r="P227" s="88" t="s">
        <v>1140</v>
      </c>
      <c r="Q227" s="88"/>
      <c r="S227" s="904"/>
      <c r="U227" s="904"/>
      <c r="V227" s="88"/>
      <c r="W227" s="680" t="s">
        <v>1492</v>
      </c>
      <c r="X227" s="679"/>
    </row>
  </sheetData>
  <autoFilter ref="A7:X221" xr:uid="{0B6B7A62-C544-4356-A574-2AD4F9AF78E3}"/>
  <sortState xmlns:xlrd2="http://schemas.microsoft.com/office/spreadsheetml/2017/richdata2" ref="F38:F75">
    <sortCondition ref="F38:F75"/>
  </sortState>
  <mergeCells count="48">
    <mergeCell ref="A54:A65"/>
    <mergeCell ref="A66:A70"/>
    <mergeCell ref="A72:A73"/>
    <mergeCell ref="A100:A101"/>
    <mergeCell ref="A98:A99"/>
    <mergeCell ref="A77:A78"/>
    <mergeCell ref="A85:A86"/>
    <mergeCell ref="A88:A89"/>
    <mergeCell ref="A41:A50"/>
    <mergeCell ref="A17:A19"/>
    <mergeCell ref="A22:A26"/>
    <mergeCell ref="A52:A53"/>
    <mergeCell ref="A11:A12"/>
    <mergeCell ref="A32:A35"/>
    <mergeCell ref="A15:A16"/>
    <mergeCell ref="J5:J6"/>
    <mergeCell ref="A5:A6"/>
    <mergeCell ref="B5:B6"/>
    <mergeCell ref="C5:C6"/>
    <mergeCell ref="F5:H6"/>
    <mergeCell ref="I5:I6"/>
    <mergeCell ref="V5:V6"/>
    <mergeCell ref="K5:K6"/>
    <mergeCell ref="L5:L6"/>
    <mergeCell ref="M5:M6"/>
    <mergeCell ref="O5:O6"/>
    <mergeCell ref="P5:P6"/>
    <mergeCell ref="Q5:Q6"/>
    <mergeCell ref="U5:U6"/>
    <mergeCell ref="S5:S6"/>
    <mergeCell ref="A102:A103"/>
    <mergeCell ref="A107:A108"/>
    <mergeCell ref="A112:A115"/>
    <mergeCell ref="A116:A117"/>
    <mergeCell ref="A118:A120"/>
    <mergeCell ref="A122:A125"/>
    <mergeCell ref="A126:A140"/>
    <mergeCell ref="A206:A208"/>
    <mergeCell ref="A209:A219"/>
    <mergeCell ref="A220:A221"/>
    <mergeCell ref="A223:A224"/>
    <mergeCell ref="A141:A155"/>
    <mergeCell ref="A156:A169"/>
    <mergeCell ref="A170:A172"/>
    <mergeCell ref="A173:A187"/>
    <mergeCell ref="A188:A196"/>
    <mergeCell ref="A198:A200"/>
    <mergeCell ref="A202:A205"/>
  </mergeCells>
  <conditionalFormatting sqref="D21">
    <cfRule type="duplicateValues" dxfId="13" priority="13"/>
  </conditionalFormatting>
  <conditionalFormatting sqref="D94">
    <cfRule type="duplicateValues" dxfId="12" priority="9"/>
  </conditionalFormatting>
  <conditionalFormatting sqref="D98">
    <cfRule type="duplicateValues" dxfId="11" priority="8"/>
  </conditionalFormatting>
  <conditionalFormatting sqref="D99:D101">
    <cfRule type="duplicateValues" dxfId="10" priority="7"/>
  </conditionalFormatting>
  <conditionalFormatting sqref="D223:D224">
    <cfRule type="duplicateValues" dxfId="9" priority="5"/>
  </conditionalFormatting>
  <conditionalFormatting sqref="D225:D226 D95:D97 D1:D4 D7:D20 D22:D93 D228:D1048576 D102:D222">
    <cfRule type="duplicateValues" dxfId="8" priority="14"/>
  </conditionalFormatting>
  <conditionalFormatting sqref="D227">
    <cfRule type="duplicateValues" dxfId="7" priority="2"/>
  </conditionalFormatting>
  <conditionalFormatting sqref="F223:F224">
    <cfRule type="duplicateValues" dxfId="6" priority="6"/>
  </conditionalFormatting>
  <conditionalFormatting sqref="F225:F226 F228:F1048576 F1:F222">
    <cfRule type="duplicateValues" dxfId="5" priority="15"/>
  </conditionalFormatting>
  <conditionalFormatting sqref="F227">
    <cfRule type="duplicateValues" dxfId="4" priority="3"/>
  </conditionalFormatting>
  <conditionalFormatting sqref="P30:Q31">
    <cfRule type="containsText" dxfId="3" priority="10" operator="containsText" text="DP">
      <formula>NOT(ISERROR(SEARCH("DP",P30)))</formula>
    </cfRule>
  </conditionalFormatting>
  <conditionalFormatting sqref="P38:Q38">
    <cfRule type="containsText" dxfId="2" priority="11" operator="containsText" text="DP">
      <formula>NOT(ISERROR(SEARCH("DP",P38)))</formula>
    </cfRule>
  </conditionalFormatting>
  <conditionalFormatting sqref="Q14">
    <cfRule type="containsText" dxfId="1" priority="12" operator="containsText" text="DP">
      <formula>NOT(ISERROR(SEARCH("DP",Q14)))</formula>
    </cfRule>
  </conditionalFormatting>
  <conditionalFormatting sqref="W1:W1048576">
    <cfRule type="containsText" dxfId="0" priority="1" operator="containsText" text="DP">
      <formula>NOT(ISERROR(SEARCH("DP",W1)))</formula>
    </cfRule>
  </conditionalFormatting>
  <pageMargins left="0.11811023622047245" right="0.11811023622047245" top="0.55118110236220474" bottom="0.15748031496062992" header="0.31496062992125984" footer="0.31496062992125984"/>
  <pageSetup paperSize="8" scale="2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08BD6BF0177244A5253243839BD302" ma:contentTypeVersion="13" ma:contentTypeDescription="Create a new document." ma:contentTypeScope="" ma:versionID="55adf7953c6266b782e958c385075598">
  <xsd:schema xmlns:xsd="http://www.w3.org/2001/XMLSchema" xmlns:xs="http://www.w3.org/2001/XMLSchema" xmlns:p="http://schemas.microsoft.com/office/2006/metadata/properties" xmlns:ns2="90f1749c-a69f-4dd9-9a0b-6dad033f4879" xmlns:ns3="5997b51f-919a-4c34-875d-36f8dac681e8" targetNamespace="http://schemas.microsoft.com/office/2006/metadata/properties" ma:root="true" ma:fieldsID="9f363d3288e6f6abd813da9cdf33ed9d" ns2:_="" ns3:_="">
    <xsd:import namespace="90f1749c-a69f-4dd9-9a0b-6dad033f4879"/>
    <xsd:import namespace="5997b51f-919a-4c34-875d-36f8dac681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f1749c-a69f-4dd9-9a0b-6dad033f48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cbc8715-95cd-4665-a2b8-e63b90e5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97b51f-919a-4c34-875d-36f8dac681e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1674cc-d983-4306-b328-8d3dca4b57ed}" ma:internalName="TaxCatchAll" ma:showField="CatchAllData" ma:web="5997b51f-919a-4c34-875d-36f8dac681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97b51f-919a-4c34-875d-36f8dac681e8" xsi:nil="true"/>
    <lcf76f155ced4ddcb4097134ff3c332f xmlns="90f1749c-a69f-4dd9-9a0b-6dad033f48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BE62B5-CAD3-48C5-B726-4D83B9F5F9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71D147-3326-4C92-ADC4-64B6017397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f1749c-a69f-4dd9-9a0b-6dad033f4879"/>
    <ds:schemaRef ds:uri="5997b51f-919a-4c34-875d-36f8dac681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46575F-F799-47BD-8862-24C6A310C2CC}">
  <ds:schemaRefs>
    <ds:schemaRef ds:uri="http://schemas.microsoft.com/office/2006/metadata/properties"/>
    <ds:schemaRef ds:uri="http://schemas.microsoft.com/office/infopath/2007/PartnerControls"/>
    <ds:schemaRef ds:uri="5997b51f-919a-4c34-875d-36f8dac681e8"/>
    <ds:schemaRef ds:uri="90f1749c-a69f-4dd9-9a0b-6dad033f487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TB</vt:lpstr>
      <vt:lpstr>TOTAL</vt:lpstr>
      <vt:lpstr>FA_2026</vt:lpstr>
      <vt:lpstr>Sheet1</vt:lpstr>
      <vt:lpstr>Disposal 2026</vt:lpstr>
      <vt:lpstr>List Approval 2026</vt:lpstr>
      <vt:lpstr>List Approval 2025</vt:lpstr>
      <vt:lpstr>'Disposal 2026'!Print_Area</vt:lpstr>
      <vt:lpstr>FA_2026!Print_Area</vt:lpstr>
      <vt:lpstr>'List Approval 2025'!Print_Area</vt:lpstr>
      <vt:lpstr>'List Approval 2026'!Print_Area</vt:lpstr>
      <vt:lpstr>TOTAL!Print_Area</vt:lpstr>
      <vt:lpstr>FA_2026!Print_Titles</vt:lpstr>
      <vt:lpstr>'List Approval 2025'!Print_Titles</vt:lpstr>
      <vt:lpstr>'List Approval 2026'!Print_Titles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putra</dc:creator>
  <cp:keywords/>
  <dc:description/>
  <cp:lastModifiedBy>Rifky Awalul Huda</cp:lastModifiedBy>
  <cp:revision/>
  <dcterms:created xsi:type="dcterms:W3CDTF">2013-02-01T01:14:40Z</dcterms:created>
  <dcterms:modified xsi:type="dcterms:W3CDTF">2026-07-13T09:16:54Z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0x010100F308BD6BF0177244A5253243839BD302</vt:lpwstr>
  </property>
  <property fmtid="{D5CDD505-2E9C-101B-9397-08002B2CF9AE}" pid="3" name="MediaServiceImageTags">
    <vt:lpwstr/>
  </property>
</Properties>
</file>